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9.xml" ContentType="application/vnd.openxmlformats-officedocument.spreadsheetml.queryTable+xml"/>
  <Override PartName="/xl/tables/table11.xml" ContentType="application/vnd.openxmlformats-officedocument.spreadsheetml.table+xml"/>
  <Override PartName="/xl/tables/table12.xml" ContentType="application/vnd.openxmlformats-officedocument.spreadsheetml.table+xml"/>
  <Override PartName="/xl/queryTables/queryTable10.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1-03/8. Files for publication/"/>
    </mc:Choice>
  </mc:AlternateContent>
  <xr:revisionPtr revIDLastSave="96" documentId="8_{0A600F29-6D1D-4D71-A595-A7F5CB771474}" xr6:coauthVersionLast="45" xr6:coauthVersionMax="45" xr10:uidLastSave="{EE408341-AFD7-41B0-B43F-6F267C35F8B9}"/>
  <bookViews>
    <workbookView xWindow="43065" yWindow="2880" windowWidth="20895" windowHeight="15060" tabRatio="756"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JoinersandLeavers" sheetId="8" state="hidden" r:id="rId6"/>
    <sheet name="Notes" sheetId="46" r:id="rId7"/>
    <sheet name="Table 1" sheetId="2" r:id="rId8"/>
    <sheet name="Table 2" sheetId="4" r:id="rId9"/>
    <sheet name="Table 3" sheetId="7" r:id="rId10"/>
    <sheet name="Table 4" sheetId="10" r:id="rId11"/>
    <sheet name="Chart 1" sheetId="11" r:id="rId12"/>
    <sheet name="EYR_most_recent_outcomes" sheetId="23" state="hidden" r:id="rId13"/>
    <sheet name="EYR_NCOR_MR" sheetId="34" state="hidden" r:id="rId14"/>
    <sheet name="EYR_INADQ_NCOR" sheetId="35" state="hidden" r:id="rId15"/>
    <sheet name="HistoricEYROE"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45" state="hidden" r:id="rId24"/>
    <sheet name="Table 11" sheetId="20" r:id="rId25"/>
    <sheet name="Table 12" sheetId="24" r:id="rId26"/>
    <sheet name="CR_most_recent_outcome" sheetId="42" state="hidden" r:id="rId27"/>
    <sheet name="Table 13" sheetId="22" r:id="rId28"/>
    <sheet name="Chart 2" sheetId="25" r:id="rId29"/>
    <sheet name="Chart2_Data" sheetId="38" state="hidden" r:id="rId30"/>
    <sheet name="EYFULL_in_period" sheetId="36" state="hidden" r:id="rId31"/>
    <sheet name="Table 14" sheetId="26" r:id="rId32"/>
    <sheet name="Reg_events_in_period" sheetId="50" state="hidden" r:id="rId33"/>
    <sheet name="CR_insp_in_period" sheetId="43" state="hidden" r:id="rId34"/>
    <sheet name="Table 19" sheetId="47" r:id="rId35"/>
    <sheet name="Table 20a and 20b" sheetId="31" r:id="rId36"/>
  </sheets>
  <definedNames>
    <definedName name="_xlnm._FilterDatabase" localSheetId="1" hidden="1">Contents!$B$4:$O$30</definedName>
    <definedName name="Actions_Recommendations">Table_clu7sql1_ssdb_DATAMART_EARLY_YEARS_tbl_EYR_actions_and_recommendations_agg[#All]</definedName>
    <definedName name="Chart2Source">Chart2_Data!$A$1:$F$21</definedName>
    <definedName name="Chart3Source">#REF!</definedName>
    <definedName name="clu7sql1_ssdb_DATAMART_EARLY_YEARS_tbl_CR_inspections_in_period_agg" localSheetId="33" hidden="1">CR_insp_in_period!$A$1:$I$6</definedName>
    <definedName name="clu7sql1_ssdb_DATAMART_EARLY_YEARS_tbl_CR_most_recent_agg" localSheetId="26" hidden="1">CR_most_recent_outcome!$A$1:$H$11</definedName>
    <definedName name="clu7sql1_ssdb_DATAMART_EARLY_YEARS_tbl_EY_inspections_in_period_agg" localSheetId="30" hidden="1">EYFULL_in_period!$A$1:$Q$456</definedName>
    <definedName name="clu7sql1_ssdb_DATAMART_EARLY_YEARS_tbl_EYR_actions_and_recommendations_agg" localSheetId="21" hidden="1">EYR_actions_and_recommendations!$A$1:$E$5012</definedName>
    <definedName name="clu7sql1_ssdb_DATAMART_EARLY_YEARS_tbl_EYR_inadequate_NCOR_agg" localSheetId="14" hidden="1">EYR_INADQ_NCOR!$A$1:$R$255</definedName>
    <definedName name="clu7sql1_ssdb_DATAMART_EARLY_YEARS_tbl_EYR_most_recent_agg" localSheetId="12" hidden="1">EYR_most_recent_outcomes!$A$1:$N$5251</definedName>
    <definedName name="clu7sql1_ssdb_DATAMART_EARLY_YEARS_tbl_EYR_most_recent_NCOR_agg" localSheetId="13" hidden="1">EYR_NCOR_MR!$A$1:$R$399</definedName>
    <definedName name="clu7sql1_ssdb_DATAMART_EARLY_YEARS_tbl_historic_EYR_OE_outcome" localSheetId="15" hidden="1">HistoricEYROE!$A$1:$M$61</definedName>
    <definedName name="clu7sql1_ssdb_DATAMART_EARLY_YEARS_tbl_joiners_and_leavers_agg" localSheetId="5" hidden="1">JoinersandLeavers!$A$1:$R$749</definedName>
    <definedName name="CLU7sql1_ssdb_DATAMART_EARLY_YEARS_tbl_providers_and_places_agg" localSheetId="4" hidden="1">ProvidersandPlaces!$A$1:$K$3696</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Values'!$H$2:$H$11</definedName>
    <definedName name="ENG">'Drop down Values'!$G$2:$G$154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eyos_tbl_EY_all_Reg_full_insp_since_2015_agg[#All]</definedName>
    <definedName name="LocalAuthority">Ranges!$A$29:$A$181</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19" l="1"/>
  <c r="F37" i="19" s="1"/>
  <c r="F50" i="19"/>
  <c r="F49" i="19"/>
  <c r="F48" i="19"/>
  <c r="F47" i="19"/>
  <c r="F46" i="19"/>
  <c r="F45" i="19"/>
  <c r="F44" i="19"/>
  <c r="F42" i="19"/>
  <c r="F41" i="19"/>
  <c r="F40" i="19"/>
  <c r="F39" i="19"/>
  <c r="F35" i="19"/>
  <c r="F34" i="19"/>
  <c r="F33" i="19"/>
  <c r="F32" i="19"/>
  <c r="F30" i="19"/>
  <c r="F29" i="19"/>
  <c r="F28" i="19"/>
  <c r="F26" i="19"/>
  <c r="F25" i="19"/>
  <c r="F24" i="19"/>
  <c r="F22" i="19"/>
  <c r="F21" i="19"/>
  <c r="F20" i="19"/>
  <c r="F18" i="19"/>
  <c r="F17" i="19"/>
  <c r="F14" i="19"/>
  <c r="F13" i="19"/>
  <c r="F12" i="19"/>
  <c r="F10" i="19"/>
  <c r="F38" i="19"/>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c r="C6" i="38" l="1"/>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D10" i="14"/>
  <c r="H9" i="12" l="1"/>
  <c r="G9" i="12"/>
  <c r="F9" i="12"/>
  <c r="E9" i="12"/>
  <c r="D9" i="12"/>
  <c r="C9" i="12"/>
  <c r="J9" i="12" l="1"/>
  <c r="I9" i="12"/>
  <c r="L9" i="12"/>
  <c r="K9" i="12"/>
  <c r="D18" i="31"/>
  <c r="E18" i="31"/>
  <c r="F18" i="31"/>
  <c r="G18" i="31"/>
  <c r="C18" i="31"/>
  <c r="G8" i="31"/>
  <c r="G7" i="31"/>
  <c r="G6" i="31"/>
  <c r="F8" i="31"/>
  <c r="F7" i="31"/>
  <c r="E7" i="31"/>
  <c r="F6" i="31"/>
  <c r="E8" i="31"/>
  <c r="E6" i="31"/>
  <c r="D8" i="31"/>
  <c r="D7" i="31"/>
  <c r="D6" i="31"/>
  <c r="C7" i="31"/>
  <c r="C8" i="31"/>
  <c r="C6" i="31"/>
  <c r="F13" i="47" l="1"/>
  <c r="F12" i="47"/>
  <c r="F11" i="47"/>
  <c r="F10" i="47"/>
  <c r="E13" i="47"/>
  <c r="E12" i="47"/>
  <c r="E11" i="47"/>
  <c r="E10" i="47"/>
  <c r="D13" i="47"/>
  <c r="D12" i="47"/>
  <c r="D11" i="47"/>
  <c r="D10" i="47"/>
  <c r="C13" i="47"/>
  <c r="C12" i="47"/>
  <c r="C11" i="47"/>
  <c r="C10" i="47"/>
  <c r="F9" i="47"/>
  <c r="E9" i="47"/>
  <c r="D9" i="47"/>
  <c r="C9" i="47"/>
  <c r="G9" i="26" l="1"/>
  <c r="F9" i="26"/>
  <c r="E9" i="26"/>
  <c r="D9" i="26"/>
  <c r="C9" i="26"/>
  <c r="E5" i="31" l="1"/>
  <c r="C5" i="31"/>
  <c r="G5" i="31" l="1"/>
  <c r="F5" i="31"/>
  <c r="D5" i="31"/>
  <c r="H10" i="47" l="1"/>
  <c r="B3" i="47"/>
  <c r="I9" i="47" l="1"/>
  <c r="G12" i="47"/>
  <c r="G13" i="47"/>
  <c r="H12" i="47"/>
  <c r="I11" i="47"/>
  <c r="I12" i="47"/>
  <c r="I13" i="47"/>
  <c r="G10" i="47"/>
  <c r="H9" i="47"/>
  <c r="G11" i="47"/>
  <c r="I10" i="47"/>
  <c r="H11" i="47"/>
  <c r="H13" i="47"/>
  <c r="G9" i="47"/>
  <c r="G10" i="26" l="1"/>
  <c r="G8" i="26" s="1"/>
  <c r="F10" i="26"/>
  <c r="F8" i="26" s="1"/>
  <c r="E10" i="26"/>
  <c r="E8" i="26" s="1"/>
  <c r="D10" i="26"/>
  <c r="D8" i="26" s="1"/>
  <c r="C10" i="26"/>
  <c r="C8" i="26" s="1"/>
  <c r="C10" i="12" l="1"/>
  <c r="D10" i="12"/>
  <c r="E10" i="12"/>
  <c r="F10" i="12"/>
  <c r="G10" i="12"/>
  <c r="H10" i="12"/>
  <c r="I10" i="12" l="1"/>
  <c r="L10" i="12"/>
  <c r="K10" i="12"/>
  <c r="J10" i="12"/>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0" i="4"/>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0" i="4"/>
  <c r="F16" i="12" l="1"/>
  <c r="C12" i="12" l="1"/>
  <c r="D12" i="12"/>
  <c r="E12" i="12"/>
  <c r="F12" i="12"/>
  <c r="G12" i="12"/>
  <c r="H12" i="12"/>
  <c r="I12" i="12"/>
  <c r="J12" i="12"/>
  <c r="K12" i="12"/>
  <c r="L12" i="12"/>
  <c r="H11" i="12" l="1"/>
  <c r="G11" i="12"/>
  <c r="F11" i="12"/>
  <c r="E11" i="12"/>
  <c r="D11" i="12"/>
  <c r="C11" i="12"/>
  <c r="G12" i="15"/>
  <c r="F12" i="15"/>
  <c r="E12" i="15"/>
  <c r="D12" i="15"/>
  <c r="I12" i="15" s="1"/>
  <c r="G11" i="15"/>
  <c r="D11" i="15"/>
  <c r="F11" i="15"/>
  <c r="E11" i="15"/>
  <c r="G10" i="15"/>
  <c r="F10" i="15"/>
  <c r="E10" i="15"/>
  <c r="D10" i="15"/>
  <c r="G9" i="15"/>
  <c r="F9" i="15"/>
  <c r="E9" i="15"/>
  <c r="D9" i="15"/>
  <c r="G11" i="22"/>
  <c r="D11" i="22"/>
  <c r="F11" i="22"/>
  <c r="E11" i="22"/>
  <c r="C11" i="22"/>
  <c r="G10" i="22"/>
  <c r="D10" i="22"/>
  <c r="F10" i="22"/>
  <c r="E10" i="22"/>
  <c r="C10" i="22"/>
  <c r="G9" i="22"/>
  <c r="D9" i="22"/>
  <c r="F9" i="22"/>
  <c r="E9" i="22"/>
  <c r="C9" i="22"/>
  <c r="G8" i="22"/>
  <c r="F8" i="22"/>
  <c r="E8" i="22"/>
  <c r="D8" i="22"/>
  <c r="C8" i="22"/>
  <c r="G7" i="22"/>
  <c r="F7" i="22"/>
  <c r="E7" i="22"/>
  <c r="D7" i="22"/>
  <c r="C7" i="22"/>
  <c r="E7" i="20"/>
  <c r="E30" i="19"/>
  <c r="E49" i="19"/>
  <c r="E48" i="19"/>
  <c r="E47" i="19"/>
  <c r="E46" i="19"/>
  <c r="E45" i="19"/>
  <c r="E44" i="19"/>
  <c r="E42" i="19"/>
  <c r="E41" i="19"/>
  <c r="E40" i="19"/>
  <c r="E39" i="19"/>
  <c r="E38" i="19"/>
  <c r="E37" i="19"/>
  <c r="E35" i="19"/>
  <c r="E34" i="19"/>
  <c r="E33" i="19"/>
  <c r="E32" i="19"/>
  <c r="E29" i="19"/>
  <c r="E28" i="19"/>
  <c r="E26" i="19"/>
  <c r="E25" i="19"/>
  <c r="E24" i="19"/>
  <c r="E22" i="19"/>
  <c r="E21" i="19"/>
  <c r="D21" i="19"/>
  <c r="E20" i="19"/>
  <c r="E18" i="19"/>
  <c r="E17" i="19"/>
  <c r="E14" i="19"/>
  <c r="D14" i="19"/>
  <c r="E13" i="19"/>
  <c r="D13" i="19"/>
  <c r="E12" i="19"/>
  <c r="E50" i="19"/>
  <c r="E10" i="19"/>
  <c r="D10" i="19"/>
  <c r="D50" i="19"/>
  <c r="D49" i="19"/>
  <c r="D48" i="19"/>
  <c r="D47" i="19"/>
  <c r="D46" i="19"/>
  <c r="D45" i="19"/>
  <c r="D44" i="19"/>
  <c r="D42" i="19"/>
  <c r="D41" i="19"/>
  <c r="D40" i="19"/>
  <c r="D39" i="19"/>
  <c r="D38" i="19"/>
  <c r="D35" i="19"/>
  <c r="D34" i="19"/>
  <c r="D33" i="19"/>
  <c r="D32" i="19"/>
  <c r="D30" i="19"/>
  <c r="D29" i="19"/>
  <c r="D28" i="19"/>
  <c r="D26" i="19"/>
  <c r="D25" i="19"/>
  <c r="D24" i="19"/>
  <c r="D22" i="19"/>
  <c r="D20" i="19"/>
  <c r="D18" i="19"/>
  <c r="D17" i="19"/>
  <c r="D12" i="19"/>
  <c r="C50" i="19"/>
  <c r="C49" i="19"/>
  <c r="C48" i="19"/>
  <c r="C47" i="19"/>
  <c r="C46" i="19"/>
  <c r="C45" i="19"/>
  <c r="C44" i="19"/>
  <c r="C42" i="19"/>
  <c r="C41" i="19"/>
  <c r="C40" i="19"/>
  <c r="C39" i="19"/>
  <c r="C38" i="19"/>
  <c r="C37" i="19"/>
  <c r="C35" i="19"/>
  <c r="C34" i="19"/>
  <c r="C33" i="19"/>
  <c r="C32" i="19"/>
  <c r="C30" i="19"/>
  <c r="C29" i="19"/>
  <c r="C28" i="19"/>
  <c r="C26" i="19"/>
  <c r="C25" i="19"/>
  <c r="C24" i="19"/>
  <c r="C22" i="19"/>
  <c r="C21" i="19"/>
  <c r="C20" i="19"/>
  <c r="C18" i="19"/>
  <c r="C17" i="19"/>
  <c r="C14" i="19"/>
  <c r="C13" i="19"/>
  <c r="C12" i="19"/>
  <c r="C10" i="19"/>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19"/>
  <c r="B16" i="20"/>
  <c r="H10" i="20"/>
  <c r="G10" i="20"/>
  <c r="F10" i="20"/>
  <c r="D10" i="20"/>
  <c r="E10" i="20"/>
  <c r="H9" i="20"/>
  <c r="G9" i="20"/>
  <c r="D9" i="20"/>
  <c r="F9" i="20"/>
  <c r="E9" i="20"/>
  <c r="H8" i="20"/>
  <c r="D8" i="20"/>
  <c r="E8" i="20"/>
  <c r="G8" i="20"/>
  <c r="F8" i="20"/>
  <c r="H7" i="20"/>
  <c r="D7" i="20"/>
  <c r="G7" i="20"/>
  <c r="F7" i="20"/>
  <c r="B3" i="25"/>
  <c r="B3" i="15"/>
  <c r="B3" i="26"/>
  <c r="C10" i="15"/>
  <c r="C12" i="15"/>
  <c r="C11" i="15"/>
  <c r="G11" i="17"/>
  <c r="G10" i="17"/>
  <c r="G9" i="17"/>
  <c r="F11" i="17"/>
  <c r="F10" i="17"/>
  <c r="D10" i="17"/>
  <c r="F9" i="17"/>
  <c r="E11" i="17"/>
  <c r="E10" i="17"/>
  <c r="E9" i="17"/>
  <c r="D11" i="17"/>
  <c r="D9" i="17"/>
  <c r="B3" i="17"/>
  <c r="B3" i="24"/>
  <c r="F16" i="24"/>
  <c r="C16" i="24"/>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0" i="16"/>
  <c r="G170" i="16"/>
  <c r="F170" i="16"/>
  <c r="E170" i="16"/>
  <c r="D170" i="16"/>
  <c r="C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H71" i="16"/>
  <c r="G71" i="16"/>
  <c r="D71" i="16"/>
  <c r="F71" i="16"/>
  <c r="E71" i="16"/>
  <c r="H70" i="16"/>
  <c r="G70" i="16"/>
  <c r="F70" i="16"/>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1" i="16"/>
  <c r="C33" i="14"/>
  <c r="C32" i="14"/>
  <c r="C31" i="14"/>
  <c r="C30" i="14"/>
  <c r="C28" i="14"/>
  <c r="C27" i="14"/>
  <c r="C26" i="14"/>
  <c r="C25" i="14"/>
  <c r="C23" i="14"/>
  <c r="C22" i="14"/>
  <c r="C21" i="14"/>
  <c r="C20" i="14"/>
  <c r="C18" i="14"/>
  <c r="C17" i="14"/>
  <c r="C16" i="14"/>
  <c r="C15" i="14"/>
  <c r="C13" i="14"/>
  <c r="C12" i="14"/>
  <c r="C11" i="14"/>
  <c r="C10" i="14"/>
  <c r="D15" i="14"/>
  <c r="H33" i="14"/>
  <c r="G33" i="14"/>
  <c r="F33" i="14"/>
  <c r="E33" i="14"/>
  <c r="D33" i="14"/>
  <c r="H32" i="14"/>
  <c r="G32" i="14"/>
  <c r="F32" i="14"/>
  <c r="E32" i="14"/>
  <c r="D32" i="14"/>
  <c r="H31" i="14"/>
  <c r="G31" i="14"/>
  <c r="D31" i="14"/>
  <c r="F31" i="14"/>
  <c r="E31" i="14"/>
  <c r="H30" i="14"/>
  <c r="G30" i="14"/>
  <c r="F30" i="14"/>
  <c r="E30" i="14"/>
  <c r="D30" i="14"/>
  <c r="H28" i="14"/>
  <c r="G28" i="14"/>
  <c r="F28" i="14"/>
  <c r="E28" i="14"/>
  <c r="D28" i="14"/>
  <c r="H27" i="14"/>
  <c r="G27" i="14"/>
  <c r="F27" i="14"/>
  <c r="E27" i="14"/>
  <c r="D27" i="14"/>
  <c r="H26" i="14"/>
  <c r="G26" i="14"/>
  <c r="F26" i="14"/>
  <c r="E26" i="14"/>
  <c r="D26" i="14"/>
  <c r="H25" i="14"/>
  <c r="G25" i="14"/>
  <c r="F25" i="14"/>
  <c r="D25" i="14"/>
  <c r="E25" i="14"/>
  <c r="H23" i="14"/>
  <c r="G23" i="14"/>
  <c r="F23" i="14"/>
  <c r="E23" i="14"/>
  <c r="D23" i="14"/>
  <c r="H22" i="14"/>
  <c r="G22" i="14"/>
  <c r="F22" i="14"/>
  <c r="E22" i="14"/>
  <c r="D22" i="14"/>
  <c r="H21" i="14"/>
  <c r="G21" i="14"/>
  <c r="D21" i="14"/>
  <c r="F21" i="14"/>
  <c r="E21" i="14"/>
  <c r="H20" i="14"/>
  <c r="G20" i="14"/>
  <c r="D20" i="14"/>
  <c r="F20" i="14"/>
  <c r="E20" i="14"/>
  <c r="H18" i="14"/>
  <c r="G18" i="14"/>
  <c r="F18" i="14"/>
  <c r="E18" i="14"/>
  <c r="D18" i="14"/>
  <c r="H17" i="14"/>
  <c r="G17" i="14"/>
  <c r="F17" i="14"/>
  <c r="D17" i="14"/>
  <c r="E17" i="14"/>
  <c r="H16" i="14"/>
  <c r="G16" i="14"/>
  <c r="F16" i="14"/>
  <c r="E16" i="14"/>
  <c r="D16" i="14"/>
  <c r="H15" i="14"/>
  <c r="G15" i="14"/>
  <c r="F15" i="14"/>
  <c r="E15" i="14"/>
  <c r="H13" i="14"/>
  <c r="G13" i="14"/>
  <c r="F13" i="14"/>
  <c r="E13" i="14"/>
  <c r="D13" i="14"/>
  <c r="H12" i="14"/>
  <c r="G12" i="14"/>
  <c r="F12" i="14"/>
  <c r="E12" i="14"/>
  <c r="D12" i="14"/>
  <c r="H11" i="14"/>
  <c r="G11" i="14"/>
  <c r="F11" i="14"/>
  <c r="D11" i="14"/>
  <c r="E11" i="14"/>
  <c r="H10" i="14"/>
  <c r="G10" i="14"/>
  <c r="F10" i="14"/>
  <c r="E10" i="14"/>
  <c r="L18" i="12"/>
  <c r="K18" i="12"/>
  <c r="J18" i="12"/>
  <c r="I18" i="12"/>
  <c r="H18" i="12"/>
  <c r="G18" i="12"/>
  <c r="F18" i="12"/>
  <c r="E18" i="12"/>
  <c r="D18" i="12"/>
  <c r="C18" i="12"/>
  <c r="L17" i="12"/>
  <c r="K17" i="12"/>
  <c r="J17" i="12"/>
  <c r="I17" i="12"/>
  <c r="H17" i="12"/>
  <c r="G17" i="12"/>
  <c r="F17" i="12"/>
  <c r="E17" i="12"/>
  <c r="D17" i="12"/>
  <c r="C17" i="12"/>
  <c r="L16" i="12"/>
  <c r="K16" i="12"/>
  <c r="J16" i="12"/>
  <c r="I16" i="12"/>
  <c r="H16" i="12"/>
  <c r="G16" i="12"/>
  <c r="E16" i="12"/>
  <c r="D16" i="12"/>
  <c r="C16" i="12"/>
  <c r="L15" i="12"/>
  <c r="K15" i="12"/>
  <c r="J15" i="12"/>
  <c r="I15" i="12"/>
  <c r="H15" i="12"/>
  <c r="G15" i="12"/>
  <c r="F15" i="12"/>
  <c r="E15" i="12"/>
  <c r="D15" i="12"/>
  <c r="C15" i="12"/>
  <c r="L14" i="12"/>
  <c r="K14" i="12"/>
  <c r="J14" i="12"/>
  <c r="I14" i="12"/>
  <c r="H14" i="12"/>
  <c r="G14" i="12"/>
  <c r="F14" i="12"/>
  <c r="E14" i="12"/>
  <c r="D14" i="12"/>
  <c r="C14" i="12"/>
  <c r="L13" i="12"/>
  <c r="K13" i="12"/>
  <c r="J13" i="12"/>
  <c r="I13" i="12"/>
  <c r="H13" i="12"/>
  <c r="G13" i="12"/>
  <c r="F13" i="12"/>
  <c r="E13" i="12"/>
  <c r="D13" i="12"/>
  <c r="C13" i="12"/>
  <c r="E2" i="3"/>
  <c r="K10" i="10"/>
  <c r="J10" i="10"/>
  <c r="I10" i="10"/>
  <c r="H10" i="10"/>
  <c r="G10" i="10"/>
  <c r="B3" i="11"/>
  <c r="G28" i="11"/>
  <c r="F28" i="11"/>
  <c r="E28" i="11"/>
  <c r="D28" i="11"/>
  <c r="C28" i="11"/>
  <c r="G27" i="11"/>
  <c r="F27" i="11"/>
  <c r="E27" i="11"/>
  <c r="D27" i="11"/>
  <c r="C27" i="11"/>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1" i="4"/>
  <c r="C171"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B3" i="2"/>
  <c r="L14" i="2"/>
  <c r="J14" i="2"/>
  <c r="H14" i="2"/>
  <c r="F14" i="2"/>
  <c r="D14" i="2"/>
  <c r="J13" i="2"/>
  <c r="J5" i="2"/>
  <c r="J8" i="2" s="1"/>
  <c r="B8" i="2" s="1"/>
  <c r="I13" i="24"/>
  <c r="J10" i="22" l="1"/>
  <c r="H10" i="22"/>
  <c r="I10" i="22"/>
  <c r="H10" i="24"/>
  <c r="K155" i="16"/>
  <c r="I7" i="2"/>
  <c r="C21" i="2" s="1"/>
  <c r="L26" i="14"/>
  <c r="L26" i="16"/>
  <c r="L12" i="14"/>
  <c r="L87" i="16"/>
  <c r="L31" i="16"/>
  <c r="J11" i="22"/>
  <c r="H13" i="24"/>
  <c r="J18" i="16"/>
  <c r="L156" i="16"/>
  <c r="I11" i="22"/>
  <c r="H9" i="22"/>
  <c r="I7" i="20"/>
  <c r="J9" i="15"/>
  <c r="J10" i="17"/>
  <c r="H10" i="17"/>
  <c r="J11" i="17"/>
  <c r="I8" i="24"/>
  <c r="I9" i="24"/>
  <c r="I14" i="24"/>
  <c r="L166" i="16"/>
  <c r="H9" i="24"/>
  <c r="H15" i="24"/>
  <c r="I113" i="16"/>
  <c r="I20" i="14"/>
  <c r="J27" i="14"/>
  <c r="L57" i="16"/>
  <c r="L70" i="16"/>
  <c r="K87" i="16"/>
  <c r="I142" i="16"/>
  <c r="K146" i="16"/>
  <c r="L150" i="16"/>
  <c r="L155" i="16"/>
  <c r="L170" i="16"/>
  <c r="G8" i="24"/>
  <c r="G9" i="24"/>
  <c r="G10" i="24"/>
  <c r="G13" i="24"/>
  <c r="I16" i="24"/>
  <c r="I10" i="24"/>
  <c r="I28" i="14"/>
  <c r="L13" i="16"/>
  <c r="J28" i="16"/>
  <c r="K42" i="16"/>
  <c r="K48" i="16"/>
  <c r="J54" i="16"/>
  <c r="J59" i="16"/>
  <c r="J70" i="16"/>
  <c r="K127" i="16"/>
  <c r="I169" i="16"/>
  <c r="J170" i="16"/>
  <c r="L123" i="16"/>
  <c r="L98" i="16"/>
  <c r="I13" i="14"/>
  <c r="I49" i="16"/>
  <c r="I50" i="16"/>
  <c r="I75" i="16"/>
  <c r="K76" i="16"/>
  <c r="K23" i="14"/>
  <c r="L152" i="16"/>
  <c r="I52" i="16"/>
  <c r="K53" i="16"/>
  <c r="I56" i="16"/>
  <c r="K57" i="16"/>
  <c r="I74" i="16"/>
  <c r="K79" i="16"/>
  <c r="I86" i="16"/>
  <c r="I95" i="16"/>
  <c r="K121" i="16"/>
  <c r="K122" i="16"/>
  <c r="L64" i="16"/>
  <c r="L111" i="16"/>
  <c r="L136" i="16"/>
  <c r="J13" i="16"/>
  <c r="J16" i="16"/>
  <c r="J20" i="16"/>
  <c r="K36" i="16"/>
  <c r="I54" i="16"/>
  <c r="J151" i="16"/>
  <c r="I10" i="20"/>
  <c r="J7" i="22"/>
  <c r="I9" i="22"/>
  <c r="L7" i="20"/>
  <c r="J9" i="20"/>
  <c r="J7" i="20"/>
  <c r="I11" i="12"/>
  <c r="J10" i="15"/>
  <c r="K22" i="14"/>
  <c r="L20" i="14"/>
  <c r="J13" i="14"/>
  <c r="L11" i="16"/>
  <c r="I18" i="16"/>
  <c r="L19" i="16"/>
  <c r="L23" i="16"/>
  <c r="I27" i="16"/>
  <c r="I36" i="16"/>
  <c r="J40" i="16"/>
  <c r="K45" i="16"/>
  <c r="L53" i="16"/>
  <c r="L61" i="16"/>
  <c r="L66" i="16"/>
  <c r="J72" i="16"/>
  <c r="L75" i="16"/>
  <c r="L79" i="16"/>
  <c r="L83" i="16"/>
  <c r="L92" i="16"/>
  <c r="J105" i="16"/>
  <c r="J109" i="16"/>
  <c r="J155" i="16"/>
  <c r="L163" i="16"/>
  <c r="L167" i="16"/>
  <c r="J22" i="14"/>
  <c r="J20" i="14"/>
  <c r="I160" i="16"/>
  <c r="L22" i="14"/>
  <c r="K26" i="14"/>
  <c r="I22" i="14"/>
  <c r="I27" i="14"/>
  <c r="K31" i="14"/>
  <c r="J27" i="16"/>
  <c r="J31" i="14"/>
  <c r="J16" i="14"/>
  <c r="I40" i="16"/>
  <c r="J12" i="14"/>
  <c r="I31" i="14"/>
  <c r="I12" i="14"/>
  <c r="K164" i="16"/>
  <c r="K168" i="16"/>
  <c r="H7" i="22"/>
  <c r="H8" i="22"/>
  <c r="J9" i="22"/>
  <c r="K10" i="20"/>
  <c r="H11" i="15"/>
  <c r="J11" i="14"/>
  <c r="K30" i="14"/>
  <c r="K9" i="16"/>
  <c r="I15" i="16"/>
  <c r="I23" i="16"/>
  <c r="K25" i="16"/>
  <c r="K33" i="16"/>
  <c r="L37" i="16"/>
  <c r="L41" i="16"/>
  <c r="I44" i="16"/>
  <c r="L50" i="16"/>
  <c r="I53" i="16"/>
  <c r="J56" i="16"/>
  <c r="I57" i="16"/>
  <c r="K59" i="16"/>
  <c r="I66" i="16"/>
  <c r="I101" i="16"/>
  <c r="I102" i="16"/>
  <c r="F100" i="16"/>
  <c r="K123" i="16"/>
  <c r="I135" i="16"/>
  <c r="K148" i="16"/>
  <c r="I150" i="16"/>
  <c r="K12" i="14"/>
  <c r="K62" i="16"/>
  <c r="K67" i="16"/>
  <c r="I69" i="16"/>
  <c r="I78" i="16"/>
  <c r="I82" i="16"/>
  <c r="I91" i="16"/>
  <c r="I10" i="14"/>
  <c r="L10" i="14"/>
  <c r="K10" i="14"/>
  <c r="I15" i="24"/>
  <c r="K18" i="14"/>
  <c r="J28" i="14"/>
  <c r="L12" i="16"/>
  <c r="L16" i="16"/>
  <c r="L20" i="16"/>
  <c r="L139" i="16"/>
  <c r="L147" i="16"/>
  <c r="L151" i="16"/>
  <c r="L164" i="16"/>
  <c r="J10" i="14"/>
  <c r="L25" i="16"/>
  <c r="K20" i="14"/>
  <c r="I32" i="14"/>
  <c r="I60" i="16"/>
  <c r="K66" i="16"/>
  <c r="K70" i="16"/>
  <c r="K75" i="16"/>
  <c r="K83" i="16"/>
  <c r="H14" i="24"/>
  <c r="I23" i="14"/>
  <c r="H8" i="24"/>
  <c r="H11" i="24"/>
  <c r="J11" i="15"/>
  <c r="L135" i="16"/>
  <c r="K20" i="16"/>
  <c r="H34" i="16"/>
  <c r="K102" i="16"/>
  <c r="K92" i="16"/>
  <c r="L99" i="16"/>
  <c r="J143" i="16"/>
  <c r="L160" i="16"/>
  <c r="D100" i="16"/>
  <c r="H7" i="7"/>
  <c r="I20" i="2"/>
  <c r="L102" i="16"/>
  <c r="L143" i="16"/>
  <c r="L52" i="16"/>
  <c r="L54" i="16"/>
  <c r="L56" i="16"/>
  <c r="I58" i="16"/>
  <c r="J65" i="16"/>
  <c r="J86" i="16"/>
  <c r="I93" i="16"/>
  <c r="J102" i="16"/>
  <c r="L108" i="16"/>
  <c r="L116" i="16"/>
  <c r="I122" i="16"/>
  <c r="J124" i="16"/>
  <c r="L126" i="16"/>
  <c r="J135" i="16"/>
  <c r="J139" i="16"/>
  <c r="J147" i="16"/>
  <c r="J149" i="16"/>
  <c r="J156" i="16"/>
  <c r="L158" i="16"/>
  <c r="J160" i="16"/>
  <c r="J164" i="16"/>
  <c r="J167" i="16"/>
  <c r="J9" i="16"/>
  <c r="K12" i="16"/>
  <c r="K13" i="16"/>
  <c r="K16" i="16"/>
  <c r="I19" i="16"/>
  <c r="I31" i="16"/>
  <c r="K114" i="16"/>
  <c r="I125" i="16"/>
  <c r="I129" i="16"/>
  <c r="I133" i="16"/>
  <c r="I22" i="2"/>
  <c r="L36" i="16"/>
  <c r="I37" i="16"/>
  <c r="K135" i="16"/>
  <c r="K139" i="16"/>
  <c r="K143" i="16"/>
  <c r="K147" i="16"/>
  <c r="K151" i="16"/>
  <c r="J10" i="20"/>
  <c r="L10" i="20"/>
  <c r="E22" i="2"/>
  <c r="G19" i="2"/>
  <c r="L31" i="14"/>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I167" i="16"/>
  <c r="L168" i="16"/>
  <c r="I170" i="16"/>
  <c r="J9" i="17"/>
  <c r="H11" i="17"/>
  <c r="I11" i="17"/>
  <c r="J11" i="12"/>
  <c r="L11" i="12"/>
  <c r="K11" i="12"/>
  <c r="I8"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8" i="16"/>
  <c r="K169" i="16"/>
  <c r="J66" i="16"/>
  <c r="L30" i="14"/>
  <c r="J131" i="16"/>
  <c r="K14" i="16"/>
  <c r="L28" i="16"/>
  <c r="K29" i="16"/>
  <c r="K21" i="16"/>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8" i="16"/>
  <c r="K28" i="16"/>
  <c r="I61" i="16"/>
  <c r="K68" i="16"/>
  <c r="K72" i="16"/>
  <c r="K77" i="16"/>
  <c r="K81" i="16"/>
  <c r="K90" i="16"/>
  <c r="K94" i="16"/>
  <c r="K98" i="16"/>
  <c r="K103" i="16"/>
  <c r="K107" i="16"/>
  <c r="K111" i="16"/>
  <c r="K25" i="14"/>
  <c r="L25" i="14"/>
  <c r="J15" i="14"/>
  <c r="L15" i="14"/>
  <c r="I15" i="14"/>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5" i="16"/>
  <c r="J165" i="16"/>
  <c r="L169" i="16"/>
  <c r="K65" i="16"/>
  <c r="I65" i="16"/>
  <c r="L69" i="16"/>
  <c r="J30" i="14"/>
  <c r="J58" i="16"/>
  <c r="L13" i="14"/>
  <c r="K82" i="16"/>
  <c r="L15" i="16"/>
  <c r="L44" i="16"/>
  <c r="K58" i="16"/>
  <c r="L65" i="16"/>
  <c r="I30" i="14"/>
  <c r="K84" i="16"/>
  <c r="K61" i="16"/>
  <c r="D63" i="16"/>
  <c r="H100" i="16"/>
  <c r="G88" i="16"/>
  <c r="H73" i="16"/>
  <c r="K13" i="14"/>
  <c r="I145" i="16"/>
  <c r="I112" i="16"/>
  <c r="K15" i="14"/>
  <c r="J169"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5" i="16"/>
  <c r="I166" i="16"/>
  <c r="K167" i="16"/>
  <c r="K170" i="16"/>
  <c r="G15" i="24"/>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I21" i="14"/>
  <c r="L125" i="16"/>
  <c r="I163" i="16"/>
  <c r="K129" i="16"/>
  <c r="I117" i="16"/>
  <c r="I105" i="16"/>
  <c r="I96" i="16"/>
  <c r="J166" i="16"/>
  <c r="E154" i="16"/>
  <c r="I146" i="16"/>
  <c r="J125" i="16"/>
  <c r="J32" i="14"/>
  <c r="L43" i="16"/>
  <c r="L89" i="16"/>
  <c r="H16" i="24"/>
  <c r="L21" i="14"/>
  <c r="G11" i="24"/>
  <c r="J96" i="16"/>
  <c r="J136" i="16"/>
  <c r="K113" i="16"/>
  <c r="J101" i="16"/>
  <c r="D134" i="16"/>
  <c r="G154" i="16"/>
  <c r="K125" i="16"/>
  <c r="H88" i="16"/>
  <c r="K133" i="16"/>
  <c r="D73" i="16"/>
  <c r="J12" i="16"/>
  <c r="J48" i="16"/>
  <c r="L40" i="16"/>
  <c r="E47" i="16"/>
  <c r="L49" i="16"/>
  <c r="L59" i="16"/>
  <c r="H63" i="16"/>
  <c r="L68" i="16"/>
  <c r="I76" i="16"/>
  <c r="L77" i="16"/>
  <c r="L85" i="16"/>
  <c r="L90" i="16"/>
  <c r="K32" i="14"/>
  <c r="L32" i="14"/>
  <c r="J133" i="16"/>
  <c r="K159" i="16"/>
  <c r="J142" i="16"/>
  <c r="I121" i="16"/>
  <c r="J163" i="16"/>
  <c r="L28" i="14"/>
  <c r="L48" i="16"/>
  <c r="K16" i="14"/>
  <c r="H47" i="16"/>
  <c r="I138" i="16"/>
  <c r="K166" i="16"/>
  <c r="I155" i="16"/>
  <c r="I14" i="16"/>
  <c r="J11" i="16"/>
  <c r="I11" i="16"/>
  <c r="K38" i="16"/>
  <c r="I48" i="16"/>
  <c r="K43" i="16"/>
  <c r="G14" i="24"/>
  <c r="K89" i="16"/>
  <c r="F88" i="16"/>
  <c r="F73" i="16"/>
  <c r="K11" i="16"/>
  <c r="J21" i="14"/>
  <c r="I11" i="24"/>
  <c r="K28" i="14"/>
  <c r="J26" i="14"/>
  <c r="I26" i="14"/>
  <c r="K64" i="16"/>
  <c r="L120" i="16"/>
  <c r="L124" i="16"/>
  <c r="L128" i="16"/>
  <c r="I130" i="16"/>
  <c r="L130" i="16"/>
  <c r="L132" i="16"/>
  <c r="K137" i="16"/>
  <c r="J137" i="16"/>
  <c r="L137" i="16"/>
  <c r="H134" i="16"/>
  <c r="L141" i="16"/>
  <c r="L145" i="16"/>
  <c r="L149" i="16"/>
  <c r="J158" i="16"/>
  <c r="K158" i="16"/>
  <c r="K162" i="16"/>
  <c r="J162" i="16"/>
  <c r="L162" i="16"/>
  <c r="L165" i="16"/>
  <c r="K54" i="16"/>
  <c r="J36" i="16"/>
  <c r="D34" i="16"/>
  <c r="K71" i="16"/>
  <c r="K80" i="16"/>
  <c r="J17" i="14"/>
  <c r="I17" i="14"/>
  <c r="L18" i="14"/>
  <c r="K17" i="14"/>
  <c r="I18" i="14"/>
  <c r="L17" i="14"/>
  <c r="I11" i="14"/>
  <c r="K11" i="14"/>
  <c r="L11" i="14"/>
  <c r="J23" i="14"/>
  <c r="L23" i="14"/>
  <c r="L33" i="14"/>
  <c r="J33" i="14"/>
  <c r="K33" i="14"/>
  <c r="I33" i="14"/>
  <c r="J18" i="14"/>
  <c r="L27" i="14"/>
  <c r="K27" i="14"/>
  <c r="L16" i="14"/>
  <c r="I16" i="14"/>
  <c r="J25" i="14"/>
  <c r="I25" i="14"/>
  <c r="G16" i="24"/>
  <c r="C17" i="2" l="1"/>
  <c r="L17" i="2"/>
  <c r="F19" i="2"/>
  <c r="D19" i="2"/>
  <c r="F17" i="2"/>
  <c r="F18" i="2"/>
  <c r="D17" i="2"/>
  <c r="H18" i="2"/>
  <c r="G21" i="2"/>
  <c r="K18" i="2"/>
  <c r="E21" i="2"/>
  <c r="D18" i="2"/>
  <c r="H19" i="2"/>
  <c r="E18" i="2"/>
  <c r="G16" i="2"/>
  <c r="E20" i="2"/>
  <c r="L18" i="2"/>
  <c r="J11" i="2"/>
  <c r="G21" i="38"/>
  <c r="G13" i="38"/>
  <c r="G11" i="38"/>
  <c r="G14" i="38"/>
  <c r="G18" i="38"/>
  <c r="G5" i="38"/>
  <c r="C20" i="2"/>
  <c r="E19" i="2"/>
  <c r="K20" i="2"/>
  <c r="E17" i="2"/>
  <c r="I16" i="2"/>
  <c r="H17" i="2"/>
  <c r="L19" i="2"/>
  <c r="L16" i="2"/>
  <c r="I21" i="2"/>
  <c r="I14" i="2" s="1"/>
  <c r="C16" i="2"/>
  <c r="K22" i="2"/>
  <c r="K19" i="2"/>
  <c r="C18" i="2"/>
  <c r="F16" i="2"/>
  <c r="F13" i="2" s="1"/>
  <c r="F11" i="2" s="1"/>
  <c r="G22" i="2"/>
  <c r="D16" i="2"/>
  <c r="D13" i="2" s="1"/>
  <c r="D11" i="2" s="1"/>
  <c r="H16" i="2"/>
  <c r="K16" i="2"/>
  <c r="G18" i="2"/>
  <c r="G20" i="2"/>
  <c r="E16" i="2"/>
  <c r="G17" i="2"/>
  <c r="I18" i="2"/>
  <c r="I17" i="2"/>
  <c r="K17" i="2"/>
  <c r="I19" i="2"/>
  <c r="C22" i="2"/>
  <c r="C19" i="2"/>
  <c r="K21" i="2"/>
  <c r="F12" i="7"/>
  <c r="D12" i="7"/>
  <c r="G10" i="38"/>
  <c r="L73" i="16"/>
  <c r="I63" i="16"/>
  <c r="K88" i="16"/>
  <c r="I88" i="16"/>
  <c r="L88" i="16"/>
  <c r="J88" i="16"/>
  <c r="J100" i="16"/>
  <c r="I34" i="16"/>
  <c r="J63" i="16"/>
  <c r="L63" i="16"/>
  <c r="K100" i="16"/>
  <c r="I100" i="16"/>
  <c r="L100" i="16"/>
  <c r="I22" i="7"/>
  <c r="G19" i="7"/>
  <c r="L16" i="7"/>
  <c r="F21" i="7"/>
  <c r="F18" i="7"/>
  <c r="G27" i="7"/>
  <c r="C19" i="7"/>
  <c r="I18" i="7"/>
  <c r="H16" i="7"/>
  <c r="G20" i="7"/>
  <c r="G14" i="7" s="1"/>
  <c r="F13" i="7"/>
  <c r="E20" i="7"/>
  <c r="D14" i="7"/>
  <c r="H14" i="7"/>
  <c r="G23" i="7"/>
  <c r="I20" i="7"/>
  <c r="I23" i="7"/>
  <c r="J5" i="7"/>
  <c r="F14" i="7"/>
  <c r="H12" i="7"/>
  <c r="K23" i="7"/>
  <c r="K29" i="7"/>
  <c r="C18" i="7"/>
  <c r="G29" i="7"/>
  <c r="G26" i="7"/>
  <c r="I19" i="7"/>
  <c r="K20" i="7"/>
  <c r="E29" i="7"/>
  <c r="L18" i="7"/>
  <c r="K27" i="7"/>
  <c r="K19" i="7"/>
  <c r="H21" i="7"/>
  <c r="I47" i="16"/>
  <c r="K154" i="16"/>
  <c r="J10" i="16"/>
  <c r="L154" i="16"/>
  <c r="K47" i="16"/>
  <c r="J154" i="16"/>
  <c r="H18" i="7"/>
  <c r="C26" i="7"/>
  <c r="D21" i="7"/>
  <c r="C29" i="7"/>
  <c r="D18" i="7"/>
  <c r="L21" i="7"/>
  <c r="C27" i="7"/>
  <c r="F16" i="7"/>
  <c r="K18" i="7"/>
  <c r="E25" i="7"/>
  <c r="C25" i="7"/>
  <c r="D19" i="7"/>
  <c r="F19" i="7"/>
  <c r="D23" i="7"/>
  <c r="E27" i="7"/>
  <c r="L12" i="7"/>
  <c r="E18" i="7"/>
  <c r="I25" i="7"/>
  <c r="H13" i="7"/>
  <c r="H20" i="7"/>
  <c r="D13" i="7"/>
  <c r="C23" i="7"/>
  <c r="E19" i="7"/>
  <c r="H23" i="7"/>
  <c r="K26" i="7"/>
  <c r="L20" i="7"/>
  <c r="F23" i="7"/>
  <c r="E26" i="7"/>
  <c r="F20" i="7"/>
  <c r="L23" i="7"/>
  <c r="K25" i="7"/>
  <c r="G18" i="7"/>
  <c r="I27" i="7"/>
  <c r="E23" i="7"/>
  <c r="L19" i="7"/>
  <c r="L14" i="7"/>
  <c r="I29" i="7"/>
  <c r="D20" i="7"/>
  <c r="H19" i="7"/>
  <c r="I26" i="7"/>
  <c r="C20" i="7"/>
  <c r="G25" i="7"/>
  <c r="L13" i="7"/>
  <c r="D16" i="7"/>
  <c r="E14" i="2"/>
  <c r="K10" i="16"/>
  <c r="L47" i="16"/>
  <c r="I154" i="16"/>
  <c r="J134" i="16"/>
  <c r="I10" i="16"/>
  <c r="G6" i="38"/>
  <c r="L10" i="16"/>
  <c r="K73" i="16"/>
  <c r="J47" i="16"/>
  <c r="G16" i="38"/>
  <c r="J73" i="16"/>
  <c r="K63" i="16"/>
  <c r="I73" i="16"/>
  <c r="I134" i="16"/>
  <c r="J34" i="16"/>
  <c r="L34" i="16"/>
  <c r="G9" i="38"/>
  <c r="G8" i="38"/>
  <c r="K34" i="16"/>
  <c r="L134" i="16"/>
  <c r="K134" i="16"/>
  <c r="G7" i="38"/>
  <c r="G4" i="38" l="1"/>
  <c r="G15" i="38"/>
  <c r="G19" i="38"/>
  <c r="G12" i="38"/>
  <c r="G2" i="38"/>
  <c r="G20" i="38"/>
  <c r="G17" i="38"/>
  <c r="G3" i="38"/>
  <c r="K22" i="7"/>
  <c r="K13" i="7"/>
  <c r="L13" i="2"/>
  <c r="L11" i="2" s="1"/>
  <c r="C14" i="2"/>
  <c r="E13" i="2"/>
  <c r="E11" i="2" s="1"/>
  <c r="H13" i="2"/>
  <c r="H11" i="2" s="1"/>
  <c r="C13" i="2"/>
  <c r="K14" i="2"/>
  <c r="K13" i="2"/>
  <c r="G14" i="2"/>
  <c r="G13" i="2"/>
  <c r="I13" i="2"/>
  <c r="I11" i="2" s="1"/>
  <c r="K14" i="7"/>
  <c r="G22" i="7"/>
  <c r="I13" i="7"/>
  <c r="G28" i="7"/>
  <c r="G13" i="7"/>
  <c r="I16" i="7"/>
  <c r="K16" i="7"/>
  <c r="K12" i="7"/>
  <c r="E22" i="7"/>
  <c r="E14" i="7"/>
  <c r="C12" i="7"/>
  <c r="C16" i="7"/>
  <c r="E12" i="7"/>
  <c r="C13" i="7"/>
  <c r="L15" i="7"/>
  <c r="C28" i="7"/>
  <c r="G16" i="7"/>
  <c r="H15" i="7"/>
  <c r="I12" i="7"/>
  <c r="D15" i="7"/>
  <c r="F22" i="7"/>
  <c r="H22" i="7"/>
  <c r="C14" i="7"/>
  <c r="E16" i="7"/>
  <c r="D22" i="7"/>
  <c r="L22" i="7"/>
  <c r="C22" i="7"/>
  <c r="K28" i="7"/>
  <c r="E28" i="7"/>
  <c r="F15" i="7"/>
  <c r="E13" i="7"/>
  <c r="G12" i="7"/>
  <c r="I28" i="7"/>
  <c r="I15" i="7" s="1"/>
  <c r="I14" i="7"/>
  <c r="K15" i="7" l="1"/>
  <c r="C11" i="2"/>
  <c r="G11" i="2"/>
  <c r="K11" i="2"/>
  <c r="G15" i="7"/>
  <c r="C15" i="7"/>
  <c r="E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6" deleted="1" background="1" saveData="1">
    <dbPr connection="" command="" commandType="3"/>
  </connection>
  <connection id="2" xr16:uid="{00000000-0015-0000-FFFF-FFFF01000000}" keepAlive="1" name="clu7sql1_ssdb DATAMART_EARLY_YEARS tbl_CR_most_recent_agg" type="5" refreshedVersion="6" deleted="1" background="1" saveData="1">
    <dbPr connection="" command="" commandType="3"/>
  </connection>
  <connection id="3" xr16:uid="{00000000-0015-0000-FFFF-FFFF03000000}" keepAlive="1" name="clu7sql1_ssdb DATAMART_EARLY_YEARS tbl_EY_inspections_in_period_agg" type="5" refreshedVersion="6" deleted="1" background="1" saveData="1">
    <dbPr connection="" command="" commandType="3"/>
  </connection>
  <connection id="4" xr16:uid="{00000000-0015-0000-FFFF-FFFF04000000}" keepAlive="1" name="clu7sql1_ssdb DATAMART_EARLY_YEARS tbl_EYR_actions_and_recommendations_agg" type="5" refreshedVersion="6" deleted="1" background="1" saveData="1">
    <dbPr connection="" command="" commandType="3"/>
  </connection>
  <connection id="5" xr16:uid="{00000000-0015-0000-FFFF-FFFF05000000}" keepAlive="1" name="clu7sql1_ssdb DATAMART_EARLY_YEARS tbl_EYR_inadequate_NCOR_agg" type="5" refreshedVersion="6" deleted="1" background="1" saveData="1">
    <dbPr connection="" command="" commandType="3"/>
  </connection>
  <connection id="6" xr16:uid="{00000000-0015-0000-FFFF-FFFF06000000}" keepAlive="1" name="clu7sql1_ssdb DATAMART_EARLY_YEARS tbl_EYR_most_recent_agg" type="5" refreshedVersion="6" deleted="1" background="1" saveData="1">
    <dbPr connection="" command="" commandType="3"/>
  </connection>
  <connection id="7" xr16:uid="{00000000-0015-0000-FFFF-FFFF07000000}" keepAlive="1" name="clu7sql1_ssdb DATAMART_EARLY_YEARS tbl_EYR_most_recent_NCOR_agg" type="5" refreshedVersion="6" deleted="1" background="1" saveData="1">
    <dbPr connection="" command="" commandType="3"/>
  </connection>
  <connection id="8" xr16:uid="{00000000-0015-0000-FFFF-FFFF08000000}" keepAlive="1" name="clu7sql1_ssdb DATAMART_EARLY_YEARS tbl_historic_EYR_OE_outcome" type="5" refreshedVersion="6" deleted="1" background="1" saveData="1">
    <dbPr connection="" command="" commandType="3"/>
  </connection>
  <connection id="9" xr16:uid="{00000000-0015-0000-FFFF-FFFF09000000}" keepAlive="1" name="clu7sql1_ssdb DATAMART_EARLY_YEARS tbl_joiners_and_leavers_agg" type="5" refreshedVersion="6" deleted="1" background="1" saveData="1">
    <dbPr connection="" command="" commandType="3"/>
  </connection>
  <connection id="10" xr16:uid="{00000000-0015-0000-FFFF-FFFF0A000000}" keepAlive="1" name="CLU7sql1_ssdb DATAMART_EARLY_YEARS tbl_providers_and_places_agg" type="5" refreshedVersion="6" deleted="1" background="1" saveData="1">
    <dbPr connection="" command="" commandType="3"/>
  </connection>
</connections>
</file>

<file path=xl/sharedStrings.xml><?xml version="1.0" encoding="utf-8"?>
<sst xmlns="http://schemas.openxmlformats.org/spreadsheetml/2006/main" count="70272" uniqueCount="16280">
  <si>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</si>
  <si>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</si>
  <si>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</si>
  <si>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</si>
  <si>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</si>
  <si>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</si>
  <si>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</si>
  <si>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</si>
  <si>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</si>
  <si>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</si>
  <si>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</si>
  <si>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</si>
  <si>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</si>
  <si>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</si>
  <si>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</si>
  <si>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</si>
  <si>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</si>
  <si>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Providers and places as at 31 March 2021</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</si>
  <si>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</si>
  <si>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</si>
  <si>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</si>
  <si>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</si>
  <si>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</si>
  <si>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</si>
  <si>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</si>
  <si>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</si>
  <si>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</si>
  <si>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</si>
  <si>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</si>
  <si>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</si>
  <si>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</si>
  <si>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</si>
  <si>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</si>
  <si>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</si>
  <si>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</si>
  <si>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</si>
  <si>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</si>
  <si>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</si>
  <si>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</si>
  <si>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</si>
  <si>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</si>
  <si>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</si>
  <si>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</si>
  <si>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</si>
  <si>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</si>
  <si>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</si>
  <si>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</si>
  <si>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</si>
  <si>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</si>
  <si>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</si>
  <si>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</si>
  <si>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</si>
  <si>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</si>
  <si>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</si>
  <si>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</si>
  <si>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</si>
  <si>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</si>
  <si>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</si>
  <si>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</si>
  <si>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</si>
  <si>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Table19</t>
  </si>
  <si>
    <t>Inspections of providers registered only on the Childcare Register, by provider type</t>
  </si>
  <si>
    <t>Chart 3</t>
  </si>
  <si>
    <t>Overall effectiveness and sub-judgements of full Early Years Register inspections, by provider type</t>
  </si>
  <si>
    <t>Table 20a and 20b</t>
  </si>
  <si>
    <t>Number of regulatory visits and registration visits to childcare providers
Number of interim visits to early years providers</t>
  </si>
  <si>
    <t>1 September 2020 to 31 March 2021</t>
  </si>
  <si>
    <t>Provisional</t>
  </si>
  <si>
    <t>1 April 2020 to 31 August 2020</t>
  </si>
  <si>
    <t>Revised</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</si>
  <si>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</si>
  <si>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</si>
  <si>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</si>
  <si>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</si>
  <si>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</si>
  <si>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</si>
  <si>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</si>
  <si>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</si>
  <si>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</si>
  <si>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</si>
  <si>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</si>
  <si>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</si>
  <si>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31 August 2020 to 31 March 2021</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</si>
  <si>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</si>
  <si>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</si>
  <si>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</si>
  <si>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</si>
  <si>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</si>
  <si>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</si>
  <si>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</si>
  <si>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</si>
  <si>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</si>
  <si>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</si>
  <si>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</si>
  <si>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</si>
  <si>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</si>
  <si>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</si>
  <si>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</si>
  <si>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</si>
  <si>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</si>
  <si>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</si>
  <si>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</si>
  <si>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</si>
  <si>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</si>
  <si>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</si>
  <si>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</si>
  <si>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</si>
  <si>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</si>
  <si>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</si>
  <si>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</si>
  <si>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</si>
  <si>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</si>
  <si>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</si>
  <si>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</si>
  <si>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</si>
  <si>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</si>
  <si>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</si>
  <si>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</si>
  <si>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</si>
  <si>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</si>
  <si>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</si>
  <si>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</si>
  <si>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</si>
  <si>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</si>
  <si>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</si>
  <si>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</si>
  <si>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</si>
  <si>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</si>
  <si>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</si>
  <si>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</si>
  <si>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</si>
  <si>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</si>
  <si>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</si>
  <si>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</si>
  <si>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</si>
  <si>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</si>
  <si>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</si>
  <si>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</si>
  <si>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</si>
  <si>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</si>
  <si>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</si>
  <si>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</si>
  <si>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</si>
  <si>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</si>
  <si>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</si>
  <si>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</si>
  <si>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</si>
  <si>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</si>
  <si>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</si>
  <si>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</si>
  <si>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</si>
  <si>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</si>
  <si>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</si>
  <si>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</si>
  <si>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</si>
  <si>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</si>
  <si>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</si>
  <si>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</si>
  <si>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</si>
  <si>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</si>
  <si>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</si>
  <si>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</si>
  <si>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</si>
  <si>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</si>
  <si>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</si>
  <si>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</si>
  <si>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</si>
  <si>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</si>
  <si>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</si>
  <si>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</si>
  <si>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</si>
  <si>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</si>
  <si>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</si>
  <si>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</si>
  <si>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</si>
  <si>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</si>
  <si>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</si>
  <si>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</si>
  <si>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</si>
  <si>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</si>
  <si>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</si>
  <si>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</si>
  <si>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</si>
  <si>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</si>
  <si>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</si>
  <si>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</si>
  <si>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</si>
  <si>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</si>
  <si>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</si>
  <si>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</si>
  <si>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</si>
  <si>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</si>
  <si>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</si>
  <si>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</si>
  <si>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</si>
  <si>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</si>
  <si>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</si>
  <si>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</si>
  <si>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</si>
  <si>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</si>
  <si>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</si>
  <si>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</si>
  <si>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</si>
  <si>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</si>
  <si>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</si>
  <si>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</si>
  <si>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</si>
  <si>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</si>
  <si>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</si>
  <si>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</si>
  <si>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</si>
  <si>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</si>
  <si>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</si>
  <si>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</si>
  <si>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</si>
  <si>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</si>
  <si>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</si>
  <si>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</si>
  <si>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</si>
  <si>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</si>
  <si>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</si>
  <si>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</si>
  <si>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</si>
  <si>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</si>
  <si>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</si>
  <si>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</si>
  <si>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</si>
  <si>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</si>
  <si>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</si>
  <si>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</si>
  <si>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</si>
  <si>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</si>
  <si>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</si>
  <si>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</si>
  <si>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</si>
  <si>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</si>
  <si>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</si>
  <si>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</si>
  <si>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</si>
  <si>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</si>
  <si>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</si>
  <si>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</si>
  <si>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</si>
  <si>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</si>
  <si>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</si>
  <si>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</si>
  <si>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</si>
  <si>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</si>
  <si>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</si>
  <si>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</si>
  <si>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</si>
  <si>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</si>
  <si>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</si>
  <si>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</si>
  <si>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</si>
  <si>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</si>
  <si>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</si>
  <si>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</si>
  <si>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</si>
  <si>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</si>
  <si>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</si>
  <si>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</si>
  <si>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</si>
  <si>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</si>
  <si>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</si>
  <si>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</si>
  <si>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</si>
  <si>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</si>
  <si>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</si>
  <si>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</si>
  <si>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</si>
  <si>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</si>
  <si>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</si>
  <si>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</si>
  <si>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</si>
  <si>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</si>
  <si>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</si>
  <si>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</si>
  <si>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</si>
  <si>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</si>
  <si>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</si>
  <si>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</si>
  <si>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</si>
  <si>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</si>
  <si>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</si>
  <si>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</si>
  <si>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</si>
  <si>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</si>
  <si>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</si>
  <si>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</si>
  <si>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</si>
  <si>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</si>
  <si>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</si>
  <si>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</si>
  <si>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</si>
  <si>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</si>
  <si>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</si>
  <si>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</si>
  <si>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</si>
  <si>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</si>
  <si>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</si>
  <si>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</si>
  <si>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</si>
  <si>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</si>
  <si>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</si>
  <si>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</si>
  <si>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</si>
  <si>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</si>
  <si>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</si>
  <si>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</si>
  <si>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</si>
  <si>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</si>
  <si>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</si>
  <si>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</si>
  <si>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</si>
  <si>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</si>
  <si>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</si>
  <si>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</si>
  <si>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</si>
  <si>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</si>
  <si>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</si>
  <si>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</si>
  <si>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</si>
  <si>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</si>
  <si>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</si>
  <si>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</si>
  <si>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providersCumbria</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</si>
  <si>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</si>
  <si>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</si>
  <si>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</si>
  <si>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</si>
  <si>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</si>
  <si>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</si>
  <si>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</si>
  <si>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</si>
  <si>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</si>
  <si>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</si>
  <si>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</si>
  <si>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</si>
  <si>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</si>
  <si>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</si>
  <si>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</si>
  <si>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</si>
  <si>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</si>
  <si>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</si>
  <si>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</si>
  <si>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</si>
  <si>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</si>
  <si>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</si>
  <si>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</si>
  <si>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</si>
  <si>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</si>
  <si>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</si>
  <si>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</si>
  <si>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</si>
  <si>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</si>
  <si>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</si>
  <si>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</si>
  <si>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</si>
  <si>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</si>
  <si>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</si>
  <si>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</si>
  <si>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</si>
  <si>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</si>
  <si>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</si>
  <si>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</si>
  <si>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</si>
  <si>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</si>
  <si>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</si>
  <si>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</si>
  <si>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</si>
  <si>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</si>
  <si>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</si>
  <si>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</si>
  <si>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</si>
  <si>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</si>
  <si>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</si>
  <si>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</si>
  <si>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</si>
  <si>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</si>
  <si>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</si>
  <si>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</si>
  <si>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</si>
  <si>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</si>
  <si>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</si>
  <si>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</si>
  <si>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</si>
  <si>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Somerset</t>
  </si>
  <si>
    <t>All provisionAll providersNorth Tyneside</t>
  </si>
  <si>
    <t>All provisionAll providersNorth West total</t>
  </si>
  <si>
    <t>All provisionAll providersNorth Yorkshire</t>
  </si>
  <si>
    <t>All provisionAll providersNorthamptonshire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</si>
  <si>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</si>
  <si>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</si>
  <si>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</si>
  <si>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</si>
  <si>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</si>
  <si>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</si>
  <si>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</si>
  <si>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</si>
  <si>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</si>
  <si>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</si>
  <si>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</si>
  <si>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</si>
  <si>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</si>
  <si>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</si>
  <si>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</si>
  <si>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</si>
  <si>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</si>
  <si>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</si>
  <si>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</si>
  <si>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</si>
  <si>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</si>
  <si>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</si>
  <si>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</si>
  <si>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</si>
  <si>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</si>
  <si>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</si>
  <si>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</si>
  <si>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</si>
  <si>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</si>
  <si>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</si>
  <si>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</si>
  <si>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</si>
  <si>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</si>
  <si>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</si>
  <si>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</si>
  <si>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</si>
  <si>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</si>
  <si>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</si>
  <si>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</si>
  <si>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</si>
  <si>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</si>
  <si>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</si>
  <si>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</si>
  <si>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</si>
  <si>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</si>
  <si>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</si>
  <si>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</si>
  <si>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</si>
  <si>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</si>
  <si>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</si>
  <si>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</si>
  <si>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</si>
  <si>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</si>
  <si>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</si>
  <si>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</si>
  <si>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</si>
  <si>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Sussex</t>
  </si>
  <si>
    <t>All provisionAll providersWestminster</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</si>
  <si>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</si>
  <si>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</si>
  <si>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</si>
  <si>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</si>
  <si>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</si>
  <si>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</si>
  <si>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</si>
  <si>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</si>
  <si>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</si>
  <si>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</si>
  <si>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</si>
  <si>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</si>
  <si>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</si>
  <si>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</si>
  <si>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</si>
  <si>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</si>
  <si>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</si>
  <si>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</si>
  <si>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</si>
  <si>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</si>
  <si>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</si>
  <si>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</si>
  <si>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</si>
  <si>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</si>
  <si>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</si>
  <si>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</si>
  <si>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</si>
  <si>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</si>
  <si>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</si>
  <si>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</si>
  <si>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</si>
  <si>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</si>
  <si>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</si>
  <si>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</si>
  <si>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</si>
  <si>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VCRCity of London</t>
  </si>
  <si>
    <t>All provisionCCR and VCRCornwall</t>
  </si>
  <si>
    <t>All provisionCCR and VCRCoventry</t>
  </si>
  <si>
    <t>All provisionCCR and VCRCroydon</t>
  </si>
  <si>
    <t>All provisionCCR and VCRCumbria</t>
  </si>
  <si>
    <t>All provisionCCR and VCRDarlington</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</si>
  <si>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</si>
  <si>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</si>
  <si>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</si>
  <si>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</si>
  <si>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</si>
  <si>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</si>
  <si>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</si>
  <si>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</si>
  <si>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</si>
  <si>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</si>
  <si>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</si>
  <si>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</si>
  <si>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</si>
  <si>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</si>
  <si>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</si>
  <si>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</si>
  <si>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</si>
  <si>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</si>
  <si>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</si>
  <si>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</si>
  <si>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</si>
  <si>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</si>
  <si>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</si>
  <si>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</si>
  <si>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</si>
  <si>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</si>
  <si>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</si>
  <si>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</si>
  <si>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</si>
  <si>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</si>
  <si>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</si>
  <si>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</si>
  <si>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</si>
  <si>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</si>
  <si>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</si>
  <si>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</si>
  <si>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</si>
  <si>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</si>
  <si>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</si>
  <si>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</si>
  <si>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</si>
  <si>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</si>
  <si>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</si>
  <si>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</si>
  <si>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</si>
  <si>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</si>
  <si>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</si>
  <si>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</si>
  <si>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</si>
  <si>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</si>
  <si>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VCRMiddlesbrough</t>
  </si>
  <si>
    <t>All provisionCCR and VCRMilton Keynes</t>
  </si>
  <si>
    <t>All provisionCCR and VCRNewcastle upon Tyne</t>
  </si>
  <si>
    <t>All provisionCCR and VCRNewham</t>
  </si>
  <si>
    <t>All provisionCCR and VCRNorfolk</t>
  </si>
  <si>
    <t>All provisionCCR and VCRNorth East Lincolnshire</t>
  </si>
  <si>
    <t>All provisionCCR and VCRNorth East total</t>
  </si>
  <si>
    <t>All provisionCCR and VCRNorth Lincolnshire</t>
  </si>
  <si>
    <t>All provisionCCR and VCRNorth Somerset</t>
  </si>
  <si>
    <t>All provisionCCR and VCRNorth Tyneside</t>
  </si>
  <si>
    <t>All provisionCCR and VCRNorth West total</t>
  </si>
  <si>
    <t>All provisionCCR and VCRNorth Yorkshire</t>
  </si>
  <si>
    <t>All provisionCCR and VCRNorthamptonshire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</si>
  <si>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</si>
  <si>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</si>
  <si>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</si>
  <si>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</si>
  <si>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</si>
  <si>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</si>
  <si>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</si>
  <si>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</si>
  <si>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</si>
  <si>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</si>
  <si>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</si>
  <si>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</si>
  <si>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</si>
  <si>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</si>
  <si>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</si>
  <si>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</si>
  <si>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</si>
  <si>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</si>
  <si>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</si>
  <si>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</si>
  <si>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</si>
  <si>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</si>
  <si>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</si>
  <si>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</si>
  <si>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</si>
  <si>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</si>
  <si>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</si>
  <si>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</si>
  <si>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</si>
  <si>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</si>
  <si>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</si>
  <si>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</si>
  <si>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</si>
  <si>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</si>
  <si>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</si>
  <si>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</si>
  <si>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</si>
  <si>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</si>
  <si>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</si>
  <si>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</si>
  <si>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</si>
  <si>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</si>
  <si>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</si>
  <si>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</si>
  <si>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</si>
  <si>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</si>
  <si>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</si>
  <si>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</si>
  <si>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</si>
  <si>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</si>
  <si>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</si>
  <si>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</si>
  <si>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</si>
  <si>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</si>
  <si>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</si>
  <si>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Sussex</t>
  </si>
  <si>
    <t>All provisionCCR and VCRWestminster</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</si>
  <si>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</si>
  <si>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</si>
  <si>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</si>
  <si>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</si>
  <si>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</si>
  <si>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</si>
  <si>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</si>
  <si>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</si>
  <si>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</si>
  <si>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</si>
  <si>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</si>
  <si>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</si>
  <si>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OnlyBexley</t>
  </si>
  <si>
    <t>All provisionCCR OnlyBirmingham</t>
  </si>
  <si>
    <t>All provisionCCR OnlyBradford</t>
  </si>
  <si>
    <t>All provisionCCR OnlyBrent</t>
  </si>
  <si>
    <t>All provisionCCR OnlyBrighton and Hove</t>
  </si>
  <si>
    <t>All provisionCCR OnlyBristol</t>
  </si>
  <si>
    <t>All provisionCCR OnlyBromley</t>
  </si>
  <si>
    <t>All provisionCCR OnlyBuckinghamshire</t>
  </si>
  <si>
    <t>All provisionCCR OnlyCambridgeshire</t>
  </si>
  <si>
    <t>All provisionCCR OnlyCentral Bedfordshire</t>
  </si>
  <si>
    <t>All provisionCCR OnlyCity of London</t>
  </si>
  <si>
    <t>All provisionCCR OnlyCornwall</t>
  </si>
  <si>
    <t>All provisionCCR OnlyCoventry</t>
  </si>
  <si>
    <t>All provisionCCR OnlyCroydon</t>
  </si>
  <si>
    <t>All provisionCCR OnlyCumbria</t>
  </si>
  <si>
    <t>All provisionCCR OnlyDerby</t>
  </si>
  <si>
    <t>All provisionCCR OnlyDerbyshire</t>
  </si>
  <si>
    <t>All provisionCCR OnlyEast Midlands total</t>
  </si>
  <si>
    <t>All provisionCCR OnlyEast of England total</t>
  </si>
  <si>
    <t>All provisionCCR OnlyEnfield</t>
  </si>
  <si>
    <t>All provisionCCR OnlyEssex</t>
  </si>
  <si>
    <t>All provisionCCR OnlyGateshead</t>
  </si>
  <si>
    <t>All provisionCCR OnlyGloucestershire</t>
  </si>
  <si>
    <t>All provisionCCR OnlyGreenwich</t>
  </si>
  <si>
    <t>All provisionCCR OnlyHackney</t>
  </si>
  <si>
    <t>All provisionCCR OnlyHammersmith and Fulham</t>
  </si>
  <si>
    <t>All provisionCCR OnlyHampshire</t>
  </si>
  <si>
    <t>All provisionCCR OnlyHaringey</t>
  </si>
  <si>
    <t>All provisionCCR OnlyHarrow</t>
  </si>
  <si>
    <t>All provisionCCR OnlyHavering</t>
  </si>
  <si>
    <t>All provisionCCR OnlyHertfordshire</t>
  </si>
  <si>
    <t>All provisionCCR OnlyHounslow</t>
  </si>
  <si>
    <t>All provisionCCR OnlyIslington</t>
  </si>
  <si>
    <t>All provisionCCR OnlyKent</t>
  </si>
  <si>
    <t>All provisionCCR OnlyKirklees</t>
  </si>
  <si>
    <t>All provisionCCR OnlyKnowsley</t>
  </si>
  <si>
    <t>All provisionCCR OnlyLambeth</t>
  </si>
  <si>
    <t>All provisionCCR OnlyLancashire</t>
  </si>
  <si>
    <t>All provisionCCR OnlyLeeds</t>
  </si>
  <si>
    <t>All provisionCCR OnlyLeicestershire</t>
  </si>
  <si>
    <t>All provisionCCR OnlyLewisham</t>
  </si>
  <si>
    <t>All provisionCCR OnlyLondon total</t>
  </si>
  <si>
    <t>All provisionCCR OnlyManchester</t>
  </si>
  <si>
    <t>All provisionCCR OnlyMilton Keynes</t>
  </si>
  <si>
    <t>All provisionCCR OnlyNewham</t>
  </si>
  <si>
    <t>All provisionCCR OnlyNorfolk</t>
  </si>
  <si>
    <t>All provisionCCR OnlyNorth East total</t>
  </si>
  <si>
    <t>All provisionCCR OnlyNorth Lincolnshire</t>
  </si>
  <si>
    <t>All provisionCCR OnlyNorth West total</t>
  </si>
  <si>
    <t>All provisionCCR OnlyNorth Yorkshire</t>
  </si>
  <si>
    <t>All provisionCCR OnlyNorthamptonshire</t>
  </si>
  <si>
    <t>All provisionCCR OnlyNorthumberland</t>
  </si>
  <si>
    <t>All provisionCCR OnlyNot Recorded</t>
  </si>
  <si>
    <t>All provisionCCR OnlyNot Recorded total</t>
  </si>
  <si>
    <t>All provisionCCR OnlyNottinghamshire</t>
  </si>
  <si>
    <t>All provisionCCR OnlyOxfordshire</t>
  </si>
  <si>
    <t>All provisionCCR OnlyRedbridge</t>
  </si>
  <si>
    <t>All provisionCCR OnlyRochdale</t>
  </si>
  <si>
    <t>All provisionCCR OnlyRotherham</t>
  </si>
  <si>
    <t>All provisionCCR OnlyRutland</t>
  </si>
  <si>
    <t>All provisionCCR OnlySalford</t>
  </si>
  <si>
    <t>All provisionCCR OnlySheffield</t>
  </si>
  <si>
    <t>All provisionCCR OnlySlough</t>
  </si>
  <si>
    <t>All provisionCCR OnlySouth East total</t>
  </si>
  <si>
    <t>All provisionCCR OnlySouth West total</t>
  </si>
  <si>
    <t>All provisionCCR OnlySouthampton</t>
  </si>
  <si>
    <t>All provisionCCR OnlySouthwark</t>
  </si>
  <si>
    <t>All provisionCCR OnlyStoke-on-Trent</t>
  </si>
  <si>
    <t>All provisionCCR OnlySuffolk</t>
  </si>
  <si>
    <t>All provisionCCR OnlySurrey</t>
  </si>
  <si>
    <t>All provisionCCR OnlySutton</t>
  </si>
  <si>
    <t>All provisionCCR OnlyTorbay</t>
  </si>
  <si>
    <t>All provisionCCR OnlyTower Hamlets</t>
  </si>
  <si>
    <t>All provisionCCR OnlyWaltham Forest</t>
  </si>
  <si>
    <t>All provisionCCR OnlyWandsworth</t>
  </si>
  <si>
    <t>All provisionCCR OnlyWarwickshire</t>
  </si>
  <si>
    <t>All provisionCCR OnlyWest Midlands total</t>
  </si>
  <si>
    <t>All provisionCCR OnlyWest Sussex</t>
  </si>
  <si>
    <t>All provisionCCR OnlyWiltshire</t>
  </si>
  <si>
    <t>All provisionCCR OnlyWindsor and Maidenhead</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</si>
  <si>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</si>
  <si>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</si>
  <si>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</si>
  <si>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</si>
  <si>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</si>
  <si>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</si>
  <si>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</si>
  <si>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</si>
  <si>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</si>
  <si>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</si>
  <si>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</si>
  <si>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</si>
  <si>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</si>
  <si>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</si>
  <si>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</si>
  <si>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</si>
  <si>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</si>
  <si>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</si>
  <si>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</si>
  <si>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</si>
  <si>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</si>
  <si>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</si>
  <si>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</si>
  <si>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</si>
  <si>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</si>
  <si>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</si>
  <si>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</si>
  <si>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</si>
  <si>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</si>
  <si>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</si>
  <si>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</si>
  <si>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</si>
  <si>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CCRCumbria</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</si>
  <si>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</si>
  <si>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</si>
  <si>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</si>
  <si>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</si>
  <si>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</si>
  <si>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</si>
  <si>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</si>
  <si>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</si>
  <si>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</si>
  <si>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</si>
  <si>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</si>
  <si>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</si>
  <si>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</si>
  <si>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</si>
  <si>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</si>
  <si>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</si>
  <si>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</si>
  <si>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</si>
  <si>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</si>
  <si>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</si>
  <si>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</si>
  <si>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</si>
  <si>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</si>
  <si>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</si>
  <si>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</si>
  <si>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</si>
  <si>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</si>
  <si>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</si>
  <si>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</si>
  <si>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</si>
  <si>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</si>
  <si>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CCRIsles of Scilly</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</si>
  <si>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</si>
  <si>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</si>
  <si>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</si>
  <si>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</si>
  <si>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</si>
  <si>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</si>
  <si>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</si>
  <si>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</si>
  <si>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</si>
  <si>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</si>
  <si>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</si>
  <si>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</si>
  <si>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</si>
  <si>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</si>
  <si>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</si>
  <si>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</si>
  <si>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</si>
  <si>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</si>
  <si>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</si>
  <si>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</si>
  <si>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</si>
  <si>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</si>
  <si>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</si>
  <si>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</si>
  <si>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</si>
  <si>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</si>
  <si>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</si>
  <si>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</si>
  <si>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Somerset</t>
  </si>
  <si>
    <t>All provisionEYR and CCRNorth Tyneside</t>
  </si>
  <si>
    <t>All provisionEYR and CCRNorth West total</t>
  </si>
  <si>
    <t>All provisionEYR and CCRNorth Yorkshire</t>
  </si>
  <si>
    <t>All provisionEYR and CCRNorthamptonshire</t>
  </si>
  <si>
    <t>All provisionEYR and CCRNorthumberland</t>
  </si>
  <si>
    <t>All provisionEYR and CCRNot Recorded</t>
  </si>
  <si>
    <t>All provisionEYR and CCRNot Recorded total</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</si>
  <si>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</si>
  <si>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</si>
  <si>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</si>
  <si>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</si>
  <si>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</si>
  <si>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</si>
  <si>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</si>
  <si>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</si>
  <si>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</si>
  <si>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</si>
  <si>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</si>
  <si>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</si>
  <si>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</si>
  <si>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</si>
  <si>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</si>
  <si>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</si>
  <si>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</si>
  <si>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</si>
  <si>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</si>
  <si>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</si>
  <si>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</si>
  <si>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</si>
  <si>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</si>
  <si>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</si>
  <si>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</si>
  <si>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</si>
  <si>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</si>
  <si>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</si>
  <si>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</si>
  <si>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</si>
  <si>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</si>
  <si>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</si>
  <si>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</si>
  <si>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</si>
  <si>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</si>
  <si>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</si>
  <si>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</si>
  <si>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</si>
  <si>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</si>
  <si>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</si>
  <si>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</si>
  <si>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</si>
  <si>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</si>
  <si>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</si>
  <si>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</si>
  <si>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</si>
  <si>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</si>
  <si>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</si>
  <si>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</si>
  <si>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</si>
  <si>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</si>
  <si>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</si>
  <si>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</si>
  <si>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Sussex</t>
  </si>
  <si>
    <t>All provisionEYR and CCRWestminster</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</si>
  <si>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</si>
  <si>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</si>
  <si>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</si>
  <si>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</si>
  <si>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</si>
  <si>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</si>
  <si>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</si>
  <si>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</si>
  <si>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</si>
  <si>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</si>
  <si>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VCRBirmingham</t>
  </si>
  <si>
    <t>All provisionEYR and VCRBournemouth, Christchurch &amp; Poole</t>
  </si>
  <si>
    <t>All provisionEYR and VCRBracknell Forest</t>
  </si>
  <si>
    <t>All provisionEYR and VCRBradford</t>
  </si>
  <si>
    <t>All provisionEYR and VCRBristol</t>
  </si>
  <si>
    <t>All provisionEYR and VCRBromley</t>
  </si>
  <si>
    <t>All provisionEYR and VCRDerbyshire</t>
  </si>
  <si>
    <t>All provisionEYR and VCREaling</t>
  </si>
  <si>
    <t>All provisionEYR and VCREast Midlands total</t>
  </si>
  <si>
    <t>All provisionEYR and VCREast of England total</t>
  </si>
  <si>
    <t>All provisionEYR and VCREast Riding of Yorkshire</t>
  </si>
  <si>
    <t>All provisionEYR and VCREssex</t>
  </si>
  <si>
    <t>All provisionEYR and VCRGateshead</t>
  </si>
  <si>
    <t>All provisionEYR and VCRGloucestershire</t>
  </si>
  <si>
    <t>All provisionEYR and VCRHampshire</t>
  </si>
  <si>
    <t>All provisionEYR and VCRHartlepool</t>
  </si>
  <si>
    <t>All provisionEYR and VCRIsle of Wight</t>
  </si>
  <si>
    <t>All provisionEYR and VCRKent</t>
  </si>
  <si>
    <t>All provisionEYR and VCRLeeds</t>
  </si>
  <si>
    <t>All provisionEYR and VCRLewisham</t>
  </si>
  <si>
    <t>All provisionEYR and VCRLondon total</t>
  </si>
  <si>
    <t>All provisionEYR and VCRMilton Keynes</t>
  </si>
  <si>
    <t>All provisionEYR and VCRNewcastle upon Tyne</t>
  </si>
  <si>
    <t>All provisionEYR and VCRNorfolk</t>
  </si>
  <si>
    <t>All provisionEYR and VCRNorth East total</t>
  </si>
  <si>
    <t>All provisionEYR and VCRNorth West total</t>
  </si>
  <si>
    <t>All provisionEYR and VCRNorth Yorkshire</t>
  </si>
  <si>
    <t>All provisionEYR and VCRNorthumberland</t>
  </si>
  <si>
    <t>All provisionEYR and VCROldham</t>
  </si>
  <si>
    <t>All provisionEYR and VCROxfordshire</t>
  </si>
  <si>
    <t>All provisionEYR and VCRSalford</t>
  </si>
  <si>
    <t>All provisionEYR and VCRSomerset</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</si>
  <si>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</si>
  <si>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</si>
  <si>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</si>
  <si>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</si>
  <si>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</si>
  <si>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</si>
  <si>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VCRThurrock</t>
  </si>
  <si>
    <t>All provisionEYR and VCRTower Hamlets</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</si>
  <si>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</si>
  <si>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</si>
  <si>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</si>
  <si>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</si>
  <si>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</si>
  <si>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</si>
  <si>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VCRWirral</t>
  </si>
  <si>
    <t>All provisionEYR and VCRWorcestershire</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</si>
  <si>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</si>
  <si>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</si>
  <si>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</si>
  <si>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</si>
  <si>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</si>
  <si>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</si>
  <si>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</si>
  <si>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</si>
  <si>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</si>
  <si>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</si>
  <si>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</si>
  <si>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</si>
  <si>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</si>
  <si>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</si>
  <si>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</si>
  <si>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</si>
  <si>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</si>
  <si>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</si>
  <si>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</si>
  <si>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</si>
  <si>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</si>
  <si>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</si>
  <si>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</si>
  <si>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</si>
  <si>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</si>
  <si>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</si>
  <si>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</si>
  <si>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</si>
  <si>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</si>
  <si>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</si>
  <si>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</si>
  <si>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onlyCumbria</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</si>
  <si>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</si>
  <si>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</si>
  <si>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</si>
  <si>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</si>
  <si>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</si>
  <si>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</si>
  <si>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</si>
  <si>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</si>
  <si>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</si>
  <si>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</si>
  <si>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</si>
  <si>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</si>
  <si>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</si>
  <si>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</si>
  <si>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</si>
  <si>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</si>
  <si>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</si>
  <si>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</si>
  <si>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</si>
  <si>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</si>
  <si>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</si>
  <si>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</si>
  <si>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</si>
  <si>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</si>
  <si>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</si>
  <si>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</si>
  <si>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</si>
  <si>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</si>
  <si>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</si>
  <si>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</si>
  <si>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</si>
  <si>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</si>
  <si>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</si>
  <si>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</si>
  <si>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</si>
  <si>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</si>
  <si>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</si>
  <si>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</si>
  <si>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</si>
  <si>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</si>
  <si>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</si>
  <si>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</si>
  <si>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</si>
  <si>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</si>
  <si>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</si>
  <si>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</si>
  <si>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</si>
  <si>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</si>
  <si>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</si>
  <si>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</si>
  <si>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</si>
  <si>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</si>
  <si>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</si>
  <si>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</si>
  <si>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</si>
  <si>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</si>
  <si>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</si>
  <si>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</si>
  <si>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</si>
  <si>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Somerset</t>
  </si>
  <si>
    <t>All provisionEYR onlyNorth Tyneside</t>
  </si>
  <si>
    <t>All provisionEYR onlyNorth West total</t>
  </si>
  <si>
    <t>All provisionEYR onlyNorth Yorkshire</t>
  </si>
  <si>
    <t>All provisionEYR onlyNorthamptonshire</t>
  </si>
  <si>
    <t>All provisionEYR onlyNorthumberland</t>
  </si>
  <si>
    <t>All provisionEYR onlyNot Recorded</t>
  </si>
  <si>
    <t>All provisionEYR onlyNot Recorded total</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</si>
  <si>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</si>
  <si>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</si>
  <si>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</si>
  <si>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</si>
  <si>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</si>
  <si>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</si>
  <si>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</si>
  <si>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</si>
  <si>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</si>
  <si>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</si>
  <si>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</si>
  <si>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</si>
  <si>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</si>
  <si>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onlyRutland</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</si>
  <si>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</si>
  <si>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</si>
  <si>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</si>
  <si>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</si>
  <si>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</si>
  <si>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</si>
  <si>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</si>
  <si>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</si>
  <si>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</si>
  <si>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</si>
  <si>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</si>
  <si>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</si>
  <si>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</si>
  <si>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</si>
  <si>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</si>
  <si>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</si>
  <si>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</si>
  <si>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</si>
  <si>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</si>
  <si>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</si>
  <si>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</si>
  <si>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</si>
  <si>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</si>
  <si>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</si>
  <si>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</si>
  <si>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</si>
  <si>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</si>
  <si>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</si>
  <si>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</si>
  <si>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</si>
  <si>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</si>
  <si>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</si>
  <si>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</si>
  <si>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</si>
  <si>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</si>
  <si>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</si>
  <si>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</si>
  <si>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</si>
  <si>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</si>
  <si>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Sussex</t>
  </si>
  <si>
    <t>All provisionEYR onlyWestminster</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</si>
  <si>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</si>
  <si>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</si>
  <si>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</si>
  <si>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</si>
  <si>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</si>
  <si>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</si>
  <si>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</si>
  <si>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</si>
  <si>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</si>
  <si>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</si>
  <si>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</si>
  <si>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</si>
  <si>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</si>
  <si>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</si>
  <si>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</si>
  <si>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</si>
  <si>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</si>
  <si>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</si>
  <si>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</si>
  <si>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</si>
  <si>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</si>
  <si>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</si>
  <si>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</si>
  <si>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</si>
  <si>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</si>
  <si>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</si>
  <si>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</si>
  <si>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</si>
  <si>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</si>
  <si>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</si>
  <si>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</si>
  <si>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</si>
  <si>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</si>
  <si>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</si>
  <si>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</si>
  <si>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</si>
  <si>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</si>
  <si>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</si>
  <si>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</si>
  <si>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VCRCumbria</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</si>
  <si>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</si>
  <si>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</si>
  <si>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</si>
  <si>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</si>
  <si>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</si>
  <si>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</si>
  <si>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</si>
  <si>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</si>
  <si>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</si>
  <si>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</si>
  <si>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</si>
  <si>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</si>
  <si>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</si>
  <si>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</si>
  <si>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</si>
  <si>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</si>
  <si>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</si>
  <si>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</si>
  <si>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</si>
  <si>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</si>
  <si>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</si>
  <si>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</si>
  <si>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</si>
  <si>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</si>
  <si>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</si>
  <si>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</si>
  <si>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</si>
  <si>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</si>
  <si>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</si>
  <si>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</si>
  <si>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</si>
  <si>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</si>
  <si>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</si>
  <si>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</si>
  <si>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</si>
  <si>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</si>
  <si>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</si>
  <si>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</si>
  <si>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</si>
  <si>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</si>
  <si>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</si>
  <si>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</si>
  <si>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</si>
  <si>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</si>
  <si>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</si>
  <si>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</si>
  <si>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</si>
  <si>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</si>
  <si>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</si>
  <si>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</si>
  <si>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</si>
  <si>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</si>
  <si>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</si>
  <si>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</si>
  <si>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</si>
  <si>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</si>
  <si>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</si>
  <si>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</si>
  <si>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</si>
  <si>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</si>
  <si>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Somerset</t>
  </si>
  <si>
    <t>All provisionEYR, CCR and VCRNorth Tyneside</t>
  </si>
  <si>
    <t>All provisionEYR, CCR and VCRNorth West total</t>
  </si>
  <si>
    <t>All provisionEYR, CCR and VCRNorth Yorkshire</t>
  </si>
  <si>
    <t>All provisionEYR, CCR and VCRNorthamptonshire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</si>
  <si>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</si>
  <si>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</si>
  <si>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</si>
  <si>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</si>
  <si>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</si>
  <si>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</si>
  <si>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</si>
  <si>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</si>
  <si>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</si>
  <si>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</si>
  <si>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</si>
  <si>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</si>
  <si>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</si>
  <si>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</si>
  <si>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</si>
  <si>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</si>
  <si>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</si>
  <si>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</si>
  <si>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</si>
  <si>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</si>
  <si>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</si>
  <si>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</si>
  <si>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</si>
  <si>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</si>
  <si>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</si>
  <si>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</si>
  <si>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</si>
  <si>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</si>
  <si>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</si>
  <si>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</si>
  <si>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</si>
  <si>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</si>
  <si>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</si>
  <si>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</si>
  <si>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</si>
  <si>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</si>
  <si>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</si>
  <si>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</si>
  <si>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</si>
  <si>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</si>
  <si>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</si>
  <si>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</si>
  <si>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</si>
  <si>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</si>
  <si>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</si>
  <si>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</si>
  <si>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</si>
  <si>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</si>
  <si>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</si>
  <si>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</si>
  <si>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</si>
  <si>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</si>
  <si>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</si>
  <si>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</si>
  <si>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</si>
  <si>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</si>
  <si>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Sussex</t>
  </si>
  <si>
    <t>All provisionEYR, CCR and VCRWestminster</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</si>
  <si>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</si>
  <si>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</si>
  <si>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</si>
  <si>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</si>
  <si>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</si>
  <si>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</si>
  <si>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</si>
  <si>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</si>
  <si>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</si>
  <si>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</si>
  <si>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</si>
  <si>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</si>
  <si>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</si>
  <si>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</si>
  <si>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</si>
  <si>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</si>
  <si>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</si>
  <si>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</si>
  <si>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</si>
  <si>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</si>
  <si>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</si>
  <si>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</si>
  <si>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</si>
  <si>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</si>
  <si>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</si>
  <si>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</si>
  <si>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</si>
  <si>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</si>
  <si>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</si>
  <si>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</si>
  <si>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</si>
  <si>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</si>
  <si>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</si>
  <si>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</si>
  <si>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</si>
  <si>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</si>
  <si>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</si>
  <si>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</si>
  <si>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OnlyCumbria</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</si>
  <si>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</si>
  <si>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</si>
  <si>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</si>
  <si>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</si>
  <si>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</si>
  <si>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</si>
  <si>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</si>
  <si>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</si>
  <si>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</si>
  <si>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</si>
  <si>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</si>
  <si>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</si>
  <si>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</si>
  <si>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</si>
  <si>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</si>
  <si>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</si>
  <si>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</si>
  <si>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</si>
  <si>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</si>
  <si>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</si>
  <si>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</si>
  <si>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</si>
  <si>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</si>
  <si>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</si>
  <si>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</si>
  <si>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</si>
  <si>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</si>
  <si>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</si>
  <si>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</si>
  <si>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</si>
  <si>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</si>
  <si>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</si>
  <si>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</si>
  <si>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</si>
  <si>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</si>
  <si>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</si>
  <si>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</si>
  <si>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</si>
  <si>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</si>
  <si>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</si>
  <si>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</si>
  <si>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</si>
  <si>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</si>
  <si>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</si>
  <si>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</si>
  <si>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</si>
  <si>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</si>
  <si>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</si>
  <si>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</si>
  <si>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</si>
  <si>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</si>
  <si>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</si>
  <si>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</si>
  <si>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</si>
  <si>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</si>
  <si>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</si>
  <si>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</si>
  <si>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</si>
  <si>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</si>
  <si>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Somerset</t>
  </si>
  <si>
    <t>All provisionVCR OnlyNorth Tyneside</t>
  </si>
  <si>
    <t>All provisionVCR OnlyNorth West total</t>
  </si>
  <si>
    <t>All provisionVCR OnlyNorth Yorkshire</t>
  </si>
  <si>
    <t>All provisionVCR OnlyNorthamptonshire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</si>
  <si>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</si>
  <si>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</si>
  <si>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</si>
  <si>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</si>
  <si>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</si>
  <si>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</si>
  <si>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</si>
  <si>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</si>
  <si>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</si>
  <si>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</si>
  <si>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</si>
  <si>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</si>
  <si>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</si>
  <si>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</si>
  <si>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</si>
  <si>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</si>
  <si>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</si>
  <si>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</si>
  <si>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</si>
  <si>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</si>
  <si>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</si>
  <si>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</si>
  <si>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</si>
  <si>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</si>
  <si>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</si>
  <si>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</si>
  <si>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</si>
  <si>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</si>
  <si>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</si>
  <si>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</si>
  <si>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</si>
  <si>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</si>
  <si>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</si>
  <si>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</si>
  <si>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</si>
  <si>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</si>
  <si>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</si>
  <si>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</si>
  <si>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</si>
  <si>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</si>
  <si>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</si>
  <si>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</si>
  <si>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</si>
  <si>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</si>
  <si>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</si>
  <si>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</si>
  <si>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</si>
  <si>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</si>
  <si>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</si>
  <si>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</si>
  <si>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</si>
  <si>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</si>
  <si>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</si>
  <si>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</si>
  <si>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</si>
  <si>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</si>
  <si>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Sussex</t>
  </si>
  <si>
    <t>All provisionVCR OnlyWestminster</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</si>
  <si>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</si>
  <si>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</si>
  <si>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</si>
  <si>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</si>
  <si>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</si>
  <si>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</si>
  <si>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</si>
  <si>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</si>
  <si>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</si>
  <si>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</si>
  <si>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</si>
  <si>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</si>
  <si>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</si>
  <si>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</si>
  <si>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</si>
  <si>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providersBlackburn with Darwen</t>
  </si>
  <si>
    <t>Childcare on domestic premisesAll providersBolton</t>
  </si>
  <si>
    <t>Childcare on domestic premisesAll providersBournemouth, Christchurch &amp; Poole</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</si>
  <si>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</si>
  <si>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</si>
  <si>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</si>
  <si>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</si>
  <si>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</si>
  <si>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providersBuckinghamshire</t>
  </si>
  <si>
    <t>Childcare on domestic premisesAll providersCalderdale</t>
  </si>
  <si>
    <t>Childcare on domestic premisesAll providersCambridgeshire</t>
  </si>
  <si>
    <t>Childcare on domestic premisesAll providersCamden</t>
  </si>
  <si>
    <t>Childcare on domestic premisesAll providersCentral Bedfordshire</t>
  </si>
  <si>
    <t>Childcare on domestic premisesAll providersCheshire East</t>
  </si>
  <si>
    <t>Childcare on domestic premisesAll providersCornwall</t>
  </si>
  <si>
    <t>Childcare on domestic premisesAll providersCroydon</t>
  </si>
  <si>
    <t>Childcare on domestic premisesAll providersCumbria</t>
  </si>
  <si>
    <t>Childcare on domestic premisesAll providersDerby</t>
  </si>
  <si>
    <t>Childcare on domestic premisesAll providersDevon</t>
  </si>
  <si>
    <t>Childcare on domestic premisesAll providersDoncaster</t>
  </si>
  <si>
    <t>Childcare on domestic premisesAll providersDorset</t>
  </si>
  <si>
    <t>Childcare on domestic premisesAll providersDudley</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</si>
  <si>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</si>
  <si>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</si>
  <si>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</si>
  <si>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</si>
  <si>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</si>
  <si>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</si>
  <si>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</si>
  <si>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providersGreenwich</t>
  </si>
  <si>
    <t>Childcare on domestic premisesAll providersHackney</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</si>
  <si>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</si>
  <si>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</si>
  <si>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</si>
  <si>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</si>
  <si>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providersHertfordshire</t>
  </si>
  <si>
    <t>Childcare on domestic premisesAll providersHillingdon</t>
  </si>
  <si>
    <t>Childcare on domestic premisesAll providersIsle of Wight</t>
  </si>
  <si>
    <t>Childcare on domestic premisesAll providersIslington</t>
  </si>
  <si>
    <t>Childcare on domestic premisesAll providersKensington and Chelsea</t>
  </si>
  <si>
    <t>Childcare on domestic premisesAll providersKent</t>
  </si>
  <si>
    <t>Childcare on domestic premisesAll providersKirklees</t>
  </si>
  <si>
    <t>Childcare on domestic premisesAll providersLambeth</t>
  </si>
  <si>
    <t>Childcare on domestic premisesAll providersLancashire</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</si>
  <si>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</si>
  <si>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</si>
  <si>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</si>
  <si>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</si>
  <si>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</si>
  <si>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</si>
  <si>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</si>
  <si>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</si>
  <si>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</si>
  <si>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</si>
  <si>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</si>
  <si>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</si>
  <si>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</si>
  <si>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</si>
  <si>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Somerset</t>
  </si>
  <si>
    <t>Childcare on domestic premisesAll providersNorth West total</t>
  </si>
  <si>
    <t>Childcare on domestic premisesAll providersNorth Yorkshire</t>
  </si>
  <si>
    <t>Childcare on domestic premisesAll providersNorthamptonshire</t>
  </si>
  <si>
    <t>Childcare on domestic premisesAll providersNorthumberland</t>
  </si>
  <si>
    <t>Childcare on domestic premisesAll providersNottinghamshire</t>
  </si>
  <si>
    <t>Childcare on domestic premisesAll providersOxfordshire</t>
  </si>
  <si>
    <t>Childcare on domestic premisesAll providersRedbridge</t>
  </si>
  <si>
    <t>Childcare on domestic premisesAll providersRichmond upon Thames</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</si>
  <si>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</si>
  <si>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</si>
  <si>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</si>
  <si>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</si>
  <si>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</si>
  <si>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</si>
  <si>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</si>
  <si>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</si>
  <si>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</si>
  <si>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</si>
  <si>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</si>
  <si>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</si>
  <si>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providersSuffolk</t>
  </si>
  <si>
    <t>Childcare on domestic premisesAll providersSurrey</t>
  </si>
  <si>
    <t>Childcare on domestic premisesAll providersSwindon</t>
  </si>
  <si>
    <t>Childcare on domestic premisesAll providersTrafford</t>
  </si>
  <si>
    <t>Childcare on domestic premisesAll providersWakefield</t>
  </si>
  <si>
    <t>Childcare on domestic premisesAll providersWaltham Forest</t>
  </si>
  <si>
    <t>Childcare on domestic premisesAll providersWandsworth</t>
  </si>
  <si>
    <t>Childcare on domestic premisesAll providersWarwickshire</t>
  </si>
  <si>
    <t>Childcare on domestic premisesAll providersWest Midlands total</t>
  </si>
  <si>
    <t>Childcare on domestic premisesAll providersWest Sussex</t>
  </si>
  <si>
    <t>Childcare on domestic premisesAll providersWiltshire</t>
  </si>
  <si>
    <t>Childcare on domestic premisesAll providersWokingham</t>
  </si>
  <si>
    <t>Childcare on domestic premisesAll providersWorcestershire</t>
  </si>
  <si>
    <t>Childcare on domestic premisesAll providersYorkshire and The Humber total</t>
  </si>
  <si>
    <t>Childcare on domestic premisesCCR and VCRAll England total</t>
  </si>
  <si>
    <t>Childcare on domestic premisesCCR and VCRBrent</t>
  </si>
  <si>
    <t>Childcare on domestic premisesCCR and VCRLondon total</t>
  </si>
  <si>
    <t>Childcare on domestic premisesEYR and CCRAll England total</t>
  </si>
  <si>
    <t>Childcare on domestic premisesEYR and CCRBexley</t>
  </si>
  <si>
    <t>Childcare on domestic premisesEYR and CCRBirmingham</t>
  </si>
  <si>
    <t>Childcare on domestic premisesEYR and CCRBournemouth, Christchurch &amp; Poole</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</si>
  <si>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</si>
  <si>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</si>
  <si>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</si>
  <si>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</si>
  <si>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CCRCornwall</t>
  </si>
  <si>
    <t>Childcare on domestic premisesEYR and CCRCroydon</t>
  </si>
  <si>
    <t>Childcare on domestic premisesEYR and CCRCumbria</t>
  </si>
  <si>
    <t>Childcare on domestic premisesEYR and CCRDerby</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</si>
  <si>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</si>
  <si>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</si>
  <si>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</si>
  <si>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</si>
  <si>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</si>
  <si>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</si>
  <si>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CCRHampshire</t>
  </si>
  <si>
    <t>Childcare on domestic premisesEYR and CCRHaringey</t>
  </si>
  <si>
    <t>Childcare on domestic premisesEYR and CCRHarrow</t>
  </si>
  <si>
    <t>Childcare on domestic premisesEYR and CCRHertfordshire</t>
  </si>
  <si>
    <t>Childcare on domestic premisesEYR and CCRKent</t>
  </si>
  <si>
    <t>Childcare on domestic premisesEYR and CCRKirklees</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</si>
  <si>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</si>
  <si>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</si>
  <si>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</si>
  <si>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</si>
  <si>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</si>
  <si>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</si>
  <si>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CCRRedbridge</t>
  </si>
  <si>
    <t>Childcare on domestic premisesEYR and CCRRichmond upon Thames</t>
  </si>
  <si>
    <t>Childcare on domestic premisesEYR and CCRSomerset</t>
  </si>
  <si>
    <t>Childcare on domestic premisesEYR and CCRSouth East total</t>
  </si>
  <si>
    <t>Childcare on domestic premisesEYR and CCRSouth West total</t>
  </si>
  <si>
    <t>Childcare on domestic premisesEYR and CCRStaffordshire</t>
  </si>
  <si>
    <t>Childcare on domestic premisesEYR and CCRSuffolk</t>
  </si>
  <si>
    <t>Childcare on domestic premisesEYR and CCRSurrey</t>
  </si>
  <si>
    <t>Childcare on domestic premisesEYR and CCRWandsworth</t>
  </si>
  <si>
    <t>Childcare on domestic premisesEYR and CCRWest Midlands total</t>
  </si>
  <si>
    <t>Childcare on domestic premisesEYR and CCRWest Sussex</t>
  </si>
  <si>
    <t>Childcare on domestic premisesEYR and CCRYorkshire and The Humber total</t>
  </si>
  <si>
    <t>Childcare on domestic premisesEYR onlyAll England total</t>
  </si>
  <si>
    <t>Childcare on domestic premisesEYR onlyBarnet</t>
  </si>
  <si>
    <t>Childcare on domestic premisesEYR onlyBournemouth, Christchurch &amp; Poole</t>
  </si>
  <si>
    <t>Childcare on domestic premisesEYR onlyBrent</t>
  </si>
  <si>
    <t>Childcare on domestic premisesEYR onlyBuckinghamshire</t>
  </si>
  <si>
    <t>Childcare on domestic premisesEYR onlyCambridgeshire</t>
  </si>
  <si>
    <t>Childcare on domestic premisesEYR onlyCamden</t>
  </si>
  <si>
    <t>Childcare on domestic premisesEYR onlyDevon</t>
  </si>
  <si>
    <t>Childcare on domestic premisesEYR onlyEast Midlands total</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</si>
  <si>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</si>
  <si>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</si>
  <si>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</si>
  <si>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</si>
  <si>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onlyHertfordshire</t>
  </si>
  <si>
    <t>Childcare on domestic premisesEYR onlyKensington and Chelsea</t>
  </si>
  <si>
    <t>Childcare on domestic premisesEYR onlyKent</t>
  </si>
  <si>
    <t>Childcare on domestic premisesEYR onlyLambeth</t>
  </si>
  <si>
    <t>Childcare on domestic premisesEYR onlyLincolnshire</t>
  </si>
  <si>
    <t>Childcare on domestic premisesEYR onlyLondon total</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</si>
  <si>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</si>
  <si>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</si>
  <si>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</si>
  <si>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</si>
  <si>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</si>
  <si>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onlyRichmond upon Thames</t>
  </si>
  <si>
    <t>Childcare on domestic premisesEYR onlySalford</t>
  </si>
  <si>
    <t>Childcare on domestic premisesEYR onlySouth East total</t>
  </si>
  <si>
    <t>Childcare on domestic premisesEYR onlySouth West total</t>
  </si>
  <si>
    <t>Childcare on domestic premisesEYR onlySouthwark</t>
  </si>
  <si>
    <t>Childcare on domestic premisesEYR onlyTrafford</t>
  </si>
  <si>
    <t>Childcare on domestic premisesEYR onlyWaltham Forest</t>
  </si>
  <si>
    <t>Childcare on domestic premisesEYR onlyWest Midlands total</t>
  </si>
  <si>
    <t>Childcare on domestic premisesEYR onlyWiltshire</t>
  </si>
  <si>
    <t>Childcare on domestic premisesEYR onlyWorcestershire</t>
  </si>
  <si>
    <t>Childcare on domestic premisesEYR, CCR and VCRAll England total</t>
  </si>
  <si>
    <t>Childcare on domestic premisesEYR, CCR and VCRBarnet</t>
  </si>
  <si>
    <t>Childcare on domestic premisesEYR, CCR and VCRBath and North East Somerset</t>
  </si>
  <si>
    <t>Childcare on domestic premisesEYR, CCR and VCRBlackburn with Darwen</t>
  </si>
  <si>
    <t>Childcare on domestic premisesEYR, CCR and VCRBolton</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</si>
  <si>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</si>
  <si>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</si>
  <si>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</si>
  <si>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</si>
  <si>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</si>
  <si>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</si>
  <si>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</si>
  <si>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</si>
  <si>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</si>
  <si>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</si>
  <si>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VCRCumbria</t>
  </si>
  <si>
    <t>Childcare on domestic premisesEYR, CCR and VCRDerby</t>
  </si>
  <si>
    <t>Childcare on domestic premisesEYR, CCR and VCRDevon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</si>
  <si>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</si>
  <si>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</si>
  <si>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</si>
  <si>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</si>
  <si>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</si>
  <si>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Sussex</t>
  </si>
  <si>
    <t>Childcare on domestic premisesEYR, CCR and VCREssex</t>
  </si>
  <si>
    <t>Childcare on domestic premisesEYR, CCR and VCRGateshead</t>
  </si>
  <si>
    <t>Childcare on domestic premisesEYR, CCR and VCRGreenwich</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</si>
  <si>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</si>
  <si>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</si>
  <si>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</si>
  <si>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</si>
  <si>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VCRHertfordshire</t>
  </si>
  <si>
    <t>Childcare on domestic premisesEYR, CCR and VCRHillingdon</t>
  </si>
  <si>
    <t>Childcare on domestic premisesEYR, CCR and VCRIsle of Wight</t>
  </si>
  <si>
    <t>Childcare on domestic premisesEYR, CCR and VCRIslington</t>
  </si>
  <si>
    <t>Childcare on domestic premisesEYR, CCR and VCRKensington and Chelsea</t>
  </si>
  <si>
    <t>Childcare on domestic premisesEYR, CCR and VCRKent</t>
  </si>
  <si>
    <t>Childcare on domestic premisesEYR, CCR and VCRLambeth</t>
  </si>
  <si>
    <t>Childcare on domestic premisesEYR, CCR and VCRLancashire</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</si>
  <si>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</si>
  <si>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</si>
  <si>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</si>
  <si>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</si>
  <si>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</si>
  <si>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</si>
  <si>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</si>
  <si>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</si>
  <si>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</si>
  <si>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VCRNorfolk</t>
  </si>
  <si>
    <t>Childcare on domestic premisesEYR, CCR and VCRNorth East total</t>
  </si>
  <si>
    <t>Childcare on domestic premisesEYR, CCR and VCRNorth Lincolnshire</t>
  </si>
  <si>
    <t>Childcare on domestic premisesEYR, CCR and VCRNorth Somerset</t>
  </si>
  <si>
    <t>Childcare on domestic premisesEYR, CCR and VCRNorth West total</t>
  </si>
  <si>
    <t>Childcare on domestic premisesEYR, CCR and VCRNorth Yorkshire</t>
  </si>
  <si>
    <t>Childcare on domestic premisesEYR, CCR and VCRNorthamptonshire</t>
  </si>
  <si>
    <t>Childcare on domestic premisesEYR, CCR and VCRNorthumberland</t>
  </si>
  <si>
    <t>Childcare on domestic premisesEYR, CCR and VCRNottinghamshire</t>
  </si>
  <si>
    <t>Childcare on domestic premisesEYR, CCR and VCROxfordshire</t>
  </si>
  <si>
    <t>Childcare on domestic premisesEYR, CCR and VCRRedbridge</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</si>
  <si>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</si>
  <si>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</si>
  <si>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</si>
  <si>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</si>
  <si>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</si>
  <si>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</si>
  <si>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</si>
  <si>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</si>
  <si>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</si>
  <si>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</si>
  <si>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</si>
  <si>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VCRSuffolk</t>
  </si>
  <si>
    <t>Childcare on domestic premisesEYR, CCR and VCRSurrey</t>
  </si>
  <si>
    <t>Childcare on domestic premisesEYR, CCR and VCRSwindon</t>
  </si>
  <si>
    <t>Childcare on domestic premisesEYR, CCR and VCRTrafford</t>
  </si>
  <si>
    <t>Childcare on domestic premisesEYR, CCR and VCRWakefield</t>
  </si>
  <si>
    <t>Childcare on domestic premisesEYR, CCR and VCRWarwickshire</t>
  </si>
  <si>
    <t>Childcare on domestic premisesEYR, CCR and VCRWest Midlands total</t>
  </si>
  <si>
    <t>Childcare on domestic premisesEYR, CCR and VCRWest Sussex</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</si>
  <si>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</si>
  <si>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</si>
  <si>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</si>
  <si>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</si>
  <si>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</si>
  <si>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</si>
  <si>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OnlyBirmingham</t>
  </si>
  <si>
    <t>Childcare on domestic premisesVCR OnlyCentral Bedfordshire</t>
  </si>
  <si>
    <t>Childcare on domestic premisesVCR OnlyEast of England total</t>
  </si>
  <si>
    <t>Childcare on domestic premisesVCR OnlyHavering</t>
  </si>
  <si>
    <t>Childcare on domestic premisesVCR OnlyLondon total</t>
  </si>
  <si>
    <t>Childcare on domestic premisesVCR OnlyWest Midlands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</si>
  <si>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</si>
  <si>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</si>
  <si>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</si>
  <si>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</si>
  <si>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</si>
  <si>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</si>
  <si>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</si>
  <si>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</si>
  <si>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</si>
  <si>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</si>
  <si>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</si>
  <si>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</si>
  <si>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</si>
  <si>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</si>
  <si>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</si>
  <si>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</si>
  <si>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</si>
  <si>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</si>
  <si>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</si>
  <si>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</si>
  <si>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</si>
  <si>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</si>
  <si>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</si>
  <si>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</si>
  <si>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</si>
  <si>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</si>
  <si>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</si>
  <si>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</si>
  <si>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</si>
  <si>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</si>
  <si>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providersCumbria</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</si>
  <si>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</si>
  <si>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</si>
  <si>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</si>
  <si>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</si>
  <si>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</si>
  <si>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</si>
  <si>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</si>
  <si>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</si>
  <si>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</si>
  <si>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</si>
  <si>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</si>
  <si>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</si>
  <si>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</si>
  <si>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</si>
  <si>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</si>
  <si>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</si>
  <si>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</si>
  <si>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</si>
  <si>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</si>
  <si>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</si>
  <si>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</si>
  <si>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</si>
  <si>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</si>
  <si>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</si>
  <si>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</si>
  <si>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</si>
  <si>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</si>
  <si>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</si>
  <si>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</si>
  <si>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</si>
  <si>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</si>
  <si>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</si>
  <si>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</si>
  <si>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</si>
  <si>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</si>
  <si>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</si>
  <si>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</si>
  <si>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</si>
  <si>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</si>
  <si>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</si>
  <si>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</si>
  <si>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</si>
  <si>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</si>
  <si>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</si>
  <si>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</si>
  <si>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</si>
  <si>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</si>
  <si>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</si>
  <si>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</si>
  <si>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</si>
  <si>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</si>
  <si>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</si>
  <si>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</si>
  <si>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</si>
  <si>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</si>
  <si>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</si>
  <si>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</si>
  <si>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</si>
  <si>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</si>
  <si>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</si>
  <si>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</si>
  <si>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</si>
  <si>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</si>
  <si>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</si>
  <si>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providersNorthamptonshire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</si>
  <si>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</si>
  <si>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</si>
  <si>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</si>
  <si>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</si>
  <si>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</si>
  <si>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</si>
  <si>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</si>
  <si>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</si>
  <si>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</si>
  <si>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</si>
  <si>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</si>
  <si>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</si>
  <si>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</si>
  <si>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</si>
  <si>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</si>
  <si>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</si>
  <si>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</si>
  <si>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</si>
  <si>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</si>
  <si>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</si>
  <si>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</si>
  <si>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</si>
  <si>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</si>
  <si>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</si>
  <si>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</si>
  <si>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</si>
  <si>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</si>
  <si>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</si>
  <si>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</si>
  <si>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</si>
  <si>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</si>
  <si>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</si>
  <si>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</si>
  <si>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</si>
  <si>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</si>
  <si>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</si>
  <si>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</si>
  <si>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</si>
  <si>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</si>
  <si>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</si>
  <si>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</si>
  <si>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</si>
  <si>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</si>
  <si>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</si>
  <si>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</si>
  <si>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</si>
  <si>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</si>
  <si>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</si>
  <si>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</si>
  <si>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</si>
  <si>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</si>
  <si>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</si>
  <si>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</si>
  <si>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</si>
  <si>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</si>
  <si>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</si>
  <si>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Sussex</t>
  </si>
  <si>
    <t>Childcare on non-domestic premisesAll providersWestminster</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</si>
  <si>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</si>
  <si>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</si>
  <si>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</si>
  <si>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</si>
  <si>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</si>
  <si>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</si>
  <si>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</si>
  <si>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</si>
  <si>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</si>
  <si>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</si>
  <si>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</si>
  <si>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</si>
  <si>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VCRBarnsley</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</si>
  <si>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</si>
  <si>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</si>
  <si>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</si>
  <si>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</si>
  <si>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</si>
  <si>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</si>
  <si>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</si>
  <si>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</si>
  <si>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</si>
  <si>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</si>
  <si>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</si>
  <si>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</si>
  <si>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</si>
  <si>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</si>
  <si>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</si>
  <si>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</si>
  <si>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</si>
  <si>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</si>
  <si>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VCRCamden</t>
  </si>
  <si>
    <t>Childcare on non-domestic premisesCCR and VCRCentral Bedfordshire</t>
  </si>
  <si>
    <t>Childcare on non-domestic premisesCCR and VCRCheshire East</t>
  </si>
  <si>
    <t>Childcare on non-domestic premisesCCR and VCRCheshire West and Chester</t>
  </si>
  <si>
    <t>Childcare on non-domestic premisesCCR and VCRCity of London</t>
  </si>
  <si>
    <t>Childcare on non-domestic premisesCCR and VCRCornwall</t>
  </si>
  <si>
    <t>Childcare on non-domestic premisesCCR and VCRCoventry</t>
  </si>
  <si>
    <t>Childcare on non-domestic premisesCCR and VCRCroydon</t>
  </si>
  <si>
    <t>Childcare on non-domestic premisesCCR and VCRCumbria</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</si>
  <si>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</si>
  <si>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</si>
  <si>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</si>
  <si>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</si>
  <si>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</si>
  <si>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</si>
  <si>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VCRDurham</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</si>
  <si>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</si>
  <si>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</si>
  <si>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</si>
  <si>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</si>
  <si>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</si>
  <si>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</si>
  <si>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</si>
  <si>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</si>
  <si>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</si>
  <si>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</si>
  <si>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</si>
  <si>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</si>
  <si>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</si>
  <si>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</si>
  <si>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</si>
  <si>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</si>
  <si>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</si>
  <si>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</si>
  <si>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</si>
  <si>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</si>
  <si>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</si>
  <si>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</si>
  <si>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</si>
  <si>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</si>
  <si>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Hull</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</si>
  <si>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</si>
  <si>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</si>
  <si>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</si>
  <si>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</si>
  <si>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</si>
  <si>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</si>
  <si>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</si>
  <si>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</si>
  <si>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</si>
  <si>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</si>
  <si>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</si>
  <si>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</si>
  <si>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</si>
  <si>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</si>
  <si>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</si>
  <si>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VCRMiddlesbrough</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</si>
  <si>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</si>
  <si>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</si>
  <si>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</si>
  <si>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</si>
  <si>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Lincolnshire</t>
  </si>
  <si>
    <t>Childcare on non-domestic premisesCCR and VCRNorth East total</t>
  </si>
  <si>
    <t>Childcare on non-domestic premisesCCR and VCRNorth Lincolnshire</t>
  </si>
  <si>
    <t>Childcare on non-domestic premisesCCR and VCRNorth Somerset</t>
  </si>
  <si>
    <t>Childcare on non-domestic premisesCCR and VCRNorth Tyneside</t>
  </si>
  <si>
    <t>Childcare on non-domestic premisesCCR and VCRNorth West total</t>
  </si>
  <si>
    <t>Childcare on non-domestic premisesCCR and VCRNorth Yorkshire</t>
  </si>
  <si>
    <t>Childcare on non-domestic premisesCCR and VCRNorthamptonshire</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</si>
  <si>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</si>
  <si>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</si>
  <si>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</si>
  <si>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</si>
  <si>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</si>
  <si>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</si>
  <si>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</si>
  <si>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</si>
  <si>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</si>
  <si>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</si>
  <si>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</si>
  <si>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</si>
  <si>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VCRRotherham</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</si>
  <si>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</si>
  <si>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</si>
  <si>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</si>
  <si>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</si>
  <si>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</si>
  <si>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VCRSlough</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</si>
  <si>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</si>
  <si>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</si>
  <si>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</si>
  <si>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</si>
  <si>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Tyneside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</si>
  <si>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</si>
  <si>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</si>
  <si>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</si>
  <si>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</si>
  <si>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</si>
  <si>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</si>
  <si>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</si>
  <si>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VCRStockton-on-Tees</t>
  </si>
  <si>
    <t>Childcare on non-domestic premisesCCR and VCRStoke-on-Trent</t>
  </si>
  <si>
    <t>Childcare on non-domestic premisesCCR and VCRSuffolk</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</si>
  <si>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</si>
  <si>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</si>
  <si>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</si>
  <si>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</si>
  <si>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</si>
  <si>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</si>
  <si>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</si>
  <si>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</si>
  <si>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</si>
  <si>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</si>
  <si>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</si>
  <si>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</si>
  <si>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</si>
  <si>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</si>
  <si>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</si>
  <si>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</si>
  <si>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</si>
  <si>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Sussex</t>
  </si>
  <si>
    <t>Childcare on non-domestic premisesCCR and VCRWestminster</t>
  </si>
  <si>
    <t>Childcare on non-domestic premisesCCR and VCRWigan</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</si>
  <si>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</si>
  <si>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</si>
  <si>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</si>
  <si>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</si>
  <si>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</si>
  <si>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</si>
  <si>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</si>
  <si>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</si>
  <si>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</si>
  <si>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</si>
  <si>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</si>
  <si>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OnlyBradford</t>
  </si>
  <si>
    <t>Childcare on non-domestic premisesCCR OnlyBrent</t>
  </si>
  <si>
    <t>Childcare on non-domestic premisesCCR OnlyBristol</t>
  </si>
  <si>
    <t>Childcare on non-domestic premisesCCR OnlyBromley</t>
  </si>
  <si>
    <t>Childcare on non-domestic premisesCCR OnlyBuckinghamshire</t>
  </si>
  <si>
    <t>Childcare on non-domestic premisesCCR OnlyCambridgeshire</t>
  </si>
  <si>
    <t>Childcare on non-domestic premisesCCR OnlyCentral Bedfordshire</t>
  </si>
  <si>
    <t>Childcare on non-domestic premisesCCR OnlyCity of London</t>
  </si>
  <si>
    <t>Childcare on non-domestic premisesCCR OnlyCornwall</t>
  </si>
  <si>
    <t>Childcare on non-domestic premisesCCR OnlyCumbria</t>
  </si>
  <si>
    <t>Childcare on non-domestic premisesCCR OnlyDerbyshire</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</si>
  <si>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</si>
  <si>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</si>
  <si>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</si>
  <si>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</si>
  <si>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OnlyGloucestershire</t>
  </si>
  <si>
    <t>Childcare on non-domestic premisesCCR OnlyGreenwich</t>
  </si>
  <si>
    <t>Childcare on non-domestic premisesCCR OnlyHackney</t>
  </si>
  <si>
    <t>Childcare on non-domestic premisesCCR OnlyHammersmith and Fulham</t>
  </si>
  <si>
    <t>Childcare on non-domestic premisesCCR OnlyHampshire</t>
  </si>
  <si>
    <t>Childcare on non-domestic premisesCCR OnlyHaringey</t>
  </si>
  <si>
    <t>Childcare on non-domestic premisesCCR OnlyHarrow</t>
  </si>
  <si>
    <t>Childcare on non-domestic premisesCCR OnlyHertfordshire</t>
  </si>
  <si>
    <t>Childcare on non-domestic premisesCCR OnlyHounslow</t>
  </si>
  <si>
    <t>Childcare on non-domestic premisesCCR OnlyLambeth</t>
  </si>
  <si>
    <t>Childcare on non-domestic premisesCCR OnlyLeeds</t>
  </si>
  <si>
    <t>Childcare on non-domestic premisesCCR OnlyLewisham</t>
  </si>
  <si>
    <t>Childcare on non-domestic premisesCCR OnlyLondon total</t>
  </si>
  <si>
    <t>Childcare on non-domestic premisesCCR OnlyManchester</t>
  </si>
  <si>
    <t>Childcare on non-domestic premisesCCR OnlyNorfolk</t>
  </si>
  <si>
    <t>Childcare on non-domestic premisesCCR OnlyNorth East total</t>
  </si>
  <si>
    <t>Childcare on non-domestic premisesCCR OnlyNorth West total</t>
  </si>
  <si>
    <t>Childcare on non-domestic premisesCCR OnlyNorth Yorkshire</t>
  </si>
  <si>
    <t>Childcare on non-domestic premisesCCR OnlyNorthamptonshire</t>
  </si>
  <si>
    <t>Childcare on non-domestic premisesCCR OnlyNot Recorded</t>
  </si>
  <si>
    <t>Childcare on non-domestic premisesCCR OnlyNot Recorded total</t>
  </si>
  <si>
    <t>Childcare on non-domestic premisesCCR OnlyNottinghamshire</t>
  </si>
  <si>
    <t>Childcare on non-domestic premisesCCR OnlyRedbridge</t>
  </si>
  <si>
    <t>Childcare on non-domestic premisesCCR OnlyRutland</t>
  </si>
  <si>
    <t>Childcare on non-domestic premisesCCR OnlySheffield</t>
  </si>
  <si>
    <t>Childcare on non-domestic premisesCCR OnlySouth East total</t>
  </si>
  <si>
    <t>Childcare on non-domestic premisesCCR OnlySouth West total</t>
  </si>
  <si>
    <t>Childcare on non-domestic premisesCCR OnlySouthampton</t>
  </si>
  <si>
    <t>Childcare on non-domestic premisesCCR OnlyStoke-on-Trent</t>
  </si>
  <si>
    <t>Childcare on non-domestic premisesCCR OnlySuffolk</t>
  </si>
  <si>
    <t>Childcare on non-domestic premisesCCR OnlySurrey</t>
  </si>
  <si>
    <t>Childcare on non-domestic premisesCCR OnlySutton</t>
  </si>
  <si>
    <t>Childcare on non-domestic premisesCCR OnlyTower Hamlets</t>
  </si>
  <si>
    <t>Childcare on non-domestic premisesCCR OnlyWaltham Forest</t>
  </si>
  <si>
    <t>Childcare on non-domestic premisesCCR OnlyWandsworth</t>
  </si>
  <si>
    <t>Childcare on non-domestic premisesCCR OnlyWarwickshire</t>
  </si>
  <si>
    <t>Childcare on non-domestic premisesCCR OnlyWest Midlands total</t>
  </si>
  <si>
    <t>Childcare on non-domestic premisesCCR OnlyWiltshire</t>
  </si>
  <si>
    <t>Childcare on non-domestic premisesCCR OnlyWindsor and Maidenhead</t>
  </si>
  <si>
    <t>Childcare on non-domestic premisesCCR OnlyWorcestershire</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</si>
  <si>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</si>
  <si>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</si>
  <si>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</si>
  <si>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</si>
  <si>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</si>
  <si>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</si>
  <si>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</si>
  <si>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</si>
  <si>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</si>
  <si>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</si>
  <si>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</si>
  <si>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</si>
  <si>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</si>
  <si>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</si>
  <si>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</si>
  <si>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</si>
  <si>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</si>
  <si>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</si>
  <si>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</si>
  <si>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</si>
  <si>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</si>
  <si>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</si>
  <si>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</si>
  <si>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</si>
  <si>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</si>
  <si>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</si>
  <si>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</si>
  <si>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</si>
  <si>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</si>
  <si>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</si>
  <si>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</si>
  <si>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CCRCumbria</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</si>
  <si>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</si>
  <si>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</si>
  <si>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</si>
  <si>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</si>
  <si>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</si>
  <si>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</si>
  <si>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</si>
  <si>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</si>
  <si>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</si>
  <si>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</si>
  <si>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</si>
  <si>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</si>
  <si>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</si>
  <si>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</si>
  <si>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</si>
  <si>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</si>
  <si>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</si>
  <si>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</si>
  <si>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</si>
  <si>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</si>
  <si>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</si>
  <si>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</si>
  <si>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</si>
  <si>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</si>
  <si>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</si>
  <si>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</si>
  <si>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</si>
  <si>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</si>
  <si>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</si>
  <si>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</si>
  <si>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</si>
  <si>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</si>
  <si>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</si>
  <si>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</si>
  <si>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</si>
  <si>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</si>
  <si>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</si>
  <si>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</si>
  <si>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</si>
  <si>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</si>
  <si>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</si>
  <si>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</si>
  <si>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</si>
  <si>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</si>
  <si>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</si>
  <si>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</si>
  <si>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</si>
  <si>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</si>
  <si>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</si>
  <si>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</si>
  <si>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</si>
  <si>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</si>
  <si>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</si>
  <si>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</si>
  <si>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</si>
  <si>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</si>
  <si>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</si>
  <si>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</si>
  <si>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</si>
  <si>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</si>
  <si>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</si>
  <si>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</si>
  <si>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</si>
  <si>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CCRNorthamptonshire</t>
  </si>
  <si>
    <t>Childcare on non-domestic premisesEYR and CCRNorthumberland</t>
  </si>
  <si>
    <t>Childcare on non-domestic premisesEYR and CCRNot Recorded</t>
  </si>
  <si>
    <t>Childcare on non-domestic premisesEYR and CCRNot Recorded total</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</si>
  <si>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</si>
  <si>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</si>
  <si>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</si>
  <si>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</si>
  <si>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</si>
  <si>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</si>
  <si>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</si>
  <si>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</si>
  <si>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</si>
  <si>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</si>
  <si>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</si>
  <si>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</si>
  <si>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</si>
  <si>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</si>
  <si>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</si>
  <si>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</si>
  <si>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</si>
  <si>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</si>
  <si>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</si>
  <si>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</si>
  <si>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</si>
  <si>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</si>
  <si>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</si>
  <si>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</si>
  <si>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</si>
  <si>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</si>
  <si>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</si>
  <si>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</si>
  <si>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</si>
  <si>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</si>
  <si>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</si>
  <si>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</si>
  <si>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</si>
  <si>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</si>
  <si>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</si>
  <si>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</si>
  <si>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</si>
  <si>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</si>
  <si>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</si>
  <si>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</si>
  <si>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</si>
  <si>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</si>
  <si>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</si>
  <si>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</si>
  <si>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</si>
  <si>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</si>
  <si>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</si>
  <si>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</si>
  <si>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</si>
  <si>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</si>
  <si>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</si>
  <si>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</si>
  <si>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</si>
  <si>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Sussex</t>
  </si>
  <si>
    <t>Childcare on non-domestic premisesEYR and CCRWestminster</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</si>
  <si>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</si>
  <si>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</si>
  <si>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</si>
  <si>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</si>
  <si>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</si>
  <si>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</si>
  <si>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</si>
  <si>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</si>
  <si>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</si>
  <si>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</si>
  <si>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VCRBirmingham</t>
  </si>
  <si>
    <t>Childcare on non-domestic premisesEYR and VCRBournemouth, Christchurch &amp; Poole</t>
  </si>
  <si>
    <t>Childcare on non-domestic premisesEYR and VCRBracknell Forest</t>
  </si>
  <si>
    <t>Childcare on non-domestic premisesEYR and VCRBradford</t>
  </si>
  <si>
    <t>Childcare on non-domestic premisesEYR and VCRBristol</t>
  </si>
  <si>
    <t>Childcare on non-domestic premisesEYR and VCRBromley</t>
  </si>
  <si>
    <t>Childcare on non-domestic premisesEYR and VCRDerbyshire</t>
  </si>
  <si>
    <t>Childcare on non-domestic premisesEYR and VCREaling</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</si>
  <si>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</si>
  <si>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</si>
  <si>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</si>
  <si>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</si>
  <si>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</si>
  <si>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</si>
  <si>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</si>
  <si>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VCRIsle of Wight</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</si>
  <si>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</si>
  <si>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</si>
  <si>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</si>
  <si>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</si>
  <si>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</si>
  <si>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</si>
  <si>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</si>
  <si>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</si>
  <si>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</si>
  <si>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</si>
  <si>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</si>
  <si>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</si>
  <si>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VCRSalford</t>
  </si>
  <si>
    <t>Childcare on non-domestic premisesEYR and VCRSomerset</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</si>
  <si>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</si>
  <si>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</si>
  <si>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</si>
  <si>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</si>
  <si>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</si>
  <si>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</si>
  <si>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VCRThurrock</t>
  </si>
  <si>
    <t>Childcare on non-domestic premisesEYR and VCRTower Hamlets</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</si>
  <si>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</si>
  <si>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</si>
  <si>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</si>
  <si>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</si>
  <si>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</si>
  <si>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</si>
  <si>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VCRWirral</t>
  </si>
  <si>
    <t>Childcare on non-domestic premisesEYR and VCRWorcestershire</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</si>
  <si>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</si>
  <si>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</si>
  <si>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</si>
  <si>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</si>
  <si>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</si>
  <si>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</si>
  <si>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</si>
  <si>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</si>
  <si>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</si>
  <si>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</si>
  <si>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</si>
  <si>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</si>
  <si>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</si>
  <si>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</si>
  <si>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</si>
  <si>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</si>
  <si>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</si>
  <si>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</si>
  <si>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</si>
  <si>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</si>
  <si>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</si>
  <si>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</si>
  <si>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</si>
  <si>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</si>
  <si>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</si>
  <si>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</si>
  <si>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</si>
  <si>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</si>
  <si>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</si>
  <si>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</si>
  <si>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</si>
  <si>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onlyCumbria</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</si>
  <si>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</si>
  <si>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</si>
  <si>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</si>
  <si>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</si>
  <si>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</si>
  <si>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</si>
  <si>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</si>
  <si>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</si>
  <si>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</si>
  <si>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</si>
  <si>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</si>
  <si>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</si>
  <si>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</si>
  <si>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</si>
  <si>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</si>
  <si>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</si>
  <si>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</si>
  <si>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</si>
  <si>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</si>
  <si>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</si>
  <si>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</si>
  <si>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</si>
  <si>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</si>
  <si>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</si>
  <si>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</si>
  <si>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</si>
  <si>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</si>
  <si>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</si>
  <si>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</si>
  <si>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</si>
  <si>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</si>
  <si>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</si>
  <si>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</si>
  <si>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</si>
  <si>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</si>
  <si>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</si>
  <si>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</si>
  <si>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</si>
  <si>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</si>
  <si>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</si>
  <si>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</si>
  <si>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</si>
  <si>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</si>
  <si>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</si>
  <si>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</si>
  <si>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</si>
  <si>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</si>
  <si>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</si>
  <si>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</si>
  <si>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</si>
  <si>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</si>
  <si>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</si>
  <si>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</si>
  <si>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</si>
  <si>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</si>
  <si>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</si>
  <si>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</si>
  <si>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</si>
  <si>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</si>
  <si>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</si>
  <si>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</si>
  <si>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</si>
  <si>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</si>
  <si>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onlyNorthamptonshire</t>
  </si>
  <si>
    <t>Childcare on non-domestic premisesEYR onlyNorthumberland</t>
  </si>
  <si>
    <t>Childcare on non-domestic premisesEYR onlyNot Recorded</t>
  </si>
  <si>
    <t>Childcare on non-domestic premisesEYR onlyNot Recorded total</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</si>
  <si>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</si>
  <si>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</si>
  <si>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</si>
  <si>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</si>
  <si>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</si>
  <si>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</si>
  <si>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</si>
  <si>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</si>
  <si>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</si>
  <si>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</si>
  <si>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</si>
  <si>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</si>
  <si>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</si>
  <si>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onlyRutland</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</si>
  <si>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</si>
  <si>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</si>
  <si>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</si>
  <si>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</si>
  <si>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</si>
  <si>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</si>
  <si>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</si>
  <si>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</si>
  <si>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</si>
  <si>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</si>
  <si>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</si>
  <si>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</si>
  <si>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</si>
  <si>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</si>
  <si>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</si>
  <si>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</si>
  <si>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</si>
  <si>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</si>
  <si>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</si>
  <si>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</si>
  <si>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</si>
  <si>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</si>
  <si>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</si>
  <si>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</si>
  <si>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</si>
  <si>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</si>
  <si>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</si>
  <si>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</si>
  <si>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</si>
  <si>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</si>
  <si>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</si>
  <si>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</si>
  <si>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</si>
  <si>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</si>
  <si>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</si>
  <si>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</si>
  <si>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</si>
  <si>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</si>
  <si>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</si>
  <si>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Sussex</t>
  </si>
  <si>
    <t>Childcare on non-domestic premisesEYR onlyWestminster</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</si>
  <si>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</si>
  <si>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</si>
  <si>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</si>
  <si>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</si>
  <si>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</si>
  <si>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</si>
  <si>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</si>
  <si>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</si>
  <si>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</si>
  <si>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</si>
  <si>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</si>
  <si>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</si>
  <si>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</si>
  <si>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</si>
  <si>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</si>
  <si>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</si>
  <si>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</si>
  <si>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</si>
  <si>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</si>
  <si>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</si>
  <si>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</si>
  <si>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</si>
  <si>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</si>
  <si>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</si>
  <si>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</si>
  <si>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</si>
  <si>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</si>
  <si>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</si>
  <si>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</si>
  <si>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</si>
  <si>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</si>
  <si>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</si>
  <si>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</si>
  <si>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</si>
  <si>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</si>
  <si>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</si>
  <si>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</si>
  <si>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</si>
  <si>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</si>
  <si>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VCRCumbria</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</si>
  <si>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</si>
  <si>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</si>
  <si>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</si>
  <si>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</si>
  <si>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</si>
  <si>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</si>
  <si>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</si>
  <si>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</si>
  <si>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</si>
  <si>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</si>
  <si>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</si>
  <si>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</si>
  <si>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</si>
  <si>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</si>
  <si>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</si>
  <si>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</si>
  <si>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</si>
  <si>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</si>
  <si>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</si>
  <si>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</si>
  <si>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</si>
  <si>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</si>
  <si>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</si>
  <si>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</si>
  <si>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</si>
  <si>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</si>
  <si>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</si>
  <si>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</si>
  <si>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</si>
  <si>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</si>
  <si>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</si>
  <si>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</si>
  <si>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</si>
  <si>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</si>
  <si>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</si>
  <si>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</si>
  <si>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</si>
  <si>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</si>
  <si>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</si>
  <si>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</si>
  <si>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</si>
  <si>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</si>
  <si>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</si>
  <si>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</si>
  <si>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</si>
  <si>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</si>
  <si>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</si>
  <si>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</si>
  <si>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</si>
  <si>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</si>
  <si>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</si>
  <si>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</si>
  <si>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</si>
  <si>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</si>
  <si>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</si>
  <si>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</si>
  <si>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</si>
  <si>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</si>
  <si>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</si>
  <si>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</si>
  <si>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</si>
  <si>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</si>
  <si>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</si>
  <si>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</si>
  <si>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VCRNorthamptonshire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</si>
  <si>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</si>
  <si>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</si>
  <si>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</si>
  <si>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</si>
  <si>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</si>
  <si>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</si>
  <si>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</si>
  <si>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</si>
  <si>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</si>
  <si>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</si>
  <si>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</si>
  <si>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</si>
  <si>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</si>
  <si>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</si>
  <si>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</si>
  <si>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</si>
  <si>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</si>
  <si>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</si>
  <si>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</si>
  <si>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</si>
  <si>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</si>
  <si>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</si>
  <si>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</si>
  <si>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</si>
  <si>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</si>
  <si>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</si>
  <si>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</si>
  <si>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</si>
  <si>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</si>
  <si>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</si>
  <si>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</si>
  <si>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</si>
  <si>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</si>
  <si>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</si>
  <si>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</si>
  <si>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</si>
  <si>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</si>
  <si>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</si>
  <si>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</si>
  <si>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</si>
  <si>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</si>
  <si>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</si>
  <si>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</si>
  <si>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</si>
  <si>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</si>
  <si>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</si>
  <si>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</si>
  <si>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</si>
  <si>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</si>
  <si>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</si>
  <si>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</si>
  <si>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</si>
  <si>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</si>
  <si>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</si>
  <si>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</si>
  <si>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</si>
  <si>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Sussex</t>
  </si>
  <si>
    <t>Childcare on non-domestic premisesEYR, CCR and VCRWestminster</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</si>
  <si>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</si>
  <si>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</si>
  <si>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</si>
  <si>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</si>
  <si>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</si>
  <si>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</si>
  <si>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</si>
  <si>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</si>
  <si>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</si>
  <si>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</si>
  <si>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</si>
  <si>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</si>
  <si>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</si>
  <si>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</si>
  <si>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</si>
  <si>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</si>
  <si>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</si>
  <si>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</si>
  <si>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</si>
  <si>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</si>
  <si>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</si>
  <si>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</si>
  <si>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</si>
  <si>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</si>
  <si>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</si>
  <si>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</si>
  <si>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</si>
  <si>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</si>
  <si>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</si>
  <si>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</si>
  <si>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</si>
  <si>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</si>
  <si>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</si>
  <si>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</si>
  <si>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OnlyCornwall</t>
  </si>
  <si>
    <t>Childcare on non-domestic premisesVCR OnlyCoventry</t>
  </si>
  <si>
    <t>Childcare on non-domestic premisesVCR OnlyCroydon</t>
  </si>
  <si>
    <t>Childcare on non-domestic premisesVCR OnlyCumbria</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</si>
  <si>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</si>
  <si>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</si>
  <si>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</si>
  <si>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</si>
  <si>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</si>
  <si>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</si>
  <si>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</si>
  <si>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</si>
  <si>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</si>
  <si>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</si>
  <si>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</si>
  <si>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</si>
  <si>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</si>
  <si>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</si>
  <si>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</si>
  <si>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</si>
  <si>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</si>
  <si>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</si>
  <si>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</si>
  <si>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</si>
  <si>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</si>
  <si>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</si>
  <si>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</si>
  <si>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</si>
  <si>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</si>
  <si>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</si>
  <si>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</si>
  <si>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</si>
  <si>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</si>
  <si>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</si>
  <si>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</si>
  <si>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</si>
  <si>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</si>
  <si>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</si>
  <si>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</si>
  <si>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</si>
  <si>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</si>
  <si>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</si>
  <si>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</si>
  <si>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</si>
  <si>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</si>
  <si>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</si>
  <si>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</si>
  <si>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</si>
  <si>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</si>
  <si>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</si>
  <si>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</si>
  <si>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</si>
  <si>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</si>
  <si>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</si>
  <si>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</si>
  <si>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</si>
  <si>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</si>
  <si>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</si>
  <si>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</si>
  <si>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</si>
  <si>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</si>
  <si>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</si>
  <si>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</si>
  <si>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</si>
  <si>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</si>
  <si>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</si>
  <si>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OnlyNorthamptonshire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</si>
  <si>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</si>
  <si>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</si>
  <si>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</si>
  <si>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</si>
  <si>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</si>
  <si>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</si>
  <si>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</si>
  <si>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</si>
  <si>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</si>
  <si>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</si>
  <si>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</si>
  <si>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</si>
  <si>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</si>
  <si>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</si>
  <si>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</si>
  <si>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</si>
  <si>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</si>
  <si>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</si>
  <si>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</si>
  <si>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</si>
  <si>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</si>
  <si>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</si>
  <si>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</si>
  <si>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</si>
  <si>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</si>
  <si>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</si>
  <si>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</si>
  <si>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</si>
  <si>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</si>
  <si>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</si>
  <si>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</si>
  <si>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</si>
  <si>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</si>
  <si>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</si>
  <si>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</si>
  <si>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</si>
  <si>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</si>
  <si>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</si>
  <si>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</si>
  <si>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</si>
  <si>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</si>
  <si>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</si>
  <si>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</si>
  <si>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</si>
  <si>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</si>
  <si>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</si>
  <si>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</si>
  <si>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</si>
  <si>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</si>
  <si>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</si>
  <si>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</si>
  <si>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</si>
  <si>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</si>
  <si>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</si>
  <si>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</si>
  <si>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Sussex</t>
  </si>
  <si>
    <t>Childcare on non-domestic premisesVCR OnlyWestminster</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</si>
  <si>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</si>
  <si>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</si>
  <si>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</si>
  <si>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</si>
  <si>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</si>
  <si>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</si>
  <si>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</si>
  <si>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</si>
  <si>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</si>
  <si>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</si>
  <si>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</si>
  <si>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</si>
  <si>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</si>
  <si>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</si>
  <si>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</si>
  <si>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</si>
  <si>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</si>
  <si>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</si>
  <si>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</si>
  <si>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</si>
  <si>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</si>
  <si>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</si>
  <si>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</si>
  <si>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</si>
  <si>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</si>
  <si>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</si>
  <si>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</si>
  <si>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</si>
  <si>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</si>
  <si>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</si>
  <si>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</si>
  <si>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</si>
  <si>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</si>
  <si>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</si>
  <si>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</si>
  <si>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</si>
  <si>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</si>
  <si>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</si>
  <si>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providersCumbria</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</si>
  <si>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</si>
  <si>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</si>
  <si>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</si>
  <si>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</si>
  <si>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</si>
  <si>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</si>
  <si>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</si>
  <si>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</si>
  <si>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</si>
  <si>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</si>
  <si>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</si>
  <si>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</si>
  <si>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</si>
  <si>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</si>
  <si>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</si>
  <si>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</si>
  <si>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</si>
  <si>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</si>
  <si>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</si>
  <si>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</si>
  <si>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</si>
  <si>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</si>
  <si>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</si>
  <si>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</si>
  <si>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</si>
  <si>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</si>
  <si>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</si>
  <si>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</si>
  <si>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</si>
  <si>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</si>
  <si>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</si>
  <si>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</si>
  <si>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</si>
  <si>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</si>
  <si>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</si>
  <si>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</si>
  <si>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</si>
  <si>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</si>
  <si>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</si>
  <si>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</si>
  <si>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</si>
  <si>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</si>
  <si>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</si>
  <si>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</si>
  <si>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</si>
  <si>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</si>
  <si>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</si>
  <si>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</si>
  <si>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</si>
  <si>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</si>
  <si>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</si>
  <si>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</si>
  <si>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</si>
  <si>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</si>
  <si>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</si>
  <si>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</si>
  <si>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</si>
  <si>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</si>
  <si>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</si>
  <si>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</si>
  <si>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Somerset</t>
  </si>
  <si>
    <t>ChildminderAll providersNorth Tyneside</t>
  </si>
  <si>
    <t>ChildminderAll providersNorth West total</t>
  </si>
  <si>
    <t>ChildminderAll providersNorth Yorkshire</t>
  </si>
  <si>
    <t>ChildminderAll providersNorthamptonshire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</si>
  <si>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</si>
  <si>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</si>
  <si>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</si>
  <si>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</si>
  <si>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</si>
  <si>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</si>
  <si>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</si>
  <si>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</si>
  <si>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</si>
  <si>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</si>
  <si>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</si>
  <si>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</si>
  <si>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</si>
  <si>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</si>
  <si>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</si>
  <si>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</si>
  <si>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</si>
  <si>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</si>
  <si>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</si>
  <si>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</si>
  <si>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</si>
  <si>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</si>
  <si>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</si>
  <si>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</si>
  <si>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</si>
  <si>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</si>
  <si>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</si>
  <si>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</si>
  <si>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</si>
  <si>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</si>
  <si>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</si>
  <si>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</si>
  <si>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</si>
  <si>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</si>
  <si>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</si>
  <si>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</si>
  <si>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</si>
  <si>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</si>
  <si>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</si>
  <si>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</si>
  <si>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</si>
  <si>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</si>
  <si>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</si>
  <si>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</si>
  <si>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</si>
  <si>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</si>
  <si>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</si>
  <si>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</si>
  <si>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</si>
  <si>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</si>
  <si>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</si>
  <si>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</si>
  <si>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</si>
  <si>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</si>
  <si>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</si>
  <si>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</si>
  <si>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Sussex</t>
  </si>
  <si>
    <t>ChildminderAll providersWestminster</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</si>
  <si>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</si>
  <si>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</si>
  <si>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</si>
  <si>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</si>
  <si>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</si>
  <si>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</si>
  <si>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</si>
  <si>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</si>
  <si>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</si>
  <si>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</si>
  <si>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</si>
  <si>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</si>
  <si>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</si>
  <si>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</si>
  <si>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</si>
  <si>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</si>
  <si>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</si>
  <si>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</si>
  <si>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VCRBolton</t>
  </si>
  <si>
    <t>ChildminderCCR and VCRBournemouth, Christchurch &amp; Poole</t>
  </si>
  <si>
    <t>ChildminderCCR and VCRBracknell Forest</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</si>
  <si>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</si>
  <si>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</si>
  <si>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</si>
  <si>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</si>
  <si>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</si>
  <si>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</si>
  <si>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</si>
  <si>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</si>
  <si>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</si>
  <si>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</si>
  <si>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</si>
  <si>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</si>
  <si>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</si>
  <si>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</si>
  <si>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</si>
  <si>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</si>
  <si>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VCRCumbria</t>
  </si>
  <si>
    <t>ChildminderCCR and VCRDarlington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</si>
  <si>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</si>
  <si>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</si>
  <si>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</si>
  <si>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</si>
  <si>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</si>
  <si>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</si>
  <si>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</si>
  <si>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</si>
  <si>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</si>
  <si>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</si>
  <si>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</si>
  <si>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</si>
  <si>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</si>
  <si>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</si>
  <si>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</si>
  <si>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</si>
  <si>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</si>
  <si>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</si>
  <si>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</si>
  <si>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</si>
  <si>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</si>
  <si>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</si>
  <si>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</si>
  <si>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</si>
  <si>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</si>
  <si>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VCRHertfordshire</t>
  </si>
  <si>
    <t>ChildminderCCR and VCRHillingdon</t>
  </si>
  <si>
    <t>ChildminderCCR and VCRHounslow</t>
  </si>
  <si>
    <t>ChildminderCCR and VCRIsle of Wight</t>
  </si>
  <si>
    <t>ChildminderCCR and VCRIslington</t>
  </si>
  <si>
    <t>ChildminderCCR and VCRKensington and Chelsea</t>
  </si>
  <si>
    <t>ChildminderCCR and VCRKent</t>
  </si>
  <si>
    <t>ChildminderCCR and VCRKingston upon Hull</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</si>
  <si>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</si>
  <si>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</si>
  <si>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</si>
  <si>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</si>
  <si>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</si>
  <si>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</si>
  <si>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</si>
  <si>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</si>
  <si>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</si>
  <si>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</si>
  <si>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</si>
  <si>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</si>
  <si>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</si>
  <si>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</si>
  <si>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</si>
  <si>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VCRMiddlesbrough</t>
  </si>
  <si>
    <t>ChildminderCCR and VCRMilton Keynes</t>
  </si>
  <si>
    <t>ChildminderCCR and VCRNewcastle upon Tyne</t>
  </si>
  <si>
    <t>ChildminderCCR and VCRNewham</t>
  </si>
  <si>
    <t>ChildminderCCR and VCRNorfolk</t>
  </si>
  <si>
    <t>ChildminderCCR and VCRNorth East Lincolnshire</t>
  </si>
  <si>
    <t>ChildminderCCR and VCRNorth East total</t>
  </si>
  <si>
    <t>ChildminderCCR and VCRNorth Lincolnshire</t>
  </si>
  <si>
    <t>ChildminderCCR and VCRNorth Somerset</t>
  </si>
  <si>
    <t>ChildminderCCR and VCRNorth Tyneside</t>
  </si>
  <si>
    <t>ChildminderCCR and VCRNorth West total</t>
  </si>
  <si>
    <t>ChildminderCCR and VCRNorth Yorkshire</t>
  </si>
  <si>
    <t>ChildminderCCR and VCRNorthamptonshire</t>
  </si>
  <si>
    <t>ChildminderCCR and VCRNorthumberland</t>
  </si>
  <si>
    <t>ChildminderCCR and VCRNot Recorded</t>
  </si>
  <si>
    <t>ChildminderCCR and VCRNot Recorded total</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</si>
  <si>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</si>
  <si>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</si>
  <si>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</si>
  <si>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</si>
  <si>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</si>
  <si>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</si>
  <si>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</si>
  <si>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</si>
  <si>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</si>
  <si>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VCRRedcar and Cleveland</t>
  </si>
  <si>
    <t>ChildminderCCR and VCRRichmond upon Thames</t>
  </si>
  <si>
    <t>ChildminderCCR and VCRRochdale</t>
  </si>
  <si>
    <t>ChildminderCCR and VCRRotherham</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</si>
  <si>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</si>
  <si>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</si>
  <si>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</si>
  <si>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</si>
  <si>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</si>
  <si>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</si>
  <si>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</si>
  <si>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</si>
  <si>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</si>
  <si>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</si>
  <si>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</si>
  <si>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</si>
  <si>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</si>
  <si>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</si>
  <si>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</si>
  <si>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</si>
  <si>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</si>
  <si>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</si>
  <si>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</si>
  <si>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</si>
  <si>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</si>
  <si>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</si>
  <si>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</si>
  <si>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</si>
  <si>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</si>
  <si>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</si>
  <si>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</si>
  <si>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</si>
  <si>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</si>
  <si>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</si>
  <si>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</si>
  <si>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</si>
  <si>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</si>
  <si>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</si>
  <si>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</si>
  <si>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</si>
  <si>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</si>
  <si>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</si>
  <si>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Sussex</t>
  </si>
  <si>
    <t>ChildminderCCR and VCRWestminster</t>
  </si>
  <si>
    <t>ChildminderCCR and VCRWigan</t>
  </si>
  <si>
    <t>ChildminderCCR and VCRWiltshire</t>
  </si>
  <si>
    <t>ChildminderCCR and VCRWindsor and Maidenhead</t>
  </si>
  <si>
    <t>ChildminderCCR and VCRWirral</t>
  </si>
  <si>
    <t>ChildminderCCR and VCRWokingham</t>
  </si>
  <si>
    <t>ChildminderCCR and VCRWorcestershire</t>
  </si>
  <si>
    <t>ChildminderCCR and VCRYork</t>
  </si>
  <si>
    <t>ChildminderCCR and VCRYorkshire and The Humber total</t>
  </si>
  <si>
    <t>ChildminderCCR OnlyAll England total</t>
  </si>
  <si>
    <t>ChildminderCCR OnlyBarking and Dagenham</t>
  </si>
  <si>
    <t>ChildminderCCR OnlyBarnet</t>
  </si>
  <si>
    <t>ChildminderCCR OnlyBirmingham</t>
  </si>
  <si>
    <t>ChildminderCCR OnlyBradford</t>
  </si>
  <si>
    <t>ChildminderCCR OnlyBrent</t>
  </si>
  <si>
    <t>ChildminderCCR OnlyBrighton and Hove</t>
  </si>
  <si>
    <t>ChildminderCCR OnlyBromley</t>
  </si>
  <si>
    <t>ChildminderCCR OnlyBuckinghamshire</t>
  </si>
  <si>
    <t>ChildminderCCR OnlyCambridgeshire</t>
  </si>
  <si>
    <t>ChildminderCCR OnlyCoventry</t>
  </si>
  <si>
    <t>ChildminderCCR OnlyCroydon</t>
  </si>
  <si>
    <t>ChildminderCCR OnlyDerby</t>
  </si>
  <si>
    <t>ChildminderCCR OnlyDerbyshire</t>
  </si>
  <si>
    <t>ChildminderCCR OnlyEast Midlands total</t>
  </si>
  <si>
    <t>ChildminderCCR OnlyEast of England total</t>
  </si>
  <si>
    <t>ChildminderCCR OnlyEnfield</t>
  </si>
  <si>
    <t>ChildminderCCR OnlyEssex</t>
  </si>
  <si>
    <t>ChildminderCCR OnlyGreenwich</t>
  </si>
  <si>
    <t>ChildminderCCR OnlyHackney</t>
  </si>
  <si>
    <t>ChildminderCCR OnlyHammersmith and Fulham</t>
  </si>
  <si>
    <t>ChildminderCCR OnlyHampshire</t>
  </si>
  <si>
    <t>ChildminderCCR OnlyHaringey</t>
  </si>
  <si>
    <t>ChildminderCCR OnlyHarrow</t>
  </si>
  <si>
    <t>ChildminderCCR OnlyHavering</t>
  </si>
  <si>
    <t>ChildminderCCR OnlyHertfordshire</t>
  </si>
  <si>
    <t>ChildminderCCR OnlyIslington</t>
  </si>
  <si>
    <t>ChildminderCCR OnlyKent</t>
  </si>
  <si>
    <t>ChildminderCCR OnlyKirklees</t>
  </si>
  <si>
    <t>ChildminderCCR OnlyKnowsley</t>
  </si>
  <si>
    <t>ChildminderCCR OnlyLancashire</t>
  </si>
  <si>
    <t>ChildminderCCR OnlyLeeds</t>
  </si>
  <si>
    <t>ChildminderCCR OnlyLeicestershire</t>
  </si>
  <si>
    <t>ChildminderCCR OnlyLewisham</t>
  </si>
  <si>
    <t>ChildminderCCR OnlyLondon total</t>
  </si>
  <si>
    <t>ChildminderCCR OnlyMilton Keynes</t>
  </si>
  <si>
    <t>ChildminderCCR OnlyNewham</t>
  </si>
  <si>
    <t>ChildminderCCR OnlyNorfolk</t>
  </si>
  <si>
    <t>ChildminderCCR OnlyNorth East total</t>
  </si>
  <si>
    <t>ChildminderCCR OnlyNorth Lincolnshire</t>
  </si>
  <si>
    <t>ChildminderCCR OnlyNorth West total</t>
  </si>
  <si>
    <t>ChildminderCCR OnlyNorthamptonshire</t>
  </si>
  <si>
    <t>ChildminderCCR OnlyNorthumberland</t>
  </si>
  <si>
    <t>ChildminderCCR OnlyOxfordshire</t>
  </si>
  <si>
    <t>ChildminderCCR OnlyRedbridge</t>
  </si>
  <si>
    <t>ChildminderCCR OnlyRochdale</t>
  </si>
  <si>
    <t>ChildminderCCR OnlyRotherham</t>
  </si>
  <si>
    <t>ChildminderCCR OnlySalford</t>
  </si>
  <si>
    <t>ChildminderCCR OnlySheffield</t>
  </si>
  <si>
    <t>ChildminderCCR OnlySlough</t>
  </si>
  <si>
    <t>ChildminderCCR OnlySouth East total</t>
  </si>
  <si>
    <t>ChildminderCCR OnlySouth West total</t>
  </si>
  <si>
    <t>ChildminderCCR OnlySouthwark</t>
  </si>
  <si>
    <t>ChildminderCCR OnlySuffolk</t>
  </si>
  <si>
    <t>ChildminderCCR OnlySurrey</t>
  </si>
  <si>
    <t>ChildminderCCR OnlySutton</t>
  </si>
  <si>
    <t>ChildminderCCR OnlyTorbay</t>
  </si>
  <si>
    <t>ChildminderCCR OnlyWarwickshire</t>
  </si>
  <si>
    <t>ChildminderCCR OnlyWest Midlands total</t>
  </si>
  <si>
    <t>ChildminderCCR OnlyWest Sussex</t>
  </si>
  <si>
    <t>ChildminderCCR OnlyWiltshire</t>
  </si>
  <si>
    <t>ChildminderCCR OnlyWindsor and Maidenhead</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</si>
  <si>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</si>
  <si>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</si>
  <si>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</si>
  <si>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</si>
  <si>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</si>
  <si>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</si>
  <si>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</si>
  <si>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</si>
  <si>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</si>
  <si>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</si>
  <si>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</si>
  <si>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</si>
  <si>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</si>
  <si>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</si>
  <si>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</si>
  <si>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</si>
  <si>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</si>
  <si>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</si>
  <si>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</si>
  <si>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</si>
  <si>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</si>
  <si>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</si>
  <si>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</si>
  <si>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</si>
  <si>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</si>
  <si>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</si>
  <si>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</si>
  <si>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</si>
  <si>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</si>
  <si>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</si>
  <si>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CCRCumbria</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</si>
  <si>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</si>
  <si>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</si>
  <si>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</si>
  <si>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</si>
  <si>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</si>
  <si>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</si>
  <si>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</si>
  <si>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</si>
  <si>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</si>
  <si>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</si>
  <si>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</si>
  <si>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</si>
  <si>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</si>
  <si>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</si>
  <si>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</si>
  <si>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</si>
  <si>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</si>
  <si>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</si>
  <si>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</si>
  <si>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</si>
  <si>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</si>
  <si>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</si>
  <si>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</si>
  <si>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</si>
  <si>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</si>
  <si>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</si>
  <si>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</si>
  <si>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</si>
  <si>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</si>
  <si>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</si>
  <si>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CCRIsles of Scilly</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</si>
  <si>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</si>
  <si>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</si>
  <si>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</si>
  <si>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</si>
  <si>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</si>
  <si>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</si>
  <si>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</si>
  <si>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</si>
  <si>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</si>
  <si>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</si>
  <si>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</si>
  <si>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</si>
  <si>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</si>
  <si>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</si>
  <si>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</si>
  <si>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</si>
  <si>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</si>
  <si>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</si>
  <si>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</si>
  <si>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</si>
  <si>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</si>
  <si>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</si>
  <si>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</si>
  <si>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</si>
  <si>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</si>
  <si>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</si>
  <si>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</si>
  <si>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</si>
  <si>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Somerset</t>
  </si>
  <si>
    <t>ChildminderEYR and CCRNorth Tyneside</t>
  </si>
  <si>
    <t>ChildminderEYR and CCRNorth West total</t>
  </si>
  <si>
    <t>ChildminderEYR and CCRNorth Yorkshire</t>
  </si>
  <si>
    <t>ChildminderEYR and CCRNorthamptonshire</t>
  </si>
  <si>
    <t>ChildminderEYR and CCRNorthumberland</t>
  </si>
  <si>
    <t>ChildminderEYR and CCRNot Recorded</t>
  </si>
  <si>
    <t>ChildminderEYR and CCRNot Recorded total</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</si>
  <si>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</si>
  <si>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</si>
  <si>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</si>
  <si>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</si>
  <si>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</si>
  <si>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</si>
  <si>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</si>
  <si>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</si>
  <si>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</si>
  <si>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</si>
  <si>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</si>
  <si>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</si>
  <si>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</si>
  <si>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</si>
  <si>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</si>
  <si>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CCRSefton</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</si>
  <si>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</si>
  <si>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</si>
  <si>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</si>
  <si>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</si>
  <si>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</si>
  <si>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</si>
  <si>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</si>
  <si>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</si>
  <si>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</si>
  <si>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</si>
  <si>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</si>
  <si>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</si>
  <si>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</si>
  <si>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</si>
  <si>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</si>
  <si>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</si>
  <si>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</si>
  <si>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</si>
  <si>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</si>
  <si>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</si>
  <si>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</si>
  <si>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</si>
  <si>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</si>
  <si>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</si>
  <si>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</si>
  <si>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</si>
  <si>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</si>
  <si>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</si>
  <si>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</si>
  <si>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</si>
  <si>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</si>
  <si>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</si>
  <si>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</si>
  <si>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</si>
  <si>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</si>
  <si>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</si>
  <si>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Sussex</t>
  </si>
  <si>
    <t>ChildminderEYR and CCRWestminster</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</si>
  <si>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</si>
  <si>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</si>
  <si>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</si>
  <si>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</si>
  <si>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</si>
  <si>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</si>
  <si>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</si>
  <si>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</si>
  <si>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</si>
  <si>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</si>
  <si>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VCREast of England total</t>
  </si>
  <si>
    <t>ChildminderEYR and VCRGateshead</t>
  </si>
  <si>
    <t>ChildminderEYR and VCRLeeds</t>
  </si>
  <si>
    <t>ChildminderEYR and VCRNorfolk</t>
  </si>
  <si>
    <t>ChildminderEYR and VCRNorth East total</t>
  </si>
  <si>
    <t>ChildminderEYR and VCRSouth East total</t>
  </si>
  <si>
    <t>ChildminderEYR and VCRSurrey</t>
  </si>
  <si>
    <t>ChildminderEYR and VCRYorkshire and The Humber total</t>
  </si>
  <si>
    <t>ChildminderEYR onlyAll England total</t>
  </si>
  <si>
    <t>ChildminderEYR onlyBarking and Dagenham</t>
  </si>
  <si>
    <t>ChildminderEYR onlyBarnet</t>
  </si>
  <si>
    <t>ChildminderEYR onlyBirmingham</t>
  </si>
  <si>
    <t>ChildminderEYR onlyBlackpool</t>
  </si>
  <si>
    <t>ChildminderEYR onlyBournemouth, Christchurch &amp; Poole</t>
  </si>
  <si>
    <t>ChildminderEYR onlyBrent</t>
  </si>
  <si>
    <t>ChildminderEYR onlyBromley</t>
  </si>
  <si>
    <t>ChildminderEYR onlyBuckinghamshire</t>
  </si>
  <si>
    <t>ChildminderEYR onlyBury</t>
  </si>
  <si>
    <t>ChildminderEYR onlyCambridgeshire</t>
  </si>
  <si>
    <t>ChildminderEYR onlyCamden</t>
  </si>
  <si>
    <t>ChildminderEYR onlyCentral Bedfordshire</t>
  </si>
  <si>
    <t>ChildminderEYR onlyCheshire East</t>
  </si>
  <si>
    <t>ChildminderEYR onlyCornwall</t>
  </si>
  <si>
    <t>ChildminderEYR onlyCoventry</t>
  </si>
  <si>
    <t>ChildminderEYR onlyCroydon</t>
  </si>
  <si>
    <t>ChildminderEYR onlyDerbyshire</t>
  </si>
  <si>
    <t>ChildminderEYR onlyDevon</t>
  </si>
  <si>
    <t>ChildminderEYR onlyDorset</t>
  </si>
  <si>
    <t>ChildminderEYR onlyDudley</t>
  </si>
  <si>
    <t>ChildminderEYR onlyEaling</t>
  </si>
  <si>
    <t>ChildminderEYR onlyEast Midlands total</t>
  </si>
  <si>
    <t>ChildminderEYR onlyEast of England total</t>
  </si>
  <si>
    <t>ChildminderEYR onlyEast Riding of Yorkshire</t>
  </si>
  <si>
    <t>ChildminderEYR onlyEnfield</t>
  </si>
  <si>
    <t>ChildminderEYR onlyEssex</t>
  </si>
  <si>
    <t>ChildminderEYR onlyGateshead</t>
  </si>
  <si>
    <t>ChildminderEYR onlyGloucestershire</t>
  </si>
  <si>
    <t>ChildminderEYR onlyGreenwich</t>
  </si>
  <si>
    <t>ChildminderEYR onlyHackney</t>
  </si>
  <si>
    <t>ChildminderEYR onlyHampshire</t>
  </si>
  <si>
    <t>ChildminderEYR onlyHaringey</t>
  </si>
  <si>
    <t>ChildminderEYR onlyHarrow</t>
  </si>
  <si>
    <t>ChildminderEYR onlyHavering</t>
  </si>
  <si>
    <t>ChildminderEYR onlyHerefordshire</t>
  </si>
  <si>
    <t>ChildminderEYR onlyHertfordshire</t>
  </si>
  <si>
    <t>ChildminderEYR onlyHounslow</t>
  </si>
  <si>
    <t>ChildminderEYR onlyIslington</t>
  </si>
  <si>
    <t>ChildminderEYR onlyKent</t>
  </si>
  <si>
    <t>ChildminderEYR onlyKingston upon Thames</t>
  </si>
  <si>
    <t>ChildminderEYR onlyKirklees</t>
  </si>
  <si>
    <t>ChildminderEYR onlyLambeth</t>
  </si>
  <si>
    <t>ChildminderEYR onlyLancashire</t>
  </si>
  <si>
    <t>ChildminderEYR onlyLeeds</t>
  </si>
  <si>
    <t>ChildminderEYR onlyLeicester</t>
  </si>
  <si>
    <t>ChildminderEYR onlyLewisham</t>
  </si>
  <si>
    <t>ChildminderEYR onlyLincolnshire</t>
  </si>
  <si>
    <t>ChildminderEYR onlyLondon total</t>
  </si>
  <si>
    <t>ChildminderEYR onlyLuton</t>
  </si>
  <si>
    <t>ChildminderEYR onlyManchester</t>
  </si>
  <si>
    <t>ChildminderEYR onlyMerton</t>
  </si>
  <si>
    <t>ChildminderEYR onlyMiddlesbrough</t>
  </si>
  <si>
    <t>ChildminderEYR onlyNewcastle upon Tyne</t>
  </si>
  <si>
    <t>ChildminderEYR onlyNewham</t>
  </si>
  <si>
    <t>ChildminderEYR onlyNorfolk</t>
  </si>
  <si>
    <t>ChildminderEYR onlyNorth East Lincolnshire</t>
  </si>
  <si>
    <t>ChildminderEYR onlyNorth East total</t>
  </si>
  <si>
    <t>ChildminderEYR onlyNorth Somerset</t>
  </si>
  <si>
    <t>ChildminderEYR onlyNorth West total</t>
  </si>
  <si>
    <t>ChildminderEYR onlyNorthamptonshire</t>
  </si>
  <si>
    <t>ChildminderEYR onlyOxfordshire</t>
  </si>
  <si>
    <t>ChildminderEYR onlyPeterborough</t>
  </si>
  <si>
    <t>ChildminderEYR onlyReading</t>
  </si>
  <si>
    <t>ChildminderEYR onlyRedbridge</t>
  </si>
  <si>
    <t>ChildminderEYR onlyRichmond upon Thames</t>
  </si>
  <si>
    <t>ChildminderEYR onlySalford</t>
  </si>
  <si>
    <t>ChildminderEYR onlySheffield</t>
  </si>
  <si>
    <t>ChildminderEYR onlyShropshire</t>
  </si>
  <si>
    <t>ChildminderEYR onlySomerset</t>
  </si>
  <si>
    <t>ChildminderEYR onlySouth East total</t>
  </si>
  <si>
    <t>ChildminderEYR onlySouth West total</t>
  </si>
  <si>
    <t>ChildminderEYR onlySouthampton</t>
  </si>
  <si>
    <t>ChildminderEYR onlySouthwark</t>
  </si>
  <si>
    <t>ChildminderEYR onlyStaffordshire</t>
  </si>
  <si>
    <t>ChildminderEYR onlyStockport</t>
  </si>
  <si>
    <t>ChildminderEYR onlyStoke-on-Trent</t>
  </si>
  <si>
    <t>ChildminderEYR onlySunderland</t>
  </si>
  <si>
    <t>ChildminderEYR onlySurrey</t>
  </si>
  <si>
    <t>ChildminderEYR onlySwindon</t>
  </si>
  <si>
    <t>ChildminderEYR onlyTelford and Wrekin</t>
  </si>
  <si>
    <t>ChildminderEYR onlyTrafford</t>
  </si>
  <si>
    <t>ChildminderEYR onlyWakefield</t>
  </si>
  <si>
    <t>ChildminderEYR onlyWalsall</t>
  </si>
  <si>
    <t>ChildminderEYR onlyWaltham Forest</t>
  </si>
  <si>
    <t>ChildminderEYR onlyWandsworth</t>
  </si>
  <si>
    <t>ChildminderEYR onlyWarwickshire</t>
  </si>
  <si>
    <t>ChildminderEYR onlyWest Midlands total</t>
  </si>
  <si>
    <t>ChildminderEYR onlyWest Sussex</t>
  </si>
  <si>
    <t>ChildminderEYR onlyWestminster</t>
  </si>
  <si>
    <t>ChildminderEYR onlyWigan</t>
  </si>
  <si>
    <t>ChildminderEYR onlyWiltshire</t>
  </si>
  <si>
    <t>ChildminderEYR onlyWorcestershire</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</si>
  <si>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</si>
  <si>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</si>
  <si>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</si>
  <si>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</si>
  <si>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</si>
  <si>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</si>
  <si>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</si>
  <si>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</si>
  <si>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</si>
  <si>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</si>
  <si>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</si>
  <si>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</si>
  <si>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</si>
  <si>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</si>
  <si>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</si>
  <si>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</si>
  <si>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</si>
  <si>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</si>
  <si>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</si>
  <si>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</si>
  <si>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</si>
  <si>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</si>
  <si>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</si>
  <si>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</si>
  <si>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</si>
  <si>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</si>
  <si>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</si>
  <si>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</si>
  <si>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</si>
  <si>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</si>
  <si>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VCRCumbria</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</si>
  <si>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</si>
  <si>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</si>
  <si>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</si>
  <si>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</si>
  <si>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</si>
  <si>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</si>
  <si>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</si>
  <si>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</si>
  <si>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</si>
  <si>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</si>
  <si>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</si>
  <si>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</si>
  <si>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</si>
  <si>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</si>
  <si>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</si>
  <si>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</si>
  <si>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</si>
  <si>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</si>
  <si>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</si>
  <si>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</si>
  <si>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</si>
  <si>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</si>
  <si>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</si>
  <si>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</si>
  <si>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</si>
  <si>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</si>
  <si>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</si>
  <si>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</si>
  <si>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</si>
  <si>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</si>
  <si>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</si>
  <si>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</si>
  <si>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</si>
  <si>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</si>
  <si>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</si>
  <si>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</si>
  <si>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</si>
  <si>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</si>
  <si>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</si>
  <si>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</si>
  <si>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</si>
  <si>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</si>
  <si>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</si>
  <si>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</si>
  <si>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</si>
  <si>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</si>
  <si>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</si>
  <si>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</si>
  <si>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</si>
  <si>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</si>
  <si>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</si>
  <si>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</si>
  <si>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</si>
  <si>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</si>
  <si>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</si>
  <si>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</si>
  <si>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</si>
  <si>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</si>
  <si>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</si>
  <si>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</si>
  <si>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Somerset</t>
  </si>
  <si>
    <t>ChildminderEYR, CCR and VCRNorth Tyneside</t>
  </si>
  <si>
    <t>ChildminderEYR, CCR and VCRNorth West total</t>
  </si>
  <si>
    <t>ChildminderEYR, CCR and VCRNorth Yorkshire</t>
  </si>
  <si>
    <t>ChildminderEYR, CCR and VCRNorthamptonshire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</si>
  <si>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</si>
  <si>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</si>
  <si>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</si>
  <si>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</si>
  <si>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</si>
  <si>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</si>
  <si>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</si>
  <si>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</si>
  <si>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</si>
  <si>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</si>
  <si>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</si>
  <si>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</si>
  <si>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</si>
  <si>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</si>
  <si>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</si>
  <si>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</si>
  <si>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</si>
  <si>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</si>
  <si>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</si>
  <si>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</si>
  <si>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</si>
  <si>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</si>
  <si>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</si>
  <si>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</si>
  <si>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</si>
  <si>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</si>
  <si>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</si>
  <si>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</si>
  <si>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</si>
  <si>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</si>
  <si>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</si>
  <si>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</si>
  <si>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</si>
  <si>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</si>
  <si>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</si>
  <si>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</si>
  <si>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</si>
  <si>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</si>
  <si>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</si>
  <si>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</si>
  <si>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</si>
  <si>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</si>
  <si>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</si>
  <si>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</si>
  <si>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</si>
  <si>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</si>
  <si>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</si>
  <si>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</si>
  <si>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</si>
  <si>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</si>
  <si>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</si>
  <si>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</si>
  <si>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</si>
  <si>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</si>
  <si>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</si>
  <si>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</si>
  <si>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Sussex</t>
  </si>
  <si>
    <t>ChildminderEYR, CCR and VCRWestminster</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</si>
  <si>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</si>
  <si>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</si>
  <si>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</si>
  <si>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</si>
  <si>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</si>
  <si>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</si>
  <si>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</si>
  <si>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</si>
  <si>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</si>
  <si>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</si>
  <si>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OnlyBarking and Dagenham</t>
  </si>
  <si>
    <t>ChildminderVCR OnlyBarnet</t>
  </si>
  <si>
    <t>ChildminderVCR OnlyBexley</t>
  </si>
  <si>
    <t>ChildminderVCR OnlyBirmingham</t>
  </si>
  <si>
    <t>ChildminderVCR OnlyBolton</t>
  </si>
  <si>
    <t>ChildminderVCR OnlyBournemouth, Christchurch &amp; Poole</t>
  </si>
  <si>
    <t>ChildminderVCR OnlyBracknell Forest</t>
  </si>
  <si>
    <t>ChildminderVCR OnlyBradford</t>
  </si>
  <si>
    <t>ChildminderVCR OnlyBrent</t>
  </si>
  <si>
    <t>ChildminderVCR OnlyBrighton and Hove</t>
  </si>
  <si>
    <t>ChildminderVCR OnlyBromley</t>
  </si>
  <si>
    <t>ChildminderVCR OnlyCambridgeshire</t>
  </si>
  <si>
    <t>ChildminderVCR OnlyCamden</t>
  </si>
  <si>
    <t>ChildminderVCR OnlyCentral Bedfordshire</t>
  </si>
  <si>
    <t>ChildminderVCR OnlyCheshire West and Chester</t>
  </si>
  <si>
    <t>ChildminderVCR OnlyCornwall</t>
  </si>
  <si>
    <t>ChildminderVCR OnlyCroydon</t>
  </si>
  <si>
    <t>ChildminderVCR OnlyCumbria</t>
  </si>
  <si>
    <t>ChildminderVCR OnlyDevon</t>
  </si>
  <si>
    <t>ChildminderVCR OnlyDoncaster</t>
  </si>
  <si>
    <t>ChildminderVCR OnlyDudley</t>
  </si>
  <si>
    <t>ChildminderVCR OnlyDurham</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</si>
  <si>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</si>
  <si>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</si>
  <si>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</si>
  <si>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</si>
  <si>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</si>
  <si>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</si>
  <si>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</si>
  <si>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</si>
  <si>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OnlyHampshire</t>
  </si>
  <si>
    <t>ChildminderVCR OnlyHaringey</t>
  </si>
  <si>
    <t>ChildminderVCR OnlyHertfordshire</t>
  </si>
  <si>
    <t>ChildminderVCR OnlyHillingdon</t>
  </si>
  <si>
    <t>ChildminderVCR OnlyHounslow</t>
  </si>
  <si>
    <t>ChildminderVCR OnlyIslington</t>
  </si>
  <si>
    <t>ChildminderVCR OnlyKent</t>
  </si>
  <si>
    <t>ChildminderVCR OnlyLancashire</t>
  </si>
  <si>
    <t>ChildminderVCR OnlyLeeds</t>
  </si>
  <si>
    <t>ChildminderVCR OnlyLeicestershire</t>
  </si>
  <si>
    <t>ChildminderVCR OnlyLewisham</t>
  </si>
  <si>
    <t>ChildminderVCR OnlyLincolnshire</t>
  </si>
  <si>
    <t>ChildminderVCR OnlyLondon total</t>
  </si>
  <si>
    <t>ChildminderVCR OnlyManchester</t>
  </si>
  <si>
    <t>ChildminderVCR OnlyMedway</t>
  </si>
  <si>
    <t>ChildminderVCR OnlyMiddlesbrough</t>
  </si>
  <si>
    <t>ChildminderVCR OnlyMilton Keynes</t>
  </si>
  <si>
    <t>ChildminderVCR OnlyNorfolk</t>
  </si>
  <si>
    <t>ChildminderVCR OnlyNorth East total</t>
  </si>
  <si>
    <t>ChildminderVCR OnlyNorth Somerset</t>
  </si>
  <si>
    <t>ChildminderVCR OnlyNorth West total</t>
  </si>
  <si>
    <t>ChildminderVCR OnlyNorthamptonshire</t>
  </si>
  <si>
    <t>ChildminderVCR OnlyNorthumberland</t>
  </si>
  <si>
    <t>ChildminderVCR OnlyOldham</t>
  </si>
  <si>
    <t>ChildminderVCR OnlyPeterborough</t>
  </si>
  <si>
    <t>ChildminderVCR OnlyPlymouth</t>
  </si>
  <si>
    <t>ChildminderVCR OnlyReading</t>
  </si>
  <si>
    <t>ChildminderVCR OnlyRedbridge</t>
  </si>
  <si>
    <t>ChildminderVCR OnlyRochdale</t>
  </si>
  <si>
    <t>ChildminderVCR OnlySalford</t>
  </si>
  <si>
    <t>ChildminderVCR OnlySheffield</t>
  </si>
  <si>
    <t>ChildminderVCR OnlySlough</t>
  </si>
  <si>
    <t>ChildminderVCR OnlySomerset</t>
  </si>
  <si>
    <t>ChildminderVCR OnlySouth East total</t>
  </si>
  <si>
    <t>ChildminderVCR OnlySouth West total</t>
  </si>
  <si>
    <t>ChildminderVCR OnlySouthampton</t>
  </si>
  <si>
    <t>ChildminderVCR OnlySouthend on Sea</t>
  </si>
  <si>
    <t>ChildminderVCR OnlySouthwark</t>
  </si>
  <si>
    <t>ChildminderVCR OnlyStaffordshire</t>
  </si>
  <si>
    <t>ChildminderVCR OnlyStockton-on-Tees</t>
  </si>
  <si>
    <t>ChildminderVCR OnlySurrey</t>
  </si>
  <si>
    <t>ChildminderVCR OnlySutton</t>
  </si>
  <si>
    <t>ChildminderVCR OnlyTameside</t>
  </si>
  <si>
    <t>ChildminderVCR OnlyThurrock</t>
  </si>
  <si>
    <t>ChildminderVCR OnlyTrafford</t>
  </si>
  <si>
    <t>ChildminderVCR OnlyWaltham Forest</t>
  </si>
  <si>
    <t>ChildminderVCR OnlyWandsworth</t>
  </si>
  <si>
    <t>ChildminderVCR OnlyWarrington</t>
  </si>
  <si>
    <t>ChildminderVCR OnlyWarwickshire</t>
  </si>
  <si>
    <t>ChildminderVCR OnlyWest Midlands total</t>
  </si>
  <si>
    <t>ChildminderVCR OnlyWest Sussex</t>
  </si>
  <si>
    <t>ChildminderVCR OnlyWigan</t>
  </si>
  <si>
    <t>ChildminderVCR OnlyWiltshire</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</si>
  <si>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</si>
  <si>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</si>
  <si>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</si>
  <si>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</si>
  <si>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</si>
  <si>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</si>
  <si>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</si>
  <si>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</si>
  <si>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</si>
  <si>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</si>
  <si>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</si>
  <si>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</si>
  <si>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</si>
  <si>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</si>
  <si>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</si>
  <si>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</si>
  <si>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</si>
  <si>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</si>
  <si>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</si>
  <si>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</si>
  <si>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</si>
  <si>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</si>
  <si>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</si>
  <si>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</si>
  <si>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</si>
  <si>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</si>
  <si>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</si>
  <si>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</si>
  <si>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</si>
  <si>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</si>
  <si>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</si>
  <si>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providersCumbria</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</si>
  <si>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</si>
  <si>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</si>
  <si>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</si>
  <si>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</si>
  <si>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</si>
  <si>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</si>
  <si>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</si>
  <si>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</si>
  <si>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</si>
  <si>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</si>
  <si>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</si>
  <si>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</si>
  <si>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</si>
  <si>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</si>
  <si>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</si>
  <si>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</si>
  <si>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</si>
  <si>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</si>
  <si>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</si>
  <si>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</si>
  <si>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</si>
  <si>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</si>
  <si>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</si>
  <si>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</si>
  <si>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</si>
  <si>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</si>
  <si>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</si>
  <si>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</si>
  <si>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</si>
  <si>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</si>
  <si>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</si>
  <si>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</si>
  <si>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</si>
  <si>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</si>
  <si>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</si>
  <si>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</si>
  <si>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</si>
  <si>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</si>
  <si>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</si>
  <si>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</si>
  <si>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</si>
  <si>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</si>
  <si>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</si>
  <si>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</si>
  <si>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</si>
  <si>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</si>
  <si>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</si>
  <si>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</si>
  <si>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</si>
  <si>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</si>
  <si>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</si>
  <si>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</si>
  <si>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</si>
  <si>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</si>
  <si>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</si>
  <si>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</si>
  <si>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</si>
  <si>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</si>
  <si>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Lincolnshire</t>
  </si>
  <si>
    <t>Home childcarerAll providersNorth Somerset</t>
  </si>
  <si>
    <t>Home childcarerAll providersNorth Tyneside</t>
  </si>
  <si>
    <t>Home childcarerAll providersNorth West total</t>
  </si>
  <si>
    <t>Home childcarerAll providersNorth Yorkshire</t>
  </si>
  <si>
    <t>Home childcarerAll providersNorthamptonshire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</si>
  <si>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</si>
  <si>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</si>
  <si>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</si>
  <si>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</si>
  <si>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</si>
  <si>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</si>
  <si>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</si>
  <si>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</si>
  <si>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</si>
  <si>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</si>
  <si>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</si>
  <si>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</si>
  <si>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</si>
  <si>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</si>
  <si>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</si>
  <si>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</si>
  <si>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</si>
  <si>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</si>
  <si>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</si>
  <si>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</si>
  <si>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</si>
  <si>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</si>
  <si>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</si>
  <si>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</si>
  <si>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</si>
  <si>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</si>
  <si>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</si>
  <si>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</si>
  <si>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</si>
  <si>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</si>
  <si>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</si>
  <si>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</si>
  <si>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</si>
  <si>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</si>
  <si>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</si>
  <si>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</si>
  <si>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</si>
  <si>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</si>
  <si>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</si>
  <si>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</si>
  <si>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</si>
  <si>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</si>
  <si>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</si>
  <si>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</si>
  <si>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</si>
  <si>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</si>
  <si>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</si>
  <si>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</si>
  <si>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</si>
  <si>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</si>
  <si>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</si>
  <si>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</si>
  <si>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</si>
  <si>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</si>
  <si>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</si>
  <si>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Sussex</t>
  </si>
  <si>
    <t>Home childcarerAll providersWestminster</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</si>
  <si>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</si>
  <si>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</si>
  <si>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</si>
  <si>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</si>
  <si>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</si>
  <si>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</si>
  <si>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</si>
  <si>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</si>
  <si>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</si>
  <si>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</si>
  <si>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VCRGreenwich</t>
  </si>
  <si>
    <t>Home childcarerCCR and VCRHackney</t>
  </si>
  <si>
    <t>Home childcarerCCR and VCRLondon total</t>
  </si>
  <si>
    <t>Home childcarerCCR and VCRMedway</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</si>
  <si>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</si>
  <si>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</si>
  <si>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</si>
  <si>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</si>
  <si>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</si>
  <si>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</si>
  <si>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</si>
  <si>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</si>
  <si>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</si>
  <si>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</si>
  <si>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</si>
  <si>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</si>
  <si>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</si>
  <si>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</si>
  <si>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</si>
  <si>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</si>
  <si>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</si>
  <si>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</si>
  <si>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</si>
  <si>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</si>
  <si>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</si>
  <si>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</si>
  <si>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</si>
  <si>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</si>
  <si>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</si>
  <si>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</si>
  <si>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</si>
  <si>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</si>
  <si>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</si>
  <si>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</si>
  <si>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OnlyCumbria</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</si>
  <si>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</si>
  <si>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</si>
  <si>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</si>
  <si>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</si>
  <si>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</si>
  <si>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</si>
  <si>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</si>
  <si>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</si>
  <si>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</si>
  <si>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</si>
  <si>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</si>
  <si>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</si>
  <si>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</si>
  <si>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</si>
  <si>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</si>
  <si>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</si>
  <si>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</si>
  <si>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</si>
  <si>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</si>
  <si>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</si>
  <si>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</si>
  <si>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</si>
  <si>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</si>
  <si>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</si>
  <si>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</si>
  <si>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</si>
  <si>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</si>
  <si>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</si>
  <si>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</si>
  <si>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</si>
  <si>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</si>
  <si>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</si>
  <si>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</si>
  <si>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</si>
  <si>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</si>
  <si>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</si>
  <si>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</si>
  <si>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</si>
  <si>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</si>
  <si>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</si>
  <si>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</si>
  <si>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</si>
  <si>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</si>
  <si>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</si>
  <si>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</si>
  <si>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</si>
  <si>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</si>
  <si>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</si>
  <si>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</si>
  <si>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</si>
  <si>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</si>
  <si>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</si>
  <si>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</si>
  <si>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</si>
  <si>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</si>
  <si>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</si>
  <si>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</si>
  <si>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</si>
  <si>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Lincolnshire</t>
  </si>
  <si>
    <t>Home childcarerVCR OnlyNorth Somerset</t>
  </si>
  <si>
    <t>Home childcarerVCR OnlyNorth Tyneside</t>
  </si>
  <si>
    <t>Home childcarerVCR OnlyNorth West total</t>
  </si>
  <si>
    <t>Home childcarerVCR OnlyNorth Yorkshire</t>
  </si>
  <si>
    <t>Home childcarerVCR OnlyNorthamptonshire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</si>
  <si>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</si>
  <si>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</si>
  <si>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</si>
  <si>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</si>
  <si>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</si>
  <si>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</si>
  <si>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</si>
  <si>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</si>
  <si>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</si>
  <si>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</si>
  <si>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</si>
  <si>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</si>
  <si>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</si>
  <si>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</si>
  <si>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</si>
  <si>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</si>
  <si>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</si>
  <si>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</si>
  <si>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</si>
  <si>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</si>
  <si>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</si>
  <si>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</si>
  <si>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</si>
  <si>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</si>
  <si>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</si>
  <si>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</si>
  <si>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</si>
  <si>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</si>
  <si>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</si>
  <si>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</si>
  <si>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</si>
  <si>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</si>
  <si>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</si>
  <si>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</si>
  <si>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</si>
  <si>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</si>
  <si>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</si>
  <si>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</si>
  <si>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</si>
  <si>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</si>
  <si>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</si>
  <si>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</si>
  <si>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</si>
  <si>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</si>
  <si>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</si>
  <si>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</si>
  <si>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</si>
  <si>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</si>
  <si>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</si>
  <si>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</si>
  <si>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</si>
  <si>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</si>
  <si>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</si>
  <si>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</si>
  <si>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</si>
  <si>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Sussex</t>
  </si>
  <si>
    <t>Home childcarerVCR OnlyWestminster</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</si>
  <si>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</si>
  <si>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</si>
  <si>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</si>
  <si>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</si>
  <si>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</si>
  <si>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</si>
  <si>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</si>
  <si>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</si>
  <si>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</si>
  <si>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</si>
  <si>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</si>
  <si>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</si>
  <si>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</si>
  <si>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</si>
  <si>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</si>
  <si>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</si>
  <si>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</si>
  <si>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</si>
  <si>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</si>
  <si>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</si>
  <si>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</si>
  <si>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</si>
  <si>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rPr>
        <b/>
        <u/>
        <sz val="14"/>
        <color rgb="FF000000"/>
        <rFont val="Tahoma"/>
        <family val="2"/>
      </rPr>
      <t xml:space="preserve">Notes
</t>
    </r>
    <r>
      <rPr>
        <sz val="10"/>
        <color theme="1"/>
        <rFont val="Tahoma"/>
        <family val="2"/>
      </rPr>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r>
  </si>
  <si>
    <r>
      <rPr>
        <b/>
        <sz val="12"/>
        <color rgb="FF000000"/>
        <rFont val="Tahoma"/>
        <family val="2"/>
      </rPr>
      <t>Common inspection Framework</t>
    </r>
    <r>
      <rPr>
        <sz val="10"/>
        <color theme="1"/>
        <rFont val="Tahoma"/>
        <family val="2"/>
      </rPr>
      <t xml:space="preserve">
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
</t>
    </r>
  </si>
  <si>
    <r>
      <rPr>
        <b/>
        <u/>
        <sz val="14"/>
        <color rgb="FF000000"/>
        <rFont val="Tahoma"/>
        <family val="2"/>
      </rPr>
      <t>Glossary</t>
    </r>
    <r>
      <rPr>
        <sz val="10"/>
        <color theme="1"/>
        <rFont val="Tahoma"/>
        <family val="2"/>
      </rPr>
      <t xml:space="preserve">
</t>
    </r>
    <r>
      <rPr>
        <b/>
        <sz val="12"/>
        <color rgb="FF000000"/>
        <rFont val="Tahoma"/>
        <family val="2"/>
      </rPr>
      <t>Childcare providers</t>
    </r>
    <r>
      <rPr>
        <sz val="10"/>
        <color theme="1"/>
        <rFont val="Tahoma"/>
        <family val="2"/>
      </rPr>
      <t xml:space="preserve">
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
</t>
    </r>
  </si>
  <si>
    <r>
      <rPr>
        <b/>
        <sz val="12"/>
        <color rgb="FF000000"/>
        <rFont val="Tahoma"/>
        <family val="2"/>
      </rPr>
      <t>Childcare providers on domestic and non-domestic premises</t>
    </r>
    <r>
      <rPr>
        <sz val="10"/>
        <color theme="1"/>
        <rFont val="Tahoma"/>
        <family val="2"/>
      </rPr>
      <t xml:space="preserve">
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
</t>
    </r>
  </si>
  <si>
    <r>
      <rPr>
        <b/>
        <sz val="12"/>
        <color rgb="FF000000"/>
        <rFont val="Tahoma"/>
        <family val="2"/>
      </rPr>
      <t>Childcare Register (CR)</t>
    </r>
    <r>
      <rPr>
        <sz val="10"/>
        <color theme="1"/>
        <rFont val="Tahoma"/>
        <family val="2"/>
      </rPr>
      <t xml:space="preserve">
The CR is for providers that care for children from birth to 18 years. It has 2 parts: 
• Compulsory Childcare Register (CCR) – for providers caring for children from 1 September after the child's fifth birthday up until their eighth birthday
• Voluntary Childcare Register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
</t>
    </r>
  </si>
  <si>
    <r>
      <rPr>
        <b/>
        <sz val="12"/>
        <color rgb="FF000000"/>
        <rFont val="Tahoma"/>
        <family val="2"/>
      </rPr>
      <t>Childminders</t>
    </r>
    <r>
      <rPr>
        <sz val="10"/>
        <color theme="1"/>
        <rFont val="Tahoma"/>
        <family val="2"/>
      </rPr>
      <t xml:space="preserve">
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r>
  </si>
  <si>
    <r>
      <rPr>
        <b/>
        <sz val="12"/>
        <color rgb="FF000000"/>
        <rFont val="Tahoma"/>
        <family val="2"/>
      </rPr>
      <t xml:space="preserve">Childminder agencies </t>
    </r>
    <r>
      <rPr>
        <sz val="10"/>
        <color theme="1"/>
        <rFont val="Tahoma"/>
        <family val="2"/>
      </rPr>
      <t xml:space="preserve">
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
 </t>
    </r>
  </si>
  <si>
    <r>
      <rPr>
        <b/>
        <sz val="12"/>
        <color rgb="FF000000"/>
        <rFont val="Tahoma"/>
        <family val="2"/>
      </rPr>
      <t>Early years foundation stage (EYFS)</t>
    </r>
    <r>
      <rPr>
        <sz val="10"/>
        <color theme="1"/>
        <rFont val="Tahoma"/>
        <family val="2"/>
      </rPr>
      <t xml:space="preserve">
The EYFS is the statutory framework for the early education and care of children from birth to 31 August following their fifth birthday.
 </t>
    </r>
  </si>
  <si>
    <r>
      <rPr>
        <b/>
        <sz val="12"/>
        <color rgb="FF000000"/>
        <rFont val="Tahoma"/>
        <family val="2"/>
      </rPr>
      <t>Home childcarers</t>
    </r>
    <r>
      <rPr>
        <sz val="10"/>
        <color theme="1"/>
        <rFont val="Tahoma"/>
        <family val="2"/>
      </rPr>
      <t xml:space="preserve">
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
 </t>
    </r>
  </si>
  <si>
    <r>
      <rPr>
        <b/>
        <sz val="12"/>
        <color rgb="FF000000"/>
        <rFont val="Tahoma"/>
        <family val="2"/>
      </rPr>
      <t>Joiners and leavers</t>
    </r>
    <r>
      <rPr>
        <sz val="10"/>
        <color theme="1"/>
        <rFont val="Tahoma"/>
        <family val="2"/>
      </rPr>
      <t xml:space="preserve">
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
 </t>
    </r>
  </si>
  <si>
    <r>
      <rPr>
        <b/>
        <sz val="12"/>
        <color rgb="FF000000"/>
        <rFont val="Tahoma"/>
        <family val="2"/>
      </rPr>
      <t>No children on roll (NCOR)</t>
    </r>
    <r>
      <rPr>
        <sz val="10"/>
        <color theme="1"/>
        <rFont val="Tahoma"/>
        <family val="2"/>
      </rPr>
      <t xml:space="preserve">
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r>
  </si>
  <si>
    <r>
      <rPr>
        <b/>
        <sz val="12"/>
        <color rgb="FF000000"/>
        <rFont val="Tahoma"/>
        <family val="2"/>
      </rPr>
      <t>Number of places</t>
    </r>
    <r>
      <rPr>
        <sz val="10"/>
        <color theme="1"/>
        <rFont val="Tahoma"/>
        <family val="2"/>
      </rPr>
      <t xml:space="preserve">
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
 </t>
    </r>
  </si>
  <si>
    <r>
      <rPr>
        <b/>
        <sz val="12"/>
        <color rgb="FF000000"/>
        <rFont val="Tahoma"/>
        <family val="2"/>
      </rPr>
      <t>Out-of-school day care</t>
    </r>
    <r>
      <rPr>
        <sz val="10"/>
        <color theme="1"/>
        <rFont val="Tahoma"/>
        <family val="2"/>
      </rPr>
      <t xml:space="preserve">
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
</t>
    </r>
  </si>
  <si>
    <r>
      <rPr>
        <b/>
        <u/>
        <sz val="14"/>
        <color rgb="FF000000"/>
        <rFont val="Tahoma"/>
        <family val="2"/>
      </rPr>
      <t>Further information</t>
    </r>
    <r>
      <rPr>
        <sz val="10"/>
        <color theme="1"/>
        <rFont val="Tahoma"/>
        <family val="2"/>
      </rPr>
      <t xml:space="preserve">
We publish the following information on the inspection of early years providers: </t>
    </r>
  </si>
  <si>
    <t xml:space="preserve">www.gov.uk/government/collections/early-years-and-childcare-statistics  </t>
  </si>
  <si>
    <t>www.gov.uk/government/publications/education-inspection-framework</t>
  </si>
  <si>
    <t xml:space="preserve">www.gov.uk/government/publications/framework-for-the-regulation-of-provision-on-the-childcare-register  </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</si>
  <si>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</si>
  <si>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</si>
  <si>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</si>
  <si>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</si>
  <si>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</si>
  <si>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</si>
  <si>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</si>
  <si>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</si>
  <si>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</si>
  <si>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</si>
  <si>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</si>
  <si>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</si>
  <si>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</si>
  <si>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</si>
  <si>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</si>
  <si>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</si>
  <si>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</si>
  <si>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</si>
  <si>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</si>
  <si>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</si>
  <si>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</si>
  <si>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</si>
  <si>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</si>
  <si>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</si>
  <si>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</si>
  <si>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</si>
  <si>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</si>
  <si>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</si>
  <si>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</si>
  <si>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</si>
  <si>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</si>
  <si>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</si>
  <si>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</si>
  <si>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</si>
  <si>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</si>
  <si>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</si>
  <si>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</si>
  <si>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</si>
  <si>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</si>
  <si>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</si>
  <si>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</si>
  <si>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</si>
  <si>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</si>
  <si>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</si>
  <si>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</si>
  <si>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</si>
  <si>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</si>
  <si>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</si>
  <si>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</si>
  <si>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</si>
  <si>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</si>
  <si>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</si>
  <si>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</si>
  <si>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</si>
  <si>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</si>
  <si>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</si>
  <si>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</si>
  <si>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</si>
  <si>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</si>
  <si>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</si>
  <si>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</si>
  <si>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</si>
  <si>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premisesSomersetPersonal development, behaviour and welfare</t>
  </si>
  <si>
    <t>Personal development, behaviour and welfare</t>
  </si>
  <si>
    <t>Childcare on non-domestic premisesSomersetQuality of education</t>
  </si>
  <si>
    <t>Quality of education</t>
  </si>
  <si>
    <t>Childcare on non-domestic premisesSomersetQuality of teaching, learning and assessment</t>
  </si>
  <si>
    <t>Quality of teaching, learning and assessment</t>
  </si>
  <si>
    <t>Childcare on non-domestic premisesSomersetRequirements of the compulsory part of the childcare register</t>
  </si>
  <si>
    <t>Requirements of the compulsory part of the childcare register</t>
  </si>
  <si>
    <t>Childcare on non-domestic premisesSomersetRequirements of the voluntary part of the childcare register</t>
  </si>
  <si>
    <t>Requirements of the voluntary part of the childcare register</t>
  </si>
  <si>
    <t>Childcare on non-domestic premisesSouth GloucestershireBehaviour and attitudes</t>
  </si>
  <si>
    <t>Behaviour and attitudes</t>
  </si>
  <si>
    <t>Childcare on non-domestic premisesSouth GloucestershireEffectiveness of leadership and Management</t>
  </si>
  <si>
    <t>Effectiveness of leadership and Management</t>
  </si>
  <si>
    <t>Childcare on non-domestic premisesSouth GloucestershireOutcomes for children</t>
  </si>
  <si>
    <t>Outcomes for children</t>
  </si>
  <si>
    <t>Childcare on non-domestic premisesSouth GloucestershireOverall effectiveness: The quality and standards of the provision</t>
  </si>
  <si>
    <t>Overall effectiveness: The quality and standards of the provision</t>
  </si>
  <si>
    <t>Childcare on non-domestic premisesSouth GloucestershirePersonal development</t>
  </si>
  <si>
    <t>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</si>
  <si>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</si>
  <si>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</si>
  <si>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</si>
  <si>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</si>
  <si>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</si>
  <si>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</si>
  <si>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</si>
  <si>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</si>
  <si>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</si>
  <si>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</si>
  <si>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</si>
  <si>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</si>
  <si>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</si>
  <si>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</si>
  <si>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</si>
  <si>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</si>
  <si>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</si>
  <si>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</si>
  <si>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</si>
  <si>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</si>
  <si>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</si>
  <si>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</si>
  <si>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</si>
  <si>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</si>
  <si>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</si>
  <si>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</si>
  <si>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</si>
  <si>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</si>
  <si>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</si>
  <si>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</si>
  <si>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</si>
  <si>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</si>
  <si>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</si>
  <si>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</si>
  <si>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</si>
  <si>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</si>
  <si>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</si>
  <si>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</si>
  <si>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</si>
  <si>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</si>
  <si>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</si>
  <si>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</si>
  <si>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</si>
  <si>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</si>
  <si>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</si>
  <si>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</si>
  <si>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</si>
  <si>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</si>
  <si>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</si>
  <si>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</si>
  <si>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</si>
  <si>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</si>
  <si>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</si>
  <si>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</si>
  <si>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</si>
  <si>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</si>
  <si>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</si>
  <si>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</si>
  <si>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</si>
  <si>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</si>
  <si>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</si>
  <si>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</si>
  <si>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</si>
  <si>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</si>
  <si>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</si>
  <si>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</si>
  <si>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</si>
  <si>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</si>
  <si>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</si>
  <si>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</si>
  <si>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</si>
  <si>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</si>
  <si>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</si>
  <si>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</si>
  <si>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</si>
  <si>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</si>
  <si>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</si>
  <si>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</si>
  <si>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</si>
  <si>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</si>
  <si>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</si>
  <si>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</si>
  <si>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</si>
  <si>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</si>
  <si>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</si>
  <si>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</si>
  <si>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</si>
  <si>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</si>
  <si>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</si>
  <si>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</si>
  <si>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</si>
  <si>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</si>
  <si>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</si>
  <si>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</si>
  <si>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</si>
  <si>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</si>
  <si>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</si>
  <si>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</si>
  <si>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</si>
  <si>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</si>
  <si>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</si>
  <si>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</si>
  <si>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</si>
  <si>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</si>
  <si>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</si>
  <si>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</si>
  <si>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</si>
  <si>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</si>
  <si>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</si>
  <si>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</si>
  <si>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</si>
  <si>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</si>
  <si>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</si>
  <si>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</si>
  <si>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</si>
  <si>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</si>
  <si>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</si>
  <si>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</si>
  <si>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</si>
  <si>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</si>
  <si>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</si>
  <si>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</si>
  <si>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</si>
  <si>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</si>
  <si>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</si>
  <si>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</si>
  <si>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</si>
  <si>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</si>
  <si>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</si>
  <si>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</si>
  <si>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</si>
  <si>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</si>
  <si>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</si>
  <si>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</si>
  <si>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</si>
  <si>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</si>
  <si>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</si>
  <si>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</si>
  <si>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</si>
  <si>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</si>
  <si>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</si>
  <si>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</si>
  <si>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</si>
  <si>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</si>
  <si>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</si>
  <si>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</si>
  <si>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</si>
  <si>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</si>
  <si>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</si>
  <si>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</si>
  <si>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</si>
  <si>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</si>
  <si>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</si>
  <si>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</si>
  <si>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</si>
  <si>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</si>
  <si>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</si>
  <si>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</si>
  <si>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</si>
  <si>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</si>
  <si>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</si>
  <si>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</si>
  <si>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</si>
  <si>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</si>
  <si>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</si>
  <si>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</si>
  <si>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</si>
  <si>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</si>
  <si>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</si>
  <si>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</si>
  <si>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</si>
  <si>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</si>
  <si>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</si>
  <si>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</si>
  <si>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</si>
  <si>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</si>
  <si>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</si>
  <si>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</si>
  <si>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</si>
  <si>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</si>
  <si>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</si>
  <si>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</si>
  <si>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</si>
  <si>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</si>
  <si>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</si>
  <si>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</si>
  <si>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</si>
  <si>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</si>
  <si>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</si>
  <si>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</si>
  <si>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</si>
  <si>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</si>
  <si>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</si>
  <si>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</si>
  <si>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</si>
  <si>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</si>
  <si>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</si>
  <si>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</si>
  <si>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</si>
  <si>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</si>
  <si>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</si>
  <si>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</si>
  <si>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</si>
  <si>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</si>
  <si>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</si>
  <si>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</si>
  <si>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</si>
  <si>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</si>
  <si>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</si>
  <si>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</si>
  <si>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</si>
  <si>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</si>
  <si>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</si>
  <si>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</si>
  <si>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</si>
  <si>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</si>
  <si>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</si>
  <si>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</si>
  <si>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</si>
  <si>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</si>
  <si>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</si>
  <si>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</si>
  <si>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</si>
  <si>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</si>
  <si>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</si>
  <si>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</si>
  <si>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</si>
  <si>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</si>
  <si>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</si>
  <si>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</si>
  <si>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</si>
  <si>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</si>
  <si>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</si>
  <si>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</si>
  <si>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</si>
  <si>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</si>
  <si>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</si>
  <si>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</si>
  <si>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</si>
  <si>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</si>
  <si>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</si>
  <si>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</si>
  <si>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</si>
  <si>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</si>
  <si>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</si>
  <si>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</si>
  <si>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</si>
  <si>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</si>
  <si>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</si>
  <si>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</si>
  <si>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</si>
  <si>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</si>
  <si>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</si>
  <si>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</si>
  <si>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</si>
  <si>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</si>
  <si>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</si>
  <si>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</si>
  <si>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</si>
  <si>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</si>
  <si>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</si>
  <si>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</si>
  <si>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</si>
  <si>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</si>
  <si>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</si>
  <si>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</si>
  <si>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</si>
  <si>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</si>
  <si>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</si>
  <si>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</si>
  <si>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</si>
  <si>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</si>
  <si>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</si>
  <si>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</si>
  <si>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</si>
  <si>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</si>
  <si>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</si>
  <si>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</si>
  <si>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</si>
  <si>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</si>
  <si>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</si>
  <si>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</si>
  <si>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</si>
  <si>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</si>
  <si>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</si>
  <si>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</si>
  <si>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</si>
  <si>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</si>
  <si>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</si>
  <si>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</si>
  <si>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</si>
  <si>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</si>
  <si>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</si>
  <si>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</si>
  <si>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</si>
  <si>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</si>
  <si>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</si>
  <si>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</si>
  <si>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</si>
  <si>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</si>
  <si>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</si>
  <si>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</si>
  <si>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</si>
  <si>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</si>
  <si>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</si>
  <si>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</si>
  <si>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</si>
  <si>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</si>
  <si>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</si>
  <si>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</si>
  <si>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</si>
  <si>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</si>
  <si>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</si>
  <si>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</si>
  <si>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</si>
  <si>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</si>
  <si>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</si>
  <si>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</si>
  <si>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</si>
  <si>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</si>
  <si>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</si>
  <si>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</si>
  <si>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</si>
  <si>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</si>
  <si>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</si>
  <si>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</si>
  <si>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</si>
  <si>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</si>
  <si>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</si>
  <si>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</si>
  <si>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</si>
  <si>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</si>
  <si>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</si>
  <si>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</si>
  <si>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</si>
  <si>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</si>
  <si>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</si>
  <si>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</si>
  <si>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</si>
  <si>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</si>
  <si>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</si>
  <si>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</si>
  <si>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</si>
  <si>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</si>
  <si>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</si>
  <si>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</si>
  <si>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</si>
  <si>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</si>
  <si>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</si>
  <si>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</si>
  <si>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</si>
  <si>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</si>
  <si>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</si>
  <si>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</si>
  <si>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</si>
  <si>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</si>
  <si>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</si>
  <si>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</si>
  <si>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</si>
  <si>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</si>
  <si>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</si>
  <si>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</si>
  <si>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</si>
  <si>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</si>
  <si>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</si>
  <si>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</si>
  <si>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</si>
  <si>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</si>
  <si>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</si>
  <si>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</si>
  <si>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</si>
  <si>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</si>
  <si>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</si>
  <si>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</si>
  <si>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</si>
  <si>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</si>
  <si>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</si>
  <si>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</si>
  <si>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</si>
  <si>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</si>
  <si>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</si>
  <si>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</si>
  <si>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</si>
  <si>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</si>
  <si>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</si>
  <si>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</si>
  <si>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</si>
  <si>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</si>
  <si>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</si>
  <si>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</si>
  <si>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</si>
  <si>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</si>
  <si>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</si>
  <si>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</si>
  <si>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</si>
  <si>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</si>
  <si>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</si>
  <si>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</si>
  <si>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</si>
  <si>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</si>
  <si>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</si>
  <si>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</si>
  <si>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</si>
  <si>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</si>
  <si>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</si>
  <si>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</si>
  <si>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</si>
  <si>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</si>
  <si>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</si>
  <si>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</si>
  <si>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</si>
  <si>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</si>
  <si>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</si>
  <si>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</si>
  <si>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</si>
  <si>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</si>
  <si>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</si>
  <si>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</si>
  <si>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</si>
  <si>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</si>
  <si>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</si>
  <si>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</si>
  <si>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</si>
  <si>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</si>
  <si>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</si>
  <si>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</si>
  <si>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</si>
  <si>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</si>
  <si>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</si>
  <si>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</si>
  <si>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</si>
  <si>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</si>
  <si>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</si>
  <si>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</si>
  <si>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</si>
  <si>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</si>
  <si>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</si>
  <si>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</si>
  <si>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</si>
  <si>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</si>
  <si>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</si>
  <si>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</si>
  <si>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</si>
  <si>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</si>
  <si>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</si>
  <si>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</si>
  <si>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</si>
  <si>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</si>
  <si>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</si>
  <si>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</si>
  <si>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</si>
  <si>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</si>
  <si>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</si>
  <si>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</si>
  <si>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</si>
  <si>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</si>
  <si>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</si>
  <si>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</si>
  <si>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</si>
  <si>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</si>
  <si>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</si>
  <si>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</si>
  <si>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</si>
  <si>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</si>
  <si>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</si>
  <si>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</si>
  <si>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</si>
  <si>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</si>
  <si>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</si>
  <si>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</si>
  <si>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</si>
  <si>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</si>
  <si>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</si>
  <si>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</si>
  <si>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</si>
  <si>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</si>
  <si>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</si>
  <si>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</si>
  <si>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</si>
  <si>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</si>
  <si>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</si>
  <si>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</si>
  <si>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</si>
  <si>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</si>
  <si>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</si>
  <si>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</si>
  <si>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</si>
  <si>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</si>
  <si>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</si>
  <si>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</si>
  <si>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</si>
  <si>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</si>
  <si>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</si>
  <si>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</si>
  <si>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</si>
  <si>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</si>
  <si>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</si>
  <si>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</si>
  <si>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</si>
  <si>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</si>
  <si>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</si>
  <si>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</si>
  <si>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</si>
  <si>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</si>
  <si>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</si>
  <si>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</si>
  <si>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</si>
  <si>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</si>
  <si>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</si>
  <si>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</si>
  <si>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</si>
  <si>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</si>
  <si>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</si>
  <si>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</si>
  <si>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</si>
  <si>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</si>
  <si>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</si>
  <si>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</si>
  <si>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</si>
  <si>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</si>
  <si>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</si>
  <si>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</si>
  <si>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</si>
  <si>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</si>
  <si>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</si>
  <si>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</si>
  <si>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</si>
  <si>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</si>
  <si>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</si>
  <si>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</si>
  <si>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</si>
  <si>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</si>
  <si>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</si>
  <si>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</si>
  <si>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</si>
  <si>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</si>
  <si>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</si>
  <si>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</si>
  <si>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</si>
  <si>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</si>
  <si>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</si>
  <si>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</si>
  <si>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</si>
  <si>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</si>
  <si>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</si>
  <si>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</si>
  <si>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</si>
  <si>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</si>
  <si>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</si>
  <si>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</si>
  <si>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provisionNorthamptonshireBehaviour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</si>
  <si>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</si>
  <si>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</si>
  <si>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</si>
  <si>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</si>
  <si>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</si>
  <si>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</si>
  <si>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</si>
  <si>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</si>
  <si>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</si>
  <si>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</si>
  <si>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</si>
  <si>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</si>
  <si>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</si>
  <si>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</si>
  <si>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</si>
  <si>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</si>
  <si>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</si>
  <si>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</si>
  <si>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</si>
  <si>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</si>
  <si>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</si>
  <si>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</si>
  <si>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</si>
  <si>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</si>
  <si>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</si>
  <si>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</si>
  <si>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</si>
  <si>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</si>
  <si>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</si>
  <si>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</si>
  <si>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</si>
  <si>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</si>
  <si>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</si>
  <si>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</si>
  <si>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</si>
  <si>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</si>
  <si>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</si>
  <si>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</si>
  <si>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</si>
  <si>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</si>
  <si>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</si>
  <si>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</si>
  <si>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</si>
  <si>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</si>
  <si>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</si>
  <si>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</si>
  <si>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</si>
  <si>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</si>
  <si>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</si>
  <si>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</si>
  <si>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</si>
  <si>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</si>
  <si>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</si>
  <si>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</si>
  <si>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</si>
  <si>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</si>
  <si>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</si>
  <si>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</si>
  <si>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</si>
  <si>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</si>
  <si>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</si>
  <si>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</si>
  <si>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</si>
  <si>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</si>
  <si>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</si>
  <si>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</si>
  <si>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</si>
  <si>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</si>
  <si>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</si>
  <si>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</si>
  <si>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</si>
  <si>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</si>
  <si>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</si>
  <si>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</si>
  <si>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</si>
  <si>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</si>
  <si>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</si>
  <si>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</si>
  <si>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</si>
  <si>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</si>
  <si>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</si>
  <si>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</si>
  <si>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</si>
  <si>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</si>
  <si>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</si>
  <si>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</si>
  <si>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</si>
  <si>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</si>
  <si>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</si>
  <si>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</si>
  <si>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</si>
  <si>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</si>
  <si>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</si>
  <si>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</si>
  <si>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</si>
  <si>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</si>
  <si>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</si>
  <si>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</si>
  <si>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</si>
  <si>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</si>
  <si>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</si>
  <si>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</si>
  <si>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</si>
  <si>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</si>
  <si>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</si>
  <si>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</si>
  <si>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</si>
  <si>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</si>
  <si>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</si>
  <si>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</si>
  <si>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</si>
  <si>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</si>
  <si>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</si>
  <si>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</si>
  <si>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</si>
  <si>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</si>
  <si>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</si>
  <si>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</si>
  <si>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</si>
  <si>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</si>
  <si>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</si>
  <si>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</si>
  <si>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</si>
  <si>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</si>
  <si>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</si>
  <si>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</si>
  <si>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</si>
  <si>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</si>
  <si>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</si>
  <si>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</si>
  <si>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</si>
  <si>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</si>
  <si>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</si>
  <si>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</si>
  <si>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</si>
  <si>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</si>
  <si>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</si>
  <si>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</si>
  <si>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</si>
  <si>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</si>
  <si>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</si>
  <si>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</si>
  <si>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</si>
  <si>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</si>
  <si>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</si>
  <si>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</si>
  <si>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</si>
  <si>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</si>
  <si>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</si>
  <si>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</si>
  <si>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</si>
  <si>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</si>
  <si>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</si>
  <si>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</si>
  <si>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</si>
  <si>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</si>
  <si>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</si>
  <si>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</si>
  <si>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</si>
  <si>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</si>
  <si>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</si>
  <si>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</si>
  <si>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</si>
  <si>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</si>
  <si>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</si>
  <si>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</si>
  <si>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</si>
  <si>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</si>
  <si>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</si>
  <si>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</si>
  <si>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</si>
  <si>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</si>
  <si>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</si>
  <si>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</si>
  <si>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</si>
  <si>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</si>
  <si>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</si>
  <si>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</si>
  <si>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</si>
  <si>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</si>
  <si>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</si>
  <si>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</si>
  <si>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</si>
  <si>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</si>
  <si>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</si>
  <si>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</si>
  <si>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</si>
  <si>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</si>
  <si>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</si>
  <si>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</si>
  <si>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</si>
  <si>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</si>
  <si>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</si>
  <si>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</si>
  <si>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</si>
  <si>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</si>
  <si>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</si>
  <si>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</si>
  <si>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</si>
  <si>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</si>
  <si>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</si>
  <si>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</si>
  <si>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</si>
  <si>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</si>
  <si>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</si>
  <si>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</si>
  <si>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</si>
  <si>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</si>
  <si>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</si>
  <si>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</si>
  <si>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</si>
  <si>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</si>
  <si>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</si>
  <si>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</si>
  <si>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</si>
  <si>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</si>
  <si>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</si>
  <si>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</si>
  <si>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</si>
  <si>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</si>
  <si>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</si>
  <si>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</si>
  <si>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</si>
  <si>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</si>
  <si>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</si>
  <si>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</si>
  <si>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</si>
  <si>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</si>
  <si>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</si>
  <si>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</si>
  <si>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</si>
  <si>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</si>
  <si>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</si>
  <si>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</si>
  <si>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</si>
  <si>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</si>
  <si>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</si>
  <si>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</si>
  <si>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</si>
  <si>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</si>
  <si>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</si>
  <si>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</si>
  <si>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</si>
  <si>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</si>
  <si>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</si>
  <si>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</si>
  <si>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</si>
  <si>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</si>
  <si>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</si>
  <si>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</si>
  <si>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</si>
  <si>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</si>
  <si>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</si>
  <si>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</si>
  <si>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</si>
  <si>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</si>
  <si>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</si>
  <si>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</si>
  <si>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</si>
  <si>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</si>
  <si>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</si>
  <si>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</si>
  <si>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</si>
  <si>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</si>
  <si>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</si>
  <si>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</si>
  <si>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</si>
  <si>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</si>
  <si>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</si>
  <si>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</si>
  <si>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</si>
  <si>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</si>
  <si>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</si>
  <si>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</si>
  <si>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</si>
  <si>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</si>
  <si>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</si>
  <si>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</si>
  <si>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</si>
  <si>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</si>
  <si>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</si>
  <si>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</si>
  <si>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</si>
  <si>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</si>
  <si>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</si>
  <si>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</si>
  <si>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</si>
  <si>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</si>
  <si>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</si>
  <si>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</si>
  <si>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</si>
  <si>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</si>
  <si>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</si>
  <si>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</si>
  <si>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</si>
  <si>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</si>
  <si>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</si>
  <si>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</si>
  <si>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</si>
  <si>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</si>
  <si>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</si>
  <si>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</si>
  <si>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</si>
  <si>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</si>
  <si>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</si>
  <si>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</si>
  <si>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</si>
  <si>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</si>
  <si>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</si>
  <si>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</si>
  <si>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</si>
  <si>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</si>
  <si>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</si>
  <si>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</si>
  <si>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</si>
  <si>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</si>
  <si>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</si>
  <si>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</si>
  <si>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</si>
  <si>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</si>
  <si>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</si>
  <si>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</si>
  <si>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</si>
  <si>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</si>
  <si>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</si>
  <si>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</si>
  <si>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</si>
  <si>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</si>
  <si>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</si>
  <si>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</si>
  <si>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</si>
  <si>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</si>
  <si>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</si>
  <si>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</si>
  <si>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</si>
  <si>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</si>
  <si>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</si>
  <si>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</si>
  <si>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</si>
  <si>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</si>
  <si>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</si>
  <si>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</si>
  <si>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</si>
  <si>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</si>
  <si>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</si>
  <si>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</si>
  <si>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</si>
  <si>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</si>
  <si>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</si>
  <si>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</si>
  <si>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</si>
  <si>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</si>
  <si>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</si>
  <si>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</si>
  <si>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</si>
  <si>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</si>
  <si>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</si>
  <si>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</si>
  <si>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</si>
  <si>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</si>
  <si>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</si>
  <si>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</si>
  <si>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</si>
  <si>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</si>
  <si>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</si>
  <si>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</si>
  <si>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</si>
  <si>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</si>
  <si>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</si>
  <si>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</si>
  <si>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</si>
  <si>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</si>
  <si>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</si>
  <si>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</si>
  <si>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</si>
  <si>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</si>
  <si>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</si>
  <si>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</si>
  <si>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</si>
  <si>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</si>
  <si>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</si>
  <si>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</si>
  <si>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</si>
  <si>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</si>
  <si>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</si>
  <si>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</si>
  <si>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</si>
  <si>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</si>
  <si>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</si>
  <si>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</si>
  <si>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</si>
  <si>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</si>
  <si>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</si>
  <si>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</si>
  <si>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</si>
  <si>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</si>
  <si>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</si>
  <si>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</si>
  <si>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</si>
  <si>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</si>
  <si>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</si>
  <si>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</si>
  <si>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</si>
  <si>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</si>
  <si>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</si>
  <si>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</si>
  <si>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</si>
  <si>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</si>
  <si>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</si>
  <si>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</si>
  <si>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</si>
  <si>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</si>
  <si>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</si>
  <si>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</si>
  <si>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</si>
  <si>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</si>
  <si>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</si>
  <si>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</si>
  <si>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</si>
  <si>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</si>
  <si>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</si>
  <si>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</si>
  <si>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</si>
  <si>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</si>
  <si>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</si>
  <si>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</si>
  <si>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</si>
  <si>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</si>
  <si>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</si>
  <si>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</si>
  <si>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</si>
  <si>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</si>
  <si>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</si>
  <si>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</si>
  <si>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</si>
  <si>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</si>
  <si>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</si>
  <si>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</si>
  <si>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</si>
  <si>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</si>
  <si>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</si>
  <si>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</si>
  <si>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</si>
  <si>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</si>
  <si>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</si>
  <si>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</si>
  <si>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</si>
  <si>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</si>
  <si>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</si>
  <si>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</si>
  <si>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</si>
  <si>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</si>
  <si>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</si>
  <si>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</si>
  <si>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</si>
  <si>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</si>
  <si>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</si>
  <si>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</si>
  <si>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</si>
  <si>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</si>
  <si>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</si>
  <si>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</si>
  <si>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</si>
  <si>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</si>
  <si>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</si>
  <si>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</si>
  <si>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</si>
  <si>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</si>
  <si>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</si>
  <si>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</si>
  <si>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</si>
  <si>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</si>
  <si>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</si>
  <si>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</si>
  <si>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</si>
  <si>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</si>
  <si>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</si>
  <si>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</si>
  <si>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</si>
  <si>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</si>
  <si>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</si>
  <si>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</si>
  <si>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</si>
  <si>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</si>
  <si>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</si>
  <si>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</si>
  <si>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</si>
  <si>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</si>
  <si>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</si>
  <si>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</si>
  <si>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</si>
  <si>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</si>
  <si>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</si>
  <si>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</si>
  <si>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</si>
  <si>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</si>
  <si>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</si>
  <si>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</si>
  <si>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</si>
  <si>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</si>
  <si>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</si>
  <si>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</si>
  <si>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</si>
  <si>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</si>
  <si>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</si>
  <si>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</si>
  <si>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</si>
  <si>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</si>
  <si>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</si>
  <si>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</si>
  <si>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</si>
  <si>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</si>
  <si>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</si>
  <si>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</si>
  <si>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</si>
  <si>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</si>
  <si>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</si>
  <si>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</si>
  <si>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</si>
  <si>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</si>
  <si>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</si>
  <si>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</si>
  <si>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</si>
  <si>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</si>
  <si>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</si>
  <si>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</si>
  <si>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</si>
  <si>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</si>
  <si>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</si>
  <si>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</si>
  <si>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</si>
  <si>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</si>
  <si>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</si>
  <si>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</si>
  <si>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</si>
  <si>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</si>
  <si>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</si>
  <si>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</si>
  <si>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</si>
  <si>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</si>
  <si>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</si>
  <si>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</si>
  <si>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</si>
  <si>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</si>
  <si>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</si>
  <si>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</si>
  <si>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</si>
  <si>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</si>
  <si>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</si>
  <si>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</si>
  <si>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</si>
  <si>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</si>
  <si>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</si>
  <si>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</si>
  <si>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</si>
  <si>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</si>
  <si>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</si>
  <si>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</si>
  <si>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</si>
  <si>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</si>
  <si>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</si>
  <si>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</si>
  <si>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</si>
  <si>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</si>
  <si>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</si>
  <si>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</si>
  <si>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</si>
  <si>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</si>
  <si>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</si>
  <si>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</si>
  <si>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</si>
  <si>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</si>
  <si>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</si>
  <si>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</si>
  <si>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</si>
  <si>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</si>
  <si>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</si>
  <si>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</si>
  <si>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</si>
  <si>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</si>
  <si>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</si>
  <si>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</si>
  <si>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</si>
  <si>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</si>
  <si>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</si>
  <si>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</si>
  <si>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</si>
  <si>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</si>
  <si>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</si>
  <si>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</si>
  <si>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</si>
  <si>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</si>
  <si>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</si>
  <si>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</si>
  <si>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</si>
  <si>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</si>
  <si>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</si>
  <si>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</si>
  <si>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</si>
  <si>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</si>
  <si>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</si>
  <si>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</si>
  <si>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</si>
  <si>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</si>
  <si>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</si>
  <si>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</si>
  <si>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</si>
  <si>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</si>
  <si>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</si>
  <si>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</si>
  <si>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</si>
  <si>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</si>
  <si>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</si>
  <si>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</si>
  <si>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</si>
  <si>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</si>
  <si>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</si>
  <si>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</si>
  <si>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</si>
  <si>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</si>
  <si>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</si>
  <si>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</si>
  <si>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</si>
  <si>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</si>
  <si>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</si>
  <si>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</si>
  <si>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</si>
  <si>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</si>
  <si>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</si>
  <si>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</si>
  <si>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</si>
  <si>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</si>
  <si>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</si>
  <si>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</si>
  <si>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</si>
  <si>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</si>
  <si>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</si>
  <si>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</si>
  <si>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</si>
  <si>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</si>
  <si>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</si>
  <si>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</si>
  <si>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</si>
  <si>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</si>
  <si>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</si>
  <si>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</si>
  <si>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</si>
  <si>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</si>
  <si>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</si>
  <si>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</si>
  <si>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</si>
  <si>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</si>
  <si>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</si>
  <si>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</si>
  <si>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</si>
  <si>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</si>
  <si>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</si>
  <si>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</si>
  <si>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</si>
  <si>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</si>
  <si>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</si>
  <si>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</si>
  <si>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</si>
  <si>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</si>
  <si>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</si>
  <si>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</si>
  <si>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</si>
  <si>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</si>
  <si>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</si>
  <si>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</si>
  <si>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</si>
  <si>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</si>
  <si>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</si>
  <si>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</si>
  <si>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</si>
  <si>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</si>
  <si>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</si>
  <si>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</si>
  <si>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</si>
  <si>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</si>
  <si>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</si>
  <si>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</si>
  <si>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</si>
  <si>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</si>
  <si>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</si>
  <si>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</si>
  <si>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</si>
  <si>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</si>
  <si>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</si>
  <si>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</si>
  <si>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</si>
  <si>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</si>
  <si>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</si>
  <si>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</si>
  <si>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</si>
  <si>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</si>
  <si>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</si>
  <si>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</si>
  <si>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</si>
  <si>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</si>
  <si>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</si>
  <si>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</si>
  <si>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</si>
  <si>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</si>
  <si>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</si>
  <si>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</si>
  <si>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</si>
  <si>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</si>
  <si>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</si>
  <si>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</si>
  <si>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</si>
  <si>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</si>
  <si>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</si>
  <si>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</si>
  <si>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</si>
  <si>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</si>
  <si>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</si>
  <si>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</si>
  <si>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</si>
  <si>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</si>
  <si>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</si>
  <si>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</si>
  <si>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</si>
  <si>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</si>
  <si>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</si>
  <si>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</si>
  <si>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</si>
  <si>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</si>
  <si>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</si>
  <si>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</si>
  <si>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</si>
  <si>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</si>
  <si>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</si>
  <si>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</si>
  <si>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</si>
  <si>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</si>
  <si>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</si>
  <si>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</si>
  <si>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</si>
  <si>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</si>
  <si>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</si>
  <si>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</si>
  <si>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</si>
  <si>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</si>
  <si>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</si>
  <si>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</si>
  <si>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</si>
  <si>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</si>
  <si>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</si>
  <si>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</si>
  <si>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</si>
  <si>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</si>
  <si>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</si>
  <si>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</si>
  <si>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</si>
  <si>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</si>
  <si>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</si>
  <si>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</si>
  <si>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</si>
  <si>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</si>
  <si>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</si>
  <si>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</si>
  <si>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</si>
  <si>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</si>
  <si>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</si>
  <si>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</si>
  <si>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</si>
  <si>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</si>
  <si>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</si>
  <si>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</si>
  <si>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</si>
  <si>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</si>
  <si>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</si>
  <si>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</si>
  <si>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</si>
  <si>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</si>
  <si>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</si>
  <si>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</si>
  <si>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</si>
  <si>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</si>
  <si>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</si>
  <si>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</si>
  <si>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</si>
  <si>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</si>
  <si>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</si>
  <si>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</si>
  <si>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</si>
  <si>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</si>
  <si>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</si>
  <si>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</si>
  <si>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</si>
  <si>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</si>
  <si>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</si>
  <si>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</si>
  <si>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</si>
  <si>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</si>
  <si>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</si>
  <si>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</si>
  <si>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</si>
  <si>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</si>
  <si>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</si>
  <si>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</si>
  <si>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</si>
  <si>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</si>
  <si>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</si>
  <si>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</si>
  <si>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</si>
  <si>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</si>
  <si>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</si>
  <si>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</si>
  <si>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</si>
  <si>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</si>
  <si>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</si>
  <si>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</si>
  <si>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</si>
  <si>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</si>
  <si>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</si>
  <si>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</si>
  <si>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</si>
  <si>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</si>
  <si>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</si>
  <si>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</si>
  <si>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</si>
  <si>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</si>
  <si>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</si>
  <si>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</si>
  <si>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</si>
  <si>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</si>
  <si>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</si>
  <si>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</si>
  <si>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</si>
  <si>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</si>
  <si>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</si>
  <si>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</si>
  <si>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</si>
  <si>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</si>
  <si>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</si>
  <si>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</si>
  <si>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</si>
  <si>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</si>
  <si>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</si>
  <si>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</si>
  <si>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</si>
  <si>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</si>
  <si>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</si>
  <si>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</si>
  <si>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</si>
  <si>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</si>
  <si>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</si>
  <si>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</si>
  <si>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</si>
  <si>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</si>
  <si>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</si>
  <si>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</si>
  <si>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</si>
  <si>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</si>
  <si>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</si>
  <si>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</si>
  <si>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</si>
  <si>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</si>
  <si>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</si>
  <si>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</si>
  <si>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</si>
  <si>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</si>
  <si>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</si>
  <si>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</si>
  <si>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</si>
  <si>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</si>
  <si>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</si>
  <si>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</si>
  <si>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</si>
  <si>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</si>
  <si>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</si>
  <si>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</si>
  <si>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</si>
  <si>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</si>
  <si>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</si>
  <si>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</si>
  <si>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</si>
  <si>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</si>
  <si>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</si>
  <si>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</si>
  <si>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</si>
  <si>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</si>
  <si>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</si>
  <si>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</si>
  <si>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</si>
  <si>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</si>
  <si>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</si>
  <si>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</si>
  <si>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</si>
  <si>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</si>
  <si>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</si>
  <si>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</si>
  <si>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</si>
  <si>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</si>
  <si>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</si>
  <si>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</si>
  <si>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</si>
  <si>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</si>
  <si>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</si>
  <si>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</si>
  <si>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</si>
  <si>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</si>
  <si>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</si>
  <si>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</si>
  <si>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</si>
  <si>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</si>
  <si>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</si>
  <si>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</si>
  <si>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</si>
  <si>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</si>
  <si>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</si>
  <si>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</si>
  <si>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</si>
  <si>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</si>
  <si>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</si>
  <si>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</si>
  <si>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</si>
  <si>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</si>
  <si>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</si>
  <si>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</si>
  <si>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</si>
  <si>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</si>
  <si>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</si>
  <si>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</si>
  <si>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</si>
  <si>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</si>
  <si>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</si>
  <si>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</si>
  <si>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</si>
  <si>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</si>
  <si>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</si>
  <si>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</si>
  <si>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</si>
  <si>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</si>
  <si>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</si>
  <si>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</si>
  <si>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</si>
  <si>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</si>
  <si>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</si>
  <si>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</si>
  <si>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</si>
  <si>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</si>
  <si>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</si>
  <si>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</si>
  <si>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</si>
  <si>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</si>
  <si>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</si>
  <si>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</si>
  <si>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</si>
  <si>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</si>
  <si>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</si>
  <si>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</si>
  <si>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</si>
  <si>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</si>
  <si>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</si>
  <si>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</si>
  <si>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</si>
  <si>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</si>
  <si>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</si>
  <si>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</si>
  <si>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</si>
  <si>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</si>
  <si>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</si>
  <si>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</si>
  <si>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</si>
  <si>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</si>
  <si>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</si>
  <si>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</si>
  <si>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</si>
  <si>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</si>
  <si>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</si>
  <si>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</si>
  <si>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</si>
  <si>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</si>
  <si>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</si>
  <si>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</si>
  <si>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</si>
  <si>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</si>
  <si>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</si>
  <si>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</si>
  <si>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</si>
  <si>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</si>
  <si>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</si>
  <si>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</si>
  <si>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</si>
  <si>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</si>
  <si>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</si>
  <si>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</si>
  <si>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</si>
  <si>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</si>
  <si>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</si>
  <si>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</si>
  <si>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</si>
  <si>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</si>
  <si>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</si>
  <si>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</si>
  <si>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</si>
  <si>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</si>
  <si>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</si>
  <si>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</si>
  <si>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</si>
  <si>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</si>
  <si>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</si>
  <si>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</si>
  <si>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</si>
  <si>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</si>
  <si>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</si>
  <si>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</si>
  <si>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</si>
  <si>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</si>
  <si>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</si>
  <si>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</si>
  <si>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</si>
  <si>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</si>
  <si>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</si>
  <si>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</si>
  <si>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</si>
  <si>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</si>
  <si>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</si>
  <si>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</si>
  <si>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</si>
  <si>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</si>
  <si>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</si>
  <si>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</si>
  <si>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</si>
  <si>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</si>
  <si>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</si>
  <si>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</si>
  <si>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</si>
  <si>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</si>
  <si>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</si>
  <si>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</si>
  <si>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</si>
  <si>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</si>
  <si>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</si>
  <si>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</si>
  <si>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</si>
  <si>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</si>
  <si>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</si>
  <si>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</si>
  <si>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</si>
  <si>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</si>
  <si>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</si>
  <si>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</si>
  <si>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</si>
  <si>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</si>
  <si>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</si>
  <si>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</si>
  <si>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</si>
  <si>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</si>
  <si>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</si>
  <si>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</si>
  <si>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</si>
  <si>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</si>
  <si>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</si>
  <si>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</si>
  <si>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</si>
  <si>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</si>
  <si>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</si>
  <si>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</si>
  <si>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</si>
  <si>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</si>
  <si>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</si>
  <si>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</si>
  <si>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</si>
  <si>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</si>
  <si>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</si>
  <si>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</si>
  <si>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</si>
  <si>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</si>
  <si>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</si>
  <si>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</si>
  <si>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</si>
  <si>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</si>
  <si>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</si>
  <si>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</si>
  <si>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</si>
  <si>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</si>
  <si>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</si>
  <si>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</si>
  <si>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</si>
  <si>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</si>
  <si>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</si>
  <si>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</si>
  <si>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</si>
  <si>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</si>
  <si>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</si>
  <si>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</si>
  <si>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</si>
  <si>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</si>
  <si>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</si>
  <si>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</si>
  <si>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</si>
  <si>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</si>
  <si>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</si>
  <si>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</si>
  <si>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</si>
  <si>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</si>
  <si>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</si>
  <si>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</si>
  <si>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</si>
  <si>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</si>
  <si>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</si>
  <si>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</si>
  <si>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</si>
  <si>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</si>
  <si>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</si>
  <si>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</si>
  <si>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</si>
  <si>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</si>
  <si>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</si>
  <si>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</si>
  <si>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</si>
  <si>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</si>
  <si>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</si>
  <si>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</si>
  <si>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</si>
  <si>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</si>
  <si>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</si>
  <si>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</si>
  <si>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</si>
  <si>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</si>
  <si>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</si>
  <si>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</si>
  <si>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</si>
  <si>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</si>
  <si>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</si>
  <si>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</si>
  <si>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</si>
  <si>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</si>
  <si>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</si>
  <si>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</si>
  <si>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</si>
  <si>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</si>
  <si>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</si>
  <si>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</si>
  <si>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</si>
  <si>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</si>
  <si>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</si>
  <si>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</si>
  <si>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</si>
  <si>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</si>
  <si>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provisionNorthamptonshirePersonal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</si>
  <si>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</si>
  <si>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</si>
  <si>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</si>
  <si>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</si>
  <si>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</si>
  <si>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</si>
  <si>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</si>
  <si>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</si>
  <si>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</si>
  <si>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</si>
  <si>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</si>
  <si>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</si>
  <si>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</si>
  <si>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</si>
  <si>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</si>
  <si>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</si>
  <si>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</si>
  <si>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</si>
  <si>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</si>
  <si>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</si>
  <si>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</si>
  <si>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</si>
  <si>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</si>
  <si>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</si>
  <si>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</si>
  <si>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</si>
  <si>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</si>
  <si>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</si>
  <si>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</si>
  <si>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</si>
  <si>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</si>
  <si>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</si>
  <si>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</si>
  <si>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</si>
  <si>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</si>
  <si>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</si>
  <si>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</si>
  <si>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</si>
  <si>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</si>
  <si>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</si>
  <si>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</si>
  <si>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</si>
  <si>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</si>
  <si>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</si>
  <si>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</si>
  <si>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</si>
  <si>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</si>
  <si>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</si>
  <si>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</si>
  <si>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</si>
  <si>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</si>
  <si>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</si>
  <si>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</si>
  <si>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</si>
  <si>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</si>
  <si>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</si>
  <si>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</si>
  <si>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</si>
  <si>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</si>
  <si>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</si>
  <si>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</si>
  <si>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</si>
  <si>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</si>
  <si>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</si>
  <si>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</si>
  <si>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</si>
  <si>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</si>
  <si>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</si>
  <si>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</si>
  <si>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</si>
  <si>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</si>
  <si>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</si>
  <si>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</si>
  <si>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</si>
  <si>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</si>
  <si>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</si>
  <si>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</si>
  <si>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</si>
  <si>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</si>
  <si>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</si>
  <si>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</si>
  <si>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</si>
  <si>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</si>
  <si>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</si>
  <si>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</si>
  <si>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</si>
  <si>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</si>
  <si>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</si>
  <si>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</si>
  <si>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</si>
  <si>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</si>
  <si>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</si>
  <si>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</si>
  <si>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</si>
  <si>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</si>
  <si>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</si>
  <si>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</si>
  <si>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</si>
  <si>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</si>
  <si>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</si>
  <si>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</si>
  <si>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</si>
  <si>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</si>
  <si>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</si>
  <si>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</si>
  <si>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</si>
  <si>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</si>
  <si>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</si>
  <si>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</si>
  <si>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</si>
  <si>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</si>
  <si>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</si>
  <si>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</si>
  <si>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</si>
  <si>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</si>
  <si>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</si>
  <si>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</si>
  <si>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</si>
  <si>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</si>
  <si>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</si>
  <si>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</si>
  <si>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</si>
  <si>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</si>
  <si>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</si>
  <si>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</si>
  <si>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</si>
  <si>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</si>
  <si>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</si>
  <si>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</si>
  <si>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</si>
  <si>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</si>
  <si>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</si>
  <si>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</si>
  <si>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</si>
  <si>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</si>
  <si>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</si>
  <si>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</si>
  <si>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</si>
  <si>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</si>
  <si>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</si>
  <si>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</si>
  <si>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</si>
  <si>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</si>
  <si>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</si>
  <si>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</si>
  <si>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</si>
  <si>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</si>
  <si>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</si>
  <si>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</si>
  <si>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</si>
  <si>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</si>
  <si>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</si>
  <si>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</si>
  <si>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</si>
  <si>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</si>
  <si>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</si>
  <si>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</si>
  <si>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</si>
  <si>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</si>
  <si>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</si>
  <si>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</si>
  <si>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</si>
  <si>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</si>
  <si>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</si>
  <si>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</si>
  <si>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</si>
  <si>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</si>
  <si>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</si>
  <si>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</si>
  <si>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</si>
  <si>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</si>
  <si>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</si>
  <si>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</si>
  <si>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</si>
  <si>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</si>
  <si>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</si>
  <si>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</si>
  <si>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</si>
  <si>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</si>
  <si>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</si>
  <si>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</si>
  <si>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</si>
  <si>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</si>
  <si>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</si>
  <si>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</si>
  <si>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</si>
  <si>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</si>
  <si>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</si>
  <si>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</si>
  <si>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</si>
  <si>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</si>
  <si>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</si>
  <si>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</si>
  <si>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</si>
  <si>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</si>
  <si>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</si>
  <si>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</si>
  <si>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</si>
  <si>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</si>
  <si>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</si>
  <si>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</si>
  <si>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</si>
  <si>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</si>
  <si>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</si>
  <si>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</si>
  <si>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</si>
  <si>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</si>
  <si>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</si>
  <si>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</si>
  <si>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</si>
  <si>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</si>
  <si>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</si>
  <si>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</si>
  <si>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</si>
  <si>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</si>
  <si>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</si>
  <si>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</si>
  <si>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</si>
  <si>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</si>
  <si>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</si>
  <si>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</si>
  <si>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</si>
  <si>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</si>
  <si>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</si>
  <si>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</si>
  <si>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</si>
  <si>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</si>
  <si>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</si>
  <si>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</si>
  <si>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</si>
  <si>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</si>
  <si>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</si>
  <si>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</si>
  <si>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</si>
  <si>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</si>
  <si>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</si>
  <si>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</si>
  <si>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</si>
  <si>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</si>
  <si>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</si>
  <si>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</si>
  <si>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</si>
  <si>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</si>
  <si>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</si>
  <si>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</si>
  <si>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</si>
  <si>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</si>
  <si>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</si>
  <si>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</si>
  <si>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</si>
  <si>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</si>
  <si>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</si>
  <si>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</si>
  <si>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</si>
  <si>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</si>
  <si>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</si>
  <si>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</si>
  <si>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</si>
  <si>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</si>
  <si>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</si>
  <si>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</si>
  <si>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</si>
  <si>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</si>
  <si>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</si>
  <si>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</si>
  <si>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</si>
  <si>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</si>
  <si>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</si>
  <si>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</si>
  <si>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</si>
  <si>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</si>
  <si>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</si>
  <si>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</si>
  <si>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</si>
  <si>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</si>
  <si>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</si>
  <si>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</si>
  <si>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</si>
  <si>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</si>
  <si>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</si>
  <si>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</si>
  <si>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</si>
  <si>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</si>
  <si>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</si>
  <si>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</si>
  <si>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</si>
  <si>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</si>
  <si>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</si>
  <si>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</si>
  <si>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</si>
  <si>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</si>
  <si>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</si>
  <si>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</si>
  <si>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</si>
  <si>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</si>
  <si>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</si>
  <si>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</si>
  <si>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</si>
  <si>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</si>
  <si>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</si>
  <si>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</si>
  <si>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</si>
  <si>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</si>
  <si>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provisionNorthamptonshireQuality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</si>
  <si>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</si>
  <si>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</si>
  <si>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</si>
  <si>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</si>
  <si>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</si>
  <si>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</si>
  <si>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</si>
  <si>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</si>
  <si>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</si>
  <si>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</si>
  <si>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</si>
  <si>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</si>
  <si>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</si>
  <si>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</si>
  <si>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</si>
  <si>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</si>
  <si>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</si>
  <si>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</si>
  <si>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</si>
  <si>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</si>
  <si>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</si>
  <si>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</si>
  <si>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</si>
  <si>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</si>
  <si>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</si>
  <si>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</si>
  <si>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</si>
  <si>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</si>
  <si>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</si>
  <si>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</si>
  <si>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</si>
  <si>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</si>
  <si>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</si>
  <si>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</si>
  <si>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</si>
  <si>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</si>
  <si>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</si>
  <si>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</si>
  <si>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</si>
  <si>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</si>
  <si>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</si>
  <si>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</si>
  <si>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</si>
  <si>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</si>
  <si>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</si>
  <si>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</si>
  <si>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</si>
  <si>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</si>
  <si>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</si>
  <si>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</si>
  <si>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</si>
  <si>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</si>
  <si>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</si>
  <si>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</si>
  <si>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</si>
  <si>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</si>
  <si>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</si>
  <si>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</si>
  <si>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</si>
  <si>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</si>
  <si>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</si>
  <si>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</si>
  <si>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</si>
  <si>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</si>
  <si>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</si>
  <si>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</si>
  <si>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</si>
  <si>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</si>
  <si>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</si>
  <si>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</si>
  <si>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</si>
  <si>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</si>
  <si>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</si>
  <si>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</si>
  <si>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</si>
  <si>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</si>
  <si>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</si>
  <si>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</si>
  <si>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</si>
  <si>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</si>
  <si>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</si>
  <si>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</si>
  <si>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</si>
  <si>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</si>
  <si>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</si>
  <si>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</si>
  <si>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</si>
  <si>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</si>
  <si>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</si>
  <si>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</si>
  <si>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</si>
  <si>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</si>
  <si>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</si>
  <si>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</si>
  <si>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</si>
  <si>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</si>
  <si>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</si>
  <si>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</si>
  <si>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</si>
  <si>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</si>
  <si>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</si>
  <si>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</si>
  <si>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</si>
  <si>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</si>
  <si>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</si>
  <si>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</si>
  <si>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</si>
  <si>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</si>
  <si>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</si>
  <si>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</si>
  <si>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</si>
  <si>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</si>
  <si>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</si>
  <si>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</si>
  <si>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</si>
  <si>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</si>
  <si>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</si>
  <si>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</si>
  <si>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</si>
  <si>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</si>
  <si>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</si>
  <si>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</si>
  <si>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</si>
  <si>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</si>
  <si>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</si>
  <si>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</si>
  <si>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</si>
  <si>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</si>
  <si>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</si>
  <si>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</si>
  <si>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</si>
  <si>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</si>
  <si>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</si>
  <si>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</si>
  <si>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</si>
  <si>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</si>
  <si>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</si>
  <si>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</si>
  <si>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</si>
  <si>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</si>
  <si>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</si>
  <si>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</si>
  <si>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</si>
  <si>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</si>
  <si>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</si>
  <si>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</si>
  <si>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</si>
  <si>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</si>
  <si>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</si>
  <si>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</si>
  <si>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</si>
  <si>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</si>
  <si>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</si>
  <si>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</si>
  <si>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</si>
  <si>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</si>
  <si>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</si>
  <si>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</si>
  <si>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</si>
  <si>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</si>
  <si>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</si>
  <si>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</si>
  <si>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</si>
  <si>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</si>
  <si>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</si>
  <si>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</si>
  <si>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</si>
  <si>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</si>
  <si>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</si>
  <si>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</si>
  <si>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</si>
  <si>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</si>
  <si>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</si>
  <si>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</si>
  <si>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</si>
  <si>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</si>
  <si>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</si>
  <si>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</si>
  <si>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</si>
  <si>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</si>
  <si>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</si>
  <si>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</si>
  <si>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</si>
  <si>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</si>
  <si>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</si>
  <si>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</si>
  <si>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</si>
  <si>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</si>
  <si>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</si>
  <si>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</si>
  <si>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</si>
  <si>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</si>
  <si>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</si>
  <si>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</si>
  <si>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</si>
  <si>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</si>
  <si>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</si>
  <si>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</si>
  <si>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</si>
  <si>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</si>
  <si>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</si>
  <si>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</si>
  <si>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</si>
  <si>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</si>
  <si>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</si>
  <si>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</si>
  <si>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</si>
  <si>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</si>
  <si>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</si>
  <si>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</si>
  <si>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</si>
  <si>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</si>
  <si>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</si>
  <si>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</si>
  <si>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</si>
  <si>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</si>
  <si>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</si>
  <si>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</si>
  <si>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</si>
  <si>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</si>
  <si>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</si>
  <si>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</si>
  <si>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</si>
  <si>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</si>
  <si>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</si>
  <si>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</si>
  <si>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</si>
  <si>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</si>
  <si>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</si>
  <si>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</si>
  <si>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</si>
  <si>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</si>
  <si>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</si>
  <si>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</si>
  <si>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</si>
  <si>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</si>
  <si>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</si>
  <si>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</si>
  <si>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</si>
  <si>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</si>
  <si>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</si>
  <si>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</si>
  <si>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</si>
  <si>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</si>
  <si>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</si>
  <si>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</si>
  <si>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</si>
  <si>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</si>
  <si>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</si>
  <si>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</si>
  <si>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</si>
  <si>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</si>
  <si>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</si>
  <si>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</si>
  <si>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</si>
  <si>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</si>
  <si>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</si>
  <si>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</si>
  <si>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</si>
  <si>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</si>
  <si>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</si>
  <si>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</si>
  <si>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</si>
  <si>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</si>
  <si>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</si>
  <si>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</si>
  <si>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</si>
  <si>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</si>
  <si>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</si>
  <si>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</si>
  <si>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</si>
  <si>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</si>
  <si>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</si>
  <si>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</si>
  <si>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</si>
  <si>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</si>
  <si>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</si>
  <si>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</si>
  <si>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</si>
  <si>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</si>
  <si>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</si>
  <si>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</si>
  <si>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</si>
  <si>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</si>
  <si>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</si>
  <si>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</si>
  <si>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</si>
  <si>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</si>
  <si>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</si>
  <si>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</si>
  <si>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</si>
  <si>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</si>
  <si>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</si>
  <si>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</si>
  <si>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</si>
  <si>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</si>
  <si>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</si>
  <si>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</si>
  <si>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</si>
  <si>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</si>
  <si>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</si>
  <si>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</si>
  <si>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</si>
  <si>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</si>
  <si>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</si>
  <si>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</si>
  <si>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</si>
  <si>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</si>
  <si>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</si>
  <si>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</si>
  <si>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</si>
  <si>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</si>
  <si>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</si>
  <si>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</si>
  <si>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</si>
  <si>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</si>
  <si>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</si>
  <si>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</si>
  <si>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</si>
  <si>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</si>
  <si>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</si>
  <si>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</si>
  <si>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</si>
  <si>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</si>
  <si>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</si>
  <si>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</si>
  <si>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</si>
  <si>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</si>
  <si>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</si>
  <si>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</si>
  <si>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</si>
  <si>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</si>
  <si>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</si>
  <si>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</si>
  <si>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</si>
  <si>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</si>
  <si>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</si>
  <si>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</si>
  <si>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</si>
  <si>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</si>
  <si>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</si>
  <si>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</si>
  <si>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</si>
  <si>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</si>
  <si>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</si>
  <si>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</si>
  <si>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</si>
  <si>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</si>
  <si>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</si>
  <si>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</si>
  <si>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</si>
  <si>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</si>
  <si>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</si>
  <si>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</si>
  <si>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</si>
  <si>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</si>
  <si>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</si>
  <si>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</si>
  <si>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</si>
  <si>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</si>
  <si>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</si>
  <si>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</si>
  <si>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</si>
  <si>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</si>
  <si>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</si>
  <si>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</si>
  <si>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ChildminderNorthamptonshireBehaviour and attitudes</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</si>
  <si>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</si>
  <si>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</si>
  <si>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</si>
  <si>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t>
  </si>
  <si>
    <t>ChildminderNorthamptonshirePersonal development, behaviour and welfare</t>
  </si>
  <si>
    <t>ChildminderNorthamptonshireQuality of education</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</si>
  <si>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</si>
  <si>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</si>
  <si>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</si>
  <si>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</si>
  <si>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</si>
  <si>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</si>
  <si>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</si>
  <si>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</si>
  <si>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</si>
  <si>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</si>
  <si>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</si>
  <si>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</si>
  <si>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</si>
  <si>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</si>
  <si>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</si>
  <si>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</si>
  <si>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</si>
  <si>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</si>
  <si>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</si>
  <si>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</si>
  <si>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</si>
  <si>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</si>
  <si>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</si>
  <si>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</si>
  <si>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</si>
  <si>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</si>
  <si>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</si>
  <si>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</si>
  <si>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</si>
  <si>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</si>
  <si>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</si>
  <si>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</si>
  <si>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</si>
  <si>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</si>
  <si>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</si>
  <si>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</si>
  <si>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</si>
  <si>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</si>
  <si>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</si>
  <si>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</si>
  <si>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</si>
  <si>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</si>
  <si>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</si>
  <si>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</si>
  <si>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</si>
  <si>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</si>
  <si>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</si>
  <si>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</si>
  <si>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</si>
  <si>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</si>
  <si>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</si>
  <si>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</si>
  <si>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</si>
  <si>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</si>
  <si>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</si>
  <si>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</si>
  <si>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</si>
  <si>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</si>
  <si>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</si>
  <si>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</si>
  <si>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</si>
  <si>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</si>
  <si>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</si>
  <si>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</si>
  <si>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</si>
  <si>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</si>
  <si>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</si>
  <si>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</si>
  <si>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</si>
  <si>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</si>
  <si>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</si>
  <si>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</si>
  <si>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</si>
  <si>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</si>
  <si>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</si>
  <si>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</si>
  <si>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</si>
  <si>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</si>
  <si>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</si>
  <si>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</si>
  <si>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</si>
  <si>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</si>
  <si>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</si>
  <si>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</si>
  <si>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</si>
  <si>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</si>
  <si>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</si>
  <si>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</si>
  <si>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</si>
  <si>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</si>
  <si>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</si>
  <si>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</si>
  <si>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</si>
  <si>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</si>
  <si>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</si>
  <si>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</si>
  <si>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</si>
  <si>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</si>
  <si>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</si>
  <si>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</si>
  <si>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</si>
  <si>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</si>
  <si>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</si>
  <si>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</si>
  <si>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</si>
  <si>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</si>
  <si>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</si>
  <si>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</si>
  <si>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</si>
  <si>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</si>
  <si>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</si>
  <si>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</si>
  <si>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</si>
  <si>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</si>
  <si>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</si>
  <si>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</si>
  <si>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</si>
  <si>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</si>
  <si>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</si>
  <si>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</si>
  <si>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</si>
  <si>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</si>
  <si>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</si>
  <si>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</si>
  <si>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</si>
  <si>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</si>
  <si>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</si>
  <si>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</si>
  <si>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</si>
  <si>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</si>
  <si>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</si>
  <si>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</si>
  <si>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</si>
  <si>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</si>
  <si>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</si>
  <si>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</si>
  <si>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</si>
  <si>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</si>
  <si>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</si>
  <si>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</si>
  <si>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</si>
  <si>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</si>
  <si>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</si>
  <si>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</si>
  <si>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</si>
  <si>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</si>
  <si>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</si>
  <si>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</si>
  <si>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</si>
  <si>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</si>
  <si>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</si>
  <si>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</si>
  <si>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</si>
  <si>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</si>
  <si>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</si>
  <si>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</si>
  <si>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</si>
  <si>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</si>
  <si>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</si>
  <si>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</si>
  <si>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</si>
  <si>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</si>
  <si>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</si>
  <si>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</si>
  <si>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</si>
  <si>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</si>
  <si>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</si>
  <si>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</si>
  <si>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</si>
  <si>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</si>
  <si>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</si>
  <si>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</si>
  <si>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</si>
  <si>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</si>
  <si>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</si>
  <si>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</si>
  <si>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</si>
  <si>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</si>
  <si>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</si>
  <si>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</si>
  <si>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</si>
  <si>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</si>
  <si>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</si>
  <si>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</si>
  <si>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</si>
  <si>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</si>
  <si>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</si>
  <si>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</si>
  <si>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</si>
  <si>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</si>
  <si>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</si>
  <si>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</si>
  <si>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</si>
  <si>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</si>
  <si>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</si>
  <si>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</si>
  <si>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</si>
  <si>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</si>
  <si>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</si>
  <si>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</si>
  <si>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</si>
  <si>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</si>
  <si>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</si>
  <si>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</si>
  <si>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</si>
  <si>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</si>
  <si>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</si>
  <si>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</si>
  <si>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</si>
  <si>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</si>
  <si>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</si>
  <si>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</si>
  <si>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</si>
  <si>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</si>
  <si>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</si>
  <si>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</si>
  <si>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</si>
  <si>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</si>
  <si>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</si>
  <si>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</si>
  <si>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</si>
  <si>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</si>
  <si>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</si>
  <si>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</si>
  <si>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</si>
  <si>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</si>
  <si>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</si>
  <si>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</si>
  <si>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</si>
  <si>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</si>
  <si>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</si>
  <si>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</si>
  <si>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</si>
  <si>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</si>
  <si>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</si>
  <si>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</si>
  <si>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</si>
  <si>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</si>
  <si>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</si>
  <si>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</si>
  <si>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</si>
  <si>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</si>
  <si>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</si>
  <si>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</si>
  <si>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</si>
  <si>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</si>
  <si>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</si>
  <si>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</si>
  <si>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</si>
  <si>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</si>
  <si>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</si>
  <si>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</si>
  <si>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</si>
  <si>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</si>
  <si>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</si>
  <si>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</si>
  <si>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</si>
  <si>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</si>
  <si>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</si>
  <si>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</si>
  <si>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</si>
  <si>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</si>
  <si>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</si>
  <si>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</si>
  <si>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</si>
  <si>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</si>
  <si>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</si>
  <si>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</si>
  <si>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</si>
  <si>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</si>
  <si>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</si>
  <si>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</si>
  <si>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</si>
  <si>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</si>
  <si>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</si>
  <si>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</si>
  <si>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</si>
  <si>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</si>
  <si>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</si>
  <si>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</si>
  <si>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</si>
  <si>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</si>
  <si>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</si>
  <si>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</si>
  <si>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</si>
  <si>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</si>
  <si>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</si>
  <si>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</si>
  <si>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</si>
  <si>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</si>
  <si>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</si>
  <si>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</si>
  <si>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</si>
  <si>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</si>
  <si>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</si>
  <si>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</si>
  <si>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</si>
  <si>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</si>
  <si>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</si>
  <si>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</si>
  <si>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</si>
  <si>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</si>
  <si>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</si>
  <si>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</si>
  <si>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</si>
  <si>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</si>
  <si>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</si>
  <si>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</si>
  <si>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</si>
  <si>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</si>
  <si>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</si>
  <si>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</si>
  <si>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</si>
  <si>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</si>
  <si>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</si>
  <si>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</si>
  <si>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</si>
  <si>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</si>
  <si>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</si>
  <si>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</si>
  <si>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</si>
  <si>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</si>
  <si>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</si>
  <si>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</si>
  <si>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</si>
  <si>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</si>
  <si>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</si>
  <si>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</si>
  <si>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</si>
  <si>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</si>
  <si>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</si>
  <si>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</si>
  <si>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</si>
  <si>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</si>
  <si>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</si>
  <si>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</si>
  <si>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</si>
  <si>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</si>
  <si>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</si>
  <si>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</si>
  <si>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</si>
  <si>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</si>
  <si>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</si>
  <si>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</si>
  <si>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</si>
  <si>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</si>
  <si>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</si>
  <si>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</si>
  <si>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</si>
  <si>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</si>
  <si>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</si>
  <si>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</si>
  <si>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</si>
  <si>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</si>
  <si>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</si>
  <si>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</si>
  <si>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</si>
  <si>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</si>
  <si>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</si>
  <si>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</si>
  <si>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</si>
  <si>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</si>
  <si>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</si>
  <si>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</si>
  <si>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</si>
  <si>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</si>
  <si>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</si>
  <si>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</si>
  <si>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</si>
  <si>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</si>
  <si>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</si>
  <si>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</si>
  <si>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</si>
  <si>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</si>
  <si>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</si>
  <si>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</si>
  <si>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</si>
  <si>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</si>
  <si>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</si>
  <si>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</si>
  <si>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</si>
  <si>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</si>
  <si>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</si>
  <si>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</si>
  <si>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</si>
  <si>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</si>
  <si>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</si>
  <si>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</si>
  <si>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</si>
  <si>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</si>
  <si>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</si>
  <si>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</si>
  <si>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</si>
  <si>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</si>
  <si>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</si>
  <si>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</si>
  <si>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</si>
  <si>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</si>
  <si>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</si>
  <si>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</si>
  <si>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</si>
  <si>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</si>
  <si>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</si>
  <si>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</si>
  <si>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</si>
  <si>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</si>
  <si>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</si>
  <si>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</si>
  <si>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</si>
  <si>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</si>
  <si>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</si>
  <si>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</si>
  <si>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</si>
  <si>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</si>
  <si>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</si>
  <si>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</si>
  <si>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</si>
  <si>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</si>
  <si>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</si>
  <si>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</si>
  <si>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</si>
  <si>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</si>
  <si>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</si>
  <si>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</si>
  <si>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</si>
  <si>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</si>
  <si>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</si>
  <si>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</si>
  <si>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</si>
  <si>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</si>
  <si>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</si>
  <si>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</si>
  <si>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</si>
  <si>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</si>
  <si>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</si>
  <si>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</si>
  <si>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</si>
  <si>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</si>
  <si>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</si>
  <si>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</si>
  <si>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</si>
  <si>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</si>
  <si>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</si>
  <si>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</si>
  <si>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</si>
  <si>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</si>
  <si>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</si>
  <si>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</si>
  <si>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</si>
  <si>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</si>
  <si>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</si>
  <si>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</si>
  <si>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</si>
  <si>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</si>
  <si>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</si>
  <si>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</si>
  <si>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</si>
  <si>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</si>
  <si>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</si>
  <si>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</si>
  <si>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</si>
  <si>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</si>
  <si>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</si>
  <si>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</si>
  <si>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</si>
  <si>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</si>
  <si>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</si>
  <si>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</si>
  <si>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</si>
  <si>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</si>
  <si>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</si>
  <si>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</si>
  <si>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</si>
  <si>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</si>
  <si>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</si>
  <si>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</si>
  <si>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</si>
  <si>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</si>
  <si>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</si>
  <si>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</si>
  <si>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</si>
  <si>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</si>
  <si>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</si>
  <si>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</si>
  <si>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</si>
  <si>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</si>
  <si>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</si>
  <si>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</si>
  <si>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</si>
  <si>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</si>
  <si>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</si>
  <si>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</si>
  <si>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</si>
  <si>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</si>
  <si>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</si>
  <si>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</si>
  <si>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</si>
  <si>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</si>
  <si>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</si>
  <si>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</si>
  <si>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</si>
  <si>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</si>
  <si>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</si>
  <si>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</si>
  <si>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</si>
  <si>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</si>
  <si>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</si>
  <si>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</si>
  <si>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</si>
  <si>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</si>
  <si>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</si>
  <si>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</si>
  <si>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</si>
  <si>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</si>
  <si>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</si>
  <si>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</si>
  <si>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</si>
  <si>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</si>
  <si>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</si>
  <si>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</si>
  <si>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</si>
  <si>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</si>
  <si>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</si>
  <si>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</si>
  <si>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</si>
  <si>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</si>
  <si>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</si>
  <si>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</si>
  <si>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</si>
  <si>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</si>
  <si>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</si>
  <si>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</si>
  <si>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</si>
  <si>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</si>
  <si>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</si>
  <si>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</si>
  <si>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</si>
  <si>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</si>
  <si>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</si>
  <si>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</si>
  <si>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</si>
  <si>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</si>
  <si>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</si>
  <si>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</si>
  <si>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</si>
  <si>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</si>
  <si>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</si>
  <si>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</si>
  <si>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</si>
  <si>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</si>
  <si>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</si>
  <si>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</si>
  <si>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</si>
  <si>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</si>
  <si>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</si>
  <si>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</si>
  <si>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</si>
  <si>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</si>
  <si>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</si>
  <si>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</si>
  <si>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</si>
  <si>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</si>
  <si>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</si>
  <si>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</si>
  <si>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</si>
  <si>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</si>
  <si>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</si>
  <si>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</si>
  <si>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</si>
  <si>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</si>
  <si>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</si>
  <si>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</si>
  <si>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</si>
  <si>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</si>
  <si>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</si>
  <si>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</si>
  <si>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</si>
  <si>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</si>
  <si>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</si>
  <si>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</si>
  <si>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</si>
  <si>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</si>
  <si>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</si>
  <si>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</si>
  <si>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</si>
  <si>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</si>
  <si>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</si>
  <si>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</si>
  <si>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</si>
  <si>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</si>
  <si>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</si>
  <si>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</si>
  <si>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</si>
  <si>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</si>
  <si>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</si>
  <si>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</si>
  <si>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</si>
  <si>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</si>
  <si>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</si>
  <si>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</si>
  <si>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</si>
  <si>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</si>
  <si>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</si>
  <si>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</si>
  <si>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</si>
  <si>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</si>
  <si>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</si>
  <si>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</si>
  <si>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</si>
  <si>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</si>
  <si>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</si>
  <si>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</si>
  <si>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</si>
  <si>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</si>
  <si>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</si>
  <si>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</si>
  <si>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</si>
  <si>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</si>
  <si>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</si>
  <si>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</si>
  <si>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</si>
  <si>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</si>
  <si>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</si>
  <si>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</si>
  <si>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</si>
  <si>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</si>
  <si>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</si>
  <si>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</si>
  <si>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</si>
  <si>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</si>
  <si>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</si>
  <si>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</si>
  <si>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</si>
  <si>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</si>
  <si>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</si>
  <si>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</si>
  <si>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</si>
  <si>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</si>
  <si>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</si>
  <si>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</si>
  <si>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</si>
  <si>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</si>
  <si>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</si>
  <si>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</si>
  <si>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</si>
  <si>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</si>
  <si>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</si>
  <si>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</si>
  <si>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</si>
  <si>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</si>
  <si>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</si>
  <si>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</si>
  <si>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</si>
  <si>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</si>
  <si>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</si>
  <si>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</si>
  <si>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</si>
  <si>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</si>
  <si>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</si>
  <si>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</si>
  <si>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</si>
  <si>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</si>
  <si>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</si>
  <si>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</si>
  <si>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</si>
  <si>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</si>
  <si>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</si>
  <si>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</si>
  <si>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</si>
  <si>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</si>
  <si>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</si>
  <si>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</si>
  <si>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</si>
  <si>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</si>
  <si>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</si>
  <si>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</si>
  <si>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</si>
  <si>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</si>
  <si>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</si>
  <si>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</si>
  <si>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</si>
  <si>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</si>
  <si>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</si>
  <si>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</si>
  <si>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</si>
  <si>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</si>
  <si>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</si>
  <si>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</si>
  <si>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</si>
  <si>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</si>
  <si>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</si>
  <si>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</si>
  <si>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</si>
  <si>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</si>
  <si>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</si>
  <si>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</si>
  <si>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</si>
  <si>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</si>
  <si>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</si>
  <si>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</si>
  <si>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</si>
  <si>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</si>
  <si>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</si>
  <si>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</si>
  <si>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</si>
  <si>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</si>
  <si>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</si>
  <si>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</si>
  <si>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</si>
  <si>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</si>
  <si>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</si>
  <si>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</si>
  <si>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</si>
  <si>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</si>
  <si>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</si>
  <si>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</si>
  <si>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</si>
  <si>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</si>
  <si>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</si>
  <si>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</si>
  <si>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</si>
  <si>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</si>
  <si>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</si>
  <si>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</si>
  <si>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</si>
  <si>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</si>
  <si>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</si>
  <si>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</si>
  <si>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</si>
  <si>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</si>
  <si>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</si>
  <si>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</si>
  <si>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</si>
  <si>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</si>
  <si>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</si>
  <si>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</si>
  <si>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</si>
  <si>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</si>
  <si>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</si>
  <si>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</si>
  <si>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</si>
  <si>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</si>
  <si>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</si>
  <si>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</si>
  <si>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</si>
  <si>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</si>
  <si>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</si>
  <si>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</si>
  <si>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</si>
  <si>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</si>
  <si>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</si>
  <si>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</si>
  <si>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</si>
  <si>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</si>
  <si>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</si>
  <si>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</si>
  <si>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</si>
  <si>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</si>
  <si>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</si>
  <si>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</si>
  <si>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</si>
  <si>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</si>
  <si>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</si>
  <si>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</si>
  <si>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</si>
  <si>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</si>
  <si>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</si>
  <si>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</si>
  <si>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</si>
  <si>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</si>
  <si>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</si>
  <si>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</si>
  <si>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</si>
  <si>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</si>
  <si>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</si>
  <si>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</si>
  <si>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</si>
  <si>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</si>
  <si>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</si>
  <si>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</si>
  <si>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</si>
  <si>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</si>
  <si>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</si>
  <si>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</si>
  <si>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</si>
  <si>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</si>
  <si>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</si>
  <si>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</si>
  <si>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</si>
  <si>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</si>
  <si>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</si>
  <si>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</si>
  <si>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</si>
  <si>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</si>
  <si>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</si>
  <si>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</si>
  <si>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</si>
  <si>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</si>
  <si>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</si>
  <si>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</si>
  <si>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</si>
  <si>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</si>
  <si>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</si>
  <si>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</si>
  <si>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</si>
  <si>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</si>
  <si>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</si>
  <si>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</si>
  <si>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</si>
  <si>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</si>
  <si>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</si>
  <si>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</si>
  <si>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</si>
  <si>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</si>
  <si>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</si>
  <si>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</si>
  <si>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</si>
  <si>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</si>
  <si>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</si>
  <si>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</si>
  <si>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</si>
  <si>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</si>
  <si>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</si>
  <si>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</si>
  <si>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</si>
  <si>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</si>
  <si>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</si>
  <si>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</si>
  <si>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</si>
  <si>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</si>
  <si>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</si>
  <si>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</si>
  <si>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</si>
  <si>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</si>
  <si>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</si>
  <si>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</si>
  <si>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</si>
  <si>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</si>
  <si>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</si>
  <si>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</si>
  <si>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</si>
  <si>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</si>
  <si>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</si>
  <si>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</si>
  <si>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</si>
  <si>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</si>
  <si>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</si>
  <si>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</si>
  <si>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</si>
  <si>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</si>
  <si>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</si>
  <si>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</si>
  <si>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</si>
  <si>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</si>
  <si>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</si>
  <si>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</si>
  <si>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</si>
  <si>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</si>
  <si>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</si>
  <si>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</si>
  <si>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</si>
  <si>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</si>
  <si>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</si>
  <si>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</si>
  <si>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</si>
  <si>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</si>
  <si>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</si>
  <si>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</si>
  <si>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</si>
  <si>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</si>
  <si>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</si>
  <si>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</si>
  <si>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</si>
  <si>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</si>
  <si>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</si>
  <si>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</si>
  <si>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</si>
  <si>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</si>
  <si>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</si>
  <si>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</si>
  <si>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</si>
  <si>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</si>
  <si>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</si>
  <si>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</si>
  <si>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</si>
  <si>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</si>
  <si>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</si>
  <si>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</si>
  <si>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</si>
  <si>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</si>
  <si>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</si>
  <si>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</si>
  <si>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</si>
  <si>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</si>
  <si>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</si>
  <si>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</si>
  <si>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</si>
  <si>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</si>
  <si>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</si>
  <si>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</si>
  <si>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</si>
  <si>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</si>
  <si>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</si>
  <si>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</si>
  <si>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</si>
  <si>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</si>
  <si>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</si>
  <si>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</si>
  <si>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</si>
  <si>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</si>
  <si>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</si>
  <si>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</si>
  <si>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</si>
  <si>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</si>
  <si>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</si>
  <si>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</si>
  <si>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</si>
  <si>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</si>
  <si>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</si>
  <si>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</si>
  <si>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</si>
  <si>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</si>
  <si>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</si>
  <si>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</si>
  <si>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</si>
  <si>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</si>
  <si>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</si>
  <si>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</si>
  <si>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</si>
  <si>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</si>
  <si>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</si>
  <si>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</si>
  <si>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</si>
  <si>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</si>
  <si>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</si>
  <si>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</si>
  <si>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</si>
  <si>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</si>
  <si>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</si>
  <si>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</si>
  <si>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</si>
  <si>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</si>
  <si>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</si>
  <si>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</si>
  <si>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</si>
  <si>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</si>
  <si>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</si>
  <si>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</si>
  <si>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</si>
  <si>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</si>
  <si>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</si>
  <si>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</si>
  <si>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</si>
  <si>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</si>
  <si>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</si>
  <si>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</si>
  <si>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</si>
  <si>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</si>
  <si>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</si>
  <si>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</si>
  <si>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</si>
  <si>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</si>
  <si>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</si>
  <si>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</si>
  <si>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</si>
  <si>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</si>
  <si>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</si>
  <si>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</si>
  <si>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</si>
  <si>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</si>
  <si>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</si>
  <si>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</si>
  <si>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</si>
  <si>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</si>
  <si>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</si>
  <si>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</si>
  <si>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</si>
  <si>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</si>
  <si>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</si>
  <si>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</si>
  <si>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</si>
  <si>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</si>
  <si>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</si>
  <si>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</si>
  <si>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</si>
  <si>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</si>
  <si>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</si>
  <si>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</si>
  <si>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</si>
  <si>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</si>
  <si>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</si>
  <si>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</si>
  <si>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</si>
  <si>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</si>
  <si>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</si>
  <si>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</si>
  <si>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</si>
  <si>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</si>
  <si>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</si>
  <si>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</si>
  <si>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</si>
  <si>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</si>
  <si>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</si>
  <si>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</si>
  <si>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</si>
  <si>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</si>
  <si>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</si>
  <si>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</si>
  <si>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</si>
  <si>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</si>
  <si>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</si>
  <si>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</si>
  <si>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</si>
  <si>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</si>
  <si>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</si>
  <si>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</si>
  <si>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</si>
  <si>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</si>
  <si>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</si>
  <si>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</si>
  <si>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</si>
  <si>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</si>
  <si>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</si>
  <si>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</si>
  <si>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</si>
  <si>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</si>
  <si>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</si>
  <si>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</si>
  <si>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</si>
  <si>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</si>
  <si>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</si>
  <si>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</si>
  <si>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</si>
  <si>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</si>
  <si>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</si>
  <si>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</si>
  <si>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</si>
  <si>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</si>
  <si>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</si>
  <si>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</si>
  <si>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</si>
  <si>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</si>
  <si>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</si>
  <si>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</si>
  <si>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</si>
  <si>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</si>
  <si>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</si>
  <si>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</si>
  <si>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</si>
  <si>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</si>
  <si>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</si>
  <si>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</si>
  <si>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</si>
  <si>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</si>
  <si>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</si>
  <si>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</si>
  <si>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</si>
  <si>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</si>
  <si>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</si>
  <si>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</si>
  <si>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</si>
  <si>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</si>
  <si>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</si>
  <si>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</si>
  <si>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</si>
  <si>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</si>
  <si>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</si>
  <si>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</si>
  <si>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</si>
  <si>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</si>
  <si>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</si>
  <si>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</si>
  <si>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</si>
  <si>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</si>
  <si>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</si>
  <si>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</si>
  <si>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</si>
  <si>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</si>
  <si>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</si>
  <si>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</si>
  <si>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</si>
  <si>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</si>
  <si>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</si>
  <si>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</si>
  <si>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</si>
  <si>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</si>
  <si>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</si>
  <si>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</si>
  <si>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</si>
  <si>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</si>
  <si>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</si>
  <si>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</si>
  <si>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</si>
  <si>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</si>
  <si>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</si>
  <si>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</si>
  <si>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</si>
  <si>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</si>
  <si>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</si>
  <si>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</si>
  <si>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</si>
  <si>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</si>
  <si>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</si>
  <si>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</si>
  <si>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</si>
  <si>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</si>
  <si>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</si>
  <si>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</si>
  <si>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</si>
  <si>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</si>
  <si>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</si>
  <si>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</si>
  <si>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</si>
  <si>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</si>
  <si>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</si>
  <si>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</si>
  <si>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</si>
  <si>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</si>
  <si>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</si>
  <si>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</si>
  <si>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</si>
  <si>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</si>
  <si>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</si>
  <si>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</si>
  <si>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</si>
  <si>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</si>
  <si>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</si>
  <si>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</si>
  <si>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</si>
  <si>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</si>
  <si>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</si>
  <si>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</si>
  <si>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</si>
  <si>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</si>
  <si>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</si>
  <si>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</si>
  <si>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</si>
  <si>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</si>
  <si>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</si>
  <si>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</si>
  <si>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</si>
  <si>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</si>
  <si>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</si>
  <si>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</si>
  <si>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</si>
  <si>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</si>
  <si>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</si>
  <si>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</si>
  <si>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</si>
  <si>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</si>
  <si>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</si>
  <si>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</si>
  <si>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</si>
  <si>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</si>
  <si>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</si>
  <si>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</si>
  <si>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</si>
  <si>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</si>
  <si>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</si>
  <si>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</si>
  <si>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</si>
  <si>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</si>
  <si>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</si>
  <si>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</si>
  <si>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</si>
  <si>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</si>
  <si>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</si>
  <si>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</si>
  <si>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</si>
  <si>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</si>
  <si>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</si>
  <si>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</si>
  <si>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</si>
  <si>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</si>
  <si>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</si>
  <si>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</si>
  <si>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</si>
  <si>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</si>
  <si>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</si>
  <si>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</si>
  <si>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</si>
  <si>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</si>
  <si>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</si>
  <si>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</si>
  <si>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</si>
  <si>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</si>
  <si>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</si>
  <si>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</si>
  <si>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</si>
  <si>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</si>
  <si>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</si>
  <si>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</si>
  <si>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</si>
  <si>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</si>
  <si>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</si>
  <si>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</si>
  <si>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</si>
  <si>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</si>
  <si>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</si>
  <si>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</si>
  <si>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</si>
  <si>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</si>
  <si>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</si>
  <si>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</si>
  <si>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</si>
  <si>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</si>
  <si>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</si>
  <si>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</si>
  <si>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</si>
  <si>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</si>
  <si>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</si>
  <si>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</si>
  <si>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</si>
  <si>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</si>
  <si>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</si>
  <si>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</si>
  <si>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</si>
  <si>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</si>
  <si>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</si>
  <si>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</si>
  <si>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</si>
  <si>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</si>
  <si>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</si>
  <si>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</si>
  <si>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</si>
  <si>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</si>
  <si>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</si>
  <si>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</si>
  <si>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</si>
  <si>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</si>
  <si>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</si>
  <si>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</si>
  <si>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</si>
  <si>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</si>
  <si>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</si>
  <si>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</si>
  <si>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</si>
  <si>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</si>
  <si>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</si>
  <si>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</si>
  <si>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</si>
  <si>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</si>
  <si>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</si>
  <si>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</si>
  <si>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</si>
  <si>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</si>
  <si>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</si>
  <si>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</si>
  <si>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</si>
  <si>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</si>
  <si>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</si>
  <si>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</si>
  <si>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</si>
  <si>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</si>
  <si>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</si>
  <si>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</si>
  <si>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</si>
  <si>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</si>
  <si>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</si>
  <si>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</si>
  <si>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</si>
  <si>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</si>
  <si>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</si>
  <si>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</si>
  <si>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</si>
  <si>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</si>
  <si>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</si>
  <si>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</si>
  <si>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</si>
  <si>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</si>
  <si>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</si>
  <si>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</si>
  <si>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</si>
  <si>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</si>
  <si>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</si>
  <si>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</si>
  <si>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</si>
  <si>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</si>
  <si>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</si>
  <si>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</si>
  <si>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</si>
  <si>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</si>
  <si>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</si>
  <si>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</si>
  <si>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</si>
  <si>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</si>
  <si>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</si>
  <si>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</si>
  <si>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</si>
  <si>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</si>
  <si>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</si>
  <si>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</si>
  <si>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premisesGreenwichBehaviour and attitudes</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</si>
  <si>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</si>
  <si>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</si>
  <si>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</si>
  <si>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t>
  </si>
  <si>
    <t>Childcare on domestic premisesGreenwichPersonal development, behaviour and welfare</t>
  </si>
  <si>
    <t>Childcare on domestic premisesGreenwichQuality of education</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</si>
  <si>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</si>
  <si>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</si>
  <si>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</si>
  <si>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</si>
  <si>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</si>
  <si>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</si>
  <si>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</si>
  <si>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</si>
  <si>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</si>
  <si>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</si>
  <si>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</si>
  <si>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</si>
  <si>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</si>
  <si>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</si>
  <si>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</si>
  <si>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</si>
  <si>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</si>
  <si>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</si>
  <si>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</si>
  <si>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</si>
  <si>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</si>
  <si>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</si>
  <si>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</si>
  <si>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</si>
  <si>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</si>
  <si>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</si>
  <si>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</si>
  <si>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</si>
  <si>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</si>
  <si>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</si>
  <si>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</si>
  <si>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</si>
  <si>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</si>
  <si>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</si>
  <si>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</si>
  <si>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</si>
  <si>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</si>
  <si>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</si>
  <si>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</si>
  <si>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</si>
  <si>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</si>
  <si>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</si>
  <si>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</si>
  <si>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</si>
  <si>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</si>
  <si>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</si>
  <si>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</si>
  <si>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</si>
  <si>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</si>
  <si>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</si>
  <si>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</si>
  <si>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</si>
  <si>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</si>
  <si>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premisesHillingdonBehaviour and attitudes</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</si>
  <si>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</si>
  <si>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</si>
  <si>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</si>
  <si>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t>
  </si>
  <si>
    <t>Childcare on domestic premisesHillingdonPersonal development, behaviour and welfare</t>
  </si>
  <si>
    <t>Childcare on domestic premisesHillingdonQuality of education</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</si>
  <si>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</si>
  <si>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</si>
  <si>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</si>
  <si>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</si>
  <si>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</si>
  <si>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</si>
  <si>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</si>
  <si>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</si>
  <si>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</si>
  <si>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</si>
  <si>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</si>
  <si>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</si>
  <si>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</si>
  <si>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</si>
  <si>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</si>
  <si>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</si>
  <si>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</si>
  <si>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</si>
  <si>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</si>
  <si>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</si>
  <si>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</si>
  <si>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</si>
  <si>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</si>
  <si>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</si>
  <si>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</si>
  <si>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</si>
  <si>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</si>
  <si>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</si>
  <si>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</si>
  <si>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</si>
  <si>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</si>
  <si>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</si>
  <si>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</si>
  <si>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</si>
  <si>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</si>
  <si>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</si>
  <si>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</si>
  <si>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</si>
  <si>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</si>
  <si>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</si>
  <si>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</si>
  <si>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</si>
  <si>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</si>
  <si>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</si>
  <si>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</si>
  <si>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</si>
  <si>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</si>
  <si>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</si>
  <si>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</si>
  <si>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</si>
  <si>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</si>
  <si>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</si>
  <si>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</si>
  <si>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premisesLancashireBehaviour and attitudes</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</si>
  <si>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</si>
  <si>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</si>
  <si>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</si>
  <si>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t>
  </si>
  <si>
    <t>Childcare on domestic premisesLancashirePersonal development, behaviour and welfare</t>
  </si>
  <si>
    <t>Childcare on domestic premisesLancashireQuality of education</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</si>
  <si>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</si>
  <si>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</si>
  <si>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</si>
  <si>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</si>
  <si>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</si>
  <si>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</si>
  <si>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</si>
  <si>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</si>
  <si>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</si>
  <si>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</si>
  <si>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</si>
  <si>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</si>
  <si>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</si>
  <si>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</si>
  <si>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</si>
  <si>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</si>
  <si>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</si>
  <si>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</si>
  <si>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</si>
  <si>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</si>
  <si>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</si>
  <si>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</si>
  <si>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</si>
  <si>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</si>
  <si>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</si>
  <si>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</si>
  <si>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</si>
  <si>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</si>
  <si>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</si>
  <si>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</si>
  <si>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</si>
  <si>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</si>
  <si>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</si>
  <si>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</si>
  <si>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</si>
  <si>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</si>
  <si>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</si>
  <si>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</si>
  <si>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</si>
  <si>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</si>
  <si>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</si>
  <si>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</si>
  <si>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</si>
  <si>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</si>
  <si>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</si>
  <si>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</si>
  <si>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</si>
  <si>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</si>
  <si>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</si>
  <si>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</si>
  <si>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</si>
  <si>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</si>
  <si>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</si>
  <si>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</si>
  <si>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</si>
  <si>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</si>
  <si>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</si>
  <si>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</si>
  <si>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</si>
  <si>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</si>
  <si>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</si>
  <si>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</si>
  <si>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</si>
  <si>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</si>
  <si>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</si>
  <si>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</si>
  <si>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</si>
  <si>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</si>
  <si>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</si>
  <si>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</si>
  <si>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</si>
  <si>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</si>
  <si>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</si>
  <si>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</si>
  <si>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</si>
  <si>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</si>
  <si>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</si>
  <si>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</si>
  <si>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</si>
  <si>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</si>
  <si>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</si>
  <si>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</si>
  <si>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</si>
  <si>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</si>
  <si>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</si>
  <si>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</si>
  <si>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</si>
  <si>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</si>
  <si>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</si>
  <si>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</si>
  <si>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</si>
  <si>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</si>
  <si>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</si>
  <si>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</si>
  <si>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</si>
  <si>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</si>
  <si>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</si>
  <si>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</si>
  <si>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</si>
  <si>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</si>
  <si>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</si>
  <si>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</si>
  <si>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</si>
  <si>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</si>
  <si>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</si>
  <si>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</si>
  <si>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</si>
  <si>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</si>
  <si>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</si>
  <si>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</si>
  <si>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</si>
  <si>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</si>
  <si>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</si>
  <si>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</si>
  <si>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</si>
  <si>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</si>
  <si>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</si>
  <si>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</si>
  <si>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</si>
  <si>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</si>
  <si>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</si>
  <si>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</si>
  <si>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</si>
  <si>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</si>
  <si>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</si>
  <si>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</si>
  <si>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</si>
  <si>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</si>
  <si>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</si>
  <si>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</si>
  <si>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</si>
  <si>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</si>
  <si>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</si>
  <si>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</si>
  <si>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</si>
  <si>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</si>
  <si>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</si>
  <si>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</si>
  <si>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</si>
  <si>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</si>
  <si>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</si>
  <si>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</si>
  <si>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</si>
  <si>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</si>
  <si>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</si>
  <si>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</si>
  <si>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</si>
  <si>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</si>
  <si>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</si>
  <si>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</si>
  <si>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</si>
  <si>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</si>
  <si>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</si>
  <si>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</si>
  <si>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</si>
  <si>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</si>
  <si>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</si>
  <si>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</si>
  <si>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</si>
  <si>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</si>
  <si>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</si>
  <si>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</si>
  <si>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</si>
  <si>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</si>
  <si>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</si>
  <si>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</si>
  <si>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</si>
  <si>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</si>
  <si>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</si>
  <si>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</si>
  <si>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</si>
  <si>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</si>
  <si>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</si>
  <si>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</si>
  <si>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</si>
  <si>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</si>
  <si>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</si>
  <si>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</si>
  <si>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</si>
  <si>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</si>
  <si>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</si>
  <si>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</si>
  <si>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</si>
  <si>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</si>
  <si>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</si>
  <si>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</si>
  <si>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</si>
  <si>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</si>
  <si>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</si>
  <si>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</si>
  <si>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</si>
  <si>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</si>
  <si>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</si>
  <si>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</si>
  <si>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</si>
  <si>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</si>
  <si>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</si>
  <si>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</si>
  <si>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</si>
  <si>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</si>
  <si>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</si>
  <si>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</si>
  <si>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</si>
  <si>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</si>
  <si>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</si>
  <si>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</si>
  <si>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</si>
  <si>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</si>
  <si>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</si>
  <si>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</si>
  <si>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</si>
  <si>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</si>
  <si>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</si>
  <si>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</si>
  <si>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</si>
  <si>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</si>
  <si>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</si>
  <si>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</si>
  <si>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</si>
  <si>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</si>
  <si>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</si>
  <si>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</si>
  <si>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</si>
  <si>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</si>
  <si>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</si>
  <si>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</si>
  <si>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</si>
  <si>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</si>
  <si>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</si>
  <si>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</si>
  <si>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</si>
  <si>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</si>
  <si>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</si>
  <si>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</si>
  <si>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</si>
  <si>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</si>
  <si>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</si>
  <si>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</si>
  <si>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</si>
  <si>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</si>
  <si>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</si>
  <si>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</si>
  <si>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</si>
  <si>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</si>
  <si>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</si>
  <si>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</si>
  <si>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</si>
  <si>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</si>
  <si>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</si>
  <si>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</si>
  <si>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</si>
  <si>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</si>
  <si>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</si>
  <si>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</si>
  <si>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</si>
  <si>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</si>
  <si>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</si>
  <si>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</si>
  <si>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</si>
  <si>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</si>
  <si>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</si>
  <si>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</si>
  <si>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</si>
  <si>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</si>
  <si>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</si>
  <si>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</si>
  <si>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</si>
  <si>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</si>
  <si>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</si>
  <si>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</si>
  <si>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</si>
  <si>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</si>
  <si>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</si>
  <si>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</si>
  <si>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</si>
  <si>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</si>
  <si>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</si>
  <si>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</si>
  <si>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</si>
  <si>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</si>
  <si>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</si>
  <si>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</si>
  <si>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</si>
  <si>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</si>
  <si>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</si>
  <si>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</si>
  <si>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</si>
  <si>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</si>
  <si>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</si>
  <si>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</si>
  <si>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</si>
  <si>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</si>
  <si>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</si>
  <si>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</si>
  <si>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</si>
  <si>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</si>
  <si>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</si>
  <si>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</si>
  <si>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</si>
  <si>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</si>
  <si>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</si>
  <si>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</si>
  <si>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</si>
  <si>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</si>
  <si>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</si>
  <si>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</si>
  <si>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</si>
  <si>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</si>
  <si>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</si>
  <si>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</si>
  <si>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</si>
  <si>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</si>
  <si>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</si>
  <si>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</si>
  <si>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</si>
  <si>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</si>
  <si>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</si>
  <si>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</si>
  <si>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</si>
  <si>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</si>
  <si>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</si>
  <si>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</si>
  <si>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</si>
  <si>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</si>
  <si>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</si>
  <si>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</si>
  <si>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</si>
  <si>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</si>
  <si>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</si>
  <si>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</si>
  <si>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</si>
  <si>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</si>
  <si>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</si>
  <si>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</si>
  <si>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</si>
  <si>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</si>
  <si>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</si>
  <si>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</si>
  <si>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</si>
  <si>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</si>
  <si>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</si>
  <si>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</si>
  <si>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</si>
  <si>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</si>
  <si>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</si>
  <si>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</si>
  <si>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</si>
  <si>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</si>
  <si>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</si>
  <si>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</si>
  <si>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</si>
  <si>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</si>
  <si>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</si>
  <si>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</si>
  <si>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</si>
  <si>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</si>
  <si>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</si>
  <si>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</si>
  <si>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</si>
  <si>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</si>
  <si>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</si>
  <si>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</si>
  <si>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</si>
  <si>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</si>
  <si>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</si>
  <si>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</si>
  <si>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</si>
  <si>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</si>
  <si>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</si>
  <si>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</si>
  <si>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</si>
  <si>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</si>
  <si>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</si>
  <si>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</si>
  <si>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</si>
  <si>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</si>
  <si>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</si>
  <si>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</si>
  <si>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</si>
  <si>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</si>
  <si>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</si>
  <si>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</si>
  <si>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</si>
  <si>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</si>
  <si>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</si>
  <si>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</si>
  <si>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</si>
  <si>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</si>
  <si>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</si>
  <si>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</si>
  <si>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</si>
  <si>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</si>
  <si>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</si>
  <si>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</si>
  <si>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</si>
  <si>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</si>
  <si>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</si>
  <si>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</si>
  <si>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</si>
  <si>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</si>
  <si>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</si>
  <si>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</si>
  <si>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</si>
  <si>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</si>
  <si>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</si>
  <si>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</si>
  <si>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</si>
  <si>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</si>
  <si>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</si>
  <si>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</si>
  <si>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</si>
  <si>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</si>
  <si>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</si>
  <si>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</si>
  <si>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</si>
  <si>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</si>
  <si>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</si>
  <si>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</si>
  <si>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</si>
  <si>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</si>
  <si>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</si>
  <si>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</si>
  <si>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</si>
  <si>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</si>
  <si>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</si>
  <si>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</si>
  <si>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</si>
  <si>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</si>
  <si>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</si>
  <si>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</si>
  <si>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</si>
  <si>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</si>
  <si>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</si>
  <si>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</si>
  <si>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</si>
  <si>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</si>
  <si>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</si>
  <si>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</si>
  <si>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</si>
  <si>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</si>
  <si>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</si>
  <si>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</si>
  <si>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</si>
  <si>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</si>
  <si>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</si>
  <si>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</si>
  <si>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</si>
  <si>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</si>
  <si>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</si>
  <si>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</si>
  <si>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</si>
  <si>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</si>
  <si>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</si>
  <si>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</si>
  <si>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</si>
  <si>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</si>
  <si>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</si>
  <si>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</si>
  <si>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</si>
  <si>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</si>
  <si>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</si>
  <si>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</si>
  <si>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</si>
  <si>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</si>
  <si>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</si>
  <si>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</si>
  <si>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</si>
  <si>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</si>
  <si>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</si>
  <si>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</si>
  <si>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</si>
  <si>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</si>
  <si>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</si>
  <si>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</si>
  <si>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</si>
  <si>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</si>
  <si>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</si>
  <si>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</si>
  <si>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</si>
  <si>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</si>
  <si>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</si>
  <si>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</si>
  <si>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</si>
  <si>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</si>
  <si>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</si>
  <si>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</si>
  <si>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</si>
  <si>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</si>
  <si>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</si>
  <si>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</si>
  <si>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</si>
  <si>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</si>
  <si>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</si>
  <si>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</si>
  <si>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</si>
  <si>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</si>
  <si>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</si>
  <si>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</si>
  <si>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</si>
  <si>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</si>
  <si>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</si>
  <si>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</si>
  <si>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</si>
  <si>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</si>
  <si>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</si>
  <si>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</si>
  <si>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</si>
  <si>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</si>
  <si>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</si>
  <si>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</si>
  <si>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</si>
  <si>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</si>
  <si>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</si>
  <si>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</si>
  <si>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</si>
  <si>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</si>
  <si>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</si>
  <si>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</si>
  <si>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</si>
  <si>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</si>
  <si>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</si>
  <si>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</si>
  <si>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</si>
  <si>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</si>
  <si>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</si>
  <si>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</si>
  <si>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</si>
  <si>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</si>
  <si>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</si>
  <si>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</si>
  <si>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</si>
  <si>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</si>
  <si>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</si>
  <si>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</si>
  <si>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</si>
  <si>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</si>
  <si>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</si>
  <si>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</si>
  <si>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</si>
  <si>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</si>
  <si>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</si>
  <si>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</si>
  <si>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</si>
  <si>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</si>
  <si>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</si>
  <si>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</si>
  <si>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</si>
  <si>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</si>
  <si>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</si>
  <si>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</si>
  <si>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</si>
  <si>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</si>
  <si>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</si>
  <si>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</si>
  <si>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</si>
  <si>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</si>
  <si>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</si>
  <si>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</si>
  <si>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</si>
  <si>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</si>
  <si>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</si>
  <si>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</si>
  <si>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</si>
  <si>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</si>
  <si>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</si>
  <si>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</si>
  <si>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</si>
  <si>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</si>
  <si>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</si>
  <si>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</si>
  <si>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</si>
  <si>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</si>
  <si>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</si>
  <si>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</si>
  <si>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</si>
  <si>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</si>
  <si>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</si>
  <si>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</si>
  <si>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</si>
  <si>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</si>
  <si>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</si>
  <si>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</si>
  <si>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</si>
  <si>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</si>
  <si>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</si>
  <si>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</si>
  <si>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</si>
  <si>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</si>
  <si>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</si>
  <si>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</si>
  <si>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</si>
  <si>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</si>
  <si>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</si>
  <si>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</si>
  <si>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</si>
  <si>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</si>
  <si>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</si>
  <si>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</si>
  <si>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</si>
  <si>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</si>
  <si>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</si>
  <si>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</si>
  <si>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</si>
  <si>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</si>
  <si>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</si>
  <si>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</si>
  <si>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</si>
  <si>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</si>
  <si>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</si>
  <si>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</si>
  <si>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</si>
  <si>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</si>
  <si>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</si>
  <si>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</si>
  <si>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</si>
  <si>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</si>
  <si>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</si>
  <si>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</si>
  <si>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</si>
  <si>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</si>
  <si>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</si>
  <si>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</si>
  <si>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</si>
  <si>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</si>
  <si>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</si>
  <si>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</si>
  <si>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</si>
  <si>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</si>
  <si>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</si>
  <si>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</si>
  <si>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</si>
  <si>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</si>
  <si>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</si>
  <si>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</si>
  <si>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</si>
  <si>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</si>
  <si>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</si>
  <si>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</si>
  <si>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</si>
  <si>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</si>
  <si>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</si>
  <si>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</si>
  <si>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</si>
  <si>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</si>
  <si>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</si>
  <si>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</si>
  <si>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</si>
  <si>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</si>
  <si>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</si>
  <si>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</si>
  <si>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</si>
  <si>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</si>
  <si>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</si>
  <si>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</si>
  <si>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</si>
  <si>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</si>
  <si>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</si>
  <si>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</si>
  <si>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</si>
  <si>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</si>
  <si>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</si>
  <si>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</si>
  <si>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</si>
  <si>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</si>
  <si>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</si>
  <si>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</si>
  <si>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</si>
  <si>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</si>
  <si>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</si>
  <si>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</si>
  <si>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</si>
  <si>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</si>
  <si>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</si>
  <si>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</si>
  <si>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</si>
  <si>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</si>
  <si>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</si>
  <si>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</si>
  <si>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</si>
  <si>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</si>
  <si>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</si>
  <si>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</si>
  <si>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</si>
  <si>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</si>
  <si>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</si>
  <si>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</si>
  <si>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</si>
  <si>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</si>
  <si>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</si>
  <si>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</si>
  <si>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</si>
  <si>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</si>
  <si>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</si>
  <si>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</si>
  <si>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</si>
  <si>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</si>
  <si>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</si>
  <si>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</si>
  <si>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</si>
  <si>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</si>
  <si>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</si>
  <si>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</si>
  <si>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</si>
  <si>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</si>
  <si>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</si>
  <si>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</si>
  <si>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</si>
  <si>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</si>
  <si>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</si>
  <si>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</si>
  <si>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</si>
  <si>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</si>
  <si>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</si>
  <si>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</si>
  <si>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</si>
  <si>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</si>
  <si>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</si>
  <si>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</si>
  <si>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</si>
  <si>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</si>
  <si>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</si>
  <si>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</si>
  <si>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</si>
  <si>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</si>
  <si>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</si>
  <si>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</si>
  <si>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</si>
  <si>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</si>
  <si>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</si>
  <si>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</si>
  <si>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</si>
  <si>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</si>
  <si>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</si>
  <si>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</si>
  <si>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</si>
  <si>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</si>
  <si>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</si>
  <si>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</si>
  <si>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</si>
  <si>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</si>
  <si>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</si>
  <si>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</si>
  <si>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</si>
  <si>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</si>
  <si>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</si>
  <si>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</si>
  <si>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</si>
  <si>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</si>
  <si>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</si>
  <si>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</si>
  <si>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</si>
  <si>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</si>
  <si>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</si>
  <si>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</si>
  <si>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</si>
  <si>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</si>
  <si>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</si>
  <si>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</si>
  <si>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</si>
  <si>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</si>
  <si>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</si>
  <si>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</si>
  <si>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</si>
  <si>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</si>
  <si>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</si>
  <si>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</si>
  <si>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</si>
  <si>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</si>
  <si>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</si>
  <si>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</si>
  <si>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</si>
  <si>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</si>
  <si>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</si>
  <si>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</si>
  <si>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</si>
  <si>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</si>
  <si>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</si>
  <si>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</si>
  <si>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</si>
  <si>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</si>
  <si>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</si>
  <si>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</si>
  <si>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</si>
  <si>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</si>
  <si>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</si>
  <si>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</si>
  <si>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</si>
  <si>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</si>
  <si>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</si>
  <si>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</si>
  <si>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</si>
  <si>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</si>
  <si>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</si>
  <si>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</si>
  <si>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</si>
  <si>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</si>
  <si>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</si>
  <si>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</si>
  <si>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</si>
  <si>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</si>
  <si>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</si>
  <si>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</si>
  <si>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</si>
  <si>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</si>
  <si>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</si>
  <si>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</si>
  <si>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</si>
  <si>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</si>
  <si>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</si>
  <si>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</si>
  <si>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</si>
  <si>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</si>
  <si>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</si>
  <si>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</si>
  <si>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</si>
  <si>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</si>
  <si>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</si>
  <si>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</si>
  <si>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</si>
  <si>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</si>
  <si>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</si>
  <si>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</si>
  <si>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</si>
  <si>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</si>
  <si>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</si>
  <si>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</si>
  <si>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</si>
  <si>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</si>
  <si>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</si>
  <si>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</si>
  <si>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</si>
  <si>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</si>
  <si>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</si>
  <si>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</si>
  <si>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</si>
  <si>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</si>
  <si>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</si>
  <si>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</si>
  <si>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</si>
  <si>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</si>
  <si>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</si>
  <si>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</si>
  <si>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</si>
  <si>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</si>
  <si>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</si>
  <si>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</si>
  <si>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</si>
  <si>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</si>
  <si>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</si>
  <si>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</si>
  <si>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</si>
  <si>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</si>
  <si>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</si>
  <si>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</si>
  <si>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</si>
  <si>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</si>
  <si>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</si>
  <si>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</si>
  <si>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</si>
  <si>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</si>
  <si>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</si>
  <si>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</si>
  <si>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</si>
  <si>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</si>
  <si>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</si>
  <si>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</si>
  <si>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</si>
  <si>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</si>
  <si>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</si>
  <si>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</si>
  <si>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</si>
  <si>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</si>
  <si>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</si>
  <si>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</si>
  <si>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</si>
  <si>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</si>
  <si>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</si>
  <si>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</si>
  <si>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</si>
  <si>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</si>
  <si>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</si>
  <si>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</si>
  <si>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</si>
  <si>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</si>
  <si>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</si>
  <si>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</si>
  <si>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</si>
  <si>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</si>
  <si>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</si>
  <si>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</si>
  <si>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</si>
  <si>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</si>
  <si>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</si>
  <si>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</si>
  <si>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</si>
  <si>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</si>
  <si>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</si>
  <si>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</si>
  <si>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</si>
  <si>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</si>
  <si>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</si>
  <si>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</si>
  <si>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</si>
  <si>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</si>
  <si>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</si>
  <si>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</si>
  <si>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</si>
  <si>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</si>
  <si>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</si>
  <si>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</si>
  <si>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</si>
  <si>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</si>
  <si>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</si>
  <si>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</si>
  <si>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</si>
  <si>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</si>
  <si>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</si>
  <si>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</si>
  <si>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</si>
  <si>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</si>
  <si>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</si>
  <si>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</si>
  <si>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</si>
  <si>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</si>
  <si>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</si>
  <si>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</si>
  <si>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</si>
  <si>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</si>
  <si>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</si>
  <si>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</si>
  <si>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</si>
  <si>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</si>
  <si>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</si>
  <si>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</si>
  <si>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</si>
  <si>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</si>
  <si>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</si>
  <si>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</si>
  <si>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</si>
  <si>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</si>
  <si>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</si>
  <si>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</si>
  <si>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</si>
  <si>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</si>
  <si>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</si>
  <si>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</si>
  <si>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</si>
  <si>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</si>
  <si>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</si>
  <si>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</si>
  <si>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</si>
  <si>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</si>
  <si>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</si>
  <si>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</si>
  <si>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</si>
  <si>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</si>
  <si>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</si>
  <si>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</si>
  <si>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</si>
  <si>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</si>
  <si>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</si>
  <si>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</si>
  <si>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</si>
  <si>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</si>
  <si>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</si>
  <si>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</si>
  <si>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</si>
  <si>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</si>
  <si>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</si>
  <si>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</si>
  <si>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</si>
  <si>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</si>
  <si>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</si>
  <si>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</si>
  <si>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</si>
  <si>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</si>
  <si>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</si>
  <si>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</si>
  <si>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</si>
  <si>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</si>
  <si>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</si>
  <si>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</si>
  <si>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</si>
  <si>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</si>
  <si>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</si>
  <si>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</si>
  <si>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</si>
  <si>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</si>
  <si>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</si>
  <si>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</si>
  <si>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</si>
  <si>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</si>
  <si>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</si>
  <si>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</si>
  <si>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</si>
  <si>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</si>
  <si>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</si>
  <si>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</si>
  <si>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</si>
  <si>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</si>
  <si>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</si>
  <si>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</si>
  <si>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</si>
  <si>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</si>
  <si>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</si>
  <si>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</si>
  <si>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</si>
  <si>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</si>
  <si>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</si>
  <si>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</si>
  <si>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</si>
  <si>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</si>
  <si>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</si>
  <si>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</si>
  <si>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</si>
  <si>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</si>
  <si>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</si>
  <si>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</si>
  <si>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</si>
  <si>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</si>
  <si>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</si>
  <si>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</si>
  <si>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</si>
  <si>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</si>
  <si>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</si>
  <si>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</si>
  <si>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</si>
  <si>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</si>
  <si>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</si>
  <si>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</si>
  <si>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</si>
  <si>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</si>
  <si>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</si>
  <si>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</si>
  <si>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</si>
  <si>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</si>
  <si>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</si>
  <si>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</si>
  <si>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</si>
  <si>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</si>
  <si>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</si>
  <si>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</si>
  <si>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</si>
  <si>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</si>
  <si>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</si>
  <si>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</si>
  <si>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</si>
  <si>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</si>
  <si>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</si>
  <si>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</si>
  <si>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</si>
  <si>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</si>
  <si>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</si>
  <si>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</si>
  <si>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</si>
  <si>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</si>
  <si>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</si>
  <si>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</si>
  <si>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</si>
  <si>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</si>
  <si>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</si>
  <si>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</si>
  <si>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</si>
  <si>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</si>
  <si>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</si>
  <si>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</si>
  <si>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</si>
  <si>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</si>
  <si>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</si>
  <si>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</si>
  <si>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</si>
  <si>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</si>
  <si>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</si>
  <si>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</si>
  <si>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</si>
  <si>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</si>
  <si>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</si>
  <si>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</si>
  <si>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</si>
  <si>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</si>
  <si>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</si>
  <si>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</si>
  <si>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</si>
  <si>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</si>
  <si>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</si>
  <si>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</si>
  <si>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</si>
  <si>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</si>
  <si>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</si>
  <si>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</si>
  <si>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</si>
  <si>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</si>
  <si>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</si>
  <si>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</si>
  <si>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</si>
  <si>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</si>
  <si>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</si>
  <si>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</si>
  <si>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</si>
  <si>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</si>
  <si>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</si>
  <si>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</si>
  <si>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</si>
  <si>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</si>
  <si>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</si>
  <si>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</si>
  <si>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</si>
  <si>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</si>
  <si>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</si>
  <si>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</si>
  <si>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</si>
  <si>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</si>
  <si>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</si>
  <si>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</si>
  <si>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</si>
  <si>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</si>
  <si>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</si>
  <si>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</si>
  <si>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</si>
  <si>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</si>
  <si>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</si>
  <si>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</si>
  <si>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</si>
  <si>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</si>
  <si>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</si>
  <si>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</si>
  <si>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</si>
  <si>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</si>
  <si>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</si>
  <si>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</si>
  <si>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</si>
  <si>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</si>
  <si>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</si>
  <si>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</si>
  <si>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</si>
  <si>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</si>
  <si>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</si>
  <si>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</si>
  <si>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</si>
  <si>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</si>
  <si>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</si>
  <si>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</si>
  <si>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</si>
  <si>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</si>
  <si>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</si>
  <si>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</si>
  <si>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</si>
  <si>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</si>
  <si>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</si>
  <si>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</si>
  <si>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</si>
  <si>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</si>
  <si>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</si>
  <si>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</si>
  <si>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</si>
  <si>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</si>
  <si>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</si>
  <si>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</si>
  <si>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</si>
  <si>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</si>
  <si>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</si>
  <si>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</si>
  <si>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</si>
  <si>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</si>
  <si>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</si>
  <si>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</si>
  <si>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</si>
  <si>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</si>
  <si>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</si>
  <si>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</si>
  <si>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</si>
  <si>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</si>
  <si>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</si>
  <si>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</si>
  <si>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</si>
  <si>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</si>
  <si>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</si>
  <si>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</si>
  <si>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</si>
  <si>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</si>
  <si>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</si>
  <si>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</si>
  <si>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</si>
  <si>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</si>
  <si>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</si>
  <si>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</si>
  <si>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</si>
  <si>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</si>
  <si>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</si>
  <si>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</si>
  <si>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</si>
  <si>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</si>
  <si>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</si>
  <si>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</si>
  <si>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</si>
  <si>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</si>
  <si>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</si>
  <si>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</si>
  <si>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</si>
  <si>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</si>
  <si>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</si>
  <si>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</si>
  <si>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</si>
  <si>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premisesNorthamptonshireBehaviour and attitudes</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</si>
  <si>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</si>
  <si>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</si>
  <si>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</si>
  <si>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t>
  </si>
  <si>
    <t>Childcare on non-domestic premisesNorthamptonshirePersonal development, behaviour and welfare</t>
  </si>
  <si>
    <t>Childcare on non-domestic premisesNorthamptonshireQuality of education</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</si>
  <si>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</si>
  <si>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</si>
  <si>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</si>
  <si>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</si>
  <si>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</si>
  <si>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</si>
  <si>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</si>
  <si>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</si>
  <si>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</si>
  <si>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</si>
  <si>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</si>
  <si>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</si>
  <si>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</si>
  <si>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</si>
  <si>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</si>
  <si>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</si>
  <si>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</si>
  <si>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</si>
  <si>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</si>
  <si>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</si>
  <si>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</si>
  <si>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</si>
  <si>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</si>
  <si>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</si>
  <si>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</si>
  <si>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</si>
  <si>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</si>
  <si>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</si>
  <si>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</si>
  <si>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</si>
  <si>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</si>
  <si>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</si>
  <si>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</si>
  <si>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</si>
  <si>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</si>
  <si>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</si>
  <si>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</si>
  <si>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</si>
  <si>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</si>
  <si>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</si>
  <si>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</si>
  <si>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</si>
  <si>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</si>
  <si>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</si>
  <si>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</si>
  <si>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</si>
  <si>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</si>
  <si>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</si>
  <si>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</si>
  <si>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</si>
  <si>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</si>
  <si>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</si>
  <si>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</si>
  <si>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</si>
  <si>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</si>
  <si>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</si>
  <si>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</si>
  <si>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</si>
  <si>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</si>
  <si>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</si>
  <si>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</si>
  <si>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</si>
  <si>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</si>
  <si>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</si>
  <si>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</si>
  <si>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</si>
  <si>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</si>
  <si>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</si>
  <si>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</si>
  <si>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</si>
  <si>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</si>
  <si>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</si>
  <si>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</si>
  <si>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</si>
  <si>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</si>
  <si>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</si>
  <si>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</si>
  <si>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</si>
  <si>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</si>
  <si>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</si>
  <si>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</si>
  <si>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</si>
  <si>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</si>
  <si>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</si>
  <si>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</si>
  <si>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</si>
  <si>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</si>
  <si>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</si>
  <si>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</si>
  <si>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</si>
  <si>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</si>
  <si>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</si>
  <si>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</si>
  <si>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</si>
  <si>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</si>
  <si>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</si>
  <si>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</si>
  <si>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</si>
  <si>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</si>
  <si>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</si>
  <si>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</si>
  <si>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</si>
  <si>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</si>
  <si>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</si>
  <si>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</si>
  <si>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</si>
  <si>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</si>
  <si>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</si>
  <si>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</si>
  <si>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</si>
  <si>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</si>
  <si>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</si>
  <si>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</si>
  <si>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</si>
  <si>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</si>
  <si>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</si>
  <si>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</si>
  <si>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</si>
  <si>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</si>
  <si>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</si>
  <si>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</si>
  <si>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</si>
  <si>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</si>
  <si>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</si>
  <si>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</si>
  <si>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</si>
  <si>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</si>
  <si>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</si>
  <si>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</si>
  <si>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</si>
  <si>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</si>
  <si>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</si>
  <si>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</si>
  <si>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</si>
  <si>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</si>
  <si>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</si>
  <si>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</si>
  <si>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</si>
  <si>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</si>
  <si>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</si>
  <si>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</si>
  <si>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</si>
  <si>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</si>
  <si>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</si>
  <si>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</si>
  <si>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</si>
  <si>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</si>
  <si>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</si>
  <si>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</si>
  <si>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</si>
  <si>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</si>
  <si>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</si>
  <si>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</si>
  <si>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</si>
  <si>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</si>
  <si>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</si>
  <si>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</si>
  <si>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</si>
  <si>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</si>
  <si>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</si>
  <si>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</si>
  <si>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</si>
  <si>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</si>
  <si>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</si>
  <si>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</si>
  <si>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</si>
  <si>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</si>
  <si>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</si>
  <si>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</si>
  <si>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</si>
  <si>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</si>
  <si>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</si>
  <si>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</si>
  <si>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</si>
  <si>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</si>
  <si>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</si>
  <si>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</si>
  <si>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</si>
  <si>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</si>
  <si>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</si>
  <si>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</si>
  <si>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</si>
  <si>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</si>
  <si>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</si>
  <si>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</si>
  <si>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</si>
  <si>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</si>
  <si>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</si>
  <si>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</si>
  <si>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</si>
  <si>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</si>
  <si>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</si>
  <si>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</si>
  <si>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</si>
  <si>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</si>
  <si>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</si>
  <si>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</si>
  <si>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</si>
  <si>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</si>
  <si>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</si>
  <si>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</si>
  <si>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</si>
  <si>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</si>
  <si>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</si>
  <si>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</si>
  <si>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</si>
  <si>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</si>
  <si>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</si>
  <si>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</si>
  <si>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</si>
  <si>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</si>
  <si>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</si>
  <si>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</si>
  <si>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</si>
  <si>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</si>
  <si>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</si>
  <si>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</si>
  <si>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</si>
  <si>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</si>
  <si>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</si>
  <si>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</si>
  <si>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</si>
  <si>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</si>
  <si>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</si>
  <si>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</si>
  <si>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</si>
  <si>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</si>
  <si>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</si>
  <si>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</si>
  <si>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</si>
  <si>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</si>
  <si>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</si>
  <si>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</si>
  <si>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</si>
  <si>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</si>
  <si>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</si>
  <si>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</si>
  <si>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</si>
  <si>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</si>
  <si>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</si>
  <si>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</si>
  <si>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</si>
  <si>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</si>
  <si>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</si>
  <si>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</si>
  <si>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</si>
  <si>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</si>
  <si>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</si>
  <si>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</si>
  <si>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</si>
  <si>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</si>
  <si>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</si>
  <si>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</si>
  <si>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</si>
  <si>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</si>
  <si>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</si>
  <si>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</si>
  <si>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</si>
  <si>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</si>
  <si>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</si>
  <si>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provisionNot Recorded</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</si>
  <si>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</si>
  <si>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</si>
  <si>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</si>
  <si>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</si>
  <si>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</si>
  <si>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</si>
  <si>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</si>
  <si>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</si>
  <si>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</si>
  <si>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</si>
  <si>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</si>
  <si>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</si>
  <si>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</si>
  <si>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provisionSalford</t>
  </si>
  <si>
    <t>All provisionKirklees</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</si>
  <si>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</si>
  <si>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</si>
  <si>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</si>
  <si>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</si>
  <si>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</si>
  <si>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</si>
  <si>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</si>
  <si>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</si>
  <si>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</si>
  <si>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</si>
  <si>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</si>
  <si>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</si>
  <si>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</si>
  <si>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</si>
  <si>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</si>
  <si>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</si>
  <si>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</si>
  <si>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</si>
  <si>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</si>
  <si>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</si>
  <si>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</si>
  <si>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</si>
  <si>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</si>
  <si>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</si>
  <si>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</si>
  <si>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</si>
  <si>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</si>
  <si>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provisionLancashire</t>
  </si>
  <si>
    <t>All provisionWigan</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</si>
  <si>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</si>
  <si>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</si>
  <si>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</si>
  <si>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</si>
  <si>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</si>
  <si>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</si>
  <si>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</si>
  <si>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</si>
  <si>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</si>
  <si>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</si>
  <si>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</si>
  <si>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</si>
  <si>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</si>
  <si>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</si>
  <si>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</si>
  <si>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</si>
  <si>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</si>
  <si>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</si>
  <si>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</si>
  <si>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</si>
  <si>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</si>
  <si>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</si>
  <si>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</si>
  <si>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</si>
  <si>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</si>
  <si>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</si>
  <si>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</si>
  <si>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</si>
  <si>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</si>
  <si>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</si>
  <si>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</si>
  <si>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</si>
  <si>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</si>
  <si>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</si>
  <si>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</si>
  <si>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</si>
  <si>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</si>
  <si>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</si>
  <si>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</si>
  <si>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provisionBracknell Forest</t>
  </si>
  <si>
    <t>All provisionLuton</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</si>
  <si>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</si>
  <si>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</si>
  <si>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</si>
  <si>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</si>
  <si>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</si>
  <si>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</si>
  <si>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</si>
  <si>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</si>
  <si>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</si>
  <si>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</si>
  <si>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</si>
  <si>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</si>
  <si>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</si>
  <si>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</si>
  <si>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</si>
  <si>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</si>
  <si>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</si>
  <si>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</si>
  <si>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</si>
  <si>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</si>
  <si>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</si>
  <si>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</si>
  <si>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</si>
  <si>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</si>
  <si>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</si>
  <si>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</si>
  <si>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</si>
  <si>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</si>
  <si>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</si>
  <si>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</si>
  <si>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</si>
  <si>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</si>
  <si>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</si>
  <si>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</si>
  <si>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</si>
  <si>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provisionNorthamptonshire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</si>
  <si>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</si>
  <si>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</si>
  <si>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</si>
  <si>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</si>
  <si>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</si>
  <si>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</si>
  <si>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</si>
  <si>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</si>
  <si>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</si>
  <si>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</si>
  <si>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</si>
  <si>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</si>
  <si>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</si>
  <si>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</si>
  <si>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</si>
  <si>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</si>
  <si>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</si>
  <si>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</si>
  <si>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</si>
  <si>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</si>
  <si>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</si>
  <si>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</si>
  <si>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</si>
  <si>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</si>
  <si>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</si>
  <si>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</si>
  <si>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</si>
  <si>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ChildminderBath and North East Somerset</t>
  </si>
  <si>
    <t>ChildminderBedford</t>
  </si>
  <si>
    <t>Childcare on non-domestic premisesBexley</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</si>
  <si>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</si>
  <si>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</si>
  <si>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</si>
  <si>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</si>
  <si>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</si>
  <si>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</si>
  <si>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</si>
  <si>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</si>
  <si>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</si>
  <si>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</si>
  <si>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</si>
  <si>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</si>
  <si>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</si>
  <si>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</si>
  <si>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</si>
  <si>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</si>
  <si>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</si>
  <si>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</si>
  <si>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</si>
  <si>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</si>
  <si>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</si>
  <si>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</si>
  <si>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</si>
  <si>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Childcare on non-domestic premisesCalderdale</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</si>
  <si>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</si>
  <si>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</si>
  <si>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</si>
  <si>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</si>
  <si>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</si>
  <si>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</si>
  <si>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</si>
  <si>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</si>
  <si>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Childcare on non-domestic premisesCheshire West and Chester</t>
  </si>
  <si>
    <t>ChildminderCheshire West and Chester</t>
  </si>
  <si>
    <t>Childcare on non-domestic premisesCornwall</t>
  </si>
  <si>
    <t>ChildminderCornwall</t>
  </si>
  <si>
    <t>Childcare on non-domestic premisesCoventry</t>
  </si>
  <si>
    <t>ChildminderCoventry</t>
  </si>
  <si>
    <t>ChildminderCroydon</t>
  </si>
  <si>
    <t>Childcare on non-domestic premisesCumbria</t>
  </si>
  <si>
    <t>ChildminderCumbria</t>
  </si>
  <si>
    <t>ChildminderDarlington</t>
  </si>
  <si>
    <t>ChildminderDerby</t>
  </si>
  <si>
    <t>Childcare on non-domestic premisesDerbyshire</t>
  </si>
  <si>
    <t>ChildminderDerbyshire</t>
  </si>
  <si>
    <t>Childcare on non-domestic premisesDevon</t>
  </si>
  <si>
    <t>ChildminderDevon</t>
  </si>
  <si>
    <t>Childcare on non-domestic premisesDoncaster</t>
  </si>
  <si>
    <t>ChildminderDoncaster</t>
  </si>
  <si>
    <t>ChildminderDorset</t>
  </si>
  <si>
    <t>ChildminderDudley</t>
  </si>
  <si>
    <t>ChildminderDurham</t>
  </si>
  <si>
    <t>Childcare on non-domestic premisesEaling</t>
  </si>
  <si>
    <t>ChildminderEaling</t>
  </si>
  <si>
    <t>Childcare on non-domestic premisesEast Riding of Yorkshire</t>
  </si>
  <si>
    <t>ChildminderEast Riding of Yorkshire</t>
  </si>
  <si>
    <t>ChildminderEast Sussex</t>
  </si>
  <si>
    <t>Childcare on non-domestic premisesEnfield</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</si>
  <si>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</si>
  <si>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</si>
  <si>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</si>
  <si>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</si>
  <si>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</si>
  <si>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</si>
  <si>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</si>
  <si>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</si>
  <si>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</si>
  <si>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</si>
  <si>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</si>
  <si>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</si>
  <si>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</si>
  <si>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</si>
  <si>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</si>
  <si>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</si>
  <si>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</si>
  <si>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</si>
  <si>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</si>
  <si>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</si>
  <si>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non-domestic premisesHarrow</t>
  </si>
  <si>
    <t>ChildminderHarrow</t>
  </si>
  <si>
    <t>ChildminderHartlepool</t>
  </si>
  <si>
    <t>Childcare on non-domestic premisesHavering</t>
  </si>
  <si>
    <t>ChildminderHavering</t>
  </si>
  <si>
    <t>ChildminderHerefordshire</t>
  </si>
  <si>
    <t>Childcare on non-domestic premisesHertfordshire</t>
  </si>
  <si>
    <t>ChildminderHertfordshire</t>
  </si>
  <si>
    <t>Childcare on non-domestic premisesHillingdon</t>
  </si>
  <si>
    <t>ChildminderHillingdon</t>
  </si>
  <si>
    <t>Childcare on non-domestic premisesHounslow</t>
  </si>
  <si>
    <t>ChildminderHounslow</t>
  </si>
  <si>
    <t>ChildminderIsle of Wight</t>
  </si>
  <si>
    <t>Childcare on non-domestic premisesIslington</t>
  </si>
  <si>
    <t>ChildminderIslington</t>
  </si>
  <si>
    <t>Childcare on non-domestic premisesKensington and Chelsea</t>
  </si>
  <si>
    <t>ChildminderKensington and Chelsea</t>
  </si>
  <si>
    <t>Childcare on domestic premisesKent</t>
  </si>
  <si>
    <t>Childcare on non-domestic premisesKent</t>
  </si>
  <si>
    <t>ChildminderKent</t>
  </si>
  <si>
    <t>ChildminderKingston upon Hull</t>
  </si>
  <si>
    <t>ChildminderKingston upon Thames</t>
  </si>
  <si>
    <t>Childcare on non-domestic premisesKirklees</t>
  </si>
  <si>
    <t>ChildminderKirklees</t>
  </si>
  <si>
    <t>ChildminderKnowsley</t>
  </si>
  <si>
    <t>Childcare on non-domestic premisesLambeth</t>
  </si>
  <si>
    <t>ChildminderLambeth</t>
  </si>
  <si>
    <t>Childcare on non-domestic premisesLancashire</t>
  </si>
  <si>
    <t>ChildminderLancashire</t>
  </si>
  <si>
    <t>Childcare on domestic premisesLeeds</t>
  </si>
  <si>
    <t>Childcare on non-domestic premisesLeeds</t>
  </si>
  <si>
    <t>ChildminderLeeds</t>
  </si>
  <si>
    <t>ChildminderLeicester</t>
  </si>
  <si>
    <t>Childcare on non-domestic premisesLeicestershire</t>
  </si>
  <si>
    <t>ChildminderLeicestershire</t>
  </si>
  <si>
    <t>Childcare on non-domestic premisesLewisham</t>
  </si>
  <si>
    <t>ChildminderLewisham</t>
  </si>
  <si>
    <t>Childcare on non-domestic premisesLincolnshire</t>
  </si>
  <si>
    <t>ChildminderLincolnshire</t>
  </si>
  <si>
    <t>Childcare on non-domestic premisesLiverpool</t>
  </si>
  <si>
    <t>ChildminderLiverpool</t>
  </si>
  <si>
    <t>Childcare on non-domestic premisesLuton</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</si>
  <si>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</si>
  <si>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</si>
  <si>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</si>
  <si>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</si>
  <si>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</si>
  <si>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</si>
  <si>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</si>
  <si>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</si>
  <si>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</si>
  <si>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</si>
  <si>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</si>
  <si>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</si>
  <si>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</si>
  <si>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</si>
  <si>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</si>
  <si>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</si>
  <si>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Somerset</t>
  </si>
  <si>
    <t>ChildminderNorth Tyneside</t>
  </si>
  <si>
    <t>Childcare on non-domestic premisesNorth Yorkshire</t>
  </si>
  <si>
    <t>ChildminderNorth Yorkshire</t>
  </si>
  <si>
    <t>Childcare on non-domestic premisesNorthamptonshire</t>
  </si>
  <si>
    <t>ChildminderNorthamptonshire</t>
  </si>
  <si>
    <t>ChildminderNorthumberland</t>
  </si>
  <si>
    <t>ChildminderNot Recorded</t>
  </si>
  <si>
    <t>Childcare on non-domestic premisesNottingham</t>
  </si>
  <si>
    <t>ChildminderNottingham</t>
  </si>
  <si>
    <t>Childcare on non-domestic premisesNottinghamshire</t>
  </si>
  <si>
    <t>ChildminderNottinghamshire</t>
  </si>
  <si>
    <t>Childcare on non-domestic premisesOldham</t>
  </si>
  <si>
    <t>ChildminderOldham</t>
  </si>
  <si>
    <t>Childcare on non-domestic premisesOxfordshire</t>
  </si>
  <si>
    <t>ChildminderOxfordshire</t>
  </si>
  <si>
    <t>ChildminderPeterborough</t>
  </si>
  <si>
    <t>Childcare on non-domestic premisesPlymouth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</si>
  <si>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</si>
  <si>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</si>
  <si>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</si>
  <si>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</si>
  <si>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</si>
  <si>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</si>
  <si>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</si>
  <si>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</si>
  <si>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</si>
  <si>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</si>
  <si>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</si>
  <si>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</si>
  <si>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</si>
  <si>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</si>
  <si>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ChildminderRutland</t>
  </si>
  <si>
    <t>ChildminderSalford</t>
  </si>
  <si>
    <t>Childcare on non-domestic premisesSandwell</t>
  </si>
  <si>
    <t>ChildminderSandwell</t>
  </si>
  <si>
    <t>ChildminderSefton</t>
  </si>
  <si>
    <t>Childcare on non-domestic premisesSheffield</t>
  </si>
  <si>
    <t>ChildminderSheffield</t>
  </si>
  <si>
    <t>Childcare on non-domestic premisesShropshire</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</si>
  <si>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</si>
  <si>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</si>
  <si>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</si>
  <si>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</si>
  <si>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</si>
  <si>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</si>
  <si>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</si>
  <si>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</si>
  <si>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Childcare on non-domestic premisesSouthend on Sea</t>
  </si>
  <si>
    <t>ChildminderSouthend on Sea</t>
  </si>
  <si>
    <t>Childcare on non-domestic premisesSouthwark</t>
  </si>
  <si>
    <t>ChildminderSouthwark</t>
  </si>
  <si>
    <t>ChildminderSt Helens</t>
  </si>
  <si>
    <t>ChildminderStaffordshire</t>
  </si>
  <si>
    <t>ChildminderStockport</t>
  </si>
  <si>
    <t>Childcare on non-domestic premisesStockton-on-Tees</t>
  </si>
  <si>
    <t>ChildminderStockton-on-Tees</t>
  </si>
  <si>
    <t>ChildminderStoke-on-Trent</t>
  </si>
  <si>
    <t>Childcare on non-domestic premisesSuffolk</t>
  </si>
  <si>
    <t>ChildminderSuffolk</t>
  </si>
  <si>
    <t>ChildminderSunderland</t>
  </si>
  <si>
    <t>Childcare on non-domestic premisesSurrey</t>
  </si>
  <si>
    <t>ChildminderSurrey</t>
  </si>
  <si>
    <t>ChildminderSutton</t>
  </si>
  <si>
    <t>ChildminderSwindon</t>
  </si>
  <si>
    <t>ChildminderTameside</t>
  </si>
  <si>
    <t>ChildminderTelford and Wrekin</t>
  </si>
  <si>
    <t>Childcare on non-domestic premisesThurrock</t>
  </si>
  <si>
    <t>ChildminderThurrock</t>
  </si>
  <si>
    <t>ChildminderTorbay</t>
  </si>
  <si>
    <t>ChildminderTower Hamlets</t>
  </si>
  <si>
    <t>ChildminderTrafford</t>
  </si>
  <si>
    <t>ChildminderWakefield</t>
  </si>
  <si>
    <t>Childcare on non-domestic premisesWalsall</t>
  </si>
  <si>
    <t>ChildminderWalsall</t>
  </si>
  <si>
    <t>Childcare on non-domestic premisesWaltham Forest</t>
  </si>
  <si>
    <t>ChildminderWaltham Forest</t>
  </si>
  <si>
    <t>Childcare on non-domestic premisesWandsworth</t>
  </si>
  <si>
    <t>ChildminderWandsworth</t>
  </si>
  <si>
    <t>Childcare on non-domestic premisesWarrington</t>
  </si>
  <si>
    <t>ChildminderWarrington</t>
  </si>
  <si>
    <t>Childcare on non-domestic premisesWarwickshire</t>
  </si>
  <si>
    <t>ChildminderWarwickshire</t>
  </si>
  <si>
    <t>ChildminderWest Berkshire</t>
  </si>
  <si>
    <t>Childcare on non-domestic premisesWest Sussex</t>
  </si>
  <si>
    <t>ChildminderWest Sussex</t>
  </si>
  <si>
    <t>Childcare on non-domestic premisesWestminster</t>
  </si>
  <si>
    <t>ChildminderWestminster</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</si>
  <si>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</si>
  <si>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</si>
  <si>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</si>
  <si>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</si>
  <si>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</si>
  <si>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</si>
  <si>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</si>
  <si>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</si>
  <si>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</si>
  <si>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</si>
  <si>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Childcare on non-domestic premisesWorcestershire</t>
  </si>
  <si>
    <t>ChildminderWorcestershire</t>
  </si>
  <si>
    <t>Childcare on non-domestic premisesYork</t>
  </si>
  <si>
    <t>ChildminderYork</t>
  </si>
  <si>
    <t>Total Inadequate</t>
  </si>
  <si>
    <t>Childcare on domestic premisesBlackburn with Darwen</t>
  </si>
  <si>
    <t>Childcare on domestic premisesDevon</t>
  </si>
  <si>
    <t>Childcare on non-domestic premisesCroydon</t>
  </si>
  <si>
    <t>Childcare on non-domestic premisesDarlington</t>
  </si>
  <si>
    <t>Childcare on non-domestic premisesDerby</t>
  </si>
  <si>
    <t>Childcare on non-domestic premisesDudley</t>
  </si>
  <si>
    <t>Childcare on non-domestic premisesHerefordshire</t>
  </si>
  <si>
    <t>Childcare on non-domestic premisesKingston upon Thames</t>
  </si>
  <si>
    <t>Childcare on non-domestic premisesLeicester</t>
  </si>
  <si>
    <t>Childcare on non-domestic premisesManchester</t>
  </si>
  <si>
    <t>Childcare on non-domestic premisesTower Hamlets</t>
  </si>
  <si>
    <t>month</t>
  </si>
  <si>
    <t>prov</t>
  </si>
  <si>
    <t>Total number of EYR providers</t>
  </si>
  <si>
    <t>Total number inspected</t>
  </si>
  <si>
    <t>Satisfactory /Requires Improvement</t>
  </si>
  <si>
    <t>Outstanding %</t>
  </si>
  <si>
    <t>Good %</t>
  </si>
  <si>
    <t>Satisfactory /Requires Improvement %</t>
  </si>
  <si>
    <t>Inadequate %</t>
  </si>
  <si>
    <t>As at 31 August 2012All provision</t>
  </si>
  <si>
    <t>As at 31 August 2012</t>
  </si>
  <si>
    <t>As at 31 August 2012Childminder</t>
  </si>
  <si>
    <t>As at 31 August 2012Childcare on non-domestic premises</t>
  </si>
  <si>
    <t>As at 31 August 2012Childcare on domestic premises</t>
  </si>
  <si>
    <t>As at 31 August 2013All provision</t>
  </si>
  <si>
    <t>As at 31 August 2013</t>
  </si>
  <si>
    <t>As at 31 August 2013Childminder</t>
  </si>
  <si>
    <t>As at 31 August 2013Childcare on non-domestic premises</t>
  </si>
  <si>
    <t>As at 31 August 2013Childcare on domestic premises</t>
  </si>
  <si>
    <t>As at 31 August 2014All provision</t>
  </si>
  <si>
    <t>As at 31 August 2014</t>
  </si>
  <si>
    <t>As at 31 August 2014Childminder</t>
  </si>
  <si>
    <t>As at 31 August 2014Childcare on non-domestic premises</t>
  </si>
  <si>
    <t>As at 31 August 2014Childcare on domestic premises</t>
  </si>
  <si>
    <t>As at 31 August 2015All provision</t>
  </si>
  <si>
    <t>As at 31 August 2015</t>
  </si>
  <si>
    <t>As at 31 August 2015Childminder</t>
  </si>
  <si>
    <t>As at 31 August 2015Childcare on non-domestic premises</t>
  </si>
  <si>
    <t>As at 31 August 2015Childcare on domestic premises</t>
  </si>
  <si>
    <t>As at 31 August 2016All provision</t>
  </si>
  <si>
    <t>As at 31 August 2016</t>
  </si>
  <si>
    <t>As at 31 August 2016Childminder</t>
  </si>
  <si>
    <t>As at 31 August 2016Childcare on non-domestic premises</t>
  </si>
  <si>
    <t>As at 31 August 2016Childcare on domestic premises</t>
  </si>
  <si>
    <t>As at 31 August 2017All provision</t>
  </si>
  <si>
    <t>As at 31 August 2017</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</si>
  <si>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</si>
  <si>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</si>
  <si>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</si>
  <si>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</si>
  <si>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</si>
  <si>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</si>
  <si>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</si>
  <si>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</si>
  <si>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</si>
  <si>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</si>
  <si>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</si>
  <si>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</si>
  <si>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</si>
  <si>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</si>
  <si>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</si>
  <si>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</si>
  <si>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</si>
  <si>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</si>
  <si>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</si>
  <si>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</si>
  <si>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</si>
  <si>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</si>
  <si>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</si>
  <si>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</si>
  <si>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</si>
  <si>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</si>
  <si>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</si>
  <si>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</si>
  <si>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</si>
  <si>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</si>
  <si>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</si>
  <si>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</si>
  <si>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</si>
  <si>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</si>
  <si>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</si>
  <si>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</si>
  <si>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</si>
  <si>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</si>
  <si>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</si>
  <si>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</si>
  <si>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</si>
  <si>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</si>
  <si>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</si>
  <si>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</si>
  <si>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</si>
  <si>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</si>
  <si>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</si>
  <si>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</si>
  <si>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</si>
  <si>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Table 6: Overall effectiveness and sub-judgements of active early years registered providers at their most recent inspection</t>
    </r>
    <r>
      <rPr>
        <b/>
        <vertAlign val="superscript"/>
        <sz val="11"/>
        <color theme="1"/>
        <rFont val="Tahoma"/>
        <family val="2"/>
      </rPr>
      <t xml:space="preserve"> </t>
    </r>
    <r>
      <rPr>
        <b/>
        <vertAlign val="superscript"/>
        <sz val="11"/>
        <color indexed="8"/>
        <rFont val="Tahoma"/>
        <family val="2"/>
      </rPr>
      <t>1 2 3</t>
    </r>
    <r>
      <rPr>
        <b/>
        <vertAlign val="superscript"/>
        <sz val="11"/>
        <color theme="1"/>
        <rFont val="Tahoma"/>
        <family val="2"/>
      </rPr>
      <t xml:space="preserve"> 4</t>
    </r>
  </si>
  <si>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</si>
  <si>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</si>
  <si>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</si>
  <si>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</si>
  <si>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</si>
  <si>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</si>
  <si>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</si>
  <si>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</si>
  <si>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</si>
  <si>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</si>
  <si>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</si>
  <si>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</si>
  <si>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</si>
  <si>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</si>
  <si>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</si>
  <si>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</si>
  <si>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All provisionAll EnglandAccident or injury</t>
  </si>
  <si>
    <t>Accident or injury</t>
  </si>
  <si>
    <t>All provisionAll EnglandArrangements for safeguarding children</t>
  </si>
  <si>
    <t>Arrangements for safeguarding children</t>
  </si>
  <si>
    <t>All provisionAll EnglandAssessment</t>
  </si>
  <si>
    <t>Assessment</t>
  </si>
  <si>
    <t>All provisionAll EnglandCertificate of registration</t>
  </si>
  <si>
    <t>Certificate of registration</t>
  </si>
  <si>
    <t>All provisionAll EnglandChanges that must be notified to Ofsted</t>
  </si>
  <si>
    <t>Changes that must be notified to Ofsted</t>
  </si>
  <si>
    <t>All provisionAll EnglandChanges to people</t>
  </si>
  <si>
    <t>Changes to people</t>
  </si>
  <si>
    <t>All provisionAll EnglandChild supervision</t>
  </si>
  <si>
    <t>Child supervision</t>
  </si>
  <si>
    <t>All provisionAll EnglandComplaints</t>
  </si>
  <si>
    <t>Complaints</t>
  </si>
  <si>
    <t>All provisionAll EnglandDisqualification</t>
  </si>
  <si>
    <t>Disqualification</t>
  </si>
  <si>
    <t>All provisionAll EnglandEducation programmes</t>
  </si>
  <si>
    <t>Education programmes</t>
  </si>
  <si>
    <t>All provisionAll EnglandEqual opportunities</t>
  </si>
  <si>
    <t>Equal opportunities</t>
  </si>
  <si>
    <t>All provisionAll EnglandFood and drink</t>
  </si>
  <si>
    <t>Food and drink</t>
  </si>
  <si>
    <t>All provisionAll EnglandGeneral information and records matters</t>
  </si>
  <si>
    <t>General information and records matters</t>
  </si>
  <si>
    <t>All provisionAll EnglandGeneral suitability people matters</t>
  </si>
  <si>
    <t>General suitability people matters</t>
  </si>
  <si>
    <t>All provisionAll EnglandHow the childcare provision is organised</t>
  </si>
  <si>
    <t>How the childcare provision is organised</t>
  </si>
  <si>
    <t>All provisionAll EnglandInformation about the child</t>
  </si>
  <si>
    <t>Information about the child</t>
  </si>
  <si>
    <t>All provisionAll EnglandInformation about the provider</t>
  </si>
  <si>
    <t>Information about the provider</t>
  </si>
  <si>
    <t>All provisionAll EnglandInformation for parents and carers</t>
  </si>
  <si>
    <t>Information for parents and carers</t>
  </si>
  <si>
    <t>All provisionAll EnglandInspection has actions</t>
  </si>
  <si>
    <t>Inspection has actions</t>
  </si>
  <si>
    <t>All provisionAll EnglandInspection has recommendations</t>
  </si>
  <si>
    <t>Inspection has recommendations</t>
  </si>
  <si>
    <t>All provisionAll EnglandInsurance</t>
  </si>
  <si>
    <t>Insurance</t>
  </si>
  <si>
    <t>All provisionAll EnglandKey persons</t>
  </si>
  <si>
    <t>Key persons</t>
  </si>
  <si>
    <t>All provisionAll EnglandManaging behaviour</t>
  </si>
  <si>
    <t>Managing behaviour</t>
  </si>
  <si>
    <t>All provisionAll EnglandMatters affecting the welfare of children</t>
  </si>
  <si>
    <t>Matters affecting the welfare of children</t>
  </si>
  <si>
    <t>All provisionAll EnglandMedicine</t>
  </si>
  <si>
    <t>Medicine</t>
  </si>
  <si>
    <t>All provisionAll EnglandNo of Inspections</t>
  </si>
  <si>
    <t>No of Inspections</t>
  </si>
  <si>
    <t>All provisionAll EnglandNo of providers</t>
  </si>
  <si>
    <t>No of providers</t>
  </si>
  <si>
    <t>All provisionAll EnglandOutings</t>
  </si>
  <si>
    <t>Outings</t>
  </si>
  <si>
    <t>All provisionAll EnglandPlanning</t>
  </si>
  <si>
    <t>Planning</t>
  </si>
  <si>
    <t>All provisionAll EnglandPremises</t>
  </si>
  <si>
    <t>Premises</t>
  </si>
  <si>
    <t>All provisionAll EnglandProcedures for dealing with complaints</t>
  </si>
  <si>
    <t>Procedures for dealing with complaints</t>
  </si>
  <si>
    <t>All provisionAll EnglandProviding information to Ofsted</t>
  </si>
  <si>
    <t>Providing information to Ofsted</t>
  </si>
  <si>
    <t>All provisionAll EnglandProviding information to parents</t>
  </si>
  <si>
    <t>Providing information to parents</t>
  </si>
  <si>
    <t>All provisionAll EnglandQualifications</t>
  </si>
  <si>
    <t>Qualifications</t>
  </si>
  <si>
    <t>All provisionAll EnglandQualifications and training</t>
  </si>
  <si>
    <t>Qualifications and training</t>
  </si>
  <si>
    <t>All provisionAll EnglandRatios</t>
  </si>
  <si>
    <t>Ratios</t>
  </si>
  <si>
    <t>All provisionAll EnglandRecords to be kept</t>
  </si>
  <si>
    <t>Records to be kept</t>
  </si>
  <si>
    <t>All provisionAll EnglandRisk assessment</t>
  </si>
  <si>
    <t>Risk assessment</t>
  </si>
  <si>
    <t>All provisionAll EnglandSafeguarding policy</t>
  </si>
  <si>
    <t>Safeguarding policy</t>
  </si>
  <si>
    <t>All provisionAll EnglandSafeguarding practice</t>
  </si>
  <si>
    <t>Safeguarding practice</t>
  </si>
  <si>
    <t>All provisionAll EnglandSafety</t>
  </si>
  <si>
    <t>Safety</t>
  </si>
  <si>
    <t>All provisionAll EnglandStaff deployment</t>
  </si>
  <si>
    <t>Staff deployment</t>
  </si>
  <si>
    <t>All provisionAll EnglandStaff taking medicine / other substances</t>
  </si>
  <si>
    <t>Staff taking medicine / other substances</t>
  </si>
  <si>
    <t>All provisionAll EnglandSuitability to care for children, or have regular contact</t>
  </si>
  <si>
    <t>Suitability to care for children, or have regular contact</t>
  </si>
  <si>
    <t>All provisionAll EnglandSuitablity and safety of premises and equipment</t>
  </si>
  <si>
    <t>Suitablity and safety of premises and equipment</t>
  </si>
  <si>
    <t>All provisionAll EnglandTraining, support and skills</t>
  </si>
  <si>
    <t>Training, support and skills</t>
  </si>
  <si>
    <t>All provisionAll EnglandWelfare of the children being cared for</t>
  </si>
  <si>
    <t>Welfare of the children being cared for</t>
  </si>
  <si>
    <t>All provisionBarking and DagenhamInspection has recommendations</t>
  </si>
  <si>
    <t>All provisionBarking and DagenhamNo of Inspections</t>
  </si>
  <si>
    <t>All provisionBarking and DagenhamNo of providers</t>
  </si>
  <si>
    <t>All provisionBarnetAssessment</t>
  </si>
  <si>
    <t>All provisionBarnetChanges that must be notified to Ofsted</t>
  </si>
  <si>
    <t>All provisionBarnetChanges to people</t>
  </si>
  <si>
    <t>All provisionBarnetChild supervision</t>
  </si>
  <si>
    <t>All provisionBarnetEducation programmes</t>
  </si>
  <si>
    <t>All provisionBarnetGeneral suitability people matters</t>
  </si>
  <si>
    <t>All provisionBarnetInformation for parents and carers</t>
  </si>
  <si>
    <t>All provisionBarnetInspection has actions</t>
  </si>
  <si>
    <t>All provisionBarnetInspection has recommendations</t>
  </si>
  <si>
    <t>All provisionBarnetManaging behaviour</t>
  </si>
  <si>
    <t>All provisionBarnetNo of Inspections</t>
  </si>
  <si>
    <t>All provisionBarnetNo of providers</t>
  </si>
  <si>
    <t>All provisionBarnetPlanning</t>
  </si>
  <si>
    <t>All provisionBarnetPremises</t>
  </si>
  <si>
    <t>All provisionBarnetRisk assessment</t>
  </si>
  <si>
    <t>All provisionBarnetSafeguarding practice</t>
  </si>
  <si>
    <t>All provisionBarnetTraining, support and skills</t>
  </si>
  <si>
    <t>All provisionBarnsleyGeneral suitability people matters</t>
  </si>
  <si>
    <t>All provisionBarnsleyInformation about the provider</t>
  </si>
  <si>
    <t>All provisionBarnsleyInspection has actions</t>
  </si>
  <si>
    <t>All provisionBarnsleyInspection has recommendations</t>
  </si>
  <si>
    <t>All provisionBarnsleyKey persons</t>
  </si>
  <si>
    <t>All provisionBarnsleyMedicine</t>
  </si>
  <si>
    <t>All provisionBarnsleyNo of Inspections</t>
  </si>
  <si>
    <t>All provisionBarnsleyNo of providers</t>
  </si>
  <si>
    <t>All provisionBarnsleyPlanning</t>
  </si>
  <si>
    <t>All provisionBarnsleyPremises</t>
  </si>
  <si>
    <t>All provisionBarnsleyRatios</t>
  </si>
  <si>
    <t>All provisionBarnsleyStaff deployment</t>
  </si>
  <si>
    <t>All provisionBarnsleyTraining, support and skills</t>
  </si>
  <si>
    <t>All provisionBath and North East SomersetAssessment</t>
  </si>
  <si>
    <t>All provisionBath and North East SomersetEducation programmes</t>
  </si>
  <si>
    <t>All provisionBath and North East SomersetInformation about the child</t>
  </si>
  <si>
    <t>All provisionBath and North East SomersetInspection has actions</t>
  </si>
  <si>
    <t>All provisionBath and North East SomersetInspection has recommendations</t>
  </si>
  <si>
    <t>All provisionBath and North East SomersetNo of Inspections</t>
  </si>
  <si>
    <t>All provisionBath and North East SomersetNo of providers</t>
  </si>
  <si>
    <t>All provisionBath and North East SomersetSafeguarding practice</t>
  </si>
  <si>
    <t>All provisionBath and North East SomersetTraining, support and skills</t>
  </si>
  <si>
    <t>All provisionBedfordChanges that must be notified to Ofsted</t>
  </si>
  <si>
    <t>All provisionBedfordInspection has actions</t>
  </si>
  <si>
    <t>All provisionBedfordInspection has recommendations</t>
  </si>
  <si>
    <t>All provisionBedfordNo of Inspections</t>
  </si>
  <si>
    <t>All provisionBedfordNo of providers</t>
  </si>
  <si>
    <t>All provisionBexleyAssessment</t>
  </si>
  <si>
    <t>All provisionBexleyComplaints</t>
  </si>
  <si>
    <t>All provisionBexleyEducation programmes</t>
  </si>
  <si>
    <t>All provisionBexleyGeneral suitability people matters</t>
  </si>
  <si>
    <t>All provisionBexleyInspection has actions</t>
  </si>
  <si>
    <t>All provisionBexleyInspection has recommendations</t>
  </si>
  <si>
    <t>All provisionBexleyManaging behaviour</t>
  </si>
  <si>
    <t>All provisionBexleyNo of Inspections</t>
  </si>
  <si>
    <t>All provisionBexleyNo of providers</t>
  </si>
  <si>
    <t>All provisionBexleyPlanning</t>
  </si>
  <si>
    <t>All provisionBexleyRisk assessment</t>
  </si>
  <si>
    <t>All provisionBexleySafeguarding policy</t>
  </si>
  <si>
    <t>All provisionBexleySafeguarding practice</t>
  </si>
  <si>
    <t>All provisionBexleySafety</t>
  </si>
  <si>
    <t>All provisionBexleyStaff deployment</t>
  </si>
  <si>
    <t>All provisionBexleyTraining, support and skills</t>
  </si>
  <si>
    <t>All provisionBirminghamAccident or injury</t>
  </si>
  <si>
    <t>All provisionBirminghamAssessment</t>
  </si>
  <si>
    <t>All provisionBirminghamChanges that must be notified to Ofsted</t>
  </si>
  <si>
    <t>All provisionBirminghamComplaints</t>
  </si>
  <si>
    <t>All provisionBirminghamEducation programmes</t>
  </si>
  <si>
    <t>All provisionBirminghamEqual opportunities</t>
  </si>
  <si>
    <t>All provisionBirminghamFood and drink</t>
  </si>
  <si>
    <t>All provisionBirminghamGeneral information and records matters</t>
  </si>
  <si>
    <t>All provisionBirminghamGeneral suitability people matters</t>
  </si>
  <si>
    <t>All provisionBirminghamInformation about the provider</t>
  </si>
  <si>
    <t>All provisionBirminghamInformation for parents and carers</t>
  </si>
  <si>
    <t>All provisionBirminghamInspection has actions</t>
  </si>
  <si>
    <t>All provisionBirminghamInspection has recommendations</t>
  </si>
  <si>
    <t>All provisionBirminghamKey persons</t>
  </si>
  <si>
    <t>All provisionBirminghamManaging behaviour</t>
  </si>
  <si>
    <t>All provisionBirminghamMedicine</t>
  </si>
  <si>
    <t>All provisionBirminghamNo of Inspections</t>
  </si>
  <si>
    <t>All provisionBirminghamNo of providers</t>
  </si>
  <si>
    <t>All provisionBirminghamPlanning</t>
  </si>
  <si>
    <t>All provisionBirminghamPremises</t>
  </si>
  <si>
    <t>All provisionBirminghamRatios</t>
  </si>
  <si>
    <t>All provisionBirminghamRisk assessment</t>
  </si>
  <si>
    <t>All provisionBirminghamSafeguarding policy</t>
  </si>
  <si>
    <t>All provisionBirminghamSafeguarding practice</t>
  </si>
  <si>
    <t>All provisionBirminghamSafety</t>
  </si>
  <si>
    <t>All provisionBirminghamStaff deployment</t>
  </si>
  <si>
    <t>All provisionBirminghamTraining, support and skills</t>
  </si>
  <si>
    <t>All provisionBlackburn with DarwenEducation programmes</t>
  </si>
  <si>
    <t>All provisionBlackburn with DarwenFood and drink</t>
  </si>
  <si>
    <t>All provisionBlackburn with DarwenInspection has actions</t>
  </si>
  <si>
    <t>All provisionBlackburn with DarwenInspection has recommendations</t>
  </si>
  <si>
    <t>All provisionBlackburn with DarwenMedicine</t>
  </si>
  <si>
    <t>All provisionBlackburn with DarwenNo of Inspections</t>
  </si>
  <si>
    <t>All provisionBlackburn with DarwenNo of providers</t>
  </si>
  <si>
    <t>All provisionBlackburn with DarwenPlanning</t>
  </si>
  <si>
    <t>All provisionBlackburn with DarwenQualifications</t>
  </si>
  <si>
    <t>All provisionBlackburn with DarwenRisk assessment</t>
  </si>
  <si>
    <t>All provisionBlackburn with DarwenTraining, support and skills</t>
  </si>
  <si>
    <t>All provisionBlackpoolEducation programmes</t>
  </si>
  <si>
    <t>All provisionBlackpoolInspection has actions</t>
  </si>
  <si>
    <t>All provisionBlackpoolInspection has recommendations</t>
  </si>
  <si>
    <t>All provisionBlackpoolNo of Inspections</t>
  </si>
  <si>
    <t>All provisionBlackpoolNo of providers</t>
  </si>
  <si>
    <t>All provisionBlackpoolRatios</t>
  </si>
  <si>
    <t>All provisionBlackpoolSafeguarding practice</t>
  </si>
  <si>
    <t>All provisionBlackpoolStaff deployment</t>
  </si>
  <si>
    <t>All provisionBlackpoolTraining, support and skills</t>
  </si>
  <si>
    <t>All provisionBoltonAssessment</t>
  </si>
  <si>
    <t>All provisionBoltonEducation programmes</t>
  </si>
  <si>
    <t>All provisionBoltonEqual opportunities</t>
  </si>
  <si>
    <t>All provisionBoltonInformation about the provider</t>
  </si>
  <si>
    <t>All provisionBoltonInspection has actions</t>
  </si>
  <si>
    <t>All provisionBoltonInspection has recommendations</t>
  </si>
  <si>
    <t>All provisionBoltonNo of Inspections</t>
  </si>
  <si>
    <t>All provisionBoltonNo of providers</t>
  </si>
  <si>
    <t>All provisionBoltonPlanning</t>
  </si>
  <si>
    <t>All provisionBoltonPremises</t>
  </si>
  <si>
    <t>All provisionBoltonTraining, support and skills</t>
  </si>
  <si>
    <t>All provisionBournemouth, Christchurch &amp; PooleEducation programmes</t>
  </si>
  <si>
    <t>All provisionBournemouth, Christchurch &amp; PooleInspection has actions</t>
  </si>
  <si>
    <t>All provisionBournemouth, Christchurch &amp; PooleInspection has recommendations</t>
  </si>
  <si>
    <t>All provisionBournemouth, Christchurch &amp; PooleNo of Inspections</t>
  </si>
  <si>
    <t>All provisionBournemouth, Christchurch &amp; PooleNo of providers</t>
  </si>
  <si>
    <t>All provisionBournemouth, Christchurch &amp; PooleSafeguarding practice</t>
  </si>
  <si>
    <t>All provisionBournemouth, Christchurch &amp; PooleTraining, support and skills</t>
  </si>
  <si>
    <t>All provisionBracknell ForestChanges that must be notified to Ofsted</t>
  </si>
  <si>
    <t>All provisionBracknell ForestInspection has actions</t>
  </si>
  <si>
    <t>All provisionBracknell ForestInspection has recommendations</t>
  </si>
  <si>
    <t>All provisionBracknell ForestNo of Inspections</t>
  </si>
  <si>
    <t>All provisionBracknell ForestNo of providers</t>
  </si>
  <si>
    <t>All provisionBracknell ForestTraining, support and skills</t>
  </si>
  <si>
    <t>All provisionBradfordAssessment</t>
  </si>
  <si>
    <t>All provisionBradfordChanges that must be notified to Ofsted</t>
  </si>
  <si>
    <t>All provisionBradfordEducation programmes</t>
  </si>
  <si>
    <t>All provisionBradfordFood and drink</t>
  </si>
  <si>
    <t>All provisionBradfordGeneral information and records matters</t>
  </si>
  <si>
    <t>All provisionBradfordInformation about the child</t>
  </si>
  <si>
    <t>All provisionBradfordInformation for parents and carers</t>
  </si>
  <si>
    <t>All provisionBradfordInspection has actions</t>
  </si>
  <si>
    <t>All provisionBradfordInspection has recommendations</t>
  </si>
  <si>
    <t>All provisionBradfordKey persons</t>
  </si>
  <si>
    <t>All provisionBradfordManaging behaviour</t>
  </si>
  <si>
    <t>All provisionBradfordNo of Inspections</t>
  </si>
  <si>
    <t>All provisionBradfordNo of providers</t>
  </si>
  <si>
    <t>All provisionBradfordPlanning</t>
  </si>
  <si>
    <t>All provisionBradfordQualifications</t>
  </si>
  <si>
    <t>All provisionBradfordRisk assessment</t>
  </si>
  <si>
    <t>All provisionBradfordSafeguarding policy</t>
  </si>
  <si>
    <t>All provisionBradfordSafeguarding practice</t>
  </si>
  <si>
    <t>All provisionBradfordStaff deployment</t>
  </si>
  <si>
    <t>All provisionBradfordStaff taking medicine / other substances</t>
  </si>
  <si>
    <t>All provisionBradfordTraining, support and skills</t>
  </si>
  <si>
    <t>All provisionBrentAssessment</t>
  </si>
  <si>
    <t>All provisionBrentEducation programmes</t>
  </si>
  <si>
    <t>All provisionBrentFood and drink</t>
  </si>
  <si>
    <t>All provisionBrentGeneral suitability people matters</t>
  </si>
  <si>
    <t>All provisionBrentInspection has actions</t>
  </si>
  <si>
    <t>All provisionBrentInspection has recommendations</t>
  </si>
  <si>
    <t>All provisionBrentNo of Inspections</t>
  </si>
  <si>
    <t>All provisionBrentNo of providers</t>
  </si>
  <si>
    <t>All provisionBrentPlanning</t>
  </si>
  <si>
    <t>All provisionBrentQualifications</t>
  </si>
  <si>
    <t>All provisionBrentRisk assessment</t>
  </si>
  <si>
    <t>All provisionBrentSafeguarding policy</t>
  </si>
  <si>
    <t>All provisionBrentSafeguarding practice</t>
  </si>
  <si>
    <t>All provisionBrentTraining, support and skills</t>
  </si>
  <si>
    <t>All provisionBrighton and HoveEducation programmes</t>
  </si>
  <si>
    <t>All provisionBrighton and HoveInspection has actions</t>
  </si>
  <si>
    <t>All provisionBrighton and HoveInspection has recommendations</t>
  </si>
  <si>
    <t>All provisionBrighton and HoveNo of Inspections</t>
  </si>
  <si>
    <t>All provisionBrighton and HoveNo of providers</t>
  </si>
  <si>
    <t>All provisionBrighton and HoveTraining, support and skills</t>
  </si>
  <si>
    <t>All provisionBristolAssessment</t>
  </si>
  <si>
    <t>All provisionBristolGeneral suitability people matters</t>
  </si>
  <si>
    <t>All provisionBristolInspection has actions</t>
  </si>
  <si>
    <t>All provisionBristolInspection has recommendations</t>
  </si>
  <si>
    <t>All provisionBristolMedicine</t>
  </si>
  <si>
    <t>All provisionBristolNo of Inspections</t>
  </si>
  <si>
    <t>All provisionBristolNo of providers</t>
  </si>
  <si>
    <t>All provisionBristolQualifications</t>
  </si>
  <si>
    <t>All provisionBristolQualifications and training</t>
  </si>
  <si>
    <t>All provisionBristolTraining, support and skills</t>
  </si>
  <si>
    <t>All provisionBromleyAccident or injury</t>
  </si>
  <si>
    <t>All provisionBromleyAssessment</t>
  </si>
  <si>
    <t>All provisionBromleyGeneral information and records matters</t>
  </si>
  <si>
    <t>All provisionBromleyHow the childcare provision is organised</t>
  </si>
  <si>
    <t>All provisionBromleyInspection has actions</t>
  </si>
  <si>
    <t>All provisionBromleyInspection has recommendations</t>
  </si>
  <si>
    <t>All provisionBromleyMedicine</t>
  </si>
  <si>
    <t>All provisionBromleyNo of Inspections</t>
  </si>
  <si>
    <t>All provisionBromleyNo of providers</t>
  </si>
  <si>
    <t>All provisionBromleyPremises</t>
  </si>
  <si>
    <t>All provisionBromleyRisk assessment</t>
  </si>
  <si>
    <t>All provisionBromleySafeguarding policy</t>
  </si>
  <si>
    <t>All provisionBromleySafeguarding practice</t>
  </si>
  <si>
    <t>All provisionBromleySuitablity and safety of premises and equipment</t>
  </si>
  <si>
    <t>All provisionBromleyTraining, support and skills</t>
  </si>
  <si>
    <t>All provisionBuckinghamshireAssessment</t>
  </si>
  <si>
    <t>All provisionBuckinghamshireChanges that must be notified to Ofsted</t>
  </si>
  <si>
    <t>All provisionBuckinghamshireEducation programmes</t>
  </si>
  <si>
    <t>All provisionBuckinghamshireInformation about the provider</t>
  </si>
  <si>
    <t>All provisionBuckinghamshireInspection has actions</t>
  </si>
  <si>
    <t>All provisionBuckinghamshireInspection has recommendations</t>
  </si>
  <si>
    <t>All provisionBuckinghamshireMedicine</t>
  </si>
  <si>
    <t>All provisionBuckinghamshireNo of Inspections</t>
  </si>
  <si>
    <t>All provisionBuckinghamshireNo of providers</t>
  </si>
  <si>
    <t>All provisionBuckinghamshirePlanning</t>
  </si>
  <si>
    <t>All provisionBuckinghamshireRatios</t>
  </si>
  <si>
    <t>All provisionBuckinghamshireRecords to be kept</t>
  </si>
  <si>
    <t>All provisionBuckinghamshireRisk assessment</t>
  </si>
  <si>
    <t>All provisionBuckinghamshireStaff deployment</t>
  </si>
  <si>
    <t>All provisionBuckinghamshireTraining, support and skills</t>
  </si>
  <si>
    <t>All provisionBuryAssessment</t>
  </si>
  <si>
    <t>All provisionBuryChanges to people</t>
  </si>
  <si>
    <t>All provisionBuryEducation programmes</t>
  </si>
  <si>
    <t>All provisionBuryInspection has actions</t>
  </si>
  <si>
    <t>All provisionBuryInspection has recommendations</t>
  </si>
  <si>
    <t>All provisionBuryNo of Inspections</t>
  </si>
  <si>
    <t>All provisionBuryNo of providers</t>
  </si>
  <si>
    <t>All provisionBuryQualifications</t>
  </si>
  <si>
    <t>All provisionBuryTraining, support and skills</t>
  </si>
  <si>
    <t>All provisionCalderdaleAccident or injury</t>
  </si>
  <si>
    <t>All provisionCalderdaleGeneral suitability people matters</t>
  </si>
  <si>
    <t>All provisionCalderdaleInspection has actions</t>
  </si>
  <si>
    <t>All provisionCalderdaleInspection has recommendations</t>
  </si>
  <si>
    <t>All provisionCalderdaleMedicine</t>
  </si>
  <si>
    <t>All provisionCalderdaleNo of Inspections</t>
  </si>
  <si>
    <t>All provisionCalderdaleNo of providers</t>
  </si>
  <si>
    <t>All provisionCalderdaleSafeguarding policy</t>
  </si>
  <si>
    <t>All provisionCalderdaleSafeguarding practice</t>
  </si>
  <si>
    <t>All provisionCalderdaleSafety</t>
  </si>
  <si>
    <t>All provisionCalderdaleTraining, support and skills</t>
  </si>
  <si>
    <t>All provisionCambridgeshireAssessment</t>
  </si>
  <si>
    <t>All provisionCambridgeshireChanges that must be notified to Ofsted</t>
  </si>
  <si>
    <t>All provisionCambridgeshireEducation programmes</t>
  </si>
  <si>
    <t>All provisionCambridgeshireFood and drink</t>
  </si>
  <si>
    <t>All provisionCambridgeshireGeneral suitability people matters</t>
  </si>
  <si>
    <t>All provisionCambridgeshireInspection has actions</t>
  </si>
  <si>
    <t>All provisionCambridgeshireInspection has recommendations</t>
  </si>
  <si>
    <t>All provisionCambridgeshireKey persons</t>
  </si>
  <si>
    <t>All provisionCambridgeshireManaging behaviour</t>
  </si>
  <si>
    <t>All provisionCambridgeshireNo of Inspections</t>
  </si>
  <si>
    <t>All provisionCambridgeshireNo of providers</t>
  </si>
  <si>
    <t>All provisionCambridgeshirePlanning</t>
  </si>
  <si>
    <t>All provisionCambridgeshireRatios</t>
  </si>
  <si>
    <t>All provisionCambridgeshireRisk assessment</t>
  </si>
  <si>
    <t>All provisionCambridgeshireSafeguarding practice</t>
  </si>
  <si>
    <t>All provisionCambridgeshireStaff deployment</t>
  </si>
  <si>
    <t>All provisionCambridgeshireTraining, support and skills</t>
  </si>
  <si>
    <t>All provisionCambridgeshireWelfare of the children being cared for</t>
  </si>
  <si>
    <t>All provisionCamdenAssessment</t>
  </si>
  <si>
    <t>All provisionCamdenEducation programmes</t>
  </si>
  <si>
    <t>All provisionCamdenFood and drink</t>
  </si>
  <si>
    <t>All provisionCamdenGeneral information and records matters</t>
  </si>
  <si>
    <t>All provisionCamdenGeneral suitability people matters</t>
  </si>
  <si>
    <t>All provisionCamdenInformation about the child</t>
  </si>
  <si>
    <t>All provisionCamdenInformation about the provider</t>
  </si>
  <si>
    <t>All provisionCamdenInspection has actions</t>
  </si>
  <si>
    <t>All provisionCamdenInspection has recommendations</t>
  </si>
  <si>
    <t>All provisionCamdenNo of Inspections</t>
  </si>
  <si>
    <t>All provisionCamdenNo of providers</t>
  </si>
  <si>
    <t>All provisionCamdenPlanning</t>
  </si>
  <si>
    <t>All provisionCamdenSafeguarding practice</t>
  </si>
  <si>
    <t>All provisionCamdenTraining, support and skills</t>
  </si>
  <si>
    <t>All provisionCentral BedfordshireAccident or injury</t>
  </si>
  <si>
    <t>All provisionCentral BedfordshireAssessment</t>
  </si>
  <si>
    <t>All provisionCentral BedfordshireChild supervision</t>
  </si>
  <si>
    <t>All provisionCentral BedfordshireEducation programmes</t>
  </si>
  <si>
    <t>All provisionCentral BedfordshireFood and drink</t>
  </si>
  <si>
    <t>All provisionCentral BedfordshireGeneral information and records matters</t>
  </si>
  <si>
    <t>All provisionCentral BedfordshireInformation about the child</t>
  </si>
  <si>
    <t>All provisionCentral BedfordshireInspection has actions</t>
  </si>
  <si>
    <t>All provisionCentral BedfordshireInspection has recommendations</t>
  </si>
  <si>
    <t>All provisionCentral BedfordshireManaging behaviour</t>
  </si>
  <si>
    <t>All provisionCentral BedfordshireNo of Inspections</t>
  </si>
  <si>
    <t>All provisionCentral BedfordshireNo of providers</t>
  </si>
  <si>
    <t>All provisionCentral BedfordshirePlanning</t>
  </si>
  <si>
    <t>All provisionCentral BedfordshirePremises</t>
  </si>
  <si>
    <t>All provisionCentral BedfordshireSafeguarding practice</t>
  </si>
  <si>
    <t>All provisionCentral BedfordshireTraining, support and skills</t>
  </si>
  <si>
    <t>All provisionCheshire EastAssessment</t>
  </si>
  <si>
    <t>All provisionCheshire EastGeneral information and records matters</t>
  </si>
  <si>
    <t>All provisionCheshire EastInspection has actions</t>
  </si>
  <si>
    <t>All provisionCheshire EastInspection has recommendations</t>
  </si>
  <si>
    <t>All provisionCheshire EastMedicine</t>
  </si>
  <si>
    <t>All provisionCheshire EastNo of Inspections</t>
  </si>
  <si>
    <t>All provisionCheshire EastNo of providers</t>
  </si>
  <si>
    <t>All provisionCheshire EastRecords to be kept</t>
  </si>
  <si>
    <t>All provisionCheshire EastSafeguarding policy</t>
  </si>
  <si>
    <t>All provisionCheshire EastTraining, support and skills</t>
  </si>
  <si>
    <t>All provisionCheshire West and ChesterInformation about the provider</t>
  </si>
  <si>
    <t>All provisionCheshire West and ChesterInspection has actions</t>
  </si>
  <si>
    <t>All provisionCheshire West and ChesterInspection has recommendations</t>
  </si>
  <si>
    <t>All provisionCheshire West and ChesterNo of Inspections</t>
  </si>
  <si>
    <t>All provisionCheshire West and ChesterNo of providers</t>
  </si>
  <si>
    <t>All provisionCheshire West and ChesterQualifications</t>
  </si>
  <si>
    <t>All provisionCity of LondonInspection has recommendations</t>
  </si>
  <si>
    <t>All provisionCity of LondonNo of Inspections</t>
  </si>
  <si>
    <t>All provisionCity of LondonNo of providers</t>
  </si>
  <si>
    <t>All provisionCornwallAssessment</t>
  </si>
  <si>
    <t>All provisionCornwallEducation programmes</t>
  </si>
  <si>
    <t>All provisionCornwallGeneral information and records matters</t>
  </si>
  <si>
    <t>All provisionCornwallGeneral suitability people matters</t>
  </si>
  <si>
    <t>All provisionCornwallInspection has actions</t>
  </si>
  <si>
    <t>All provisionCornwallInspection has recommendations</t>
  </si>
  <si>
    <t>All provisionCornwallMedicine</t>
  </si>
  <si>
    <t>All provisionCornwallNo of Inspections</t>
  </si>
  <si>
    <t>All provisionCornwallNo of providers</t>
  </si>
  <si>
    <t>All provisionCornwallPlanning</t>
  </si>
  <si>
    <t>All provisionCornwallSafeguarding policy</t>
  </si>
  <si>
    <t>All provisionCornwallSafeguarding practice</t>
  </si>
  <si>
    <t>All provisionCornwallTraining, support and skills</t>
  </si>
  <si>
    <t>All provisionCoventryAssessment</t>
  </si>
  <si>
    <t>All provisionCoventryEducation programmes</t>
  </si>
  <si>
    <t>All provisionCoventryInspection has actions</t>
  </si>
  <si>
    <t>All provisionCoventryInspection has recommendations</t>
  </si>
  <si>
    <t>All provisionCoventryNo of Inspections</t>
  </si>
  <si>
    <t>All provisionCoventryNo of providers</t>
  </si>
  <si>
    <t>All provisionCoventryPlanning</t>
  </si>
  <si>
    <t>All provisionCoventrySafeguarding policy</t>
  </si>
  <si>
    <t>All provisionCoventrySafeguarding practice</t>
  </si>
  <si>
    <t>All provisionCoventryTraining, support and skills</t>
  </si>
  <si>
    <t>All provisionCroydonAccident or injury</t>
  </si>
  <si>
    <t>All provisionCroydonAssessment</t>
  </si>
  <si>
    <t>All provisionCroydonEducation programmes</t>
  </si>
  <si>
    <t>All provisionCroydonFood and drink</t>
  </si>
  <si>
    <t>All provisionCroydonGeneral information and records matters</t>
  </si>
  <si>
    <t>All provisionCroydonGeneral suitability people matters</t>
  </si>
  <si>
    <t>All provisionCroydonInformation about the provider</t>
  </si>
  <si>
    <t>All provisionCroydonInspection has actions</t>
  </si>
  <si>
    <t>All provisionCroydonInspection has recommendations</t>
  </si>
  <si>
    <t>All provisionCroydonKey persons</t>
  </si>
  <si>
    <t>All provisionCroydonManaging behaviour</t>
  </si>
  <si>
    <t>All provisionCroydonNo of Inspections</t>
  </si>
  <si>
    <t>All provisionCroydonNo of providers</t>
  </si>
  <si>
    <t>All provisionCroydonOutings</t>
  </si>
  <si>
    <t>All provisionCroydonPlanning</t>
  </si>
  <si>
    <t>All provisionCroydonPremises</t>
  </si>
  <si>
    <t>All provisionCroydonRatios</t>
  </si>
  <si>
    <t>All provisionCroydonSafeguarding practice</t>
  </si>
  <si>
    <t>All provisionCroydonSafety</t>
  </si>
  <si>
    <t>All provisionCroydonTraining, support and skills</t>
  </si>
  <si>
    <t>All provisionCumbriaInspection has recommendations</t>
  </si>
  <si>
    <t>All provisionCumbriaNo of Inspections</t>
  </si>
  <si>
    <t>All provisionCumbriaNo of providers</t>
  </si>
  <si>
    <t>All provisionDarlingtonArrangements for safeguarding children</t>
  </si>
  <si>
    <t>All provisionDarlingtonEducation programmes</t>
  </si>
  <si>
    <t>All provisionDarlingtonInspection has actions</t>
  </si>
  <si>
    <t>All provisionDarlingtonInspection has recommendations</t>
  </si>
  <si>
    <t>All provisionDarlingtonNo of Inspections</t>
  </si>
  <si>
    <t>All provisionDarlingtonNo of providers</t>
  </si>
  <si>
    <t>All provisionDarlingtonSafeguarding policy</t>
  </si>
  <si>
    <t>All provisionDarlingtonTraining, support and skills</t>
  </si>
  <si>
    <t>All provisionDerbyAccident or injury</t>
  </si>
  <si>
    <t>All provisionDerbyEducation programmes</t>
  </si>
  <si>
    <t>All provisionDerbyInspection has actions</t>
  </si>
  <si>
    <t>All provisionDerbyInspection has recommendations</t>
  </si>
  <si>
    <t>All provisionDerbyManaging behaviour</t>
  </si>
  <si>
    <t>All provisionDerbyNo of Inspections</t>
  </si>
  <si>
    <t>All provisionDerbyNo of providers</t>
  </si>
  <si>
    <t>All provisionDerbyPlanning</t>
  </si>
  <si>
    <t>All provisionDerbyshireAssessment</t>
  </si>
  <si>
    <t>All provisionDerbyshireChanges that must be notified to Ofsted</t>
  </si>
  <si>
    <t>All provisionDerbyshireComplaints</t>
  </si>
  <si>
    <t>All provisionDerbyshireEducation programmes</t>
  </si>
  <si>
    <t>All provisionDerbyshireGeneral information and records matters</t>
  </si>
  <si>
    <t>All provisionDerbyshireGeneral suitability people matters</t>
  </si>
  <si>
    <t>All provisionDerbyshireInformation about the child</t>
  </si>
  <si>
    <t>All provisionDerbyshireInformation about the provider</t>
  </si>
  <si>
    <t>All provisionDerbyshireInspection has actions</t>
  </si>
  <si>
    <t>All provisionDerbyshireInspection has recommendations</t>
  </si>
  <si>
    <t>All provisionDerbyshireManaging behaviour</t>
  </si>
  <si>
    <t>All provisionDerbyshireNo of Inspections</t>
  </si>
  <si>
    <t>All provisionDerbyshireNo of providers</t>
  </si>
  <si>
    <t>All provisionDerbyshirePlanning</t>
  </si>
  <si>
    <t>All provisionDerbyshirePremises</t>
  </si>
  <si>
    <t>All provisionDerbyshireQualifications and training</t>
  </si>
  <si>
    <t>All provisionDerbyshireRisk assessment</t>
  </si>
  <si>
    <t>All provisionDerbyshireSafeguarding policy</t>
  </si>
  <si>
    <t>All provisionDerbyshireSafeguarding practice</t>
  </si>
  <si>
    <t>All provisionDerbyshireSafety</t>
  </si>
  <si>
    <t>All provisionDerbyshireTraining, support and skills</t>
  </si>
  <si>
    <t>All provisionDevonAssessment</t>
  </si>
  <si>
    <t>All provisionDevonComplaints</t>
  </si>
  <si>
    <t>All provisionDevonEducation programmes</t>
  </si>
  <si>
    <t>All provisionDevonGeneral information and records matters</t>
  </si>
  <si>
    <t>All provisionDevonGeneral suitability people matters</t>
  </si>
  <si>
    <t>All provisionDevonInformation about the child</t>
  </si>
  <si>
    <t>All provisionDevonInformation about the provider</t>
  </si>
  <si>
    <t>All provisionDevonInformation for parents and carers</t>
  </si>
  <si>
    <t>All provisionDevonInspection has actions</t>
  </si>
  <si>
    <t>All provisionDevonInspection has recommendations</t>
  </si>
  <si>
    <t>All provisionDevonManaging behaviour</t>
  </si>
  <si>
    <t>All provisionDevonMedicine</t>
  </si>
  <si>
    <t>All provisionDevonNo of Inspections</t>
  </si>
  <si>
    <t>All provisionDevonNo of providers</t>
  </si>
  <si>
    <t>All provisionDevonPlanning</t>
  </si>
  <si>
    <t>All provisionDevonPremises</t>
  </si>
  <si>
    <t>All provisionDevonSafeguarding practice</t>
  </si>
  <si>
    <t>All provisionDevonStaff deployment</t>
  </si>
  <si>
    <t>All provisionDevonTraining, support and skills</t>
  </si>
  <si>
    <t>All provisionDoncasterAssessment</t>
  </si>
  <si>
    <t>All provisionDoncasterInspection has actions</t>
  </si>
  <si>
    <t>All provisionDoncasterInspection has recommendations</t>
  </si>
  <si>
    <t>All provisionDoncasterKey persons</t>
  </si>
  <si>
    <t>All provisionDoncasterNo of Inspections</t>
  </si>
  <si>
    <t>All provisionDoncasterNo of providers</t>
  </si>
  <si>
    <t>All provisionDoncasterSafeguarding practice</t>
  </si>
  <si>
    <t>All provisionDorsetChild supervision</t>
  </si>
  <si>
    <t>All provisionDorsetEducation programmes</t>
  </si>
  <si>
    <t>All provisionDorsetInspection has actions</t>
  </si>
  <si>
    <t>All provisionDorsetInspection has recommendations</t>
  </si>
  <si>
    <t>All provisionDorsetNo of Inspections</t>
  </si>
  <si>
    <t>All provisionDorsetNo of providers</t>
  </si>
  <si>
    <t>All provisionDorsetRisk assessment</t>
  </si>
  <si>
    <t>All provisionDorsetTraining, support and skills</t>
  </si>
  <si>
    <t>All provisionDudleyAssessment</t>
  </si>
  <si>
    <t>All provisionDudleyEducation programmes</t>
  </si>
  <si>
    <t>All provisionDudleyEqual opportunities</t>
  </si>
  <si>
    <t>All provisionDudleyGeneral suitability people matters</t>
  </si>
  <si>
    <t>All provisionDudleyInformation about the child</t>
  </si>
  <si>
    <t>All provisionDudleyInspection has actions</t>
  </si>
  <si>
    <t>All provisionDudleyInspection has recommendations</t>
  </si>
  <si>
    <t>All provisionDudleyNo of Inspections</t>
  </si>
  <si>
    <t>All provisionDudleyNo of providers</t>
  </si>
  <si>
    <t>All provisionDudleyPremises</t>
  </si>
  <si>
    <t>All provisionDudleyRisk assessment</t>
  </si>
  <si>
    <t>All provisionDudleyTraining, support and skills</t>
  </si>
  <si>
    <t>All provisionDurhamAssessment</t>
  </si>
  <si>
    <t>All provisionDurhamEducation programmes</t>
  </si>
  <si>
    <t>All provisionDurhamGeneral information and records matters</t>
  </si>
  <si>
    <t>All provisionDurhamInformation about the child</t>
  </si>
  <si>
    <t>All provisionDurhamInspection has actions</t>
  </si>
  <si>
    <t>All provisionDurhamInspection has recommendations</t>
  </si>
  <si>
    <t>All provisionDurhamNo of Inspections</t>
  </si>
  <si>
    <t>All provisionDurhamNo of providers</t>
  </si>
  <si>
    <t>All provisionDurhamPlanning</t>
  </si>
  <si>
    <t>All provisionDurhamRisk assessment</t>
  </si>
  <si>
    <t>All provisionDurhamSafeguarding policy</t>
  </si>
  <si>
    <t>All provisionDurhamSafeguarding practice</t>
  </si>
  <si>
    <t>All provisionDurhamTraining, support and skills</t>
  </si>
  <si>
    <t>All provisionEalingChild supervision</t>
  </si>
  <si>
    <t>All provisionEalingComplaints</t>
  </si>
  <si>
    <t>All provisionEalingEducation programmes</t>
  </si>
  <si>
    <t>All provisionEalingGeneral information and records matters</t>
  </si>
  <si>
    <t>All provisionEalingGeneral suitability people matters</t>
  </si>
  <si>
    <t>All provisionEalingInformation about the child</t>
  </si>
  <si>
    <t>All provisionEalingInformation for parents and carers</t>
  </si>
  <si>
    <t>All provisionEalingInspection has actions</t>
  </si>
  <si>
    <t>All provisionEalingInspection has recommendations</t>
  </si>
  <si>
    <t>All provisionEalingNo of Inspections</t>
  </si>
  <si>
    <t>All provisionEalingNo of providers</t>
  </si>
  <si>
    <t>All provisionEalingProviding information to Ofsted</t>
  </si>
  <si>
    <t>All provisionEalingRisk assessment</t>
  </si>
  <si>
    <t>All provisionEalingStaff deployment</t>
  </si>
  <si>
    <t>All provisionEalingTraining, support and skills</t>
  </si>
  <si>
    <t>All provisionEast Riding of YorkshireInspection has actions</t>
  </si>
  <si>
    <t>All provisionEast Riding of YorkshireInspection has recommendations</t>
  </si>
  <si>
    <t>All provisionEast Riding of YorkshireMedicine</t>
  </si>
  <si>
    <t>All provisionEast Riding of YorkshireNo of Inspections</t>
  </si>
  <si>
    <t>All provisionEast Riding of YorkshireNo of providers</t>
  </si>
  <si>
    <t>All provisionEast Riding of YorkshireRisk assessment</t>
  </si>
  <si>
    <t>All provisionEast SussexInspection has actions</t>
  </si>
  <si>
    <t>All provisionEast SussexInspection has recommendations</t>
  </si>
  <si>
    <t>All provisionEast SussexMedicine</t>
  </si>
  <si>
    <t>All provisionEast SussexNo of Inspections</t>
  </si>
  <si>
    <t>All provisionEast SussexNo of providers</t>
  </si>
  <si>
    <t>All provisionEast SussexPlanning</t>
  </si>
  <si>
    <t>All provisionEast SussexSuitablity and safety of premises and equipment</t>
  </si>
  <si>
    <t>All provisionEnfieldAssessment</t>
  </si>
  <si>
    <t>All provisionEnfieldChild supervision</t>
  </si>
  <si>
    <t>All provisionEnfieldEducation programmes</t>
  </si>
  <si>
    <t>All provisionEnfieldFood and drink</t>
  </si>
  <si>
    <t>All provisionEnfieldGeneral suitability people matters</t>
  </si>
  <si>
    <t>All provisionEnfieldInspection has actions</t>
  </si>
  <si>
    <t>All provisionEnfieldInspection has recommendations</t>
  </si>
  <si>
    <t>All provisionEnfieldNo of Inspections</t>
  </si>
  <si>
    <t>All provisionEnfieldNo of providers</t>
  </si>
  <si>
    <t>All provisionEnfieldPlanning</t>
  </si>
  <si>
    <t>All provisionEnfieldRisk assessment</t>
  </si>
  <si>
    <t>All provisionEnfieldSafeguarding policy</t>
  </si>
  <si>
    <t>All provisionEnfieldStaff deployment</t>
  </si>
  <si>
    <t>All provisionEnfieldTraining, support and skills</t>
  </si>
  <si>
    <t>All provisionEssexAccident or injury</t>
  </si>
  <si>
    <t>All provisionEssexArrangements for safeguarding children</t>
  </si>
  <si>
    <t>All provisionEssexAssessment</t>
  </si>
  <si>
    <t>All provisionEssexChild supervision</t>
  </si>
  <si>
    <t>All provisionEssexEducation programmes</t>
  </si>
  <si>
    <t>All provisionEssexEqual opportunities</t>
  </si>
  <si>
    <t>All provisionEssexGeneral information and records matters</t>
  </si>
  <si>
    <t>All provisionEssexGeneral suitability people matters</t>
  </si>
  <si>
    <t>All provisionEssexInformation about the child</t>
  </si>
  <si>
    <t>All provisionEssexInformation about the provider</t>
  </si>
  <si>
    <t>All provisionEssexInformation for parents and carers</t>
  </si>
  <si>
    <t>All provisionEssexInspection has actions</t>
  </si>
  <si>
    <t>All provisionEssexInspection has recommendations</t>
  </si>
  <si>
    <t>All provisionEssexKey persons</t>
  </si>
  <si>
    <t>All provisionEssexManaging behaviour</t>
  </si>
  <si>
    <t>All provisionEssexMedicine</t>
  </si>
  <si>
    <t>All provisionEssexNo of Inspections</t>
  </si>
  <si>
    <t>All provisionEssexNo of providers</t>
  </si>
  <si>
    <t>All provisionEssexPlanning</t>
  </si>
  <si>
    <t>All provisionEssexPremises</t>
  </si>
  <si>
    <t>All provisionEssexProcedures for dealing with complaints</t>
  </si>
  <si>
    <t>All provisionEssexProviding information to parents</t>
  </si>
  <si>
    <t>All provisionEssexQualifications</t>
  </si>
  <si>
    <t>All provisionEssexQualifications and training</t>
  </si>
  <si>
    <t>All provisionEssexRatios</t>
  </si>
  <si>
    <t>All provisionEssexRisk assessment</t>
  </si>
  <si>
    <t>All provisionEssexSafeguarding policy</t>
  </si>
  <si>
    <t>All provisionEssexSafeguarding practice</t>
  </si>
  <si>
    <t>All provisionEssexSafety</t>
  </si>
  <si>
    <t>All provisionEssexStaff deployment</t>
  </si>
  <si>
    <t>All provisionEssexStaff taking medicine / other substances</t>
  </si>
  <si>
    <t>All provisionEssexTraining, support and skills</t>
  </si>
  <si>
    <t>All provisionGatesheadAssessment</t>
  </si>
  <si>
    <t>All provisionGatesheadInspection has actions</t>
  </si>
  <si>
    <t>All provisionGatesheadInspection has recommendations</t>
  </si>
  <si>
    <t>All provisionGatesheadNo of Inspections</t>
  </si>
  <si>
    <t>All provisionGatesheadNo of providers</t>
  </si>
  <si>
    <t>All provisionGatesheadPlanning</t>
  </si>
  <si>
    <t>All provisionGatesheadRisk assessment</t>
  </si>
  <si>
    <t>All provisionGatesheadSafeguarding practice</t>
  </si>
  <si>
    <t>All provisionGatesheadTraining, support and skills</t>
  </si>
  <si>
    <t>All provisionGloucestershireAssessment</t>
  </si>
  <si>
    <t>All provisionGloucestershireEducation programmes</t>
  </si>
  <si>
    <t>All provisionGloucestershireInspection has actions</t>
  </si>
  <si>
    <t>All provisionGloucestershireInspection has recommendations</t>
  </si>
  <si>
    <t>All provisionGloucestershireManaging behaviour</t>
  </si>
  <si>
    <t>All provisionGloucestershireNo of Inspections</t>
  </si>
  <si>
    <t>All provisionGloucestershireNo of providers</t>
  </si>
  <si>
    <t>All provisionGloucestershirePlanning</t>
  </si>
  <si>
    <t>All provisionGloucestershireProviding information to Ofsted</t>
  </si>
  <si>
    <t>All provisionGloucestershireQualifications</t>
  </si>
  <si>
    <t>All provisionGloucestershireSafeguarding practice</t>
  </si>
  <si>
    <t>All provisionGloucestershireTraining, support and skills</t>
  </si>
  <si>
    <t>All provisionGreenwichAssessment</t>
  </si>
  <si>
    <t>All provisionGreenwichComplaints</t>
  </si>
  <si>
    <t>All provisionGreenwichEducation programmes</t>
  </si>
  <si>
    <t>All provisionGreenwichEqual opportunities</t>
  </si>
  <si>
    <t>All provisionGreenwichGeneral information and records matters</t>
  </si>
  <si>
    <t>All provisionGreenwichGeneral suitability people matters</t>
  </si>
  <si>
    <t>All provisionGreenwichInformation about the child</t>
  </si>
  <si>
    <t>All provisionGreenwichInformation about the provider</t>
  </si>
  <si>
    <t>All provisionGreenwichInformation for parents and carers</t>
  </si>
  <si>
    <t>All provisionGreenwichInspection has actions</t>
  </si>
  <si>
    <t>All provisionGreenwichInspection has recommendations</t>
  </si>
  <si>
    <t>All provisionGreenwichKey persons</t>
  </si>
  <si>
    <t>All provisionGreenwichManaging behaviour</t>
  </si>
  <si>
    <t>All provisionGreenwichMedicine</t>
  </si>
  <si>
    <t>All provisionGreenwichNo of Inspections</t>
  </si>
  <si>
    <t>All provisionGreenwichNo of providers</t>
  </si>
  <si>
    <t>All provisionGreenwichPlanning</t>
  </si>
  <si>
    <t>All provisionGreenwichPremises</t>
  </si>
  <si>
    <t>All provisionGreenwichRatios</t>
  </si>
  <si>
    <t>All provisionGreenwichRisk assessment</t>
  </si>
  <si>
    <t>All provisionGreenwichSafeguarding policy</t>
  </si>
  <si>
    <t>All provisionGreenwichSafeguarding practice</t>
  </si>
  <si>
    <t>All provisionGreenwichSafety</t>
  </si>
  <si>
    <t>All provisionGreenwichStaff deployment</t>
  </si>
  <si>
    <t>All provisionGreenwichTraining, support and skills</t>
  </si>
  <si>
    <t>All provisionHackneyEducation programmes</t>
  </si>
  <si>
    <t>All provisionHackneyFood and drink</t>
  </si>
  <si>
    <t>All provisionHackneyInspection has actions</t>
  </si>
  <si>
    <t>All provisionHackneyInspection has recommendations</t>
  </si>
  <si>
    <t>All provisionHackneyManaging behaviour</t>
  </si>
  <si>
    <t>All provisionHackneyNo of Inspections</t>
  </si>
  <si>
    <t>All provisionHackneyNo of providers</t>
  </si>
  <si>
    <t>All provisionHackneyStaff deployment</t>
  </si>
  <si>
    <t>All provisionHaltonAssessment</t>
  </si>
  <si>
    <t>All provisionHaltonGeneral suitability people matters</t>
  </si>
  <si>
    <t>All provisionHaltonInformation about the provider</t>
  </si>
  <si>
    <t>All provisionHaltonInspection has actions</t>
  </si>
  <si>
    <t>All provisionHaltonInspection has recommendations</t>
  </si>
  <si>
    <t>All provisionHaltonMedicine</t>
  </si>
  <si>
    <t>All provisionHaltonNo of Inspections</t>
  </si>
  <si>
    <t>All provisionHaltonNo of providers</t>
  </si>
  <si>
    <t>All provisionHaltonPlanning</t>
  </si>
  <si>
    <t>All provisionHammersmith and FulhamArrangements for safeguarding children</t>
  </si>
  <si>
    <t>All provisionHammersmith and FulhamAssessment</t>
  </si>
  <si>
    <t>All provisionHammersmith and FulhamChanges that must be notified to Ofsted</t>
  </si>
  <si>
    <t>All provisionHammersmith and FulhamGeneral suitability people matters</t>
  </si>
  <si>
    <t>All provisionHammersmith and FulhamInspection has actions</t>
  </si>
  <si>
    <t>All provisionHammersmith and FulhamInspection has recommendations</t>
  </si>
  <si>
    <t>All provisionHammersmith and FulhamKey persons</t>
  </si>
  <si>
    <t>All provisionHammersmith and FulhamNo of Inspections</t>
  </si>
  <si>
    <t>All provisionHammersmith and FulhamNo of providers</t>
  </si>
  <si>
    <t>All provisionHammersmith and FulhamSafeguarding practice</t>
  </si>
  <si>
    <t>All provisionHammersmith and FulhamStaff deployment</t>
  </si>
  <si>
    <t>All provisionHammersmith and FulhamTraining, support and skills</t>
  </si>
  <si>
    <t>All provisionHampshireAccident or injury</t>
  </si>
  <si>
    <t>All provisionHampshireArrangements for safeguarding children</t>
  </si>
  <si>
    <t>All provisionHampshireAssessment</t>
  </si>
  <si>
    <t>All provisionHampshireChanges that must be notified to Ofsted</t>
  </si>
  <si>
    <t>All provisionHampshireChanges to people</t>
  </si>
  <si>
    <t>All provisionHampshireChild supervision</t>
  </si>
  <si>
    <t>All provisionHampshireEducation programmes</t>
  </si>
  <si>
    <t>All provisionHampshireGeneral information and records matters</t>
  </si>
  <si>
    <t>All provisionHampshireGeneral suitability people matters</t>
  </si>
  <si>
    <t>All provisionHampshireInspection has actions</t>
  </si>
  <si>
    <t>All provisionHampshireInspection has recommendations</t>
  </si>
  <si>
    <t>All provisionHampshireManaging behaviour</t>
  </si>
  <si>
    <t>All provisionHampshireMedicine</t>
  </si>
  <si>
    <t>All provisionHampshireNo of Inspections</t>
  </si>
  <si>
    <t>All provisionHampshireNo of providers</t>
  </si>
  <si>
    <t>All provisionHampshirePlanning</t>
  </si>
  <si>
    <t>All provisionHampshireQualifications</t>
  </si>
  <si>
    <t>All provisionHampshireRisk assessment</t>
  </si>
  <si>
    <t>All provisionHampshireSafeguarding policy</t>
  </si>
  <si>
    <t>All provisionHampshireSafeguarding practice</t>
  </si>
  <si>
    <t>All provisionHampshireStaff deployment</t>
  </si>
  <si>
    <t>All provisionHampshireTraining, support and skills</t>
  </si>
  <si>
    <t>All provisionHaringeyInspection has recommendations</t>
  </si>
  <si>
    <t>All provisionHaringeyNo of Inspections</t>
  </si>
  <si>
    <t>All provisionHaringeyNo of providers</t>
  </si>
  <si>
    <t>All provisionHarrowChanges that must be notified to Ofsted</t>
  </si>
  <si>
    <t>All provisionHarrowGeneral suitability people matters</t>
  </si>
  <si>
    <t>All provisionHarrowInformation about the provider</t>
  </si>
  <si>
    <t>All provisionHarrowInspection has actions</t>
  </si>
  <si>
    <t>All provisionHarrowInspection has recommendations</t>
  </si>
  <si>
    <t>All provisionHarrowNo of Inspections</t>
  </si>
  <si>
    <t>All provisionHarrowNo of providers</t>
  </si>
  <si>
    <t>All provisionHarrowRatios</t>
  </si>
  <si>
    <t>All provisionHarrowTraining, support and skills</t>
  </si>
  <si>
    <t>All provisionHartlepoolAssessment</t>
  </si>
  <si>
    <t>All provisionHartlepoolInspection has actions</t>
  </si>
  <si>
    <t>All provisionHartlepoolInspection has recommendations</t>
  </si>
  <si>
    <t>All provisionHartlepoolNo of Inspections</t>
  </si>
  <si>
    <t>All provisionHartlepoolNo of providers</t>
  </si>
  <si>
    <t>All provisionHartlepoolPlanning</t>
  </si>
  <si>
    <t>All provisionHaveringAccident or injury</t>
  </si>
  <si>
    <t>All provisionHaveringAssessment</t>
  </si>
  <si>
    <t>All provisionHaveringGeneral information and records matters</t>
  </si>
  <si>
    <t>All provisionHaveringInformation about the child</t>
  </si>
  <si>
    <t>All provisionHaveringInspection has actions</t>
  </si>
  <si>
    <t>All provisionHaveringInspection has recommendations</t>
  </si>
  <si>
    <t>All provisionHaveringNo of Inspections</t>
  </si>
  <si>
    <t>All provisionHaveringNo of providers</t>
  </si>
  <si>
    <t>All provisionHaveringPlanning</t>
  </si>
  <si>
    <t>All provisionHaveringRisk assessment</t>
  </si>
  <si>
    <t>All provisionHaveringSafeguarding practice</t>
  </si>
  <si>
    <t>All provisionHaveringTraining, support and skills</t>
  </si>
  <si>
    <t>All provisionHerefordshireAssessment</t>
  </si>
  <si>
    <t>All provisionHerefordshireGeneral information and records matters</t>
  </si>
  <si>
    <t>All provisionHerefordshireInspection has actions</t>
  </si>
  <si>
    <t>All provisionHerefordshireInspection has recommendations</t>
  </si>
  <si>
    <t>All provisionHerefordshireKey persons</t>
  </si>
  <si>
    <t>All provisionHerefordshireNo of Inspections</t>
  </si>
  <si>
    <t>All provisionHerefordshireNo of providers</t>
  </si>
  <si>
    <t>All provisionHerefordshirePlanning</t>
  </si>
  <si>
    <t>All provisionHerefordshireQualifications</t>
  </si>
  <si>
    <t>All provisionHerefordshireSafeguarding practice</t>
  </si>
  <si>
    <t>All provisionHerefordshireStaff deployment</t>
  </si>
  <si>
    <t>All provisionHerefordshireTraining, support and skills</t>
  </si>
  <si>
    <t>All provisionHertfordshireAssessment</t>
  </si>
  <si>
    <t>All provisionHertfordshireCertificate of registration</t>
  </si>
  <si>
    <t>All provisionHertfordshireChanges that must be notified to Ofsted</t>
  </si>
  <si>
    <t>All provisionHertfordshireEducation programmes</t>
  </si>
  <si>
    <t>All provisionHertfordshireGeneral information and records matters</t>
  </si>
  <si>
    <t>All provisionHertfordshireGeneral suitability people matters</t>
  </si>
  <si>
    <t>All provisionHertfordshireInformation about the provider</t>
  </si>
  <si>
    <t>All provisionHertfordshireInspection has actions</t>
  </si>
  <si>
    <t>All provisionHertfordshireInspection has recommendations</t>
  </si>
  <si>
    <t>All provisionHertfordshireKey persons</t>
  </si>
  <si>
    <t>All provisionHertfordshireManaging behaviour</t>
  </si>
  <si>
    <t>All provisionHertfordshireMedicine</t>
  </si>
  <si>
    <t>All provisionHertfordshireNo of Inspections</t>
  </si>
  <si>
    <t>All provisionHertfordshireNo of providers</t>
  </si>
  <si>
    <t>All provisionHertfordshirePlanning</t>
  </si>
  <si>
    <t>All provisionHertfordshirePremises</t>
  </si>
  <si>
    <t>All provisionHertfordshireQualifications</t>
  </si>
  <si>
    <t>All provisionHertfordshireRecords to be kept</t>
  </si>
  <si>
    <t>All provisionHertfordshireRisk assessment</t>
  </si>
  <si>
    <t>All provisionHertfordshireSafeguarding policy</t>
  </si>
  <si>
    <t>All provisionHertfordshireSafeguarding practice</t>
  </si>
  <si>
    <t>All provisionHertfordshireStaff deployment</t>
  </si>
  <si>
    <t>All provisionHertfordshireSuitability to care for children, or have regular contact</t>
  </si>
  <si>
    <t>All provisionHertfordshireTraining, support and skills</t>
  </si>
  <si>
    <t>All provisionHillingdonAccident or injury</t>
  </si>
  <si>
    <t>All provisionHillingdonAssessment</t>
  </si>
  <si>
    <t>All provisionHillingdonEducation programmes</t>
  </si>
  <si>
    <t>All provisionHillingdonInspection has actions</t>
  </si>
  <si>
    <t>All provisionHillingdonInspection has recommendations</t>
  </si>
  <si>
    <t>All provisionHillingdonNo of Inspections</t>
  </si>
  <si>
    <t>All provisionHillingdonNo of providers</t>
  </si>
  <si>
    <t>All provisionHillingdonPlanning</t>
  </si>
  <si>
    <t>All provisionHillingdonPremises</t>
  </si>
  <si>
    <t>All provisionHillingdonTraining, support and skills</t>
  </si>
  <si>
    <t>All provisionHounslowInspection has recommendations</t>
  </si>
  <si>
    <t>All provisionHounslowNo of Inspections</t>
  </si>
  <si>
    <t>All provisionHounslowNo of providers</t>
  </si>
  <si>
    <t>All provisionIsle of WightEducation programmes</t>
  </si>
  <si>
    <t>All provisionIsle of WightInspection has actions</t>
  </si>
  <si>
    <t>All provisionIsle of WightInspection has recommendations</t>
  </si>
  <si>
    <t>All provisionIsle of WightManaging behaviour</t>
  </si>
  <si>
    <t>All provisionIsle of WightNo of Inspections</t>
  </si>
  <si>
    <t>All provisionIsle of WightNo of providers</t>
  </si>
  <si>
    <t>All provisionIsle of WightPlanning</t>
  </si>
  <si>
    <t>All provisionIsle of WightRisk assessment</t>
  </si>
  <si>
    <t>All provisionIsle of WightTraining, support and skills</t>
  </si>
  <si>
    <t>All provisionIsles of ScillyInspection has recommendations</t>
  </si>
  <si>
    <t>All provisionIsles of ScillyNo of Inspections</t>
  </si>
  <si>
    <t>All provisionIsles of ScillyNo of providers</t>
  </si>
  <si>
    <t>All provisionIslingtonEducation programmes</t>
  </si>
  <si>
    <t>All provisionIslingtonInspection has actions</t>
  </si>
  <si>
    <t>All provisionIslingtonInspection has recommendations</t>
  </si>
  <si>
    <t>All provisionIslingtonKey persons</t>
  </si>
  <si>
    <t>All provisionIslingtonNo of Inspections</t>
  </si>
  <si>
    <t>All provisionIslingtonNo of providers</t>
  </si>
  <si>
    <t>All provisionKensington and ChelseaAccident or injury</t>
  </si>
  <si>
    <t>All provisionKensington and ChelseaAssessment</t>
  </si>
  <si>
    <t>All provisionKensington and ChelseaEducation programmes</t>
  </si>
  <si>
    <t>All provisionKensington and ChelseaInformation about the provider</t>
  </si>
  <si>
    <t>All provisionKensington and ChelseaInspection has actions</t>
  </si>
  <si>
    <t>All provisionKensington and ChelseaInspection has recommendations</t>
  </si>
  <si>
    <t>All provisionKensington and ChelseaNo of Inspections</t>
  </si>
  <si>
    <t>All provisionKensington and ChelseaNo of providers</t>
  </si>
  <si>
    <t>All provisionKensington and ChelseaPremises</t>
  </si>
  <si>
    <t>All provisionKensington and ChelseaProviding information to parents</t>
  </si>
  <si>
    <t>All provisionKensington and ChelseaQualifications</t>
  </si>
  <si>
    <t>All provisionKensington and ChelseaRisk assessment</t>
  </si>
  <si>
    <t>All provisionKensington and ChelseaSafeguarding policy</t>
  </si>
  <si>
    <t>All provisionKensington and ChelseaSafeguarding practice</t>
  </si>
  <si>
    <t>All provisionKensington and ChelseaTraining, support and skills</t>
  </si>
  <si>
    <t>All provisionKentAccident or injury</t>
  </si>
  <si>
    <t>All provisionKentAssessment</t>
  </si>
  <si>
    <t>All provisionKentEducation programmes</t>
  </si>
  <si>
    <t>All provisionKentFood and drink</t>
  </si>
  <si>
    <t>All provisionKentGeneral suitability people matters</t>
  </si>
  <si>
    <t>All provisionKentInformation about the child</t>
  </si>
  <si>
    <t>All provisionKentInformation about the provider</t>
  </si>
  <si>
    <t>All provisionKentInspection has actions</t>
  </si>
  <si>
    <t>All provisionKentInspection has recommendations</t>
  </si>
  <si>
    <t>All provisionKentMatters affecting the welfare of children</t>
  </si>
  <si>
    <t>All provisionKentNo of Inspections</t>
  </si>
  <si>
    <t>All provisionKentNo of providers</t>
  </si>
  <si>
    <t>All provisionKentPlanning</t>
  </si>
  <si>
    <t>All provisionKentQualifications and training</t>
  </si>
  <si>
    <t>All provisionKentRecords to be kept</t>
  </si>
  <si>
    <t>All provisionKentRisk assessment</t>
  </si>
  <si>
    <t>All provisionKentSafeguarding policy</t>
  </si>
  <si>
    <t>All provisionKentSafeguarding practice</t>
  </si>
  <si>
    <t>All provisionKentStaff deployment</t>
  </si>
  <si>
    <t>All provisionKentTraining, support and skills</t>
  </si>
  <si>
    <t>All provisionKingston upon HullAssessment</t>
  </si>
  <si>
    <t>All provisionKingston upon HullEducation programmes</t>
  </si>
  <si>
    <t>All provisionKingston upon HullGeneral suitability people matters</t>
  </si>
  <si>
    <t>All provisionKingston upon HullInspection has actions</t>
  </si>
  <si>
    <t>All provisionKingston upon HullInspection has recommendations</t>
  </si>
  <si>
    <t>All provisionKingston upon HullNo of Inspections</t>
  </si>
  <si>
    <t>All provisionKingston upon HullNo of providers</t>
  </si>
  <si>
    <t>All provisionKingston upon HullPremises</t>
  </si>
  <si>
    <t>All provisionKingston upon HullSafeguarding practice</t>
  </si>
  <si>
    <t>All provisionKingston upon HullTraining, support and skills</t>
  </si>
  <si>
    <t>All provisionKingston upon ThamesAssessment</t>
  </si>
  <si>
    <t>All provisionKingston upon ThamesChanges that must be notified to Ofsted</t>
  </si>
  <si>
    <t>All provisionKingston upon ThamesGeneral information and records matters</t>
  </si>
  <si>
    <t>All provisionKingston upon ThamesGeneral suitability people matters</t>
  </si>
  <si>
    <t>All provisionKingston upon ThamesInspection has actions</t>
  </si>
  <si>
    <t>All provisionKingston upon ThamesInspection has recommendations</t>
  </si>
  <si>
    <t>All provisionKingston upon ThamesNo of Inspections</t>
  </si>
  <si>
    <t>All provisionKingston upon ThamesNo of providers</t>
  </si>
  <si>
    <t>All provisionKirkleesAccident or injury</t>
  </si>
  <si>
    <t>All provisionKirkleesArrangements for safeguarding children</t>
  </si>
  <si>
    <t>All provisionKirkleesAssessment</t>
  </si>
  <si>
    <t>All provisionKirkleesEducation programmes</t>
  </si>
  <si>
    <t>All provisionKirkleesFood and drink</t>
  </si>
  <si>
    <t>All provisionKirkleesInspection has actions</t>
  </si>
  <si>
    <t>All provisionKirkleesInspection has recommendations</t>
  </si>
  <si>
    <t>All provisionKirkleesMedicine</t>
  </si>
  <si>
    <t>All provisionKirkleesNo of Inspections</t>
  </si>
  <si>
    <t>All provisionKirkleesNo of providers</t>
  </si>
  <si>
    <t>All provisionKirkleesPlanning</t>
  </si>
  <si>
    <t>All provisionKirkleesRisk assessment</t>
  </si>
  <si>
    <t>All provisionKirkleesSafeguarding policy</t>
  </si>
  <si>
    <t>All provisionKirkleesSafety</t>
  </si>
  <si>
    <t>All provisionKirkleesStaff deployment</t>
  </si>
  <si>
    <t>All provisionKirkleesTraining, support and skills</t>
  </si>
  <si>
    <t>All provisionKnowsleyAccident or injury</t>
  </si>
  <si>
    <t>All provisionKnowsleyAssessment</t>
  </si>
  <si>
    <t>All provisionKnowsleyEducation programmes</t>
  </si>
  <si>
    <t>All provisionKnowsleyInspection has actions</t>
  </si>
  <si>
    <t>All provisionKnowsleyInspection has recommendations</t>
  </si>
  <si>
    <t>All provisionKnowsleyKey persons</t>
  </si>
  <si>
    <t>All provisionKnowsleyNo of Inspections</t>
  </si>
  <si>
    <t>All provisionKnowsleyNo of providers</t>
  </si>
  <si>
    <t>All provisionKnowsleyRisk assessment</t>
  </si>
  <si>
    <t>All provisionKnowsleySafeguarding practice</t>
  </si>
  <si>
    <t>All provisionLambethAssessment</t>
  </si>
  <si>
    <t>All provisionLambethEducation programmes</t>
  </si>
  <si>
    <t>All provisionLambethEqual opportunities</t>
  </si>
  <si>
    <t>All provisionLambethFood and drink</t>
  </si>
  <si>
    <t>All provisionLambethGeneral information and records matters</t>
  </si>
  <si>
    <t>All provisionLambethGeneral suitability people matters</t>
  </si>
  <si>
    <t>All provisionLambethInformation for parents and carers</t>
  </si>
  <si>
    <t>All provisionLambethInspection has actions</t>
  </si>
  <si>
    <t>All provisionLambethInspection has recommendations</t>
  </si>
  <si>
    <t>All provisionLambethKey persons</t>
  </si>
  <si>
    <t>All provisionLambethManaging behaviour</t>
  </si>
  <si>
    <t>All provisionLambethMedicine</t>
  </si>
  <si>
    <t>All provisionLambethNo of Inspections</t>
  </si>
  <si>
    <t>All provisionLambethNo of providers</t>
  </si>
  <si>
    <t>All provisionLambethPlanning</t>
  </si>
  <si>
    <t>All provisionLambethQualifications and training</t>
  </si>
  <si>
    <t>All provisionLambethRisk assessment</t>
  </si>
  <si>
    <t>All provisionLambethSafeguarding practice</t>
  </si>
  <si>
    <t>All provisionLambethTraining, support and skills</t>
  </si>
  <si>
    <t>All provisionLancashireAccident or injury</t>
  </si>
  <si>
    <t>All provisionLancashireCertificate of registration</t>
  </si>
  <si>
    <t>All provisionLancashireChanges to people</t>
  </si>
  <si>
    <t>All provisionLancashireComplaints</t>
  </si>
  <si>
    <t>All provisionLancashireEducation programmes</t>
  </si>
  <si>
    <t>All provisionLancashireFood and drink</t>
  </si>
  <si>
    <t>All provisionLancashireGeneral suitability people matters</t>
  </si>
  <si>
    <t>All provisionLancashireHow the childcare provision is organised</t>
  </si>
  <si>
    <t>All provisionLancashireInformation about the provider</t>
  </si>
  <si>
    <t>All provisionLancashireInspection has actions</t>
  </si>
  <si>
    <t>All provisionLancashireInspection has recommendations</t>
  </si>
  <si>
    <t>All provisionLancashireMedicine</t>
  </si>
  <si>
    <t>All provisionLancashireNo of Inspections</t>
  </si>
  <si>
    <t>All provisionLancashireNo of providers</t>
  </si>
  <si>
    <t>All provisionLancashirePlanning</t>
  </si>
  <si>
    <t>All provisionLancashireQualifications</t>
  </si>
  <si>
    <t>All provisionLancashireRecords to be kept</t>
  </si>
  <si>
    <t>All provisionLancashireRisk assessment</t>
  </si>
  <si>
    <t>All provisionLancashireSafeguarding policy</t>
  </si>
  <si>
    <t>All provisionLancashireSafeguarding practice</t>
  </si>
  <si>
    <t>All provisionLancashireStaff deployment</t>
  </si>
  <si>
    <t>All provisionLancashireTraining, support and skills</t>
  </si>
  <si>
    <t>All provisionLeedsAccident or injury</t>
  </si>
  <si>
    <t>All provisionLeedsAssessment</t>
  </si>
  <si>
    <t>All provisionLeedsChanges that must be notified to Ofsted</t>
  </si>
  <si>
    <t>All provisionLeedsChild supervision</t>
  </si>
  <si>
    <t>All provisionLeedsComplaints</t>
  </si>
  <si>
    <t>All provisionLeedsEducation programmes</t>
  </si>
  <si>
    <t>All provisionLeedsFood and drink</t>
  </si>
  <si>
    <t>All provisionLeedsGeneral information and records matters</t>
  </si>
  <si>
    <t>All provisionLeedsGeneral suitability people matters</t>
  </si>
  <si>
    <t>All provisionLeedsInformation about the child</t>
  </si>
  <si>
    <t>All provisionLeedsInformation about the provider</t>
  </si>
  <si>
    <t>All provisionLeedsInformation for parents and carers</t>
  </si>
  <si>
    <t>All provisionLeedsInspection has actions</t>
  </si>
  <si>
    <t>All provisionLeedsInspection has recommendations</t>
  </si>
  <si>
    <t>All provisionLeedsKey persons</t>
  </si>
  <si>
    <t>All provisionLeedsManaging behaviour</t>
  </si>
  <si>
    <t>All provisionLeedsMedicine</t>
  </si>
  <si>
    <t>All provisionLeedsNo of Inspections</t>
  </si>
  <si>
    <t>All provisionLeedsNo of providers</t>
  </si>
  <si>
    <t>All provisionLeedsOutings</t>
  </si>
  <si>
    <t>All provisionLeedsPlanning</t>
  </si>
  <si>
    <t>All provisionLeedsPremises</t>
  </si>
  <si>
    <t>All provisionLeedsQualifications</t>
  </si>
  <si>
    <t>All provisionLeedsRisk assessment</t>
  </si>
  <si>
    <t>All provisionLeedsSafeguarding policy</t>
  </si>
  <si>
    <t>All provisionLeedsSafeguarding practice</t>
  </si>
  <si>
    <t>All provisionLeedsSafety</t>
  </si>
  <si>
    <t>All provisionLeedsTraining, support and skills</t>
  </si>
  <si>
    <t>All provisionLeicesterAssessment</t>
  </si>
  <si>
    <t>All provisionLeicesterChanges that must be notified to Ofsted</t>
  </si>
  <si>
    <t>All provisionLeicesterEducation programmes</t>
  </si>
  <si>
    <t>All provisionLeicesterFood and drink</t>
  </si>
  <si>
    <t>All provisionLeicesterGeneral suitability people matters</t>
  </si>
  <si>
    <t>All provisionLeicesterInspection has actions</t>
  </si>
  <si>
    <t>All provisionLeicesterInspection has recommendations</t>
  </si>
  <si>
    <t>All provisionLeicesterInsurance</t>
  </si>
  <si>
    <t>All provisionLeicesterManaging behaviour</t>
  </si>
  <si>
    <t>All provisionLeicesterMatters affecting the welfare of children</t>
  </si>
  <si>
    <t>All provisionLeicesterNo of Inspections</t>
  </si>
  <si>
    <t>All provisionLeicesterNo of providers</t>
  </si>
  <si>
    <t>All provisionLeicesterPlanning</t>
  </si>
  <si>
    <t>All provisionLeicesterPremises</t>
  </si>
  <si>
    <t>All provisionLeicesterQualifications</t>
  </si>
  <si>
    <t>All provisionLeicesterRatios</t>
  </si>
  <si>
    <t>All provisionLeicesterSafeguarding practice</t>
  </si>
  <si>
    <t>All provisionLeicestershireAccident or injury</t>
  </si>
  <si>
    <t>All provisionLeicestershireAssessment</t>
  </si>
  <si>
    <t>All provisionLeicestershireChild supervision</t>
  </si>
  <si>
    <t>All provisionLeicestershireEducation programmes</t>
  </si>
  <si>
    <t>All provisionLeicestershireFood and drink</t>
  </si>
  <si>
    <t>All provisionLeicestershireGeneral information and records matters</t>
  </si>
  <si>
    <t>All provisionLeicestershireGeneral suitability people matters</t>
  </si>
  <si>
    <t>All provisionLeicestershireInspection has actions</t>
  </si>
  <si>
    <t>All provisionLeicestershireInspection has recommendations</t>
  </si>
  <si>
    <t>All provisionLeicestershireMedicine</t>
  </si>
  <si>
    <t>All provisionLeicestershireNo of Inspections</t>
  </si>
  <si>
    <t>All provisionLeicestershireNo of providers</t>
  </si>
  <si>
    <t>All provisionLeicestershirePlanning</t>
  </si>
  <si>
    <t>All provisionLeicestershirePremises</t>
  </si>
  <si>
    <t>All provisionLeicestershireQualifications</t>
  </si>
  <si>
    <t>All provisionLeicestershireQualifications and training</t>
  </si>
  <si>
    <t>All provisionLeicestershireRisk assessment</t>
  </si>
  <si>
    <t>All provisionLeicestershireSafeguarding practice</t>
  </si>
  <si>
    <t>All provisionLeicestershireSafety</t>
  </si>
  <si>
    <t>All provisionLeicestershireStaff deployment</t>
  </si>
  <si>
    <t>All provisionLeicestershireTraining, support and skills</t>
  </si>
  <si>
    <t>All provisionLeicesterTraining, support and skills</t>
  </si>
  <si>
    <t>All provisionLewishamAssessment</t>
  </si>
  <si>
    <t>All provisionLewishamChanges that must be notified to Ofsted</t>
  </si>
  <si>
    <t>All provisionLewishamEducation programmes</t>
  </si>
  <si>
    <t>All provisionLewishamEqual opportunities</t>
  </si>
  <si>
    <t>All provisionLewishamInformation about the provider</t>
  </si>
  <si>
    <t>All provisionLewishamInformation for parents and carers</t>
  </si>
  <si>
    <t>All provisionLewishamInspection has actions</t>
  </si>
  <si>
    <t>All provisionLewishamInspection has recommendations</t>
  </si>
  <si>
    <t>All provisionLewishamKey persons</t>
  </si>
  <si>
    <t>All provisionLewishamManaging behaviour</t>
  </si>
  <si>
    <t>All provisionLewishamNo of Inspections</t>
  </si>
  <si>
    <t>All provisionLewishamNo of providers</t>
  </si>
  <si>
    <t>All provisionLewishamPlanning</t>
  </si>
  <si>
    <t>All provisionLewishamPremises</t>
  </si>
  <si>
    <t>All provisionLewishamRecords to be kept</t>
  </si>
  <si>
    <t>All provisionLewishamRisk assessment</t>
  </si>
  <si>
    <t>All provisionLewishamSafeguarding policy</t>
  </si>
  <si>
    <t>All provisionLewishamSafeguarding practice</t>
  </si>
  <si>
    <t>All provisionLewishamSafety</t>
  </si>
  <si>
    <t>All provisionLewishamStaff deployment</t>
  </si>
  <si>
    <t>All provisionLewishamTraining, support and skills</t>
  </si>
  <si>
    <t>All provisionLewishamWelfare of the children being cared for</t>
  </si>
  <si>
    <t>All provisionLincolnshireAccident or injury</t>
  </si>
  <si>
    <t>All provisionLincolnshireAssessment</t>
  </si>
  <si>
    <t>All provisionLincolnshireEducation programmes</t>
  </si>
  <si>
    <t>All provisionLincolnshireGeneral information and records matters</t>
  </si>
  <si>
    <t>All provisionLincolnshireInspection has actions</t>
  </si>
  <si>
    <t>All provisionLincolnshireInspection has recommendations</t>
  </si>
  <si>
    <t>All provisionLincolnshireKey persons</t>
  </si>
  <si>
    <t>All provisionLincolnshireMedicine</t>
  </si>
  <si>
    <t>All provisionLincolnshireNo of Inspections</t>
  </si>
  <si>
    <t>All provisionLincolnshireNo of providers</t>
  </si>
  <si>
    <t>All provisionLincolnshireOutings</t>
  </si>
  <si>
    <t>All provisionLincolnshirePlanning</t>
  </si>
  <si>
    <t>All provisionLincolnshirePremises</t>
  </si>
  <si>
    <t>All provisionLincolnshireQualifications</t>
  </si>
  <si>
    <t>All provisionLincolnshireRisk assessment</t>
  </si>
  <si>
    <t>All provisionLincolnshireSafeguarding practice</t>
  </si>
  <si>
    <t>All provisionLincolnshireSafety</t>
  </si>
  <si>
    <t>All provisionLincolnshireTraining, support and skills</t>
  </si>
  <si>
    <t>All provisionLiverpoolAssessment</t>
  </si>
  <si>
    <t>All provisionLiverpoolComplaints</t>
  </si>
  <si>
    <t>All provisionLiverpoolInspection has actions</t>
  </si>
  <si>
    <t>All provisionLiverpoolInspection has recommendations</t>
  </si>
  <si>
    <t>All provisionLiverpoolManaging behaviour</t>
  </si>
  <si>
    <t>All provisionLiverpoolNo of Inspections</t>
  </si>
  <si>
    <t>All provisionLiverpoolNo of providers</t>
  </si>
  <si>
    <t>All provisionLiverpoolPlanning</t>
  </si>
  <si>
    <t>All provisionLiverpoolQualifications</t>
  </si>
  <si>
    <t>All provisionLutonAssessment</t>
  </si>
  <si>
    <t>All provisionLutonEducation programmes</t>
  </si>
  <si>
    <t>All provisionLutonGeneral suitability people matters</t>
  </si>
  <si>
    <t>All provisionLutonInspection has actions</t>
  </si>
  <si>
    <t>All provisionLutonInspection has recommendations</t>
  </si>
  <si>
    <t>All provisionLutonNo of Inspections</t>
  </si>
  <si>
    <t>All provisionLutonNo of providers</t>
  </si>
  <si>
    <t>All provisionLutonRisk assessment</t>
  </si>
  <si>
    <t>All provisionLutonSafeguarding policy</t>
  </si>
  <si>
    <t>All provisionLutonSafeguarding practice</t>
  </si>
  <si>
    <t>All provisionLutonStaff deployment</t>
  </si>
  <si>
    <t>All provisionManchesterArrangements for safeguarding children</t>
  </si>
  <si>
    <t>All provisionManchesterAssessment</t>
  </si>
  <si>
    <t>All provisionManchesterChanges that must be notified to Ofsted</t>
  </si>
  <si>
    <t>All provisionManchesterEducation programmes</t>
  </si>
  <si>
    <t>All provisionManchesterGeneral information and records matters</t>
  </si>
  <si>
    <t>All provisionManchesterInformation about the child</t>
  </si>
  <si>
    <t>All provisionManchesterInformation about the provider</t>
  </si>
  <si>
    <t>All provisionManchesterInformation for parents and carers</t>
  </si>
  <si>
    <t>All provisionManchesterInspection has actions</t>
  </si>
  <si>
    <t>All provisionManchesterInspection has recommendations</t>
  </si>
  <si>
    <t>All provisionManchesterKey persons</t>
  </si>
  <si>
    <t>All provisionManchesterManaging behaviour</t>
  </si>
  <si>
    <t>All provisionManchesterNo of Inspections</t>
  </si>
  <si>
    <t>All provisionManchesterNo of providers</t>
  </si>
  <si>
    <t>All provisionManchesterPlanning</t>
  </si>
  <si>
    <t>All provisionManchesterRisk assessment</t>
  </si>
  <si>
    <t>All provisionManchesterSafeguarding policy</t>
  </si>
  <si>
    <t>All provisionManchesterSafeguarding practice</t>
  </si>
  <si>
    <t>All provisionManchesterTraining, support and skills</t>
  </si>
  <si>
    <t>All provisionMedwayEducation programmes</t>
  </si>
  <si>
    <t>All provisionMedwayFood and drink</t>
  </si>
  <si>
    <t>All provisionMedwayGeneral information and records matters</t>
  </si>
  <si>
    <t>All provisionMedwayGeneral suitability people matters</t>
  </si>
  <si>
    <t>All provisionMedwayInspection has actions</t>
  </si>
  <si>
    <t>All provisionMedwayInspection has recommendations</t>
  </si>
  <si>
    <t>All provisionMedwayManaging behaviour</t>
  </si>
  <si>
    <t>All provisionMedwayNo of Inspections</t>
  </si>
  <si>
    <t>All provisionMedwayNo of providers</t>
  </si>
  <si>
    <t>All provisionMedwayPlanning</t>
  </si>
  <si>
    <t>All provisionMedwayPremises</t>
  </si>
  <si>
    <t>All provisionMedwayRisk assessment</t>
  </si>
  <si>
    <t>All provisionMedwayTraining, support and skills</t>
  </si>
  <si>
    <t>All provisionMertonAssessment</t>
  </si>
  <si>
    <t>All provisionMertonEducation programmes</t>
  </si>
  <si>
    <t>All provisionMertonEqual opportunities</t>
  </si>
  <si>
    <t>All provisionMertonGeneral information and records matters</t>
  </si>
  <si>
    <t>All provisionMertonInformation for parents and carers</t>
  </si>
  <si>
    <t>All provisionMertonInspection has actions</t>
  </si>
  <si>
    <t>All provisionMertonInspection has recommendations</t>
  </si>
  <si>
    <t>All provisionMertonKey persons</t>
  </si>
  <si>
    <t>All provisionMertonManaging behaviour</t>
  </si>
  <si>
    <t>All provisionMertonMedicine</t>
  </si>
  <si>
    <t>All provisionMertonNo of Inspections</t>
  </si>
  <si>
    <t>All provisionMertonNo of providers</t>
  </si>
  <si>
    <t>All provisionMertonPlanning</t>
  </si>
  <si>
    <t>All provisionMertonPremises</t>
  </si>
  <si>
    <t>All provisionMertonProviding information to parents</t>
  </si>
  <si>
    <t>All provisionMertonRatios</t>
  </si>
  <si>
    <t>All provisionMertonRisk assessment</t>
  </si>
  <si>
    <t>All provisionMertonSafeguarding practice</t>
  </si>
  <si>
    <t>All provisionMertonStaff taking medicine / other substances</t>
  </si>
  <si>
    <t>All provisionMertonTraining, support and skills</t>
  </si>
  <si>
    <t>All provisionMiddlesbroughInspection has actions</t>
  </si>
  <si>
    <t>All provisionMiddlesbroughInspection has recommendations</t>
  </si>
  <si>
    <t>All provisionMiddlesbroughMedicine</t>
  </si>
  <si>
    <t>All provisionMiddlesbroughNo of Inspections</t>
  </si>
  <si>
    <t>All provisionMiddlesbroughNo of providers</t>
  </si>
  <si>
    <t>All provisionMiddlesbroughQualifications</t>
  </si>
  <si>
    <t>All provisionMiddlesbroughRisk assessment</t>
  </si>
  <si>
    <t>All provisionMilton KeynesAssessment</t>
  </si>
  <si>
    <t>All provisionMilton KeynesChanges that must be notified to Ofsted</t>
  </si>
  <si>
    <t>All provisionMilton KeynesEducation programmes</t>
  </si>
  <si>
    <t>All provisionMilton KeynesInformation about the provider</t>
  </si>
  <si>
    <t>All provisionMilton KeynesInspection has actions</t>
  </si>
  <si>
    <t>All provisionMilton KeynesInspection has recommendations</t>
  </si>
  <si>
    <t>All provisionMilton KeynesKey persons</t>
  </si>
  <si>
    <t>All provisionMilton KeynesMedicine</t>
  </si>
  <si>
    <t>All provisionMilton KeynesNo of Inspections</t>
  </si>
  <si>
    <t>All provisionMilton KeynesNo of providers</t>
  </si>
  <si>
    <t>All provisionMilton KeynesPlanning</t>
  </si>
  <si>
    <t>All provisionMilton KeynesPremises</t>
  </si>
  <si>
    <t>All provisionMilton KeynesQualifications</t>
  </si>
  <si>
    <t>All provisionMilton KeynesRatios</t>
  </si>
  <si>
    <t>All provisionMilton KeynesRisk assessment</t>
  </si>
  <si>
    <t>All provisionMilton KeynesSafeguarding practice</t>
  </si>
  <si>
    <t>All provisionMilton KeynesTraining, support and skills</t>
  </si>
  <si>
    <t>All provisionNewcastle upon TyneEducation programmes</t>
  </si>
  <si>
    <t>All provisionNewcastle upon TyneGeneral information and records matters</t>
  </si>
  <si>
    <t>All provisionNewcastle upon TyneInformation about the provider</t>
  </si>
  <si>
    <t>All provisionNewcastle upon TyneInformation for parents and carers</t>
  </si>
  <si>
    <t>All provisionNewcastle upon TyneInspection has actions</t>
  </si>
  <si>
    <t>All provisionNewcastle upon TyneInspection has recommendations</t>
  </si>
  <si>
    <t>All provisionNewcastle upon TyneNo of Inspections</t>
  </si>
  <si>
    <t>All provisionNewcastle upon TyneNo of providers</t>
  </si>
  <si>
    <t>All provisionNewcastle upon TyneRisk assessment</t>
  </si>
  <si>
    <t>All provisionNewcastle upon TyneTraining, support and skills</t>
  </si>
  <si>
    <t>All provisionNewhamArrangements for safeguarding children</t>
  </si>
  <si>
    <t>All provisionNewhamAssessment</t>
  </si>
  <si>
    <t>All provisionNewhamChild supervision</t>
  </si>
  <si>
    <t>All provisionNewhamComplaints</t>
  </si>
  <si>
    <t>All provisionNewhamEducation programmes</t>
  </si>
  <si>
    <t>All provisionNewhamGeneral information and records matters</t>
  </si>
  <si>
    <t>All provisionNewhamGeneral suitability people matters</t>
  </si>
  <si>
    <t>All provisionNewhamInformation for parents and carers</t>
  </si>
  <si>
    <t>All provisionNewhamInspection has actions</t>
  </si>
  <si>
    <t>All provisionNewhamInspection has recommendations</t>
  </si>
  <si>
    <t>All provisionNewhamKey persons</t>
  </si>
  <si>
    <t>All provisionNewhamManaging behaviour</t>
  </si>
  <si>
    <t>All provisionNewhamNo of Inspections</t>
  </si>
  <si>
    <t>All provisionNewhamNo of providers</t>
  </si>
  <si>
    <t>All provisionNewhamPlanning</t>
  </si>
  <si>
    <t>All provisionNewhamPremises</t>
  </si>
  <si>
    <t>All provisionNewhamRatios</t>
  </si>
  <si>
    <t>All provisionNewhamRisk assessment</t>
  </si>
  <si>
    <t>All provisionNewhamSafeguarding policy</t>
  </si>
  <si>
    <t>All provisionNewhamSafeguarding practice</t>
  </si>
  <si>
    <t>All provisionNewhamStaff deployment</t>
  </si>
  <si>
    <t>All provisionNewhamTraining, support and skills</t>
  </si>
  <si>
    <t>All provisionNorfolkAccident or injury</t>
  </si>
  <si>
    <t>All provisionNorfolkAssessment</t>
  </si>
  <si>
    <t>All provisionNorfolkChanges that must be notified to Ofsted</t>
  </si>
  <si>
    <t>All provisionNorfolkChild supervision</t>
  </si>
  <si>
    <t>All provisionNorfolkEducation programmes</t>
  </si>
  <si>
    <t>All provisionNorfolkEqual opportunities</t>
  </si>
  <si>
    <t>All provisionNorfolkFood and drink</t>
  </si>
  <si>
    <t>All provisionNorfolkGeneral information and records matters</t>
  </si>
  <si>
    <t>All provisionNorfolkGeneral suitability people matters</t>
  </si>
  <si>
    <t>All provisionNorfolkInformation about the provider</t>
  </si>
  <si>
    <t>All provisionNorfolkInformation for parents and carers</t>
  </si>
  <si>
    <t>All provisionNorfolkInspection has actions</t>
  </si>
  <si>
    <t>All provisionNorfolkInspection has recommendations</t>
  </si>
  <si>
    <t>All provisionNorfolkKey persons</t>
  </si>
  <si>
    <t>All provisionNorfolkMedicine</t>
  </si>
  <si>
    <t>All provisionNorfolkNo of Inspections</t>
  </si>
  <si>
    <t>All provisionNorfolkNo of providers</t>
  </si>
  <si>
    <t>All provisionNorfolkOutings</t>
  </si>
  <si>
    <t>All provisionNorfolkPlanning</t>
  </si>
  <si>
    <t>All provisionNorfolkPremises</t>
  </si>
  <si>
    <t>All provisionNorfolkQualifications</t>
  </si>
  <si>
    <t>All provisionNorfolkRisk assessment</t>
  </si>
  <si>
    <t>All provisionNorfolkSafeguarding policy</t>
  </si>
  <si>
    <t>All provisionNorfolkSafeguarding practice</t>
  </si>
  <si>
    <t>All provisionNorfolkSafety</t>
  </si>
  <si>
    <t>All provisionNorfolkTraining, support and skills</t>
  </si>
  <si>
    <t>All provisionNorth East LincolnshireInspection has recommendations</t>
  </si>
  <si>
    <t>All provisionNorth East LincolnshireNo of Inspections</t>
  </si>
  <si>
    <t>All provisionNorth East LincolnshireNo of providers</t>
  </si>
  <si>
    <t>All provisionNorth LincolnshireEducation programmes</t>
  </si>
  <si>
    <t>All provisionNorth LincolnshireInspection has actions</t>
  </si>
  <si>
    <t>All provisionNorth LincolnshireInspection has recommendations</t>
  </si>
  <si>
    <t>All provisionNorth LincolnshireNo of Inspections</t>
  </si>
  <si>
    <t>All provisionNorth LincolnshireNo of providers</t>
  </si>
  <si>
    <t>All provisionNorth LincolnshireTraining, support and skills</t>
  </si>
  <si>
    <t>All provisionNorth SomersetAssessment</t>
  </si>
  <si>
    <t>All provisionNorth SomersetChild supervision</t>
  </si>
  <si>
    <t>All provisionNorth SomersetEducation programmes</t>
  </si>
  <si>
    <t>All provisionNorth SomersetGeneral suitability people matters</t>
  </si>
  <si>
    <t>All provisionNorth SomersetInformation about the child</t>
  </si>
  <si>
    <t>All provisionNorth SomersetInspection has actions</t>
  </si>
  <si>
    <t>All provisionNorth SomersetInspection has recommendations</t>
  </si>
  <si>
    <t>All provisionNorth SomersetManaging behaviour</t>
  </si>
  <si>
    <t>All provisionNorth SomersetNo of Inspections</t>
  </si>
  <si>
    <t>All provisionNorth SomersetNo of providers</t>
  </si>
  <si>
    <t>All provisionNorth SomersetOutings</t>
  </si>
  <si>
    <t>All provisionNorth SomersetPlanning</t>
  </si>
  <si>
    <t>All provisionNorth SomersetRatios</t>
  </si>
  <si>
    <t>All provisionNorth SomersetSafeguarding policy</t>
  </si>
  <si>
    <t>All provisionNorth SomersetSafety</t>
  </si>
  <si>
    <t>All provisionNorth SomersetTraining, support and skills</t>
  </si>
  <si>
    <t>All provisionNorth TynesideInformation about the child</t>
  </si>
  <si>
    <t>All provisionNorth TynesideInspection has actions</t>
  </si>
  <si>
    <t>All provisionNorth TynesideInspection has recommendations</t>
  </si>
  <si>
    <t>All provisionNorth TynesideNo of Inspections</t>
  </si>
  <si>
    <t>All provisionNorth TynesideNo of providers</t>
  </si>
  <si>
    <t>All provisionNorth TynesidePlanning</t>
  </si>
  <si>
    <t>All provisionNorth TynesideRecords to be kept</t>
  </si>
  <si>
    <t>All provisionNorth YorkshireAccident or injury</t>
  </si>
  <si>
    <t>All provisionNorth YorkshireAssessment</t>
  </si>
  <si>
    <t>All provisionNorth YorkshireEducation programmes</t>
  </si>
  <si>
    <t>All provisionNorth YorkshireEqual opportunities</t>
  </si>
  <si>
    <t>All provisionNorth YorkshireGeneral information and records matters</t>
  </si>
  <si>
    <t>All provisionNorth YorkshireGeneral suitability people matters</t>
  </si>
  <si>
    <t>All provisionNorth YorkshireInformation for parents and carers</t>
  </si>
  <si>
    <t>All provisionNorth YorkshireInspection has actions</t>
  </si>
  <si>
    <t>All provisionNorth YorkshireInspection has recommendations</t>
  </si>
  <si>
    <t>All provisionNorth YorkshireNo of Inspections</t>
  </si>
  <si>
    <t>All provisionNorth YorkshireNo of providers</t>
  </si>
  <si>
    <t>All provisionNorth YorkshirePlanning</t>
  </si>
  <si>
    <t>All provisionNorth YorkshirePremises</t>
  </si>
  <si>
    <t>All provisionNorth YorkshireQualifications</t>
  </si>
  <si>
    <t>All provisionNorth YorkshireRatios</t>
  </si>
  <si>
    <t>All provisionNorth YorkshireRisk assessment</t>
  </si>
  <si>
    <t>All provisionNorth YorkshireSafeguarding policy</t>
  </si>
  <si>
    <t>All provisionNorth YorkshireSafeguarding practice</t>
  </si>
  <si>
    <t>All provisionNorth YorkshireSafety</t>
  </si>
  <si>
    <t>All provisionNorth YorkshireStaff deployment</t>
  </si>
  <si>
    <t>All provisionNorth YorkshireSuitability to care for children, or have regular contact</t>
  </si>
  <si>
    <t>All provisionNorth YorkshireTraining, support and skills</t>
  </si>
  <si>
    <t>All provisionNorthamptonshireAssessment</t>
  </si>
  <si>
    <t>All provisionNorthamptonshireChanges that must be notified to Ofsted</t>
  </si>
  <si>
    <t>All provisionNorthamptonshireComplaints</t>
  </si>
  <si>
    <t>All provisionNorthamptonshireEducation programmes</t>
  </si>
  <si>
    <t>All provisionNorthamptonshireFood and drink</t>
  </si>
  <si>
    <t>All provisionNorthamptonshireGeneral information and records matters</t>
  </si>
  <si>
    <t>All provisionNorthamptonshireGeneral suitability people matters</t>
  </si>
  <si>
    <t>All provisionNorthamptonshireInformation about the provider</t>
  </si>
  <si>
    <t>All provisionNorthamptonshireInspection has actions</t>
  </si>
  <si>
    <t>All provisionNorthamptonshireInspection has recommendations</t>
  </si>
  <si>
    <t>All provisionNorthamptonshireKey persons</t>
  </si>
  <si>
    <t>All provisionNorthamptonshireManaging behaviour</t>
  </si>
  <si>
    <t>All provisionNorthamptonshireMedicine</t>
  </si>
  <si>
    <t>All provisionNorthamptonshireNo of Inspections</t>
  </si>
  <si>
    <t>All provisionNorthamptonshireNo of providers</t>
  </si>
  <si>
    <t>All provisionNorthamptonshirePlanning</t>
  </si>
  <si>
    <t>All provisionNorthamptonshireQualifications and training</t>
  </si>
  <si>
    <t>All provisionNorthamptonshireRisk assessment</t>
  </si>
  <si>
    <t>All provisionNorthamptonshireSafeguarding practice</t>
  </si>
  <si>
    <t>All provisionNorthamptonshireStaff deployment</t>
  </si>
  <si>
    <t>All provisionNorthamptonshireTraining, support and skills</t>
  </si>
  <si>
    <t>All provisionNorthumberlandEducation programmes</t>
  </si>
  <si>
    <t>All provisionNorthumberlandInformation about the child</t>
  </si>
  <si>
    <t>All provisionNorthumberlandInspection has actions</t>
  </si>
  <si>
    <t>All provisionNorthumberlandInspection has recommendations</t>
  </si>
  <si>
    <t>All provisionNorthumberlandKey persons</t>
  </si>
  <si>
    <t>All provisionNorthumberlandManaging behaviour</t>
  </si>
  <si>
    <t>All provisionNorthumberlandNo of Inspections</t>
  </si>
  <si>
    <t>All provisionNorthumberlandNo of providers</t>
  </si>
  <si>
    <t>All provisionNorthumberlandPlanning</t>
  </si>
  <si>
    <t>All provisionNorthumberlandQualifications and training</t>
  </si>
  <si>
    <t>All provisionNorthumberlandSafeguarding practice</t>
  </si>
  <si>
    <t>All provisionNot RecordedAssessment</t>
  </si>
  <si>
    <t>All provisionNot RecordedInspection has actions</t>
  </si>
  <si>
    <t>All provisionNot RecordedInspection has recommendations</t>
  </si>
  <si>
    <t>All provisionNot RecordedNo of Inspections</t>
  </si>
  <si>
    <t>All provisionNot RecordedNo of providers</t>
  </si>
  <si>
    <t>All provisionNottinghamAccident or injury</t>
  </si>
  <si>
    <t>All provisionNottinghamAssessment</t>
  </si>
  <si>
    <t>All provisionNottinghamEducation programmes</t>
  </si>
  <si>
    <t>All provisionNottinghamFood and drink</t>
  </si>
  <si>
    <t>All provisionNottinghamInformation about the provider</t>
  </si>
  <si>
    <t>All provisionNottinghamInspection has actions</t>
  </si>
  <si>
    <t>All provisionNottinghamInspection has recommendations</t>
  </si>
  <si>
    <t>All provisionNottinghamManaging behaviour</t>
  </si>
  <si>
    <t>All provisionNottinghamNo of Inspections</t>
  </si>
  <si>
    <t>All provisionNottinghamNo of providers</t>
  </si>
  <si>
    <t>All provisionNottinghamPlanning</t>
  </si>
  <si>
    <t>All provisionNottinghamRatios</t>
  </si>
  <si>
    <t>All provisionNottinghamRecords to be kept</t>
  </si>
  <si>
    <t>All provisionNottinghamRisk assessment</t>
  </si>
  <si>
    <t>All provisionNottinghamSafeguarding practice</t>
  </si>
  <si>
    <t>All provisionNottinghamSafety</t>
  </si>
  <si>
    <t>All provisionNottinghamshireAssessment</t>
  </si>
  <si>
    <t>All provisionNottinghamshireChanges that must be notified to Ofsted</t>
  </si>
  <si>
    <t>All provisionNottinghamshireEducation programmes</t>
  </si>
  <si>
    <t>All provisionNottinghamshireGeneral suitability people matters</t>
  </si>
  <si>
    <t>All provisionNottinghamshireInformation about the provider</t>
  </si>
  <si>
    <t>All provisionNottinghamshireInspection has actions</t>
  </si>
  <si>
    <t>All provisionNottinghamshireInspection has recommendations</t>
  </si>
  <si>
    <t>All provisionNottinghamshireNo of Inspections</t>
  </si>
  <si>
    <t>All provisionNottinghamshireNo of providers</t>
  </si>
  <si>
    <t>All provisionNottinghamshirePlanning</t>
  </si>
  <si>
    <t>All provisionNottinghamshirePremises</t>
  </si>
  <si>
    <t>All provisionNottinghamshireQualifications</t>
  </si>
  <si>
    <t>All provisionNottinghamshireRatios</t>
  </si>
  <si>
    <t>All provisionNottinghamshireRisk assessment</t>
  </si>
  <si>
    <t>All provisionNottinghamshireSafeguarding policy</t>
  </si>
  <si>
    <t>All provisionNottinghamshireSafeguarding practice</t>
  </si>
  <si>
    <t>All provisionNottinghamshireSafety</t>
  </si>
  <si>
    <t>All provisionNottinghamshireTraining, support and skills</t>
  </si>
  <si>
    <t>All provisionNottinghamTraining, support and skills</t>
  </si>
  <si>
    <t>All provisionOldhamEducation programmes</t>
  </si>
  <si>
    <t>All provisionOldhamGeneral information and records matters</t>
  </si>
  <si>
    <t>All provisionOldhamGeneral suitability people matters</t>
  </si>
  <si>
    <t>All provisionOldhamInformation about the child</t>
  </si>
  <si>
    <t>All provisionOldhamInspection has actions</t>
  </si>
  <si>
    <t>All provisionOldhamInspection has recommendations</t>
  </si>
  <si>
    <t>All provisionOldhamMedicine</t>
  </si>
  <si>
    <t>All provisionOldhamNo of Inspections</t>
  </si>
  <si>
    <t>All provisionOldhamNo of providers</t>
  </si>
  <si>
    <t>All provisionOldhamPlanning</t>
  </si>
  <si>
    <t>All provisionOldhamQualifications</t>
  </si>
  <si>
    <t>All provisionOldhamSafeguarding practice</t>
  </si>
  <si>
    <t>All provisionOldhamTraining, support and skills</t>
  </si>
  <si>
    <t>All provisionOxfordshireAssessment</t>
  </si>
  <si>
    <t>All provisionOxfordshireChanges that must be notified to Ofsted</t>
  </si>
  <si>
    <t>All provisionOxfordshireComplaints</t>
  </si>
  <si>
    <t>All provisionOxfordshireEducation programmes</t>
  </si>
  <si>
    <t>All provisionOxfordshireGeneral suitability people matters</t>
  </si>
  <si>
    <t>All provisionOxfordshireInformation for parents and carers</t>
  </si>
  <si>
    <t>All provisionOxfordshireInspection has actions</t>
  </si>
  <si>
    <t>All provisionOxfordshireInspection has recommendations</t>
  </si>
  <si>
    <t>All provisionOxfordshireManaging behaviour</t>
  </si>
  <si>
    <t>All provisionOxfordshireMedicine</t>
  </si>
  <si>
    <t>All provisionOxfordshireNo of Inspections</t>
  </si>
  <si>
    <t>All provisionOxfordshireNo of providers</t>
  </si>
  <si>
    <t>All provisionOxfordshirePlanning</t>
  </si>
  <si>
    <t>All provisionOxfordshireQualifications</t>
  </si>
  <si>
    <t>All provisionOxfordshireRatios</t>
  </si>
  <si>
    <t>All provisionOxfordshireRisk assessment</t>
  </si>
  <si>
    <t>All provisionOxfordshireSafeguarding policy</t>
  </si>
  <si>
    <t>All provisionOxfordshireSafeguarding practice</t>
  </si>
  <si>
    <t>All provisionOxfordshireStaff deployment</t>
  </si>
  <si>
    <t>All provisionOxfordshireTraining, support and skills</t>
  </si>
  <si>
    <t>All provisionPeterboroughAssessment</t>
  </si>
  <si>
    <t>All provisionPeterboroughChanges that must be notified to Ofsted</t>
  </si>
  <si>
    <t>All provisionPeterboroughEducation programmes</t>
  </si>
  <si>
    <t>All provisionPeterboroughGeneral information and records matters</t>
  </si>
  <si>
    <t>All provisionPeterboroughGeneral suitability people matters</t>
  </si>
  <si>
    <t>All provisionPeterboroughInformation about the child</t>
  </si>
  <si>
    <t>All provisionPeterboroughInformation about the provider</t>
  </si>
  <si>
    <t>All provisionPeterboroughInspection has actions</t>
  </si>
  <si>
    <t>All provisionPeterboroughInspection has recommendations</t>
  </si>
  <si>
    <t>All provisionPeterboroughManaging behaviour</t>
  </si>
  <si>
    <t>All provisionPeterboroughMedicine</t>
  </si>
  <si>
    <t>All provisionPeterboroughNo of Inspections</t>
  </si>
  <si>
    <t>All provisionPeterboroughNo of providers</t>
  </si>
  <si>
    <t>All provisionPeterboroughPlanning</t>
  </si>
  <si>
    <t>All provisionPeterboroughRecords to be kept</t>
  </si>
  <si>
    <t>All provisionPeterboroughRisk assessment</t>
  </si>
  <si>
    <t>All provisionPeterboroughSafeguarding practice</t>
  </si>
  <si>
    <t>All provisionPeterboroughStaff deployment</t>
  </si>
  <si>
    <t>All provisionPeterboroughTraining, support and skills</t>
  </si>
  <si>
    <t>All provisionPlymouthAssessment</t>
  </si>
  <si>
    <t>All provisionPlymouthChanges that must be notified to Ofsted</t>
  </si>
  <si>
    <t>All provisionPlymouthEducation programmes</t>
  </si>
  <si>
    <t>All provisionPlymouthGeneral information and records matters</t>
  </si>
  <si>
    <t>All provisionPlymouthGeneral suitability people matters</t>
  </si>
  <si>
    <t>All provisionPlymouthInspection has actions</t>
  </si>
  <si>
    <t>All provisionPlymouthInspection has recommendations</t>
  </si>
  <si>
    <t>All provisionPlymouthManaging behaviour</t>
  </si>
  <si>
    <t>All provisionPlymouthNo of Inspections</t>
  </si>
  <si>
    <t>All provisionPlymouthNo of providers</t>
  </si>
  <si>
    <t>All provisionPlymouthPlanning</t>
  </si>
  <si>
    <t>All provisionPlymouthSafeguarding policy</t>
  </si>
  <si>
    <t>All provisionPlymouthSafeguarding practice</t>
  </si>
  <si>
    <t>All provisionPortsmouthAssessment</t>
  </si>
  <si>
    <t>All provisionPortsmouthEducation programmes</t>
  </si>
  <si>
    <t>All provisionPortsmouthGeneral information and records matters</t>
  </si>
  <si>
    <t>All provisionPortsmouthGeneral suitability people matters</t>
  </si>
  <si>
    <t>All provisionPortsmouthInformation about the provider</t>
  </si>
  <si>
    <t>All provisionPortsmouthInspection has actions</t>
  </si>
  <si>
    <t>All provisionPortsmouthInspection has recommendations</t>
  </si>
  <si>
    <t>All provisionPortsmouthNo of Inspections</t>
  </si>
  <si>
    <t>All provisionPortsmouthNo of providers</t>
  </si>
  <si>
    <t>All provisionPortsmouthSafeguarding practice</t>
  </si>
  <si>
    <t>All provisionPortsmouthTraining, support and skills</t>
  </si>
  <si>
    <t>All provisionReadingAssessment</t>
  </si>
  <si>
    <t>All provisionReadingEducation programmes</t>
  </si>
  <si>
    <t>All provisionReadingInspection has actions</t>
  </si>
  <si>
    <t>All provisionReadingInspection has recommendations</t>
  </si>
  <si>
    <t>All provisionReadingManaging behaviour</t>
  </si>
  <si>
    <t>All provisionReadingNo of Inspections</t>
  </si>
  <si>
    <t>All provisionReadingNo of providers</t>
  </si>
  <si>
    <t>All provisionReadingPlanning</t>
  </si>
  <si>
    <t>All provisionReadingRatios</t>
  </si>
  <si>
    <t>All provisionRedbridgeAssessment</t>
  </si>
  <si>
    <t>All provisionRedbridgeEducation programmes</t>
  </si>
  <si>
    <t>All provisionRedbridgeGeneral information and records matters</t>
  </si>
  <si>
    <t>All provisionRedbridgeInformation for parents and carers</t>
  </si>
  <si>
    <t>All provisionRedbridgeInspection has actions</t>
  </si>
  <si>
    <t>All provisionRedbridgeInspection has recommendations</t>
  </si>
  <si>
    <t>All provisionRedbridgeManaging behaviour</t>
  </si>
  <si>
    <t>All provisionRedbridgeNo of Inspections</t>
  </si>
  <si>
    <t>All provisionRedbridgeNo of providers</t>
  </si>
  <si>
    <t>All provisionRedbridgeSafeguarding practice</t>
  </si>
  <si>
    <t>All provisionRedbridgeStaff deployment</t>
  </si>
  <si>
    <t>All provisionRedcar and ClevelandAssessment</t>
  </si>
  <si>
    <t>All provisionRedcar and ClevelandInspection has actions</t>
  </si>
  <si>
    <t>All provisionRedcar and ClevelandInspection has recommendations</t>
  </si>
  <si>
    <t>All provisionRedcar and ClevelandNo of Inspections</t>
  </si>
  <si>
    <t>All provisionRedcar and ClevelandNo of providers</t>
  </si>
  <si>
    <t>All provisionRedcar and ClevelandPlanning</t>
  </si>
  <si>
    <t>All provisionRichmond upon ThamesArrangements for safeguarding children</t>
  </si>
  <si>
    <t>All provisionRichmond upon ThamesAssessment</t>
  </si>
  <si>
    <t>All provisionRichmond upon ThamesChanges that must be notified to Ofsted</t>
  </si>
  <si>
    <t>All provisionRichmond upon ThamesGeneral information and records matters</t>
  </si>
  <si>
    <t>All provisionRichmond upon ThamesInformation about the provider</t>
  </si>
  <si>
    <t>All provisionRichmond upon ThamesInformation for parents and carers</t>
  </si>
  <si>
    <t>All provisionRichmond upon ThamesInspection has actions</t>
  </si>
  <si>
    <t>All provisionRichmond upon ThamesInspection has recommendations</t>
  </si>
  <si>
    <t>All provisionRichmond upon ThamesNo of Inspections</t>
  </si>
  <si>
    <t>All provisionRichmond upon ThamesNo of providers</t>
  </si>
  <si>
    <t>All provisionRichmond upon ThamesPremises</t>
  </si>
  <si>
    <t>All provisionRichmond upon ThamesRatios</t>
  </si>
  <si>
    <t>All provisionRochdaleAccident or injury</t>
  </si>
  <si>
    <t>All provisionRochdaleAssessment</t>
  </si>
  <si>
    <t>All provisionRochdaleEducation programmes</t>
  </si>
  <si>
    <t>All provisionRochdaleFood and drink</t>
  </si>
  <si>
    <t>All provisionRochdaleGeneral information and records matters</t>
  </si>
  <si>
    <t>All provisionRochdaleInformation about the provider</t>
  </si>
  <si>
    <t>All provisionRochdaleInformation for parents and carers</t>
  </si>
  <si>
    <t>All provisionRochdaleInspection has actions</t>
  </si>
  <si>
    <t>All provisionRochdaleInspection has recommendations</t>
  </si>
  <si>
    <t>All provisionRochdaleManaging behaviour</t>
  </si>
  <si>
    <t>All provisionRochdaleMedicine</t>
  </si>
  <si>
    <t>All provisionRochdaleNo of Inspections</t>
  </si>
  <si>
    <t>All provisionRochdaleNo of providers</t>
  </si>
  <si>
    <t>All provisionRochdalePremises</t>
  </si>
  <si>
    <t>All provisionRochdaleRisk assessment</t>
  </si>
  <si>
    <t>All provisionRochdaleSafeguarding practice</t>
  </si>
  <si>
    <t>All provisionRochdaleTraining, support and skills</t>
  </si>
  <si>
    <t>All provisionRotherhamAssessment</t>
  </si>
  <si>
    <t>All provisionRotherhamInspection has actions</t>
  </si>
  <si>
    <t>All provisionRotherhamInspection has recommendations</t>
  </si>
  <si>
    <t>All provisionRotherhamNo of Inspections</t>
  </si>
  <si>
    <t>All provisionRotherhamNo of providers</t>
  </si>
  <si>
    <t>All provisionRotherhamPlanning</t>
  </si>
  <si>
    <t>All provisionRotherhamSafeguarding practice</t>
  </si>
  <si>
    <t>All provisionRotherhamTraining, support and skills</t>
  </si>
  <si>
    <t>All provisionRutlandEducation programmes</t>
  </si>
  <si>
    <t>All provisionRutlandInspection has actions</t>
  </si>
  <si>
    <t>All provisionRutlandInspection has recommendations</t>
  </si>
  <si>
    <t>All provisionRutlandNo of Inspections</t>
  </si>
  <si>
    <t>All provisionRutlandNo of providers</t>
  </si>
  <si>
    <t>All provisionSalfordAssessment</t>
  </si>
  <si>
    <t>All provisionSalfordEducation programmes</t>
  </si>
  <si>
    <t>All provisionSalfordGeneral suitability people matters</t>
  </si>
  <si>
    <t>All provisionSalfordInformation about the child</t>
  </si>
  <si>
    <t>All provisionSalfordInspection has actions</t>
  </si>
  <si>
    <t>All provisionSalfordInspection has recommendations</t>
  </si>
  <si>
    <t>All provisionSalfordManaging behaviour</t>
  </si>
  <si>
    <t>All provisionSalfordMedicine</t>
  </si>
  <si>
    <t>All provisionSalfordNo of Inspections</t>
  </si>
  <si>
    <t>All provisionSalfordNo of providers</t>
  </si>
  <si>
    <t>All provisionSalfordPlanning</t>
  </si>
  <si>
    <t>All provisionSalfordRisk assessment</t>
  </si>
  <si>
    <t>All provisionSalfordSafeguarding practice</t>
  </si>
  <si>
    <t>All provisionSalfordTraining, support and skills</t>
  </si>
  <si>
    <t>All provisionSandwellAssessment</t>
  </si>
  <si>
    <t>All provisionSandwellChanges that must be notified to Ofsted</t>
  </si>
  <si>
    <t>All provisionSandwellChild supervision</t>
  </si>
  <si>
    <t>All provisionSandwellEducation programmes</t>
  </si>
  <si>
    <t>All provisionSandwellGeneral information and records matters</t>
  </si>
  <si>
    <t>All provisionSandwellGeneral suitability people matters</t>
  </si>
  <si>
    <t>All provisionSandwellInformation about the child</t>
  </si>
  <si>
    <t>All provisionSandwellInspection has actions</t>
  </si>
  <si>
    <t>All provisionSandwellInspection has recommendations</t>
  </si>
  <si>
    <t>All provisionSandwellManaging behaviour</t>
  </si>
  <si>
    <t>All provisionSandwellNo of Inspections</t>
  </si>
  <si>
    <t>All provisionSandwellNo of providers</t>
  </si>
  <si>
    <t>All provisionSandwellPlanning</t>
  </si>
  <si>
    <t>All provisionSandwellRisk assessment</t>
  </si>
  <si>
    <t>All provisionSandwellSafeguarding policy</t>
  </si>
  <si>
    <t>All provisionSandwellSafeguarding practice</t>
  </si>
  <si>
    <t>All provisionSandwellTraining, support and skills</t>
  </si>
  <si>
    <t>All provisionSeftonInspection has actions</t>
  </si>
  <si>
    <t>All provisionSeftonInspection has recommendations</t>
  </si>
  <si>
    <t>All provisionSeftonNo of Inspections</t>
  </si>
  <si>
    <t>All provisionSeftonNo of providers</t>
  </si>
  <si>
    <t>All provisionSeftonQualifications</t>
  </si>
  <si>
    <t>All provisionSeftonTraining, support and skills</t>
  </si>
  <si>
    <t>All provisionSheffieldChanges that must be notified to Ofsted</t>
  </si>
  <si>
    <t>All provisionSheffieldDisqualification</t>
  </si>
  <si>
    <t>All provisionSheffieldEducation programmes</t>
  </si>
  <si>
    <t>All provisionSheffieldGeneral information and records matters</t>
  </si>
  <si>
    <t>All provisionSheffieldInspection has actions</t>
  </si>
  <si>
    <t>All provisionSheffieldInspection has recommendations</t>
  </si>
  <si>
    <t>All provisionSheffieldKey persons</t>
  </si>
  <si>
    <t>All provisionSheffieldNo of Inspections</t>
  </si>
  <si>
    <t>All provisionSheffieldNo of providers</t>
  </si>
  <si>
    <t>All provisionSheffieldOutings</t>
  </si>
  <si>
    <t>All provisionSheffieldPlanning</t>
  </si>
  <si>
    <t>All provisionSheffieldQualifications</t>
  </si>
  <si>
    <t>All provisionSheffieldSafeguarding practice</t>
  </si>
  <si>
    <t>All provisionSheffieldTraining, support and skills</t>
  </si>
  <si>
    <t>All provisionShropshireAssessment</t>
  </si>
  <si>
    <t>All provisionShropshireChild supervision</t>
  </si>
  <si>
    <t>All provisionShropshireInformation for parents and carers</t>
  </si>
  <si>
    <t>All provisionShropshireInspection has actions</t>
  </si>
  <si>
    <t>All provisionShropshireInspection has recommendations</t>
  </si>
  <si>
    <t>All provisionShropshireManaging behaviour</t>
  </si>
  <si>
    <t>All provisionShropshireNo of Inspections</t>
  </si>
  <si>
    <t>All provisionShropshireNo of providers</t>
  </si>
  <si>
    <t>All provisionShropshirePlanning</t>
  </si>
  <si>
    <t>All provisionShropshirePremises</t>
  </si>
  <si>
    <t>All provisionShropshireQualifications and training</t>
  </si>
  <si>
    <t>All provisionShropshireRisk assessment</t>
  </si>
  <si>
    <t>All provisionShropshireSafeguarding practice</t>
  </si>
  <si>
    <t>All provisionShropshireTraining, support and skills</t>
  </si>
  <si>
    <t>All provisionShropshireWelfare of the children being cared for</t>
  </si>
  <si>
    <t>All provisionSloughEducation programmes</t>
  </si>
  <si>
    <t>All provisionSloughInspection has actions</t>
  </si>
  <si>
    <t>All provisionSloughInspection has recommendations</t>
  </si>
  <si>
    <t>All provisionSloughNo of Inspections</t>
  </si>
  <si>
    <t>All provisionSloughNo of providers</t>
  </si>
  <si>
    <t>All provisionSloughPlanning</t>
  </si>
  <si>
    <t>All provisionSloughSafeguarding practice</t>
  </si>
  <si>
    <t>All provisionSolihullAssessment</t>
  </si>
  <si>
    <t>All provisionSolihullChild supervision</t>
  </si>
  <si>
    <t>All provisionSolihullEducation programmes</t>
  </si>
  <si>
    <t>All provisionSolihullEqual opportunities</t>
  </si>
  <si>
    <t>All provisionSolihullFood and drink</t>
  </si>
  <si>
    <t>All provisionSolihullInformation for parents and carers</t>
  </si>
  <si>
    <t>All provisionSolihullInspection has actions</t>
  </si>
  <si>
    <t>All provisionSolihullInspection has recommendations</t>
  </si>
  <si>
    <t>All provisionSolihullKey persons</t>
  </si>
  <si>
    <t>All provisionSolihullManaging behaviour</t>
  </si>
  <si>
    <t>All provisionSolihullNo of Inspections</t>
  </si>
  <si>
    <t>All provisionSolihullNo of providers</t>
  </si>
  <si>
    <t>All provisionSolihullPlanning</t>
  </si>
  <si>
    <t>All provisionSolihullSafeguarding policy</t>
  </si>
  <si>
    <t>All provisionSolihullSafeguarding practice</t>
  </si>
  <si>
    <t>All provisionSolihullTraining, support and skills</t>
  </si>
  <si>
    <t>All provisionSomersetArrangements for safeguarding children</t>
  </si>
  <si>
    <t>All provisionSomersetEducation programmes</t>
  </si>
  <si>
    <t>All provisionSomersetGeneral suitability people matters</t>
  </si>
  <si>
    <t>All provisionSomersetInspection has actions</t>
  </si>
  <si>
    <t>All provisionSomersetInspection has recommendations</t>
  </si>
  <si>
    <t>All provisionSomersetMedicine</t>
  </si>
  <si>
    <t>All provisionSomersetNo of Inspections</t>
  </si>
  <si>
    <t>All provisionSomersetNo of providers</t>
  </si>
  <si>
    <t>All provisionSomersetPlanning</t>
  </si>
  <si>
    <t>All provisionSomersetRisk assessment</t>
  </si>
  <si>
    <t>All provisionSomersetSafeguarding practice</t>
  </si>
  <si>
    <t>All provisionSomersetTraining, support and skills</t>
  </si>
  <si>
    <t>All provisionSouth GloucestershireChanges that must be notified to Ofsted</t>
  </si>
  <si>
    <t>All provisionSouth GloucestershireEducation programmes</t>
  </si>
  <si>
    <t>All provisionSouth GloucestershireGeneral suitability people matters</t>
  </si>
  <si>
    <t>All provisionSouth GloucestershireInspection has actions</t>
  </si>
  <si>
    <t>All provisionSouth GloucestershireInspection has recommendations</t>
  </si>
  <si>
    <t>All provisionSouth GloucestershireNo of Inspections</t>
  </si>
  <si>
    <t>All provisionSouth GloucestershireNo of providers</t>
  </si>
  <si>
    <t>All provisionSouth GloucestershirePlanning</t>
  </si>
  <si>
    <t>All provisionSouth TynesideInspection has recommendations</t>
  </si>
  <si>
    <t>All provisionSouth TynesideNo of Inspections</t>
  </si>
  <si>
    <t>All provisionSouth TynesideNo of providers</t>
  </si>
  <si>
    <t>All provisionSouthamptonAccident or injury</t>
  </si>
  <si>
    <t>All provisionSouthamptonAssessment</t>
  </si>
  <si>
    <t>All provisionSouthamptonChanges that must be notified to Ofsted</t>
  </si>
  <si>
    <t>All provisionSouthamptonEducation programmes</t>
  </si>
  <si>
    <t>All provisionSouthamptonInformation about the child</t>
  </si>
  <si>
    <t>All provisionSouthamptonInspection has actions</t>
  </si>
  <si>
    <t>All provisionSouthamptonInspection has recommendations</t>
  </si>
  <si>
    <t>All provisionSouthamptonManaging behaviour</t>
  </si>
  <si>
    <t>All provisionSouthamptonMatters affecting the welfare of children</t>
  </si>
  <si>
    <t>All provisionSouthamptonMedicine</t>
  </si>
  <si>
    <t>All provisionSouthamptonNo of Inspections</t>
  </si>
  <si>
    <t>All provisionSouthamptonNo of providers</t>
  </si>
  <si>
    <t>All provisionSouthamptonPlanning</t>
  </si>
  <si>
    <t>All provisionSouthamptonPremises</t>
  </si>
  <si>
    <t>All provisionSouthamptonSafeguarding practice</t>
  </si>
  <si>
    <t>All provisionSouthamptonTraining, support and skills</t>
  </si>
  <si>
    <t>All provisionSouthend on SeaAssessment</t>
  </si>
  <si>
    <t>All provisionSouthend on SeaEducation programmes</t>
  </si>
  <si>
    <t>All provisionSouthend on SeaEqual opportunities</t>
  </si>
  <si>
    <t>All provisionSouthend on SeaInformation about the provider</t>
  </si>
  <si>
    <t>All provisionSouthend on SeaInspection has actions</t>
  </si>
  <si>
    <t>All provisionSouthend on SeaInspection has recommendations</t>
  </si>
  <si>
    <t>All provisionSouthend on SeaKey persons</t>
  </si>
  <si>
    <t>All provisionSouthend on SeaManaging behaviour</t>
  </si>
  <si>
    <t>All provisionSouthend on SeaMedicine</t>
  </si>
  <si>
    <t>All provisionSouthend on SeaNo of Inspections</t>
  </si>
  <si>
    <t>All provisionSouthend on SeaNo of providers</t>
  </si>
  <si>
    <t>All provisionSouthend on SeaPlanning</t>
  </si>
  <si>
    <t>All provisionSouthend on SeaRisk assessment</t>
  </si>
  <si>
    <t>All provisionSouthend on SeaStaff deployment</t>
  </si>
  <si>
    <t>All provisionSouthend on SeaTraining, support and skills</t>
  </si>
  <si>
    <t>All provisionSouthwarkChanges that must be notified to Ofsted</t>
  </si>
  <si>
    <t>All provisionSouthwarkInformation about the provider</t>
  </si>
  <si>
    <t>All provisionSouthwarkInspection has actions</t>
  </si>
  <si>
    <t>All provisionSouthwarkInspection has recommendations</t>
  </si>
  <si>
    <t>All provisionSouthwarkNo of Inspections</t>
  </si>
  <si>
    <t>All provisionSouthwarkNo of providers</t>
  </si>
  <si>
    <t>All provisionSouthwarkSafeguarding policy</t>
  </si>
  <si>
    <t>All provisionSouthwarkTraining, support and skills</t>
  </si>
  <si>
    <t>All provisionSouthwarkWelfare of the children being cared for</t>
  </si>
  <si>
    <t>All provisionSt HelensAssessment</t>
  </si>
  <si>
    <t>All provisionSt HelensInspection has actions</t>
  </si>
  <si>
    <t>All provisionSt HelensInspection has recommendations</t>
  </si>
  <si>
    <t>All provisionSt HelensNo of Inspections</t>
  </si>
  <si>
    <t>All provisionSt HelensNo of providers</t>
  </si>
  <si>
    <t>All provisionSt HelensPlanning</t>
  </si>
  <si>
    <t>All provisionSt HelensTraining, support and skills</t>
  </si>
  <si>
    <t>All provisionStaffordshireAssessment</t>
  </si>
  <si>
    <t>All provisionStaffordshireChanges that must be notified to Ofsted</t>
  </si>
  <si>
    <t>All provisionStaffordshireGeneral information and records matters</t>
  </si>
  <si>
    <t>All provisionStaffordshireGeneral suitability people matters</t>
  </si>
  <si>
    <t>All provisionStaffordshireInspection has actions</t>
  </si>
  <si>
    <t>All provisionStaffordshireInspection has recommendations</t>
  </si>
  <si>
    <t>All provisionStaffordshireNo of Inspections</t>
  </si>
  <si>
    <t>All provisionStaffordshireNo of providers</t>
  </si>
  <si>
    <t>All provisionStaffordshirePlanning</t>
  </si>
  <si>
    <t>All provisionStaffordshireTraining, support and skills</t>
  </si>
  <si>
    <t>All provisionStockportAssessment</t>
  </si>
  <si>
    <t>All provisionStockportChanges that must be notified to Ofsted</t>
  </si>
  <si>
    <t>All provisionStockportChild supervision</t>
  </si>
  <si>
    <t>All provisionStockportComplaints</t>
  </si>
  <si>
    <t>All provisionStockportEducation programmes</t>
  </si>
  <si>
    <t>All provisionStockportFood and drink</t>
  </si>
  <si>
    <t>All provisionStockportGeneral information and records matters</t>
  </si>
  <si>
    <t>All provisionStockportInformation about the child</t>
  </si>
  <si>
    <t>All provisionStockportInformation about the provider</t>
  </si>
  <si>
    <t>All provisionStockportInspection has actions</t>
  </si>
  <si>
    <t>All provisionStockportInspection has recommendations</t>
  </si>
  <si>
    <t>All provisionStockportNo of Inspections</t>
  </si>
  <si>
    <t>All provisionStockportNo of providers</t>
  </si>
  <si>
    <t>All provisionStockportOutings</t>
  </si>
  <si>
    <t>All provisionStockportPremises</t>
  </si>
  <si>
    <t>All provisionStockportRatios</t>
  </si>
  <si>
    <t>All provisionStockportRisk assessment</t>
  </si>
  <si>
    <t>All provisionStockportSafeguarding practice</t>
  </si>
  <si>
    <t>All provisionStockportSafety</t>
  </si>
  <si>
    <t>All provisionStockportTraining, support and skills</t>
  </si>
  <si>
    <t>All provisionStockton-on-TeesChanges that must be notified to Ofsted</t>
  </si>
  <si>
    <t>All provisionStockton-on-TeesEducation programmes</t>
  </si>
  <si>
    <t>All provisionStockton-on-TeesInspection has actions</t>
  </si>
  <si>
    <t>All provisionStockton-on-TeesInspection has recommendations</t>
  </si>
  <si>
    <t>All provisionStockton-on-TeesKey persons</t>
  </si>
  <si>
    <t>All provisionStockton-on-TeesManaging behaviour</t>
  </si>
  <si>
    <t>All provisionStockton-on-TeesNo of Inspections</t>
  </si>
  <si>
    <t>All provisionStockton-on-TeesNo of providers</t>
  </si>
  <si>
    <t>All provisionStockton-on-TeesRisk assessment</t>
  </si>
  <si>
    <t>All provisionStockton-on-TeesTraining, support and skills</t>
  </si>
  <si>
    <t>All provisionStoke-on-TrentChanges that must be notified to Ofsted</t>
  </si>
  <si>
    <t>All provisionStoke-on-TrentEducation programmes</t>
  </si>
  <si>
    <t>All provisionStoke-on-TrentInspection has actions</t>
  </si>
  <si>
    <t>All provisionStoke-on-TrentInspection has recommendations</t>
  </si>
  <si>
    <t>All provisionStoke-on-TrentNo of Inspections</t>
  </si>
  <si>
    <t>All provisionStoke-on-TrentNo of providers</t>
  </si>
  <si>
    <t>All provisionStoke-on-TrentPlanning</t>
  </si>
  <si>
    <t>All provisionStoke-on-TrentQualifications</t>
  </si>
  <si>
    <t>All provisionStoke-on-TrentQualifications and training</t>
  </si>
  <si>
    <t>All provisionSuffolkAssessment</t>
  </si>
  <si>
    <t>All provisionSuffolkChanges that must be notified to Ofsted</t>
  </si>
  <si>
    <t>All provisionSuffolkChanges to people</t>
  </si>
  <si>
    <t>All provisionSuffolkEducation programmes</t>
  </si>
  <si>
    <t>All provisionSuffolkFood and drink</t>
  </si>
  <si>
    <t>All provisionSuffolkGeneral information and records matters</t>
  </si>
  <si>
    <t>All provisionSuffolkGeneral suitability people matters</t>
  </si>
  <si>
    <t>All provisionSuffolkInformation for parents and carers</t>
  </si>
  <si>
    <t>All provisionSuffolkInspection has actions</t>
  </si>
  <si>
    <t>All provisionSuffolkInspection has recommendations</t>
  </si>
  <si>
    <t>All provisionSuffolkKey persons</t>
  </si>
  <si>
    <t>All provisionSuffolkManaging behaviour</t>
  </si>
  <si>
    <t>All provisionSuffolkNo of Inspections</t>
  </si>
  <si>
    <t>All provisionSuffolkNo of providers</t>
  </si>
  <si>
    <t>All provisionSuffolkPremises</t>
  </si>
  <si>
    <t>All provisionSuffolkQualifications</t>
  </si>
  <si>
    <t>All provisionSuffolkRisk assessment</t>
  </si>
  <si>
    <t>All provisionSuffolkStaff deployment</t>
  </si>
  <si>
    <t>All provisionSuffolkTraining, support and skills</t>
  </si>
  <si>
    <t>All provisionSunderlandInspection has actions</t>
  </si>
  <si>
    <t>All provisionSunderlandInspection has recommendations</t>
  </si>
  <si>
    <t>All provisionSunderlandNo of Inspections</t>
  </si>
  <si>
    <t>All provisionSunderlandNo of providers</t>
  </si>
  <si>
    <t>All provisionSunderlandPlanning</t>
  </si>
  <si>
    <t>All provisionSunderlandQualifications</t>
  </si>
  <si>
    <t>All provisionSurreyAccident or injury</t>
  </si>
  <si>
    <t>All provisionSurreyAssessment</t>
  </si>
  <si>
    <t>All provisionSurreyChanges that must be notified to Ofsted</t>
  </si>
  <si>
    <t>All provisionSurreyChild supervision</t>
  </si>
  <si>
    <t>All provisionSurreyComplaints</t>
  </si>
  <si>
    <t>All provisionSurreyEducation programmes</t>
  </si>
  <si>
    <t>All provisionSurreyEqual opportunities</t>
  </si>
  <si>
    <t>All provisionSurreyFood and drink</t>
  </si>
  <si>
    <t>All provisionSurreyGeneral information and records matters</t>
  </si>
  <si>
    <t>All provisionSurreyGeneral suitability people matters</t>
  </si>
  <si>
    <t>All provisionSurreyInformation about the provider</t>
  </si>
  <si>
    <t>All provisionSurreyInspection has actions</t>
  </si>
  <si>
    <t>All provisionSurreyInspection has recommendations</t>
  </si>
  <si>
    <t>All provisionSurreyKey persons</t>
  </si>
  <si>
    <t>All provisionSurreyManaging behaviour</t>
  </si>
  <si>
    <t>All provisionSurreyMedicine</t>
  </si>
  <si>
    <t>All provisionSurreyNo of Inspections</t>
  </si>
  <si>
    <t>All provisionSurreyNo of providers</t>
  </si>
  <si>
    <t>All provisionSurreyPlanning</t>
  </si>
  <si>
    <t>All provisionSurreyPremises</t>
  </si>
  <si>
    <t>All provisionSurreyQualifications</t>
  </si>
  <si>
    <t>All provisionSurreyRatios</t>
  </si>
  <si>
    <t>All provisionSurreyRisk assessment</t>
  </si>
  <si>
    <t>All provisionSurreySafeguarding policy</t>
  </si>
  <si>
    <t>All provisionSurreySafeguarding practice</t>
  </si>
  <si>
    <t>All provisionSurreySafety</t>
  </si>
  <si>
    <t>All provisionSurreyStaff deployment</t>
  </si>
  <si>
    <t>All provisionSurreyTraining, support and skills</t>
  </si>
  <si>
    <t>All provisionSuttonGeneral suitability people matters</t>
  </si>
  <si>
    <t>All provisionSuttonInspection has actions</t>
  </si>
  <si>
    <t>All provisionSuttonInspection has recommendations</t>
  </si>
  <si>
    <t>All provisionSuttonNo of Inspections</t>
  </si>
  <si>
    <t>All provisionSuttonNo of providers</t>
  </si>
  <si>
    <t>All provisionSwindonAssessment</t>
  </si>
  <si>
    <t>All provisionSwindonEducation programmes</t>
  </si>
  <si>
    <t>All provisionSwindonFood and drink</t>
  </si>
  <si>
    <t>All provisionSwindonGeneral suitability people matters</t>
  </si>
  <si>
    <t>All provisionSwindonInspection has actions</t>
  </si>
  <si>
    <t>All provisionSwindonInspection has recommendations</t>
  </si>
  <si>
    <t>All provisionSwindonManaging behaviour</t>
  </si>
  <si>
    <t>All provisionSwindonNo of Inspections</t>
  </si>
  <si>
    <t>All provisionSwindonNo of providers</t>
  </si>
  <si>
    <t>All provisionSwindonPlanning</t>
  </si>
  <si>
    <t>All provisionSwindonQualifications and training</t>
  </si>
  <si>
    <t>All provisionSwindonTraining, support and skills</t>
  </si>
  <si>
    <t>All provisionTamesideAccident or injury</t>
  </si>
  <si>
    <t>All provisionTamesideArrangements for safeguarding children</t>
  </si>
  <si>
    <t>All provisionTamesideAssessment</t>
  </si>
  <si>
    <t>All provisionTamesideFood and drink</t>
  </si>
  <si>
    <t>All provisionTamesideGeneral information and records matters</t>
  </si>
  <si>
    <t>All provisionTamesideInformation about the child</t>
  </si>
  <si>
    <t>All provisionTamesideInspection has actions</t>
  </si>
  <si>
    <t>All provisionTamesideInspection has recommendations</t>
  </si>
  <si>
    <t>All provisionTamesideManaging behaviour</t>
  </si>
  <si>
    <t>All provisionTamesideMedicine</t>
  </si>
  <si>
    <t>All provisionTamesideNo of Inspections</t>
  </si>
  <si>
    <t>All provisionTamesideNo of providers</t>
  </si>
  <si>
    <t>All provisionTamesidePlanning</t>
  </si>
  <si>
    <t>All provisionTamesidePremises</t>
  </si>
  <si>
    <t>All provisionTamesideSafety</t>
  </si>
  <si>
    <t>All provisionTamesideTraining, support and skills</t>
  </si>
  <si>
    <t>All provisionTelford and WrekinAssessment</t>
  </si>
  <si>
    <t>All provisionTelford and WrekinInspection has actions</t>
  </si>
  <si>
    <t>All provisionTelford and WrekinInspection has recommendations</t>
  </si>
  <si>
    <t>All provisionTelford and WrekinNo of Inspections</t>
  </si>
  <si>
    <t>All provisionTelford and WrekinNo of providers</t>
  </si>
  <si>
    <t>All provisionTelford and WrekinPlanning</t>
  </si>
  <si>
    <t>All provisionTelford and WrekinRecords to be kept</t>
  </si>
  <si>
    <t>All provisionTelford and WrekinSafeguarding policy</t>
  </si>
  <si>
    <t>All provisionThurrockAssessment</t>
  </si>
  <si>
    <t>All provisionThurrockChild supervision</t>
  </si>
  <si>
    <t>All provisionThurrockEducation programmes</t>
  </si>
  <si>
    <t>All provisionThurrockFood and drink</t>
  </si>
  <si>
    <t>All provisionThurrockGeneral information and records matters</t>
  </si>
  <si>
    <t>All provisionThurrockInspection has actions</t>
  </si>
  <si>
    <t>All provisionThurrockInspection has recommendations</t>
  </si>
  <si>
    <t>All provisionThurrockNo of Inspections</t>
  </si>
  <si>
    <t>All provisionThurrockNo of providers</t>
  </si>
  <si>
    <t>All provisionThurrockQualifications</t>
  </si>
  <si>
    <t>All provisionThurrockRisk assessment</t>
  </si>
  <si>
    <t>All provisionThurrockStaff deployment</t>
  </si>
  <si>
    <t>All provisionThurrockTraining, support and skills</t>
  </si>
  <si>
    <t>All provisionTorbayGeneral information and records matters</t>
  </si>
  <si>
    <t>All provisionTorbayInspection has actions</t>
  </si>
  <si>
    <t>All provisionTorbayInspection has recommendations</t>
  </si>
  <si>
    <t>All provisionTorbayManaging behaviour</t>
  </si>
  <si>
    <t>All provisionTorbayMedicine</t>
  </si>
  <si>
    <t>All provisionTorbayNo of Inspections</t>
  </si>
  <si>
    <t>All provisionTorbayNo of providers</t>
  </si>
  <si>
    <t>All provisionTorbayPlanning</t>
  </si>
  <si>
    <t>All provisionTorbayTraining, support and skills</t>
  </si>
  <si>
    <t>All provisionTower HamletsAssessment</t>
  </si>
  <si>
    <t>All provisionTower HamletsEducation programmes</t>
  </si>
  <si>
    <t>All provisionTower HamletsGeneral information and records matters</t>
  </si>
  <si>
    <t>All provisionTower HamletsGeneral suitability people matters</t>
  </si>
  <si>
    <t>All provisionTower HamletsInspection has actions</t>
  </si>
  <si>
    <t>All provisionTower HamletsInspection has recommendations</t>
  </si>
  <si>
    <t>All provisionTower HamletsKey persons</t>
  </si>
  <si>
    <t>All provisionTower HamletsNo of Inspections</t>
  </si>
  <si>
    <t>All provisionTower HamletsNo of providers</t>
  </si>
  <si>
    <t>All provisionTower HamletsPlanning</t>
  </si>
  <si>
    <t>All provisionTower HamletsProcedures for dealing with complaints</t>
  </si>
  <si>
    <t>All provisionTower HamletsQualifications and training</t>
  </si>
  <si>
    <t>All provisionTower HamletsRisk assessment</t>
  </si>
  <si>
    <t>All provisionTower HamletsTraining, support and skills</t>
  </si>
  <si>
    <t>All provisionTraffordEducation programmes</t>
  </si>
  <si>
    <t>All provisionTraffordGeneral information and records matters</t>
  </si>
  <si>
    <t>All provisionTraffordInspection has actions</t>
  </si>
  <si>
    <t>All provisionTraffordInspection has recommendations</t>
  </si>
  <si>
    <t>All provisionTraffordManaging behaviour</t>
  </si>
  <si>
    <t>All provisionTraffordNo of Inspections</t>
  </si>
  <si>
    <t>All provisionTraffordNo of providers</t>
  </si>
  <si>
    <t>All provisionTraffordPlanning</t>
  </si>
  <si>
    <t>All provisionTraffordPremises</t>
  </si>
  <si>
    <t>All provisionTraffordRatios</t>
  </si>
  <si>
    <t>All provisionTraffordRisk assessment</t>
  </si>
  <si>
    <t>All provisionTraffordTraining, support and skills</t>
  </si>
  <si>
    <t>All provisionWakefieldAssessment</t>
  </si>
  <si>
    <t>All provisionWakefieldEducation programmes</t>
  </si>
  <si>
    <t>All provisionWakefieldInspection has actions</t>
  </si>
  <si>
    <t>All provisionWakefieldInspection has recommendations</t>
  </si>
  <si>
    <t>All provisionWakefieldManaging behaviour</t>
  </si>
  <si>
    <t>All provisionWakefieldNo of Inspections</t>
  </si>
  <si>
    <t>All provisionWakefieldNo of providers</t>
  </si>
  <si>
    <t>All provisionWakefieldPremises</t>
  </si>
  <si>
    <t>All provisionWakefieldTraining, support and skills</t>
  </si>
  <si>
    <t>All provisionWalsallEducation programmes</t>
  </si>
  <si>
    <t>All provisionWalsallGeneral information and records matters</t>
  </si>
  <si>
    <t>All provisionWalsallInformation for parents and carers</t>
  </si>
  <si>
    <t>All provisionWalsallInspection has actions</t>
  </si>
  <si>
    <t>All provisionWalsallInspection has recommendations</t>
  </si>
  <si>
    <t>All provisionWalsallKey persons</t>
  </si>
  <si>
    <t>All provisionWalsallManaging behaviour</t>
  </si>
  <si>
    <t>All provisionWalsallNo of Inspections</t>
  </si>
  <si>
    <t>All provisionWalsallNo of providers</t>
  </si>
  <si>
    <t>All provisionWalsallPremises</t>
  </si>
  <si>
    <t>All provisionWalsallQualifications</t>
  </si>
  <si>
    <t>All provisionWalsallRisk assessment</t>
  </si>
  <si>
    <t>All provisionWalsallStaff deployment</t>
  </si>
  <si>
    <t>All provisionWaltham ForestAssessment</t>
  </si>
  <si>
    <t>All provisionWaltham ForestEducation programmes</t>
  </si>
  <si>
    <t>All provisionWaltham ForestFood and drink</t>
  </si>
  <si>
    <t>All provisionWaltham ForestGeneral information and records matters</t>
  </si>
  <si>
    <t>All provisionWaltham ForestGeneral suitability people matters</t>
  </si>
  <si>
    <t>All provisionWaltham ForestInformation about the child</t>
  </si>
  <si>
    <t>All provisionWaltham ForestInformation for parents and carers</t>
  </si>
  <si>
    <t>All provisionWaltham ForestInspection has actions</t>
  </si>
  <si>
    <t>All provisionWaltham ForestInspection has recommendations</t>
  </si>
  <si>
    <t>All provisionWaltham ForestManaging behaviour</t>
  </si>
  <si>
    <t>All provisionWaltham ForestMedicine</t>
  </si>
  <si>
    <t>All provisionWaltham ForestNo of Inspections</t>
  </si>
  <si>
    <t>All provisionWaltham ForestNo of providers</t>
  </si>
  <si>
    <t>All provisionWaltham ForestPlanning</t>
  </si>
  <si>
    <t>All provisionWaltham ForestPremises</t>
  </si>
  <si>
    <t>All provisionWaltham ForestRatios</t>
  </si>
  <si>
    <t>All provisionWaltham ForestRisk assessment</t>
  </si>
  <si>
    <t>All provisionWaltham ForestSafeguarding policy</t>
  </si>
  <si>
    <t>All provisionWaltham ForestSafeguarding practice</t>
  </si>
  <si>
    <t>All provisionWaltham ForestStaff deployment</t>
  </si>
  <si>
    <t>All provisionWaltham ForestTraining, support and skills</t>
  </si>
  <si>
    <t>All provisionWandsworthEducation programmes</t>
  </si>
  <si>
    <t>All provisionWandsworthFood and drink</t>
  </si>
  <si>
    <t>All provisionWandsworthGeneral information and records matters</t>
  </si>
  <si>
    <t>All provisionWandsworthInspection has actions</t>
  </si>
  <si>
    <t>All provisionWandsworthInspection has recommendations</t>
  </si>
  <si>
    <t>All provisionWandsworthNo of Inspections</t>
  </si>
  <si>
    <t>All provisionWandsworthNo of providers</t>
  </si>
  <si>
    <t>All provisionWandsworthSafeguarding practice</t>
  </si>
  <si>
    <t>All provisionWandsworthSafety</t>
  </si>
  <si>
    <t>All provisionWandsworthTraining, support and skills</t>
  </si>
  <si>
    <t>All provisionWarringtonGeneral suitability people matters</t>
  </si>
  <si>
    <t>All provisionWarringtonInspection has actions</t>
  </si>
  <si>
    <t>All provisionWarringtonInspection has recommendations</t>
  </si>
  <si>
    <t>All provisionWarringtonNo of Inspections</t>
  </si>
  <si>
    <t>All provisionWarringtonNo of providers</t>
  </si>
  <si>
    <t>All provisionWarringtonSafeguarding policy</t>
  </si>
  <si>
    <t>All provisionWarwickshireAccident or injury</t>
  </si>
  <si>
    <t>All provisionWarwickshireAssessment</t>
  </si>
  <si>
    <t>All provisionWarwickshireEducation programmes</t>
  </si>
  <si>
    <t>All provisionWarwickshireEqual opportunities</t>
  </si>
  <si>
    <t>All provisionWarwickshireFood and drink</t>
  </si>
  <si>
    <t>All provisionWarwickshireGeneral information and records matters</t>
  </si>
  <si>
    <t>All provisionWarwickshireGeneral suitability people matters</t>
  </si>
  <si>
    <t>All provisionWarwickshireInformation about the child</t>
  </si>
  <si>
    <t>All provisionWarwickshireInformation about the provider</t>
  </si>
  <si>
    <t>All provisionWarwickshireInspection has actions</t>
  </si>
  <si>
    <t>All provisionWarwickshireInspection has recommendations</t>
  </si>
  <si>
    <t>All provisionWarwickshireMedicine</t>
  </si>
  <si>
    <t>All provisionWarwickshireNo of Inspections</t>
  </si>
  <si>
    <t>All provisionWarwickshireNo of providers</t>
  </si>
  <si>
    <t>All provisionWarwickshirePlanning</t>
  </si>
  <si>
    <t>All provisionWarwickshirePremises</t>
  </si>
  <si>
    <t>All provisionWarwickshireQualifications</t>
  </si>
  <si>
    <t>All provisionWarwickshireRisk assessment</t>
  </si>
  <si>
    <t>All provisionWarwickshireSafeguarding practice</t>
  </si>
  <si>
    <t>All provisionWarwickshireTraining, support and skills</t>
  </si>
  <si>
    <t>All provisionWest BerkshireChanges that must be notified to Ofsted</t>
  </si>
  <si>
    <t>All provisionWest BerkshireInspection has actions</t>
  </si>
  <si>
    <t>All provisionWest BerkshireInspection has recommendations</t>
  </si>
  <si>
    <t>All provisionWest BerkshireNo of Inspections</t>
  </si>
  <si>
    <t>All provisionWest BerkshireNo of providers</t>
  </si>
  <si>
    <t>All provisionWest BerkshireRatios</t>
  </si>
  <si>
    <t>All provisionWest SussexAccident or injury</t>
  </si>
  <si>
    <t>All provisionWest SussexAssessment</t>
  </si>
  <si>
    <t>All provisionWest SussexCertificate of registration</t>
  </si>
  <si>
    <t>All provisionWest SussexChanges that must be notified to Ofsted</t>
  </si>
  <si>
    <t>All provisionWest SussexEducation programmes</t>
  </si>
  <si>
    <t>All provisionWest SussexGeneral information and records matters</t>
  </si>
  <si>
    <t>All provisionWest SussexGeneral suitability people matters</t>
  </si>
  <si>
    <t>All provisionWest SussexInformation about the provider</t>
  </si>
  <si>
    <t>All provisionWest SussexInspection has actions</t>
  </si>
  <si>
    <t>All provisionWest SussexInspection has recommendations</t>
  </si>
  <si>
    <t>All provisionWest SussexKey persons</t>
  </si>
  <si>
    <t>All provisionWest SussexManaging behaviour</t>
  </si>
  <si>
    <t>All provisionWest SussexMedicine</t>
  </si>
  <si>
    <t>All provisionWest SussexNo of Inspections</t>
  </si>
  <si>
    <t>All provisionWest SussexNo of providers</t>
  </si>
  <si>
    <t>All provisionWest SussexPlanning</t>
  </si>
  <si>
    <t>All provisionWest SussexProcedures for dealing with complaints</t>
  </si>
  <si>
    <t>All provisionWest SussexQualifications</t>
  </si>
  <si>
    <t>All provisionWest SussexRecords to be kept</t>
  </si>
  <si>
    <t>All provisionWest SussexRisk assessment</t>
  </si>
  <si>
    <t>All provisionWest SussexSafeguarding policy</t>
  </si>
  <si>
    <t>All provisionWest SussexSafeguarding practice</t>
  </si>
  <si>
    <t>All provisionWest SussexStaff deployment</t>
  </si>
  <si>
    <t>All provisionWest SussexTraining, support and skills</t>
  </si>
  <si>
    <t>All provisionWestminsterGeneral information and records matters</t>
  </si>
  <si>
    <t>All provisionWestminsterInspection has actions</t>
  </si>
  <si>
    <t>All provisionWestminsterInspection has recommendations</t>
  </si>
  <si>
    <t>All provisionWestminsterNo of Inspections</t>
  </si>
  <si>
    <t>All provisionWestminsterNo of providers</t>
  </si>
  <si>
    <t>All provisionWiganAssessment</t>
  </si>
  <si>
    <t>All provisionWiganEducation programmes</t>
  </si>
  <si>
    <t>All provisionWiganGeneral information and records matters</t>
  </si>
  <si>
    <t>All provisionWiganInspection has actions</t>
  </si>
  <si>
    <t>All provisionWiganInspection has recommendations</t>
  </si>
  <si>
    <t>All provisionWiganNo of Inspections</t>
  </si>
  <si>
    <t>All provisionWiganNo of providers</t>
  </si>
  <si>
    <t>All provisionWiganRisk assessment</t>
  </si>
  <si>
    <t>All provisionWiltshireChanges that must be notified to Ofsted</t>
  </si>
  <si>
    <t>All provisionWiltshireEducation programmes</t>
  </si>
  <si>
    <t>All provisionWiltshireGeneral information and records matters</t>
  </si>
  <si>
    <t>All provisionWiltshireInspection has actions</t>
  </si>
  <si>
    <t>All provisionWiltshireInspection has recommendations</t>
  </si>
  <si>
    <t>All provisionWiltshireManaging behaviour</t>
  </si>
  <si>
    <t>All provisionWiltshireMatters affecting the welfare of children</t>
  </si>
  <si>
    <t>All provisionWiltshireNo of Inspections</t>
  </si>
  <si>
    <t>All provisionWiltshireNo of providers</t>
  </si>
  <si>
    <t>All provisionWiltshirePlanning</t>
  </si>
  <si>
    <t>All provisionWiltshireProcedures for dealing with complaints</t>
  </si>
  <si>
    <t>All provisionWiltshireRisk assessment</t>
  </si>
  <si>
    <t>All provisionWiltshireSafeguarding policy</t>
  </si>
  <si>
    <t>All provisionWiltshireSafeguarding practice</t>
  </si>
  <si>
    <t>All provisionWiltshireSafety</t>
  </si>
  <si>
    <t>All provisionWiltshireStaff deployment</t>
  </si>
  <si>
    <t>All provisionWiltshireTraining, support and skills</t>
  </si>
  <si>
    <t>All provisionWindsor and MaidenheadAssessment</t>
  </si>
  <si>
    <t>All provisionWindsor and MaidenheadInformation about the child</t>
  </si>
  <si>
    <t>All provisionWindsor and MaidenheadInspection has actions</t>
  </si>
  <si>
    <t>All provisionWindsor and MaidenheadInspection has recommendations</t>
  </si>
  <si>
    <t>All provisionWindsor and MaidenheadNo of Inspections</t>
  </si>
  <si>
    <t>All provisionWindsor and MaidenheadNo of providers</t>
  </si>
  <si>
    <t>All provisionWindsor and MaidenheadTraining, support and skills</t>
  </si>
  <si>
    <t>All provisionWirralAssessment</t>
  </si>
  <si>
    <t>All provisionWirralChanges that must be notified to Ofsted</t>
  </si>
  <si>
    <t>All provisionWirralEducation programmes</t>
  </si>
  <si>
    <t>All provisionWirralInformation about the provider</t>
  </si>
  <si>
    <t>All provisionWirralInspection has actions</t>
  </si>
  <si>
    <t>All provisionWirralInspection has recommendations</t>
  </si>
  <si>
    <t>All provisionWirralNo of Inspections</t>
  </si>
  <si>
    <t>All provisionWirralNo of providers</t>
  </si>
  <si>
    <t>All provisionWirralRatios</t>
  </si>
  <si>
    <t>All provisionWokinghamEducation programmes</t>
  </si>
  <si>
    <t>All provisionWokinghamGeneral suitability people matters</t>
  </si>
  <si>
    <t>All provisionWokinghamInspection has actions</t>
  </si>
  <si>
    <t>All provisionWokinghamInspection has recommendations</t>
  </si>
  <si>
    <t>All provisionWokinghamKey persons</t>
  </si>
  <si>
    <t>All provisionWokinghamMedicine</t>
  </si>
  <si>
    <t>All provisionWokinghamNo of Inspections</t>
  </si>
  <si>
    <t>All provisionWokinghamNo of providers</t>
  </si>
  <si>
    <t>All provisionWokinghamRisk assessment</t>
  </si>
  <si>
    <t>All provisionWokinghamSafeguarding practice</t>
  </si>
  <si>
    <t>All provisionWokinghamStaff deployment</t>
  </si>
  <si>
    <t>All provisionWokinghamTraining, support and skills</t>
  </si>
  <si>
    <t>All provisionWolverhamptonAssessment</t>
  </si>
  <si>
    <t>All provisionWolverhamptonEducation programmes</t>
  </si>
  <si>
    <t>All provisionWolverhamptonInspection has actions</t>
  </si>
  <si>
    <t>All provisionWolverhamptonInspection has recommendations</t>
  </si>
  <si>
    <t>All provisionWolverhamptonNo of Inspections</t>
  </si>
  <si>
    <t>All provisionWolverhamptonNo of providers</t>
  </si>
  <si>
    <t>All provisionWolverhamptonStaff deployment</t>
  </si>
  <si>
    <t>All provisionWolverhamptonTraining, support and skills</t>
  </si>
  <si>
    <t>All provisionWorcestershireAssessment</t>
  </si>
  <si>
    <t>All provisionWorcestershireChild supervision</t>
  </si>
  <si>
    <t>All provisionWorcestershireEducation programmes</t>
  </si>
  <si>
    <t>All provisionWorcestershireGeneral information and records matters</t>
  </si>
  <si>
    <t>All provisionWorcestershireGeneral suitability people matters</t>
  </si>
  <si>
    <t>All provisionWorcestershireInformation about the child</t>
  </si>
  <si>
    <t>All provisionWorcestershireInspection has actions</t>
  </si>
  <si>
    <t>All provisionWorcestershireInspection has recommendations</t>
  </si>
  <si>
    <t>All provisionWorcestershireManaging behaviour</t>
  </si>
  <si>
    <t>All provisionWorcestershireNo of Inspections</t>
  </si>
  <si>
    <t>All provisionWorcestershireNo of providers</t>
  </si>
  <si>
    <t>All provisionWorcestershirePlanning</t>
  </si>
  <si>
    <t>All provisionWorcestershirePremises</t>
  </si>
  <si>
    <t>All provisionWorcestershireQualifications and training</t>
  </si>
  <si>
    <t>All provisionWorcestershireRisk assessment</t>
  </si>
  <si>
    <t>All provisionWorcestershireSafeguarding policy</t>
  </si>
  <si>
    <t>All provisionWorcestershireSafeguarding practice</t>
  </si>
  <si>
    <t>All provisionWorcestershireTraining, support and skills</t>
  </si>
  <si>
    <t>All provisionYorkInspection has recommendations</t>
  </si>
  <si>
    <t>All provisionYorkNo of Inspections</t>
  </si>
  <si>
    <t>All provisionYorkNo of providers</t>
  </si>
  <si>
    <t>Childcare on domestic premisesAll EnglandAssessment</t>
  </si>
  <si>
    <t>Childcare on domestic premisesAll EnglandComplaints</t>
  </si>
  <si>
    <t>Childcare on domestic premisesAll EnglandEducation programmes</t>
  </si>
  <si>
    <t>Childcare on domestic premisesAll EnglandGeneral information and records matters</t>
  </si>
  <si>
    <t>Childcare on domestic premisesAll EnglandGeneral suitability people matters</t>
  </si>
  <si>
    <t>Childcare on domestic premisesAll EnglandInformation about the provider</t>
  </si>
  <si>
    <t>Childcare on domestic premisesAll EnglandInformation for parents and carers</t>
  </si>
  <si>
    <t>Childcare on domestic premisesAll EnglandInspection has actions</t>
  </si>
  <si>
    <t>Childcare on domestic premisesAll EnglandInspection has recommendations</t>
  </si>
  <si>
    <t>Childcare on domestic premisesAll EnglandMedicine</t>
  </si>
  <si>
    <t>Childcare on domestic premisesAll EnglandNo of Inspections</t>
  </si>
  <si>
    <t>Childcare on domestic premisesAll EnglandNo of providers</t>
  </si>
  <si>
    <t>Childcare on domestic premisesAll EnglandPlanning</t>
  </si>
  <si>
    <t>Childcare on domestic premisesAll EnglandQualifications</t>
  </si>
  <si>
    <t>Childcare on domestic premisesAll EnglandRisk assessment</t>
  </si>
  <si>
    <t>Childcare on domestic premisesAll EnglandSafeguarding practice</t>
  </si>
  <si>
    <t>Childcare on domestic premisesAll EnglandTraining, support and skills</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</si>
  <si>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</si>
  <si>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</si>
  <si>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</si>
  <si>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</si>
  <si>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</si>
  <si>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</si>
  <si>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DarwenEducation programmes</t>
  </si>
  <si>
    <t>Childcare on domestic premisesBlackburn with DarwenInspection has actions</t>
  </si>
  <si>
    <t>Childcare on domestic premisesBlackburn with DarwenInspection has recommendations</t>
  </si>
  <si>
    <t>Childcare on domestic premisesBlackburn with DarwenMedicine</t>
  </si>
  <si>
    <t>Childcare on domestic premisesBlackburn with DarwenNo of Inspections</t>
  </si>
  <si>
    <t>Childcare on domestic premisesBlackburn with DarwenNo of providers</t>
  </si>
  <si>
    <t>Childcare on domestic premisesBlackburn with DarwenPlanning</t>
  </si>
  <si>
    <t>Childcare on domestic premisesBlackburn with DarwenQualifications</t>
  </si>
  <si>
    <t>Childcare on domestic premisesBlackburn with DarwenRisk assessment</t>
  </si>
  <si>
    <t>Childcare on domestic premisesBlackburn with DarwenTraining, support and skills</t>
  </si>
  <si>
    <t>Childcare on domestic premisesBoltonNo of providers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</si>
  <si>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</si>
  <si>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</si>
  <si>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</si>
  <si>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</si>
  <si>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premisesBrentAssessment</t>
  </si>
  <si>
    <t>Childcare on domestic premisesBrentInspection has actions</t>
  </si>
  <si>
    <t>Childcare on domestic premisesBrentInspection has recommendations</t>
  </si>
  <si>
    <t>Childcare on domestic premisesBrentNo of Inspections</t>
  </si>
  <si>
    <t>Childcare on domestic premisesBrentNo of providers</t>
  </si>
  <si>
    <t>Childcare on domestic premisesBrentPlanning</t>
  </si>
  <si>
    <t>Childcare on domestic premisesBrentTraining, support and skills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</si>
  <si>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</si>
  <si>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</si>
  <si>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</si>
  <si>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recommendations</t>
  </si>
  <si>
    <t>Childcare on domestic premisesBristolNo of Inspections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</si>
  <si>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</si>
  <si>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</si>
  <si>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</si>
  <si>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</si>
  <si>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</si>
  <si>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</si>
  <si>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</si>
  <si>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</si>
  <si>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</si>
  <si>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</si>
  <si>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</si>
  <si>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</si>
  <si>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</si>
  <si>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</si>
  <si>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</si>
  <si>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</si>
  <si>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</si>
  <si>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</si>
  <si>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</si>
  <si>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</si>
  <si>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</si>
  <si>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</si>
  <si>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</si>
  <si>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</si>
  <si>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</si>
  <si>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</si>
  <si>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</si>
  <si>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</si>
  <si>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</si>
  <si>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</si>
  <si>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</si>
  <si>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</si>
  <si>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</si>
  <si>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</si>
  <si>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</si>
  <si>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</si>
  <si>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</si>
  <si>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</si>
  <si>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</si>
  <si>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</si>
  <si>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</si>
  <si>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</si>
  <si>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</si>
  <si>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</si>
  <si>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</si>
  <si>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</si>
  <si>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</si>
  <si>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</si>
  <si>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</si>
  <si>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</si>
  <si>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</si>
  <si>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</si>
  <si>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</si>
  <si>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</si>
  <si>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</si>
  <si>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</si>
  <si>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</si>
  <si>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</si>
  <si>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</si>
  <si>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</si>
  <si>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</si>
  <si>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</si>
  <si>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</si>
  <si>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premisesHertfordshireInspection has recommendations</t>
  </si>
  <si>
    <t>Childcare on domestic premisesHertfordshireNo of Inspections</t>
  </si>
  <si>
    <t>Childcare on domestic premisesHertfordshireNo of providers</t>
  </si>
  <si>
    <t>Childcare on domestic premisesHillingdonNo of providers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</si>
  <si>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</si>
  <si>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</si>
  <si>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</si>
  <si>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</si>
  <si>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</si>
  <si>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</si>
  <si>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</si>
  <si>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</si>
  <si>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premisesKirkleesNo of providers</t>
  </si>
  <si>
    <t>Childcare on domestic premisesLambethNo of providers</t>
  </si>
  <si>
    <t>Childcare on domestic premisesLancashireNo of providers</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</si>
  <si>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</si>
  <si>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</si>
  <si>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</si>
  <si>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</si>
  <si>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</si>
  <si>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</si>
  <si>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</si>
  <si>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</si>
  <si>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</si>
  <si>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premisesLincolnshireInspection has recommendations</t>
  </si>
  <si>
    <t>Childcare on domestic premisesLincolnshireNo of Inspections</t>
  </si>
  <si>
    <t>Childcare on domestic premisesLincolnshireNo of providers</t>
  </si>
  <si>
    <t>Childcare on domestic premisesManchesterNo of providers</t>
  </si>
  <si>
    <t>Childcare on domestic premisesMedwayNo of providers</t>
  </si>
  <si>
    <t>Childcare on domestic premisesMiddlesbroughNo of providers</t>
  </si>
  <si>
    <t>Childcare on domestic premisesMilton KeynesNo of providers</t>
  </si>
  <si>
    <t>Childcare on domestic premisesNewhamNo of providers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</si>
  <si>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</si>
  <si>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</si>
  <si>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</si>
  <si>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</si>
  <si>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</si>
  <si>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</si>
  <si>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</si>
  <si>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</si>
  <si>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</si>
  <si>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</si>
  <si>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</si>
  <si>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premisesNorthamptonshireNo of providers</t>
  </si>
  <si>
    <t>Childcare on domestic premisesNorthumberlandNo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</si>
  <si>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</si>
  <si>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</si>
  <si>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</si>
  <si>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</si>
  <si>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</si>
  <si>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</si>
  <si>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</si>
  <si>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</si>
  <si>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</si>
  <si>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</si>
  <si>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</si>
  <si>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</si>
  <si>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</si>
  <si>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</si>
  <si>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</si>
  <si>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premisesSomersetInspection has recommendations</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</si>
  <si>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</si>
  <si>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</si>
  <si>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</si>
  <si>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</si>
  <si>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</si>
  <si>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</si>
  <si>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</si>
  <si>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premisesStaffordshireAssessment</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</si>
  <si>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</si>
  <si>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</si>
  <si>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</si>
  <si>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</si>
  <si>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</si>
  <si>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premisesStaffordshirePlanning</t>
  </si>
  <si>
    <t>Childcare on domestic premisesStaffordshireTraining, support and skills</t>
  </si>
  <si>
    <t>Childcare on domestic premisesStockportNo of providers</t>
  </si>
  <si>
    <t>Childcare on domestic premisesStoke-on-TrentNo of providers</t>
  </si>
  <si>
    <t>Childcare on domestic premisesSuffolkInspection has recommendations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</si>
  <si>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</si>
  <si>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</si>
  <si>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</si>
  <si>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</si>
  <si>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</si>
  <si>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</si>
  <si>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</si>
  <si>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</si>
  <si>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</si>
  <si>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</si>
  <si>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</si>
  <si>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</si>
  <si>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</si>
  <si>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</si>
  <si>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</si>
  <si>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</si>
  <si>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</si>
  <si>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</si>
  <si>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</si>
  <si>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</si>
  <si>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</si>
  <si>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</si>
  <si>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</si>
  <si>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</si>
  <si>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</si>
  <si>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premisesAll EnglandAccident or injury</t>
  </si>
  <si>
    <t>Childcare on non-domestic premisesAll EnglandArrangements for safeguarding children</t>
  </si>
  <si>
    <t>Childcare on non-domestic premisesAll EnglandAssessment</t>
  </si>
  <si>
    <t>Childcare on non-domestic premisesAll EnglandCertificate of registration</t>
  </si>
  <si>
    <t>Childcare on non-domestic premisesAll EnglandChanges that must be notified to Ofsted</t>
  </si>
  <si>
    <t>Childcare on non-domestic premisesAll EnglandChanges to people</t>
  </si>
  <si>
    <t>Childcare on non-domestic premisesAll EnglandChild supervision</t>
  </si>
  <si>
    <t>Childcare on non-domestic premisesAll EnglandComplaints</t>
  </si>
  <si>
    <t>Childcare on non-domestic premisesAll EnglandEducation programmes</t>
  </si>
  <si>
    <t>Childcare on non-domestic premisesAll EnglandEqual opportunities</t>
  </si>
  <si>
    <t>Childcare on non-domestic premisesAll EnglandFood and drink</t>
  </si>
  <si>
    <t>Childcare on non-domestic premisesAll EnglandGeneral information and records matters</t>
  </si>
  <si>
    <t>Childcare on non-domestic premisesAll EnglandGeneral suitability people matters</t>
  </si>
  <si>
    <t>Childcare on non-domestic premisesAll EnglandHow the childcare provision is organised</t>
  </si>
  <si>
    <t>Childcare on non-domestic premisesAll EnglandInformation about the child</t>
  </si>
  <si>
    <t>Childcare on non-domestic premisesAll EnglandInformation about the provider</t>
  </si>
  <si>
    <t>Childcare on non-domestic premisesAll EnglandInformation for parents and carers</t>
  </si>
  <si>
    <t>Childcare on non-domestic premisesAll EnglandInspection has actions</t>
  </si>
  <si>
    <t>Childcare on non-domestic premisesAll EnglandInspection has recommendations</t>
  </si>
  <si>
    <t>Childcare on non-domestic premisesAll EnglandKey persons</t>
  </si>
  <si>
    <t>Childcare on non-domestic premisesAll EnglandManaging behaviour</t>
  </si>
  <si>
    <t>Childcare on non-domestic premisesAll EnglandMatters affecting the welfare of children</t>
  </si>
  <si>
    <t>Childcare on non-domestic premisesAll EnglandMedicine</t>
  </si>
  <si>
    <t>Childcare on non-domestic premisesAll EnglandNo of Inspections</t>
  </si>
  <si>
    <t>Childcare on non-domestic premisesAll EnglandNo of providers</t>
  </si>
  <si>
    <t>Childcare on non-domestic premisesAll EnglandOutings</t>
  </si>
  <si>
    <t>Childcare on non-domestic premisesAll EnglandPlanning</t>
  </si>
  <si>
    <t>Childcare on non-domestic premisesAll EnglandPremises</t>
  </si>
  <si>
    <t>Childcare on non-domestic premisesAll EnglandProcedures for dealing with complaints</t>
  </si>
  <si>
    <t>Childcare on non-domestic premisesAll EnglandProviding information to Ofsted</t>
  </si>
  <si>
    <t>Childcare on non-domestic premisesAll EnglandProviding information to parents</t>
  </si>
  <si>
    <t>Childcare on non-domestic premisesAll EnglandQualifications</t>
  </si>
  <si>
    <t>Childcare on non-domestic premisesAll EnglandQualifications and training</t>
  </si>
  <si>
    <t>Childcare on non-domestic premisesAll EnglandRatios</t>
  </si>
  <si>
    <t>Childcare on non-domestic premisesAll EnglandRecords to be kept</t>
  </si>
  <si>
    <t>Childcare on non-domestic premisesAll EnglandRisk assessment</t>
  </si>
  <si>
    <t>Childcare on non-domestic premisesAll EnglandSafeguarding policy</t>
  </si>
  <si>
    <t>Childcare on non-domestic premisesAll EnglandSafeguarding practice</t>
  </si>
  <si>
    <t>Childcare on non-domestic premisesAll EnglandSafety</t>
  </si>
  <si>
    <t>Childcare on non-domestic premisesAll EnglandStaff deployment</t>
  </si>
  <si>
    <t>Childcare on non-domestic premisesAll EnglandStaff taking medicine / other substances</t>
  </si>
  <si>
    <t>Childcare on non-domestic premisesAll EnglandTraining, support and skills</t>
  </si>
  <si>
    <t>Childcare on non-domestic premisesAll EnglandWelfare of the children being cared for</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</si>
  <si>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</si>
  <si>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</si>
  <si>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</si>
  <si>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premisesBarnetChanges that must be notified to Ofsted</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</si>
  <si>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</si>
  <si>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</si>
  <si>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</si>
  <si>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</si>
  <si>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</si>
  <si>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</si>
  <si>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</si>
  <si>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</si>
  <si>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</si>
  <si>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SomersetEducation programmes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</si>
  <si>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</si>
  <si>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</si>
  <si>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</si>
  <si>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</si>
  <si>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</si>
  <si>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</si>
  <si>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</si>
  <si>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</si>
  <si>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</si>
  <si>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</si>
  <si>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</si>
  <si>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</si>
  <si>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premisesBexleyComplaints</t>
  </si>
  <si>
    <t>Childcare on non-domestic premisesBexleyEducation programmes</t>
  </si>
  <si>
    <t>Childcare on non-domestic premisesBexleyGeneral suitability people matters</t>
  </si>
  <si>
    <t>Childcare on non-domestic premisesBexleyInspection has actions</t>
  </si>
  <si>
    <t>Childcare on non-domestic premisesBexleyInspection has recommendations</t>
  </si>
  <si>
    <t>Childcare on non-domestic premisesBexleyManaging behaviour</t>
  </si>
  <si>
    <t>Childcare on non-domestic premisesBexleyNo of Inspections</t>
  </si>
  <si>
    <t>Childcare on non-domestic premisesBexleyNo of providers</t>
  </si>
  <si>
    <t>Childcare on non-domestic premisesBexleyPlanning</t>
  </si>
  <si>
    <t>Childcare on non-domestic premisesBexleyRisk assessment</t>
  </si>
  <si>
    <t>Childcare on non-domestic premisesBexleySafeguarding policy</t>
  </si>
  <si>
    <t>Childcare on non-domestic premisesBexleySafeguarding practice</t>
  </si>
  <si>
    <t>Childcare on non-domestic premisesBexleySafety</t>
  </si>
  <si>
    <t>Childcare on non-domestic premisesBexleyStaff deployment</t>
  </si>
  <si>
    <t>Childcare on non-domestic premisesBexleyTraining, support and skills</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</si>
  <si>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</si>
  <si>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</si>
  <si>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</si>
  <si>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</si>
  <si>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</si>
  <si>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</si>
  <si>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premisesBirminghamInformation about the provider</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</si>
  <si>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</si>
  <si>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</si>
  <si>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</si>
  <si>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</si>
  <si>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</si>
  <si>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</si>
  <si>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</si>
  <si>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</si>
  <si>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</si>
  <si>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</si>
  <si>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</si>
  <si>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premisesBirminghamSafeguarding practice</t>
  </si>
  <si>
    <t>Childcare on non-domestic premisesBirminghamSafety</t>
  </si>
  <si>
    <t>Childcare on non-domestic premisesBirminghamStaff deployment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</si>
  <si>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</si>
  <si>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</si>
  <si>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</si>
  <si>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</si>
  <si>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premisesBlackpoolEducation programmes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</si>
  <si>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</si>
  <si>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</si>
  <si>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</si>
  <si>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</si>
  <si>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premisesBlackpoolStaff deployment</t>
  </si>
  <si>
    <t>Childcare on non-domestic premisesBlackpoolTraining, support and skills</t>
  </si>
  <si>
    <t>Childcare on non-domestic premisesBoltonEducation programmes</t>
  </si>
  <si>
    <t>Childcare on non-domestic premisesBoltonInformation about the provider</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</si>
  <si>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</si>
  <si>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</si>
  <si>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</si>
  <si>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</si>
  <si>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premisesBoltonPremises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</si>
  <si>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</si>
  <si>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</si>
  <si>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</si>
  <si>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</si>
  <si>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PooleTraining, support and skills</t>
  </si>
  <si>
    <t>Childcare on non-domestic premisesBracknell ForestChanges that must be notified to Ofsted</t>
  </si>
  <si>
    <t>Childcare on non-domestic premisesBracknell ForestInspection has actions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</si>
  <si>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</si>
  <si>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</si>
  <si>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</si>
  <si>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premisesBracknell ForestTraining, support and skills</t>
  </si>
  <si>
    <t>Childcare on non-domestic premisesBradfordChanges that must be notified to Ofsted</t>
  </si>
  <si>
    <t>Childcare on non-domestic premisesBradfordEducation programmes</t>
  </si>
  <si>
    <t>Childcare on non-domestic premisesBradfordInformation for parents and carers</t>
  </si>
  <si>
    <t>Childcare on non-domestic premisesBradfordInspection has actions</t>
  </si>
  <si>
    <t>Childcare on non-domestic premisesBradfordInspection has recommendations</t>
  </si>
  <si>
    <t>Childcare on non-domestic premisesBradfordKey persons</t>
  </si>
  <si>
    <t>Childcare on non-domestic premisesBradfordManaging behaviour</t>
  </si>
  <si>
    <t>Childcare on non-domestic premisesBradfordNo of Inspections</t>
  </si>
  <si>
    <t>Childcare on non-domestic premisesBradfordNo of providers</t>
  </si>
  <si>
    <t>Childcare on non-domestic premisesBradfordPlanning</t>
  </si>
  <si>
    <t>Childcare on non-domestic premisesBradfordSafeguarding policy</t>
  </si>
  <si>
    <t>Childcare on non-domestic premisesBradfordSafeguarding practice</t>
  </si>
  <si>
    <t>Childcare on non-domestic premisesBradfordStaff deployment</t>
  </si>
  <si>
    <t>Childcare on non-domestic premisesBradfordTraining, support and skills</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</si>
  <si>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</si>
  <si>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</si>
  <si>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</si>
  <si>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</si>
  <si>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</si>
  <si>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HoveEducation programmes</t>
  </si>
  <si>
    <t>Childcare on non-domestic premisesBrighton and HoveInspection has actions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</si>
  <si>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</si>
  <si>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</si>
  <si>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</si>
  <si>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premisesBrighton and HoveTraining, support and skills</t>
  </si>
  <si>
    <t>Childcare on non-domestic premisesBristolAssessment</t>
  </si>
  <si>
    <t>Childcare on non-domestic premisesBristolGeneral suitability people matters</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</si>
  <si>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</si>
  <si>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</si>
  <si>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</si>
  <si>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</si>
  <si>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</si>
  <si>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premisesBromleyAccident or injury</t>
  </si>
  <si>
    <t>Childcare on non-domestic premisesBromleyGeneral information and records matters</t>
  </si>
  <si>
    <t>Childcare on non-domestic premisesBromleyHow the childcare provision is organised</t>
  </si>
  <si>
    <t>Childcare on non-domestic premisesBromleyInspection has actions</t>
  </si>
  <si>
    <t>Childcare on non-domestic premisesBromleyInspection has recommendations</t>
  </si>
  <si>
    <t>Childcare on non-domestic premisesBromleyNo of Inspections</t>
  </si>
  <si>
    <t>Childcare on non-domestic premisesBromleyNo of providers</t>
  </si>
  <si>
    <t>Childcare on non-domestic premisesBromleyPremises</t>
  </si>
  <si>
    <t>Childcare on non-domestic premisesBromleyRisk assessment</t>
  </si>
  <si>
    <t>Childcare on non-domestic premisesBromleySafeguarding policy</t>
  </si>
  <si>
    <t>Childcare on non-domestic premisesBromleySafeguarding practice</t>
  </si>
  <si>
    <t>Childcare on non-domestic premisesBromleyTraining, support and skills</t>
  </si>
  <si>
    <t>Childcare on non-domestic premisesBuckinghamshireAssessment</t>
  </si>
  <si>
    <t>Childcare on non-domestic premisesBuckinghamshireChanges that must be notified to Ofsted</t>
  </si>
  <si>
    <t>Childcare on non-domestic premisesBuckinghamshireEducation programmes</t>
  </si>
  <si>
    <t>Childcare on non-domestic premisesBuckinghamshireInspection has actions</t>
  </si>
  <si>
    <t>Childcare on non-domestic premisesBuckinghamshireInspection has recommendations</t>
  </si>
  <si>
    <t>Childcare on non-domestic premisesBuckinghamshireNo of Inspections</t>
  </si>
  <si>
    <t>Childcare on non-domestic premisesBuckinghamshireNo of providers</t>
  </si>
  <si>
    <t>Childcare on non-domestic premisesBuckinghamshireStaff deployment</t>
  </si>
  <si>
    <t>Childcare on non-domestic premisesBuckinghamshireTraining, support and skills</t>
  </si>
  <si>
    <t>Childcare on non-domestic premisesBuryAssessment</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</si>
  <si>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</si>
  <si>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</si>
  <si>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</si>
  <si>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</si>
  <si>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premisesCalderdaleAccident or injury</t>
  </si>
  <si>
    <t>Childcare on non-domestic premisesCalderdaleGeneral suitability people matters</t>
  </si>
  <si>
    <t>Childcare on non-domestic premisesCalderdaleInspection has actions</t>
  </si>
  <si>
    <t>Childcare on non-domestic premisesCalderdaleInspection has recommendations</t>
  </si>
  <si>
    <t>Childcare on non-domestic premisesCalderdaleMedicine</t>
  </si>
  <si>
    <t>Childcare on non-domestic premisesCalderdaleNo of Inspections</t>
  </si>
  <si>
    <t>Childcare on non-domestic premisesCalderdaleNo of providers</t>
  </si>
  <si>
    <t>Childcare on non-domestic premisesCalderdaleSafeguarding policy</t>
  </si>
  <si>
    <t>Childcare on non-domestic premisesCalderdaleSafeguarding practice</t>
  </si>
  <si>
    <t>Childcare on non-domestic premisesCalderdaleSafety</t>
  </si>
  <si>
    <t>Childcare on non-domestic premisesCalderdaleTraining, support and skills</t>
  </si>
  <si>
    <t>Childcare on non-domestic premisesCambridgeshireChanges that must be notified to Ofsted</t>
  </si>
  <si>
    <t>Childcare on non-domestic premisesCambridgeshireFood and drink</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</si>
  <si>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</si>
  <si>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</si>
  <si>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</si>
  <si>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premisesCambridgeshireManaging behaviour</t>
  </si>
  <si>
    <t>Childcare on non-domestic premisesCambridgeshireNo of Inspections</t>
  </si>
  <si>
    <t>Childcare on non-domestic premisesCambridgeshireNo of providers</t>
  </si>
  <si>
    <t>Childcare on non-domestic premisesCambridgeshirePlanning</t>
  </si>
  <si>
    <t>Childcare on non-domestic premisesCambridgeshireRatios</t>
  </si>
  <si>
    <t>Childcare on non-domestic premisesCambridgeshireRisk assessment</t>
  </si>
  <si>
    <t>Childcare on non-domestic premisesCambridgeshireStaff deployment</t>
  </si>
  <si>
    <t>Childcare on non-domestic premisesCambridgeshireTraining, support and skills</t>
  </si>
  <si>
    <t>Childcare on non-domestic premisesCambridgeshireWelfare of the children being cared for</t>
  </si>
  <si>
    <t>Childcare on non-domestic premisesCamdenGeneral information and records matters</t>
  </si>
  <si>
    <t>Childcare on non-domestic premisesCamdenGeneral suitability people matters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</si>
  <si>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</si>
  <si>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</si>
  <si>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</si>
  <si>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</si>
  <si>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premisesCentral BedfordshireAssessment</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</si>
  <si>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</si>
  <si>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</si>
  <si>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</si>
  <si>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</si>
  <si>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premisesCentral BedfordshirePremises</t>
  </si>
  <si>
    <t>Childcare on non-domestic premisesCentral BedfordshireTraining, support and skills</t>
  </si>
  <si>
    <t>Childcare on non-domestic premisesCheshire EastAssessment</t>
  </si>
  <si>
    <t>Childcare on non-domestic premisesCheshire EastInspection has actions</t>
  </si>
  <si>
    <t>Childcare on non-domestic premisesCheshire EastInspection has recommendations</t>
  </si>
  <si>
    <t>Childcare on non-domestic premisesCheshire EastNo of Inspections</t>
  </si>
  <si>
    <t>Childcare on non-domestic premisesCheshire EastNo of providers</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</si>
  <si>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</si>
  <si>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</si>
  <si>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</si>
  <si>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</si>
  <si>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</si>
  <si>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</si>
  <si>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</si>
  <si>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premisesCornwallEducation programmes</t>
  </si>
  <si>
    <t>Childcare on non-domestic premisesCornwallInspection has actions</t>
  </si>
  <si>
    <t>Childcare on non-domestic premisesCornwallInspection has recommendations</t>
  </si>
  <si>
    <t>Childcare on non-domestic premisesCornwallNo of Inspections</t>
  </si>
  <si>
    <t>Childcare on non-domestic premisesCornwallNo of providers</t>
  </si>
  <si>
    <t>Childcare on non-domestic premisesCornwallSafeguarding policy</t>
  </si>
  <si>
    <t>Childcare on non-domestic premisesCornwallSafeguarding practice</t>
  </si>
  <si>
    <t>Childcare on non-domestic premisesCornwallTraining, support and skills</t>
  </si>
  <si>
    <t>Childcare on non-domestic premisesCoventryAssessment</t>
  </si>
  <si>
    <t>Childcare on non-domestic premisesCoventryInspection has actions</t>
  </si>
  <si>
    <t>Childcare on non-domestic premisesCoventryInspection has recommendations</t>
  </si>
  <si>
    <t>Childcare on non-domestic premisesCoventryNo of Inspections</t>
  </si>
  <si>
    <t>Childcare on non-domestic premisesCoventryNo of providers</t>
  </si>
  <si>
    <t>Childcare on non-domestic premisesCoventryTraining, support and skills</t>
  </si>
  <si>
    <t>Childcare on non-domestic premisesCroydonEducation programmes</t>
  </si>
  <si>
    <t>Childcare on non-domestic premisesCroydonFood and drink</t>
  </si>
  <si>
    <t>Childcare on non-domestic premisesCroydonGeneral information and records matters</t>
  </si>
  <si>
    <t>Childcare on non-domestic premisesCroydonInspection has actions</t>
  </si>
  <si>
    <t>Childcare on non-domestic premisesCroydonInspection has recommendations</t>
  </si>
  <si>
    <t>Childcare on non-domestic premisesCroydonKey persons</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</si>
  <si>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</si>
  <si>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</si>
  <si>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</si>
  <si>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</si>
  <si>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</si>
  <si>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</si>
  <si>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premisesCroydonTraining, support and skills</t>
  </si>
  <si>
    <t>Childcare on non-domestic premisesCumbriaInspection has recommendations</t>
  </si>
  <si>
    <t>Childcare on non-domestic premisesCumbriaNo of Inspections</t>
  </si>
  <si>
    <t>Childcare on non-domestic premisesCumbriaNo of providers</t>
  </si>
  <si>
    <t>Childcare on non-domestic premisesDarlingtonArrangements for safeguarding children</t>
  </si>
  <si>
    <t>Childcare on non-domestic premisesDarlingtonEducation programmes</t>
  </si>
  <si>
    <t>Childcare on non-domestic premisesDarlingtonInspection has actions</t>
  </si>
  <si>
    <t>Childcare on non-domestic premisesDarlingtonInspection has recommendations</t>
  </si>
  <si>
    <t>Childcare on non-domestic premisesDarlingtonNo of Inspections</t>
  </si>
  <si>
    <t>Childcare on non-domestic premisesDarlingtonNo of providers</t>
  </si>
  <si>
    <t>Childcare on non-domestic premisesDarlingtonSafeguarding policy</t>
  </si>
  <si>
    <t>Childcare on non-domestic premisesDarlingtonTraining, support and skills</t>
  </si>
  <si>
    <t>Childcare on non-domestic premisesDerbyAccident or injury</t>
  </si>
  <si>
    <t>Childcare on non-domestic premisesDerbyEducation programmes</t>
  </si>
  <si>
    <t>Childcare on non-domestic premisesDerbyInspection has actions</t>
  </si>
  <si>
    <t>Childcare on non-domestic premisesDerbyInspection has recommendations</t>
  </si>
  <si>
    <t>Childcare on non-domestic premisesDerbyManaging behaviour</t>
  </si>
  <si>
    <t>Childcare on non-domestic premisesDerbyNo of Inspections</t>
  </si>
  <si>
    <t>Childcare on non-domestic premisesDerbyNo of providers</t>
  </si>
  <si>
    <t>Childcare on non-domestic premisesDerbyPlanning</t>
  </si>
  <si>
    <t>Childcare on non-domestic premisesDerbyshireAssessment</t>
  </si>
  <si>
    <t>Childcare on non-domestic premisesDerbyshireChanges that must be notified to Ofsted</t>
  </si>
  <si>
    <t>Childcare on non-domestic premisesDerbyshireEducation programmes</t>
  </si>
  <si>
    <t>Childcare on non-domestic premisesDerbyshireGeneral information and records matters</t>
  </si>
  <si>
    <t>Childcare on non-domestic premisesDerbyshireGeneral suitability people matters</t>
  </si>
  <si>
    <t>Childcare on non-domestic premisesDerbyshireInformation about the child</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</si>
  <si>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</si>
  <si>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</si>
  <si>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</si>
  <si>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</si>
  <si>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premisesDerbyshirePlanning</t>
  </si>
  <si>
    <t>Childcare on non-domestic premisesDerbyshirePremises</t>
  </si>
  <si>
    <t>Childcare on non-domestic premisesDerbyshireQualifications and training</t>
  </si>
  <si>
    <t>Childcare on non-domestic premisesDerbyshireSafeguarding policy</t>
  </si>
  <si>
    <t>Childcare on non-domestic premisesDerbyshireSafeguarding practice</t>
  </si>
  <si>
    <t>Childcare on non-domestic premisesDerbyshireTraining, support and skills</t>
  </si>
  <si>
    <t>Childcare on non-domestic premisesDevonEducation programmes</t>
  </si>
  <si>
    <t>Childcare on non-domestic premisesDevonGeneral information and records matters</t>
  </si>
  <si>
    <t>Childcare on non-domestic premisesDevonGeneral suitability people matters</t>
  </si>
  <si>
    <t>Childcare on non-domestic premisesDevonInformation about the child</t>
  </si>
  <si>
    <t>Childcare on non-domestic premisesDevonInspection has actions</t>
  </si>
  <si>
    <t>Childcare on non-domestic premisesDevonInspection has recommendations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</si>
  <si>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</si>
  <si>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</si>
  <si>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</si>
  <si>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</si>
  <si>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</si>
  <si>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premisesDevonSafeguarding practice</t>
  </si>
  <si>
    <t>Childcare on non-domestic premisesDevonStaff deployment</t>
  </si>
  <si>
    <t>Childcare on non-domestic premisesDevonTraining, support and skills</t>
  </si>
  <si>
    <t>Childcare on non-domestic premisesDoncasterAssessment</t>
  </si>
  <si>
    <t>Childcare on non-domestic premisesDoncasterInspection has actions</t>
  </si>
  <si>
    <t>Childcare on non-domestic premisesDoncasterInspection has recommendations</t>
  </si>
  <si>
    <t>Childcare on non-domestic premisesDoncasterKey persons</t>
  </si>
  <si>
    <t>Childcare on non-domestic premisesDoncasterNo of Inspections</t>
  </si>
  <si>
    <t>Childcare on non-domestic premisesDoncasterNo of providers</t>
  </si>
  <si>
    <t>Childcare on non-domestic premisesDorsetEducation programmes</t>
  </si>
  <si>
    <t>Childcare on non-domestic premisesDorsetInspection has actions</t>
  </si>
  <si>
    <t>Childcare on non-domestic premisesDorsetInspection has recommendations</t>
  </si>
  <si>
    <t>Childcare on non-domestic premisesDorsetNo of Inspections</t>
  </si>
  <si>
    <t>Childcare on non-domestic premisesDorsetNo of providers</t>
  </si>
  <si>
    <t>Childcare on non-domestic premisesDorsetTraining, support and skills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</si>
  <si>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</si>
  <si>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</si>
  <si>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</si>
  <si>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</si>
  <si>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</si>
  <si>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</si>
  <si>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</si>
  <si>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</si>
  <si>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premisesDudleyPremises</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</si>
  <si>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</si>
  <si>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</si>
  <si>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</si>
  <si>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</si>
  <si>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premisesEalingInformation about the child</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</si>
  <si>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</si>
  <si>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</si>
  <si>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</si>
  <si>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</si>
  <si>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</si>
  <si>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</si>
  <si>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</si>
  <si>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</si>
  <si>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Riding of YorkshireRisk assessment</t>
  </si>
  <si>
    <t>Childcare on non-domestic premisesEast SussexInspection has recommendations</t>
  </si>
  <si>
    <t>Childcare on non-domestic premisesEast SussexNo of Inspections</t>
  </si>
  <si>
    <t>Childcare on non-domestic premisesEast SussexNo of providers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</si>
  <si>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</si>
  <si>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</si>
  <si>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</si>
  <si>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</si>
  <si>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</si>
  <si>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premisesEnfieldStaff deployment</t>
  </si>
  <si>
    <t>Childcare on non-domestic premisesEnfieldTraining, support and skills</t>
  </si>
  <si>
    <t>Childcare on non-domestic premisesEssexAssessment</t>
  </si>
  <si>
    <t>Childcare on non-domestic premisesEssexChild supervision</t>
  </si>
  <si>
    <t>Childcare on non-domestic premisesEssexEducation programmes</t>
  </si>
  <si>
    <t>Childcare on non-domestic premisesEssexGeneral information and records matters</t>
  </si>
  <si>
    <t>Childcare on non-domestic premisesEssexGeneral suitability people matters</t>
  </si>
  <si>
    <t>Childcare on non-domestic premisesEssexInformation about the child</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</si>
  <si>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</si>
  <si>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</si>
  <si>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</si>
  <si>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</si>
  <si>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</si>
  <si>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</si>
  <si>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</si>
  <si>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</si>
  <si>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</si>
  <si>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</si>
  <si>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premisesEssexProviding information to parents</t>
  </si>
  <si>
    <t>Childcare on non-domestic premisesEssexQualifications and training</t>
  </si>
  <si>
    <t>Childcare on non-domestic premisesEssexRatios</t>
  </si>
  <si>
    <t>Childcare on non-domestic premisesEssexRisk assessment</t>
  </si>
  <si>
    <t>Childcare on non-domestic premisesEssexSafeguarding policy</t>
  </si>
  <si>
    <t>Childcare on non-domestic premisesEssexSafeguarding practice</t>
  </si>
  <si>
    <t>Childcare on non-domestic premisesEssexStaff deployment</t>
  </si>
  <si>
    <t>Childcare on non-domestic premisesEssexStaff taking medicine / other substances</t>
  </si>
  <si>
    <t>Childcare on non-domestic premisesEssexTraining, support and skills</t>
  </si>
  <si>
    <t>Childcare on non-domestic premisesGatesheadInspection has actions</t>
  </si>
  <si>
    <t>Childcare on non-domestic premisesGatesheadInspection has recommendations</t>
  </si>
  <si>
    <t>Childcare on non-domestic premisesGatesheadNo of Inspections</t>
  </si>
  <si>
    <t>Childcare on non-domestic premisesGatesheadNo of providers</t>
  </si>
  <si>
    <t>Childcare on non-domestic premisesGatesheadRisk assessment</t>
  </si>
  <si>
    <t>Childcare on non-domestic premisesGatesheadSafeguarding practice</t>
  </si>
  <si>
    <t>Childcare on non-domestic premisesGloucestershireEducation programmes</t>
  </si>
  <si>
    <t>Childcare on non-domestic premisesGloucestershireInspection has actions</t>
  </si>
  <si>
    <t>Childcare on non-domestic premisesGloucestershireInspection has recommendations</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</si>
  <si>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</si>
  <si>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</si>
  <si>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</si>
  <si>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</si>
  <si>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premisesGloucestershireQualifications</t>
  </si>
  <si>
    <t>Childcare on non-domestic premisesGloucestershireSafeguarding practice</t>
  </si>
  <si>
    <t>Childcare on non-domestic premisesGreenwichAssessment</t>
  </si>
  <si>
    <t>Childcare on non-domestic premisesGreenwichComplaints</t>
  </si>
  <si>
    <t>Childcare on non-domestic premisesGreenwichEducation programmes</t>
  </si>
  <si>
    <t>Childcare on non-domestic premisesGreenwichEqual opportunities</t>
  </si>
  <si>
    <t>Childcare on non-domestic premisesGreenwichGeneral information and records matters</t>
  </si>
  <si>
    <t>Childcare on non-domestic premisesGreenwichGeneral suitability people matters</t>
  </si>
  <si>
    <t>Childcare on non-domestic premisesGreenwichInformation about the provider</t>
  </si>
  <si>
    <t>Childcare on non-domestic premisesGreenwichInspection has actions</t>
  </si>
  <si>
    <t>Childcare on non-domestic premisesGreenwichInspection has recommendations</t>
  </si>
  <si>
    <t>Childcare on non-domestic premisesGreenwichKey persons</t>
  </si>
  <si>
    <t>Childcare on non-domestic premisesGreenwichManaging behaviour</t>
  </si>
  <si>
    <t>Childcare on non-domestic premisesGreenwichMedicine</t>
  </si>
  <si>
    <t>Childcare on non-domestic premisesGreenwichNo of Inspections</t>
  </si>
  <si>
    <t>Childcare on non-domestic premisesGreenwichNo of providers</t>
  </si>
  <si>
    <t>Childcare on non-domestic premisesGreenwichPlanning</t>
  </si>
  <si>
    <t>Childcare on non-domestic premisesGreenwichRisk assessment</t>
  </si>
  <si>
    <t>Childcare on non-domestic premisesGreenwichSafeguarding policy</t>
  </si>
  <si>
    <t>Childcare on non-domestic premisesGreenwichSafeguarding practice</t>
  </si>
  <si>
    <t>Childcare on non-domestic premisesGreenwichStaff deployment</t>
  </si>
  <si>
    <t>Childcare on non-domestic premisesGreenwichTraining, support and skills</t>
  </si>
  <si>
    <t>Childcare on non-domestic premisesHackneyFood and drink</t>
  </si>
  <si>
    <t>Childcare on non-domestic premisesHackneyInspection has actions</t>
  </si>
  <si>
    <t>Childcare on non-domestic premisesHackneyInspection has recommendations</t>
  </si>
  <si>
    <t>Childcare on non-domestic premisesHackneyNo of Inspections</t>
  </si>
  <si>
    <t>Childcare on non-domestic premisesHackneyNo of providers</t>
  </si>
  <si>
    <t>Childcare on non-domestic premisesHackneyStaff deployment</t>
  </si>
  <si>
    <t>Childcare on non-domestic premisesHaltonInspection has recommendations</t>
  </si>
  <si>
    <t>Childcare on non-domestic premisesHaltonNo of Inspections</t>
  </si>
  <si>
    <t>Childcare on non-domestic premisesHaltonNo of providers</t>
  </si>
  <si>
    <t>Childcare on non-domestic premisesHammersmith and FulhamChanges that must be notified to Ofsted</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</si>
  <si>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</si>
  <si>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</si>
  <si>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</si>
  <si>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</si>
  <si>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</si>
  <si>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</si>
  <si>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FulhamStaff deployment</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</si>
  <si>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</si>
  <si>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</si>
  <si>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</si>
  <si>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premisesHampshireChanges to people</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</si>
  <si>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</si>
  <si>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</si>
  <si>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</si>
  <si>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premisesHampshireInspection has actions</t>
  </si>
  <si>
    <t>Childcare on non-domestic premisesHampshireInspection has recommendations</t>
  </si>
  <si>
    <t>Childcare on non-domestic premisesHampshireManaging behaviour</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</si>
  <si>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</si>
  <si>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</si>
  <si>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</si>
  <si>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</si>
  <si>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</si>
  <si>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</si>
  <si>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</si>
  <si>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</si>
  <si>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</si>
  <si>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</si>
  <si>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</si>
  <si>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</si>
  <si>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premisesHarrowChanges that must be notified to Ofsted</t>
  </si>
  <si>
    <t>Childcare on non-domestic premisesHarrowGeneral suitability people matters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</si>
  <si>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</si>
  <si>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</si>
  <si>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</si>
  <si>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</si>
  <si>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premisesHartlepoolAssessment</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</si>
  <si>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</si>
  <si>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</si>
  <si>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</si>
  <si>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</si>
  <si>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premisesHartlepoolPlanning</t>
  </si>
  <si>
    <t>Childcare on non-domestic premisesHaveringAccident or injury</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</si>
  <si>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</si>
  <si>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</si>
  <si>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</si>
  <si>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</si>
  <si>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premisesHaveringSafeguarding practice</t>
  </si>
  <si>
    <t>Childcare on non-domestic premisesHerefordshireGeneral information and records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</si>
  <si>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</si>
  <si>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</si>
  <si>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</si>
  <si>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</si>
  <si>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</si>
  <si>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</si>
  <si>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premisesHerefordshireQualifications</t>
  </si>
  <si>
    <t>Childcare on non-domestic premisesHerefordshireSafeguarding practice</t>
  </si>
  <si>
    <t>Childcare on non-domestic premisesHerefordshireStaff deployment</t>
  </si>
  <si>
    <t>Childcare on non-domestic premisesHerefordshireTraining, support and skills</t>
  </si>
  <si>
    <t>Childcare on non-domestic premisesHertfordshireAssessment</t>
  </si>
  <si>
    <t>Childcare on non-domestic premisesHertfordshireChanges that must be notified to Ofsted</t>
  </si>
  <si>
    <t>Childcare on non-domestic premisesHertfordshireEducation programmes</t>
  </si>
  <si>
    <t>Childcare on non-domestic premisesHertfordshireGeneral information and records matters</t>
  </si>
  <si>
    <t>Childcare on non-domestic premisesHertfordshireGeneral suitability people matters</t>
  </si>
  <si>
    <t>Childcare on non-domestic premisesHertfordshireInformation about the provider</t>
  </si>
  <si>
    <t>Childcare on non-domestic premisesHertfordshireInspection has actions</t>
  </si>
  <si>
    <t>Childcare on non-domestic premisesHertfordshireInspection has recommendations</t>
  </si>
  <si>
    <t>Childcare on non-domestic premisesHertfordshireKey persons</t>
  </si>
  <si>
    <t>Childcare on non-domestic premisesHertfordshireManaging behaviour</t>
  </si>
  <si>
    <t>Childcare on non-domestic premisesHertfordshireNo of Inspections</t>
  </si>
  <si>
    <t>Childcare on non-domestic premisesHertfordshireNo of providers</t>
  </si>
  <si>
    <t>Childcare on non-domestic premisesHertfordshireRecords to be kept</t>
  </si>
  <si>
    <t>Childcare on non-domestic premisesHertfordshireSafeguarding policy</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</si>
  <si>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</si>
  <si>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</si>
  <si>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</si>
  <si>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</si>
  <si>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</si>
  <si>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</si>
  <si>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</si>
  <si>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premisesHillingdonPremises</t>
  </si>
  <si>
    <t>Childcare on non-domestic premisesHounslowInspection has recommendations</t>
  </si>
  <si>
    <t>Childcare on non-domestic premisesHounslowNo of Inspections</t>
  </si>
  <si>
    <t>Childcare on non-domestic premisesHounslowNo of providers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</si>
  <si>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</si>
  <si>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</si>
  <si>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</si>
  <si>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</si>
  <si>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</si>
  <si>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</si>
  <si>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premisesIslingtonInspection has recommendations</t>
  </si>
  <si>
    <t>Childcare on non-domestic premisesIslingtonNo of Inspections</t>
  </si>
  <si>
    <t>Childcare on non-domestic premisesIslingtonNo of providers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</si>
  <si>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</si>
  <si>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</si>
  <si>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</si>
  <si>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premisesKentAssessment</t>
  </si>
  <si>
    <t>Childcare on non-domestic premisesKentEducation programmes</t>
  </si>
  <si>
    <t>Childcare on non-domestic premisesKentInformation about the child</t>
  </si>
  <si>
    <t>Childcare on non-domestic premisesKentInspection has actions</t>
  </si>
  <si>
    <t>Childcare on non-domestic premisesKentInspection has recommendations</t>
  </si>
  <si>
    <t>Childcare on non-domestic premisesKentNo of Inspections</t>
  </si>
  <si>
    <t>Childcare on non-domestic premisesKentNo of providers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</si>
  <si>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</si>
  <si>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</si>
  <si>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</si>
  <si>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</si>
  <si>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premisesKentTraining, support and skills</t>
  </si>
  <si>
    <t>Childcare on non-domestic premisesKingston upon HullAssessment</t>
  </si>
  <si>
    <t>Childcare on non-domestic premisesKingston upon HullInspection has actions</t>
  </si>
  <si>
    <t>Childcare on non-domestic premisesKingston upon HullInspection has recommendations</t>
  </si>
  <si>
    <t>Childcare on non-domestic premisesKingston upon HullNo of Inspections</t>
  </si>
  <si>
    <t>Childcare on non-domestic premisesKingston upon HullNo of providers</t>
  </si>
  <si>
    <t>Childcare on non-domestic premisesKingston upon HullTraining, support and skills</t>
  </si>
  <si>
    <t>Childcare on non-domestic premisesKingston upon ThamesGeneral information and records matters</t>
  </si>
  <si>
    <t>Childcare on non-domestic premisesKingston upon ThamesGeneral suitability people matters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</si>
  <si>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</si>
  <si>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</si>
  <si>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</si>
  <si>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</si>
  <si>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</si>
  <si>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</si>
  <si>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</si>
  <si>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</si>
  <si>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</si>
  <si>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</si>
  <si>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</si>
  <si>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</si>
  <si>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</si>
  <si>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</si>
  <si>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premisesLambethEducation programmes</t>
  </si>
  <si>
    <t>Childcare on non-domestic premisesLambethEqual opportunities</t>
  </si>
  <si>
    <t>Childcare on non-domestic premisesLambethGeneral information and records matters</t>
  </si>
  <si>
    <t>Childcare on non-domestic premisesLambethGeneral suitability people matters</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</si>
  <si>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</si>
  <si>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</si>
  <si>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</si>
  <si>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premisesLambethKey persons</t>
  </si>
  <si>
    <t>Childcare on non-domestic premisesLambethManaging behaviour</t>
  </si>
  <si>
    <t>Childcare on non-domestic premisesLambethNo of Inspections</t>
  </si>
  <si>
    <t>Childcare on non-domestic premisesLambethNo of providers</t>
  </si>
  <si>
    <t>Childcare on non-domestic premisesLambethSafeguarding practice</t>
  </si>
  <si>
    <t>Childcare on non-domestic premisesLambethTraining, support and skills</t>
  </si>
  <si>
    <t>Childcare on non-domestic premisesLancashireAccident or injury</t>
  </si>
  <si>
    <t>Childcare on non-domestic premisesLancashireCertificate of registration</t>
  </si>
  <si>
    <t>Childcare on non-domestic premisesLancashireComplaints</t>
  </si>
  <si>
    <t>Childcare on non-domestic premisesLancashireEducation programmes</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</si>
  <si>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</si>
  <si>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</si>
  <si>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</si>
  <si>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premisesLancashireNo of Inspections</t>
  </si>
  <si>
    <t>Childcare on non-domestic premisesLancashireNo of providers</t>
  </si>
  <si>
    <t>Childcare on non-domestic premisesLancashireSafeguarding policy</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</si>
  <si>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</si>
  <si>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</si>
  <si>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</si>
  <si>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</si>
  <si>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</si>
  <si>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</si>
  <si>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</si>
  <si>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</si>
  <si>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</si>
  <si>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premisesLeedsTraining, support and skills</t>
  </si>
  <si>
    <t>Childcare on non-domestic premisesLeicesterChanges that must be notified to Ofsted</t>
  </si>
  <si>
    <t>Childcare on non-domestic premisesLeicesterEducation programmes</t>
  </si>
  <si>
    <t>Childcare on non-domestic premisesLeicesterGeneral suitability people matters</t>
  </si>
  <si>
    <t>Childcare on non-domestic premisesLeicesterInspection has actions</t>
  </si>
  <si>
    <t>Childcare on non-domestic premisesLeicesterInspection has recommendations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</si>
  <si>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</si>
  <si>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</si>
  <si>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</si>
  <si>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</si>
  <si>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premisesLeicesterPremises</t>
  </si>
  <si>
    <t>Childcare on non-domestic premisesLeicestershireAssessment</t>
  </si>
  <si>
    <t>Childcare on non-domestic premisesLeicestershireChild supervision</t>
  </si>
  <si>
    <t>Childcare on non-domestic premisesLeicestershireEducation programmes</t>
  </si>
  <si>
    <t>Childcare on non-domestic premisesLeicestershireFood and drink</t>
  </si>
  <si>
    <t>Childcare on non-domestic premisesLeicestershireGeneral information and records matters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</si>
  <si>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</si>
  <si>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</si>
  <si>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</si>
  <si>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premisesLeicestershireMedicine</t>
  </si>
  <si>
    <t>Childcare on non-domestic premisesLeicestershireNo of Inspections</t>
  </si>
  <si>
    <t>Childcare on non-domestic premisesLeicestershireNo of providers</t>
  </si>
  <si>
    <t>Childcare on non-domestic premisesLeicestershirePlanning</t>
  </si>
  <si>
    <t>Childcare on non-domestic premisesLeicestershirePremises</t>
  </si>
  <si>
    <t>Childcare on non-domestic premisesLeicestershireQualifications</t>
  </si>
  <si>
    <t>Childcare on non-domestic premisesLeicestershireQualifications and training</t>
  </si>
  <si>
    <t>Childcare on non-domestic premisesLeicestershireRisk assessment</t>
  </si>
  <si>
    <t>Childcare on non-domestic premisesLeicestershireSafeguarding practice</t>
  </si>
  <si>
    <t>Childcare on non-domestic premisesLeicestershireStaff deployment</t>
  </si>
  <si>
    <t>Childcare on non-domestic premisesLeicestershireTraining, support and skills</t>
  </si>
  <si>
    <t>Childcare on non-domestic premisesLeicesterTraining, support and skills</t>
  </si>
  <si>
    <t>Childcare on non-domestic premisesLewishamAssessment</t>
  </si>
  <si>
    <t>Childcare on non-domestic premisesLewishamChanges that must be notified to Ofsted</t>
  </si>
  <si>
    <t>Childcare on non-domestic premisesLewishamEducation programmes</t>
  </si>
  <si>
    <t>Childcare on non-domestic premisesLewishamEqual opportunities</t>
  </si>
  <si>
    <t>Childcare on non-domestic premisesLewishamInformation for parents and carers</t>
  </si>
  <si>
    <t>Childcare on non-domestic premisesLewishamInspection has actions</t>
  </si>
  <si>
    <t>Childcare on non-domestic premisesLewishamInspection has recommendations</t>
  </si>
  <si>
    <t>Childcare on non-domestic premisesLewishamKey persons</t>
  </si>
  <si>
    <t>Childcare on non-domestic premisesLewishamManaging behaviour</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</si>
  <si>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</si>
  <si>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</si>
  <si>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</si>
  <si>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</si>
  <si>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premisesLewishamRisk assessment</t>
  </si>
  <si>
    <t>Childcare on non-domestic premisesLewishamSafeguarding policy</t>
  </si>
  <si>
    <t>Childcare on non-domestic premisesLewishamSafeguarding practice</t>
  </si>
  <si>
    <t>Childcare on non-domestic premisesLewishamSafety</t>
  </si>
  <si>
    <t>Childcare on non-domestic premisesLewishamStaff deployment</t>
  </si>
  <si>
    <t>Childcare on non-domestic premisesLewishamTraining, support and skills</t>
  </si>
  <si>
    <t>Childcare on non-domestic premisesLincolnshireAccident or injury</t>
  </si>
  <si>
    <t>Childcare on non-domestic premisesLincolnshireAssessment</t>
  </si>
  <si>
    <t>Childcare on non-domestic premisesLincolnshireEducation programmes</t>
  </si>
  <si>
    <t>Childcare on non-domestic premisesLincolnshireInspection has actions</t>
  </si>
  <si>
    <t>Childcare on non-domestic premisesLincolnshireInspection has recommendations</t>
  </si>
  <si>
    <t>Childcare on non-domestic premisesLincolnshireKey persons</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</si>
  <si>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</si>
  <si>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</si>
  <si>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</si>
  <si>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</si>
  <si>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</si>
  <si>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</si>
  <si>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</si>
  <si>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</si>
  <si>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</si>
  <si>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</si>
  <si>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</si>
  <si>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</si>
  <si>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</si>
  <si>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</si>
  <si>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</si>
  <si>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</si>
  <si>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</si>
  <si>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</si>
  <si>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</si>
  <si>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premisesLutonRisk assessment</t>
  </si>
  <si>
    <t>Childcare on non-domestic premisesLutonSafeguarding policy</t>
  </si>
  <si>
    <t>Childcare on non-domestic premisesLutonSafeguarding practice</t>
  </si>
  <si>
    <t>Childcare on non-domestic premisesLutonStaff deployment</t>
  </si>
  <si>
    <t>Childcare on non-domestic premisesManchesterEducation programmes</t>
  </si>
  <si>
    <t>Childcare on non-domestic premisesManchesterInformation about the provider</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</si>
  <si>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</si>
  <si>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</si>
  <si>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</si>
  <si>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</si>
  <si>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</si>
  <si>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</si>
  <si>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premisesManchesterSafeguarding policy</t>
  </si>
  <si>
    <t>Childcare on non-domestic premisesManchesterSafeguarding practice</t>
  </si>
  <si>
    <t>Childcare on non-domestic premisesManchesterTraining, support and skills</t>
  </si>
  <si>
    <t>Childcare on non-domestic premisesMedwayEducation programmes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</si>
  <si>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</si>
  <si>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</si>
  <si>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</si>
  <si>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</si>
  <si>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</si>
  <si>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premisesMedwayPremises</t>
  </si>
  <si>
    <t>Childcare on non-domestic premisesMedwayTraining, support and skills</t>
  </si>
  <si>
    <t>Childcare on non-domestic premisesMertonEducation programmes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</si>
  <si>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</si>
  <si>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</si>
  <si>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</si>
  <si>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</si>
  <si>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premisesMertonMedicine</t>
  </si>
  <si>
    <t>Childcare on non-domestic premisesMertonNo of Inspections</t>
  </si>
  <si>
    <t>Childcare on non-domestic premisesMertonNo of providers</t>
  </si>
  <si>
    <t>Childcare on non-domestic premisesMertonPremises</t>
  </si>
  <si>
    <t>Childcare on non-domestic premisesMertonRisk assessment</t>
  </si>
  <si>
    <t>Childcare on non-domestic premisesMertonSafeguarding practice</t>
  </si>
  <si>
    <t>Childcare on non-domestic premisesMertonStaff taking medicine / other substances</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</si>
  <si>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</si>
  <si>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</si>
  <si>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</si>
  <si>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</si>
  <si>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</si>
  <si>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</si>
  <si>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</si>
  <si>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</si>
  <si>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</si>
  <si>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</si>
  <si>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</si>
  <si>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KeynesKey persons</t>
  </si>
  <si>
    <t>Childcare on non-domestic premisesMilton KeynesNo of Inspections</t>
  </si>
  <si>
    <t>Childcare on non-domestic premisesMilton KeynesNo of providers</t>
  </si>
  <si>
    <t>Childcare on non-domestic premisesMilton KeynesPlanning</t>
  </si>
  <si>
    <t>Childcare on non-domestic premisesMilton KeynesPremises</t>
  </si>
  <si>
    <t>Childcare on non-domestic premisesMilton KeynesQualifications</t>
  </si>
  <si>
    <t>Childcare on non-domestic premisesMilton KeynesRatios</t>
  </si>
  <si>
    <t>Childcare on non-domestic premisesMilton KeynesSafeguarding practice</t>
  </si>
  <si>
    <t>Childcare on non-domestic premisesMilton KeynesTraining, support and skills</t>
  </si>
  <si>
    <t>Childcare on non-domestic premisesNewcastle upon TyneEducation programmes</t>
  </si>
  <si>
    <t>Childcare on non-domestic premisesNewcastle upon TyneGeneral information and records matters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</si>
  <si>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</si>
  <si>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</si>
  <si>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</si>
  <si>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</si>
  <si>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premisesNewhamAssessment</t>
  </si>
  <si>
    <t>Childcare on non-domestic premisesNewhamChild supervision</t>
  </si>
  <si>
    <t>Childcare on non-domestic premisesNewhamComplaints</t>
  </si>
  <si>
    <t>Childcare on non-domestic premisesNewhamEducation programmes</t>
  </si>
  <si>
    <t>Childcare on non-domestic premisesNewhamGeneral suitability people matters</t>
  </si>
  <si>
    <t>Childcare on non-domestic premisesNewhamInformation for parents and carers</t>
  </si>
  <si>
    <t>Childcare on non-domestic premisesNewhamInspection has actions</t>
  </si>
  <si>
    <t>Childcare on non-domestic premisesNewhamInspection has recommendations</t>
  </si>
  <si>
    <t>Childcare on non-domestic premisesNewhamKey persons</t>
  </si>
  <si>
    <t>Childcare on non-domestic premisesNewhamNo of Inspections</t>
  </si>
  <si>
    <t>Childcare on non-domestic premisesNewhamNo of providers</t>
  </si>
  <si>
    <t>Childcare on non-domestic premisesNewhamPlanning</t>
  </si>
  <si>
    <t>Childcare on non-domestic premisesNewhamPremises</t>
  </si>
  <si>
    <t>Childcare on non-domestic premisesNewhamRisk assessment</t>
  </si>
  <si>
    <t>Childcare on non-domestic premisesNewhamSafeguarding policy</t>
  </si>
  <si>
    <t>Childcare on non-domestic premisesNewhamStaff deployment</t>
  </si>
  <si>
    <t>Childcare on non-domestic premisesNewhamTraining, support and skills</t>
  </si>
  <si>
    <t>Childcare on non-domestic premisesNorfolkAssessment</t>
  </si>
  <si>
    <t>Childcare on non-domestic premisesNorfolkChanges that must be notified to Ofsted</t>
  </si>
  <si>
    <t>Childcare on non-domestic premisesNorfolkChild supervision</t>
  </si>
  <si>
    <t>Childcare on non-domestic premisesNorfolkEducation programmes</t>
  </si>
  <si>
    <t>Childcare on non-domestic premisesNorfolkFood and drink</t>
  </si>
  <si>
    <t>Childcare on non-domestic premisesNorfolkGeneral information and records matters</t>
  </si>
  <si>
    <t>Childcare on non-domestic premisesNorfolkGeneral suitability people matters</t>
  </si>
  <si>
    <t>Childcare on non-domestic premisesNorfolkInformation for parents and carers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</si>
  <si>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</si>
  <si>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</si>
  <si>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</si>
  <si>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</si>
  <si>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</si>
  <si>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premisesNorfolkPlanning</t>
  </si>
  <si>
    <t>Childcare on non-domestic premisesNorfolkPremises</t>
  </si>
  <si>
    <t>Childcare on non-domestic premisesNorfolkRisk assessment</t>
  </si>
  <si>
    <t>Childcare on non-domestic premisesNorfolkSafety</t>
  </si>
  <si>
    <t>Childcare on non-domestic premisesNorfolkTraining, support and skills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</si>
  <si>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</si>
  <si>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</si>
  <si>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</si>
  <si>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LincolnshireEducation programmes</t>
  </si>
  <si>
    <t>Childcare on non-domestic premisesNorth LincolnshireInspection has actions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</si>
  <si>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</si>
  <si>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</si>
  <si>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</si>
  <si>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LincolnshireTraining, support and skills</t>
  </si>
  <si>
    <t>Childcare on non-domestic premisesNorth SomersetAssessment</t>
  </si>
  <si>
    <t>Childcare on non-domestic premisesNorth SomersetGeneral suitability people matters</t>
  </si>
  <si>
    <t>Childcare on non-domestic premisesNorth SomersetInformation about the child</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</si>
  <si>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</si>
  <si>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</si>
  <si>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</si>
  <si>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</si>
  <si>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</si>
  <si>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SomersetTraining, support and skills</t>
  </si>
  <si>
    <t>Childcare on non-domestic premisesNorth TynesideInspection has recommendations</t>
  </si>
  <si>
    <t>Childcare on non-domestic premisesNorth TynesideNo of Inspections</t>
  </si>
  <si>
    <t>Childcare on non-domestic premisesNorth TynesideNo of providers</t>
  </si>
  <si>
    <t>Childcare on non-domestic premisesNorth YorkshireAssessment</t>
  </si>
  <si>
    <t>Childcare on non-domestic premisesNorth YorkshireEducation programmes</t>
  </si>
  <si>
    <t>Childcare on non-domestic premisesNorth YorkshireEqual opportunities</t>
  </si>
  <si>
    <t>Childcare on non-domestic premisesNorth YorkshireGeneral information and records matters</t>
  </si>
  <si>
    <t>Childcare on non-domestic premisesNorth YorkshireGeneral suitability people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</si>
  <si>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</si>
  <si>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</si>
  <si>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</si>
  <si>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</si>
  <si>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</si>
  <si>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</si>
  <si>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</si>
  <si>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YorkshireRatios</t>
  </si>
  <si>
    <t>Childcare on non-domestic premisesNorth YorkshireRisk assessment</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</si>
  <si>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</si>
  <si>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</si>
  <si>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</si>
  <si>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</si>
  <si>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premisesNorthamptonshireAssessment</t>
  </si>
  <si>
    <t>Childcare on non-domestic premisesNorthamptonshireChanges that must be notified to Ofsted</t>
  </si>
  <si>
    <t>Childcare on non-domestic premisesNorthamptonshireComplaints</t>
  </si>
  <si>
    <t>Childcare on non-domestic premisesNorthamptonshireEducation programmes</t>
  </si>
  <si>
    <t>Childcare on non-domestic premisesNorthamptonshireFood and drink</t>
  </si>
  <si>
    <t>Childcare on non-domestic premisesNorthamptonshireGeneral information and records matters</t>
  </si>
  <si>
    <t>Childcare on non-domestic premisesNorthamptonshireGeneral suitability people matters</t>
  </si>
  <si>
    <t>Childcare on non-domestic premisesNorthamptonshireInformation about the provider</t>
  </si>
  <si>
    <t>Childcare on non-domestic premisesNorthamptonshireInspection has actions</t>
  </si>
  <si>
    <t>Childcare on non-domestic premisesNorthamptonshireInspection has recommendations</t>
  </si>
  <si>
    <t>Childcare on non-domestic premisesNorthamptonshireKey persons</t>
  </si>
  <si>
    <t>Childcare on non-domestic premisesNorthamptonshireManaging behaviour</t>
  </si>
  <si>
    <t>Childcare on non-domestic premisesNorthamptonshireMedicine</t>
  </si>
  <si>
    <t>Childcare on non-domestic premisesNorthamptonshireNo of Inspections</t>
  </si>
  <si>
    <t>Childcare on non-domestic premisesNorthamptonshireNo of providers</t>
  </si>
  <si>
    <t>Childcare on non-domestic premisesNorthamptonshirePlanning</t>
  </si>
  <si>
    <t>Childcare on non-domestic premisesNorthamptonshireSafeguarding practice</t>
  </si>
  <si>
    <t>Childcare on non-domestic premisesNorthamptonshireStaff deployment</t>
  </si>
  <si>
    <t>Childcare on non-domestic premisesNorthamptonshireTraining, support and skills</t>
  </si>
  <si>
    <t>Childcare on non-domestic premisesNorthumberlandInspection has actions</t>
  </si>
  <si>
    <t>Childcare on non-domestic premisesNorthumberlandInspection has recommendations</t>
  </si>
  <si>
    <t>Childcare on non-domestic premisesNorthumberlandKey persons</t>
  </si>
  <si>
    <t>Childcare on non-domestic premisesNorthumberlandManaging behaviour</t>
  </si>
  <si>
    <t>Childcare on non-domestic premisesNorthumberlandNo of Inspections</t>
  </si>
  <si>
    <t>Childcare on non-domestic premisesNorthumberlandNo of providers</t>
  </si>
  <si>
    <t>Childcare on non-domestic premisesNorthumberlandPlanning</t>
  </si>
  <si>
    <t>Childcare on non-domestic premisesNorthumberlandQualifications and training</t>
  </si>
  <si>
    <t>Childcare on non-domestic premisesNorthumberlandSafeguarding practice</t>
  </si>
  <si>
    <t>Childcare on non-domestic premisesNot RecordedNo of Inspections</t>
  </si>
  <si>
    <t>Childcare on non-domestic premisesNot RecordedNo of providers</t>
  </si>
  <si>
    <t>Childcare on non-domestic premisesNottinghamAccident or injury</t>
  </si>
  <si>
    <t>Childcare on non-domestic premisesNottinghamAssessment</t>
  </si>
  <si>
    <t>Childcare on non-domestic premisesNottinghamEducation programmes</t>
  </si>
  <si>
    <t>Childcare on non-domestic premisesNottinghamFood and drink</t>
  </si>
  <si>
    <t>Childcare on non-domestic premisesNottinghamInspection has actions</t>
  </si>
  <si>
    <t>Childcare on non-domestic premisesNottinghamInspection has recommendations</t>
  </si>
  <si>
    <t>Childcare on non-domestic premisesNottinghamManaging behaviour</t>
  </si>
  <si>
    <t>Childcare on non-domestic premisesNottinghamNo of Inspections</t>
  </si>
  <si>
    <t>Childcare on non-domestic premisesNottinghamNo of providers</t>
  </si>
  <si>
    <t>Childcare on non-domestic premisesNottinghamPlanning</t>
  </si>
  <si>
    <t>Childcare on non-domestic premisesNottinghamRatios</t>
  </si>
  <si>
    <t>Childcare on non-domestic premisesNottinghamRisk assessment</t>
  </si>
  <si>
    <t>Childcare on non-domestic premisesNottinghamSafeguarding practice</t>
  </si>
  <si>
    <t>Childcare on non-domestic premisesNottinghamSafety</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</si>
  <si>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</si>
  <si>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</si>
  <si>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</si>
  <si>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</si>
  <si>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</si>
  <si>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</si>
  <si>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premisesNottinghamshireQualifications</t>
  </si>
  <si>
    <t>Childcare on non-domestic premisesNottinghamshireRisk assessment</t>
  </si>
  <si>
    <t>Childcare on non-domestic premisesNottinghamshireSafeguarding practice</t>
  </si>
  <si>
    <t>Childcare on non-domestic premisesNottinghamshireTraining, support and skills</t>
  </si>
  <si>
    <t>Childcare on non-domestic premisesNottinghamTraining, support and skills</t>
  </si>
  <si>
    <t>Childcare on non-domestic premisesOldhamEducation programmes</t>
  </si>
  <si>
    <t>Childcare on non-domestic premisesOldhamGeneral suitability people matters</t>
  </si>
  <si>
    <t>Childcare on non-domestic premisesOldhamInformation about the child</t>
  </si>
  <si>
    <t>Childcare on non-domestic premisesOldhamInspection has actions</t>
  </si>
  <si>
    <t>Childcare on non-domestic premisesOldhamInspection has recommendations</t>
  </si>
  <si>
    <t>Childcare on non-domestic premisesOldhamNo of Inspections</t>
  </si>
  <si>
    <t>Childcare on non-domestic premisesOldhamNo of providers</t>
  </si>
  <si>
    <t>Childcare on non-domestic premisesOldhamQualifications</t>
  </si>
  <si>
    <t>Childcare on non-domestic premisesOldhamTraining, support and skills</t>
  </si>
  <si>
    <t>Childcare on non-domestic premisesOxfordshireAssessment</t>
  </si>
  <si>
    <t>Childcare on non-domestic premisesOxfordshireEducation programmes</t>
  </si>
  <si>
    <t>Childcare on non-domestic premisesOxfordshireInspection has actions</t>
  </si>
  <si>
    <t>Childcare on non-domestic premisesOxfordshireInspection has recommendations</t>
  </si>
  <si>
    <t>Childcare on non-domestic premisesOxfordshireManaging behaviour</t>
  </si>
  <si>
    <t>Childcare on non-domestic premisesOxfordshireNo of Inspections</t>
  </si>
  <si>
    <t>Childcare on non-domestic premisesOxfordshireNo of providers</t>
  </si>
  <si>
    <t>Childcare on non-domestic premisesOxfordshirePlanning</t>
  </si>
  <si>
    <t>Childcare on non-domestic premisesOxfordshireRatios</t>
  </si>
  <si>
    <t>Childcare on non-domestic premisesOxfordshireStaff deployment</t>
  </si>
  <si>
    <t>Childcare on non-domestic premisesOxfordshireTraining, support and skills</t>
  </si>
  <si>
    <t>Childcare on non-domestic premisesPeterboroughChanges that must be notified to Ofsted</t>
  </si>
  <si>
    <t>Childcare on non-domestic premisesPeterboroughEducation programmes</t>
  </si>
  <si>
    <t>Childcare on non-domestic premisesPeterboroughGeneral information and records matters</t>
  </si>
  <si>
    <t>Childcare on non-domestic premisesPeterboroughGeneral suitability people matters</t>
  </si>
  <si>
    <t>Childcare on non-domestic premisesPeterboroughInspection has actions</t>
  </si>
  <si>
    <t>Childcare on non-domestic premisesPeterboroughInspection has recommendations</t>
  </si>
  <si>
    <t>Childcare on non-domestic premisesPeterboroughMedicine</t>
  </si>
  <si>
    <t>Childcare on non-domestic premisesPeterboroughNo of Inspections</t>
  </si>
  <si>
    <t>Childcare on non-domestic premisesPeterboroughNo of providers</t>
  </si>
  <si>
    <t>Childcare on non-domestic premisesPeterboroughPlanning</t>
  </si>
  <si>
    <t>Childcare on non-domestic premisesPeterboroughStaff deployment</t>
  </si>
  <si>
    <t>Childcare on non-domestic premisesPeterboroughTraining, support and skills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</si>
  <si>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</si>
  <si>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</si>
  <si>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</si>
  <si>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</si>
  <si>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premisesPlymouthSafeguarding policy</t>
  </si>
  <si>
    <t>Childcare on non-domestic premisesPlymouthSafeguarding practice</t>
  </si>
  <si>
    <t>Childcare on non-domestic premisesPortsmouthGeneral information and records matters</t>
  </si>
  <si>
    <t>Childcare on non-domestic premisesPortsmouthGeneral suitability people matters</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</si>
  <si>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</si>
  <si>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</si>
  <si>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</si>
  <si>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</si>
  <si>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</si>
  <si>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</si>
  <si>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</si>
  <si>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</si>
  <si>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</si>
  <si>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</si>
  <si>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</si>
  <si>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</si>
  <si>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</si>
  <si>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</si>
  <si>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</si>
  <si>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</si>
  <si>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premisesRedbridgeManaging behaviour</t>
  </si>
  <si>
    <t>Childcare on non-domestic premisesRedbridgeNo of Inspections</t>
  </si>
  <si>
    <t>Childcare on non-domestic premisesRedbridgeNo of providers</t>
  </si>
  <si>
    <t>Childcare on non-domestic premisesRedbridgeStaff deployment</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</si>
  <si>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</si>
  <si>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</si>
  <si>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</si>
  <si>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ThamesChanges that must be notified to Ofsted</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</si>
  <si>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</si>
  <si>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</si>
  <si>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</si>
  <si>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</si>
  <si>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premisesRochdaleInspection has recommendations</t>
  </si>
  <si>
    <t>Childcare on non-domestic premisesRochdaleNo of Inspections</t>
  </si>
  <si>
    <t>Childcare on non-domestic premisesRochdaleNo of providers</t>
  </si>
  <si>
    <t>Childcare on non-domestic premisesRotherhamInspection has actions</t>
  </si>
  <si>
    <t>Childcare on non-domestic premisesRotherhamInspection has recommendations</t>
  </si>
  <si>
    <t>Childcare on non-domestic premisesRotherhamNo of Inspections</t>
  </si>
  <si>
    <t>Childcare on non-domestic premisesRotherhamNo of providers</t>
  </si>
  <si>
    <t>Childcare on non-domestic premisesRotherhamPlanning</t>
  </si>
  <si>
    <t>Childcare on non-domestic premisesRutlandEducation programmes</t>
  </si>
  <si>
    <t>Childcare on non-domestic premisesRutlandInspection has actions</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</si>
  <si>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</si>
  <si>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</si>
  <si>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</si>
  <si>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</si>
  <si>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</si>
  <si>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</si>
  <si>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</si>
  <si>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</si>
  <si>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</si>
  <si>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</si>
  <si>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</si>
  <si>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</si>
  <si>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</si>
  <si>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</si>
  <si>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premisesSandwellPlanning</t>
  </si>
  <si>
    <t>Childcare on non-domestic premisesSandwellSafeguarding policy</t>
  </si>
  <si>
    <t>Childcare on non-domestic premisesSandwellSafeguarding practice</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</si>
  <si>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</si>
  <si>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</si>
  <si>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</si>
  <si>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</si>
  <si>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</si>
  <si>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</si>
  <si>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</si>
  <si>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</si>
  <si>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</si>
  <si>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</si>
  <si>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premisesSheffieldTraining, support and skills</t>
  </si>
  <si>
    <t>Childcare on non-domestic premisesShropshireInspection has recommendations</t>
  </si>
  <si>
    <t>Childcare on non-domestic premisesShropshireNo of Inspections</t>
  </si>
  <si>
    <t>Childcare on non-domestic premisesShropshireNo of providers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</si>
  <si>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</si>
  <si>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</si>
  <si>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</si>
  <si>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</si>
  <si>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premisesSolihullEqual opportunities</t>
  </si>
  <si>
    <t>Childcare on non-domestic premisesSolihullFood and drink</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</si>
  <si>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</si>
  <si>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</si>
  <si>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</si>
  <si>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</si>
  <si>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premisesSolihullPlanning</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</si>
  <si>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</si>
  <si>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</si>
  <si>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</si>
  <si>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</si>
  <si>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</si>
  <si>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premisesSomersetMedicine</t>
  </si>
  <si>
    <t>Childcare on non-domestic premisesSomersetNo of Inspections</t>
  </si>
  <si>
    <t>Childcare on non-domestic premisesSomersetNo of providers</t>
  </si>
  <si>
    <t>Childcare on non-domestic premisesSomersetRisk assessment</t>
  </si>
  <si>
    <t>Childcare on non-domestic premisesSomersetSafeguarding practice</t>
  </si>
  <si>
    <t>Childcare on non-domestic premisesSomersetTraining, support and skills</t>
  </si>
  <si>
    <t>Childcare on non-domestic premisesSouth GloucestershireChanges that must be notified to Ofsted</t>
  </si>
  <si>
    <t>Childcare on non-domestic premisesSouth GloucestershireEducation programmes</t>
  </si>
  <si>
    <t>Childcare on non-domestic premisesSouth GloucestershireGeneral suitability people matters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</si>
  <si>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</si>
  <si>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</si>
  <si>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</si>
  <si>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</si>
  <si>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</si>
  <si>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</si>
  <si>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</si>
  <si>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</si>
  <si>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premisesSouthamptonAssessment</t>
  </si>
  <si>
    <t>Childcare on non-domestic premisesSouthamptonInspection has actions</t>
  </si>
  <si>
    <t>Childcare on non-domestic premisesSouthamptonInspection has recommendations</t>
  </si>
  <si>
    <t>Childcare on non-domestic premisesSouthamptonManaging behaviour</t>
  </si>
  <si>
    <t>Childcare on non-domestic premisesSouthamptonMatters affecting the welfare of children</t>
  </si>
  <si>
    <t>Childcare on non-domestic premisesSouthamptonNo of Inspections</t>
  </si>
  <si>
    <t>Childcare on non-domestic premisesSouthamptonNo of providers</t>
  </si>
  <si>
    <t>Childcare on non-domestic premisesSouthamptonPlanning</t>
  </si>
  <si>
    <t>Childcare on non-domestic premisesSouthamptonTraining, support and skills</t>
  </si>
  <si>
    <t>Childcare on non-domestic premisesSouthend on SeaAssessment</t>
  </si>
  <si>
    <t>Childcare on non-domestic premisesSouthend on SeaEducation programmes</t>
  </si>
  <si>
    <t>Childcare on non-domestic premisesSouthend on SeaEqual opportunities</t>
  </si>
  <si>
    <t>Childcare on non-domestic premisesSouthend on SeaInformation about the provider</t>
  </si>
  <si>
    <t>Childcare on non-domestic premisesSouthend on SeaInspection has actions</t>
  </si>
  <si>
    <t>Childcare on non-domestic premisesSouthend on SeaInspection has recommendations</t>
  </si>
  <si>
    <t>Childcare on non-domestic premisesSouthend on SeaKey persons</t>
  </si>
  <si>
    <t>Childcare on non-domestic premisesSouthend on SeaManaging behaviour</t>
  </si>
  <si>
    <t>Childcare on non-domestic premisesSouthend on SeaNo of Inspections</t>
  </si>
  <si>
    <t>Childcare on non-domestic premisesSouthend on SeaNo of providers</t>
  </si>
  <si>
    <t>Childcare on non-domestic premisesSouthend on SeaPlanning</t>
  </si>
  <si>
    <t>Childcare on non-domestic premisesSouthend on SeaRisk assessment</t>
  </si>
  <si>
    <t>Childcare on non-domestic premisesSouthend on SeaStaff deployment</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</si>
  <si>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</si>
  <si>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</si>
  <si>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</si>
  <si>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</si>
  <si>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</si>
  <si>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premisesSt HelensInspection has recommendations</t>
  </si>
  <si>
    <t>Childcare on non-domestic premisesSt HelensNo of Inspections</t>
  </si>
  <si>
    <t>Childcare on non-domestic premisesSt HelensNo of providers</t>
  </si>
  <si>
    <t>Childcare on non-domestic premisesStaffordshireGeneral information and records matters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</si>
  <si>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</si>
  <si>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</si>
  <si>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</si>
  <si>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premisesStaffordshireNo of Inspections</t>
  </si>
  <si>
    <t>Childcare on non-domestic premisesStaffordshireNo of providers</t>
  </si>
  <si>
    <t>Childcare on non-domestic premisesStaffordshireTraining, support and skills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</si>
  <si>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</si>
  <si>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</si>
  <si>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</si>
  <si>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</si>
  <si>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premisesStockportOutings</t>
  </si>
  <si>
    <t>Childcare on non-domestic premisesStockton-on-TeesChanges that must be notified to Ofsted</t>
  </si>
  <si>
    <t>Childcare on non-domestic premisesStockton-on-TeesEducation programmes</t>
  </si>
  <si>
    <t>Childcare on non-domestic premisesStockton-on-TeesInspection has actions</t>
  </si>
  <si>
    <t>Childcare on non-domestic premisesStockton-on-TeesInspection has recommendations</t>
  </si>
  <si>
    <t>Childcare on non-domestic premisesStockton-on-TeesKey persons</t>
  </si>
  <si>
    <t>Childcare on non-domestic premisesStockton-on-TeesManaging behaviour</t>
  </si>
  <si>
    <t>Childcare on non-domestic premisesStockton-on-TeesNo of Inspections</t>
  </si>
  <si>
    <t>Childcare on non-domestic premisesStockton-on-TeesNo of providers</t>
  </si>
  <si>
    <t>Childcare on non-domestic premisesStockton-on-TeesRisk assessment</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</si>
  <si>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</si>
  <si>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</si>
  <si>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</si>
  <si>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</si>
  <si>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</si>
  <si>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premisesSuffolkChanges that must be notified to Ofsted</t>
  </si>
  <si>
    <t>Childcare on non-domestic premisesSuffolkChanges to people</t>
  </si>
  <si>
    <t>Childcare on non-domestic premisesSuffolkEducation programmes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</si>
  <si>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</si>
  <si>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</si>
  <si>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</si>
  <si>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</si>
  <si>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premisesSuffolkKey persons</t>
  </si>
  <si>
    <t>Childcare on non-domestic premisesSuffolkManaging behaviour</t>
  </si>
  <si>
    <t>Childcare on non-domestic premisesSuffolkNo of Inspections</t>
  </si>
  <si>
    <t>Childcare on non-domestic premisesSuffolkNo of providers</t>
  </si>
  <si>
    <t>Childcare on non-domestic premisesSuffolkPremises</t>
  </si>
  <si>
    <t>Childcare on non-domestic premisesSuffolkStaff deployment</t>
  </si>
  <si>
    <t>Childcare on non-domestic premisesSuffolkTraining, support and skills</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</si>
  <si>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</si>
  <si>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</si>
  <si>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</si>
  <si>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</si>
  <si>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</si>
  <si>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premisesSunderlandQualifications</t>
  </si>
  <si>
    <t>Childcare on non-domestic premisesSurreyAccident or injury</t>
  </si>
  <si>
    <t>Childcare on non-domestic premisesSurreyAssessment</t>
  </si>
  <si>
    <t>Childcare on non-domestic premisesSurreyComplaints</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</si>
  <si>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</si>
  <si>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</si>
  <si>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</si>
  <si>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</si>
  <si>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</si>
  <si>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premisesSurreyInformation about the provider</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</si>
  <si>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</si>
  <si>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</si>
  <si>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</si>
  <si>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</si>
  <si>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premisesSurreyMedicine</t>
  </si>
  <si>
    <t>Childcare on non-domestic premisesSurreyNo of Inspections</t>
  </si>
  <si>
    <t>Childcare on non-domestic premisesSurreyNo of providers</t>
  </si>
  <si>
    <t>Childcare on non-domestic premisesSurreyPlanning</t>
  </si>
  <si>
    <t>Childcare on non-domestic premisesSurreyQualifications</t>
  </si>
  <si>
    <t>Childcare on non-domestic premisesSurreyRatios</t>
  </si>
  <si>
    <t>Childcare on non-domestic premisesSurreyRisk assessment</t>
  </si>
  <si>
    <t>Childcare on non-domestic premisesSurreySafeguarding practice</t>
  </si>
  <si>
    <t>Childcare on non-domestic premisesSurreyStaff deployment</t>
  </si>
  <si>
    <t>Childcare on non-domestic premisesSurreyTraining, support and skills</t>
  </si>
  <si>
    <t>Childcare on non-domestic premisesSuttonInspection has recommendations</t>
  </si>
  <si>
    <t>Childcare on non-domestic premisesSuttonNo of Inspections</t>
  </si>
  <si>
    <t>Childcare on non-domestic premisesSuttonNo of providers</t>
  </si>
  <si>
    <t>Childcare on non-domestic premisesSwindonEducation programmes</t>
  </si>
  <si>
    <t>Childcare on non-domestic premisesSwindonInspection has actions</t>
  </si>
  <si>
    <t>Childcare on non-domestic premisesSwindonInspection has recommendations</t>
  </si>
  <si>
    <t>Childcare on non-domestic premisesSwindonNo of Inspections</t>
  </si>
  <si>
    <t>Childcare on non-domestic premisesSwindonNo of providers</t>
  </si>
  <si>
    <t>Childcare on non-domestic premisesSwindonPlanning</t>
  </si>
  <si>
    <t>Childcare on non-domestic premisesSwindonTraining, support and skills</t>
  </si>
  <si>
    <t>Childcare on non-domestic premisesTamesideInspection has recommendations</t>
  </si>
  <si>
    <t>Childcare on non-domestic premisesTamesideNo of Inspections</t>
  </si>
  <si>
    <t>Childcare on non-domestic premisesTamesideNo of providers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</si>
  <si>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</si>
  <si>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</si>
  <si>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</si>
  <si>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premisesThurrockAssessment</t>
  </si>
  <si>
    <t>Childcare on non-domestic premisesThurrockChild supervision</t>
  </si>
  <si>
    <t>Childcare on non-domestic premisesThurrockEducation programmes</t>
  </si>
  <si>
    <t>Childcare on non-domestic premisesThurrockFood and drink</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</si>
  <si>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</si>
  <si>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</si>
  <si>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</si>
  <si>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</si>
  <si>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</si>
  <si>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premisesThurrockQualifications</t>
  </si>
  <si>
    <t>Childcare on non-domestic premisesThurrockRisk assessment</t>
  </si>
  <si>
    <t>Childcare on non-domestic premisesThurrockStaff deployment</t>
  </si>
  <si>
    <t>Childcare on non-domestic premisesThurrockTraining, support and skills</t>
  </si>
  <si>
    <t>Childcare on non-domestic premisesTorbayGeneral information and records matters</t>
  </si>
  <si>
    <t>Childcare on non-domestic premisesTorbayInspection has actions</t>
  </si>
  <si>
    <t>Childcare on non-domestic premisesTorbayInspection has recommendations</t>
  </si>
  <si>
    <t>Childcare on non-domestic premisesTorbayManaging behaviour</t>
  </si>
  <si>
    <t>Childcare on non-domestic premisesTorbayNo of Inspections</t>
  </si>
  <si>
    <t>Childcare on non-domestic premisesTorbayNo of providers</t>
  </si>
  <si>
    <t>Childcare on non-domestic premisesTorbayPlanning</t>
  </si>
  <si>
    <t>Childcare on non-domestic premisesTorbayTraining, support and skills</t>
  </si>
  <si>
    <t>Childcare on non-domestic premisesTower HamletsAssessment</t>
  </si>
  <si>
    <t>Childcare on non-domestic premisesTower HamletsEducation programmes</t>
  </si>
  <si>
    <t>Childcare on non-domestic premisesTower HamletsGeneral information and records matters</t>
  </si>
  <si>
    <t>Childcare on non-domestic premisesTower HamletsGeneral suitability people matters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</si>
  <si>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</si>
  <si>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</si>
  <si>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</si>
  <si>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HamletsNo of Inspections</t>
  </si>
  <si>
    <t>Childcare on non-domestic premisesTower HamletsNo of providers</t>
  </si>
  <si>
    <t>Childcare on non-domestic premisesTower HamletsRisk assessment</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</si>
  <si>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</si>
  <si>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</si>
  <si>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</si>
  <si>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</si>
  <si>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</si>
  <si>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</si>
  <si>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</si>
  <si>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premisesWakefieldInspection has actions</t>
  </si>
  <si>
    <t>Childcare on non-domestic premisesWakefieldInspection has recommendations</t>
  </si>
  <si>
    <t>Childcare on non-domestic premisesWakefieldNo of Inspections</t>
  </si>
  <si>
    <t>Childcare on non-domestic premisesWakefieldNo of providers</t>
  </si>
  <si>
    <t>Childcare on non-domestic premisesWakefieldPremises</t>
  </si>
  <si>
    <t>Childcare on non-domestic premisesWalsallEducation programmes</t>
  </si>
  <si>
    <t>Childcare on non-domestic premisesWalsallInformation for parents and carers</t>
  </si>
  <si>
    <t>Childcare on non-domestic premisesWalsallInspection has actions</t>
  </si>
  <si>
    <t>Childcare on non-domestic premisesWalsallInspection has recommendations</t>
  </si>
  <si>
    <t>Childcare on non-domestic premisesWalsallKey persons</t>
  </si>
  <si>
    <t>Childcare on non-domestic premisesWalsallManaging behaviour</t>
  </si>
  <si>
    <t>Childcare on non-domestic premisesWalsallNo of Inspections</t>
  </si>
  <si>
    <t>Childcare on non-domestic premisesWalsallNo of providers</t>
  </si>
  <si>
    <t>Childcare on non-domestic premisesWalsallPremises</t>
  </si>
  <si>
    <t>Childcare on non-domestic premisesWalsallQualifications</t>
  </si>
  <si>
    <t>Childcare on non-domestic premisesWalsallRisk assessment</t>
  </si>
  <si>
    <t>Childcare on non-domestic premisesWalsallStaff deployment</t>
  </si>
  <si>
    <t>Childcare on non-domestic premisesWaltham ForestAssessment</t>
  </si>
  <si>
    <t>Childcare on non-domestic premisesWaltham ForestGeneral suitability people matters</t>
  </si>
  <si>
    <t>Childcare on non-domestic premisesWaltham ForestInspection has actions</t>
  </si>
  <si>
    <t>Childcare on non-domestic premisesWaltham ForestInspection has recommendations</t>
  </si>
  <si>
    <t>Childcare on non-domestic premisesWaltham ForestManaging behaviour</t>
  </si>
  <si>
    <t>Childcare on non-domestic premisesWaltham ForestNo of Inspections</t>
  </si>
  <si>
    <t>Childcare on non-domestic premisesWaltham ForestNo of providers</t>
  </si>
  <si>
    <t>Childcare on non-domestic premisesWaltham ForestPlanning</t>
  </si>
  <si>
    <t>Childcare on non-domestic premisesWaltham ForestPremises</t>
  </si>
  <si>
    <t>Childcare on non-domestic premisesWaltham ForestRatios</t>
  </si>
  <si>
    <t>Childcare on non-domestic premisesWaltham ForestRisk assessment</t>
  </si>
  <si>
    <t>Childcare on non-domestic premisesWaltham ForestStaff deployment</t>
  </si>
  <si>
    <t>Childcare on non-domestic premisesWaltham ForestTraining, support and skills</t>
  </si>
  <si>
    <t>Childcare on non-domestic premisesWandsworthInspection has recommendations</t>
  </si>
  <si>
    <t>Childcare on non-domestic premisesWandsworthNo of Inspections</t>
  </si>
  <si>
    <t>Childcare on non-domestic premisesWandsworthNo of providers</t>
  </si>
  <si>
    <t>Childcare on non-domestic premisesWarringtonGeneral suitability people matters</t>
  </si>
  <si>
    <t>Childcare on non-domestic premisesWarringtonInspection has actions</t>
  </si>
  <si>
    <t>Childcare on non-domestic premisesWarringtonInspection has recommendations</t>
  </si>
  <si>
    <t>Childcare on non-domestic premisesWarringtonNo of Inspections</t>
  </si>
  <si>
    <t>Childcare on non-domestic premisesWarringtonNo of providers</t>
  </si>
  <si>
    <t>Childcare on non-domestic premisesWarwickshireAccident or injury</t>
  </si>
  <si>
    <t>Childcare on non-domestic premisesWarwickshireAssessment</t>
  </si>
  <si>
    <t>Childcare on non-domestic premisesWarwickshireEducation programmes</t>
  </si>
  <si>
    <t>Childcare on non-domestic premisesWarwickshireEqual opportunities</t>
  </si>
  <si>
    <t>Childcare on non-domestic premisesWarwickshireFood and drink</t>
  </si>
  <si>
    <t>Childcare on non-domestic premisesWarwickshireGeneral information and records matters</t>
  </si>
  <si>
    <t>Childcare on non-domestic premisesWarwickshireGeneral suitability people matters</t>
  </si>
  <si>
    <t>Childcare on non-domestic premisesWarwickshireInformation about the child</t>
  </si>
  <si>
    <t>Childcare on non-domestic premisesWarwickshireInspection has actions</t>
  </si>
  <si>
    <t>Childcare on non-domestic premisesWarwickshireInspection has recommendations</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</si>
  <si>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</si>
  <si>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</si>
  <si>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</si>
  <si>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</si>
  <si>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premisesWarwickshireQualifications</t>
  </si>
  <si>
    <t>Childcare on non-domestic premisesWarwickshireSafeguarding practice</t>
  </si>
  <si>
    <t>Childcare on non-domestic premisesWarwickshireTraining, support and skills</t>
  </si>
  <si>
    <t>Childcare on non-domestic premisesWest BerkshireInspection has recommendations</t>
  </si>
  <si>
    <t>Childcare on non-domestic premisesWest BerkshireNo of Inspections</t>
  </si>
  <si>
    <t>Childcare on non-domestic premisesWest BerkshireNo of providers</t>
  </si>
  <si>
    <t>Childcare on non-domestic premisesWest SussexChanges that must be notified to Ofsted</t>
  </si>
  <si>
    <t>Childcare on non-domestic premisesWest SussexEducation programmes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</si>
  <si>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</si>
  <si>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</si>
  <si>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</si>
  <si>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</si>
  <si>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</si>
  <si>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</si>
  <si>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SussexProcedures for dealing with complaints</t>
  </si>
  <si>
    <t>Childcare on non-domestic premisesWest SussexQualifications</t>
  </si>
  <si>
    <t>Childcare on non-domestic premisesWest SussexRecords to be kept</t>
  </si>
  <si>
    <t>Childcare on non-domestic premisesWest SussexRisk assessment</t>
  </si>
  <si>
    <t>Childcare on non-domestic premisesWest SussexSafeguarding policy</t>
  </si>
  <si>
    <t>Childcare on non-domestic premisesWest SussexSafeguarding practice</t>
  </si>
  <si>
    <t>Childcare on non-domestic premisesWest SussexStaff deployment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</si>
  <si>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</si>
  <si>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</si>
  <si>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</si>
  <si>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</si>
  <si>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</si>
  <si>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</si>
  <si>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</si>
  <si>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</si>
  <si>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</si>
  <si>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</si>
  <si>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</si>
  <si>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</si>
  <si>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</si>
  <si>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</si>
  <si>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</si>
  <si>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premisesWiltshireStaff deployment</t>
  </si>
  <si>
    <t>Childcare on non-domestic premisesWiltshireTraining, support and skills</t>
  </si>
  <si>
    <t>Childcare on non-domestic premisesWindsor and MaidenheadAssessment</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</si>
  <si>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</si>
  <si>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</si>
  <si>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</si>
  <si>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</si>
  <si>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</si>
  <si>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</si>
  <si>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</si>
  <si>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</si>
  <si>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</si>
  <si>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premisesWokinghamEducation programmes</t>
  </si>
  <si>
    <t>Childcare on non-domestic premisesWokinghamGeneral suitability people matters</t>
  </si>
  <si>
    <t>Childcare on non-domestic premisesWokinghamInspection has actions</t>
  </si>
  <si>
    <t>Childcare on non-domestic premisesWokinghamInspection has recommendations</t>
  </si>
  <si>
    <t>Childcare on non-domestic premisesWokinghamKey persons</t>
  </si>
  <si>
    <t>Childcare on non-domestic premisesWokinghamMedicine</t>
  </si>
  <si>
    <t>Childcare on non-domestic premisesWokinghamNo of Inspections</t>
  </si>
  <si>
    <t>Childcare on non-domestic premisesWokinghamNo of providers</t>
  </si>
  <si>
    <t>Childcare on non-domestic premisesWokinghamRisk assessment</t>
  </si>
  <si>
    <t>Childcare on non-domestic premisesWokinghamSafeguarding practice</t>
  </si>
  <si>
    <t>Childcare on non-domestic premisesWokinghamStaff deployment</t>
  </si>
  <si>
    <t>Childcare on non-domestic premisesWokinghamTraining, support and skills</t>
  </si>
  <si>
    <t>Childcare on non-domestic premisesWolverhamptonAssessment</t>
  </si>
  <si>
    <t>Childcare on non-domestic premisesWolverhamptonInspection has actions</t>
  </si>
  <si>
    <t>Childcare on non-domestic premisesWolverhamptonInspection has recommendations</t>
  </si>
  <si>
    <t>Childcare on non-domestic premisesWolverhamptonNo of Inspections</t>
  </si>
  <si>
    <t>Childcare on non-domestic premisesWolverhamptonNo of providers</t>
  </si>
  <si>
    <t>Childcare on non-domestic premisesWolverhamptonStaff deployment</t>
  </si>
  <si>
    <t>Childcare on non-domestic premisesWolverhamptonTraining, support and skills</t>
  </si>
  <si>
    <t>Childcare on non-domestic premisesWorcestershireGeneral information and records matters</t>
  </si>
  <si>
    <t>Childcare on non-domestic premisesWorcestershireInspection has actions</t>
  </si>
  <si>
    <t>Childcare on non-domestic premisesWorcestershireInspection has recommendations</t>
  </si>
  <si>
    <t>Childcare on non-domestic premisesWorcestershireNo of Inspections</t>
  </si>
  <si>
    <t>Childcare on non-domestic premisesWorcestershireNo of providers</t>
  </si>
  <si>
    <t>Childcare on non-domestic premisesWorcestershirePlanning</t>
  </si>
  <si>
    <t>Childcare on non-domestic premisesWorcestershireSafeguarding policy</t>
  </si>
  <si>
    <t>Childcare on non-domestic premisesWorcestershireSafeguarding practice</t>
  </si>
  <si>
    <t>Childcare on non-domestic premisesWorcestershireTraining, support and skills</t>
  </si>
  <si>
    <t>Childcare on non-domestic premisesYorkInspection has recommendations</t>
  </si>
  <si>
    <t>Childcare on non-domestic premisesYorkNo of Inspections</t>
  </si>
  <si>
    <t>Childcare on non-domestic premisesYorkNo of providers</t>
  </si>
  <si>
    <t>ChildminderAll EnglandAccident or injury</t>
  </si>
  <si>
    <t>ChildminderAll EnglandArrangements for safeguarding children</t>
  </si>
  <si>
    <t>ChildminderAll EnglandAssessment</t>
  </si>
  <si>
    <t>ChildminderAll EnglandCertificate of registration</t>
  </si>
  <si>
    <t>ChildminderAll EnglandChanges that must be notified to Ofsted</t>
  </si>
  <si>
    <t>ChildminderAll EnglandChanges to people</t>
  </si>
  <si>
    <t>ChildminderAll EnglandChild supervision</t>
  </si>
  <si>
    <t>ChildminderAll EnglandComplaints</t>
  </si>
  <si>
    <t>ChildminderAll EnglandDisqualification</t>
  </si>
  <si>
    <t>ChildminderAll EnglandEducation programmes</t>
  </si>
  <si>
    <t>ChildminderAll EnglandEqual opportunities</t>
  </si>
  <si>
    <t>ChildminderAll EnglandFood and drink</t>
  </si>
  <si>
    <t>ChildminderAll EnglandGeneral information and records matters</t>
  </si>
  <si>
    <t>ChildminderAll EnglandGeneral suitability people matters</t>
  </si>
  <si>
    <t>ChildminderAll EnglandInformation about the child</t>
  </si>
  <si>
    <t>ChildminderAll EnglandInformation about the provider</t>
  </si>
  <si>
    <t>ChildminderAll EnglandInformation for parents and carers</t>
  </si>
  <si>
    <t>ChildminderAll EnglandInspection has actions</t>
  </si>
  <si>
    <t>ChildminderAll EnglandInspection has recommendations</t>
  </si>
  <si>
    <t>ChildminderAll EnglandInsurance</t>
  </si>
  <si>
    <t>ChildminderAll EnglandKey persons</t>
  </si>
  <si>
    <t>ChildminderAll EnglandManaging behaviour</t>
  </si>
  <si>
    <t>ChildminderAll EnglandMatters affecting the welfare of children</t>
  </si>
  <si>
    <t>ChildminderAll EnglandMedicine</t>
  </si>
  <si>
    <t>ChildminderAll EnglandNo of Inspections</t>
  </si>
  <si>
    <t>ChildminderAll EnglandNo of providers</t>
  </si>
  <si>
    <t>ChildminderAll EnglandOutings</t>
  </si>
  <si>
    <t>ChildminderAll EnglandPlanning</t>
  </si>
  <si>
    <t>ChildminderAll EnglandPremises</t>
  </si>
  <si>
    <t>ChildminderAll EnglandProcedures for dealing with complaints</t>
  </si>
  <si>
    <t>ChildminderAll EnglandProviding information to Ofsted</t>
  </si>
  <si>
    <t>ChildminderAll EnglandProviding information to parents</t>
  </si>
  <si>
    <t>ChildminderAll EnglandQualifications</t>
  </si>
  <si>
    <t>ChildminderAll EnglandQualifications and training</t>
  </si>
  <si>
    <t>ChildminderAll EnglandRatios</t>
  </si>
  <si>
    <t>ChildminderAll EnglandRecords to be kept</t>
  </si>
  <si>
    <t>ChildminderAll EnglandRisk assessment</t>
  </si>
  <si>
    <t>ChildminderAll EnglandSafeguarding policy</t>
  </si>
  <si>
    <t>ChildminderAll EnglandSafeguarding practice</t>
  </si>
  <si>
    <t>ChildminderAll EnglandSafety</t>
  </si>
  <si>
    <t>ChildminderAll EnglandStaff deployment</t>
  </si>
  <si>
    <t>ChildminderAll EnglandStaff taking medicine / other substances</t>
  </si>
  <si>
    <t>ChildminderAll EnglandSuitability to care for children, or have regular contact</t>
  </si>
  <si>
    <t>ChildminderAll EnglandSuitablity and safety of premises and equipment</t>
  </si>
  <si>
    <t>ChildminderAll EnglandTraining, support and skills</t>
  </si>
  <si>
    <t>ChildminderAll EnglandWelfare of the children being cared for</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</si>
  <si>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</si>
  <si>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</si>
  <si>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</si>
  <si>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</si>
  <si>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</si>
  <si>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ChildminderBarnetChanges to people</t>
  </si>
  <si>
    <t>ChildminderBarnetChild supervision</t>
  </si>
  <si>
    <t>ChildminderBarnetEducation programmes</t>
  </si>
  <si>
    <t>ChildminderBarnetGeneral suitability people matters</t>
  </si>
  <si>
    <t>ChildminderBarnetInformation for parents and carers</t>
  </si>
  <si>
    <t>ChildminderBarnetInspection has actions</t>
  </si>
  <si>
    <t>ChildminderBarnetInspection has recommendations</t>
  </si>
  <si>
    <t>ChildminderBarnetManaging behaviour</t>
  </si>
  <si>
    <t>ChildminderBarnetNo of Inspections</t>
  </si>
  <si>
    <t>ChildminderBarnetNo of providers</t>
  </si>
  <si>
    <t>ChildminderBarnetPlanning</t>
  </si>
  <si>
    <t>ChildminderBarnetPremises</t>
  </si>
  <si>
    <t>ChildminderBarnetRisk assessment</t>
  </si>
  <si>
    <t>ChildminderBarnetSafeguarding practice</t>
  </si>
  <si>
    <t>ChildminderBarnetTraining, support and skills</t>
  </si>
  <si>
    <t>ChildminderBarnsleyGeneral suitability people matters</t>
  </si>
  <si>
    <t>ChildminderBarnsleyInformation about the provider</t>
  </si>
  <si>
    <t>ChildminderBarnsleyInspection has actions</t>
  </si>
  <si>
    <t>ChildminderBarnsleyInspection has recommendations</t>
  </si>
  <si>
    <t>ChildminderBarnsleyKey persons</t>
  </si>
  <si>
    <t>ChildminderBarnsleyMedicine</t>
  </si>
  <si>
    <t>ChildminderBarnsleyNo of Inspections</t>
  </si>
  <si>
    <t>ChildminderBarnsleyNo of providers</t>
  </si>
  <si>
    <t>ChildminderBarnsleyPlanning</t>
  </si>
  <si>
    <t>ChildminderBarnsleyPremises</t>
  </si>
  <si>
    <t>ChildminderBarnsleyRatios</t>
  </si>
  <si>
    <t>ChildminderBarnsleyStaff deployment</t>
  </si>
  <si>
    <t>ChildminderBarnsleyTraining, support and skills</t>
  </si>
  <si>
    <t>ChildminderBath and North East SomersetAssessment</t>
  </si>
  <si>
    <t>ChildminderBath and North East SomersetInspection has actions</t>
  </si>
  <si>
    <t>ChildminderBath and North East SomersetInspection has recommendations</t>
  </si>
  <si>
    <t>ChildminderBath and North East SomersetNo of Inspections</t>
  </si>
  <si>
    <t>ChildminderBath and North East SomersetNo of providers</t>
  </si>
  <si>
    <t>ChildminderBath and North East SomersetSafeguarding practice</t>
  </si>
  <si>
    <t>ChildminderBedfordInspection has recommendations</t>
  </si>
  <si>
    <t>ChildminderBedfordNo of Inspections</t>
  </si>
  <si>
    <t>ChildminderBedfordNo of providers</t>
  </si>
  <si>
    <t>ChildminderBexleyEducation programmes</t>
  </si>
  <si>
    <t>ChildminderBexleyInspection has actions</t>
  </si>
  <si>
    <t>ChildminderBexleyInspection has recommendations</t>
  </si>
  <si>
    <t>ChildminderBexleyNo of Inspections</t>
  </si>
  <si>
    <t>ChildminderBexleyNo of providers</t>
  </si>
  <si>
    <t>ChildminderBexleyRisk assessment</t>
  </si>
  <si>
    <t>ChildminderBirminghamAssessment</t>
  </si>
  <si>
    <t>ChildminderBirminghamChanges that must be notified to Ofsted</t>
  </si>
  <si>
    <t>ChildminderBirminghamComplaints</t>
  </si>
  <si>
    <t>ChildminderBirminghamEducation programmes</t>
  </si>
  <si>
    <t>ChildminderBirminghamFood and drink</t>
  </si>
  <si>
    <t>ChildminderBirminghamGeneral information and records matters</t>
  </si>
  <si>
    <t>ChildminderBirminghamInformation about the provider</t>
  </si>
  <si>
    <t>ChildminderBirminghamInformation for parents and carers</t>
  </si>
  <si>
    <t>ChildminderBirminghamInspection has actions</t>
  </si>
  <si>
    <t>ChildminderBirminghamInspection has recommendations</t>
  </si>
  <si>
    <t>ChildminderBirminghamNo of Inspections</t>
  </si>
  <si>
    <t>ChildminderBirminghamNo of providers</t>
  </si>
  <si>
    <t>ChildminderBirminghamPlanning</t>
  </si>
  <si>
    <t>ChildminderBirminghamRisk assessment</t>
  </si>
  <si>
    <t>ChildminderBirminghamSafeguarding policy</t>
  </si>
  <si>
    <t>ChildminderBirminghamSafeguarding practice</t>
  </si>
  <si>
    <t>ChildminderBirminghamTraining, support and skills</t>
  </si>
  <si>
    <t>ChildminderBlackburn with DarwenFood and drink</t>
  </si>
  <si>
    <t>ChildminderBlackburn with DarwenInspection has actions</t>
  </si>
  <si>
    <t>ChildminderBlackburn with DarwenInspection has recommendations</t>
  </si>
  <si>
    <t>ChildminderBlackburn with DarwenNo of Inspections</t>
  </si>
  <si>
    <t>ChildminderBlackburn with DarwenNo of providers</t>
  </si>
  <si>
    <t>ChildminderBlackpoolInspection has actions</t>
  </si>
  <si>
    <t>ChildminderBlackpoolInspection has recommendations</t>
  </si>
  <si>
    <t>ChildminderBlackpoolNo of Inspections</t>
  </si>
  <si>
    <t>ChildminderBlackpoolNo of providers</t>
  </si>
  <si>
    <t>ChildminderBlackpoolRatios</t>
  </si>
  <si>
    <t>ChildminderBlackpoolSafeguarding practice</t>
  </si>
  <si>
    <t>ChildminderBoltonAssessment</t>
  </si>
  <si>
    <t>ChildminderBoltonEqual opportunities</t>
  </si>
  <si>
    <t>ChildminderBoltonInspection has actions</t>
  </si>
  <si>
    <t>ChildminderBoltonInspection has recommendations</t>
  </si>
  <si>
    <t>ChildminderBoltonNo of Inspections</t>
  </si>
  <si>
    <t>ChildminderBoltonNo of providers</t>
  </si>
  <si>
    <t>ChildminderBoltonPlanning</t>
  </si>
  <si>
    <t>ChildminderBoltonTraining, support and skills</t>
  </si>
  <si>
    <t>ChildminderBournemouth, Christchurch &amp; PooleEducation programmes</t>
  </si>
  <si>
    <t>ChildminderBournemouth, Christchurch &amp; PooleInspection has actions</t>
  </si>
  <si>
    <t>ChildminderBournemouth, Christchurch &amp; PooleInspection has recommendations</t>
  </si>
  <si>
    <t>ChildminderBournemouth, Christchurch &amp; PooleNo of Inspections</t>
  </si>
  <si>
    <t>ChildminderBournemouth, Christchurch &amp; PooleNo of providers</t>
  </si>
  <si>
    <t>ChildminderBournemouth, Christchurch &amp; PooleSafeguarding practice</t>
  </si>
  <si>
    <t>ChildminderBracknell ForestInspection has actions</t>
  </si>
  <si>
    <t>ChildminderBracknell ForestInspection has recommendations</t>
  </si>
  <si>
    <t>ChildminderBracknell ForestNo of Inspections</t>
  </si>
  <si>
    <t>ChildminderBracknell ForestNo of providers</t>
  </si>
  <si>
    <t>ChildminderBracknell ForestTraining, support and skills</t>
  </si>
  <si>
    <t>ChildminderBradfordAssessment</t>
  </si>
  <si>
    <t>ChildminderBradfordChanges that must be notified to Ofsted</t>
  </si>
  <si>
    <t>ChildminderBradfordEducation programmes</t>
  </si>
  <si>
    <t>ChildminderBradfordFood and drink</t>
  </si>
  <si>
    <t>ChildminderBradfordGeneral information and records matters</t>
  </si>
  <si>
    <t>ChildminderBradfordInformation about the child</t>
  </si>
  <si>
    <t>ChildminderBradfordInspection has actions</t>
  </si>
  <si>
    <t>ChildminderBradfordInspection has recommendations</t>
  </si>
  <si>
    <t>ChildminderBradfordManaging behaviour</t>
  </si>
  <si>
    <t>ChildminderBradfordNo of Inspections</t>
  </si>
  <si>
    <t>ChildminderBradfordNo of providers</t>
  </si>
  <si>
    <t>ChildminderBradfordPlanning</t>
  </si>
  <si>
    <t>ChildminderBradfordQualifications</t>
  </si>
  <si>
    <t>ChildminderBradfordRisk assessment</t>
  </si>
  <si>
    <t>ChildminderBradfordSafeguarding policy</t>
  </si>
  <si>
    <t>ChildminderBradfordSafeguarding practice</t>
  </si>
  <si>
    <t>ChildminderBradfordStaff taking medicine / other substances</t>
  </si>
  <si>
    <t>ChildminderBrentEducation programmes</t>
  </si>
  <si>
    <t>ChildminderBrentFood and drink</t>
  </si>
  <si>
    <t>ChildminderBrentGeneral suitability people matters</t>
  </si>
  <si>
    <t>ChildminderBrentInspection has actions</t>
  </si>
  <si>
    <t>ChildminderBrentInspection has recommendations</t>
  </si>
  <si>
    <t>ChildminderBrentNo of Inspections</t>
  </si>
  <si>
    <t>ChildminderBrentNo of providers</t>
  </si>
  <si>
    <t>ChildminderBrentQualifications</t>
  </si>
  <si>
    <t>ChildminderBrentRisk assessment</t>
  </si>
  <si>
    <t>ChildminderBrentSafeguarding policy</t>
  </si>
  <si>
    <t>ChildminderBrentSafeguarding practice</t>
  </si>
  <si>
    <t>ChildminderBrighton and HoveInspection has recommendations</t>
  </si>
  <si>
    <t>ChildminderBrighton and HoveNo of Inspections</t>
  </si>
  <si>
    <t>ChildminderBrighton and HoveNo of providers</t>
  </si>
  <si>
    <t>ChildminderBristolAssessment</t>
  </si>
  <si>
    <t>ChildminderBristolInspection has actions</t>
  </si>
  <si>
    <t>ChildminderBristolInspection has recommendations</t>
  </si>
  <si>
    <t>ChildminderBristolMedicine</t>
  </si>
  <si>
    <t>ChildminderBristolNo of Inspections</t>
  </si>
  <si>
    <t>ChildminderBristolNo of providers</t>
  </si>
  <si>
    <t>ChildminderBristolQualifications</t>
  </si>
  <si>
    <t>ChildminderBristolQualifications and training</t>
  </si>
  <si>
    <t>ChildminderBromleyAssessment</t>
  </si>
  <si>
    <t>ChildminderBromleyInspection has actions</t>
  </si>
  <si>
    <t>ChildminderBromleyInspection has recommendations</t>
  </si>
  <si>
    <t>ChildminderBromleyMedicine</t>
  </si>
  <si>
    <t>ChildminderBromleyNo of Inspections</t>
  </si>
  <si>
    <t>ChildminderBromleyNo of providers</t>
  </si>
  <si>
    <t>ChildminderBromleyRisk assessment</t>
  </si>
  <si>
    <t>ChildminderBromleySuitablity and safety of premises and equipment</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</si>
  <si>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</si>
  <si>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</si>
  <si>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</si>
  <si>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</si>
  <si>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</si>
  <si>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</si>
  <si>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</si>
  <si>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</si>
  <si>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</si>
  <si>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</si>
  <si>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ChildminderBuckinghamshireRatios</t>
  </si>
  <si>
    <t>ChildminderBuckinghamshireRecords to be kept</t>
  </si>
  <si>
    <t>ChildminderBuckinghamshireRisk assessment</t>
  </si>
  <si>
    <t>ChildminderBuryAssessment</t>
  </si>
  <si>
    <t>ChildminderBuryChanges to people</t>
  </si>
  <si>
    <t>ChildminderBuryEducation programmes</t>
  </si>
  <si>
    <t>ChildminderBuryInspection has actions</t>
  </si>
  <si>
    <t>ChildminderBuryInspection has recommendations</t>
  </si>
  <si>
    <t>ChildminderBuryNo of Inspections</t>
  </si>
  <si>
    <t>ChildminderBuryNo of providers</t>
  </si>
  <si>
    <t>ChildminderBuryQualifications</t>
  </si>
  <si>
    <t>ChildminderBuryTraining, support and skills</t>
  </si>
  <si>
    <t>ChildminderCalderdaleInspection has recommendations</t>
  </si>
  <si>
    <t>ChildminderCalderdaleNo of Inspections</t>
  </si>
  <si>
    <t>ChildminderCalderdaleNo of providers</t>
  </si>
  <si>
    <t>ChildminderCambridgeshireAssessment</t>
  </si>
  <si>
    <t>ChildminderCambridgeshireEducation programmes</t>
  </si>
  <si>
    <t>ChildminderCambridgeshireGeneral suitability people matters</t>
  </si>
  <si>
    <t>ChildminderCambridgeshireInspection has actions</t>
  </si>
  <si>
    <t>ChildminderCambridgeshireInspection has recommendations</t>
  </si>
  <si>
    <t>ChildminderCambridgeshireKey persons</t>
  </si>
  <si>
    <t>ChildminderCambridgeshireManaging behaviour</t>
  </si>
  <si>
    <t>ChildminderCambridgeshireNo of Inspections</t>
  </si>
  <si>
    <t>ChildminderCambridgeshireNo of providers</t>
  </si>
  <si>
    <t>ChildminderCambridgeshirePlanning</t>
  </si>
  <si>
    <t>ChildminderCambridgeshireRatios</t>
  </si>
  <si>
    <t>ChildminderCambridgeshireRisk assessment</t>
  </si>
  <si>
    <t>ChildminderCambridgeshireSafeguarding practice</t>
  </si>
  <si>
    <t>ChildminderCambridgeshireTraining, support and skills</t>
  </si>
  <si>
    <t>ChildminderCamdenAssessment</t>
  </si>
  <si>
    <t>ChildminderCamdenEducation programmes</t>
  </si>
  <si>
    <t>ChildminderCamdenFood and drink</t>
  </si>
  <si>
    <t>ChildminderCamdenGeneral information and records matters</t>
  </si>
  <si>
    <t>ChildminderCamdenInformation about the child</t>
  </si>
  <si>
    <t>ChildminderCamdenInformation about the provider</t>
  </si>
  <si>
    <t>ChildminderCamdenInspection has actions</t>
  </si>
  <si>
    <t>ChildminderCamdenInspection has recommendations</t>
  </si>
  <si>
    <t>ChildminderCamdenNo of Inspections</t>
  </si>
  <si>
    <t>ChildminderCamdenNo of providers</t>
  </si>
  <si>
    <t>ChildminderCamdenPlanning</t>
  </si>
  <si>
    <t>ChildminderCamdenSafeguarding practice</t>
  </si>
  <si>
    <t>ChildminderCamdenTraining, support and skills</t>
  </si>
  <si>
    <t>ChildminderCentral BedfordshireAccident or injury</t>
  </si>
  <si>
    <t>ChildminderCentral BedfordshireAssessment</t>
  </si>
  <si>
    <t>ChildminderCentral BedfordshireChild supervision</t>
  </si>
  <si>
    <t>ChildminderCentral BedfordshireEducation programmes</t>
  </si>
  <si>
    <t>ChildminderCentral BedfordshireFood and drink</t>
  </si>
  <si>
    <t>ChildminderCentral BedfordshireGeneral information and records matters</t>
  </si>
  <si>
    <t>ChildminderCentral BedfordshireInformation about the child</t>
  </si>
  <si>
    <t>ChildminderCentral BedfordshireInspection has actions</t>
  </si>
  <si>
    <t>ChildminderCentral BedfordshireInspection has recommendations</t>
  </si>
  <si>
    <t>ChildminderCentral BedfordshireManaging behaviour</t>
  </si>
  <si>
    <t>ChildminderCentral BedfordshireNo of Inspections</t>
  </si>
  <si>
    <t>ChildminderCentral BedfordshireNo of providers</t>
  </si>
  <si>
    <t>ChildminderCentral BedfordshirePlanning</t>
  </si>
  <si>
    <t>ChildminderCentral BedfordshirePremises</t>
  </si>
  <si>
    <t>ChildminderCentral BedfordshireSafeguarding practice</t>
  </si>
  <si>
    <t>ChildminderCheshire EastAssessment</t>
  </si>
  <si>
    <t>ChildminderCheshire EastGeneral information and records matters</t>
  </si>
  <si>
    <t>ChildminderCheshire EastInspection has actions</t>
  </si>
  <si>
    <t>ChildminderCheshire EastInspection has recommendations</t>
  </si>
  <si>
    <t>ChildminderCheshire EastMedicine</t>
  </si>
  <si>
    <t>ChildminderCheshire EastNo of Inspections</t>
  </si>
  <si>
    <t>ChildminderCheshire EastNo of providers</t>
  </si>
  <si>
    <t>ChildminderCheshire EastRecords to be kept</t>
  </si>
  <si>
    <t>ChildminderCheshire EastSafeguarding policy</t>
  </si>
  <si>
    <t>ChildminderCheshire West and ChesterInformation about the provider</t>
  </si>
  <si>
    <t>ChildminderCheshire West and ChesterInspection has actions</t>
  </si>
  <si>
    <t>ChildminderCheshire West and ChesterInspection has recommendations</t>
  </si>
  <si>
    <t>ChildminderCheshire West and ChesterNo of Inspections</t>
  </si>
  <si>
    <t>ChildminderCheshire West and ChesterNo of providers</t>
  </si>
  <si>
    <t>ChildminderCheshire West and ChesterQualifications</t>
  </si>
  <si>
    <t>ChildminderCornwallAssessment</t>
  </si>
  <si>
    <t>ChildminderCornwallEducation programmes</t>
  </si>
  <si>
    <t>ChildminderCornwallGeneral information and records matters</t>
  </si>
  <si>
    <t>ChildminderCornwallGeneral suitability people matters</t>
  </si>
  <si>
    <t>ChildminderCornwallInspection has actions</t>
  </si>
  <si>
    <t>ChildminderCornwallInspection has recommendations</t>
  </si>
  <si>
    <t>ChildminderCornwallMedicine</t>
  </si>
  <si>
    <t>ChildminderCornwallNo of Inspections</t>
  </si>
  <si>
    <t>ChildminderCornwallNo of providers</t>
  </si>
  <si>
    <t>ChildminderCornwallPlanning</t>
  </si>
  <si>
    <t>ChildminderCornwallSafeguarding practice</t>
  </si>
  <si>
    <t>ChildminderCornwallTraining, support and skills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</si>
  <si>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</si>
  <si>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</si>
  <si>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</si>
  <si>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</si>
  <si>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</si>
  <si>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</si>
  <si>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ChildminderCoventryPlanning</t>
  </si>
  <si>
    <t>ChildminderCoventrySafeguarding policy</t>
  </si>
  <si>
    <t>ChildminderCoventrySafeguarding practice</t>
  </si>
  <si>
    <t>ChildminderCoventryTraining, support and skills</t>
  </si>
  <si>
    <t>ChildminderCroydonAccident or injury</t>
  </si>
  <si>
    <t>ChildminderCroydonAssessment</t>
  </si>
  <si>
    <t>ChildminderCroydonEducation programmes</t>
  </si>
  <si>
    <t>ChildminderCroydonFood and drink</t>
  </si>
  <si>
    <t>ChildminderCroydonGeneral suitability people matters</t>
  </si>
  <si>
    <t>ChildminderCroydonInformation about the provider</t>
  </si>
  <si>
    <t>ChildminderCroydonInspection has actions</t>
  </si>
  <si>
    <t>ChildminderCroydonInspection has recommendations</t>
  </si>
  <si>
    <t>ChildminderCroydonManaging behaviour</t>
  </si>
  <si>
    <t>ChildminderCroydonNo of Inspections</t>
  </si>
  <si>
    <t>ChildminderCroydonNo of providers</t>
  </si>
  <si>
    <t>ChildminderCroydonOutings</t>
  </si>
  <si>
    <t>ChildminderCroydonPlanning</t>
  </si>
  <si>
    <t>ChildminderCroydonRatios</t>
  </si>
  <si>
    <t>ChildminderCroydonSafeguarding practice</t>
  </si>
  <si>
    <t>ChildminderCroydonSafety</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</si>
  <si>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</si>
  <si>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</si>
  <si>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</si>
  <si>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</si>
  <si>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</si>
  <si>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</si>
  <si>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ChildminderDerbyInspection has recommendations</t>
  </si>
  <si>
    <t>ChildminderDerbyNo of Inspections</t>
  </si>
  <si>
    <t>ChildminderDerbyNo of providers</t>
  </si>
  <si>
    <t>ChildminderDerbyshireAssessment</t>
  </si>
  <si>
    <t>ChildminderDerbyshireComplaints</t>
  </si>
  <si>
    <t>ChildminderDerbyshireEducation programmes</t>
  </si>
  <si>
    <t>ChildminderDerbyshireGeneral suitability people matters</t>
  </si>
  <si>
    <t>ChildminderDerbyshireInformation about the provider</t>
  </si>
  <si>
    <t>ChildminderDerbyshireInspection has actions</t>
  </si>
  <si>
    <t>ChildminderDerbyshireInspection has recommendations</t>
  </si>
  <si>
    <t>ChildminderDerbyshireManaging behaviour</t>
  </si>
  <si>
    <t>ChildminderDerbyshireNo of Inspections</t>
  </si>
  <si>
    <t>ChildminderDerbyshireNo of providers</t>
  </si>
  <si>
    <t>ChildminderDerbyshirePlanning</t>
  </si>
  <si>
    <t>ChildminderDerbyshirePremises</t>
  </si>
  <si>
    <t>ChildminderDerbyshireRisk assessment</t>
  </si>
  <si>
    <t>ChildminderDerbyshireSafeguarding policy</t>
  </si>
  <si>
    <t>ChildminderDerbyshireSafeguarding practice</t>
  </si>
  <si>
    <t>ChildminderDerbyshireSafety</t>
  </si>
  <si>
    <t>ChildminderDerbyshireTraining, support and skills</t>
  </si>
  <si>
    <t>ChildminderDevonAssessment</t>
  </si>
  <si>
    <t>ChildminderDevonInspection has actions</t>
  </si>
  <si>
    <t>ChildminderDevonInspection has recommendations</t>
  </si>
  <si>
    <t>ChildminderDevonMedicine</t>
  </si>
  <si>
    <t>ChildminderDevonNo of Inspections</t>
  </si>
  <si>
    <t>ChildminderDevonNo of providers</t>
  </si>
  <si>
    <t>ChildminderDevonSafeguarding practice</t>
  </si>
  <si>
    <t>ChildminderDoncasterInspection has actions</t>
  </si>
  <si>
    <t>ChildminderDoncasterInspection has recommendations</t>
  </si>
  <si>
    <t>ChildminderDoncasterNo of Inspections</t>
  </si>
  <si>
    <t>ChildminderDoncasterNo of providers</t>
  </si>
  <si>
    <t>ChildminderDoncasterSafeguarding practice</t>
  </si>
  <si>
    <t>ChildminderDorsetChild supervision</t>
  </si>
  <si>
    <t>ChildminderDorsetInspection has actions</t>
  </si>
  <si>
    <t>ChildminderDorsetInspection has recommendations</t>
  </si>
  <si>
    <t>ChildminderDorsetNo of Inspections</t>
  </si>
  <si>
    <t>ChildminderDorsetNo of providers</t>
  </si>
  <si>
    <t>ChildminderDorsetRisk assessment</t>
  </si>
  <si>
    <t>ChildminderDudleyEducation programmes</t>
  </si>
  <si>
    <t>ChildminderDudleyInformation about the child</t>
  </si>
  <si>
    <t>ChildminderDudleyInspection has actions</t>
  </si>
  <si>
    <t>ChildminderDudleyInspection has recommendations</t>
  </si>
  <si>
    <t>ChildminderDudleyNo of Inspections</t>
  </si>
  <si>
    <t>ChildminderDudleyNo of providers</t>
  </si>
  <si>
    <t>ChildminderDudleyRisk assessment</t>
  </si>
  <si>
    <t>ChildminderDurhamAssessment</t>
  </si>
  <si>
    <t>ChildminderDurhamEducation programmes</t>
  </si>
  <si>
    <t>ChildminderDurhamGeneral information and records matters</t>
  </si>
  <si>
    <t>ChildminderDurhamInformation about the child</t>
  </si>
  <si>
    <t>ChildminderDurhamInspection has actions</t>
  </si>
  <si>
    <t>ChildminderDurhamInspection has recommendations</t>
  </si>
  <si>
    <t>ChildminderDurhamNo of Inspections</t>
  </si>
  <si>
    <t>ChildminderDurhamNo of providers</t>
  </si>
  <si>
    <t>ChildminderDurhamPlanning</t>
  </si>
  <si>
    <t>ChildminderDurhamRisk assessment</t>
  </si>
  <si>
    <t>ChildminderDurhamSafeguarding policy</t>
  </si>
  <si>
    <t>ChildminderDurhamSafeguarding practice</t>
  </si>
  <si>
    <t>ChildminderDurhamTraining, support and skills</t>
  </si>
  <si>
    <t>ChildminderEalingChild supervision</t>
  </si>
  <si>
    <t>ChildminderEalingComplaints</t>
  </si>
  <si>
    <t>ChildminderEalingEducation programmes</t>
  </si>
  <si>
    <t>ChildminderEalingGeneral information and records matters</t>
  </si>
  <si>
    <t>ChildminderEalingGeneral suitability people matters</t>
  </si>
  <si>
    <t>ChildminderEalingInformation for parents and carers</t>
  </si>
  <si>
    <t>ChildminderEalingInspection has actions</t>
  </si>
  <si>
    <t>ChildminderEalingInspection has recommendations</t>
  </si>
  <si>
    <t>ChildminderEalingNo of Inspections</t>
  </si>
  <si>
    <t>ChildminderEalingNo of providers</t>
  </si>
  <si>
    <t>ChildminderEalingProviding information to Ofsted</t>
  </si>
  <si>
    <t>ChildminderEalingRisk assessment</t>
  </si>
  <si>
    <t>ChildminderEalingStaff deployment</t>
  </si>
  <si>
    <t>ChildminderEalingTraining, support and skills</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</si>
  <si>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</si>
  <si>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</si>
  <si>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</si>
  <si>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</si>
  <si>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</si>
  <si>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</si>
  <si>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</si>
  <si>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</si>
  <si>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</si>
  <si>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</si>
  <si>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</si>
  <si>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SussexSuitablity and safety of premises and equipment</t>
  </si>
  <si>
    <t>ChildminderEnfieldAssessment</t>
  </si>
  <si>
    <t>ChildminderEnfieldChild supervision</t>
  </si>
  <si>
    <t>ChildminderEnfieldEducation programmes</t>
  </si>
  <si>
    <t>ChildminderEnfieldFood and drink</t>
  </si>
  <si>
    <t>ChildminderEnfieldGeneral suitability people matters</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</si>
  <si>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</si>
  <si>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</si>
  <si>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</si>
  <si>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</si>
  <si>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</si>
  <si>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</si>
  <si>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ChildminderEnfieldSafeguarding policy</t>
  </si>
  <si>
    <t>ChildminderEnfieldStaff deployment</t>
  </si>
  <si>
    <t>ChildminderEnfieldTraining, support and skills</t>
  </si>
  <si>
    <t>ChildminderEssexAccident or injury</t>
  </si>
  <si>
    <t>ChildminderEssexArrangements for safeguarding children</t>
  </si>
  <si>
    <t>ChildminderEssexAssessment</t>
  </si>
  <si>
    <t>ChildminderEssexEducation programmes</t>
  </si>
  <si>
    <t>ChildminderEssexEqual opportunities</t>
  </si>
  <si>
    <t>ChildminderEssexGeneral information and records matters</t>
  </si>
  <si>
    <t>ChildminderEssexGeneral suitability people matters</t>
  </si>
  <si>
    <t>ChildminderEssexInformation about the child</t>
  </si>
  <si>
    <t>ChildminderEssexInformation about the provider</t>
  </si>
  <si>
    <t>ChildminderEssexInspection has actions</t>
  </si>
  <si>
    <t>ChildminderEssexInspection has recommendations</t>
  </si>
  <si>
    <t>ChildminderEssexManaging behaviour</t>
  </si>
  <si>
    <t>ChildminderEssexNo of Inspections</t>
  </si>
  <si>
    <t>ChildminderEssexNo of providers</t>
  </si>
  <si>
    <t>ChildminderEssexPlanning</t>
  </si>
  <si>
    <t>ChildminderEssexProcedures for dealing with complaints</t>
  </si>
  <si>
    <t>ChildminderEssexProviding information to parents</t>
  </si>
  <si>
    <t>ChildminderEssexQualifications</t>
  </si>
  <si>
    <t>ChildminderEssexRisk assessment</t>
  </si>
  <si>
    <t>ChildminderEssexSafeguarding practice</t>
  </si>
  <si>
    <t>ChildminderEssexSafety</t>
  </si>
  <si>
    <t>ChildminderEssexTraining, support and skills</t>
  </si>
  <si>
    <t>ChildminderGatesheadAssessment</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</si>
  <si>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</si>
  <si>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</si>
  <si>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</si>
  <si>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</si>
  <si>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</si>
  <si>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</si>
  <si>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</si>
  <si>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ChildminderGloucestershireEducation programmes</t>
  </si>
  <si>
    <t>ChildminderGloucestershireInspection has actions</t>
  </si>
  <si>
    <t>ChildminderGloucestershireInspection has recommendations</t>
  </si>
  <si>
    <t>ChildminderGloucestershireManaging behaviour</t>
  </si>
  <si>
    <t>ChildminderGloucestershireNo of Inspections</t>
  </si>
  <si>
    <t>ChildminderGloucestershireNo of providers</t>
  </si>
  <si>
    <t>ChildminderGloucestershirePlanning</t>
  </si>
  <si>
    <t>ChildminderGloucestershireTraining, support and skills</t>
  </si>
  <si>
    <t>ChildminderGreenwichAssessment</t>
  </si>
  <si>
    <t>ChildminderGreenwichEducation programmes</t>
  </si>
  <si>
    <t>ChildminderGreenwichGeneral suitability people matters</t>
  </si>
  <si>
    <t>ChildminderGreenwichInformation about the child</t>
  </si>
  <si>
    <t>ChildminderGreenwichInformation for parents and carers</t>
  </si>
  <si>
    <t>ChildminderGreenwichInspection has actions</t>
  </si>
  <si>
    <t>ChildminderGreenwichInspection has recommendations</t>
  </si>
  <si>
    <t>ChildminderGreenwichManaging behaviour</t>
  </si>
  <si>
    <t>ChildminderGreenwichNo of Inspections</t>
  </si>
  <si>
    <t>ChildminderGreenwichNo of providers</t>
  </si>
  <si>
    <t>ChildminderGreenwichPlanning</t>
  </si>
  <si>
    <t>ChildminderGreenwichPremises</t>
  </si>
  <si>
    <t>ChildminderGreenwichRatios</t>
  </si>
  <si>
    <t>ChildminderGreenwichRisk assessment</t>
  </si>
  <si>
    <t>ChildminderGreenwichSafeguarding policy</t>
  </si>
  <si>
    <t>ChildminderGreenwichSafeguarding practice</t>
  </si>
  <si>
    <t>ChildminderGreenwichSafety</t>
  </si>
  <si>
    <t>ChildminderGreenwichTraining, support and skills</t>
  </si>
  <si>
    <t>ChildminderHackneyEducation programmes</t>
  </si>
  <si>
    <t>ChildminderHackneyInspection has actions</t>
  </si>
  <si>
    <t>ChildminderHackneyInspection has recommendations</t>
  </si>
  <si>
    <t>ChildminderHackneyManaging behaviour</t>
  </si>
  <si>
    <t>ChildminderHackneyNo of Inspections</t>
  </si>
  <si>
    <t>ChildminderHackneyNo of providers</t>
  </si>
  <si>
    <t>ChildminderHaltonAssessment</t>
  </si>
  <si>
    <t>ChildminderHaltonGeneral suitability people matters</t>
  </si>
  <si>
    <t>ChildminderHaltonInformation about the provider</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</si>
  <si>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</si>
  <si>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</si>
  <si>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</si>
  <si>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</si>
  <si>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</si>
  <si>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</si>
  <si>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</si>
  <si>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</si>
  <si>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FulhamChanges that must be notified to Ofsted</t>
  </si>
  <si>
    <t>ChildminderHammersmith and FulhamGeneral suitability people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</si>
  <si>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</si>
  <si>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</si>
  <si>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</si>
  <si>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</si>
  <si>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</si>
  <si>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ChildminderHampshireAccident or injury</t>
  </si>
  <si>
    <t>ChildminderHampshireArrangements for safeguarding children</t>
  </si>
  <si>
    <t>ChildminderHampshireAssessment</t>
  </si>
  <si>
    <t>ChildminderHampshireChild supervision</t>
  </si>
  <si>
    <t>ChildminderHampshireEducation programmes</t>
  </si>
  <si>
    <t>ChildminderHampshireGeneral information and records matters</t>
  </si>
  <si>
    <t>ChildminderHampshireGeneral suitability people matters</t>
  </si>
  <si>
    <t>ChildminderHampshireInspection has actions</t>
  </si>
  <si>
    <t>ChildminderHampshireInspection has recommendations</t>
  </si>
  <si>
    <t>ChildminderHampshireNo of Inspections</t>
  </si>
  <si>
    <t>ChildminderHampshireNo of providers</t>
  </si>
  <si>
    <t>ChildminderHampshirePlanning</t>
  </si>
  <si>
    <t>ChildminderHampshireQualifications</t>
  </si>
  <si>
    <t>ChildminderHampshireRisk assessment</t>
  </si>
  <si>
    <t>ChildminderHampshireSafeguarding policy</t>
  </si>
  <si>
    <t>ChildminderHampshireSafeguarding practice</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</si>
  <si>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</si>
  <si>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</si>
  <si>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</si>
  <si>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</si>
  <si>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</si>
  <si>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</si>
  <si>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</si>
  <si>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</si>
  <si>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</si>
  <si>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ChildminderHarrowTraining, support and skills</t>
  </si>
  <si>
    <t>ChildminderHartlepoolInspection has recommendations</t>
  </si>
  <si>
    <t>ChildminderHartlepoolNo of Inspections</t>
  </si>
  <si>
    <t>ChildminderHartlepoolNo of providers</t>
  </si>
  <si>
    <t>ChildminderHaveringAssessment</t>
  </si>
  <si>
    <t>ChildminderHaveringGeneral information and records matters</t>
  </si>
  <si>
    <t>ChildminderHaveringInformation about the child</t>
  </si>
  <si>
    <t>ChildminderHaveringInspection has actions</t>
  </si>
  <si>
    <t>ChildminderHaveringInspection has recommendations</t>
  </si>
  <si>
    <t>ChildminderHaveringNo of Inspections</t>
  </si>
  <si>
    <t>ChildminderHaveringNo of providers</t>
  </si>
  <si>
    <t>ChildminderHaveringPlanning</t>
  </si>
  <si>
    <t>ChildminderHaveringRisk assessment</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</si>
  <si>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</si>
  <si>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</si>
  <si>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</si>
  <si>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</si>
  <si>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</si>
  <si>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</si>
  <si>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</si>
  <si>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</si>
  <si>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</si>
  <si>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</si>
  <si>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</si>
  <si>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ChildminderHertfordshireGeneral suitability people matters</t>
  </si>
  <si>
    <t>ChildminderHertfordshireInspection has actions</t>
  </si>
  <si>
    <t>ChildminderHertfordshireInspection has recommendations</t>
  </si>
  <si>
    <t>ChildminderHertfordshireMedicine</t>
  </si>
  <si>
    <t>ChildminderHertfordshireNo of Inspections</t>
  </si>
  <si>
    <t>ChildminderHertfordshireNo of providers</t>
  </si>
  <si>
    <t>ChildminderHertfordshirePlanning</t>
  </si>
  <si>
    <t>ChildminderHertfordshirePremises</t>
  </si>
  <si>
    <t>ChildminderHertfordshireQualifications</t>
  </si>
  <si>
    <t>ChildminderHertfordshireRisk assessment</t>
  </si>
  <si>
    <t>ChildminderHertfordshireSafeguarding practice</t>
  </si>
  <si>
    <t>ChildminderHertfordshireSuitability to care for children, or have regular contact</t>
  </si>
  <si>
    <t>ChildminderHertfordshireTraining, support and skills</t>
  </si>
  <si>
    <t>ChildminderHillingdonAccident or injury</t>
  </si>
  <si>
    <t>ChildminderHillingdonAssessment</t>
  </si>
  <si>
    <t>ChildminderHillingdonEducation programmes</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</si>
  <si>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</si>
  <si>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</si>
  <si>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</si>
  <si>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</si>
  <si>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</si>
  <si>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</si>
  <si>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</si>
  <si>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</si>
  <si>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</si>
  <si>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</si>
  <si>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</si>
  <si>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WightManaging behaviour</t>
  </si>
  <si>
    <t>ChildminderIsle of WightNo of Inspections</t>
  </si>
  <si>
    <t>ChildminderIsle of WightNo of providers</t>
  </si>
  <si>
    <t>ChildminderIsle of WightPlanning</t>
  </si>
  <si>
    <t>ChildminderIsle of WightRisk assessment</t>
  </si>
  <si>
    <t>ChildminderIsle of WightTraining, support and skills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</si>
  <si>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</si>
  <si>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</si>
  <si>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</si>
  <si>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</si>
  <si>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</si>
  <si>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</si>
  <si>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ChildminderIslingtonKey persons</t>
  </si>
  <si>
    <t>ChildminderIslingtonNo of Inspections</t>
  </si>
  <si>
    <t>ChildminderIslingtonNo of providers</t>
  </si>
  <si>
    <t>ChildminderKensington and ChelseaAccident or injury</t>
  </si>
  <si>
    <t>ChildminderKensington and ChelseaAssessment</t>
  </si>
  <si>
    <t>ChildminderKensington and ChelseaEducation programmes</t>
  </si>
  <si>
    <t>ChildminderKensington and ChelseaInformation about the provider</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</si>
  <si>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</si>
  <si>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</si>
  <si>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</si>
  <si>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</si>
  <si>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</si>
  <si>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ChelseaProviding information to parents</t>
  </si>
  <si>
    <t>ChildminderKensington and ChelseaQualifications</t>
  </si>
  <si>
    <t>ChildminderKensington and ChelseaRisk assessment</t>
  </si>
  <si>
    <t>ChildminderKensington and ChelseaSafeguarding policy</t>
  </si>
  <si>
    <t>ChildminderKensington and ChelseaSafeguarding practice</t>
  </si>
  <si>
    <t>ChildminderKensington and ChelseaTraining, support and skills</t>
  </si>
  <si>
    <t>ChildminderKentAccident or injury</t>
  </si>
  <si>
    <t>ChildminderKentAssessment</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</si>
  <si>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</si>
  <si>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</si>
  <si>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</si>
  <si>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</si>
  <si>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</si>
  <si>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</si>
  <si>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ChildminderKentMatters affecting the welfare of children</t>
  </si>
  <si>
    <t>ChildminderKentNo of Inspections</t>
  </si>
  <si>
    <t>ChildminderKentNo of providers</t>
  </si>
  <si>
    <t>ChildminderKentPlanning</t>
  </si>
  <si>
    <t>ChildminderKentQualifications and training</t>
  </si>
  <si>
    <t>ChildminderKentRecords to be kept</t>
  </si>
  <si>
    <t>ChildminderKentSafeguarding policy</t>
  </si>
  <si>
    <t>ChildminderKentSafeguarding practice</t>
  </si>
  <si>
    <t>ChildminderKentTraining, support and skills</t>
  </si>
  <si>
    <t>ChildminderKingston upon HullEducation programmes</t>
  </si>
  <si>
    <t>ChildminderKingston upon HullGeneral suitability people matters</t>
  </si>
  <si>
    <t>ChildminderKingston upon HullInspection has actions</t>
  </si>
  <si>
    <t>ChildminderKingston upon HullInspection has recommendations</t>
  </si>
  <si>
    <t>ChildminderKingston upon HullNo of Inspections</t>
  </si>
  <si>
    <t>ChildminderKingston upon HullNo of providers</t>
  </si>
  <si>
    <t>ChildminderKingston upon HullPremises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</si>
  <si>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</si>
  <si>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</si>
  <si>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</si>
  <si>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</si>
  <si>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</si>
  <si>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</si>
  <si>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</si>
  <si>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</si>
  <si>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ChildminderKirkleesAccident or injury</t>
  </si>
  <si>
    <t>ChildminderKirkleesArrangements for safeguarding children</t>
  </si>
  <si>
    <t>ChildminderKirkleesAssessment</t>
  </si>
  <si>
    <t>ChildminderKirkleesEducation programmes</t>
  </si>
  <si>
    <t>ChildminderKirkleesFood and drink</t>
  </si>
  <si>
    <t>ChildminderKirkleesInspection has actions</t>
  </si>
  <si>
    <t>ChildminderKirkleesInspection has recommendations</t>
  </si>
  <si>
    <t>ChildminderKirkleesMedicine</t>
  </si>
  <si>
    <t>ChildminderKirkleesNo of Inspections</t>
  </si>
  <si>
    <t>ChildminderKirkleesNo of providers</t>
  </si>
  <si>
    <t>ChildminderKirkleesPlanning</t>
  </si>
  <si>
    <t>ChildminderKirkleesRisk assessment</t>
  </si>
  <si>
    <t>ChildminderKirkleesSafeguarding policy</t>
  </si>
  <si>
    <t>ChildminderKirkleesSafety</t>
  </si>
  <si>
    <t>ChildminderKnowsleyAccident or injury</t>
  </si>
  <si>
    <t>ChildminderKnowsleyAssessment</t>
  </si>
  <si>
    <t>ChildminderKnowsleyEducation programmes</t>
  </si>
  <si>
    <t>ChildminderKnowsleyInspection has actions</t>
  </si>
  <si>
    <t>ChildminderKnowsleyInspection has recommendations</t>
  </si>
  <si>
    <t>ChildminderKnowsleyKey persons</t>
  </si>
  <si>
    <t>ChildminderKnowsleyNo of Inspections</t>
  </si>
  <si>
    <t>ChildminderKnowsleyNo of providers</t>
  </si>
  <si>
    <t>ChildminderKnowsleyRisk assessment</t>
  </si>
  <si>
    <t>ChildminderKnowsleySafeguarding practice</t>
  </si>
  <si>
    <t>ChildminderLambethAssessment</t>
  </si>
  <si>
    <t>ChildminderLambethFood and drink</t>
  </si>
  <si>
    <t>ChildminderLambethGeneral suitability people matters</t>
  </si>
  <si>
    <t>ChildminderLambethInspection has actions</t>
  </si>
  <si>
    <t>ChildminderLambethInspection has recommendations</t>
  </si>
  <si>
    <t>ChildminderLambethKey persons</t>
  </si>
  <si>
    <t>ChildminderLambethMedicine</t>
  </si>
  <si>
    <t>ChildminderLambethNo of Inspections</t>
  </si>
  <si>
    <t>ChildminderLambethNo of providers</t>
  </si>
  <si>
    <t>ChildminderLambethPlanning</t>
  </si>
  <si>
    <t>ChildminderLambethQualifications and training</t>
  </si>
  <si>
    <t>ChildminderLambethRisk assessment</t>
  </si>
  <si>
    <t>ChildminderLambethSafeguarding practice</t>
  </si>
  <si>
    <t>ChildminderLambethTraining, support and skills</t>
  </si>
  <si>
    <t>ChildminderLancashireChanges to people</t>
  </si>
  <si>
    <t>ChildminderLancashireComplaints</t>
  </si>
  <si>
    <t>ChildminderLancashireFood and drink</t>
  </si>
  <si>
    <t>ChildminderLancashireGeneral suitability people matters</t>
  </si>
  <si>
    <t>ChildminderLancashireInformation about the provider</t>
  </si>
  <si>
    <t>ChildminderLancashireInspection has actions</t>
  </si>
  <si>
    <t>ChildminderLancashireInspection has recommendations</t>
  </si>
  <si>
    <t>ChildminderLancashireMedicine</t>
  </si>
  <si>
    <t>ChildminderLancashireNo of Inspections</t>
  </si>
  <si>
    <t>ChildminderLancashireNo of providers</t>
  </si>
  <si>
    <t>ChildminderLancashirePlanning</t>
  </si>
  <si>
    <t>ChildminderLancashireQualifications</t>
  </si>
  <si>
    <t>ChildminderLancashireRecords to be kept</t>
  </si>
  <si>
    <t>ChildminderLancashireRisk assessment</t>
  </si>
  <si>
    <t>ChildminderLancashireSafeguarding practice</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</si>
  <si>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</si>
  <si>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</si>
  <si>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</si>
  <si>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</si>
  <si>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</si>
  <si>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</si>
  <si>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</si>
  <si>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ChildminderLeedsFood and drink</t>
  </si>
  <si>
    <t>ChildminderLeedsGeneral information and records matters</t>
  </si>
  <si>
    <t>ChildminderLeedsGeneral suitability people matters</t>
  </si>
  <si>
    <t>ChildminderLeedsInformation about the child</t>
  </si>
  <si>
    <t>ChildminderLeedsInformation about the provider</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</si>
  <si>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</si>
  <si>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</si>
  <si>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</si>
  <si>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</si>
  <si>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</si>
  <si>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</si>
  <si>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</si>
  <si>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</si>
  <si>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</si>
  <si>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</si>
  <si>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</si>
  <si>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</si>
  <si>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</si>
  <si>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</si>
  <si>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</si>
  <si>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</si>
  <si>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</si>
  <si>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</si>
  <si>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</si>
  <si>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ChildminderLeicesterFood and drink</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</si>
  <si>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</si>
  <si>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</si>
  <si>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</si>
  <si>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</si>
  <si>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</si>
  <si>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</si>
  <si>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</si>
  <si>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</si>
  <si>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</si>
  <si>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</si>
  <si>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</si>
  <si>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</si>
  <si>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</si>
  <si>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ChildminderLeicestershireAccident or injury</t>
  </si>
  <si>
    <t>ChildminderLeicestershireAssessment</t>
  </si>
  <si>
    <t>ChildminderLeicestershireEducation programmes</t>
  </si>
  <si>
    <t>ChildminderLeicestershireGeneral information and records matters</t>
  </si>
  <si>
    <t>ChildminderLeicestershireInspection has actions</t>
  </si>
  <si>
    <t>ChildminderLeicestershireInspection has recommendations</t>
  </si>
  <si>
    <t>ChildminderLeicestershireNo of Inspections</t>
  </si>
  <si>
    <t>ChildminderLeicestershireNo of providers</t>
  </si>
  <si>
    <t>ChildminderLeicestershirePlanning</t>
  </si>
  <si>
    <t>ChildminderLeicestershirePremises</t>
  </si>
  <si>
    <t>ChildminderLeicestershireRisk assessment</t>
  </si>
  <si>
    <t>ChildminderLeicestershireSafeguarding practice</t>
  </si>
  <si>
    <t>ChildminderLeicestershireSafety</t>
  </si>
  <si>
    <t>ChildminderLeicestershireTraining, support and skills</t>
  </si>
  <si>
    <t>ChildminderLeicesterTraining, support and skills</t>
  </si>
  <si>
    <t>ChildminderLewishamAssessment</t>
  </si>
  <si>
    <t>ChildminderLewishamEducation programmes</t>
  </si>
  <si>
    <t>ChildminderLewishamInformation about the provider</t>
  </si>
  <si>
    <t>ChildminderLewishamInspection has actions</t>
  </si>
  <si>
    <t>ChildminderLewishamInspection has recommendations</t>
  </si>
  <si>
    <t>ChildminderLewishamNo of Inspections</t>
  </si>
  <si>
    <t>ChildminderLewishamNo of providers</t>
  </si>
  <si>
    <t>ChildminderLewishamPlanning</t>
  </si>
  <si>
    <t>ChildminderLewishamPremises</t>
  </si>
  <si>
    <t>ChildminderLewishamRecords to be kept</t>
  </si>
  <si>
    <t>ChildminderLewishamRisk assessment</t>
  </si>
  <si>
    <t>ChildminderLewishamSafeguarding practice</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</si>
  <si>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</si>
  <si>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</si>
  <si>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</si>
  <si>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</si>
  <si>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</si>
  <si>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ChildminderLincolnshireInspection has actions</t>
  </si>
  <si>
    <t>ChildminderLincolnshireInspection has recommendations</t>
  </si>
  <si>
    <t>ChildminderLincolnshireMedicine</t>
  </si>
  <si>
    <t>ChildminderLincolnshireNo of Inspections</t>
  </si>
  <si>
    <t>ChildminderLincolnshireNo of providers</t>
  </si>
  <si>
    <t>ChildminderLincolnshireOutings</t>
  </si>
  <si>
    <t>ChildminderLincolnshireQualifications</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</si>
  <si>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</si>
  <si>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</si>
  <si>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</si>
  <si>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</si>
  <si>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</si>
  <si>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</si>
  <si>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</si>
  <si>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</si>
  <si>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</si>
  <si>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ChildminderLiverpoolQualifications</t>
  </si>
  <si>
    <t>ChildminderLutonAssessment</t>
  </si>
  <si>
    <t>ChildminderLutonGeneral suitability people matters</t>
  </si>
  <si>
    <t>ChildminderLutonInspection has actions</t>
  </si>
  <si>
    <t>ChildminderLutonInspection has recommendations</t>
  </si>
  <si>
    <t>ChildminderLutonNo of Inspections</t>
  </si>
  <si>
    <t>ChildminderLutonNo of providers</t>
  </si>
  <si>
    <t>ChildminderManchesterArrangements for safeguarding children</t>
  </si>
  <si>
    <t>ChildminderManchesterAssessment</t>
  </si>
  <si>
    <t>ChildminderManchesterChanges that must be notified to Ofsted</t>
  </si>
  <si>
    <t>ChildminderManchesterEducation programmes</t>
  </si>
  <si>
    <t>ChildminderManchesterGeneral information and records matters</t>
  </si>
  <si>
    <t>ChildminderManchesterInformation about the child</t>
  </si>
  <si>
    <t>ChildminderManchesterInformation about the provider</t>
  </si>
  <si>
    <t>ChildminderManchesterInformation for parents and carers</t>
  </si>
  <si>
    <t>ChildminderManchesterInspection has actions</t>
  </si>
  <si>
    <t>ChildminderManchesterInspection has recommendations</t>
  </si>
  <si>
    <t>ChildminderManchesterNo of Inspections</t>
  </si>
  <si>
    <t>ChildminderManchesterNo of providers</t>
  </si>
  <si>
    <t>ChildminderManchesterPlanning</t>
  </si>
  <si>
    <t>ChildminderManchesterRisk assessment</t>
  </si>
  <si>
    <t>ChildminderManchesterTraining, support and skills</t>
  </si>
  <si>
    <t>ChildminderMedwayEducation programmes</t>
  </si>
  <si>
    <t>ChildminderMedwayFood and drink</t>
  </si>
  <si>
    <t>ChildminderMedwayGeneral information and records matters</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</si>
  <si>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</si>
  <si>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</si>
  <si>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</si>
  <si>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</si>
  <si>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</si>
  <si>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</si>
  <si>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</si>
  <si>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</si>
  <si>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ChildminderMedwayTraining, support and skills</t>
  </si>
  <si>
    <t>ChildminderMertonAssessment</t>
  </si>
  <si>
    <t>ChildminderMertonEducation programmes</t>
  </si>
  <si>
    <t>ChildminderMertonEqual opportunities</t>
  </si>
  <si>
    <t>ChildminderMertonGeneral information and records matters</t>
  </si>
  <si>
    <t>ChildminderMertonInformation for parents and carers</t>
  </si>
  <si>
    <t>ChildminderMertonInspection has actions</t>
  </si>
  <si>
    <t>ChildminderMertonInspection has recommendations</t>
  </si>
  <si>
    <t>ChildminderMertonManaging behaviour</t>
  </si>
  <si>
    <t>ChildminderMertonNo of Inspections</t>
  </si>
  <si>
    <t>ChildminderMertonNo of providers</t>
  </si>
  <si>
    <t>ChildminderMertonPlanning</t>
  </si>
  <si>
    <t>ChildminderMertonProviding information to parents</t>
  </si>
  <si>
    <t>ChildminderMertonRatios</t>
  </si>
  <si>
    <t>ChildminderMertonSafeguarding practice</t>
  </si>
  <si>
    <t>ChildminderMertonTraining, support and skills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</si>
  <si>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</si>
  <si>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</si>
  <si>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</si>
  <si>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</si>
  <si>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</si>
  <si>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</si>
  <si>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</si>
  <si>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KeynesInformation about the provider</t>
  </si>
  <si>
    <t>ChildminderMilton KeynesInspection has actions</t>
  </si>
  <si>
    <t>ChildminderMilton KeynesInspection has recommendations</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</si>
  <si>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</si>
  <si>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</si>
  <si>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</si>
  <si>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</si>
  <si>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</si>
  <si>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</si>
  <si>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</si>
  <si>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practice</t>
  </si>
  <si>
    <t>ChildminderNewcastle upon TyneInformation about the provider</t>
  </si>
  <si>
    <t>ChildminderNewcastle upon TyneInformation for parents and carers</t>
  </si>
  <si>
    <t>ChildminderNewcastle upon TyneInspection has actions</t>
  </si>
  <si>
    <t>ChildminderNewcastle upon TyneInspection has recommendations</t>
  </si>
  <si>
    <t>ChildminderNewcastle upon TyneNo of Inspections</t>
  </si>
  <si>
    <t>ChildminderNewcastle upon TyneNo of providers</t>
  </si>
  <si>
    <t>ChildminderNewcastle upon TyneRisk assessment</t>
  </si>
  <si>
    <t>ChildminderNewcastle upon TyneTraining, support and skills</t>
  </si>
  <si>
    <t>ChildminderNewhamArrangements for safeguarding children</t>
  </si>
  <si>
    <t>ChildminderNewhamEducation programmes</t>
  </si>
  <si>
    <t>ChildminderNewhamGeneral information and records matters</t>
  </si>
  <si>
    <t>ChildminderNewhamInspection has actions</t>
  </si>
  <si>
    <t>ChildminderNewhamInspection has recommendations</t>
  </si>
  <si>
    <t>ChildminderNewhamManaging behaviour</t>
  </si>
  <si>
    <t>ChildminderNewhamNo of Inspections</t>
  </si>
  <si>
    <t>ChildminderNewhamNo of providers</t>
  </si>
  <si>
    <t>ChildminderNewhamPremises</t>
  </si>
  <si>
    <t>ChildminderNewhamRatios</t>
  </si>
  <si>
    <t>ChildminderNewhamSafeguarding practice</t>
  </si>
  <si>
    <t>ChildminderNewhamTraining, support and skills</t>
  </si>
  <si>
    <t>ChildminderNorfolkAccident or injury</t>
  </si>
  <si>
    <t>ChildminderNorfolkAssessment</t>
  </si>
  <si>
    <t>ChildminderNorfolkChild supervision</t>
  </si>
  <si>
    <t>ChildminderNorfolkEducation programmes</t>
  </si>
  <si>
    <t>ChildminderNorfolkEqual opportunities</t>
  </si>
  <si>
    <t>ChildminderNorfolkGeneral information and records matters</t>
  </si>
  <si>
    <t>ChildminderNorfolkGeneral suitability people matters</t>
  </si>
  <si>
    <t>ChildminderNorfolkInformation about the provider</t>
  </si>
  <si>
    <t>ChildminderNorfolkInspection has actions</t>
  </si>
  <si>
    <t>ChildminderNorfolkInspection has recommendations</t>
  </si>
  <si>
    <t>ChildminderNorfolkKey persons</t>
  </si>
  <si>
    <t>ChildminderNorfolkMedicine</t>
  </si>
  <si>
    <t>ChildminderNorfolkNo of Inspections</t>
  </si>
  <si>
    <t>ChildminderNorfolkNo of providers</t>
  </si>
  <si>
    <t>ChildminderNorfolkOutings</t>
  </si>
  <si>
    <t>ChildminderNorfolkPlanning</t>
  </si>
  <si>
    <t>ChildminderNorfolkPremises</t>
  </si>
  <si>
    <t>ChildminderNorfolkQualifications</t>
  </si>
  <si>
    <t>ChildminderNorfolkRisk assessment</t>
  </si>
  <si>
    <t>ChildminderNorfolkSafeguarding policy</t>
  </si>
  <si>
    <t>ChildminderNorfolkSafeguarding practice</t>
  </si>
  <si>
    <t>ChildminderNorfolkSafety</t>
  </si>
  <si>
    <t>ChildminderNorfolkTraining, support and skills</t>
  </si>
  <si>
    <t>ChildminderNorth East LincolnshireInspection has recommendations</t>
  </si>
  <si>
    <t>ChildminderNorth East LincolnshireNo of Inspections</t>
  </si>
  <si>
    <t>ChildminderNorth East LincolnshireNo of providers</t>
  </si>
  <si>
    <t>ChildminderNorth LincolnshireInspection has recommendations</t>
  </si>
  <si>
    <t>ChildminderNorth LincolnshireNo of Inspections</t>
  </si>
  <si>
    <t>ChildminderNorth LincolnshireNo of providers</t>
  </si>
  <si>
    <t>ChildminderNorth SomersetAssessment</t>
  </si>
  <si>
    <t>ChildminderNorth SomersetChild supervision</t>
  </si>
  <si>
    <t>ChildminderNorth SomersetEducation programmes</t>
  </si>
  <si>
    <t>ChildminderNorth SomersetInspection has actions</t>
  </si>
  <si>
    <t>ChildminderNorth SomersetInspection has recommendations</t>
  </si>
  <si>
    <t>ChildminderNorth SomersetNo of Inspections</t>
  </si>
  <si>
    <t>ChildminderNorth SomersetNo of providers</t>
  </si>
  <si>
    <t>ChildminderNorth SomersetOutings</t>
  </si>
  <si>
    <t>ChildminderNorth SomersetPlanning</t>
  </si>
  <si>
    <t>ChildminderNorth SomersetRatios</t>
  </si>
  <si>
    <t>ChildminderNorth SomersetSafeguarding policy</t>
  </si>
  <si>
    <t>ChildminderNorth SomersetSafety</t>
  </si>
  <si>
    <t>ChildminderNorth TynesideInformation about the child</t>
  </si>
  <si>
    <t>ChildminderNorth TynesideInspection has actions</t>
  </si>
  <si>
    <t>ChildminderNorth TynesideInspection has recommendations</t>
  </si>
  <si>
    <t>ChildminderNorth TynesideNo of Inspections</t>
  </si>
  <si>
    <t>ChildminderNorth TynesideNo of providers</t>
  </si>
  <si>
    <t>ChildminderNorth TynesidePlanning</t>
  </si>
  <si>
    <t>ChildminderNorth TynesideRecords to be kept</t>
  </si>
  <si>
    <t>ChildminderNorth YorkshireAccident or injury</t>
  </si>
  <si>
    <t>ChildminderNorth YorkshireEducation programmes</t>
  </si>
  <si>
    <t>ChildminderNorth YorkshireEqual opportunities</t>
  </si>
  <si>
    <t>ChildminderNorth YorkshireGeneral information and records matters</t>
  </si>
  <si>
    <t>ChildminderNorth YorkshireGeneral suitability people matters</t>
  </si>
  <si>
    <t>ChildminderNorth YorkshireInspection has actions</t>
  </si>
  <si>
    <t>ChildminderNorth YorkshireInspection has recommendations</t>
  </si>
  <si>
    <t>ChildminderNorth YorkshireNo of Inspections</t>
  </si>
  <si>
    <t>ChildminderNorth YorkshireNo of providers</t>
  </si>
  <si>
    <t>ChildminderNorth YorkshirePlanning</t>
  </si>
  <si>
    <t>ChildminderNorth YorkshireQualifications</t>
  </si>
  <si>
    <t>ChildminderNorth YorkshireSafeguarding practice</t>
  </si>
  <si>
    <t>ChildminderNorth YorkshireSafety</t>
  </si>
  <si>
    <t>ChildminderNorth YorkshireSuitability to care for children, or have regular contact</t>
  </si>
  <si>
    <t>ChildminderNorthamptonshireAssessment</t>
  </si>
  <si>
    <t>ChildminderNorthamptonshireEducation programmes</t>
  </si>
  <si>
    <t>ChildminderNorthamptonshireInspection has actions</t>
  </si>
  <si>
    <t>ChildminderNorthamptonshireInspection has recommendations</t>
  </si>
  <si>
    <t>ChildminderNorthamptonshireMedicine</t>
  </si>
  <si>
    <t>ChildminderNorthamptonshireNo of Inspections</t>
  </si>
  <si>
    <t>ChildminderNorthamptonshireNo of providers</t>
  </si>
  <si>
    <t>ChildminderNorthamptonshirePlanning</t>
  </si>
  <si>
    <t>ChildminderNorthamptonshireQualifications and training</t>
  </si>
  <si>
    <t>ChildminderNorthamptonshireRisk assessment</t>
  </si>
  <si>
    <t>ChildminderNorthamptonshireSafeguarding practice</t>
  </si>
  <si>
    <t>ChildminderNorthamptonshireTraining, support and skills</t>
  </si>
  <si>
    <t>ChildminderNorthumberlandEducation programmes</t>
  </si>
  <si>
    <t>ChildminderNorthumberlandInformation about the child</t>
  </si>
  <si>
    <t>ChildminderNorthumberlandInspection has actions</t>
  </si>
  <si>
    <t>ChildminderNorthumberlandInspection has recommendations</t>
  </si>
  <si>
    <t>ChildminderNorthumberlandManaging behaviour</t>
  </si>
  <si>
    <t>ChildminderNorthumberlandNo of Inspections</t>
  </si>
  <si>
    <t>ChildminderNorthumberlandNo of providers</t>
  </si>
  <si>
    <t>ChildminderNorthumberlandPlanning</t>
  </si>
  <si>
    <t>ChildminderNorthumberlandSafeguarding practice</t>
  </si>
  <si>
    <t>ChildminderNot RecordedAssessment</t>
  </si>
  <si>
    <t>ChildminderNot RecordedInspection has actions</t>
  </si>
  <si>
    <t>ChildminderNot RecordedInspection has recommendations</t>
  </si>
  <si>
    <t>ChildminderNot RecordedNo of Inspections</t>
  </si>
  <si>
    <t>ChildminderNot RecordedNo of providers</t>
  </si>
  <si>
    <t>ChildminderNottinghamAccident or injury</t>
  </si>
  <si>
    <t>ChildminderNottinghamAssessment</t>
  </si>
  <si>
    <t>ChildminderNottinghamEducation programmes</t>
  </si>
  <si>
    <t>ChildminderNottinghamInformation about the provider</t>
  </si>
  <si>
    <t>ChildminderNottinghamInspection has actions</t>
  </si>
  <si>
    <t>ChildminderNottinghamInspection has recommendations</t>
  </si>
  <si>
    <t>ChildminderNottinghamNo of Inspections</t>
  </si>
  <si>
    <t>ChildminderNottinghamNo of providers</t>
  </si>
  <si>
    <t>ChildminderNottinghamPlanning</t>
  </si>
  <si>
    <t>ChildminderNottinghamRecords to be kept</t>
  </si>
  <si>
    <t>ChildminderNottinghamSafeguarding practice</t>
  </si>
  <si>
    <t>ChildminderNottinghamSafety</t>
  </si>
  <si>
    <t>ChildminderNottinghamshireAssessment</t>
  </si>
  <si>
    <t>ChildminderNottinghamshireChanges that must be notified to Ofsted</t>
  </si>
  <si>
    <t>ChildminderNottinghamshireEducation programmes</t>
  </si>
  <si>
    <t>ChildminderNottinghamshireGeneral suitability people matters</t>
  </si>
  <si>
    <t>ChildminderNottinghamshireInformation about the provider</t>
  </si>
  <si>
    <t>ChildminderNottinghamshireInspection has actions</t>
  </si>
  <si>
    <t>ChildminderNottinghamshireInspection has recommendations</t>
  </si>
  <si>
    <t>ChildminderNottinghamshireNo of Inspections</t>
  </si>
  <si>
    <t>ChildminderNottinghamshireNo of providers</t>
  </si>
  <si>
    <t>ChildminderNottinghamshirePlanning</t>
  </si>
  <si>
    <t>ChildminderNottinghamshirePremises</t>
  </si>
  <si>
    <t>ChildminderNottinghamshireQualifications</t>
  </si>
  <si>
    <t>ChildminderNottinghamshireRatios</t>
  </si>
  <si>
    <t>ChildminderNottinghamshireRisk assessment</t>
  </si>
  <si>
    <t>ChildminderNottinghamshireSafeguarding policy</t>
  </si>
  <si>
    <t>ChildminderNottinghamshireSafeguarding practice</t>
  </si>
  <si>
    <t>ChildminderNottinghamshireSafety</t>
  </si>
  <si>
    <t>ChildminderNottinghamshireTraining, support and skills</t>
  </si>
  <si>
    <t>ChildminderNottinghamTraining,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</si>
  <si>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</si>
  <si>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</si>
  <si>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</si>
  <si>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</si>
  <si>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</si>
  <si>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ChildminderOldhamMedicine</t>
  </si>
  <si>
    <t>ChildminderOldhamNo of Inspections</t>
  </si>
  <si>
    <t>ChildminderOldhamNo of providers</t>
  </si>
  <si>
    <t>ChildminderOldhamPlanning</t>
  </si>
  <si>
    <t>ChildminderOldhamSafeguarding practice</t>
  </si>
  <si>
    <t>ChildminderOxfordshireAssessment</t>
  </si>
  <si>
    <t>ChildminderOxfordshireChanges that must be notified to Ofsted</t>
  </si>
  <si>
    <t>ChildminderOxfordshireComplaints</t>
  </si>
  <si>
    <t>ChildminderOxfordshireEducation programmes</t>
  </si>
  <si>
    <t>ChildminderOxfordshireGeneral suitability people matters</t>
  </si>
  <si>
    <t>ChildminderOxfordshireInformation for parents and carers</t>
  </si>
  <si>
    <t>ChildminderOxfordshireInspection has actions</t>
  </si>
  <si>
    <t>ChildminderOxfordshireInspection has recommendations</t>
  </si>
  <si>
    <t>ChildminderOxfordshireManaging behaviour</t>
  </si>
  <si>
    <t>ChildminderOxfordshireMedicine</t>
  </si>
  <si>
    <t>ChildminderOxfordshireNo of Inspections</t>
  </si>
  <si>
    <t>ChildminderOxfordshireNo of providers</t>
  </si>
  <si>
    <t>ChildminderOxfordshirePlanning</t>
  </si>
  <si>
    <t>ChildminderOxfordshireQualifications</t>
  </si>
  <si>
    <t>ChildminderOxfordshireRisk assessment</t>
  </si>
  <si>
    <t>ChildminderOxfordshireSafeguarding policy</t>
  </si>
  <si>
    <t>ChildminderOxfordshireSafeguarding practice</t>
  </si>
  <si>
    <t>ChildminderOxfordshireTraining, support and skills</t>
  </si>
  <si>
    <t>ChildminderPeterboroughAssessment</t>
  </si>
  <si>
    <t>ChildminderPeterboroughEducation programmes</t>
  </si>
  <si>
    <t>ChildminderPeterboroughGeneral information and records matters</t>
  </si>
  <si>
    <t>ChildminderPeterboroughGeneral suitability people matters</t>
  </si>
  <si>
    <t>ChildminderPeterboroughInformation about the child</t>
  </si>
  <si>
    <t>ChildminderPeterboroughInformation about the provider</t>
  </si>
  <si>
    <t>ChildminderPeterboroughInspection has actions</t>
  </si>
  <si>
    <t>ChildminderPeterboroughInspection has recommendations</t>
  </si>
  <si>
    <t>ChildminderPeterboroughManaging behaviour</t>
  </si>
  <si>
    <t>ChildminderPeterboroughNo of Inspections</t>
  </si>
  <si>
    <t>ChildminderPeterboroughNo of providers</t>
  </si>
  <si>
    <t>ChildminderPeterboroughPlanning</t>
  </si>
  <si>
    <t>ChildminderPeterboroughRecords to be kept</t>
  </si>
  <si>
    <t>ChildminderPeterboroughRisk assessment</t>
  </si>
  <si>
    <t>ChildminderPeterboroughSafeguarding practice</t>
  </si>
  <si>
    <t>ChildminderPeterboroughTraining, support and skills</t>
  </si>
  <si>
    <t>ChildminderPlymouthAssessment</t>
  </si>
  <si>
    <t>ChildminderPlymouthChanges that must be notified to Ofsted</t>
  </si>
  <si>
    <t>ChildminderPlymouthEducation programmes</t>
  </si>
  <si>
    <t>ChildminderPlymouthGeneral information and records matters</t>
  </si>
  <si>
    <t>ChildminderPlymouthGeneral suitability people matters</t>
  </si>
  <si>
    <t>ChildminderPlymouthInspection has actions</t>
  </si>
  <si>
    <t>ChildminderPlymouthInspection has recommendations</t>
  </si>
  <si>
    <t>ChildminderPlymouthManaging behaviour</t>
  </si>
  <si>
    <t>ChildminderPlymouthNo of Inspections</t>
  </si>
  <si>
    <t>ChildminderPlymouthNo of providers</t>
  </si>
  <si>
    <t>ChildminderPlymouthPlanning</t>
  </si>
  <si>
    <t>ChildminderPlymouthSafeguarding practice</t>
  </si>
  <si>
    <t>ChildminderPortsmouthAssessment</t>
  </si>
  <si>
    <t>ChildminderPortsmouthEducation programmes</t>
  </si>
  <si>
    <t>ChildminderPortsmouthInformation about the provider</t>
  </si>
  <si>
    <t>ChildminderPortsmouthInspection has actions</t>
  </si>
  <si>
    <t>ChildminderPortsmouthInspection has recommendations</t>
  </si>
  <si>
    <t>ChildminderPortsmouthNo of Inspections</t>
  </si>
  <si>
    <t>ChildminderPortsmouthNo of providers</t>
  </si>
  <si>
    <t>ChildminderPortsmouthSafeguarding practice</t>
  </si>
  <si>
    <t>ChildminderPortsmouthTraining, support and skills</t>
  </si>
  <si>
    <t>ChildminderReadingAssessment</t>
  </si>
  <si>
    <t>ChildminderReadingInspection has actions</t>
  </si>
  <si>
    <t>ChildminderReadingInspection has recommendations</t>
  </si>
  <si>
    <t>ChildminderReadingNo of Inspections</t>
  </si>
  <si>
    <t>ChildminderReadingNo of providers</t>
  </si>
  <si>
    <t>ChildminderReadingPlanning</t>
  </si>
  <si>
    <t>ChildminderReadingRatios</t>
  </si>
  <si>
    <t>ChildminderRedbridgeGeneral information and records matters</t>
  </si>
  <si>
    <t>ChildminderRedbridgeInspection has actions</t>
  </si>
  <si>
    <t>ChildminderRedbridgeInspection has recommendations</t>
  </si>
  <si>
    <t>ChildminderRedbridgeManaging behaviour</t>
  </si>
  <si>
    <t>ChildminderRedbridgeNo of Inspections</t>
  </si>
  <si>
    <t>ChildminderRedbridgeNo of providers</t>
  </si>
  <si>
    <t>ChildminderRedbridgeSafeguarding practice</t>
  </si>
  <si>
    <t>ChildminderRedcar and ClevelandAssessment</t>
  </si>
  <si>
    <t>ChildminderRedcar and ClevelandInspection has actions</t>
  </si>
  <si>
    <t>ChildminderRedcar and ClevelandInspection has recommendations</t>
  </si>
  <si>
    <t>ChildminderRedcar and ClevelandNo of Inspections</t>
  </si>
  <si>
    <t>ChildminderRedcar and ClevelandNo of providers</t>
  </si>
  <si>
    <t>ChildminderRedcar and ClevelandPlanning</t>
  </si>
  <si>
    <t>ChildminderRichmond upon ThamesArrangements for safeguarding children</t>
  </si>
  <si>
    <t>ChildminderRichmond upon ThamesAssessment</t>
  </si>
  <si>
    <t>ChildminderRichmond upon ThamesGeneral information and records matters</t>
  </si>
  <si>
    <t>ChildminderRichmond upon ThamesInformation about the provider</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</si>
  <si>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</si>
  <si>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</si>
  <si>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</si>
  <si>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</si>
  <si>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</si>
  <si>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ChildminderRichmond upon ThamesPremises</t>
  </si>
  <si>
    <t>ChildminderRichmond upon ThamesRatios</t>
  </si>
  <si>
    <t>ChildminderRochdaleAccident or injury</t>
  </si>
  <si>
    <t>ChildminderRochdaleAssessment</t>
  </si>
  <si>
    <t>ChildminderRochdaleEducation programmes</t>
  </si>
  <si>
    <t>ChildminderRochdaleFood and drink</t>
  </si>
  <si>
    <t>ChildminderRochdaleGeneral information and records matters</t>
  </si>
  <si>
    <t>ChildminderRochdaleInformation about the provider</t>
  </si>
  <si>
    <t>ChildminderRochdaleInformation for parents and carers</t>
  </si>
  <si>
    <t>ChildminderRochdaleInspection has actions</t>
  </si>
  <si>
    <t>ChildminderRochdaleInspection has recommendations</t>
  </si>
  <si>
    <t>ChildminderRochdaleManaging behaviour</t>
  </si>
  <si>
    <t>ChildminderRochdaleMedicine</t>
  </si>
  <si>
    <t>ChildminderRochdaleNo of Inspections</t>
  </si>
  <si>
    <t>ChildminderRochdaleNo of providers</t>
  </si>
  <si>
    <t>ChildminderRochdalePremises</t>
  </si>
  <si>
    <t>ChildminderRochdaleRisk assessment</t>
  </si>
  <si>
    <t>ChildminderRochdaleSafeguarding practice</t>
  </si>
  <si>
    <t>ChildminderRochdaleTraining, support and skills</t>
  </si>
  <si>
    <t>ChildminderRotherhamAssessment</t>
  </si>
  <si>
    <t>ChildminderRotherhamInspection has actions</t>
  </si>
  <si>
    <t>ChildminderRotherhamInspection has recommendations</t>
  </si>
  <si>
    <t>ChildminderRotherhamNo of Inspections</t>
  </si>
  <si>
    <t>ChildminderRotherhamNo of providers</t>
  </si>
  <si>
    <t>ChildminderRotherhamSafeguarding practice</t>
  </si>
  <si>
    <t>ChildminderRotherhamTraining, support and skills</t>
  </si>
  <si>
    <t>ChildminderRutlandInspection has recommendations</t>
  </si>
  <si>
    <t>ChildminderRutlandNo of Inspections</t>
  </si>
  <si>
    <t>ChildminderRutlandNo of providers</t>
  </si>
  <si>
    <t>ChildminderSalfordAssessment</t>
  </si>
  <si>
    <t>ChildminderSalfordEducation programmes</t>
  </si>
  <si>
    <t>ChildminderSalfordGeneral suitability people matters</t>
  </si>
  <si>
    <t>ChildminderSalfordInformation about the child</t>
  </si>
  <si>
    <t>ChildminderSalfordInspection has actions</t>
  </si>
  <si>
    <t>ChildminderSalfordInspection has recommendations</t>
  </si>
  <si>
    <t>ChildminderSalfordManaging behaviour</t>
  </si>
  <si>
    <t>ChildminderSalfordMedicine</t>
  </si>
  <si>
    <t>ChildminderSalfordNo of Inspections</t>
  </si>
  <si>
    <t>ChildminderSalfordNo of providers</t>
  </si>
  <si>
    <t>ChildminderSalfordPlanning</t>
  </si>
  <si>
    <t>ChildminderSalfordRisk assessment</t>
  </si>
  <si>
    <t>ChildminderSalfordSafeguarding practice</t>
  </si>
  <si>
    <t>ChildminderSalfordTraining, support and skills</t>
  </si>
  <si>
    <t>ChildminderSandwellAssessment</t>
  </si>
  <si>
    <t>ChildminderSandwellChild supervision</t>
  </si>
  <si>
    <t>ChildminderSandwellEducation programmes</t>
  </si>
  <si>
    <t>ChildminderSandwellGeneral information and records matters</t>
  </si>
  <si>
    <t>ChildminderSandwellInformation about the child</t>
  </si>
  <si>
    <t>ChildminderSandwellInspection has actions</t>
  </si>
  <si>
    <t>ChildminderSandwellInspection has recommendations</t>
  </si>
  <si>
    <t>ChildminderSandwellNo of Inspections</t>
  </si>
  <si>
    <t>ChildminderSandwellNo of providers</t>
  </si>
  <si>
    <t>ChildminderSandwellPlanning</t>
  </si>
  <si>
    <t>ChildminderSandwellRisk assessment</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</si>
  <si>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</si>
  <si>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</si>
  <si>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</si>
  <si>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</si>
  <si>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</si>
  <si>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</si>
  <si>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</si>
  <si>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ChildminderSheffieldChanges that must be notified to Ofsted</t>
  </si>
  <si>
    <t>ChildminderSheffieldDisqualification</t>
  </si>
  <si>
    <t>ChildminderSheffieldEducation programmes</t>
  </si>
  <si>
    <t>ChildminderSheffieldGeneral information and records matters</t>
  </si>
  <si>
    <t>ChildminderSheffieldInspection has actions</t>
  </si>
  <si>
    <t>ChildminderSheffieldInspection has recommendations</t>
  </si>
  <si>
    <t>ChildminderSheffieldKey persons</t>
  </si>
  <si>
    <t>ChildminderSheffieldNo of Inspections</t>
  </si>
  <si>
    <t>ChildminderSheffieldNo of providers</t>
  </si>
  <si>
    <t>ChildminderSheffieldOutings</t>
  </si>
  <si>
    <t>ChildminderSheffieldPlanning</t>
  </si>
  <si>
    <t>ChildminderSheffieldQualifications</t>
  </si>
  <si>
    <t>ChildminderSheffieldSafeguarding practice</t>
  </si>
  <si>
    <t>ChildminderSheffieldTraining, support and skills</t>
  </si>
  <si>
    <t>ChildminderShropshireAssessment</t>
  </si>
  <si>
    <t>ChildminderShropshireChild supervision</t>
  </si>
  <si>
    <t>ChildminderShropshireInformation for parents and carers</t>
  </si>
  <si>
    <t>ChildminderShropshireInspection has actions</t>
  </si>
  <si>
    <t>ChildminderShropshireInspection has recommendations</t>
  </si>
  <si>
    <t>ChildminderShropshireManaging behaviour</t>
  </si>
  <si>
    <t>ChildminderShropshireNo of Inspections</t>
  </si>
  <si>
    <t>ChildminderShropshireNo of providers</t>
  </si>
  <si>
    <t>ChildminderShropshirePlanning</t>
  </si>
  <si>
    <t>ChildminderShropshirePremises</t>
  </si>
  <si>
    <t>ChildminderShropshireQualifications and training</t>
  </si>
  <si>
    <t>ChildminderShropshireRisk assessment</t>
  </si>
  <si>
    <t>ChildminderShropshireSafeguarding practice</t>
  </si>
  <si>
    <t>ChildminderShropshireTraining, support and skills</t>
  </si>
  <si>
    <t>ChildminderShropshireWelfare of the children being cared for</t>
  </si>
  <si>
    <t>ChildminderSloughEducation programmes</t>
  </si>
  <si>
    <t>ChildminderSloughInspection has actions</t>
  </si>
  <si>
    <t>ChildminderSloughInspection has recommendations</t>
  </si>
  <si>
    <t>ChildminderSloughNo of Inspections</t>
  </si>
  <si>
    <t>ChildminderSloughNo of providers</t>
  </si>
  <si>
    <t>ChildminderSloughPlanning</t>
  </si>
  <si>
    <t>ChildminderSloughSafeguarding practice</t>
  </si>
  <si>
    <t>ChildminderSolihullAssessment</t>
  </si>
  <si>
    <t>ChildminderSolihullChild supervision</t>
  </si>
  <si>
    <t>ChildminderSolihullEducation programmes</t>
  </si>
  <si>
    <t>ChildminderSolihullInformation for parents and carers</t>
  </si>
  <si>
    <t>ChildminderSolihullInspection has actions</t>
  </si>
  <si>
    <t>ChildminderSolihullInspection has recommendations</t>
  </si>
  <si>
    <t>ChildminderSolihullKey persons</t>
  </si>
  <si>
    <t>ChildminderSolihullManaging behaviour</t>
  </si>
  <si>
    <t>ChildminderSolihullNo of Inspections</t>
  </si>
  <si>
    <t>ChildminderSolihullNo of providers</t>
  </si>
  <si>
    <t>ChildminderSolihullPlanning</t>
  </si>
  <si>
    <t>ChildminderSolihullSafeguarding policy</t>
  </si>
  <si>
    <t>ChildminderSolihullSafeguarding practice</t>
  </si>
  <si>
    <t>ChildminderSolihullTraining, support and skills</t>
  </si>
  <si>
    <t>ChildminderSomersetArrangements for safeguarding children</t>
  </si>
  <si>
    <t>ChildminderSomersetEducation programmes</t>
  </si>
  <si>
    <t>ChildminderSomersetGeneral suitability people matters</t>
  </si>
  <si>
    <t>ChildminderSomersetInspection has actions</t>
  </si>
  <si>
    <t>ChildminderSomersetInspection has recommendations</t>
  </si>
  <si>
    <t>ChildminderSomersetMedicine</t>
  </si>
  <si>
    <t>ChildminderSomersetNo of Inspections</t>
  </si>
  <si>
    <t>ChildminderSomersetNo of providers</t>
  </si>
  <si>
    <t>ChildminderSomersetPlanning</t>
  </si>
  <si>
    <t>ChildminderSomersetRisk assessment</t>
  </si>
  <si>
    <t>ChildminderSouth GloucestershireInspection has recommendations</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</si>
  <si>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</si>
  <si>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</si>
  <si>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</si>
  <si>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</si>
  <si>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</si>
  <si>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ChildminderSouthamptonAccident or injury</t>
  </si>
  <si>
    <t>ChildminderSouthamptonAssessment</t>
  </si>
  <si>
    <t>ChildminderSouthamptonChanges that must be notified to Ofsted</t>
  </si>
  <si>
    <t>ChildminderSouthamptonEducation programmes</t>
  </si>
  <si>
    <t>ChildminderSouthamptonInformation about the child</t>
  </si>
  <si>
    <t>ChildminderSouthamptonInspection has actions</t>
  </si>
  <si>
    <t>ChildminderSouthamptonInspection has recommendations</t>
  </si>
  <si>
    <t>ChildminderSouthamptonManaging behaviour</t>
  </si>
  <si>
    <t>ChildminderSouthamptonMedicine</t>
  </si>
  <si>
    <t>ChildminderSouthamptonNo of Inspections</t>
  </si>
  <si>
    <t>ChildminderSouthamptonNo of providers</t>
  </si>
  <si>
    <t>ChildminderSouthamptonPlanning</t>
  </si>
  <si>
    <t>ChildminderSouthamptonPremises</t>
  </si>
  <si>
    <t>ChildminderSouthamptonSafeguarding practice</t>
  </si>
  <si>
    <t>ChildminderSouthamptonTraining, support and skills</t>
  </si>
  <si>
    <t>ChildminderSouthend on SeaAssessment</t>
  </si>
  <si>
    <t>ChildminderSouthend on SeaInspection has actions</t>
  </si>
  <si>
    <t>ChildminderSouthend on SeaInspection has recommendations</t>
  </si>
  <si>
    <t>ChildminderSouthend on SeaManaging behaviour</t>
  </si>
  <si>
    <t>ChildminderSouthend on SeaMedicine</t>
  </si>
  <si>
    <t>ChildminderSouthend on SeaNo of Inspections</t>
  </si>
  <si>
    <t>ChildminderSouthend on SeaNo of providers</t>
  </si>
  <si>
    <t>ChildminderSouthend on SeaTraining, support and skills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</si>
  <si>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</si>
  <si>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</si>
  <si>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</si>
  <si>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</si>
  <si>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</si>
  <si>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</si>
  <si>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</si>
  <si>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</si>
  <si>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HelensAssessment</t>
  </si>
  <si>
    <t>ChildminderSt HelensInspection has actions</t>
  </si>
  <si>
    <t>ChildminderSt HelensInspection has recommendations</t>
  </si>
  <si>
    <t>ChildminderSt HelensNo of Inspections</t>
  </si>
  <si>
    <t>ChildminderSt HelensNo of providers</t>
  </si>
  <si>
    <t>ChildminderSt HelensPlanning</t>
  </si>
  <si>
    <t>ChildminderSt HelensTraining, support and skills</t>
  </si>
  <si>
    <t>ChildminderStaffordshireChanges that must be notified to Ofsted</t>
  </si>
  <si>
    <t>ChildminderStaffordshireInspection has actions</t>
  </si>
  <si>
    <t>ChildminderStaffordshireInspection has recommendations</t>
  </si>
  <si>
    <t>ChildminderStaffordshireNo of Inspections</t>
  </si>
  <si>
    <t>ChildminderStaffordshireNo of providers</t>
  </si>
  <si>
    <t>ChildminderStaffordshirePlanning</t>
  </si>
  <si>
    <t>ChildminderStockportAssessment</t>
  </si>
  <si>
    <t>ChildminderStockportChanges that must be notified to Ofsted</t>
  </si>
  <si>
    <t>ChildminderStockportChild supervision</t>
  </si>
  <si>
    <t>ChildminderStockportComplaints</t>
  </si>
  <si>
    <t>ChildminderStockportEducation programmes</t>
  </si>
  <si>
    <t>ChildminderStockportFood and drink</t>
  </si>
  <si>
    <t>ChildminderStockportGeneral information and records matters</t>
  </si>
  <si>
    <t>ChildminderStockportInformation about the child</t>
  </si>
  <si>
    <t>ChildminderStockportInformation about the provider</t>
  </si>
  <si>
    <t>ChildminderStockportInspection has actions</t>
  </si>
  <si>
    <t>ChildminderStockportInspection has recommendations</t>
  </si>
  <si>
    <t>ChildminderStockportNo of Inspections</t>
  </si>
  <si>
    <t>ChildminderStockportNo of providers</t>
  </si>
  <si>
    <t>ChildminderStockportPremises</t>
  </si>
  <si>
    <t>ChildminderStockportRatios</t>
  </si>
  <si>
    <t>ChildminderStockportRisk assessment</t>
  </si>
  <si>
    <t>ChildminderStockportSafeguarding practice</t>
  </si>
  <si>
    <t>ChildminderStockportSafety</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</si>
  <si>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</si>
  <si>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</si>
  <si>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</si>
  <si>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</si>
  <si>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</si>
  <si>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</si>
  <si>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ChildminderStockton-on-TeesTraining, support and skills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</si>
  <si>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</si>
  <si>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</si>
  <si>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</si>
  <si>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</si>
  <si>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</si>
  <si>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</si>
  <si>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ChildminderStoke-on-TrentQualifications</t>
  </si>
  <si>
    <t>ChildminderStoke-on-TrentQualifications and training</t>
  </si>
  <si>
    <t>ChildminderSuffolkAssessment</t>
  </si>
  <si>
    <t>ChildminderSuffolkEducation programmes</t>
  </si>
  <si>
    <t>ChildminderSuffolkGeneral information and records matters</t>
  </si>
  <si>
    <t>ChildminderSuffolkInformation for parents and carers</t>
  </si>
  <si>
    <t>ChildminderSuffolkInspection has actions</t>
  </si>
  <si>
    <t>ChildminderSuffolkInspection has recommendations</t>
  </si>
  <si>
    <t>ChildminderSuffolkNo of Inspections</t>
  </si>
  <si>
    <t>ChildminderSuffolkNo of providers</t>
  </si>
  <si>
    <t>ChildminderSuffolkQualifications</t>
  </si>
  <si>
    <t>ChildminderSuffolkRisk assessment</t>
  </si>
  <si>
    <t>ChildminderSunderlandInspection has recommendations</t>
  </si>
  <si>
    <t>ChildminderSunderlandNo of Inspections</t>
  </si>
  <si>
    <t>ChildminderSunderlandNo of providers</t>
  </si>
  <si>
    <t>ChildminderSurreyAccident or injury</t>
  </si>
  <si>
    <t>ChildminderSurreyAssessment</t>
  </si>
  <si>
    <t>ChildminderSurreyChanges that must be notified to Ofsted</t>
  </si>
  <si>
    <t>ChildminderSurreyChild supervision</t>
  </si>
  <si>
    <t>ChildminderSurreyEducation programmes</t>
  </si>
  <si>
    <t>ChildminderSurreyGeneral information and records matters</t>
  </si>
  <si>
    <t>ChildminderSurreyGeneral suitability people matters</t>
  </si>
  <si>
    <t>ChildminderSurreyInformation about the provider</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</si>
  <si>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</si>
  <si>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</si>
  <si>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</si>
  <si>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</si>
  <si>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</si>
  <si>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</si>
  <si>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</si>
  <si>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ChildminderSurreyRatios</t>
  </si>
  <si>
    <t>ChildminderSurreyRisk assessment</t>
  </si>
  <si>
    <t>ChildminderSurreySafeguarding policy</t>
  </si>
  <si>
    <t>ChildminderSurreySafeguarding practice</t>
  </si>
  <si>
    <t>ChildminderSurreySafety</t>
  </si>
  <si>
    <t>ChildminderSurreyTraining, support and skills</t>
  </si>
  <si>
    <t>ChildminderSuttonGeneral suitability people matters</t>
  </si>
  <si>
    <t>ChildminderSuttonInspection has actions</t>
  </si>
  <si>
    <t>ChildminderSuttonInspection has recommendations</t>
  </si>
  <si>
    <t>ChildminderSuttonNo of Inspections</t>
  </si>
  <si>
    <t>ChildminderSuttonNo of providers</t>
  </si>
  <si>
    <t>ChildminderSwindonAssessment</t>
  </si>
  <si>
    <t>ChildminderSwindonEducation programmes</t>
  </si>
  <si>
    <t>ChildminderSwindonFood and drink</t>
  </si>
  <si>
    <t>ChildminderSwindonGeneral suitability people matters</t>
  </si>
  <si>
    <t>ChildminderSwindonInspection has actions</t>
  </si>
  <si>
    <t>ChildminderSwindonInspection has recommendations</t>
  </si>
  <si>
    <t>ChildminderSwindonManaging behaviour</t>
  </si>
  <si>
    <t>ChildminderSwindonNo of Inspections</t>
  </si>
  <si>
    <t>ChildminderSwindonNo of providers</t>
  </si>
  <si>
    <t>ChildminderSwindonQualifications and training</t>
  </si>
  <si>
    <t>ChildminderSwindonTraining, support and skills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</si>
  <si>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</si>
  <si>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</si>
  <si>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</si>
  <si>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</si>
  <si>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</si>
  <si>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</si>
  <si>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</si>
  <si>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</si>
  <si>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</si>
  <si>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</si>
  <si>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</si>
  <si>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</si>
  <si>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ChildminderTamesidePlanning</t>
  </si>
  <si>
    <t>ChildminderTamesidePremises</t>
  </si>
  <si>
    <t>ChildminderTamesideSafety</t>
  </si>
  <si>
    <t>ChildminderTamesideTraining, support and skills</t>
  </si>
  <si>
    <t>ChildminderTelford and WrekinAssessment</t>
  </si>
  <si>
    <t>ChildminderTelford and WrekinInspection has actions</t>
  </si>
  <si>
    <t>ChildminderTelford and WrekinInspection has recommendations</t>
  </si>
  <si>
    <t>ChildminderTelford and WrekinNo of Inspections</t>
  </si>
  <si>
    <t>ChildminderTelford and WrekinNo of providers</t>
  </si>
  <si>
    <t>ChildminderTelford and WrekinPlanning</t>
  </si>
  <si>
    <t>ChildminderTelford and WrekinRecords to be kept</t>
  </si>
  <si>
    <t>ChildminderTelford and WrekinSafeguarding policy</t>
  </si>
  <si>
    <t>ChildminderThurrockAssessment</t>
  </si>
  <si>
    <t>ChildminderThurrockInspection has actions</t>
  </si>
  <si>
    <t>ChildminderThurrockInspection has recommendations</t>
  </si>
  <si>
    <t>ChildminderThurrockNo of Inspections</t>
  </si>
  <si>
    <t>ChildminderThurrockNo of providers</t>
  </si>
  <si>
    <t>ChildminderTorbayInspection has actions</t>
  </si>
  <si>
    <t>ChildminderTorbayInspection has recommendations</t>
  </si>
  <si>
    <t>ChildminderTorbayMedicine</t>
  </si>
  <si>
    <t>ChildminderTorbayNo of Inspections</t>
  </si>
  <si>
    <t>ChildminderTorbayNo of providers</t>
  </si>
  <si>
    <t>ChildminderTorbayPlanning</t>
  </si>
  <si>
    <t>ChildminderTorbayTraining, support and skills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</si>
  <si>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</si>
  <si>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</si>
  <si>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</si>
  <si>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</si>
  <si>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</si>
  <si>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</si>
  <si>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HamletsPlanning</t>
  </si>
  <si>
    <t>ChildminderTower HamletsProcedures for dealing with complaints</t>
  </si>
  <si>
    <t>ChildminderTower HamletsQualifications and training</t>
  </si>
  <si>
    <t>ChildminderTraffordGeneral information and records matters</t>
  </si>
  <si>
    <t>ChildminderTraffordInspection has actions</t>
  </si>
  <si>
    <t>ChildminderTraffordInspection has recommendations</t>
  </si>
  <si>
    <t>ChildminderTraffordManaging behaviour</t>
  </si>
  <si>
    <t>ChildminderTraffordNo of Inspections</t>
  </si>
  <si>
    <t>ChildminderTraffordNo of providers</t>
  </si>
  <si>
    <t>ChildminderTraffordPlanning</t>
  </si>
  <si>
    <t>ChildminderTraffordPremises</t>
  </si>
  <si>
    <t>ChildminderTraffordRatios</t>
  </si>
  <si>
    <t>ChildminderTraffordRisk assessment</t>
  </si>
  <si>
    <t>ChildminderWakefieldAssessment</t>
  </si>
  <si>
    <t>ChildminderWakefieldEducation programmes</t>
  </si>
  <si>
    <t>ChildminderWakefieldInspection has actions</t>
  </si>
  <si>
    <t>ChildminderWakefieldInspection has recommendations</t>
  </si>
  <si>
    <t>ChildminderWakefieldManaging behaviour</t>
  </si>
  <si>
    <t>ChildminderWakefieldNo of Inspections</t>
  </si>
  <si>
    <t>ChildminderWakefieldNo of providers</t>
  </si>
  <si>
    <t>ChildminderWakefieldTraining, support and skills</t>
  </si>
  <si>
    <t>ChildminderWalsallGeneral information and records matters</t>
  </si>
  <si>
    <t>ChildminderWalsallInspection has actions</t>
  </si>
  <si>
    <t>ChildminderWalsallInspection has recommendations</t>
  </si>
  <si>
    <t>ChildminderWalsallNo of Inspections</t>
  </si>
  <si>
    <t>ChildminderWalsallNo of providers</t>
  </si>
  <si>
    <t>ChildminderWaltham ForestAssessment</t>
  </si>
  <si>
    <t>ChildminderWaltham ForestEducation programmes</t>
  </si>
  <si>
    <t>ChildminderWaltham ForestFood and drink</t>
  </si>
  <si>
    <t>ChildminderWaltham ForestGeneral information and records matters</t>
  </si>
  <si>
    <t>ChildminderWaltham ForestInformation about the child</t>
  </si>
  <si>
    <t>ChildminderWaltham ForestInformation for parents and carers</t>
  </si>
  <si>
    <t>ChildminderWaltham ForestInspection has actions</t>
  </si>
  <si>
    <t>ChildminderWaltham ForestInspection has recommendations</t>
  </si>
  <si>
    <t>ChildminderWaltham ForestManaging behaviour</t>
  </si>
  <si>
    <t>ChildminderWaltham ForestMedicine</t>
  </si>
  <si>
    <t>ChildminderWaltham ForestNo of Inspections</t>
  </si>
  <si>
    <t>ChildminderWaltham ForestNo of providers</t>
  </si>
  <si>
    <t>ChildminderWaltham ForestPlanning</t>
  </si>
  <si>
    <t>ChildminderWaltham ForestPremises</t>
  </si>
  <si>
    <t>ChildminderWaltham ForestRisk assessment</t>
  </si>
  <si>
    <t>ChildminderWaltham ForestSafeguarding policy</t>
  </si>
  <si>
    <t>ChildminderWaltham ForestSafeguarding practice</t>
  </si>
  <si>
    <t>ChildminderWaltham ForestTraining, support and skills</t>
  </si>
  <si>
    <t>ChildminderWandsworthEducation programmes</t>
  </si>
  <si>
    <t>ChildminderWandsworthFood and drink</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</si>
  <si>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</si>
  <si>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</si>
  <si>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</si>
  <si>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</si>
  <si>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</si>
  <si>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</si>
  <si>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ChildminderWandsworthSafety</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</si>
  <si>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</si>
  <si>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</si>
  <si>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</si>
  <si>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</si>
  <si>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</si>
  <si>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ChildminderWarringtonSafeguarding policy</t>
  </si>
  <si>
    <t>ChildminderWarwickshireAssessment</t>
  </si>
  <si>
    <t>ChildminderWarwickshireEducation programmes</t>
  </si>
  <si>
    <t>ChildminderWarwickshireInformation about the provider</t>
  </si>
  <si>
    <t>ChildminderWarwickshireInspection has actions</t>
  </si>
  <si>
    <t>ChildminderWarwickshireInspection has recommendations</t>
  </si>
  <si>
    <t>ChildminderWarwickshireMedicine</t>
  </si>
  <si>
    <t>ChildminderWarwickshireNo of Inspections</t>
  </si>
  <si>
    <t>ChildminderWarwickshireNo of providers</t>
  </si>
  <si>
    <t>ChildminderWarwickshirePlanning</t>
  </si>
  <si>
    <t>ChildminderWarwickshireRisk assessment</t>
  </si>
  <si>
    <t>ChildminderWarwickshireSafeguarding practice</t>
  </si>
  <si>
    <t>ChildminderWarwickshireTraining, support and skills</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</si>
  <si>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</si>
  <si>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</si>
  <si>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</si>
  <si>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</si>
  <si>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</si>
  <si>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BerkshireRatios</t>
  </si>
  <si>
    <t>ChildminderWest SussexAccident or injury</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</si>
  <si>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</si>
  <si>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</si>
  <si>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</si>
  <si>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</si>
  <si>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</si>
  <si>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SussexInformation about the provider</t>
  </si>
  <si>
    <t>ChildminderWest SussexInspection has actions</t>
  </si>
  <si>
    <t>ChildminderWest SussexInspection has recommendations</t>
  </si>
  <si>
    <t>ChildminderWest SussexMedicine</t>
  </si>
  <si>
    <t>ChildminderWest SussexNo of Inspections</t>
  </si>
  <si>
    <t>ChildminderWest SussexNo of providers</t>
  </si>
  <si>
    <t>ChildminderWest SussexPlanning</t>
  </si>
  <si>
    <t>ChildminderWest SussexRisk assessment</t>
  </si>
  <si>
    <t>ChildminderWest SussexStaff deployment</t>
  </si>
  <si>
    <t>ChildminderWestminsterGeneral information and records matters</t>
  </si>
  <si>
    <t>ChildminderWestminsterInspection has actions</t>
  </si>
  <si>
    <t>ChildminderWestminsterInspection has recommendations</t>
  </si>
  <si>
    <t>ChildminderWestminsterNo of Inspections</t>
  </si>
  <si>
    <t>ChildminderWestminsterNo of providers</t>
  </si>
  <si>
    <t>ChildminderWiganAssessment</t>
  </si>
  <si>
    <t>ChildminderWiganEducation programmes</t>
  </si>
  <si>
    <t>ChildminderWiganGeneral information and records matters</t>
  </si>
  <si>
    <t>ChildminderWiganInspection has actions</t>
  </si>
  <si>
    <t>ChildminderWiganInspection has recommendations</t>
  </si>
  <si>
    <t>ChildminderWiganNo of Inspections</t>
  </si>
  <si>
    <t>ChildminderWiganNo of providers</t>
  </si>
  <si>
    <t>ChildminderWiltshireEducation programmes</t>
  </si>
  <si>
    <t>ChildminderWiltshireGeneral information and records matters</t>
  </si>
  <si>
    <t>ChildminderWiltshireInspection has actions</t>
  </si>
  <si>
    <t>ChildminderWiltshireInspection has recommendations</t>
  </si>
  <si>
    <t>ChildminderWiltshireManaging behaviour</t>
  </si>
  <si>
    <t>ChildminderWiltshireMatters affecting the welfare of children</t>
  </si>
  <si>
    <t>ChildminderWiltshireNo of Inspections</t>
  </si>
  <si>
    <t>ChildminderWiltshireNo of providers</t>
  </si>
  <si>
    <t>ChildminderWiltshirePlanning</t>
  </si>
  <si>
    <t>ChildminderWiltshireProcedures for dealing with complaints</t>
  </si>
  <si>
    <t>ChildminderWiltshireRisk assessment</t>
  </si>
  <si>
    <t>ChildminderWiltshireSafeguarding policy</t>
  </si>
  <si>
    <t>ChildminderWiltshireSafeguarding practice</t>
  </si>
  <si>
    <t>ChildminderWiltshireSafety</t>
  </si>
  <si>
    <t>ChildminderWiltshireTraining, support and skills</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</si>
  <si>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</si>
  <si>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</si>
  <si>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</si>
  <si>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</si>
  <si>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</si>
  <si>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</si>
  <si>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</si>
  <si>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</si>
  <si>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</si>
  <si>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</si>
  <si>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</si>
  <si>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</si>
  <si>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</si>
  <si>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</si>
  <si>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</si>
  <si>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</si>
  <si>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</si>
  <si>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</si>
  <si>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</si>
  <si>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</si>
  <si>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</si>
  <si>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</si>
  <si>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ChildminderWorcestershireChild supervision</t>
  </si>
  <si>
    <t>ChildminderWorcestershireEducation programmes</t>
  </si>
  <si>
    <t>ChildminderWorcestershireGeneral suitability people matters</t>
  </si>
  <si>
    <t>ChildminderWorcestershireInformation about the child</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</si>
  <si>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</si>
  <si>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</si>
  <si>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</si>
  <si>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</si>
  <si>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</si>
  <si>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ChildminderWorcestershirePlanning</t>
  </si>
  <si>
    <t>ChildminderWorcestershirePremises</t>
  </si>
  <si>
    <t>ChildminderWorcestershireQualifications and training</t>
  </si>
  <si>
    <t>ChildminderWorcestershireRisk assessment</t>
  </si>
  <si>
    <t>ChildminderWorcestershireSafeguarding policy</t>
  </si>
  <si>
    <t>ChildminderWorcestershireSafeguarding practice</t>
  </si>
  <si>
    <t>ChildminderWorcestershireTraining, support and skills</t>
  </si>
  <si>
    <t>ChildminderYorkInspection has recommendations</t>
  </si>
  <si>
    <t>ChildminderYorkNo of Inspections</t>
  </si>
  <si>
    <t>ChildminderYorkNo of providers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</si>
  <si>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</si>
  <si>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</si>
  <si>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</si>
  <si>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</si>
  <si>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</si>
  <si>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</si>
  <si>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</si>
  <si>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</si>
  <si>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</si>
  <si>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</si>
  <si>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</si>
  <si>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</si>
  <si>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Smoking</t>
  </si>
  <si>
    <t>Risk Assessment</t>
  </si>
  <si>
    <t>Information and records</t>
  </si>
  <si>
    <t>Any recommendation</t>
  </si>
  <si>
    <t>2. Providers may receive more than one action or recommendation at inspection.</t>
  </si>
  <si>
    <t>3. Data relates to actions and recommendations given at most recent full Early Years Register inspections since 01 September 2018. Actions which are carried forward from previous inspections conducted prior to this date are not included in this count. For more information, please see the methodology and quality report.</t>
  </si>
  <si>
    <r>
      <t xml:space="preserve">Table 11: Overall effectiveness of providers that have been inspected from 1 September 2015 and have since left the Early Years Register, by provider type </t>
    </r>
    <r>
      <rPr>
        <b/>
        <vertAlign val="superscript"/>
        <sz val="11"/>
        <rFont val="Tahoma"/>
        <family val="2"/>
      </rPr>
      <t>1 2 3 4</t>
    </r>
  </si>
  <si>
    <t>Providers that have had an EYR Inspection</t>
  </si>
  <si>
    <t>3. This table shows the most recent full EYR inspections for providers that have been inspected since 1 September 2015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</si>
  <si>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</si>
  <si>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</si>
  <si>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</si>
  <si>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</si>
  <si>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t>All provisionNo of Providers</t>
  </si>
  <si>
    <t>All provisionOutcome</t>
  </si>
  <si>
    <t>Outcome</t>
  </si>
  <si>
    <t>Childcare on domestic premisesNo of Providers</t>
  </si>
  <si>
    <t>Childcare on non-domestic premisesNo of Providers</t>
  </si>
  <si>
    <t>Childcare on non-domestic premisesOutcome</t>
  </si>
  <si>
    <t>ChildminderNo of Providers</t>
  </si>
  <si>
    <t>ChildminderOutcome</t>
  </si>
  <si>
    <t>Home childcarerNo of Providers</t>
  </si>
  <si>
    <t>Home childcarerOutcome</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</si>
  <si>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</si>
  <si>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</si>
  <si>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</si>
  <si>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r>
      <t xml:space="preserve">Chart 2: Overall effectiveness and sub-judgements of active early years registered providers at their most recent inspection, by provider type </t>
    </r>
    <r>
      <rPr>
        <b/>
        <vertAlign val="superscript"/>
        <sz val="11"/>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</si>
  <si>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</si>
  <si>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</si>
  <si>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</si>
  <si>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</si>
  <si>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</si>
  <si>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</si>
  <si>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</si>
  <si>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</si>
  <si>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</si>
  <si>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</si>
  <si>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</si>
  <si>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</si>
  <si>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Childcare register</t>
  </si>
  <si>
    <r>
      <t xml:space="preserve">Table 14: Number of early years and childcare provider inspections, by inspection type </t>
    </r>
    <r>
      <rPr>
        <b/>
        <vertAlign val="superscript"/>
        <sz val="11"/>
        <color indexed="8"/>
        <rFont val="Tahoma"/>
        <family val="2"/>
      </rPr>
      <t>1</t>
    </r>
    <r>
      <rPr>
        <b/>
        <sz val="11"/>
        <color theme="1"/>
        <rFont val="Tahoma"/>
        <family val="2"/>
      </rPr>
      <t xml:space="preserve"> </t>
    </r>
    <r>
      <rPr>
        <b/>
        <vertAlign val="superscript"/>
        <sz val="11"/>
        <color theme="1"/>
        <rFont val="Tahoma"/>
        <family val="2"/>
      </rPr>
      <t>2 3</t>
    </r>
  </si>
  <si>
    <t>Select date range:</t>
  </si>
  <si>
    <t>All inspections</t>
  </si>
  <si>
    <t>Early years register (full inspection, NCOR and out-of-school day care)</t>
  </si>
  <si>
    <t>2. Since the introduction of the Education Inspection Framework on 1 September 2019, providers on the Early Years Register (EYR), who only offer care before and after school or during the school holidays (‘out-of-school day care’ providers) will no longer receive a full EYR inspection.</t>
  </si>
  <si>
    <t>3. Due to COVID-19, there were no Early Years Register inspections between 1 April 2020 and 31 March 2021, and no Childcare Register inspections between 1 April 2020 and 31 August 2020.</t>
  </si>
  <si>
    <t>Regulatory (Early Years Register)</t>
  </si>
  <si>
    <t>Regulatory (Childcare Register)</t>
  </si>
  <si>
    <t>Registration visits</t>
  </si>
  <si>
    <t>Interim visits</t>
  </si>
  <si>
    <r>
      <t xml:space="preserve">Table 19: Inspections of providers registered only on the Childcare Register, by provider type </t>
    </r>
    <r>
      <rPr>
        <b/>
        <vertAlign val="superscript"/>
        <sz val="11"/>
        <color theme="1"/>
        <rFont val="Tahoma"/>
        <family val="2"/>
      </rPr>
      <t>1 2 3 4 5</t>
    </r>
  </si>
  <si>
    <t>Number of inspections</t>
  </si>
  <si>
    <t>Percentage of inspections</t>
  </si>
  <si>
    <t>Number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</si>
  <si>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</si>
  <si>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</si>
  <si>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4. Data refers to Childcare Register inspections.</t>
  </si>
  <si>
    <t>5. Due to COVID-19, there were no Childcare Register inspections between 1 April and 31 August 2020.</t>
  </si>
  <si>
    <t>All Regulatory visits</t>
  </si>
  <si>
    <t>1. Regulatory visits do not include visits to unregistered providers.</t>
  </si>
  <si>
    <r>
      <t xml:space="preserve">Table 20b: Number of interim visits to early years providers </t>
    </r>
    <r>
      <rPr>
        <b/>
        <vertAlign val="superscript"/>
        <sz val="11"/>
        <color theme="1"/>
        <rFont val="Tahoma"/>
        <family val="2"/>
      </rPr>
      <t>1 2</t>
    </r>
  </si>
  <si>
    <t>Lookup</t>
  </si>
  <si>
    <t>Event type</t>
  </si>
  <si>
    <t>Childcare on non-domestic premisesRegistration visits1 September 2020 to 31 March 2021</t>
  </si>
  <si>
    <t>All provisionRegulatory (Childcare Register)1 April 2020 to 31 August 2020</t>
  </si>
  <si>
    <t>ChildminderRegulatory (Childcare Register)1 April 2020 to 31 August 2020</t>
  </si>
  <si>
    <t>ChildminderRegulatory (Early Years Register)1 April 2020 to 31 August 2020</t>
  </si>
  <si>
    <t>ChildminderRegistration visits1 April 2020 to 31 August 2020</t>
  </si>
  <si>
    <t>All provisionRegistration visits1 April 2020 to 31 August 2020</t>
  </si>
  <si>
    <t>Childcare on non-domestic premisesRegulatory (Childcare Register)1 September 2020 to 31 March 2021</t>
  </si>
  <si>
    <t>Childcare on domestic premisesRegistration visits1 April 2020 to 31 August 2020</t>
  </si>
  <si>
    <t>Home childcarerRegistration visits1 September 2020 to 31 March 2021</t>
  </si>
  <si>
    <t>ChildminderInterim visits1 September 2020 to 31 March 2021</t>
  </si>
  <si>
    <t>Childcare on domestic premisesRegulatory (Early Years Register)1 September 2020 to 31 March 2021</t>
  </si>
  <si>
    <t>All provisionRegulatory (Early Years Register)1 September 2020 to 31 March 2021</t>
  </si>
  <si>
    <t>Childcare on non-domestic premisesRegulatory (Early Years Register)1 September 2020 to 31 March 2021</t>
  </si>
  <si>
    <t>All provisionInterim visits1 September 2020 to 31 March 2021</t>
  </si>
  <si>
    <t>Home childcarerRegulatory (Childcare Register)1 September 2020 to 31 March 2021</t>
  </si>
  <si>
    <t>Childcare on domestic premisesInterim visits1 September 2020 to 31 March 2021</t>
  </si>
  <si>
    <t>Childcare on domestic premisesRegulatory (Early Years Register)1 April 2020 to 31 August 2020</t>
  </si>
  <si>
    <t>All provisionRegulatory (Childcare Register)1 September 2020 to 31 March 2021</t>
  </si>
  <si>
    <t>All provisionRegistration visits1 September 2020 to 31 March 2021</t>
  </si>
  <si>
    <t>Home childcarerRegulatory (Childcare Register)1 April 2020 to 31 August 2020</t>
  </si>
  <si>
    <t>Childcare on non-domestic premisesInterim visits1 September 2020 to 31 March 2021</t>
  </si>
  <si>
    <t>ChildminderRegulatory (Childcare Register)1 September 2020 to 31 March 2021</t>
  </si>
  <si>
    <t>Childcare on non-domestic premisesRegistration visits1 April 2020 to 31 August 2020</t>
  </si>
  <si>
    <t>Home childcarerRegistration visits1 April 2020 to 31 August 2020</t>
  </si>
  <si>
    <t>Home childcarerRegulatory (Early Years Register)1 September 2020 to 31 March 2021</t>
  </si>
  <si>
    <t>ChildminderRegistration visits1 September 2020 to 31 March 2021</t>
  </si>
  <si>
    <t>ChildminderRegulatory (Early Years Register)1 September 2020 to 31 March 2021</t>
  </si>
  <si>
    <t>Childcare on non-domestic premisesRegulatory (Childcare Register)1 April 2020 to 31 August 2020</t>
  </si>
  <si>
    <t>All provisionRegulatory (Early Years Register)1 April 2020 to 31 August 2020</t>
  </si>
  <si>
    <t>Childcare on domestic premisesRegistration visits1 September 2020 to 31 March 2021</t>
  </si>
  <si>
    <t>Childcare on non-domestic premisesRegulatory (Early Years Register)1 April 2020 to 31 August 2020</t>
  </si>
  <si>
    <t>Childcare on non-domestic premisesCCR and VCRSunderland</t>
  </si>
  <si>
    <t>All provisionCCR OnlyIsle of Wight</t>
  </si>
  <si>
    <t>Childcare on non-domestic premisesEYR and VCRBuckinghamshire</t>
  </si>
  <si>
    <t>Childcare on non-domestic premisesVCR OnlyBlackpool</t>
  </si>
  <si>
    <t>ChildminderEYR and VCREast Midlands total</t>
  </si>
  <si>
    <t>Childcare on domestic premisesEYR, CCR and VCRBirmingham</t>
  </si>
  <si>
    <t>ChildminderVCR OnlyWalsall</t>
  </si>
  <si>
    <t>Childcare on domestic premisesEYR, CCR and VCRBournemouth, Christchurch &amp; Poole</t>
  </si>
  <si>
    <t>ChildminderEYR onlyBristol</t>
  </si>
  <si>
    <t>ChildminderVCR OnlyKirklees</t>
  </si>
  <si>
    <t>Childcare on domestic premisesEYR and CCRDevon</t>
  </si>
  <si>
    <t>ChildminderEYR onlyYork</t>
  </si>
  <si>
    <t>Childcare on domestic premisesEYR, CCR and VCREast Riding of Yorkshire</t>
  </si>
  <si>
    <t>All provisionEYR and VCRNorthamptonshire</t>
  </si>
  <si>
    <t>All provisionVCR OnlyBlackpool</t>
  </si>
  <si>
    <t>Childcare on non-domestic premisesCCR and VCRRochdale</t>
  </si>
  <si>
    <t>ChildminderEYR onlySouthend on Sea</t>
  </si>
  <si>
    <t>Childcare on non-domestic premisesCCR and VCRHounslow</t>
  </si>
  <si>
    <t>ChildminderCCR OnlyManchester</t>
  </si>
  <si>
    <t>ChildminderVCR OnlySouth Tyneside</t>
  </si>
  <si>
    <t>ChildminderEYR onlyNorth Yorkshire</t>
  </si>
  <si>
    <t>Childcare on domestic premisesEYR and CCRBarnet</t>
  </si>
  <si>
    <t>ChildminderCCR and VCRTorbay</t>
  </si>
  <si>
    <t>ChildminderEYR onlyLiverpool</t>
  </si>
  <si>
    <t>Childcare on non-domestic premisesCCR and VCRNorthumberland</t>
  </si>
  <si>
    <t>ChildminderEYR onlyBrighton and Hove</t>
  </si>
  <si>
    <t>ChildminderEYR and VCRNorthamptonshire</t>
  </si>
  <si>
    <t>ChildminderEYR onlyBexley</t>
  </si>
  <si>
    <t>Childcare on domestic premisesAll providersEaling</t>
  </si>
  <si>
    <t>ChildminderCCR OnlyIsle of Wight</t>
  </si>
  <si>
    <t>Childcare on domestic premisesEYR onlyEaling</t>
  </si>
  <si>
    <t>All provisionEYR and VCRBuckinghamshire</t>
  </si>
  <si>
    <t>Childcare on domestic premisesEYR onlyCroydon</t>
  </si>
  <si>
    <t>ChildminderEYR onlyPlymouth</t>
  </si>
  <si>
    <t>All provisionBlackpool31 August 2020 to 31 March 2021</t>
  </si>
  <si>
    <t>Home childcarerBolton31 August 2020 to 31 March 2021</t>
  </si>
  <si>
    <t>Childcare on non-domestic premisesMerton31 August 2020 to 31 March 2021</t>
  </si>
  <si>
    <t>Home childcarerEast Sussex31 August 2020 to 31 March 2021</t>
  </si>
  <si>
    <t>Childcare on non-domestic premisesSutton31 August 2020 to 31 March 2021</t>
  </si>
  <si>
    <t>Home childcarerBirmingham31 August 2020 to 31 March 2021</t>
  </si>
  <si>
    <t>ChildminderHackney31 August 2020 to 31 March 2021</t>
  </si>
  <si>
    <t>Home childcarerSolihull31 August 2020 to 31 March 2021</t>
  </si>
  <si>
    <t>Home childcarerSutton31 August 2020 to 31 March 2021</t>
  </si>
  <si>
    <t>All provisionEnfield31 August 2020 to 31 March 2021</t>
  </si>
  <si>
    <t>Childcare on non-domestic premisesSwindon31 August 2020 to 31 March 2021</t>
  </si>
  <si>
    <t>Home childcarerCheshire East31 August 2020 to 31 March 2021</t>
  </si>
  <si>
    <t>Childcare on non-domestic premisesKirklees31 August 2020 to 31 March 2021</t>
  </si>
  <si>
    <t>ChildminderNottingham31 August 2020 to 31 March 2021</t>
  </si>
  <si>
    <t>Home childcarerLeicestershire31 August 2020 to 31 March 2021</t>
  </si>
  <si>
    <t>All provisionWiltshire31 August 2020 to 31 March 2021</t>
  </si>
  <si>
    <t>Childcare on domestic premisesNorth East total31 August 2020 to 31 March 2021</t>
  </si>
  <si>
    <t>Childcare on non-domestic premisesTower Hamlets31 August 2020 to 31 March 2021</t>
  </si>
  <si>
    <t>Childcare on non-domestic premisesDorset31 August 2020 to 31 March 2021</t>
  </si>
  <si>
    <t>ChildminderSheffield31 August 2020 to 31 March 2021</t>
  </si>
  <si>
    <t>All provisionNewham31 August 2020 to 31 March 2021</t>
  </si>
  <si>
    <t>Home childcarerEast of England total31 August 2020 to 31 March 2021</t>
  </si>
  <si>
    <t>Home childcarerSurrey31 August 2020 to 31 March 2021</t>
  </si>
  <si>
    <t>Childcare on non-domestic premisesSheffield31 August 2020 to 31 March 2021</t>
  </si>
  <si>
    <t>ChildminderBedford31 August 2020 to 31 March 2021</t>
  </si>
  <si>
    <t>All provisionHarrow31 August 2020 to 31 March 2021</t>
  </si>
  <si>
    <t>Childcare on non-domestic premisesTameside31 August 2020 to 31 March 2021</t>
  </si>
  <si>
    <t>All provisionNorth Tyneside31 August 2020 to 31 March 2021</t>
  </si>
  <si>
    <t>Childcare on domestic premisesStaffordshire31 August 2020 to 31 March 2021</t>
  </si>
  <si>
    <t>All provisionSefton31 August 2020 to 31 March 2021</t>
  </si>
  <si>
    <t>ChildminderBrighton and Hove31 August 2020 to 31 March 2021</t>
  </si>
  <si>
    <t>Childcare on non-domestic premisesBrighton and Hove31 August 2020 to 31 March 2021</t>
  </si>
  <si>
    <t>Home childcarerHerefordshire31 August 2020 to 31 March 2021</t>
  </si>
  <si>
    <t>Home childcarerCamden31 August 2020 to 31 March 2021</t>
  </si>
  <si>
    <t>ChildminderTelford and Wrekin31 August 2020 to 31 March 2021</t>
  </si>
  <si>
    <t>Childcare on non-domestic premisesRedbridge31 August 2020 to 31 March 2021</t>
  </si>
  <si>
    <t>Home childcarerNorth Somerset31 August 2020 to 31 March 2021</t>
  </si>
  <si>
    <t>All provisionSwindon31 August 2020 to 31 March 2021</t>
  </si>
  <si>
    <t>Home childcarerEast Midlands total31 August 2020 to 31 March 2021</t>
  </si>
  <si>
    <t>Home childcarerBlackburn with Darwen31 August 2020 to 31 March 2021</t>
  </si>
  <si>
    <t>ChildminderBromley31 August 2020 to 31 March 2021</t>
  </si>
  <si>
    <t>All provisionSt Helens31 August 2020 to 31 March 2021</t>
  </si>
  <si>
    <t>ChildminderNorthamptonshire31 August 2020 to 31 March 2021</t>
  </si>
  <si>
    <t>All provisionBexley31 August 2020 to 31 March 2021</t>
  </si>
  <si>
    <t>Home childcarerSouthampton31 August 2020 to 31 March 2021</t>
  </si>
  <si>
    <t>Home childcarerNorth West total31 August 2020 to 31 March 2021</t>
  </si>
  <si>
    <t>ChildminderSouth East total31 August 2020 to 31 March 2021</t>
  </si>
  <si>
    <t>All provisionBrent31 August 2020 to 31 March 2021</t>
  </si>
  <si>
    <t>Childcare on non-domestic premisesWarrington31 August 2020 to 31 March 2021</t>
  </si>
  <si>
    <t>Home childcarerRochdale31 August 2020 to 31 March 2021</t>
  </si>
  <si>
    <t>All provisionBury31 August 2020 to 31 March 2021</t>
  </si>
  <si>
    <t>All provisionThurrock31 August 2020 to 31 March 2021</t>
  </si>
  <si>
    <t>All provisionTower Hamlets31 August 2020 to 31 March 2021</t>
  </si>
  <si>
    <t>Home childcarerHammersmith and Fulham31 August 2020 to 31 March 2021</t>
  </si>
  <si>
    <t>Childcare on domestic premisesKirklees31 August 2020 to 31 March 2021</t>
  </si>
  <si>
    <t>ChildminderHavering31 August 2020 to 31 March 2021</t>
  </si>
  <si>
    <t>Childcare on domestic premisesWorcestershire31 August 2020 to 31 March 2021</t>
  </si>
  <si>
    <t>All provisionKnowsley31 August 2020 to 31 March 2021</t>
  </si>
  <si>
    <t>Childcare on non-domestic premisesLeicestershire31 August 2020 to 31 March 2021</t>
  </si>
  <si>
    <t>Childcare on domestic premisesLeeds31 August 2020 to 31 March 2021</t>
  </si>
  <si>
    <t>Childcare on domestic premisesLewisham31 August 2020 to 31 March 2021</t>
  </si>
  <si>
    <t>Home childcarerWorcestershire31 August 2020 to 31 March 2021</t>
  </si>
  <si>
    <t>ChildminderWiltshire31 August 2020 to 31 March 2021</t>
  </si>
  <si>
    <t>Childcare on non-domestic premisesBarnet31 August 2020 to 31 March 2021</t>
  </si>
  <si>
    <t>Childcare on domestic premisesDevon31 August 2020 to 31 March 2021</t>
  </si>
  <si>
    <t>ChildminderSutton31 August 2020 to 31 March 2021</t>
  </si>
  <si>
    <t>Childcare on non-domestic premisesOxfordshire31 August 2020 to 31 March 2021</t>
  </si>
  <si>
    <t>Childcare on non-domestic premisesHammersmith and Fulham31 August 2020 to 31 March 2021</t>
  </si>
  <si>
    <t>Childcare on domestic premisesCambridgeshire31 August 2020 to 31 March 2021</t>
  </si>
  <si>
    <t>All provisionDevon31 August 2020 to 31 March 2021</t>
  </si>
  <si>
    <t>ChildminderHertfordshire31 August 2020 to 31 March 2021</t>
  </si>
  <si>
    <t>All provisionWigan31 August 2020 to 31 March 2021</t>
  </si>
  <si>
    <t>Home childcarerAll England total31 August 2020 to 31 March 2021</t>
  </si>
  <si>
    <t>Home childcarerLambeth31 August 2020 to 31 March 2021</t>
  </si>
  <si>
    <t>Home childcarerGateshead31 August 2020 to 31 March 2021</t>
  </si>
  <si>
    <t>ChildminderNorth Yorkshire31 August 2020 to 31 March 2021</t>
  </si>
  <si>
    <t>Childcare on domestic premisesLincolnshire31 August 2020 to 31 March 2021</t>
  </si>
  <si>
    <t>Home childcarerSouthwark31 August 2020 to 31 March 2021</t>
  </si>
  <si>
    <t>Childcare on non-domestic premisesNorth Yorkshire31 August 2020 to 31 March 2021</t>
  </si>
  <si>
    <t>Home childcarerCalderdale31 August 2020 to 31 March 2021</t>
  </si>
  <si>
    <t>Childcare on non-domestic premisesSouth West total31 August 2020 to 31 March 2021</t>
  </si>
  <si>
    <t>Home childcarerNorfolk31 August 2020 to 31 March 2021</t>
  </si>
  <si>
    <t>All provisionWokingham31 August 2020 to 31 March 2021</t>
  </si>
  <si>
    <t>Home childcarerRichmond upon Thames31 August 2020 to 31 March 2021</t>
  </si>
  <si>
    <t>Home childcarerWestminster31 August 2020 to 31 March 2021</t>
  </si>
  <si>
    <t>Home childcarerCroydon31 August 2020 to 31 March 2021</t>
  </si>
  <si>
    <t>Childcare on non-domestic premisesCentral Bedfordshire31 August 2020 to 31 March 2021</t>
  </si>
  <si>
    <t>ChildminderNorth Lincolnshire31 August 2020 to 31 March 2021</t>
  </si>
  <si>
    <t>ChildminderKnowsley31 August 2020 to 31 March 2021</t>
  </si>
  <si>
    <t>Childcare on domestic premisesStoke-on-Trent31 August 2020 to 31 March 2021</t>
  </si>
  <si>
    <t>All provisionDorset31 August 2020 to 31 March 2021</t>
  </si>
  <si>
    <t>ChildminderWestminster31 August 2020 to 31 March 2021</t>
  </si>
  <si>
    <t>Childcare on domestic premisesBuckinghamshire31 August 2020 to 31 March 2021</t>
  </si>
  <si>
    <t>All provisionKensington and Chelsea31 August 2020 to 31 March 2021</t>
  </si>
  <si>
    <t>ChildminderEssex31 August 2020 to 31 March 2021</t>
  </si>
  <si>
    <t>ChildminderCambridgeshire31 August 2020 to 31 March 2021</t>
  </si>
  <si>
    <t>Childcare on non-domestic premisesSomerset31 August 2020 to 31 March 2021</t>
  </si>
  <si>
    <t>Home childcarerBrent31 August 2020 to 31 March 2021</t>
  </si>
  <si>
    <t>All provisionGreenwich31 August 2020 to 31 March 2021</t>
  </si>
  <si>
    <t>Childcare on non-domestic premisesHarrow31 August 2020 to 31 March 2021</t>
  </si>
  <si>
    <t>Childcare on domestic premisesHackney31 August 2020 to 31 March 2021</t>
  </si>
  <si>
    <t>ChildminderSouthend on Sea31 August 2020 to 31 March 2021</t>
  </si>
  <si>
    <t>All provisionWirral31 August 2020 to 31 March 2021</t>
  </si>
  <si>
    <t>Home childcarerEaling31 August 2020 to 31 March 2021</t>
  </si>
  <si>
    <t>Home childcarerShropshire31 August 2020 to 31 March 2021</t>
  </si>
  <si>
    <t>Home childcarerDoncaster31 August 2020 to 31 March 2021</t>
  </si>
  <si>
    <t>All provisionCheshire West and Chester31 August 2020 to 31 March 2021</t>
  </si>
  <si>
    <t>ChildminderCheshire East31 August 2020 to 31 March 2021</t>
  </si>
  <si>
    <t>Home childcarerYork31 August 2020 to 31 March 2021</t>
  </si>
  <si>
    <t>ChildminderHerefordshire31 August 2020 to 31 March 2021</t>
  </si>
  <si>
    <t>Childcare on non-domestic premisesSolihull31 August 2020 to 31 March 2021</t>
  </si>
  <si>
    <t>ChildminderSolihull31 August 2020 to 31 March 2021</t>
  </si>
  <si>
    <t>Childcare on domestic premisesOxfordshire31 August 2020 to 31 March 2021</t>
  </si>
  <si>
    <t>ChildminderStoke-on-Trent31 August 2020 to 31 March 2021</t>
  </si>
  <si>
    <t>Home childcarerNot Recorded total31 August 2020 to 31 March 2021</t>
  </si>
  <si>
    <t>Childcare on non-domestic premisesDurham31 August 2020 to 31 March 2021</t>
  </si>
  <si>
    <t>All provisionLewisham31 August 2020 to 31 March 2021</t>
  </si>
  <si>
    <t>ChildminderNewham31 August 2020 to 31 March 2021</t>
  </si>
  <si>
    <t>All provisionEssex31 August 2020 to 31 March 2021</t>
  </si>
  <si>
    <t>Home childcarerBath and North East Somerset31 August 2020 to 31 March 2021</t>
  </si>
  <si>
    <t>ChildminderWirral31 August 2020 to 31 March 2021</t>
  </si>
  <si>
    <t>Childcare on domestic premisesIsle of Wight31 August 2020 to 31 March 2021</t>
  </si>
  <si>
    <t>All provisionWarrington31 August 2020 to 31 March 2021</t>
  </si>
  <si>
    <t>Home childcarerEast Riding of Yorkshire31 August 2020 to 31 March 2021</t>
  </si>
  <si>
    <t>All provisionWalsall31 August 2020 to 31 March 2021</t>
  </si>
  <si>
    <t>ChildminderThurrock31 August 2020 to 31 March 2021</t>
  </si>
  <si>
    <t>Childcare on domestic premisesCalderdale31 August 2020 to 31 March 2021</t>
  </si>
  <si>
    <t>ChildminderWandsworth31 August 2020 to 31 March 2021</t>
  </si>
  <si>
    <t>Childcare on non-domestic premisesShropshire31 August 2020 to 31 March 2021</t>
  </si>
  <si>
    <t>All provisionHerefordshire31 August 2020 to 31 March 2021</t>
  </si>
  <si>
    <t>Childcare on non-domestic premisesRochdale31 August 2020 to 31 March 2021</t>
  </si>
  <si>
    <t>Childcare on domestic premisesWaltham Forest31 August 2020 to 31 March 2021</t>
  </si>
  <si>
    <t>Childcare on non-domestic premisesReading31 August 2020 to 31 March 2021</t>
  </si>
  <si>
    <t>ChildminderNewcastle upon Tyne31 August 2020 to 31 March 2021</t>
  </si>
  <si>
    <t>Home childcarerHarrow31 August 2020 to 31 March 2021</t>
  </si>
  <si>
    <t>Home childcarerDerby31 August 2020 to 31 March 2021</t>
  </si>
  <si>
    <t>Home childcarerStoke-on-Trent31 August 2020 to 31 March 2021</t>
  </si>
  <si>
    <t>Childcare on domestic premisesSalford31 August 2020 to 31 March 2021</t>
  </si>
  <si>
    <t>Home childcarerStockport31 August 2020 to 31 March 2021</t>
  </si>
  <si>
    <t>Childcare on non-domestic premisesHerefordshire31 August 2020 to 31 March 2021</t>
  </si>
  <si>
    <t>Childcare on non-domestic premisesSouth East total31 August 2020 to 31 March 2021</t>
  </si>
  <si>
    <t>Childcare on domestic premisesYorkshire and The Humber total31 August 2020 to 31 March 2021</t>
  </si>
  <si>
    <t>ChildminderMedway31 August 2020 to 31 March 2021</t>
  </si>
  <si>
    <t>ChildminderNot Recorded31 August 2020 to 31 March 2021</t>
  </si>
  <si>
    <t>Home childcarerNorth Yorkshire31 August 2020 to 31 March 2021</t>
  </si>
  <si>
    <t>Childcare on domestic premisesWarwickshire31 August 2020 to 31 March 2021</t>
  </si>
  <si>
    <t>All provisionWest Berkshire31 August 2020 to 31 March 2021</t>
  </si>
  <si>
    <t>ChildminderSt Helens31 August 2020 to 31 March 2021</t>
  </si>
  <si>
    <t>Childcare on domestic premisesHillingdon31 August 2020 to 31 March 2021</t>
  </si>
  <si>
    <t>ChildminderSuffolk31 August 2020 to 31 March 2021</t>
  </si>
  <si>
    <t>Childcare on domestic premisesLancashire31 August 2020 to 31 March 2021</t>
  </si>
  <si>
    <t>ChildminderBury31 August 2020 to 31 March 2021</t>
  </si>
  <si>
    <t>ChildminderGreenwich31 August 2020 to 31 March 2021</t>
  </si>
  <si>
    <t>Childcare on non-domestic premisesSouth Gloucestershire31 August 2020 to 31 March 2021</t>
  </si>
  <si>
    <t>Childcare on domestic premisesRichmond upon Thames31 August 2020 to 31 March 2021</t>
  </si>
  <si>
    <t>Childcare on non-domestic premisesEast Midlands total31 August 2020 to 31 March 2021</t>
  </si>
  <si>
    <t>Home childcarerBradford31 August 2020 to 31 March 2021</t>
  </si>
  <si>
    <t>Home childcarerSunderland31 August 2020 to 31 March 2021</t>
  </si>
  <si>
    <t>Home childcarerBristol31 August 2020 to 31 March 2021</t>
  </si>
  <si>
    <t>Childcare on domestic premisesSomerset31 August 2020 to 31 March 2021</t>
  </si>
  <si>
    <t>Home childcarerManchester31 August 2020 to 31 March 2021</t>
  </si>
  <si>
    <t>All provisionEast Sussex31 August 2020 to 31 March 2021</t>
  </si>
  <si>
    <t>Home childcarerBarnsley31 August 2020 to 31 March 2021</t>
  </si>
  <si>
    <t>All provisionBirmingham31 August 2020 to 31 March 2021</t>
  </si>
  <si>
    <t>ChildminderMerton31 August 2020 to 31 March 2021</t>
  </si>
  <si>
    <t>Home childcarerWiltshire31 August 2020 to 31 March 2021</t>
  </si>
  <si>
    <t>All provisionSomerset31 August 2020 to 31 March 2021</t>
  </si>
  <si>
    <t>Childcare on non-domestic premisesSunderland31 August 2020 to 31 March 2021</t>
  </si>
  <si>
    <t>All provisionOldham31 August 2020 to 31 March 2021</t>
  </si>
  <si>
    <t>Childcare on non-domestic premisesKent31 August 2020 to 31 March 2021</t>
  </si>
  <si>
    <t>ChildminderKent31 August 2020 to 31 March 2021</t>
  </si>
  <si>
    <t>Home childcarerGloucestershire31 August 2020 to 31 March 2021</t>
  </si>
  <si>
    <t>Childcare on non-domestic premisesRedcar and Cleveland31 August 2020 to 31 March 2021</t>
  </si>
  <si>
    <t>Childcare on non-domestic premisesSouthwark31 August 2020 to 31 March 2021</t>
  </si>
  <si>
    <t>ChildminderDerbyshire31 August 2020 to 31 March 2021</t>
  </si>
  <si>
    <t>ChildminderCalderdale31 August 2020 to 31 March 2021</t>
  </si>
  <si>
    <t>ChildminderSefton31 August 2020 to 31 March 2021</t>
  </si>
  <si>
    <t>Home childcarerLiverpool31 August 2020 to 31 March 2021</t>
  </si>
  <si>
    <t>Home childcarerPeterborough31 August 2020 to 31 March 2021</t>
  </si>
  <si>
    <t>Childcare on non-domestic premisesLewisham31 August 2020 to 31 March 2021</t>
  </si>
  <si>
    <t>Home childcarerBuckinghamshire31 August 2020 to 31 March 2021</t>
  </si>
  <si>
    <t>Childcare on domestic premisesBirmingham31 August 2020 to 31 March 2021</t>
  </si>
  <si>
    <t>All provisionKingston upon Thames31 August 2020 to 31 March 2021</t>
  </si>
  <si>
    <t>ChildminderKensington and Chelsea31 August 2020 to 31 March 2021</t>
  </si>
  <si>
    <t>Childcare on non-domestic premisesBournemouth, Christchurch &amp; Poole31 August 2020 to 31 March 2021</t>
  </si>
  <si>
    <t>Home childcarerLuton31 August 2020 to 31 March 2021</t>
  </si>
  <si>
    <t>Home childcarerLeeds31 August 2020 to 31 March 2021</t>
  </si>
  <si>
    <t>All provisionBracknell Forest31 August 2020 to 31 March 2021</t>
  </si>
  <si>
    <t>Childcare on non-domestic premisesGloucestershire31 August 2020 to 31 March 2021</t>
  </si>
  <si>
    <t>All provisionHalton31 August 2020 to 31 March 2021</t>
  </si>
  <si>
    <t>All provisionWorcestershire31 August 2020 to 31 March 2021</t>
  </si>
  <si>
    <t>Childcare on non-domestic premisesEast Sussex31 August 2020 to 31 March 2021</t>
  </si>
  <si>
    <t>Childcare on non-domestic premisesBolton31 August 2020 to 31 March 2021</t>
  </si>
  <si>
    <t>Childcare on non-domestic premisesDoncaster31 August 2020 to 31 March 2021</t>
  </si>
  <si>
    <t>Childcare on domestic premisesNorth Yorkshire31 August 2020 to 31 March 2021</t>
  </si>
  <si>
    <t>Childcare on non-domestic premisesBarking and Dagenham31 August 2020 to 31 March 2021</t>
  </si>
  <si>
    <t>Childcare on non-domestic premisesCalderdale31 August 2020 to 31 March 2021</t>
  </si>
  <si>
    <t>Childcare on domestic premisesMilton Keynes31 August 2020 to 31 March 2021</t>
  </si>
  <si>
    <t>Childcare on non-domestic premisesSouth Tyneside31 August 2020 to 31 March 2021</t>
  </si>
  <si>
    <t>Childcare on non-domestic premisesLondon total31 August 2020 to 31 March 2021</t>
  </si>
  <si>
    <t>Home childcarerWarwickshire31 August 2020 to 31 March 2021</t>
  </si>
  <si>
    <t>Home childcarerPortsmouth31 August 2020 to 31 March 2021</t>
  </si>
  <si>
    <t>ChildminderLewisham31 August 2020 to 31 March 2021</t>
  </si>
  <si>
    <t>Childcare on non-domestic premisesKingston upon Thames31 August 2020 to 31 March 2021</t>
  </si>
  <si>
    <t>Childcare on domestic premisesNorth West total31 August 2020 to 31 March 2021</t>
  </si>
  <si>
    <t>Home childcarerKent31 August 2020 to 31 March 2021</t>
  </si>
  <si>
    <t>Home childcarerRedbridge31 August 2020 to 31 March 2021</t>
  </si>
  <si>
    <t>ChildminderHounslow31 August 2020 to 31 March 2021</t>
  </si>
  <si>
    <t>ChildminderRutland31 August 2020 to 31 March 2021</t>
  </si>
  <si>
    <t>Childcare on domestic premisesCheshire East31 August 2020 to 31 March 2021</t>
  </si>
  <si>
    <t>ChildminderNorthumberland31 August 2020 to 31 March 2021</t>
  </si>
  <si>
    <t>All provisionLambeth31 August 2020 to 31 March 2021</t>
  </si>
  <si>
    <t>ChildminderNorth West total31 August 2020 to 31 March 2021</t>
  </si>
  <si>
    <t>Childcare on domestic premisesCumbria31 August 2020 to 31 March 2021</t>
  </si>
  <si>
    <t>ChildminderBexley31 August 2020 to 31 March 2021</t>
  </si>
  <si>
    <t>Childcare on domestic premisesEssex31 August 2020 to 31 March 2021</t>
  </si>
  <si>
    <t>Childcare on non-domestic premisesGreenwich31 August 2020 to 31 March 2021</t>
  </si>
  <si>
    <t>Childcare on non-domestic premisesSouthend on Sea31 August 2020 to 31 March 2021</t>
  </si>
  <si>
    <t>ChildminderBolton31 August 2020 to 31 March 2021</t>
  </si>
  <si>
    <t>All provisionWestminster31 August 2020 to 31 March 2021</t>
  </si>
  <si>
    <t>Childcare on domestic premisesNorfolk31 August 2020 to 31 March 2021</t>
  </si>
  <si>
    <t>Childcare on domestic premisesSouthwark31 August 2020 to 31 March 2021</t>
  </si>
  <si>
    <t>ChildminderManchester31 August 2020 to 31 March 2021</t>
  </si>
  <si>
    <t>All provisionDerby31 August 2020 to 31 March 2021</t>
  </si>
  <si>
    <t>Childcare on domestic premisesSouthampton31 August 2020 to 31 March 2021</t>
  </si>
  <si>
    <t>Childcare on non-domestic premisesStockport31 August 2020 to 31 March 2021</t>
  </si>
  <si>
    <t>ChildminderLuton31 August 2020 to 31 March 2021</t>
  </si>
  <si>
    <t>Childcare on non-domestic premisesYorkshire and The Humber total31 August 2020 to 31 March 2021</t>
  </si>
  <si>
    <t>ChildminderSouth Tyneside31 August 2020 to 31 March 2021</t>
  </si>
  <si>
    <t>Home childcarerDerbyshire31 August 2020 to 31 March 2021</t>
  </si>
  <si>
    <t>Home childcarerHalton31 August 2020 to 31 March 2021</t>
  </si>
  <si>
    <t>Childcare on domestic premisesWest Sussex31 August 2020 to 31 March 2021</t>
  </si>
  <si>
    <t>Home childcarerWigan31 August 2020 to 31 March 2021</t>
  </si>
  <si>
    <t>Childcare on non-domestic premisesWirral31 August 2020 to 31 March 2021</t>
  </si>
  <si>
    <t>All provisionLeicester31 August 2020 to 31 March 2021</t>
  </si>
  <si>
    <t>Childcare on domestic premisesSouth East total31 August 2020 to 31 March 2021</t>
  </si>
  <si>
    <t>Childcare on domestic premisesNewham31 August 2020 to 31 March 2021</t>
  </si>
  <si>
    <t>All provisionNorth Somerset31 August 2020 to 31 March 2021</t>
  </si>
  <si>
    <t>ChildminderYorkshire and The Humber total31 August 2020 to 31 March 2021</t>
  </si>
  <si>
    <t>All provisionKirklees31 August 2020 to 31 March 2021</t>
  </si>
  <si>
    <t>All provisionWindsor and Maidenhead31 August 2020 to 31 March 2021</t>
  </si>
  <si>
    <t>All provisionPlymouth31 August 2020 to 31 March 2021</t>
  </si>
  <si>
    <t>Childcare on non-domestic premisesDevon31 August 2020 to 31 March 2021</t>
  </si>
  <si>
    <t>Childcare on non-domestic premisesWest Sussex31 August 2020 to 31 March 2021</t>
  </si>
  <si>
    <t>ChildminderLondon total31 August 2020 to 31 March 2021</t>
  </si>
  <si>
    <t>ChildminderNorfolk31 August 2020 to 31 March 2021</t>
  </si>
  <si>
    <t>Childcare on domestic premisesEaling31 August 2020 to 31 March 2021</t>
  </si>
  <si>
    <t>Home childcarerKirklees31 August 2020 to 31 March 2021</t>
  </si>
  <si>
    <t>Childcare on non-domestic premisesBarnsley31 August 2020 to 31 March 2021</t>
  </si>
  <si>
    <t>All provisionSutton31 August 2020 to 31 March 2021</t>
  </si>
  <si>
    <t>Home childcarerBexley31 August 2020 to 31 March 2021</t>
  </si>
  <si>
    <t>Childcare on domestic premisesBarking and Dagenham31 August 2020 to 31 March 2021</t>
  </si>
  <si>
    <t>Childcare on non-domestic premisesNot Recorded31 August 2020 to 31 March 2021</t>
  </si>
  <si>
    <t>Childcare on domestic premisesHertfordshire31 August 2020 to 31 March 2021</t>
  </si>
  <si>
    <t>Childcare on non-domestic premisesStockton-on-Tees31 August 2020 to 31 March 2021</t>
  </si>
  <si>
    <t>Home childcarerNorth Tyneside31 August 2020 to 31 March 2021</t>
  </si>
  <si>
    <t>Childcare on non-domestic premisesWaltham Forest31 August 2020 to 31 March 2021</t>
  </si>
  <si>
    <t>All provisionSouthampton31 August 2020 to 31 March 2021</t>
  </si>
  <si>
    <t>ChildminderAll England total31 August 2020 to 31 March 2021</t>
  </si>
  <si>
    <t>All provisionBrighton and Hove31 August 2020 to 31 March 2021</t>
  </si>
  <si>
    <t>Home childcarerReading31 August 2020 to 31 March 2021</t>
  </si>
  <si>
    <t>ChildminderRichmond upon Thames31 August 2020 to 31 March 2021</t>
  </si>
  <si>
    <t>Childcare on domestic premisesCamden31 August 2020 to 31 March 2021</t>
  </si>
  <si>
    <t>ChildminderGloucestershire31 August 2020 to 31 March 2021</t>
  </si>
  <si>
    <t>Childcare on domestic premisesDorset31 August 2020 to 31 March 2021</t>
  </si>
  <si>
    <t>All provisionKent31 August 2020 to 31 March 2021</t>
  </si>
  <si>
    <t>All provisionPortsmouth31 August 2020 to 31 March 2021</t>
  </si>
  <si>
    <t>ChildminderLincolnshire31 August 2020 to 31 March 2021</t>
  </si>
  <si>
    <t>Childcare on non-domestic premisesBlackpool31 August 2020 to 31 March 2021</t>
  </si>
  <si>
    <t>Childcare on non-domestic premisesNorth Tyneside31 August 2020 to 31 March 2021</t>
  </si>
  <si>
    <t>Childcare on domestic premisesManchester31 August 2020 to 31 March 2021</t>
  </si>
  <si>
    <t>All provisionRedbridge31 August 2020 to 31 March 2021</t>
  </si>
  <si>
    <t>ChildminderCheshire West and Chester31 August 2020 to 31 March 2021</t>
  </si>
  <si>
    <t>Home childcarerNewham31 August 2020 to 31 March 2021</t>
  </si>
  <si>
    <t>ChildminderHalton31 August 2020 to 31 March 2021</t>
  </si>
  <si>
    <t>Home childcarerCheshire West and Chester31 August 2020 to 31 March 2021</t>
  </si>
  <si>
    <t>Childcare on non-domestic premisesPlymouth31 August 2020 to 31 March 2021</t>
  </si>
  <si>
    <t>Home childcarerNewcastle upon Tyne31 August 2020 to 31 March 2021</t>
  </si>
  <si>
    <t>ChildminderTrafford31 August 2020 to 31 March 2021</t>
  </si>
  <si>
    <t>Home childcarerSomerset31 August 2020 to 31 March 2021</t>
  </si>
  <si>
    <t>ChildminderGateshead31 August 2020 to 31 March 2021</t>
  </si>
  <si>
    <t>Childcare on non-domestic premisesEaling31 August 2020 to 31 March 2021</t>
  </si>
  <si>
    <t>ChildminderEast of England total31 August 2020 to 31 March 2021</t>
  </si>
  <si>
    <t>ChildminderWorcestershire31 August 2020 to 31 March 2021</t>
  </si>
  <si>
    <t>Home childcarerCumbria31 August 2020 to 31 March 2021</t>
  </si>
  <si>
    <t>ChildminderRedcar and Cleveland31 August 2020 to 31 March 2021</t>
  </si>
  <si>
    <t>Home childcarerLancashire31 August 2020 to 31 March 2021</t>
  </si>
  <si>
    <t>Childcare on domestic premisesSwindon31 August 2020 to 31 March 2021</t>
  </si>
  <si>
    <t>Childcare on non-domestic premisesSalford31 August 2020 to 31 March 2021</t>
  </si>
  <si>
    <t>All provisionNorth East Lincolnshire31 August 2020 to 31 March 2021</t>
  </si>
  <si>
    <t>ChildminderEast Riding of Yorkshire31 August 2020 to 31 March 2021</t>
  </si>
  <si>
    <t>Childcare on non-domestic premisesEast Riding of Yorkshire31 August 2020 to 31 March 2021</t>
  </si>
  <si>
    <t>Home childcarerPlymouth31 August 2020 to 31 March 2021</t>
  </si>
  <si>
    <t>ChildminderBradford31 August 2020 to 31 March 2021</t>
  </si>
  <si>
    <t>Home childcarerHaringey31 August 2020 to 31 March 2021</t>
  </si>
  <si>
    <t>Childcare on domestic premisesNorth Lincolnshire31 August 2020 to 31 March 2021</t>
  </si>
  <si>
    <t>Childcare on non-domestic premisesBradford31 August 2020 to 31 March 2021</t>
  </si>
  <si>
    <t>Childcare on domestic premisesEast Midlands total31 August 2020 to 31 March 2021</t>
  </si>
  <si>
    <t>ChildminderKingston upon Hull31 August 2020 to 31 March 2021</t>
  </si>
  <si>
    <t>ChildminderSunderland31 August 2020 to 31 March 2021</t>
  </si>
  <si>
    <t>ChildminderWindsor and Maidenhead31 August 2020 to 31 March 2021</t>
  </si>
  <si>
    <t>All provisionGloucestershire31 August 2020 to 31 March 2021</t>
  </si>
  <si>
    <t>Childcare on non-domestic premisesBirmingham31 August 2020 to 31 March 2021</t>
  </si>
  <si>
    <t>Childcare on non-domestic premisesEssex31 August 2020 to 31 March 2021</t>
  </si>
  <si>
    <t>Home childcarerEssex31 August 2020 to 31 March 2021</t>
  </si>
  <si>
    <t>All provisionSouth Gloucestershire31 August 2020 to 31 March 2021</t>
  </si>
  <si>
    <t>All provisionIslington31 August 2020 to 31 March 2021</t>
  </si>
  <si>
    <t>Childcare on domestic premisesDerby31 August 2020 to 31 March 2021</t>
  </si>
  <si>
    <t>Childcare on domestic premisesNorth East Lincolnshire31 August 2020 to 31 March 2021</t>
  </si>
  <si>
    <t>Childcare on non-domestic premisesTorbay31 August 2020 to 31 March 2021</t>
  </si>
  <si>
    <t>Childcare on non-domestic premisesLuton31 August 2020 to 31 March 2021</t>
  </si>
  <si>
    <t>All provisionLuton31 August 2020 to 31 March 2021</t>
  </si>
  <si>
    <t>Childcare on domestic premisesNorthamptonshire31 August 2020 to 31 March 2021</t>
  </si>
  <si>
    <t>ChildminderBirmingham31 August 2020 to 31 March 2021</t>
  </si>
  <si>
    <t>Childcare on domestic premisesWandsworth31 August 2020 to 31 March 2021</t>
  </si>
  <si>
    <t>Childcare on non-domestic premisesWarwickshire31 August 2020 to 31 March 2021</t>
  </si>
  <si>
    <t>All provisionSunderland31 August 2020 to 31 March 2021</t>
  </si>
  <si>
    <t>ChildminderWalsall31 August 2020 to 31 March 2021</t>
  </si>
  <si>
    <t>ChildminderDerby31 August 2020 to 31 March 2021</t>
  </si>
  <si>
    <t>Childcare on domestic premisesHarrow31 August 2020 to 31 March 2021</t>
  </si>
  <si>
    <t>ChildminderCornwall31 August 2020 to 31 March 2021</t>
  </si>
  <si>
    <t>All provisionTorbay31 August 2020 to 31 March 2021</t>
  </si>
  <si>
    <t>Home childcarerHounslow31 August 2020 to 31 March 2021</t>
  </si>
  <si>
    <t>ChildminderBournemouth, Christchurch &amp; Poole31 August 2020 to 31 March 2021</t>
  </si>
  <si>
    <t>Home childcarerCity of London31 August 2020 to 31 March 2021</t>
  </si>
  <si>
    <t>Childcare on non-domestic premisesLeeds31 August 2020 to 31 March 2021</t>
  </si>
  <si>
    <t>Childcare on domestic premisesAll England total31 August 2020 to 31 March 2021</t>
  </si>
  <si>
    <t>ChildminderHaringey31 August 2020 to 31 March 2021</t>
  </si>
  <si>
    <t>Childcare on domestic premisesBromley31 August 2020 to 31 March 2021</t>
  </si>
  <si>
    <t>All provisionStockton-on-Tees31 August 2020 to 31 March 2021</t>
  </si>
  <si>
    <t>Childcare on non-domestic premisesWalsall31 August 2020 to 31 March 2021</t>
  </si>
  <si>
    <t>Home childcarerBournemouth, Christchurch &amp; Poole31 August 2020 to 31 March 2021</t>
  </si>
  <si>
    <t>Childcare on non-domestic premisesPortsmouth31 August 2020 to 31 March 2021</t>
  </si>
  <si>
    <t>All provisionEast Midlands total31 August 2020 to 31 March 2021</t>
  </si>
  <si>
    <t>ChildminderWarwickshire31 August 2020 to 31 March 2021</t>
  </si>
  <si>
    <t>Childcare on domestic premisesTrafford31 August 2020 to 31 March 2021</t>
  </si>
  <si>
    <t>Childcare on domestic premisesGreenwich31 August 2020 to 31 March 2021</t>
  </si>
  <si>
    <t>All provisionSouthwark31 August 2020 to 31 March 2021</t>
  </si>
  <si>
    <t>Home childcarerOxfordshire31 August 2020 to 31 March 2021</t>
  </si>
  <si>
    <t>ChildminderSouth West total31 August 2020 to 31 March 2021</t>
  </si>
  <si>
    <t>Home childcarerWalsall31 August 2020 to 31 March 2021</t>
  </si>
  <si>
    <t>Home childcarerWirral31 August 2020 to 31 March 2021</t>
  </si>
  <si>
    <t>Childcare on non-domestic premisesWestminster31 August 2020 to 31 March 2021</t>
  </si>
  <si>
    <t>Home childcarerHampshire31 August 2020 to 31 March 2021</t>
  </si>
  <si>
    <t>All provisionNorthumberland31 August 2020 to 31 March 2021</t>
  </si>
  <si>
    <t>Childcare on non-domestic premisesIsles of Scilly31 August 2020 to 31 March 2021</t>
  </si>
  <si>
    <t>All provisionSheffield31 August 2020 to 31 March 2021</t>
  </si>
  <si>
    <t>Childcare on non-domestic premisesHillingdon31 August 2020 to 31 March 2021</t>
  </si>
  <si>
    <t>All provisionSalford31 August 2020 to 31 March 2021</t>
  </si>
  <si>
    <t>ChildminderTower Hamlets31 August 2020 to 31 March 2021</t>
  </si>
  <si>
    <t>Home childcarerWarrington31 August 2020 to 31 March 2021</t>
  </si>
  <si>
    <t>Home childcarerBrighton and Hove31 August 2020 to 31 March 2021</t>
  </si>
  <si>
    <t>All provisionHaringey31 August 2020 to 31 March 2021</t>
  </si>
  <si>
    <t>Childcare on non-domestic premisesMedway31 August 2020 to 31 March 2021</t>
  </si>
  <si>
    <t>ChildminderBarnsley31 August 2020 to 31 March 2021</t>
  </si>
  <si>
    <t>All provisionLincolnshire31 August 2020 to 31 March 2021</t>
  </si>
  <si>
    <t>Childcare on non-domestic premisesBrent31 August 2020 to 31 March 2021</t>
  </si>
  <si>
    <t>Home childcarerWolverhampton31 August 2020 to 31 March 2021</t>
  </si>
  <si>
    <t>All provisionNewcastle upon Tyne31 August 2020 to 31 March 2021</t>
  </si>
  <si>
    <t>ChildminderLeeds31 August 2020 to 31 March 2021</t>
  </si>
  <si>
    <t>Childcare on non-domestic premisesRutland31 August 2020 to 31 March 2021</t>
  </si>
  <si>
    <t>Childcare on non-domestic premisesBexley31 August 2020 to 31 March 2021</t>
  </si>
  <si>
    <t>All provisionManchester31 August 2020 to 31 March 2021</t>
  </si>
  <si>
    <t>Childcare on non-domestic premisesStaffordshire31 August 2020 to 31 March 2021</t>
  </si>
  <si>
    <t>ChildminderWaltham Forest31 August 2020 to 31 March 2021</t>
  </si>
  <si>
    <t>Childcare on domestic premisesLambeth31 August 2020 to 31 March 2021</t>
  </si>
  <si>
    <t>Childcare on non-domestic premisesCamden31 August 2020 to 31 March 2021</t>
  </si>
  <si>
    <t>Childcare on non-domestic premisesLambeth31 August 2020 to 31 March 2021</t>
  </si>
  <si>
    <t>ChildminderWarrington31 August 2020 to 31 March 2021</t>
  </si>
  <si>
    <t>Childcare on non-domestic premisesLiverpool31 August 2020 to 31 March 2021</t>
  </si>
  <si>
    <t>Home childcarerIslington31 August 2020 to 31 March 2021</t>
  </si>
  <si>
    <t>All provisionHounslow31 August 2020 to 31 March 2021</t>
  </si>
  <si>
    <t>ChildminderHarrow31 August 2020 to 31 March 2021</t>
  </si>
  <si>
    <t>ChildminderWigan31 August 2020 to 31 March 2021</t>
  </si>
  <si>
    <t>All provisionCheshire East31 August 2020 to 31 March 2021</t>
  </si>
  <si>
    <t>Childcare on non-domestic premisesWest Berkshire31 August 2020 to 31 March 2021</t>
  </si>
  <si>
    <t>Home childcarerWokingham31 August 2020 to 31 March 2021</t>
  </si>
  <si>
    <t>All provisionGateshead31 August 2020 to 31 March 2021</t>
  </si>
  <si>
    <t>ChildminderNorth East total31 August 2020 to 31 March 2021</t>
  </si>
  <si>
    <t>Childcare on non-domestic premisesDerbyshire31 August 2020 to 31 March 2021</t>
  </si>
  <si>
    <t>ChildminderNorth East Lincolnshire31 August 2020 to 31 March 2021</t>
  </si>
  <si>
    <t>ChildminderBarnet31 August 2020 to 31 March 2021</t>
  </si>
  <si>
    <t>ChildminderWest Berkshire31 August 2020 to 31 March 2021</t>
  </si>
  <si>
    <t>Home childcarerSouth West total31 August 2020 to 31 March 2021</t>
  </si>
  <si>
    <t>All provisionHillingdon31 August 2020 to 31 March 2021</t>
  </si>
  <si>
    <t>Childcare on non-domestic premisesWorcestershire31 August 2020 to 31 March 2021</t>
  </si>
  <si>
    <t>Home childcarerHillingdon31 August 2020 to 31 March 2021</t>
  </si>
  <si>
    <t>ChildminderMiddlesbrough31 August 2020 to 31 March 2021</t>
  </si>
  <si>
    <t>All provisionRichmond upon Thames31 August 2020 to 31 March 2021</t>
  </si>
  <si>
    <t>Home childcarerTorbay31 August 2020 to 31 March 2021</t>
  </si>
  <si>
    <t>All provisionBlackburn with Darwen31 August 2020 to 31 March 2021</t>
  </si>
  <si>
    <t>All provisionCroydon31 August 2020 to 31 March 2021</t>
  </si>
  <si>
    <t>Childcare on non-domestic premisesNottinghamshire31 August 2020 to 31 March 2021</t>
  </si>
  <si>
    <t>Childcare on non-domestic premisesNewham31 August 2020 to 31 March 2021</t>
  </si>
  <si>
    <t>Home childcarerTower Hamlets31 August 2020 to 31 March 2021</t>
  </si>
  <si>
    <t>ChildminderPeterborough31 August 2020 to 31 March 2021</t>
  </si>
  <si>
    <t>Childcare on non-domestic premisesLincolnshire31 August 2020 to 31 March 2021</t>
  </si>
  <si>
    <t>Childcare on non-domestic premisesNorth Lincolnshire31 August 2020 to 31 March 2021</t>
  </si>
  <si>
    <t>Childcare on domestic premisesHampshire31 August 2020 to 31 March 2021</t>
  </si>
  <si>
    <t>Childcare on non-domestic premisesManchester31 August 2020 to 31 March 2021</t>
  </si>
  <si>
    <t>Home childcarerWandsworth31 August 2020 to 31 March 2021</t>
  </si>
  <si>
    <t>Childcare on non-domestic premisesKensington and Chelsea31 August 2020 to 31 March 2021</t>
  </si>
  <si>
    <t>Home childcarerRutland31 August 2020 to 31 March 2021</t>
  </si>
  <si>
    <t>Home childcarerWest Berkshire31 August 2020 to 31 March 2021</t>
  </si>
  <si>
    <t>Childcare on domestic premisesWokingham31 August 2020 to 31 March 2021</t>
  </si>
  <si>
    <t>Childcare on domestic premisesLeicestershire31 August 2020 to 31 March 2021</t>
  </si>
  <si>
    <t>Home childcarerMedway31 August 2020 to 31 March 2021</t>
  </si>
  <si>
    <t>Childcare on non-domestic premisesCroydon31 August 2020 to 31 March 2021</t>
  </si>
  <si>
    <t>All provisionWakefield31 August 2020 to 31 March 2021</t>
  </si>
  <si>
    <t>Home childcarerNorth East Lincolnshire31 August 2020 to 31 March 2021</t>
  </si>
  <si>
    <t>All provisionKingston upon Hull31 August 2020 to 31 March 2021</t>
  </si>
  <si>
    <t>Home childcarerHertfordshire31 August 2020 to 31 March 2021</t>
  </si>
  <si>
    <t>Childcare on domestic premisesBrent31 August 2020 to 31 March 2021</t>
  </si>
  <si>
    <t>All provisionBournemouth, Christchurch &amp; Poole31 August 2020 to 31 March 2021</t>
  </si>
  <si>
    <t>ChildminderSlough31 August 2020 to 31 March 2021</t>
  </si>
  <si>
    <t>All provisionSouth Tyneside31 August 2020 to 31 March 2021</t>
  </si>
  <si>
    <t>Home childcarerDarlington31 August 2020 to 31 March 2021</t>
  </si>
  <si>
    <t>Home childcarerWakefield31 August 2020 to 31 March 2021</t>
  </si>
  <si>
    <t>Home childcarerEnfield31 August 2020 to 31 March 2021</t>
  </si>
  <si>
    <t>ChildminderPortsmouth31 August 2020 to 31 March 2021</t>
  </si>
  <si>
    <t>Home childcarerDudley31 August 2020 to 31 March 2021</t>
  </si>
  <si>
    <t>ChildminderDoncaster31 August 2020 to 31 March 2021</t>
  </si>
  <si>
    <t>All provisionSouthend on Sea31 August 2020 to 31 March 2021</t>
  </si>
  <si>
    <t>Childcare on non-domestic premisesWolverhampton31 August 2020 to 31 March 2021</t>
  </si>
  <si>
    <t>All provisionPeterborough31 August 2020 to 31 March 2021</t>
  </si>
  <si>
    <t>Home childcarerHavering31 August 2020 to 31 March 2021</t>
  </si>
  <si>
    <t>ChildminderHammersmith and Fulham31 August 2020 to 31 March 2021</t>
  </si>
  <si>
    <t>Childcare on non-domestic premisesDerby31 August 2020 to 31 March 2021</t>
  </si>
  <si>
    <t>Home childcarerBarnet31 August 2020 to 31 March 2021</t>
  </si>
  <si>
    <t>ChildminderIslington31 August 2020 to 31 March 2021</t>
  </si>
  <si>
    <t>All provisionTrafford31 August 2020 to 31 March 2021</t>
  </si>
  <si>
    <t>ChildminderLeicestershire31 August 2020 to 31 March 2021</t>
  </si>
  <si>
    <t>All provisionRedcar and Cleveland31 August 2020 to 31 March 2021</t>
  </si>
  <si>
    <t>Childcare on domestic premisesHaringey31 August 2020 to 31 March 2021</t>
  </si>
  <si>
    <t>All provisionWest Midlands total31 August 2020 to 31 March 2021</t>
  </si>
  <si>
    <t>ChildminderHartlepool31 August 2020 to 31 March 2021</t>
  </si>
  <si>
    <t>ChildminderWakefield31 August 2020 to 31 March 2021</t>
  </si>
  <si>
    <t>ChildminderCentral Bedfordshire31 August 2020 to 31 March 2021</t>
  </si>
  <si>
    <t>Childcare on non-domestic premisesThurrock31 August 2020 to 31 March 2021</t>
  </si>
  <si>
    <t>All provisionIsle of Wight31 August 2020 to 31 March 2021</t>
  </si>
  <si>
    <t>Childcare on non-domestic premisesBedford31 August 2020 to 31 March 2021</t>
  </si>
  <si>
    <t>Childcare on domestic premisesEast of England total31 August 2020 to 31 March 2021</t>
  </si>
  <si>
    <t>ChildminderSouthampton31 August 2020 to 31 March 2021</t>
  </si>
  <si>
    <t>Childcare on non-domestic premisesBath and North East Somerset31 August 2020 to 31 March 2021</t>
  </si>
  <si>
    <t>All provisionEast of England total31 August 2020 to 31 March 2021</t>
  </si>
  <si>
    <t>Childcare on domestic premisesDoncaster31 August 2020 to 31 March 2021</t>
  </si>
  <si>
    <t>ChildminderRochdale31 August 2020 to 31 March 2021</t>
  </si>
  <si>
    <t>ChildminderCamden31 August 2020 to 31 March 2021</t>
  </si>
  <si>
    <t>Childcare on domestic premisesGateshead31 August 2020 to 31 March 2021</t>
  </si>
  <si>
    <t>ChildminderWolverhampton31 August 2020 to 31 March 2021</t>
  </si>
  <si>
    <t>ChildminderNorth Tyneside31 August 2020 to 31 March 2021</t>
  </si>
  <si>
    <t>Childcare on domestic premisesSouth West total31 August 2020 to 31 March 2021</t>
  </si>
  <si>
    <t>Childcare on domestic premisesSuffolk31 August 2020 to 31 March 2021</t>
  </si>
  <si>
    <t>Childcare on non-domestic premisesSuffolk31 August 2020 to 31 March 2021</t>
  </si>
  <si>
    <t>Childcare on non-domestic premisesMilton Keynes31 August 2020 to 31 March 2021</t>
  </si>
  <si>
    <t>All provisionIsles of Scilly31 August 2020 to 31 March 2021</t>
  </si>
  <si>
    <t>ChildminderMilton Keynes31 August 2020 to 31 March 2021</t>
  </si>
  <si>
    <t>Childcare on non-domestic premisesCambridgeshire31 August 2020 to 31 March 2021</t>
  </si>
  <si>
    <t>ChildminderOxfordshire31 August 2020 to 31 March 2021</t>
  </si>
  <si>
    <t>Home childcarerBracknell Forest31 August 2020 to 31 March 2021</t>
  </si>
  <si>
    <t>Childcare on non-domestic premisesSouthampton31 August 2020 to 31 March 2021</t>
  </si>
  <si>
    <t>Home childcarerNot Recorded31 August 2020 to 31 March 2021</t>
  </si>
  <si>
    <t>All provisionDoncaster31 August 2020 to 31 March 2021</t>
  </si>
  <si>
    <t>All provisionSuffolk31 August 2020 to 31 March 2021</t>
  </si>
  <si>
    <t>Home childcarerThurrock31 August 2020 to 31 March 2021</t>
  </si>
  <si>
    <t>All provisionMiddlesbrough31 August 2020 to 31 March 2021</t>
  </si>
  <si>
    <t>Home childcarerSalford31 August 2020 to 31 March 2021</t>
  </si>
  <si>
    <t>All provisionBristol31 August 2020 to 31 March 2021</t>
  </si>
  <si>
    <t>All provisionSouth West total31 August 2020 to 31 March 2021</t>
  </si>
  <si>
    <t>All provisionBarnet31 August 2020 to 31 March 2021</t>
  </si>
  <si>
    <t>All provisionSouth East total31 August 2020 to 31 March 2021</t>
  </si>
  <si>
    <t>All provisionRochdale31 August 2020 to 31 March 2021</t>
  </si>
  <si>
    <t>Childcare on domestic premisesBexley31 August 2020 to 31 March 2021</t>
  </si>
  <si>
    <t>ChildminderYork31 August 2020 to 31 March 2021</t>
  </si>
  <si>
    <t>Childcare on non-domestic premisesRichmond upon Thames31 August 2020 to 31 March 2021</t>
  </si>
  <si>
    <t>Childcare on non-domestic premisesKingston upon Hull31 August 2020 to 31 March 2021</t>
  </si>
  <si>
    <t>All provisionBolton31 August 2020 to 31 March 2021</t>
  </si>
  <si>
    <t>Childcare on non-domestic premisesOldham31 August 2020 to 31 March 2021</t>
  </si>
  <si>
    <t>All provisionYork31 August 2020 to 31 March 2021</t>
  </si>
  <si>
    <t>All provisionWest Sussex31 August 2020 to 31 March 2021</t>
  </si>
  <si>
    <t>All provisionNot Recorded total31 August 2020 to 31 March 2021</t>
  </si>
  <si>
    <t>ChildminderEast Sussex31 August 2020 to 31 March 2021</t>
  </si>
  <si>
    <t>Home childcarerMerton31 August 2020 to 31 March 2021</t>
  </si>
  <si>
    <t>All provisionHavering31 August 2020 to 31 March 2021</t>
  </si>
  <si>
    <t>All provisionSurrey31 August 2020 to 31 March 2021</t>
  </si>
  <si>
    <t>Childcare on non-domestic premisesWindsor and Maidenhead31 August 2020 to 31 March 2021</t>
  </si>
  <si>
    <t>Home childcarerDurham31 August 2020 to 31 March 2021</t>
  </si>
  <si>
    <t>Childcare on domestic premisesKensington and Chelsea31 August 2020 to 31 March 2021</t>
  </si>
  <si>
    <t>All provisionRutland31 August 2020 to 31 March 2021</t>
  </si>
  <si>
    <t>ChildminderShropshire31 August 2020 to 31 March 2021</t>
  </si>
  <si>
    <t>Childcare on domestic premisesBristol31 August 2020 to 31 March 2021</t>
  </si>
  <si>
    <t>Childcare on domestic premisesBolton31 August 2020 to 31 March 2021</t>
  </si>
  <si>
    <t>ChildminderRotherham31 August 2020 to 31 March 2021</t>
  </si>
  <si>
    <t>Childcare on non-domestic premisesHartlepool31 August 2020 to 31 March 2021</t>
  </si>
  <si>
    <t>ChildminderEnfield31 August 2020 to 31 March 2021</t>
  </si>
  <si>
    <t>Childcare on domestic premisesMedway31 August 2020 to 31 March 2021</t>
  </si>
  <si>
    <t>Childcare on non-domestic premisesNorthamptonshire31 August 2020 to 31 March 2021</t>
  </si>
  <si>
    <t>Home childcarerSefton31 August 2020 to 31 March 2021</t>
  </si>
  <si>
    <t>Childcare on non-domestic premisesLeicester31 August 2020 to 31 March 2021</t>
  </si>
  <si>
    <t>All provisionReading31 August 2020 to 31 March 2021</t>
  </si>
  <si>
    <t>Childcare on domestic premisesRedbridge31 August 2020 to 31 March 2021</t>
  </si>
  <si>
    <t>Childcare on non-domestic premisesGateshead31 August 2020 to 31 March 2021</t>
  </si>
  <si>
    <t>Home childcarerRedcar and Cleveland31 August 2020 to 31 March 2021</t>
  </si>
  <si>
    <t>Childcare on non-domestic premisesHackney31 August 2020 to 31 March 2021</t>
  </si>
  <si>
    <t>Childcare on non-domestic premisesCheshire East31 August 2020 to 31 March 2021</t>
  </si>
  <si>
    <t>Childcare on non-domestic premisesIsle of Wight31 August 2020 to 31 March 2021</t>
  </si>
  <si>
    <t>Home childcarerTameside31 August 2020 to 31 March 2021</t>
  </si>
  <si>
    <t>ChildminderBarking and Dagenham31 August 2020 to 31 March 2021</t>
  </si>
  <si>
    <t>Childcare on non-domestic premisesPeterborough31 August 2020 to 31 March 2021</t>
  </si>
  <si>
    <t>Childcare on domestic premisesBath and North East Somerset31 August 2020 to 31 March 2021</t>
  </si>
  <si>
    <t>Home childcarerWest Midlands total31 August 2020 to 31 March 2021</t>
  </si>
  <si>
    <t>Home childcarerSt Helens31 August 2020 to 31 March 2021</t>
  </si>
  <si>
    <t>Childcare on non-domestic premisesNottingham31 August 2020 to 31 March 2021</t>
  </si>
  <si>
    <t>Home childcarerNorthumberland31 August 2020 to 31 March 2021</t>
  </si>
  <si>
    <t>Childcare on non-domestic premisesNorth East total31 August 2020 to 31 March 2021</t>
  </si>
  <si>
    <t>ChildminderEast Midlands total31 August 2020 to 31 March 2021</t>
  </si>
  <si>
    <t>Childcare on domestic premisesBarnet31 August 2020 to 31 March 2021</t>
  </si>
  <si>
    <t>Home childcarerWindsor and Maidenhead31 August 2020 to 31 March 2021</t>
  </si>
  <si>
    <t>ChildminderDurham31 August 2020 to 31 March 2021</t>
  </si>
  <si>
    <t>Childcare on non-domestic premisesHavering31 August 2020 to 31 March 2021</t>
  </si>
  <si>
    <t>All provisionHackney31 August 2020 to 31 March 2021</t>
  </si>
  <si>
    <t>ChildminderCoventry31 August 2020 to 31 March 2021</t>
  </si>
  <si>
    <t>All provisionMerton31 August 2020 to 31 March 2021</t>
  </si>
  <si>
    <t>All provisionBromley31 August 2020 to 31 March 2021</t>
  </si>
  <si>
    <t>All provisionHartlepool31 August 2020 to 31 March 2021</t>
  </si>
  <si>
    <t>Home childcarerNottinghamshire31 August 2020 to 31 March 2021</t>
  </si>
  <si>
    <t>All provisionWandsworth31 August 2020 to 31 March 2021</t>
  </si>
  <si>
    <t>All provisionLeeds31 August 2020 to 31 March 2021</t>
  </si>
  <si>
    <t>Childcare on non-domestic premisesWakefield31 August 2020 to 31 March 2021</t>
  </si>
  <si>
    <t>Childcare on non-domestic premisesIslington31 August 2020 to 31 March 2021</t>
  </si>
  <si>
    <t>Childcare on non-domestic premisesTelford and Wrekin31 August 2020 to 31 March 2021</t>
  </si>
  <si>
    <t>Home childcarerBedford31 August 2020 to 31 March 2021</t>
  </si>
  <si>
    <t>Childcare on domestic premisesIslington31 August 2020 to 31 March 2021</t>
  </si>
  <si>
    <t>Childcare on non-domestic premisesHampshire31 August 2020 to 31 March 2021</t>
  </si>
  <si>
    <t>All provisionNorth Yorkshire31 August 2020 to 31 March 2021</t>
  </si>
  <si>
    <t>Childcare on non-domestic premisesCoventry31 August 2020 to 31 March 2021</t>
  </si>
  <si>
    <t>Childcare on domestic premisesBrighton and Hove31 August 2020 to 31 March 2021</t>
  </si>
  <si>
    <t>All provisionHammersmith and Fulham31 August 2020 to 31 March 2021</t>
  </si>
  <si>
    <t>Childcare on domestic premisesSurrey31 August 2020 to 31 March 2021</t>
  </si>
  <si>
    <t>Childcare on non-domestic premisesNorth West total31 August 2020 to 31 March 2021</t>
  </si>
  <si>
    <t>All provisionCambridgeshire31 August 2020 to 31 March 2021</t>
  </si>
  <si>
    <t>Home childcarerSandwell31 August 2020 to 31 March 2021</t>
  </si>
  <si>
    <t>Childcare on non-domestic premisesBracknell Forest31 August 2020 to 31 March 2021</t>
  </si>
  <si>
    <t>ChildminderBracknell Forest31 August 2020 to 31 March 2021</t>
  </si>
  <si>
    <t>All provisionNorfolk31 August 2020 to 31 March 2021</t>
  </si>
  <si>
    <t>All provisionTameside31 August 2020 to 31 March 2021</t>
  </si>
  <si>
    <t>All provisionCoventry31 August 2020 to 31 March 2021</t>
  </si>
  <si>
    <t>Childcare on non-domestic premisesHertfordshire31 August 2020 to 31 March 2021</t>
  </si>
  <si>
    <t>Home childcarerMiddlesbrough31 August 2020 to 31 March 2021</t>
  </si>
  <si>
    <t>Childcare on domestic premisesBradford31 August 2020 to 31 March 2021</t>
  </si>
  <si>
    <t>Childcare on non-domestic premisesRotherham31 August 2020 to 31 March 2021</t>
  </si>
  <si>
    <t>All provisionMedway31 August 2020 to 31 March 2021</t>
  </si>
  <si>
    <t>Childcare on domestic premisesBlackburn with Darwen31 August 2020 to 31 March 2021</t>
  </si>
  <si>
    <t>Home childcarerGreenwich31 August 2020 to 31 March 2021</t>
  </si>
  <si>
    <t>Childcare on domestic premisesWest Midlands total31 August 2020 to 31 March 2021</t>
  </si>
  <si>
    <t>ChildminderBlackpool31 August 2020 to 31 March 2021</t>
  </si>
  <si>
    <t>All provisionBarnsley31 August 2020 to 31 March 2021</t>
  </si>
  <si>
    <t>ChildminderSwindon31 August 2020 to 31 March 2021</t>
  </si>
  <si>
    <t>ChildminderDarlington31 August 2020 to 31 March 2021</t>
  </si>
  <si>
    <t>Home childcarerYorkshire and The Humber total31 August 2020 to 31 March 2021</t>
  </si>
  <si>
    <t>Childcare on non-domestic premisesBromley31 August 2020 to 31 March 2021</t>
  </si>
  <si>
    <t>All provisionWolverhampton31 August 2020 to 31 March 2021</t>
  </si>
  <si>
    <t>Home childcarerKnowsley31 August 2020 to 31 March 2021</t>
  </si>
  <si>
    <t>ChildminderBlackburn with Darwen31 August 2020 to 31 March 2021</t>
  </si>
  <si>
    <t>Home childcarerKingston upon Hull31 August 2020 to 31 March 2021</t>
  </si>
  <si>
    <t>All provisionCalderdale31 August 2020 to 31 March 2021</t>
  </si>
  <si>
    <t>All provisionDerbyshire31 August 2020 to 31 March 2021</t>
  </si>
  <si>
    <t>Childcare on domestic premisesStockport31 August 2020 to 31 March 2021</t>
  </si>
  <si>
    <t>Childcare on domestic premisesNorth Somerset31 August 2020 to 31 March 2021</t>
  </si>
  <si>
    <t>ChildminderEaling31 August 2020 to 31 March 2021</t>
  </si>
  <si>
    <t>Home childcarerCornwall31 August 2020 to 31 March 2021</t>
  </si>
  <si>
    <t>Home childcarerWest Sussex31 August 2020 to 31 March 2021</t>
  </si>
  <si>
    <t>Childcare on non-domestic premisesNorth East Lincolnshire31 August 2020 to 31 March 2021</t>
  </si>
  <si>
    <t>All provisionBradford31 August 2020 to 31 March 2021</t>
  </si>
  <si>
    <t>Home childcarerKingston upon Thames31 August 2020 to 31 March 2021</t>
  </si>
  <si>
    <t>Childcare on non-domestic premisesSt Helens31 August 2020 to 31 March 2021</t>
  </si>
  <si>
    <t>Home childcarerBarking and Dagenham31 August 2020 to 31 March 2021</t>
  </si>
  <si>
    <t>ChildminderLancashire31 August 2020 to 31 March 2021</t>
  </si>
  <si>
    <t>Childcare on non-domestic premisesBlackburn with Darwen31 August 2020 to 31 March 2021</t>
  </si>
  <si>
    <t>ChildminderSomerset31 August 2020 to 31 March 2021</t>
  </si>
  <si>
    <t>Childcare on non-domestic premisesBury31 August 2020 to 31 March 2021</t>
  </si>
  <si>
    <t>Home childcarerLondon total31 August 2020 to 31 March 2021</t>
  </si>
  <si>
    <t>All provisionSlough31 August 2020 to 31 March 2021</t>
  </si>
  <si>
    <t>All provisionLeicestershire31 August 2020 to 31 March 2021</t>
  </si>
  <si>
    <t>ChildminderSurrey31 August 2020 to 31 March 2021</t>
  </si>
  <si>
    <t>Home childcarerIsle of Wight31 August 2020 to 31 March 2021</t>
  </si>
  <si>
    <t>Childcare on non-domestic premisesSurrey31 August 2020 to 31 March 2021</t>
  </si>
  <si>
    <t>All provisionWaltham Forest31 August 2020 to 31 March 2021</t>
  </si>
  <si>
    <t>ChildminderNorth Somerset31 August 2020 to 31 March 2021</t>
  </si>
  <si>
    <t>Childcare on non-domestic premisesNot Recorded total31 August 2020 to 31 March 2021</t>
  </si>
  <si>
    <t>Home childcarerRotherham31 August 2020 to 31 March 2021</t>
  </si>
  <si>
    <t>Home childcarerCentral Bedfordshire31 August 2020 to 31 March 2021</t>
  </si>
  <si>
    <t>Childcare on non-domestic premisesNorfolk31 August 2020 to 31 March 2021</t>
  </si>
  <si>
    <t>Home childcarerSwindon31 August 2020 to 31 March 2021</t>
  </si>
  <si>
    <t>Childcare on non-domestic premisesNorth Somerset31 August 2020 to 31 March 2021</t>
  </si>
  <si>
    <t>Home childcarerDevon31 August 2020 to 31 March 2021</t>
  </si>
  <si>
    <t>ChildminderCumbria31 August 2020 to 31 March 2021</t>
  </si>
  <si>
    <t>Childcare on domestic premisesShropshire31 August 2020 to 31 March 2021</t>
  </si>
  <si>
    <t>ChildminderBrent31 August 2020 to 31 March 2021</t>
  </si>
  <si>
    <t>Childcare on domestic premisesMiddlesbrough31 August 2020 to 31 March 2021</t>
  </si>
  <si>
    <t>Home childcarerHackney31 August 2020 to 31 March 2021</t>
  </si>
  <si>
    <t>Home childcarerKensington and Chelsea31 August 2020 to 31 March 2021</t>
  </si>
  <si>
    <t>Childcare on non-domestic premisesSefton31 August 2020 to 31 March 2021</t>
  </si>
  <si>
    <t>Childcare on non-domestic premisesCornwall31 August 2020 to 31 March 2021</t>
  </si>
  <si>
    <t>All provisionCity of London31 August 2020 to 31 March 2021</t>
  </si>
  <si>
    <t>All provisionStoke-on-Trent31 August 2020 to 31 March 2021</t>
  </si>
  <si>
    <t>Childcare on non-domestic premisesEnfield31 August 2020 to 31 March 2021</t>
  </si>
  <si>
    <t>ChildminderStaffordshire31 August 2020 to 31 March 2021</t>
  </si>
  <si>
    <t>All provisionDarlington31 August 2020 to 31 March 2021</t>
  </si>
  <si>
    <t>Childcare on non-domestic premisesAll England total31 August 2020 to 31 March 2021</t>
  </si>
  <si>
    <t>Home childcarerWaltham Forest31 August 2020 to 31 March 2021</t>
  </si>
  <si>
    <t>ChildminderWest Sussex31 August 2020 to 31 March 2021</t>
  </si>
  <si>
    <t>ChildminderDudley31 August 2020 to 31 March 2021</t>
  </si>
  <si>
    <t>Childcare on non-domestic premisesCheshire West and Chester31 August 2020 to 31 March 2021</t>
  </si>
  <si>
    <t>All provisionCamden31 August 2020 to 31 March 2021</t>
  </si>
  <si>
    <t>All provisionDurham31 August 2020 to 31 March 2021</t>
  </si>
  <si>
    <t>ChildminderBuckinghamshire31 August 2020 to 31 March 2021</t>
  </si>
  <si>
    <t>All provisionSolihull31 August 2020 to 31 March 2021</t>
  </si>
  <si>
    <t>All provisionBuckinghamshire31 August 2020 to 31 March 2021</t>
  </si>
  <si>
    <t>ChildminderPlymouth31 August 2020 to 31 March 2021</t>
  </si>
  <si>
    <t>Childcare on non-domestic premisesDudley31 August 2020 to 31 March 2021</t>
  </si>
  <si>
    <t>Childcare on domestic premisesCroydon31 August 2020 to 31 March 2021</t>
  </si>
  <si>
    <t>Childcare on domestic premisesGloucestershire31 August 2020 to 31 March 2021</t>
  </si>
  <si>
    <t>ChildminderDorset31 August 2020 to 31 March 2021</t>
  </si>
  <si>
    <t>Childcare on non-domestic premisesWokingham31 August 2020 to 31 March 2021</t>
  </si>
  <si>
    <t>Home childcarerStaffordshire31 August 2020 to 31 March 2021</t>
  </si>
  <si>
    <t>ChildminderWokingham31 August 2020 to 31 March 2021</t>
  </si>
  <si>
    <t>ChildminderSandwell31 August 2020 to 31 March 2021</t>
  </si>
  <si>
    <t>All provisionNottinghamshire31 August 2020 to 31 March 2021</t>
  </si>
  <si>
    <t>Childcare on non-domestic premisesYork31 August 2020 to 31 March 2021</t>
  </si>
  <si>
    <t>All provisionYorkshire and The Humber total31 August 2020 to 31 March 2021</t>
  </si>
  <si>
    <t>Childcare on non-domestic premisesBuckinghamshire31 August 2020 to 31 March 2021</t>
  </si>
  <si>
    <t>All provisionMilton Keynes31 August 2020 to 31 March 2021</t>
  </si>
  <si>
    <t>All provisionOxfordshire31 August 2020 to 31 March 2021</t>
  </si>
  <si>
    <t>ChildminderKirklees31 August 2020 to 31 March 2021</t>
  </si>
  <si>
    <t>Childcare on non-domestic premisesHalton31 August 2020 to 31 March 2021</t>
  </si>
  <si>
    <t>Home childcarerDorset31 August 2020 to 31 March 2021</t>
  </si>
  <si>
    <t>ChildminderKingston upon Thames31 August 2020 to 31 March 2021</t>
  </si>
  <si>
    <t>Home childcarerCambridgeshire31 August 2020 to 31 March 2021</t>
  </si>
  <si>
    <t>Childcare on domestic premisesLondon total31 August 2020 to 31 March 2021</t>
  </si>
  <si>
    <t>All provisionShropshire31 August 2020 to 31 March 2021</t>
  </si>
  <si>
    <t>Childcare on non-domestic premisesCumbria31 August 2020 to 31 March 2021</t>
  </si>
  <si>
    <t>ChildminderLiverpool31 August 2020 to 31 March 2021</t>
  </si>
  <si>
    <t>All provisionHampshire31 August 2020 to 31 March 2021</t>
  </si>
  <si>
    <t>ChildminderHillingdon31 August 2020 to 31 March 2021</t>
  </si>
  <si>
    <t>ChildminderStockton-on-Tees31 August 2020 to 31 March 2021</t>
  </si>
  <si>
    <t>Childcare on non-domestic premisesSandwell31 August 2020 to 31 March 2021</t>
  </si>
  <si>
    <t>ChildminderIsle of Wight31 August 2020 to 31 March 2021</t>
  </si>
  <si>
    <t>Childcare on domestic premisesCornwall31 August 2020 to 31 March 2021</t>
  </si>
  <si>
    <t>All provisionEaling31 August 2020 to 31 March 2021</t>
  </si>
  <si>
    <t>ChildminderNot Recorded total31 August 2020 to 31 March 2021</t>
  </si>
  <si>
    <t>ChildminderStockport31 August 2020 to 31 March 2021</t>
  </si>
  <si>
    <t>Childcare on domestic premisesNorthumberland31 August 2020 to 31 March 2021</t>
  </si>
  <si>
    <t>Home childcarerSouth Gloucestershire31 August 2020 to 31 March 2021</t>
  </si>
  <si>
    <t>All provisionNorth West total31 August 2020 to 31 March 2021</t>
  </si>
  <si>
    <t>Home childcarerOldham31 August 2020 to 31 March 2021</t>
  </si>
  <si>
    <t>Childcare on domestic premisesWakefield31 August 2020 to 31 March 2021</t>
  </si>
  <si>
    <t>Home childcarerSuffolk31 August 2020 to 31 March 2021</t>
  </si>
  <si>
    <t>Childcare on domestic premisesEast Sussex31 August 2020 to 31 March 2021</t>
  </si>
  <si>
    <t>All provisionLiverpool31 August 2020 to 31 March 2021</t>
  </si>
  <si>
    <t>ChildminderDevon31 August 2020 to 31 March 2021</t>
  </si>
  <si>
    <t>Childcare on non-domestic premisesEast of England total31 August 2020 to 31 March 2021</t>
  </si>
  <si>
    <t>Home childcarerSheffield31 August 2020 to 31 March 2021</t>
  </si>
  <si>
    <t>Home childcarerTrafford31 August 2020 to 31 March 2021</t>
  </si>
  <si>
    <t>Home childcarerMilton Keynes31 August 2020 to 31 March 2021</t>
  </si>
  <si>
    <t>Childcare on non-domestic premisesWigan31 August 2020 to 31 March 2021</t>
  </si>
  <si>
    <t>Childcare on non-domestic premisesWandsworth31 August 2020 to 31 March 2021</t>
  </si>
  <si>
    <t>Home childcarerSouthend on Sea31 August 2020 to 31 March 2021</t>
  </si>
  <si>
    <t>Home childcarerBromley31 August 2020 to 31 March 2021</t>
  </si>
  <si>
    <t>All provisionStaffordshire31 August 2020 to 31 March 2021</t>
  </si>
  <si>
    <t>ChildminderLeicester31 August 2020 to 31 March 2021</t>
  </si>
  <si>
    <t>All provisionNottingham31 August 2020 to 31 March 2021</t>
  </si>
  <si>
    <t>ChildminderCroydon31 August 2020 to 31 March 2021</t>
  </si>
  <si>
    <t>Childcare on non-domestic premisesWest Midlands total31 August 2020 to 31 March 2021</t>
  </si>
  <si>
    <t>Childcare on non-domestic premisesKnowsley31 August 2020 to 31 March 2021</t>
  </si>
  <si>
    <t>ChildminderWest Midlands total31 August 2020 to 31 March 2021</t>
  </si>
  <si>
    <t>All provisionDudley31 August 2020 to 31 March 2021</t>
  </si>
  <si>
    <t>Home childcarerSlough31 August 2020 to 31 March 2021</t>
  </si>
  <si>
    <t>All provisionCentral Bedfordshire31 August 2020 to 31 March 2021</t>
  </si>
  <si>
    <t>Childcare on non-domestic premisesStoke-on-Trent31 August 2020 to 31 March 2021</t>
  </si>
  <si>
    <t>Childcare on domestic premisesEast Riding of Yorkshire31 August 2020 to 31 March 2021</t>
  </si>
  <si>
    <t>Home childcarerNorth East total31 August 2020 to 31 March 2021</t>
  </si>
  <si>
    <t>ChildminderSouth Gloucestershire31 August 2020 to 31 March 2021</t>
  </si>
  <si>
    <t>ChildminderOldham31 August 2020 to 31 March 2021</t>
  </si>
  <si>
    <t>Childcare on domestic premisesSefton31 August 2020 to 31 March 2021</t>
  </si>
  <si>
    <t>Childcare on non-domestic premisesBristol31 August 2020 to 31 March 2021</t>
  </si>
  <si>
    <t>Childcare on non-domestic premisesCity of London31 August 2020 to 31 March 2021</t>
  </si>
  <si>
    <t>All provisionNorthamptonshire31 August 2020 to 31 March 2021</t>
  </si>
  <si>
    <t>ChildminderLambeth31 August 2020 to 31 March 2021</t>
  </si>
  <si>
    <t>Childcare on domestic premisesKent31 August 2020 to 31 March 2021</t>
  </si>
  <si>
    <t>ChildminderBath and North East Somerset31 August 2020 to 31 March 2021</t>
  </si>
  <si>
    <t>ChildminderIsles of Scilly31 August 2020 to 31 March 2021</t>
  </si>
  <si>
    <t>Childcare on non-domestic premisesNorthumberland31 August 2020 to 31 March 2021</t>
  </si>
  <si>
    <t>All provisionSandwell31 August 2020 to 31 March 2021</t>
  </si>
  <si>
    <t>All provisionLancashire31 August 2020 to 31 March 2021</t>
  </si>
  <si>
    <t>Home childcarerNorthamptonshire31 August 2020 to 31 March 2021</t>
  </si>
  <si>
    <t>Home childcarerNottingham31 August 2020 to 31 March 2021</t>
  </si>
  <si>
    <t>ChildminderReading31 August 2020 to 31 March 2021</t>
  </si>
  <si>
    <t>Home childcarerNorth Lincolnshire31 August 2020 to 31 March 2021</t>
  </si>
  <si>
    <t>ChildminderSalford31 August 2020 to 31 March 2021</t>
  </si>
  <si>
    <t>All provisionNot Recorded31 August 2020 to 31 March 2021</t>
  </si>
  <si>
    <t>All provisionCumbria31 August 2020 to 31 March 2021</t>
  </si>
  <si>
    <t>Childcare on domestic premisesHavering31 August 2020 to 31 March 2021</t>
  </si>
  <si>
    <t>All provisionRotherham31 August 2020 to 31 March 2021</t>
  </si>
  <si>
    <t>Childcare on domestic premisesWiltshire31 August 2020 to 31 March 2021</t>
  </si>
  <si>
    <t>Childcare on domestic premisesBournemouth, Christchurch &amp; Poole31 August 2020 to 31 March 2021</t>
  </si>
  <si>
    <t>All provisionBath and North East Somerset31 August 2020 to 31 March 2021</t>
  </si>
  <si>
    <t>Home childcarerStockton-on-Tees31 August 2020 to 31 March 2021</t>
  </si>
  <si>
    <t>All provisionStockport31 August 2020 to 31 March 2021</t>
  </si>
  <si>
    <t>Childcare on domestic premisesNottinghamshire31 August 2020 to 31 March 2021</t>
  </si>
  <si>
    <t>All provisionCornwall31 August 2020 to 31 March 2021</t>
  </si>
  <si>
    <t>Childcare on domestic premisesDudley31 August 2020 to 31 March 2021</t>
  </si>
  <si>
    <t>ChildminderNottinghamshire31 August 2020 to 31 March 2021</t>
  </si>
  <si>
    <t>All provisionBarking and Dagenham31 August 2020 to 31 March 2021</t>
  </si>
  <si>
    <t>Childcare on non-domestic premisesSlough31 August 2020 to 31 March 2021</t>
  </si>
  <si>
    <t>ChildminderBristol31 August 2020 to 31 March 2021</t>
  </si>
  <si>
    <t>Childcare on non-domestic premisesWiltshire31 August 2020 to 31 March 2021</t>
  </si>
  <si>
    <t>All provisionAll England total31 August 2020 to 31 March 2021</t>
  </si>
  <si>
    <t>Home childcarerLincolnshire31 August 2020 to 31 March 2021</t>
  </si>
  <si>
    <t>All provisionLondon total31 August 2020 to 31 March 2021</t>
  </si>
  <si>
    <t>Childcare on domestic premisesSouth Gloucestershire31 August 2020 to 31 March 2021</t>
  </si>
  <si>
    <t>All provisionNorth East total31 August 2020 to 31 March 2021</t>
  </si>
  <si>
    <t>ChildminderTameside31 August 2020 to 31 March 2021</t>
  </si>
  <si>
    <t>Childcare on non-domestic premisesTrafford31 August 2020 to 31 March 2021</t>
  </si>
  <si>
    <t>ChildminderRedbridge31 August 2020 to 31 March 2021</t>
  </si>
  <si>
    <t>Childcare on non-domestic premisesHounslow31 August 2020 to 31 March 2021</t>
  </si>
  <si>
    <t>Childcare on non-domestic premisesMiddlesbrough31 August 2020 to 31 March 2021</t>
  </si>
  <si>
    <t>Childcare on non-domestic premisesNewcastle upon Tyne31 August 2020 to 31 March 2021</t>
  </si>
  <si>
    <t>All provisionBedford31 August 2020 to 31 March 2021</t>
  </si>
  <si>
    <t>ChildminderTorbay31 August 2020 to 31 March 2021</t>
  </si>
  <si>
    <t>Childcare on non-domestic premisesDarlington31 August 2020 to 31 March 2021</t>
  </si>
  <si>
    <t>Home childcarerCoventry31 August 2020 to 31 March 2021</t>
  </si>
  <si>
    <t>Home childcarerBury31 August 2020 to 31 March 2021</t>
  </si>
  <si>
    <t>All provisionNorth Lincolnshire31 August 2020 to 31 March 2021</t>
  </si>
  <si>
    <t>Home childcarerLeicester31 August 2020 to 31 March 2021</t>
  </si>
  <si>
    <t>Home childcarerHartlepool31 August 2020 to 31 March 2021</t>
  </si>
  <si>
    <t>ChildminderSouthwark31 August 2020 to 31 March 2021</t>
  </si>
  <si>
    <t>ChildminderHampshire31 August 2020 to 31 March 2021</t>
  </si>
  <si>
    <t>All provisionWarwickshire31 August 2020 to 31 March 2021</t>
  </si>
  <si>
    <t>Home childcarerTelford and Wrekin31 August 2020 to 31 March 2021</t>
  </si>
  <si>
    <t>Home childcarerSouth East total31 August 2020 to 31 March 2021</t>
  </si>
  <si>
    <t>Childcare on domestic premisesCentral Bedfordshire31 August 2020 to 31 March 2021</t>
  </si>
  <si>
    <t>Childcare on non-domestic premisesLancashire31 August 2020 to 31 March 2021</t>
  </si>
  <si>
    <t>All provisionEast Riding of Yorkshire31 August 2020 to 31 March 2021</t>
  </si>
  <si>
    <t>Childcare on non-domestic premisesHaringey31 August 2020 to 31 March 2021</t>
  </si>
  <si>
    <t>All provisionHertfordshire31 August 2020 to 31 March 2021</t>
  </si>
  <si>
    <t>All provisionTelford and Wrekin31 August 2020 to 31 March 2021</t>
  </si>
  <si>
    <t>Home childcarerLewisham31 August 2020 to 31 March 2021</t>
  </si>
  <si>
    <t>As at 31 March 2021All provision</t>
  </si>
  <si>
    <t>As at 31 March 2021</t>
  </si>
  <si>
    <t>As at 31 March 2021Childcare on non-domestic premises</t>
  </si>
  <si>
    <t>As at 31 March 2021Childminder</t>
  </si>
  <si>
    <t>As at 31 March 2021Childcare on domestic premises</t>
  </si>
  <si>
    <t>All provisionLincolnshireChanges that must be notified to Ofsted</t>
  </si>
  <si>
    <t>All provisionTower HamletsSafeguarding policy</t>
  </si>
  <si>
    <t>Childcare on domestic premisesEalingNo of providers</t>
  </si>
  <si>
    <t>Childcare on non-domestic premisesMertonEqual opportunities</t>
  </si>
  <si>
    <t>Childcare on non-domestic premisesNot RecordedInspection has recommendations</t>
  </si>
  <si>
    <t>Childcare on non-domestic premisesTower HamletsSafeguarding policy</t>
  </si>
  <si>
    <t>ChildminderLincolnshireChanges that must be notified to Ofsted</t>
  </si>
  <si>
    <t>Childcare on domestic premisesOutcome</t>
  </si>
  <si>
    <t>Childcare registerAll provisionAll EnglandTotal No of inspections1 September 2020 to 31 March 2021</t>
  </si>
  <si>
    <t>Childcare registerAll provisionBarking and DagenhamTotal No of inspections1 September 2020 to 31 March 2021</t>
  </si>
  <si>
    <t>Childcare registerAll provisionBarnetTotal No of inspections1 September 2020 to 31 March 2021</t>
  </si>
  <si>
    <t>Childcare registerAll provisionBarnsleyTotal No of inspections1 September 2020 to 31 March 2021</t>
  </si>
  <si>
    <t>Childcare registerAll provisionBath and North East SomersetTotal No of inspections1 September 2020 to 31 March 2021</t>
  </si>
  <si>
    <t>Childcare registerAll provisionBedfordTotal No of inspections1 September 2020 to 31 March 2021</t>
  </si>
  <si>
    <t>Childcare registerAll provisionBexleyTotal No of inspections1 September 2020 to 31 March 2021</t>
  </si>
  <si>
    <t>Childcare registerAll provisionBirminghamTotal No of inspections1 September 2020 to 31 March 2021</t>
  </si>
  <si>
    <t>Childcare registerAll provisionBlackburn with DarwenTotal No of inspections1 September 2020 to 31 March 2021</t>
  </si>
  <si>
    <t>Childcare registerAll provisionBoltonTotal No of inspections1 September 2020 to 31 March 2021</t>
  </si>
  <si>
    <t>Childcare registerAll provisionBournemouth, Christchurch &amp; PooleTotal No of inspections1 September 2020 to 31 March 2021</t>
  </si>
  <si>
    <t>Childcare registerAll provisionBracknell ForestTotal No of inspections1 September 2020 to 31 March 2021</t>
  </si>
  <si>
    <t>Childcare registerAll provisionBradfordTotal No of inspections1 September 2020 to 31 March 2021</t>
  </si>
  <si>
    <t>Childcare registerAll provisionBrentTotal No of inspections1 September 2020 to 31 March 2021</t>
  </si>
  <si>
    <t>Childcare registerAll provisionBrighton and HoveTotal No of inspections1 September 2020 to 31 March 2021</t>
  </si>
  <si>
    <t>Childcare registerAll provisionBristolTotal No of inspections1 September 2020 to 31 March 2021</t>
  </si>
  <si>
    <t>Childcare registerAll provisionBromleyTotal No of inspections1 September 2020 to 31 March 2021</t>
  </si>
  <si>
    <t>Childcare registerAll provisionBuckinghamshireTotal No of inspections1 September 2020 to 31 March 2021</t>
  </si>
  <si>
    <t>Childcare registerAll provisionBuryTotal No of inspections1 September 2020 to 31 March 2021</t>
  </si>
  <si>
    <t>Childcare registerAll provisionCalderdaleTotal No of inspections1 September 2020 to 31 March 2021</t>
  </si>
  <si>
    <t>Childcare registerAll provisionCambridgeshireTotal No of inspections1 September 2020 to 31 March 2021</t>
  </si>
  <si>
    <t>Childcare registerAll provisionCamdenTotal No of inspections1 September 2020 to 31 March 2021</t>
  </si>
  <si>
    <t>Childcare registerAll provisionCentral BedfordshireTotal No of inspections1 September 2020 to 31 March 2021</t>
  </si>
  <si>
    <t>Childcare registerAll provisionCheshire EastTotal No of inspections1 September 2020 to 31 March 2021</t>
  </si>
  <si>
    <t>Childcare registerAll provisionCheshire West and ChesterTotal No of inspections1 September 2020 to 31 March 2021</t>
  </si>
  <si>
    <t>Childcare registerAll provisionCornwallTotal No of inspections1 September 2020 to 31 March 2021</t>
  </si>
  <si>
    <t>Childcare registerAll provisionCoventryTotal No of inspections1 September 2020 to 31 March 2021</t>
  </si>
  <si>
    <t>Childcare registerAll provisionCroydonTotal No of inspections1 September 2020 to 31 March 2021</t>
  </si>
  <si>
    <t>Childcare registerAll provisionDerbyTotal No of inspections1 September 2020 to 31 March 2021</t>
  </si>
  <si>
    <t>Childcare registerAll provisionDerbyshireTotal No of inspections1 September 2020 to 31 March 2021</t>
  </si>
  <si>
    <t>Childcare registerAll provisionDevonTotal No of inspections1 September 2020 to 31 March 2021</t>
  </si>
  <si>
    <t>Childcare registerAll provisionDoncasterTotal No of inspections1 September 2020 to 31 March 2021</t>
  </si>
  <si>
    <t>Childcare registerAll provisionDorsetTotal No of inspections1 September 2020 to 31 March 2021</t>
  </si>
  <si>
    <t>Childcare registerAll provisionDudleyTotal No of inspections1 September 2020 to 31 March 2021</t>
  </si>
  <si>
    <t>Childcare registerAll provisionDurhamTotal No of inspections1 September 2020 to 31 March 2021</t>
  </si>
  <si>
    <t>Childcare registerAll provisionEalingTotal No of inspections1 September 2020 to 31 March 2021</t>
  </si>
  <si>
    <t>Childcare registerAll provisionEast Riding of YorkshireTotal No of inspections1 September 2020 to 31 March 2021</t>
  </si>
  <si>
    <t>Childcare registerAll provisionEast SussexTotal No of inspections1 September 2020 to 31 March 2021</t>
  </si>
  <si>
    <t>Childcare registerAll provisionEnfieldTotal No of inspections1 September 2020 to 31 March 2021</t>
  </si>
  <si>
    <t>Childcare registerAll provisionEssexTotal No of inspections1 September 2020 to 31 March 2021</t>
  </si>
  <si>
    <t>Childcare registerAll provisionGatesheadTotal No of inspections1 September 2020 to 31 March 2021</t>
  </si>
  <si>
    <t>Childcare registerAll provisionGloucestershireTotal No of inspections1 September 2020 to 31 March 2021</t>
  </si>
  <si>
    <t>Childcare registerAll provisionGreenwichTotal No of inspections1 September 2020 to 31 March 2021</t>
  </si>
  <si>
    <t>Childcare registerAll provisionHackneyTotal No of inspections1 September 2020 to 31 March 2021</t>
  </si>
  <si>
    <t>Childcare registerAll provisionHaltonTotal No of inspections1 September 2020 to 31 March 2021</t>
  </si>
  <si>
    <t>Childcare registerAll provisionHammersmith and FulhamTotal No of inspections1 September 2020 to 31 March 2021</t>
  </si>
  <si>
    <t>Childcare registerAll provisionHampshireTotal No of inspections1 September 2020 to 31 March 2021</t>
  </si>
  <si>
    <t>Childcare registerAll provisionHaringeyTotal No of inspections1 September 2020 to 31 March 2021</t>
  </si>
  <si>
    <t>Childcare registerAll provisionHarrowTotal No of inspections1 September 2020 to 31 March 2021</t>
  </si>
  <si>
    <t>Childcare registerAll provisionHartlepoolTotal No of inspections1 September 2020 to 31 March 2021</t>
  </si>
  <si>
    <t>Childcare registerAll provisionHaveringTotal No of inspections1 September 2020 to 31 March 2021</t>
  </si>
  <si>
    <t>Childcare registerAll provisionHerefordshireTotal No of inspections1 September 2020 to 31 March 2021</t>
  </si>
  <si>
    <t>Childcare registerAll provisionHertfordshireTotal No of inspections1 September 2020 to 31 March 2021</t>
  </si>
  <si>
    <t>Childcare registerAll provisionHillingdonTotal No of inspections1 September 2020 to 31 March 2021</t>
  </si>
  <si>
    <t>Childcare registerAll provisionHounslowTotal No of inspections1 September 2020 to 31 March 2021</t>
  </si>
  <si>
    <t>Childcare registerAll provisionIsle of WightTotal No of inspections1 September 2020 to 31 March 2021</t>
  </si>
  <si>
    <t>Childcare registerAll provisionIslingtonTotal No of inspections1 September 2020 to 31 March 2021</t>
  </si>
  <si>
    <t>Childcare registerAll provisionKensington and ChelseaTotal No of inspections1 September 2020 to 31 March 2021</t>
  </si>
  <si>
    <t>Childcare registerAll provisionKentTotal No of inspections1 September 2020 to 31 March 2021</t>
  </si>
  <si>
    <t>Childcare registerAll provisionKingston upon HullTotal No of inspections1 September 2020 to 31 March 2021</t>
  </si>
  <si>
    <t>Childcare registerAll provisionKingston upon ThamesTotal No of inspections1 September 2020 to 31 March 2021</t>
  </si>
  <si>
    <t>Childcare registerAll provisionKirkleesTotal No of inspections1 September 2020 to 31 March 2021</t>
  </si>
  <si>
    <t>Childcare registerAll provisionKnowsleyTotal No of inspections1 September 2020 to 31 March 2021</t>
  </si>
  <si>
    <t>Childcare registerAll provisionLambethTotal No of inspections1 September 2020 to 31 March 2021</t>
  </si>
  <si>
    <t>Childcare registerAll provisionLancashireTotal No of inspections1 September 2020 to 31 March 2021</t>
  </si>
  <si>
    <t>Childcare registerAll provisionLeedsTotal No of inspections1 September 2020 to 31 March 2021</t>
  </si>
  <si>
    <t>Childcare registerAll provisionLeicesterTotal No of inspections1 September 2020 to 31 March 2021</t>
  </si>
  <si>
    <t>Childcare registerAll provisionLeicestershireTotal No of inspections1 September 2020 to 31 March 2021</t>
  </si>
  <si>
    <t>Childcare registerAll provisionLewishamTotal No of inspections1 September 2020 to 31 March 2021</t>
  </si>
  <si>
    <t>Childcare registerAll provisionLincolnshireTotal No of inspections1 September 2020 to 31 March 2021</t>
  </si>
  <si>
    <t>Childcare registerAll provisionLiverpoolTotal No of inspections1 September 2020 to 31 March 2021</t>
  </si>
  <si>
    <t>Childcare registerAll provisionLutonTotal No of inspections1 September 2020 to 31 March 2021</t>
  </si>
  <si>
    <t>Childcare registerAll provisionManchesterTotal No of inspections1 September 2020 to 31 March 2021</t>
  </si>
  <si>
    <t>Childcare registerAll provisionMedwayTotal No of inspections1 September 2020 to 31 March 2021</t>
  </si>
  <si>
    <t>Childcare registerAll provisionMertonTotal No of inspections1 September 2020 to 31 March 2021</t>
  </si>
  <si>
    <t>Childcare registerAll provisionMilton KeynesTotal No of inspections1 September 2020 to 31 March 2021</t>
  </si>
  <si>
    <t>Childcare registerAll provisionNewcastle upon TyneTotal No of inspections1 September 2020 to 31 March 2021</t>
  </si>
  <si>
    <t>Childcare registerAll provisionNewhamTotal No of inspections1 September 2020 to 31 March 2021</t>
  </si>
  <si>
    <t>Childcare registerAll provisionNorfolkTotal No of inspections1 September 2020 to 31 March 2021</t>
  </si>
  <si>
    <t>Childcare registerAll provisionNorth East LincolnshireTotal No of inspections1 September 2020 to 31 March 2021</t>
  </si>
  <si>
    <t>Childcare registerAll provisionNorth LincolnshireTotal No of inspections1 September 2020 to 31 March 2021</t>
  </si>
  <si>
    <t>Childcare registerAll provisionNorth SomersetTotal No of inspections1 September 2020 to 31 March 2021</t>
  </si>
  <si>
    <t>Childcare registerAll provisionNorth TynesideTotal No of inspections1 September 2020 to 31 March 2021</t>
  </si>
  <si>
    <t>Childcare registerAll provisionNorth YorkshireTotal No of inspections1 September 2020 to 31 March 2021</t>
  </si>
  <si>
    <t>Childcare registerAll provisionNorthamptonshireTotal No of inspections1 September 2020 to 31 March 2021</t>
  </si>
  <si>
    <t>Childcare registerAll provisionNorthumberlandTotal No of inspections1 September 2020 to 31 March 2021</t>
  </si>
  <si>
    <t>Childcare registerAll provisionNottinghamTotal No of inspections1 September 2020 to 31 March 2021</t>
  </si>
  <si>
    <t>Childcare registerAll provisionNottinghamshireTotal No of inspections1 September 2020 to 31 March 2021</t>
  </si>
  <si>
    <t>Childcare registerAll provisionOldhamTotal No of inspections1 September 2020 to 31 March 2021</t>
  </si>
  <si>
    <t>Childcare registerAll provisionOxfordshireTotal No of inspections1 September 2020 to 31 March 2021</t>
  </si>
  <si>
    <t>Childcare registerAll provisionPlymouthTotal No of inspections1 September 2020 to 31 March 2021</t>
  </si>
  <si>
    <t>Childcare registerAll provisionPortsmouthTotal No of inspections1 September 2020 to 31 March 2021</t>
  </si>
  <si>
    <t>Childcare registerAll provisionReadingTotal No of inspections1 September 2020 to 31 March 2021</t>
  </si>
  <si>
    <t>Childcare registerAll provisionRedbridgeTotal No of inspections1 September 2020 to 31 March 2021</t>
  </si>
  <si>
    <t>Childcare registerAll provisionRichmond upon ThamesTotal No of inspections1 September 2020 to 31 March 2021</t>
  </si>
  <si>
    <t>Childcare registerAll provisionRochdaleTotal No of inspections1 September 2020 to 31 March 2021</t>
  </si>
  <si>
    <t>Childcare registerAll provisionRotherhamTotal No of inspections1 September 2020 to 31 March 2021</t>
  </si>
  <si>
    <t>Childcare registerAll provisionRutlandTotal No of inspections1 September 2020 to 31 March 2021</t>
  </si>
  <si>
    <t>Childcare registerAll provisionSalfordTotal No of inspections1 September 2020 to 31 March 2021</t>
  </si>
  <si>
    <t>Childcare registerAll provisionSandwellTotal No of inspections1 September 2020 to 31 March 2021</t>
  </si>
  <si>
    <t>Childcare registerAll provisionSeftonTotal No of inspections1 September 2020 to 31 March 2021</t>
  </si>
  <si>
    <t>Childcare registerAll provisionSheffieldTotal No of inspections1 September 2020 to 31 March 2021</t>
  </si>
  <si>
    <t>Childcare registerAll provisionShropshireTotal No of inspections1 September 2020 to 31 March 2021</t>
  </si>
  <si>
    <t>Childcare registerAll provisionSloughTotal No of inspections1 September 2020 to 31 March 2021</t>
  </si>
  <si>
    <t>Childcare registerAll provisionSolihullTotal No of inspections1 September 2020 to 31 March 2021</t>
  </si>
  <si>
    <t>Childcare registerAll provisionSomersetTotal No of inspections1 September 2020 to 31 March 2021</t>
  </si>
  <si>
    <t>Childcare registerAll provisionSouth GloucestershireTotal No of inspections1 September 2020 to 31 March 2021</t>
  </si>
  <si>
    <t>Childcare registerAll provisionSouthamptonTotal No of inspections1 September 2020 to 31 March 2021</t>
  </si>
  <si>
    <t>Childcare registerAll provisionSouthend on SeaTotal No of inspections1 September 2020 to 31 March 2021</t>
  </si>
  <si>
    <t>Childcare registerAll provisionSouthwarkTotal No of inspections1 September 2020 to 31 March 2021</t>
  </si>
  <si>
    <t>Childcare registerAll provisionSt HelensTotal No of inspections1 September 2020 to 31 March 2021</t>
  </si>
  <si>
    <t>Childcare registerAll provisionStaffordshireTotal No of inspections1 September 2020 to 31 March 2021</t>
  </si>
  <si>
    <t>Childcare registerAll provisionStockportTotal No of inspections1 September 2020 to 31 March 2021</t>
  </si>
  <si>
    <t>Childcare registerAll provisionStockton-on-TeesTotal No of inspections1 September 2020 to 31 March 2021</t>
  </si>
  <si>
    <t>Childcare registerAll provisionStoke-on-TrentTotal No of inspections1 September 2020 to 31 March 2021</t>
  </si>
  <si>
    <t>Childcare registerAll provisionSuffolkTotal No of inspections1 September 2020 to 31 March 2021</t>
  </si>
  <si>
    <t>Childcare registerAll provisionSunderlandTotal No of inspections1 September 2020 to 31 March 2021</t>
  </si>
  <si>
    <t>Childcare registerAll provisionSurreyTotal No of inspections1 September 2020 to 31 March 2021</t>
  </si>
  <si>
    <t>Childcare registerAll provisionSuttonTotal No of inspections1 September 2020 to 31 March 2021</t>
  </si>
  <si>
    <t>Childcare registerAll provisionSwindonTotal No of inspections1 September 2020 to 31 March 2021</t>
  </si>
  <si>
    <t>Childcare registerAll provisionTamesideTotal No of inspections1 September 2020 to 31 March 2021</t>
  </si>
  <si>
    <t>Childcare registerAll provisionTelford and WrekinTotal No of inspections1 September 2020 to 31 March 2021</t>
  </si>
  <si>
    <t>Childcare registerAll provisionThurrockTotal No of inspections1 September 2020 to 31 March 2021</t>
  </si>
  <si>
    <t>Childcare registerAll provisionTorbayTotal No of inspections1 September 2020 to 31 March 2021</t>
  </si>
  <si>
    <t>Childcare registerAll provisionTraffordTotal No of inspections1 September 2020 to 31 March 2021</t>
  </si>
  <si>
    <t>Childcare registerAll provisionWakefieldTotal No of inspections1 September 2020 to 31 March 2021</t>
  </si>
  <si>
    <t>Childcare registerAll provisionWalsallTotal No of inspections1 September 2020 to 31 March 2021</t>
  </si>
  <si>
    <t>Childcare registerAll provisionWaltham ForestTotal No of inspections1 September 2020 to 31 March 2021</t>
  </si>
  <si>
    <t>Childcare registerAll provisionWandsworthTotal No of inspections1 September 2020 to 31 March 2021</t>
  </si>
  <si>
    <t>Childcare registerAll provisionWarringtonTotal No of inspections1 September 2020 to 31 March 2021</t>
  </si>
  <si>
    <t>Childcare registerAll provisionWarwickshireTotal No of inspections1 September 2020 to 31 March 2021</t>
  </si>
  <si>
    <t>Childcare registerAll provisionWest BerkshireTotal No of inspections1 September 2020 to 31 March 2021</t>
  </si>
  <si>
    <t>Childcare registerAll provisionWest SussexTotal No of inspections1 September 2020 to 31 March 2021</t>
  </si>
  <si>
    <t>Childcare registerAll provisionWestminsterTotal No of inspections1 September 2020 to 31 March 2021</t>
  </si>
  <si>
    <t>Childcare registerAll provisionWiganTotal No of inspections1 September 2020 to 31 March 2021</t>
  </si>
  <si>
    <t>Childcare registerAll provisionWiltshireTotal No of inspections1 September 2020 to 31 March 2021</t>
  </si>
  <si>
    <t>Childcare registerAll provisionWindsor and MaidenheadTotal No of inspections1 September 2020 to 31 March 2021</t>
  </si>
  <si>
    <t>Childcare registerAll provisionWirralTotal No of inspections1 September 2020 to 31 March 2021</t>
  </si>
  <si>
    <t>Childcare registerAll provisionWokinghamTotal No of inspections1 September 2020 to 31 March 2021</t>
  </si>
  <si>
    <t>Childcare registerAll provisionWolverhamptonTotal No of inspections1 September 2020 to 31 March 2021</t>
  </si>
  <si>
    <t>Childcare registerAll provisionWorcestershireTotal No of inspections1 September 2020 to 31 March 2021</t>
  </si>
  <si>
    <t>Childcare registerAll provisionYorkTotal No of inspections1 September 2020 to 31 March 2021</t>
  </si>
  <si>
    <t>Childcare registerChildcare on domestic premisesAll EnglandTotal No of inspections1 September 2020 to 31 March 2021</t>
  </si>
  <si>
    <t>Childcare registerChildcare on domestic premisesCentral BedfordshireTotal No of inspections1 September 2020 to 31 March 2021</t>
  </si>
  <si>
    <t>Childcare registerChildcare on non-domestic premisesAll EnglandTotal No of inspections1 September 2020 to 31 March 2021</t>
  </si>
  <si>
    <t>Childcare registerChildcare on non-domestic premisesBarking and DagenhamTotal No of inspections1 September 2020 to 31 March 2021</t>
  </si>
  <si>
    <t>Childcare registerChildcare on non-domestic premisesBarnetTotal No of inspections1 September 2020 to 31 March 2021</t>
  </si>
  <si>
    <t>Childcare registerChildcare on non-domestic premisesBath and North East SomersetTotal No of inspections1 September 2020 to 31 March 2021</t>
  </si>
  <si>
    <t>Childcare registerChildcare on non-domestic premisesBedfordTotal No of inspections1 September 2020 to 31 March 2021</t>
  </si>
  <si>
    <t>Childcare registerChildcare on non-domestic premisesBirminghamTotal No of inspections1 September 2020 to 31 March 2021</t>
  </si>
  <si>
    <t>Childcare registerChildcare on non-domestic premisesBournemouth, Christchurch &amp; PooleTotal No of inspections1 September 2020 to 31 March 2021</t>
  </si>
  <si>
    <t>Childcare registerChildcare on non-domestic premisesBradfordTotal No of inspections1 September 2020 to 31 March 2021</t>
  </si>
  <si>
    <t>Childcare registerChildcare on non-domestic premisesBrentTotal No of inspections1 September 2020 to 31 March 2021</t>
  </si>
  <si>
    <t>Childcare registerChildcare on non-domestic premisesBrighton and HoveTotal No of inspections1 September 2020 to 31 March 2021</t>
  </si>
  <si>
    <t>Childcare registerChildcare on non-domestic premisesBristolTotal No of inspections1 September 2020 to 31 March 2021</t>
  </si>
  <si>
    <t>Childcare registerChildcare on non-domestic premisesBromleyTotal No of inspections1 September 2020 to 31 March 2021</t>
  </si>
  <si>
    <t>Childcare registerChildcare on non-domestic premisesBuckinghamshireTotal No of inspections1 September 2020 to 31 March 2021</t>
  </si>
  <si>
    <t>Childcare registerChildcare on non-domestic premisesBuryTotal No of inspections1 September 2020 to 31 March 2021</t>
  </si>
  <si>
    <t>Childcare registerChildcare on non-domestic premisesCalderdaleTotal No of inspections1 September 2020 to 31 March 2021</t>
  </si>
  <si>
    <t>Childcare registerChildcare on non-domestic premisesCambridgeshireTotal No of inspections1 September 2020 to 31 March 2021</t>
  </si>
  <si>
    <t>Childcare registerChildcare on non-domestic premisesCentral BedfordshireTotal No of inspections1 September 2020 to 31 March 2021</t>
  </si>
  <si>
    <t>Childcare registerChildcare on non-domestic premisesCheshire West and ChesterTotal No of inspections1 September 2020 to 31 March 2021</t>
  </si>
  <si>
    <t>Childcare registerChildcare on non-domestic premisesCornwallTotal No of inspections1 September 2020 to 31 March 2021</t>
  </si>
  <si>
    <t>Childcare registerChildcare on non-domestic premisesCoventryTotal No of inspections1 September 2020 to 31 March 2021</t>
  </si>
  <si>
    <t>Childcare registerChildcare on non-domestic premisesCroydonTotal No of inspections1 September 2020 to 31 March 2021</t>
  </si>
  <si>
    <t>Childcare registerChildcare on non-domestic premisesDerbyTotal No of inspections1 September 2020 to 31 March 2021</t>
  </si>
  <si>
    <t>Childcare registerChildcare on non-domestic premisesDerbyshireTotal No of inspections1 September 2020 to 31 March 2021</t>
  </si>
  <si>
    <t>Childcare registerChildcare on non-domestic premisesDevonTotal No of inspections1 September 2020 to 31 March 2021</t>
  </si>
  <si>
    <t>Childcare registerChildcare on non-domestic premisesDoncasterTotal No of inspections1 September 2020 to 31 March 2021</t>
  </si>
  <si>
    <t>Childcare registerChildcare on non-domestic premisesDorsetTotal No of inspections1 September 2020 to 31 March 2021</t>
  </si>
  <si>
    <t>Childcare registerChildcare on non-domestic premisesDudleyTotal No of inspections1 September 2020 to 31 March 2021</t>
  </si>
  <si>
    <t>Childcare registerChildcare on non-domestic premisesEalingTotal No of inspections1 September 2020 to 31 March 2021</t>
  </si>
  <si>
    <t>Childcare registerChildcare on non-domestic premisesEast Riding of YorkshireTotal No of inspections1 September 2020 to 31 March 2021</t>
  </si>
  <si>
    <t>Childcare registerChildcare on non-domestic premisesEast SussexTotal No of inspections1 September 2020 to 31 March 2021</t>
  </si>
  <si>
    <t>Childcare registerChildcare on non-domestic premisesEnfieldTotal No of inspections1 September 2020 to 31 March 2021</t>
  </si>
  <si>
    <t>Childcare registerChildcare on non-domestic premisesEssexTotal No of inspections1 September 2020 to 31 March 2021</t>
  </si>
  <si>
    <t>Childcare registerChildcare on non-domestic premisesGloucestershireTotal No of inspections1 September 2020 to 31 March 2021</t>
  </si>
  <si>
    <t>Childcare registerChildcare on non-domestic premisesHackneyTotal No of inspections1 September 2020 to 31 March 2021</t>
  </si>
  <si>
    <t>Childcare registerChildcare on non-domestic premisesHampshireTotal No of inspections1 September 2020 to 31 March 2021</t>
  </si>
  <si>
    <t>Childcare registerChildcare on non-domestic premisesHaringeyTotal No of inspections1 September 2020 to 31 March 2021</t>
  </si>
  <si>
    <t>Childcare registerChildcare on non-domestic premisesHarrowTotal No of inspections1 September 2020 to 31 March 2021</t>
  </si>
  <si>
    <t>Childcare registerChildcare on non-domestic premisesHertfordshireTotal No of inspections1 September 2020 to 31 March 2021</t>
  </si>
  <si>
    <t>Childcare registerChildcare on non-domestic premisesIslingtonTotal No of inspections1 September 2020 to 31 March 2021</t>
  </si>
  <si>
    <t>Childcare registerChildcare on non-domestic premisesKensington and ChelseaTotal No of inspections1 September 2020 to 31 March 2021</t>
  </si>
  <si>
    <t>Childcare registerChildcare on non-domestic premisesKingston upon HullTotal No of inspections1 September 2020 to 31 March 2021</t>
  </si>
  <si>
    <t>Childcare registerChildcare on non-domestic premisesKingston upon ThamesTotal No of inspections1 September 2020 to 31 March 2021</t>
  </si>
  <si>
    <t>Childcare registerChildcare on non-domestic premisesKirkleesTotal No of inspections1 September 2020 to 31 March 2021</t>
  </si>
  <si>
    <t>Childcare registerChildcare on non-domestic premisesKnowsleyTotal No of inspections1 September 2020 to 31 March 2021</t>
  </si>
  <si>
    <t>Childcare registerChildcare on non-domestic premisesLambethTotal No of inspections1 September 2020 to 31 March 2021</t>
  </si>
  <si>
    <t>Childcare registerChildcare on non-domestic premisesLancashireTotal No of inspections1 September 2020 to 31 March 2021</t>
  </si>
  <si>
    <t>Childcare registerChildcare on non-domestic premisesLeedsTotal No of inspections1 September 2020 to 31 March 2021</t>
  </si>
  <si>
    <t>Childcare registerChildcare on non-domestic premisesLeicesterTotal No of inspections1 September 2020 to 31 March 2021</t>
  </si>
  <si>
    <t>Childcare registerChildcare on non-domestic premisesLeicestershireTotal No of inspections1 September 2020 to 31 March 2021</t>
  </si>
  <si>
    <t>Childcare registerChildcare on non-domestic premisesLewishamTotal No of inspections1 September 2020 to 31 March 2021</t>
  </si>
  <si>
    <t>Childcare registerChildcare on non-domestic premisesLincolnshireTotal No of inspections1 September 2020 to 31 March 2021</t>
  </si>
  <si>
    <t>Childcare registerChildcare on non-domestic premisesLiverpoolTotal No of inspections1 September 2020 to 31 March 2021</t>
  </si>
  <si>
    <t>Childcare registerChildcare on non-domestic premisesLutonTotal No of inspections1 September 2020 to 31 March 2021</t>
  </si>
  <si>
    <t>Childcare registerChildcare on non-domestic premisesManchesterTotal No of inspections1 September 2020 to 31 March 2021</t>
  </si>
  <si>
    <t>Childcare registerChildcare on non-domestic premisesMertonTotal No of inspections1 September 2020 to 31 March 2021</t>
  </si>
  <si>
    <t>Childcare registerChildcare on non-domestic premisesMilton KeynesTotal No of inspections1 September 2020 to 31 March 2021</t>
  </si>
  <si>
    <t>Childcare registerChildcare on non-domestic premisesNewcastle upon TyneTotal No of inspections1 September 2020 to 31 March 2021</t>
  </si>
  <si>
    <t>Childcare registerChildcare on non-domestic premisesNewhamTotal No of inspections1 September 2020 to 31 March 2021</t>
  </si>
  <si>
    <t>Childcare registerChildcare on non-domestic premisesNorfolkTotal No of inspections1 September 2020 to 31 March 2021</t>
  </si>
  <si>
    <t>Childcare registerChildcare on non-domestic premisesNorth SomersetTotal No of inspections1 September 2020 to 31 March 2021</t>
  </si>
  <si>
    <t>Childcare registerChildcare on non-domestic premisesNorth YorkshireTotal No of inspections1 September 2020 to 31 March 2021</t>
  </si>
  <si>
    <t>Childcare registerChildcare on non-domestic premisesNorthamptonshireTotal No of inspections1 September 2020 to 31 March 2021</t>
  </si>
  <si>
    <t>Childcare registerChildcare on non-domestic premisesNorthumberlandTotal No of inspections1 September 2020 to 31 March 2021</t>
  </si>
  <si>
    <t>Childcare registerChildcare on non-domestic premisesNottinghamTotal No of inspections1 September 2020 to 31 March 2021</t>
  </si>
  <si>
    <t>Childcare registerChildcare on non-domestic premisesNottinghamshireTotal No of inspections1 September 2020 to 31 March 2021</t>
  </si>
  <si>
    <t>Childcare registerChildcare on non-domestic premisesOldhamTotal No of inspections1 September 2020 to 31 March 2021</t>
  </si>
  <si>
    <t>Childcare registerChildcare on non-domestic premisesOxfordshireTotal No of inspections1 September 2020 to 31 March 2021</t>
  </si>
  <si>
    <t>Childcare registerChildcare on non-domestic premisesPlymouthTotal No of inspections1 September 2020 to 31 March 2021</t>
  </si>
  <si>
    <t>Childcare registerChildcare on non-domestic premisesReadingTotal No of inspections1 September 2020 to 31 March 2021</t>
  </si>
  <si>
    <t>Childcare registerChildcare on non-domestic premisesRedbridgeTotal No of inspections1 September 2020 to 31 March 2021</t>
  </si>
  <si>
    <t>Childcare registerChildcare on non-domestic premisesRichmond upon ThamesTotal No of inspections1 September 2020 to 31 March 2021</t>
  </si>
  <si>
    <t>Childcare registerChildcare on non-domestic premisesRotherhamTotal No of inspections1 September 2020 to 31 March 2021</t>
  </si>
  <si>
    <t>Childcare registerChildcare on non-domestic premisesSalfordTotal No of inspections1 September 2020 to 31 March 2021</t>
  </si>
  <si>
    <t>Childcare registerChildcare on non-domestic premisesSandwellTotal No of inspections1 September 2020 to 31 March 2021</t>
  </si>
  <si>
    <t>Childcare registerChildcare on non-domestic premisesSheffieldTotal No of inspections1 September 2020 to 31 March 2021</t>
  </si>
  <si>
    <t>Childcare registerChildcare on non-domestic premisesSolihullTotal No of inspections1 September 2020 to 31 March 2021</t>
  </si>
  <si>
    <t>Childcare registerChildcare on non-domestic premisesSomersetTotal No of inspections1 September 2020 to 31 March 2021</t>
  </si>
  <si>
    <t>Childcare registerChildcare on non-domestic premisesSouth GloucestershireTotal No of inspections1 September 2020 to 31 March 2021</t>
  </si>
  <si>
    <t>Childcare registerChildcare on non-domestic premisesSouthamptonTotal No of inspections1 September 2020 to 31 March 2021</t>
  </si>
  <si>
    <t>Childcare registerChildcare on non-domestic premisesSouthend on SeaTotal No of inspections1 September 2020 to 31 March 2021</t>
  </si>
  <si>
    <t>Childcare registerChildcare on non-domestic premisesSouthwarkTotal No of inspections1 September 2020 to 31 March 2021</t>
  </si>
  <si>
    <t>Childcare registerChildcare on non-domestic premisesStaffordshireTotal No of inspections1 September 2020 to 31 March 2021</t>
  </si>
  <si>
    <t>Childcare registerChildcare on non-domestic premisesStoke-on-TrentTotal No of inspections1 September 2020 to 31 March 2021</t>
  </si>
  <si>
    <t>Childcare registerChildcare on non-domestic premisesSuffolkTotal No of inspections1 September 2020 to 31 March 2021</t>
  </si>
  <si>
    <t>Childcare registerChildcare on non-domestic premisesSurreyTotal No of inspections1 September 2020 to 31 March 2021</t>
  </si>
  <si>
    <t>Childcare registerChildcare on non-domestic premisesSwindonTotal No of inspections1 September 2020 to 31 March 2021</t>
  </si>
  <si>
    <t>Childcare registerChildcare on non-domestic premisesTelford and WrekinTotal No of inspections1 September 2020 to 31 March 2021</t>
  </si>
  <si>
    <t>Childcare registerChildcare on non-domestic premisesTraffordTotal No of inspections1 September 2020 to 31 March 2021</t>
  </si>
  <si>
    <t>Childcare registerChildcare on non-domestic premisesWakefieldTotal No of inspections1 September 2020 to 31 March 2021</t>
  </si>
  <si>
    <t>Childcare registerChildcare on non-domestic premisesWalsallTotal No of inspections1 September 2020 to 31 March 2021</t>
  </si>
  <si>
    <t>Childcare registerChildcare on non-domestic premisesWaltham ForestTotal No of inspections1 September 2020 to 31 March 2021</t>
  </si>
  <si>
    <t>Childcare registerChildcare on non-domestic premisesWandsworthTotal No of inspections1 September 2020 to 31 March 2021</t>
  </si>
  <si>
    <t>Childcare registerChildcare on non-domestic premisesWarringtonTotal No of inspections1 September 2020 to 31 March 2021</t>
  </si>
  <si>
    <t>Childcare registerChildcare on non-domestic premisesWarwickshireTotal No of inspections1 September 2020 to 31 March 2021</t>
  </si>
  <si>
    <t>Childcare registerChildcare on non-domestic premisesWest SussexTotal No of inspections1 September 2020 to 31 March 2021</t>
  </si>
  <si>
    <t>Childcare registerChildcare on non-domestic premisesWiganTotal No of inspections1 September 2020 to 31 March 2021</t>
  </si>
  <si>
    <t>Childcare registerChildcare on non-domestic premisesWiltshireTotal No of inspections1 September 2020 to 31 March 2021</t>
  </si>
  <si>
    <t>Childcare registerChildcare on non-domestic premisesWindsor and MaidenheadTotal No of inspections1 September 2020 to 31 March 2021</t>
  </si>
  <si>
    <t>Childcare registerChildcare on non-domestic premisesWirralTotal No of inspections1 September 2020 to 31 March 2021</t>
  </si>
  <si>
    <t>Childcare registerChildcare on non-domestic premisesWokinghamTotal No of inspections1 September 2020 to 31 March 2021</t>
  </si>
  <si>
    <t>Childcare registerChildcare on non-domestic premisesWolverhamptonTotal No of inspections1 September 2020 to 31 March 2021</t>
  </si>
  <si>
    <t>Childcare registerChildcare on non-domestic premisesWorcestershireTotal No of inspections1 September 2020 to 31 March 2021</t>
  </si>
  <si>
    <t>Childcare registerChildcare on non-domestic premisesYorkTotal No of inspections1 September 2020 to 31 March 2021</t>
  </si>
  <si>
    <t>Childcare registerChildminderAll EnglandTotal No of inspections1 September 2020 to 31 March 2021</t>
  </si>
  <si>
    <t>Childcare registerChildminderBexleyTotal No of inspections1 September 2020 to 31 March 2021</t>
  </si>
  <si>
    <t>Childcare registerChildminderBirminghamTotal No of inspections1 September 2020 to 31 March 2021</t>
  </si>
  <si>
    <t>Childcare registerChildminderBlackburn with DarwenTotal No of inspections1 September 2020 to 31 March 2021</t>
  </si>
  <si>
    <t>Childcare registerChildminderBournemouth, Christchurch &amp; PooleTotal No of inspections1 September 2020 to 31 March 2021</t>
  </si>
  <si>
    <t>Childcare registerChildminderBradfordTotal No of inspections1 September 2020 to 31 March 2021</t>
  </si>
  <si>
    <t>Childcare registerChildminderBrentTotal No of inspections1 September 2020 to 31 March 2021</t>
  </si>
  <si>
    <t>Childcare registerChildminderBristolTotal No of inspections1 September 2020 to 31 March 2021</t>
  </si>
  <si>
    <t>Childcare registerChildminderBromleyTotal No of inspections1 September 2020 to 31 March 2021</t>
  </si>
  <si>
    <t>Childcare registerChildminderBuckinghamshireTotal No of inspections1 September 2020 to 31 March 2021</t>
  </si>
  <si>
    <t>Childcare registerChildminderCalderdaleTotal No of inspections1 September 2020 to 31 March 2021</t>
  </si>
  <si>
    <t>Childcare registerChildminderCambridgeshireTotal No of inspections1 September 2020 to 31 March 2021</t>
  </si>
  <si>
    <t>Childcare registerChildminderCamdenTotal No of inspections1 September 2020 to 31 March 2021</t>
  </si>
  <si>
    <t>Childcare registerChildminderCornwallTotal No of inspections1 September 2020 to 31 March 2021</t>
  </si>
  <si>
    <t>Childcare registerChildminderCoventryTotal No of inspections1 September 2020 to 31 March 2021</t>
  </si>
  <si>
    <t>Childcare registerChildminderCroydonTotal No of inspections1 September 2020 to 31 March 2021</t>
  </si>
  <si>
    <t>Childcare registerChildminderDerbyTotal No of inspections1 September 2020 to 31 March 2021</t>
  </si>
  <si>
    <t>Childcare registerChildminderDevonTotal No of inspections1 September 2020 to 31 March 2021</t>
  </si>
  <si>
    <t>Childcare registerChildminderDoncasterTotal No of inspections1 September 2020 to 31 March 2021</t>
  </si>
  <si>
    <t>Childcare registerChildminderDudleyTotal No of inspections1 September 2020 to 31 March 2021</t>
  </si>
  <si>
    <t>Childcare registerChildminderDurhamTotal No of inspections1 September 2020 to 31 March 2021</t>
  </si>
  <si>
    <t>Childcare registerChildminderEssexTotal No of inspections1 September 2020 to 31 March 2021</t>
  </si>
  <si>
    <t>Childcare registerChildminderGatesheadTotal No of inspections1 September 2020 to 31 March 2021</t>
  </si>
  <si>
    <t>Childcare registerChildminderGloucestershireTotal No of inspections1 September 2020 to 31 March 2021</t>
  </si>
  <si>
    <t>Childcare registerChildminderGreenwichTotal No of inspections1 September 2020 to 31 March 2021</t>
  </si>
  <si>
    <t>Childcare registerChildminderHackneyTotal No of inspections1 September 2020 to 31 March 2021</t>
  </si>
  <si>
    <t>Childcare registerChildminderHaringeyTotal No of inspections1 September 2020 to 31 March 2021</t>
  </si>
  <si>
    <t>Childcare registerChildminderHarrowTotal No of inspections1 September 2020 to 31 March 2021</t>
  </si>
  <si>
    <t>Childcare registerChildminderHaveringTotal No of inspections1 September 2020 to 31 March 2021</t>
  </si>
  <si>
    <t>Childcare registerChildminderHertfordshireTotal No of inspections1 September 2020 to 31 March 2021</t>
  </si>
  <si>
    <t>Childcare registerChildminderHounslowTotal No of inspections1 September 2020 to 31 March 2021</t>
  </si>
  <si>
    <t>Childcare registerChildminderIslingtonTotal No of inspections1 September 2020 to 31 March 2021</t>
  </si>
  <si>
    <t>Childcare registerChildminderKingston upon HullTotal No of inspections1 September 2020 to 31 March 2021</t>
  </si>
  <si>
    <t>Childcare registerChildminderKirkleesTotal No of inspections1 September 2020 to 31 March 2021</t>
  </si>
  <si>
    <t>Childcare registerChildminderKnowsleyTotal No of inspections1 September 2020 to 31 March 2021</t>
  </si>
  <si>
    <t>Childcare registerChildminderLambethTotal No of inspections1 September 2020 to 31 March 2021</t>
  </si>
  <si>
    <t>Childcare registerChildminderLancashireTotal No of inspections1 September 2020 to 31 March 2021</t>
  </si>
  <si>
    <t>Childcare registerChildminderLeicesterTotal No of inspections1 September 2020 to 31 March 2021</t>
  </si>
  <si>
    <t>Childcare registerChildminderLewishamTotal No of inspections1 September 2020 to 31 March 2021</t>
  </si>
  <si>
    <t>Childcare registerChildminderLincolnshireTotal No of inspections1 September 2020 to 31 March 2021</t>
  </si>
  <si>
    <t>Childcare registerChildminderManchesterTotal No of inspections1 September 2020 to 31 March 2021</t>
  </si>
  <si>
    <t>Childcare registerChildminderMedwayTotal No of inspections1 September 2020 to 31 March 2021</t>
  </si>
  <si>
    <t>Childcare registerChildminderMertonTotal No of inspections1 September 2020 to 31 March 2021</t>
  </si>
  <si>
    <t>Childcare registerChildminderMilton KeynesTotal No of inspections1 September 2020 to 31 March 2021</t>
  </si>
  <si>
    <t>Childcare registerChildminderNewcastle upon TyneTotal No of inspections1 September 2020 to 31 March 2021</t>
  </si>
  <si>
    <t>Childcare registerChildminderNewhamTotal No of inspections1 September 2020 to 31 March 2021</t>
  </si>
  <si>
    <t>Childcare registerChildminderNorth East LincolnshireTotal No of inspections1 September 2020 to 31 March 2021</t>
  </si>
  <si>
    <t>Childcare registerChildminderNorth LincolnshireTotal No of inspections1 September 2020 to 31 March 2021</t>
  </si>
  <si>
    <t>Childcare registerChildminderNorth SomersetTotal No of inspections1 September 2020 to 31 March 2021</t>
  </si>
  <si>
    <t>Childcare registerChildminderNorth TynesideTotal No of inspections1 September 2020 to 31 March 2021</t>
  </si>
  <si>
    <t>Childcare registerChildminderNorthamptonshireTotal No of inspections1 September 2020 to 31 March 2021</t>
  </si>
  <si>
    <t>Childcare registerChildminderNottinghamTotal No of inspections1 September 2020 to 31 March 2021</t>
  </si>
  <si>
    <t>Childcare registerChildminderNottinghamshireTotal No of inspections1 September 2020 to 31 March 2021</t>
  </si>
  <si>
    <t>Childcare registerChildminderOldhamTotal No of inspections1 September 2020 to 31 March 2021</t>
  </si>
  <si>
    <t>Childcare registerChildminderOxfordshireTotal No of inspections1 September 2020 to 31 March 2021</t>
  </si>
  <si>
    <t>Childcare registerChildminderPlymouthTotal No of inspections1 September 2020 to 31 March 2021</t>
  </si>
  <si>
    <t>Childcare registerChildminderRedbridgeTotal No of inspections1 September 2020 to 31 March 2021</t>
  </si>
  <si>
    <t>Childcare registerChildminderRochdaleTotal No of inspections1 September 2020 to 31 March 2021</t>
  </si>
  <si>
    <t>Childcare registerChildminderSandwellTotal No of inspections1 September 2020 to 31 March 2021</t>
  </si>
  <si>
    <t>Childcare registerChildminderSheffieldTotal No of inspections1 September 2020 to 31 March 2021</t>
  </si>
  <si>
    <t>Childcare registerChildminderSloughTotal No of inspections1 September 2020 to 31 March 2021</t>
  </si>
  <si>
    <t>Childcare registerChildminderSomersetTotal No of inspections1 September 2020 to 31 March 2021</t>
  </si>
  <si>
    <t>Childcare registerChildminderSouth GloucestershireTotal No of inspections1 September 2020 to 31 March 2021</t>
  </si>
  <si>
    <t>Childcare registerChildminderSouthend on SeaTotal No of inspections1 September 2020 to 31 March 2021</t>
  </si>
  <si>
    <t>Childcare registerChildminderSouthwarkTotal No of inspections1 September 2020 to 31 March 2021</t>
  </si>
  <si>
    <t>Childcare registerChildminderSurreyTotal No of inspections1 September 2020 to 31 March 2021</t>
  </si>
  <si>
    <t>Childcare registerChildminderSuttonTotal No of inspections1 September 2020 to 31 March 2021</t>
  </si>
  <si>
    <t>Childcare registerChildminderTamesideTotal No of inspections1 September 2020 to 31 March 2021</t>
  </si>
  <si>
    <t>Childcare registerChildminderThurrockTotal No of inspections1 September 2020 to 31 March 2021</t>
  </si>
  <si>
    <t>Childcare registerChildminderWakefieldTotal No of inspections1 September 2020 to 31 March 2021</t>
  </si>
  <si>
    <t>Childcare registerChildminderWaltham ForestTotal No of inspections1 September 2020 to 31 March 2021</t>
  </si>
  <si>
    <t>Childcare registerChildminderWest SussexTotal No of inspections1 September 2020 to 31 March 2021</t>
  </si>
  <si>
    <t>Childcare registerChildminderWiganTotal No of inspections1 September 2020 to 31 March 2021</t>
  </si>
  <si>
    <t>Childcare registerChildminderWiltshireTotal No of inspections1 September 2020 to 31 March 2021</t>
  </si>
  <si>
    <t>Childcare registerChildminderWokinghamTotal No of inspections1 September 2020 to 31 March 2021</t>
  </si>
  <si>
    <t>Childcare registerChildminderWorcestershireTotal No of inspections1 September 2020 to 31 March 2021</t>
  </si>
  <si>
    <t>Childcare registerHome childcarerAll EnglandTotal No of inspections1 September 2020 to 31 March 2021</t>
  </si>
  <si>
    <t>Childcare registerHome childcarerBarnetTotal No of inspections1 September 2020 to 31 March 2021</t>
  </si>
  <si>
    <t>Childcare registerHome childcarerBarnsleyTotal No of inspections1 September 2020 to 31 March 2021</t>
  </si>
  <si>
    <t>Childcare registerHome childcarerBath and North East SomersetTotal No of inspections1 September 2020 to 31 March 2021</t>
  </si>
  <si>
    <t>Childcare registerHome childcarerBedfordTotal No of inspections1 September 2020 to 31 March 2021</t>
  </si>
  <si>
    <t>Childcare registerHome childcarerBexleyTotal No of inspections1 September 2020 to 31 March 2021</t>
  </si>
  <si>
    <t>Childcare registerHome childcarerBirminghamTotal No of inspections1 September 2020 to 31 March 2021</t>
  </si>
  <si>
    <t>Childcare registerHome childcarerBoltonTotal No of inspections1 September 2020 to 31 March 2021</t>
  </si>
  <si>
    <t>Childcare registerHome childcarerBournemouth, Christchurch &amp; PooleTotal No of inspections1 September 2020 to 31 March 2021</t>
  </si>
  <si>
    <t>Childcare registerHome childcarerBracknell ForestTotal No of inspections1 September 2020 to 31 March 2021</t>
  </si>
  <si>
    <t>Childcare registerHome childcarerBradfordTotal No of inspections1 September 2020 to 31 March 2021</t>
  </si>
  <si>
    <t>Childcare registerHome childcarerBrentTotal No of inspections1 September 2020 to 31 March 2021</t>
  </si>
  <si>
    <t>Childcare registerHome childcarerBrighton and HoveTotal No of inspections1 September 2020 to 31 March 2021</t>
  </si>
  <si>
    <t>Childcare registerHome childcarerBristolTotal No of inspections1 September 2020 to 31 March 2021</t>
  </si>
  <si>
    <t>Childcare registerHome childcarerBromleyTotal No of inspections1 September 2020 to 31 March 2021</t>
  </si>
  <si>
    <t>Childcare registerHome childcarerBuckinghamshireTotal No of inspections1 September 2020 to 31 March 2021</t>
  </si>
  <si>
    <t>Childcare registerHome childcarerCalderdaleTotal No of inspections1 September 2020 to 31 March 2021</t>
  </si>
  <si>
    <t>Childcare registerHome childcarerCambridgeshireTotal No of inspections1 September 2020 to 31 March 2021</t>
  </si>
  <si>
    <t>Childcare registerHome childcarerCamdenTotal No of inspections1 September 2020 to 31 March 2021</t>
  </si>
  <si>
    <t>Childcare registerHome childcarerCentral BedfordshireTotal No of inspections1 September 2020 to 31 March 2021</t>
  </si>
  <si>
    <t>Childcare registerHome childcarerCheshire EastTotal No of inspections1 September 2020 to 31 March 2021</t>
  </si>
  <si>
    <t>Childcare registerHome childcarerCheshire West and ChesterTotal No of inspections1 September 2020 to 31 March 2021</t>
  </si>
  <si>
    <t>Childcare registerHome childcarerCornwallTotal No of inspections1 September 2020 to 31 March 2021</t>
  </si>
  <si>
    <t>Childcare registerHome childcarerCoventryTotal No of inspections1 September 2020 to 31 March 2021</t>
  </si>
  <si>
    <t>Childcare registerHome childcarerCroydonTotal No of inspections1 September 2020 to 31 March 2021</t>
  </si>
  <si>
    <t>Childcare registerHome childcarerDerbyTotal No of inspections1 September 2020 to 31 March 2021</t>
  </si>
  <si>
    <t>Childcare registerHome childcarerDerbyshireTotal No of inspections1 September 2020 to 31 March 2021</t>
  </si>
  <si>
    <t>Childcare registerHome childcarerDevonTotal No of inspections1 September 2020 to 31 March 2021</t>
  </si>
  <si>
    <t>Childcare registerHome childcarerDorsetTotal No of inspections1 September 2020 to 31 March 2021</t>
  </si>
  <si>
    <t>Childcare registerHome childcarerDudleyTotal No of inspections1 September 2020 to 31 March 2021</t>
  </si>
  <si>
    <t>Childcare registerHome childcarerDurhamTotal No of inspections1 September 2020 to 31 March 2021</t>
  </si>
  <si>
    <t>Childcare registerHome childcarerEalingTotal No of inspections1 September 2020 to 31 March 2021</t>
  </si>
  <si>
    <t>Childcare registerHome childcarerEast Riding of YorkshireTotal No of inspections1 September 2020 to 31 March 2021</t>
  </si>
  <si>
    <t>Childcare registerHome childcarerEast SussexTotal No of inspections1 September 2020 to 31 March 2021</t>
  </si>
  <si>
    <t>Childcare registerHome childcarerEnfieldTotal No of inspections1 September 2020 to 31 March 2021</t>
  </si>
  <si>
    <t>Childcare registerHome childcarerEssexTotal No of inspections1 September 2020 to 31 March 2021</t>
  </si>
  <si>
    <t>Childcare registerHome childcarerGatesheadTotal No of inspections1 September 2020 to 31 March 2021</t>
  </si>
  <si>
    <t>Childcare registerHome childcarerGloucestershireTotal No of inspections1 September 2020 to 31 March 2021</t>
  </si>
  <si>
    <t>Childcare registerHome childcarerGreenwichTotal No of inspections1 September 2020 to 31 March 2021</t>
  </si>
  <si>
    <t>Childcare registerHome childcarerHackneyTotal No of inspections1 September 2020 to 31 March 2021</t>
  </si>
  <si>
    <t>Childcare registerHome childcarerHaltonTotal No of inspections1 September 2020 to 31 March 2021</t>
  </si>
  <si>
    <t>Childcare registerHome childcarerHammersmith and FulhamTotal No of inspections1 September 2020 to 31 March 2021</t>
  </si>
  <si>
    <t>Childcare registerHome childcarerHampshireTotal No of inspections1 September 2020 to 31 March 2021</t>
  </si>
  <si>
    <t>Childcare registerHome childcarerHaringeyTotal No of inspections1 September 2020 to 31 March 2021</t>
  </si>
  <si>
    <t>Childcare registerHome childcarerHarrowTotal No of inspections1 September 2020 to 31 March 2021</t>
  </si>
  <si>
    <t>Childcare registerHome childcarerHartlepoolTotal No of inspections1 September 2020 to 31 March 2021</t>
  </si>
  <si>
    <t>Childcare registerHome childcarerHaveringTotal No of inspections1 September 2020 to 31 March 2021</t>
  </si>
  <si>
    <t>Childcare registerHome childcarerHerefordshireTotal No of inspections1 September 2020 to 31 March 2021</t>
  </si>
  <si>
    <t>Childcare registerHome childcarerHertfordshireTotal No of inspections1 September 2020 to 31 March 2021</t>
  </si>
  <si>
    <t>Childcare registerHome childcarerHillingdonTotal No of inspections1 September 2020 to 31 March 2021</t>
  </si>
  <si>
    <t>Childcare registerHome childcarerHounslowTotal No of inspections1 September 2020 to 31 March 2021</t>
  </si>
  <si>
    <t>Childcare registerHome childcarerIsle of WightTotal No of inspections1 September 2020 to 31 March 2021</t>
  </si>
  <si>
    <t>Childcare registerHome childcarerIslingtonTotal No of inspections1 September 2020 to 31 March 2021</t>
  </si>
  <si>
    <t>Childcare registerHome childcarerKensington and ChelseaTotal No of inspections1 September 2020 to 31 March 2021</t>
  </si>
  <si>
    <t>Childcare registerHome childcarerKentTotal No of inspections1 September 2020 to 31 March 2021</t>
  </si>
  <si>
    <t>Childcare registerHome childcarerKingston upon HullTotal No of inspections1 September 2020 to 31 March 2021</t>
  </si>
  <si>
    <t>Childcare registerHome childcarerKingston upon ThamesTotal No of inspections1 September 2020 to 31 March 2021</t>
  </si>
  <si>
    <t>Childcare registerHome childcarerKirkleesTotal No of inspections1 September 2020 to 31 March 2021</t>
  </si>
  <si>
    <t>Childcare registerHome childcarerKnowsleyTotal No of inspections1 September 2020 to 31 March 2021</t>
  </si>
  <si>
    <t>Childcare registerHome childcarerLambethTotal No of inspections1 September 2020 to 31 March 2021</t>
  </si>
  <si>
    <t>Childcare registerHome childcarerLancashireTotal No of inspections1 September 2020 to 31 March 2021</t>
  </si>
  <si>
    <t>Childcare registerHome childcarerLeedsTotal No of inspections1 September 2020 to 31 March 2021</t>
  </si>
  <si>
    <t>Childcare registerHome childcarerLeicesterTotal No of inspections1 September 2020 to 31 March 2021</t>
  </si>
  <si>
    <t>Childcare registerHome childcarerLeicestershireTotal No of inspections1 September 2020 to 31 March 2021</t>
  </si>
  <si>
    <t>Childcare registerHome childcarerLewishamTotal No of inspections1 September 2020 to 31 March 2021</t>
  </si>
  <si>
    <t>Childcare registerHome childcarerLincolnshireTotal No of inspections1 September 2020 to 31 March 2021</t>
  </si>
  <si>
    <t>Childcare registerHome childcarerLutonTotal No of inspections1 September 2020 to 31 March 2021</t>
  </si>
  <si>
    <t>Childcare registerHome childcarerManchesterTotal No of inspections1 September 2020 to 31 March 2021</t>
  </si>
  <si>
    <t>Childcare registerHome childcarerMedwayTotal No of inspections1 September 2020 to 31 March 2021</t>
  </si>
  <si>
    <t>Childcare registerHome childcarerMertonTotal No of inspections1 September 2020 to 31 March 2021</t>
  </si>
  <si>
    <t>Childcare registerHome childcarerMilton KeynesTotal No of inspections1 September 2020 to 31 March 2021</t>
  </si>
  <si>
    <t>Childcare registerHome childcarerNewcastle upon TyneTotal No of inspections1 September 2020 to 31 March 2021</t>
  </si>
  <si>
    <t>Childcare registerHome childcarerNewhamTotal No of inspections1 September 2020 to 31 March 2021</t>
  </si>
  <si>
    <t>Childcare registerHome childcarerNorfolkTotal No of inspections1 September 2020 to 31 March 2021</t>
  </si>
  <si>
    <t>Childcare registerHome childcarerNorth LincolnshireTotal No of inspections1 September 2020 to 31 March 2021</t>
  </si>
  <si>
    <t>Childcare registerHome childcarerNorth SomersetTotal No of inspections1 September 2020 to 31 March 2021</t>
  </si>
  <si>
    <t>Childcare registerHome childcarerNorth TynesideTotal No of inspections1 September 2020 to 31 March 2021</t>
  </si>
  <si>
    <t>Childcare registerHome childcarerNorth YorkshireTotal No of inspections1 September 2020 to 31 March 2021</t>
  </si>
  <si>
    <t>Childcare registerHome childcarerNorthamptonshireTotal No of inspections1 September 2020 to 31 March 2021</t>
  </si>
  <si>
    <t>Childcare registerHome childcarerNorthumberlandTotal No of inspections1 September 2020 to 31 March 2021</t>
  </si>
  <si>
    <t>Childcare registerHome childcarerNottinghamTotal No of inspections1 September 2020 to 31 March 2021</t>
  </si>
  <si>
    <t>Childcare registerHome childcarerNottinghamshireTotal No of inspections1 September 2020 to 31 March 2021</t>
  </si>
  <si>
    <t>Childcare registerHome childcarerOldhamTotal No of inspections1 September 2020 to 31 March 2021</t>
  </si>
  <si>
    <t>Childcare registerHome childcarerOxfordshireTotal No of inspections1 September 2020 to 31 March 2021</t>
  </si>
  <si>
    <t>Childcare registerHome childcarerPlymouthTotal No of inspections1 September 2020 to 31 March 2021</t>
  </si>
  <si>
    <t>Childcare registerHome childcarerPortsmouthTotal No of inspections1 September 2020 to 31 March 2021</t>
  </si>
  <si>
    <t>Childcare registerHome childcarerReadingTotal No of inspections1 September 2020 to 31 March 2021</t>
  </si>
  <si>
    <t>Childcare registerHome childcarerRedbridgeTotal No of inspections1 September 2020 to 31 March 2021</t>
  </si>
  <si>
    <t>Childcare registerHome childcarerRichmond upon ThamesTotal No of inspections1 September 2020 to 31 March 2021</t>
  </si>
  <si>
    <t>Childcare registerHome childcarerRutlandTotal No of inspections1 September 2020 to 31 March 2021</t>
  </si>
  <si>
    <t>Childcare registerHome childcarerSalfordTotal No of inspections1 September 2020 to 31 March 2021</t>
  </si>
  <si>
    <t>Childcare registerHome childcarerSandwellTotal No of inspections1 September 2020 to 31 March 2021</t>
  </si>
  <si>
    <t>Childcare registerHome childcarerSeftonTotal No of inspections1 September 2020 to 31 March 2021</t>
  </si>
  <si>
    <t>Childcare registerHome childcarerSheffieldTotal No of inspections1 September 2020 to 31 March 2021</t>
  </si>
  <si>
    <t>Childcare registerHome childcarerShropshireTotal No of inspections1 September 2020 to 31 March 2021</t>
  </si>
  <si>
    <t>Childcare registerHome childcarerSloughTotal No of inspections1 September 2020 to 31 March 2021</t>
  </si>
  <si>
    <t>Childcare registerHome childcarerSolihullTotal No of inspections1 September 2020 to 31 March 2021</t>
  </si>
  <si>
    <t>Childcare registerHome childcarerSomersetTotal No of inspections1 September 2020 to 31 March 2021</t>
  </si>
  <si>
    <t>Childcare registerHome childcarerSouth GloucestershireTotal No of inspections1 September 2020 to 31 March 2021</t>
  </si>
  <si>
    <t>Childcare registerHome childcarerSouthamptonTotal No of inspections1 September 2020 to 31 March 2021</t>
  </si>
  <si>
    <t>Childcare registerHome childcarerSouthend on SeaTotal No of inspections1 September 2020 to 31 March 2021</t>
  </si>
  <si>
    <t>Childcare registerHome childcarerSouthwarkTotal No of inspections1 September 2020 to 31 March 2021</t>
  </si>
  <si>
    <t>Childcare registerHome childcarerSt HelensTotal No of inspections1 September 2020 to 31 March 2021</t>
  </si>
  <si>
    <t>Childcare registerHome childcarerStaffordshireTotal No of inspections1 September 2020 to 31 March 2021</t>
  </si>
  <si>
    <t>Childcare registerHome childcarerStockportTotal No of inspections1 September 2020 to 31 March 2021</t>
  </si>
  <si>
    <t>Childcare registerHome childcarerStockton-on-TeesTotal No of inspections1 September 2020 to 31 March 2021</t>
  </si>
  <si>
    <t>Childcare registerHome childcarerStoke-on-TrentTotal No of inspections1 September 2020 to 31 March 2021</t>
  </si>
  <si>
    <t>Childcare registerHome childcarerSuffolkTotal No of inspections1 September 2020 to 31 March 2021</t>
  </si>
  <si>
    <t>Childcare registerHome childcarerSunderlandTotal No of inspections1 September 2020 to 31 March 2021</t>
  </si>
  <si>
    <t>Childcare registerHome childcarerSurreyTotal No of inspections1 September 2020 to 31 March 2021</t>
  </si>
  <si>
    <t>Childcare registerHome childcarerSuttonTotal No of inspections1 September 2020 to 31 March 2021</t>
  </si>
  <si>
    <t>Childcare registerHome childcarerSwindonTotal No of inspections1 September 2020 to 31 March 2021</t>
  </si>
  <si>
    <t>Childcare registerHome childcarerTamesideTotal No of inspections1 September 2020 to 31 March 2021</t>
  </si>
  <si>
    <t>Childcare registerHome childcarerThurrockTotal No of inspections1 September 2020 to 31 March 2021</t>
  </si>
  <si>
    <t>Childcare registerHome childcarerTorbayTotal No of inspections1 September 2020 to 31 March 2021</t>
  </si>
  <si>
    <t>Childcare registerHome childcarerTraffordTotal No of inspections1 September 2020 to 31 March 2021</t>
  </si>
  <si>
    <t>Childcare registerHome childcarerWakefieldTotal No of inspections1 September 2020 to 31 March 2021</t>
  </si>
  <si>
    <t>Childcare registerHome childcarerWalsallTotal No of inspections1 September 2020 to 31 March 2021</t>
  </si>
  <si>
    <t>Childcare registerHome childcarerWaltham ForestTotal No of inspections1 September 2020 to 31 March 2021</t>
  </si>
  <si>
    <t>Childcare registerHome childcarerWandsworthTotal No of inspections1 September 2020 to 31 March 2021</t>
  </si>
  <si>
    <t>Childcare registerHome childcarerWarringtonTotal No of inspections1 September 2020 to 31 March 2021</t>
  </si>
  <si>
    <t>Childcare registerHome childcarerWarwickshireTotal No of inspections1 September 2020 to 31 March 2021</t>
  </si>
  <si>
    <t>Childcare registerHome childcarerWest BerkshireTotal No of inspections1 September 2020 to 31 March 2021</t>
  </si>
  <si>
    <t>Childcare registerHome childcarerWest SussexTotal No of inspections1 September 2020 to 31 March 2021</t>
  </si>
  <si>
    <t>Childcare registerHome childcarerWestminsterTotal No of inspections1 September 2020 to 31 March 2021</t>
  </si>
  <si>
    <t>Childcare registerHome childcarerWiganTotal No of inspections1 September 2020 to 31 March 2021</t>
  </si>
  <si>
    <t>Childcare registerHome childcarerWiltshireTotal No of inspections1 September 2020 to 31 March 2021</t>
  </si>
  <si>
    <t>Childcare registerHome childcarerWindsor and MaidenheadTotal No of inspections1 September 2020 to 31 March 2021</t>
  </si>
  <si>
    <t>Childcare registerHome childcarerWirralTotal No of inspections1 September 2020 to 31 March 2021</t>
  </si>
  <si>
    <t>Childcare registerHome childcarerWokinghamTotal No of inspections1 September 2020 to 31 March 2021</t>
  </si>
  <si>
    <t>Childcare registerHome childcarerWorcestershireTotal No of inspections1 September 2020 to 31 March 2021</t>
  </si>
  <si>
    <t>Childcare registerHome childcarerYorkTotal No of inspections1 September 2020 to 31 March 2021</t>
  </si>
  <si>
    <t>All provisionOutcome1 September 2020 to 31 March 2021</t>
  </si>
  <si>
    <t>Childcare on domestic premisesOutcome1 September 2020 to 31 March 2021</t>
  </si>
  <si>
    <t>Childcare on non-domestic premisesOutcome1 September 2020 to 31 March 2021</t>
  </si>
  <si>
    <t>ChildminderOutcome1 September 2020 to 31 March 2021</t>
  </si>
  <si>
    <t>Home childcarerOutcome1 September 2020 to 31 March 2021</t>
  </si>
  <si>
    <t xml:space="preserve">Table temporarily suspended. Due to impact of COVID 19, no Early Years Register inspections were carried out between 1 April 2020 and 31 March 2021. </t>
  </si>
  <si>
    <t xml:space="preserve">Chart temporarily suspended. Due to impact of COVID 19, no Early Years Register inspections were carried out between 1 April 2020 and 31 March 2021. </t>
  </si>
  <si>
    <t xml:space="preserve">2. We published transparency data on our visits to registered providers during the interim phase of our return to inspection. This provides more detailed information about these events: </t>
  </si>
  <si>
    <t xml:space="preserve">www.gov.uk/government/publications/data-on-covid-19-visits-registered-early-years-providers </t>
  </si>
  <si>
    <t>1. As part of a phased return to routine inspections from 1 September to 31 December 2020 we carried out interim visits. These visits are not inspections and did not result in an inspection grade but an outcome summary report was published as a result of the visit.</t>
  </si>
  <si>
    <t>Childcare on non-domestic premisesBarnsley</t>
  </si>
  <si>
    <t>All provisionBarnsleyAccident or injury</t>
  </si>
  <si>
    <t>All provisionBarnsleyGeneral information and records matters</t>
  </si>
  <si>
    <t>All provisionBarnsleyInformation for parents and carers</t>
  </si>
  <si>
    <t>All provisionBarnsleyManaging behaviour</t>
  </si>
  <si>
    <t>All provisionBarnsleySafeguarding practice</t>
  </si>
  <si>
    <t>Childcare on non-domestic premisesBarnsleyAccident or injury</t>
  </si>
  <si>
    <t>Childcare on non-domestic premisesBarnsleyGeneral information and records matters</t>
  </si>
  <si>
    <t>Childcare on non-domestic premisesBarnsleyInformation about the provider</t>
  </si>
  <si>
    <t>Childcare on non-domestic premisesBarnsleyInformation for parents and carers</t>
  </si>
  <si>
    <t>Childcare on non-domestic premisesBarnsleyInspection has actions</t>
  </si>
  <si>
    <t>Childcare on non-domestic premisesBarnsleyKey persons</t>
  </si>
  <si>
    <t>Childcare on non-domestic premisesBarnsleyManaging behaviour</t>
  </si>
  <si>
    <t>Childcare on non-domestic premisesBarnsleySafeguarding practice</t>
  </si>
  <si>
    <t>Childcare on non-domestic premisesBarnsleyTraining, support and skills</t>
  </si>
  <si>
    <t xml:space="preserve">2. The regulatory events include face-to-face visits as well as remote visits via telephone call. </t>
  </si>
  <si>
    <r>
      <rPr>
        <b/>
        <sz val="12"/>
        <color rgb="FF000000"/>
        <rFont val="Tahoma"/>
        <family val="2"/>
      </rPr>
      <t>Early Years Register (EYR)</t>
    </r>
    <r>
      <rPr>
        <sz val="10"/>
        <color theme="1"/>
        <rFont val="Tahoma"/>
        <family val="2"/>
      </rPr>
      <t xml:space="preserve">
The EYR is for providers that care for children in the early years age group, from birth to 31 August following their fifth birthday. Registration is compulsory for these providers and they must meet the requirements of the EYFS.
 </t>
    </r>
  </si>
  <si>
    <t>8. Local authority and regional data for providers as at 31 August 2020 used to produce this table has been updated to incorporate changes in the postcode lookup data. This has allowed us to populate data that was previously missing on local authority and region and provide a more accurate picture of joiners and leavers across local authorities and regions.</t>
  </si>
  <si>
    <t>5. Local authority and regional data for providers as at 31 August 2020 used to produce this table has been updated to incorporate changes in the postcode lookup data. This has allowed us to populate data that was previously missing on local authority and region and provide a more accurate picture of joiners and leavers across local authorities and regions.</t>
  </si>
  <si>
    <t>Most recent inspections of providers as at 31 March 2021</t>
  </si>
  <si>
    <t>Due to COVID-19, there were no inspections between 1 April and 31 August 2020.</t>
  </si>
  <si>
    <r>
      <t xml:space="preserve">Table 20a: Number of regulatory visits and registration visits to childcare providers </t>
    </r>
    <r>
      <rPr>
        <b/>
        <vertAlign val="superscript"/>
        <sz val="11"/>
        <color theme="1"/>
        <rFont val="Tahoma"/>
        <family val="2"/>
      </rPr>
      <t>1 2 3</t>
    </r>
  </si>
  <si>
    <r>
      <t xml:space="preserve">Table 3: Movement in the childcare sector </t>
    </r>
    <r>
      <rPr>
        <b/>
        <vertAlign val="superscript"/>
        <sz val="11"/>
        <color indexed="8"/>
        <rFont val="Tahoma"/>
        <family val="2"/>
      </rPr>
      <t xml:space="preserve">1 2 3 4 5 6 7 </t>
    </r>
    <r>
      <rPr>
        <b/>
        <vertAlign val="superscript"/>
        <sz val="11"/>
        <color theme="1"/>
        <rFont val="Tahoma"/>
        <family val="2"/>
      </rPr>
      <t>8</t>
    </r>
  </si>
  <si>
    <r>
      <t xml:space="preserve">Table 4: Movement in the childcare sector, by region and local authority </t>
    </r>
    <r>
      <rPr>
        <b/>
        <vertAlign val="superscript"/>
        <sz val="11"/>
        <color indexed="8"/>
        <rFont val="Tahoma"/>
        <family val="2"/>
      </rPr>
      <t>1 2 3 4</t>
    </r>
    <r>
      <rPr>
        <b/>
        <sz val="11"/>
        <color theme="1"/>
        <rFont val="Tahoma"/>
        <family val="2"/>
      </rPr>
      <t xml:space="preserve"> </t>
    </r>
    <r>
      <rPr>
        <b/>
        <vertAlign val="superscript"/>
        <sz val="11"/>
        <color theme="1"/>
        <rFont val="Tahoma"/>
        <family val="2"/>
      </rPr>
      <t>5</t>
    </r>
  </si>
  <si>
    <t>Official statistics</t>
  </si>
  <si>
    <t>Childcare providers and inspections</t>
  </si>
  <si>
    <t xml:space="preserve">Published on: 30 June 2021  </t>
  </si>
  <si>
    <t xml:space="preserve">Publication frequency: Three times per year </t>
  </si>
  <si>
    <t>Data on inspections up to the end of March are published in June each year, inspections up to the end of August are published in November each year and inspections up to the end of December are published in March of the following year.</t>
  </si>
  <si>
    <t>Responsible Statistician: Anita Patel</t>
  </si>
  <si>
    <t>Tel: 03000 130 914</t>
  </si>
  <si>
    <t xml:space="preserve">© Crown copyright 2021. You may use and re-use this information (not including logos) free of charge in any format or medium, under the terms of the Open Government Licence.  </t>
  </si>
  <si>
    <t xml:space="preserve">
This release contains:
• The number of Ofsted registered childcare providers and places, and their most recent inspection outcomes as at 31 March 2021.
• The number of providers that have registered with Ofsted (joiners) and the number of providers that have left (leavers) between 31 August 2020 and 31 March 2021.</t>
  </si>
  <si>
    <r>
      <rPr>
        <b/>
        <sz val="12"/>
        <rFont val="Tahoma"/>
        <family val="2"/>
      </rPr>
      <t xml:space="preserve">Revisions to previous release </t>
    </r>
    <r>
      <rPr>
        <sz val="10"/>
        <rFont val="Tahoma"/>
        <family val="2"/>
      </rPr>
      <t xml:space="preserve">
The provisional data in the previous release related to inspections that took place between 1 April 2020 to 31 August 2020. However, due to the impact of COVID-19, there were no provisional inspections data in the previous statistical release and therefore no revised inspections data in this release.
</t>
    </r>
  </si>
  <si>
    <r>
      <rPr>
        <b/>
        <sz val="12"/>
        <rFont val="Tahoma"/>
        <family val="2"/>
      </rPr>
      <t>Education inspection framework (EIF)</t>
    </r>
    <r>
      <rPr>
        <sz val="10"/>
        <rFont val="Tahoma"/>
        <family val="2"/>
      </rPr>
      <t xml:space="preserve">
We carried out inspections from 1 September 2019 under the (EIF). The EIF supports consistency when carrying out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(EYFS). Inspectors judge the overall effectiveness of the early years provision, taking into account four judgements:
• quality of education
• behaviour and attitudes
• personal development
• effectiveness of leadership and management.
Until recently we inspected childcare providers on a 4-year inspection cycle. The most recent cycle ran from 1 August 2016 through to 31 July 2020. We were committed to inspecting all providers that were on the EYR at the beginning of the cycle, by the end of the cycle. However, due to the impact of COVID-19, we paused our routine inspections in mid-March 2020.
</t>
    </r>
  </si>
  <si>
    <r>
      <rPr>
        <b/>
        <sz val="12"/>
        <rFont val="Tahoma"/>
        <family val="2"/>
      </rPr>
      <t>Inspection windows</t>
    </r>
    <r>
      <rPr>
        <sz val="10"/>
        <rFont val="Tahoma"/>
        <family val="2"/>
      </rPr>
      <t xml:space="preserve">
Until recently, we inspected childcare providers on a 4-year inspection cycle. The most recent inspection cycle ran from 1 August 2016 to 31 July 2020. However, due to the impact of COVID-19 (coronavirus), we paused our routine inspections in mid-March 2020.
As we resume full EYR inspections from May 2021, we will no longer be inspecting providers on a 4-year cycle. All early years providers will have their own inspection window based on the date and judgement of their last inspection. We will look to inspect all providers within a 6-year window. However, we will continue to re-inspect providers judged ‘requires improvement’ and ‘inadequate’ within 12 and 6 months respectively. We will still aim to inspect all new childcare providers within 30 months of their registration date.
 </t>
    </r>
  </si>
  <si>
    <r>
      <t xml:space="preserve">Table 10: Actions and recommendations issued at inspections of active early years registered providers at their most recent inspection since 1 September 2018, by the statutory requirements of the Early Years Register </t>
    </r>
    <r>
      <rPr>
        <b/>
        <vertAlign val="superscript"/>
        <sz val="11"/>
        <color indexed="8"/>
        <rFont val="Tahoma"/>
        <family val="2"/>
      </rPr>
      <t>1 2 3</t>
    </r>
  </si>
  <si>
    <t>Inspections and regulatory activity during the reporting period</t>
  </si>
  <si>
    <t>email: psi@nationalarchives.gov.uk</t>
  </si>
  <si>
    <t xml:space="preserve">or write to: Information Policy Team, The National Archives, Kew, London, TW9 4DU; </t>
  </si>
  <si>
    <r>
      <rPr>
        <sz val="12"/>
        <rFont val="Tahoma"/>
        <family val="2"/>
      </rPr>
      <t xml:space="preserve">Email: </t>
    </r>
    <r>
      <rPr>
        <u/>
        <sz val="12"/>
        <color indexed="12"/>
        <rFont val="Tahoma"/>
        <family val="2"/>
      </rPr>
      <t>Anita.Patel@ofsted.gov.uk</t>
    </r>
  </si>
  <si>
    <r>
      <rPr>
        <sz val="10"/>
        <rFont val="Tahoma"/>
        <family val="2"/>
      </rPr>
      <t>To view this licence, visit:</t>
    </r>
    <r>
      <rPr>
        <sz val="10"/>
        <color indexed="12"/>
        <rFont val="Tahoma"/>
        <family val="2"/>
      </rPr>
      <t xml:space="preserve"> </t>
    </r>
    <r>
      <rPr>
        <u/>
        <sz val="10"/>
        <color indexed="12"/>
        <rFont val="Tahoma"/>
        <family val="2"/>
      </rPr>
      <t>http://www.nationalarchives.gov.uk/doc/open-government-licence/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</si>
</sst>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9" x14ac:knownFonts="1">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b/>
      <sz val="16"/>
      <name val="Tahoma"/>
      <family val="2"/>
    </font>
    <font>
      <sz val="8"/>
      <color rgb="FF000000"/>
      <name val="Tahoma"/>
      <family val="2"/>
    </font>
    <font>
      <sz val="10"/>
      <name val="Tahoma"/>
      <family val="2"/>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
      <b/>
      <vertAlign val="superscript"/>
      <sz val="11"/>
      <color theme="1"/>
      <name val="Tahoma"/>
      <family val="2"/>
    </font>
    <font>
      <sz val="9"/>
      <color rgb="FFFF0000"/>
      <name val="Tahoma"/>
      <family val="2"/>
    </font>
    <font>
      <sz val="10"/>
      <color rgb="FF000000"/>
      <name val="Tahoma"/>
      <family val="2"/>
    </font>
    <font>
      <b/>
      <u/>
      <sz val="14"/>
      <color rgb="FF000000"/>
      <name val="Tahoma"/>
      <family val="2"/>
    </font>
    <font>
      <b/>
      <sz val="12"/>
      <color rgb="FF000000"/>
      <name val="Tahoma"/>
      <family val="2"/>
    </font>
    <font>
      <u/>
      <sz val="10"/>
      <color rgb="FF0563C1"/>
      <name val="Tahoma"/>
      <family val="2"/>
    </font>
    <font>
      <sz val="16"/>
      <color rgb="FF00B050"/>
      <name val="Wingdings"/>
      <charset val="2"/>
    </font>
    <font>
      <u/>
      <sz val="8"/>
      <color indexed="12"/>
      <name val="Tahoma"/>
      <family val="2"/>
    </font>
    <font>
      <sz val="16"/>
      <color rgb="FF000000"/>
      <name val="Tahoma"/>
      <family val="2"/>
    </font>
    <font>
      <b/>
      <sz val="20"/>
      <color rgb="FF000000"/>
      <name val="Tahoma"/>
      <family val="2"/>
    </font>
    <font>
      <sz val="12"/>
      <color rgb="FF000000"/>
      <name val="Tahoma"/>
      <family val="2"/>
    </font>
    <font>
      <b/>
      <sz val="12"/>
      <name val="Tahoma"/>
      <family val="2"/>
    </font>
    <font>
      <u/>
      <sz val="12"/>
      <color indexed="12"/>
      <name val="Tahoma"/>
      <family val="2"/>
    </font>
    <font>
      <sz val="12"/>
      <name val="Tahoma"/>
      <family val="2"/>
    </font>
    <font>
      <sz val="10"/>
      <color indexed="12"/>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
      <patternFill patternType="solid">
        <fgColor theme="4" tint="0.79998168889431442"/>
        <bgColor indexed="64"/>
      </patternFill>
    </fill>
  </fills>
  <borders count="73">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14999847407452621"/>
      </bottom>
      <diagonal/>
    </border>
    <border>
      <left style="thin">
        <color theme="0"/>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tint="-0.14999847407452621"/>
      </left>
      <right style="thin">
        <color theme="0"/>
      </right>
      <top/>
      <bottom style="thin">
        <color theme="0" tint="-0.14999847407452621"/>
      </bottom>
      <diagonal/>
    </border>
    <border>
      <left style="thin">
        <color theme="0"/>
      </left>
      <right/>
      <top/>
      <bottom style="thin">
        <color theme="0" tint="-0.14999847407452621"/>
      </bottom>
      <diagonal/>
    </border>
    <border>
      <left style="thin">
        <color theme="0"/>
      </left>
      <right style="thin">
        <color theme="0" tint="-0.24994659260841701"/>
      </right>
      <top/>
      <bottom style="thin">
        <color theme="0" tint="-0.249977111117893"/>
      </bottom>
      <diagonal/>
    </border>
    <border>
      <left style="thin">
        <color theme="0" tint="-0.2499465926084170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s>
  <cellStyleXfs count="12">
    <xf numFmtId="0" fontId="0" fillId="0" borderId="0"/>
    <xf numFmtId="0" fontId="6" fillId="0" borderId="0"/>
    <xf numFmtId="0" fontId="18" fillId="0" borderId="0" applyNumberFormat="0" applyFill="0" applyBorder="0" applyAlignment="0" applyProtection="0">
      <alignment vertical="top"/>
      <protection locked="0"/>
    </xf>
    <xf numFmtId="44" fontId="13" fillId="0" borderId="0" applyFont="0" applyFill="0" applyBorder="0" applyAlignment="0" applyProtection="0"/>
    <xf numFmtId="0" fontId="30" fillId="0" borderId="0"/>
    <xf numFmtId="166" fontId="30" fillId="0" borderId="0"/>
    <xf numFmtId="0" fontId="13" fillId="0" borderId="0"/>
    <xf numFmtId="0" fontId="13" fillId="0" borderId="0"/>
    <xf numFmtId="0" fontId="46" fillId="0" borderId="0"/>
    <xf numFmtId="0" fontId="13" fillId="0" borderId="0"/>
    <xf numFmtId="0" fontId="56" fillId="0" borderId="0"/>
    <xf numFmtId="0" fontId="59" fillId="0" borderId="0" applyNumberFormat="0" applyFill="0" applyBorder="0" applyAlignment="0" applyProtection="0"/>
  </cellStyleXfs>
  <cellXfs count="754">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3" fillId="0" borderId="0" xfId="0" applyFont="1" applyAlignment="1">
      <alignment vertical="top"/>
    </xf>
    <xf numFmtId="0" fontId="19"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0" applyFont="1" applyAlignment="1" applyProtection="1">
      <alignment vertical="top"/>
      <protection hidden="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21"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22" fillId="0" borderId="0" xfId="1" applyFont="1" applyAlignment="1" applyProtection="1">
      <alignment vertical="center" readingOrder="1"/>
      <protection locked="0"/>
    </xf>
    <xf numFmtId="0" fontId="22"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22"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23" fillId="0" borderId="0" xfId="0" applyNumberFormat="1" applyFont="1" applyAlignment="1">
      <alignment horizontal="left" vertical="center"/>
    </xf>
    <xf numFmtId="0" fontId="24" fillId="0" borderId="0" xfId="0" applyFont="1" applyAlignment="1">
      <alignment vertical="top"/>
    </xf>
    <xf numFmtId="0" fontId="10" fillId="0" borderId="0" xfId="0" applyFont="1" applyAlignment="1" applyProtection="1">
      <alignment vertical="top" wrapText="1"/>
      <protection hidden="1"/>
    </xf>
    <xf numFmtId="1" fontId="23" fillId="0" borderId="0" xfId="0" applyNumberFormat="1" applyFont="1" applyAlignment="1">
      <alignment horizontal="left" vertical="center"/>
    </xf>
    <xf numFmtId="0" fontId="0" fillId="6" borderId="0" xfId="0" applyFill="1"/>
    <xf numFmtId="0" fontId="19"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26" fillId="0" borderId="0" xfId="0" applyFont="1" applyAlignment="1" applyProtection="1">
      <alignment horizontal="left" vertical="top"/>
      <protection hidden="1"/>
    </xf>
    <xf numFmtId="0" fontId="27" fillId="5" borderId="0" xfId="0" applyFont="1" applyFill="1" applyAlignment="1" applyProtection="1">
      <alignment horizontal="right" indent="1"/>
      <protection hidden="1"/>
    </xf>
    <xf numFmtId="0" fontId="27" fillId="5" borderId="0" xfId="0" applyFont="1" applyFill="1" applyAlignment="1" applyProtection="1">
      <alignment horizontal="left" indent="1"/>
      <protection locked="0" hidden="1"/>
    </xf>
    <xf numFmtId="0" fontId="0" fillId="0" borderId="0" xfId="0" applyAlignment="1">
      <alignment horizontal="right" vertical="top"/>
    </xf>
    <xf numFmtId="0" fontId="27" fillId="5" borderId="1" xfId="0" applyFont="1" applyFill="1" applyBorder="1" applyAlignment="1" applyProtection="1">
      <alignment horizontal="left" indent="1"/>
      <protection hidden="1"/>
    </xf>
    <xf numFmtId="0" fontId="27" fillId="5" borderId="1" xfId="0" applyFont="1" applyFill="1" applyBorder="1" applyAlignment="1" applyProtection="1">
      <alignment horizontal="left" indent="1"/>
      <protection locked="0" hidden="1"/>
    </xf>
    <xf numFmtId="0" fontId="27"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19" fillId="0" borderId="3" xfId="1" applyNumberFormat="1" applyFont="1" applyBorder="1" applyAlignment="1">
      <alignment horizontal="center" vertical="center" wrapText="1"/>
    </xf>
    <xf numFmtId="0" fontId="27" fillId="0" borderId="0" xfId="0" applyFont="1" applyAlignment="1">
      <alignment wrapText="1"/>
    </xf>
    <xf numFmtId="3" fontId="28" fillId="5" borderId="0" xfId="0" applyNumberFormat="1" applyFont="1" applyFill="1" applyProtection="1">
      <protection hidden="1"/>
    </xf>
    <xf numFmtId="3" fontId="28" fillId="5" borderId="0" xfId="0" applyNumberFormat="1" applyFont="1" applyFill="1" applyAlignment="1" applyProtection="1">
      <alignment horizontal="right"/>
      <protection hidden="1"/>
    </xf>
    <xf numFmtId="3" fontId="19"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29"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19" fillId="5" borderId="0" xfId="0" applyNumberFormat="1" applyFont="1" applyFill="1" applyAlignment="1" applyProtection="1">
      <alignment horizontal="left" indent="1"/>
      <protection hidden="1"/>
    </xf>
    <xf numFmtId="0" fontId="25" fillId="0" borderId="9" xfId="0" applyFont="1" applyBorder="1" applyAlignment="1" applyProtection="1">
      <alignment horizontal="left" vertical="top" wrapText="1" indent="1" readingOrder="1"/>
      <protection locked="0"/>
    </xf>
    <xf numFmtId="0" fontId="31" fillId="0" borderId="11" xfId="0" applyFont="1" applyBorder="1" applyAlignment="1" applyProtection="1">
      <alignment horizontal="right" vertical="top" wrapText="1" readingOrder="1"/>
      <protection locked="0"/>
    </xf>
    <xf numFmtId="0" fontId="31" fillId="0" borderId="11" xfId="0" applyFont="1" applyBorder="1" applyAlignment="1" applyProtection="1">
      <alignment horizontal="right" vertical="top" wrapText="1" indent="2" readingOrder="1"/>
      <protection locked="0"/>
    </xf>
    <xf numFmtId="0" fontId="31"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24" fillId="0" borderId="0" xfId="0" applyFont="1" applyAlignment="1" applyProtection="1">
      <alignment vertical="top"/>
      <protection hidden="1"/>
    </xf>
    <xf numFmtId="0" fontId="0" fillId="5" borderId="0" xfId="0" applyFill="1" applyAlignment="1" applyProtection="1">
      <alignment horizontal="right"/>
      <protection hidden="1"/>
    </xf>
    <xf numFmtId="0" fontId="24" fillId="5" borderId="0" xfId="0" applyFont="1" applyFill="1" applyAlignment="1" applyProtection="1">
      <alignment vertical="top"/>
      <protection hidden="1"/>
    </xf>
    <xf numFmtId="0" fontId="0" fillId="5" borderId="0" xfId="0" applyFill="1" applyProtection="1">
      <protection hidden="1"/>
    </xf>
    <xf numFmtId="17" fontId="26" fillId="0" borderId="0" xfId="0" applyNumberFormat="1" applyFont="1" applyAlignment="1" applyProtection="1">
      <alignment horizontal="left" vertical="top"/>
      <protection hidden="1"/>
    </xf>
    <xf numFmtId="0" fontId="19" fillId="0" borderId="1" xfId="0" applyFont="1" applyBorder="1" applyAlignment="1" applyProtection="1">
      <alignment vertical="top"/>
      <protection hidden="1"/>
    </xf>
    <xf numFmtId="0" fontId="27"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19"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right" indent="1"/>
      <protection hidden="1"/>
    </xf>
    <xf numFmtId="3" fontId="19" fillId="5" borderId="15" xfId="0" applyNumberFormat="1" applyFont="1" applyFill="1" applyBorder="1" applyAlignment="1" applyProtection="1">
      <alignment horizontal="right" indent="1"/>
      <protection hidden="1"/>
    </xf>
    <xf numFmtId="3" fontId="32" fillId="5" borderId="0" xfId="0" applyNumberFormat="1" applyFont="1" applyFill="1" applyAlignment="1" applyProtection="1">
      <alignment horizontal="right" indent="1"/>
      <protection hidden="1"/>
    </xf>
    <xf numFmtId="3" fontId="19" fillId="5" borderId="0" xfId="0" applyNumberFormat="1" applyFont="1" applyFill="1" applyAlignment="1" applyProtection="1">
      <alignment horizontal="right" vertical="center" indent="1"/>
      <protection hidden="1"/>
    </xf>
    <xf numFmtId="3" fontId="19" fillId="5" borderId="15" xfId="0" applyNumberFormat="1" applyFont="1" applyFill="1" applyBorder="1" applyAlignment="1" applyProtection="1">
      <alignment horizontal="right" vertical="center" indent="1"/>
      <protection hidden="1"/>
    </xf>
    <xf numFmtId="3" fontId="32"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19" fillId="5" borderId="0" xfId="0" applyNumberFormat="1" applyFont="1" applyFill="1" applyAlignment="1" applyProtection="1">
      <alignment horizontal="left" vertical="center" wrapText="1" indent="1"/>
      <protection hidden="1"/>
    </xf>
    <xf numFmtId="3" fontId="32" fillId="5" borderId="0" xfId="0" applyNumberFormat="1" applyFont="1" applyFill="1" applyAlignment="1" applyProtection="1">
      <alignment horizontal="right"/>
      <protection hidden="1"/>
    </xf>
    <xf numFmtId="3" fontId="19" fillId="5" borderId="1" xfId="0" applyNumberFormat="1" applyFont="1" applyFill="1" applyBorder="1" applyProtection="1">
      <protection hidden="1"/>
    </xf>
    <xf numFmtId="3" fontId="19" fillId="5" borderId="1" xfId="0" applyNumberFormat="1" applyFont="1" applyFill="1" applyBorder="1" applyAlignment="1" applyProtection="1">
      <alignment horizontal="right"/>
      <protection hidden="1"/>
    </xf>
    <xf numFmtId="3" fontId="19" fillId="5" borderId="16" xfId="0" applyNumberFormat="1" applyFont="1" applyFill="1" applyBorder="1" applyAlignment="1" applyProtection="1">
      <alignment horizontal="right"/>
      <protection hidden="1"/>
    </xf>
    <xf numFmtId="3" fontId="25"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33" fillId="5" borderId="0" xfId="0" applyFont="1" applyFill="1" applyProtection="1">
      <protection hidden="1"/>
    </xf>
    <xf numFmtId="1" fontId="24"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24" fillId="5" borderId="0" xfId="6" applyFont="1" applyFill="1" applyAlignment="1" applyProtection="1">
      <alignment horizontal="left"/>
      <protection hidden="1"/>
    </xf>
    <xf numFmtId="0" fontId="6" fillId="0" borderId="0" xfId="1"/>
    <xf numFmtId="0" fontId="19" fillId="5" borderId="0" xfId="6" applyFont="1" applyFill="1" applyAlignment="1" applyProtection="1">
      <alignment horizontal="left" vertical="center"/>
      <protection hidden="1"/>
    </xf>
    <xf numFmtId="3" fontId="32"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19"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24" fillId="5" borderId="0" xfId="6" applyFont="1" applyFill="1" applyAlignment="1" applyProtection="1">
      <alignment horizontal="center" vertical="center" wrapText="1"/>
      <protection hidden="1"/>
    </xf>
    <xf numFmtId="0" fontId="31" fillId="0" borderId="1" xfId="0" applyFont="1" applyBorder="1" applyAlignment="1" applyProtection="1">
      <alignment vertical="top" wrapText="1" readingOrder="1"/>
      <protection locked="0"/>
    </xf>
    <xf numFmtId="0" fontId="31"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24" fillId="0" borderId="0" xfId="1" applyNumberFormat="1" applyFont="1" applyAlignment="1" applyProtection="1">
      <alignment horizontal="center"/>
      <protection hidden="1"/>
    </xf>
    <xf numFmtId="0" fontId="27" fillId="0" borderId="0" xfId="0" applyFont="1"/>
    <xf numFmtId="0" fontId="27"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27" fillId="0" borderId="0" xfId="0" applyFont="1" applyAlignment="1" applyProtection="1">
      <alignment horizontal="left"/>
      <protection hidden="1"/>
    </xf>
    <xf numFmtId="0" fontId="27" fillId="5" borderId="0" xfId="0" applyFont="1" applyFill="1" applyAlignment="1" applyProtection="1">
      <alignment horizontal="center"/>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horizontal="left" wrapText="1" indent="2"/>
      <protection hidden="1"/>
    </xf>
    <xf numFmtId="0" fontId="27" fillId="0" borderId="0" xfId="0" applyFont="1" applyAlignment="1" applyProtection="1">
      <alignment horizontal="center"/>
      <protection hidden="1"/>
    </xf>
    <xf numFmtId="0" fontId="27" fillId="5" borderId="0" xfId="0" applyFont="1" applyFill="1" applyProtection="1">
      <protection hidden="1"/>
    </xf>
    <xf numFmtId="0" fontId="24" fillId="5" borderId="0" xfId="0" applyFont="1" applyFill="1" applyAlignment="1" applyProtection="1">
      <alignment horizontal="center" vertical="center" wrapText="1"/>
      <protection hidden="1"/>
    </xf>
    <xf numFmtId="0" fontId="19"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32" fillId="5" borderId="0" xfId="0" applyFont="1" applyFill="1" applyAlignment="1" applyProtection="1">
      <alignment horizontal="center"/>
      <protection hidden="1"/>
    </xf>
    <xf numFmtId="3" fontId="19"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34"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24" fillId="5" borderId="0" xfId="0" applyFont="1" applyFill="1" applyAlignment="1" applyProtection="1">
      <alignment horizontal="right" indent="1"/>
      <protection hidden="1"/>
    </xf>
    <xf numFmtId="0" fontId="0" fillId="0" borderId="0" xfId="0" applyAlignment="1">
      <alignment vertical="top"/>
    </xf>
    <xf numFmtId="0" fontId="34"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24"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35"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164" fontId="26" fillId="0" borderId="0" xfId="0" applyNumberFormat="1" applyFont="1" applyAlignment="1" applyProtection="1">
      <alignment horizontal="left" vertical="top"/>
      <protection hidden="1"/>
    </xf>
    <xf numFmtId="0" fontId="19"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19" fillId="5" borderId="0" xfId="0" applyFont="1" applyFill="1" applyAlignment="1" applyProtection="1">
      <alignment wrapText="1"/>
      <protection hidden="1"/>
    </xf>
    <xf numFmtId="3" fontId="19" fillId="5" borderId="0" xfId="0" applyNumberFormat="1" applyFont="1" applyFill="1" applyAlignment="1" applyProtection="1">
      <alignment horizontal="center" vertical="center"/>
      <protection hidden="1"/>
    </xf>
    <xf numFmtId="3" fontId="19" fillId="5" borderId="19" xfId="0" applyNumberFormat="1" applyFont="1" applyFill="1" applyBorder="1" applyAlignment="1" applyProtection="1">
      <alignment horizontal="center" vertical="center"/>
      <protection hidden="1"/>
    </xf>
    <xf numFmtId="0" fontId="19" fillId="0" borderId="0" xfId="0" applyFont="1" applyAlignment="1">
      <alignment horizontal="right" indent="1"/>
    </xf>
    <xf numFmtId="0" fontId="19" fillId="0" borderId="0" xfId="0" applyFont="1" applyAlignment="1" applyProtection="1">
      <alignment horizontal="left" indent="1"/>
      <protection hidden="1"/>
    </xf>
    <xf numFmtId="3" fontId="19"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19"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19" fillId="0" borderId="0" xfId="0" applyFont="1"/>
    <xf numFmtId="1" fontId="32"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19"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27" fillId="5" borderId="12" xfId="0" applyFont="1" applyFill="1" applyBorder="1" applyAlignment="1" applyProtection="1">
      <alignment horizontal="right" indent="1"/>
      <protection hidden="1"/>
    </xf>
    <xf numFmtId="0" fontId="27"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19" fillId="5" borderId="12" xfId="0" applyNumberFormat="1" applyFont="1" applyFill="1" applyBorder="1" applyAlignment="1" applyProtection="1">
      <alignment horizontal="right" indent="1"/>
      <protection hidden="1"/>
    </xf>
    <xf numFmtId="2" fontId="32"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19" fillId="5" borderId="19" xfId="0" applyNumberFormat="1" applyFont="1" applyFill="1" applyBorder="1" applyAlignment="1" applyProtection="1">
      <alignment horizontal="right" vertical="center" indent="1"/>
      <protection hidden="1"/>
    </xf>
    <xf numFmtId="2" fontId="3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33"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24" fillId="0" borderId="0" xfId="0" applyNumberFormat="1" applyFont="1" applyAlignment="1" applyProtection="1">
      <alignment vertical="center"/>
      <protection hidden="1"/>
    </xf>
    <xf numFmtId="1" fontId="24" fillId="0" borderId="0" xfId="0" applyNumberFormat="1" applyFont="1" applyAlignment="1" applyProtection="1">
      <alignment horizontal="center" vertical="center"/>
      <protection hidden="1"/>
    </xf>
    <xf numFmtId="3" fontId="36" fillId="0" borderId="0" xfId="0" applyNumberFormat="1" applyFont="1" applyAlignment="1" applyProtection="1">
      <alignment horizontal="right" vertical="center" indent="2"/>
      <protection hidden="1"/>
    </xf>
    <xf numFmtId="3" fontId="36" fillId="0" borderId="0" xfId="0" applyNumberFormat="1" applyFont="1" applyAlignment="1" applyProtection="1">
      <alignment horizontal="right" vertical="center" indent="1"/>
      <protection hidden="1"/>
    </xf>
    <xf numFmtId="0" fontId="36"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19" fillId="0" borderId="0" xfId="0" applyNumberFormat="1" applyFont="1" applyAlignment="1" applyProtection="1">
      <alignment horizontal="right" indent="1"/>
      <protection hidden="1"/>
    </xf>
    <xf numFmtId="3" fontId="19" fillId="0" borderId="19" xfId="0" applyNumberFormat="1" applyFont="1" applyBorder="1" applyAlignment="1" applyProtection="1">
      <alignment horizontal="right" indent="1"/>
      <protection hidden="1"/>
    </xf>
    <xf numFmtId="3" fontId="24" fillId="0" borderId="0" xfId="0" applyNumberFormat="1" applyFont="1" applyAlignment="1" applyProtection="1">
      <alignment horizontal="center" vertical="top"/>
      <protection hidden="1"/>
    </xf>
    <xf numFmtId="1" fontId="24" fillId="0" borderId="0" xfId="0" applyNumberFormat="1" applyFont="1" applyAlignment="1" applyProtection="1">
      <alignment vertical="top"/>
      <protection hidden="1"/>
    </xf>
    <xf numFmtId="1" fontId="24"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19" fillId="0" borderId="19" xfId="0" applyFont="1" applyBorder="1" applyAlignment="1" applyProtection="1">
      <alignment vertical="top" wrapText="1"/>
      <protection hidden="1"/>
    </xf>
    <xf numFmtId="0" fontId="19" fillId="0" borderId="0" xfId="0" applyFont="1" applyAlignment="1" applyProtection="1">
      <alignment vertical="top" wrapText="1"/>
      <protection hidden="1"/>
    </xf>
    <xf numFmtId="0" fontId="19"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32" fillId="0" borderId="0" xfId="0" applyNumberFormat="1" applyFont="1" applyAlignment="1" applyProtection="1">
      <alignment horizontal="center" vertical="center"/>
      <protection hidden="1"/>
    </xf>
    <xf numFmtId="9" fontId="32" fillId="0" borderId="0" xfId="0" applyNumberFormat="1" applyFont="1" applyAlignment="1" applyProtection="1">
      <alignment horizontal="center" vertical="center"/>
      <protection hidden="1"/>
    </xf>
    <xf numFmtId="0" fontId="32"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19" fillId="0" borderId="0" xfId="0" applyFont="1" applyAlignment="1" applyProtection="1">
      <alignment horizontal="right" vertical="center" indent="1"/>
      <protection hidden="1"/>
    </xf>
    <xf numFmtId="0" fontId="24"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27" fillId="0" borderId="0" xfId="0" applyFont="1" applyAlignment="1" applyProtection="1">
      <alignment horizontal="right" indent="1"/>
      <protection hidden="1"/>
    </xf>
    <xf numFmtId="0" fontId="27" fillId="0" borderId="0" xfId="0" applyFont="1" applyAlignment="1" applyProtection="1">
      <alignment wrapText="1"/>
      <protection locked="0" hidden="1"/>
    </xf>
    <xf numFmtId="0" fontId="19"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24" fillId="5" borderId="0" xfId="0" applyNumberFormat="1" applyFont="1" applyFill="1" applyAlignment="1" applyProtection="1">
      <alignment horizontal="right" indent="1"/>
      <protection hidden="1"/>
    </xf>
    <xf numFmtId="9" fontId="32"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24"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37" fillId="0" borderId="0" xfId="0" applyFont="1" applyAlignment="1" applyProtection="1">
      <alignment horizontal="left" vertical="center"/>
      <protection hidden="1"/>
    </xf>
    <xf numFmtId="0" fontId="37" fillId="0" borderId="0" xfId="0" applyFont="1" applyAlignment="1" applyProtection="1">
      <alignment horizontal="center" vertical="center"/>
      <protection hidden="1"/>
    </xf>
    <xf numFmtId="9" fontId="37" fillId="0" borderId="0" xfId="0" applyNumberFormat="1" applyFont="1" applyAlignment="1" applyProtection="1">
      <alignment horizontal="center" vertical="center"/>
      <protection hidden="1"/>
    </xf>
    <xf numFmtId="0" fontId="36" fillId="0" borderId="0" xfId="0" applyFont="1" applyProtection="1">
      <protection hidden="1"/>
    </xf>
    <xf numFmtId="3" fontId="36" fillId="5" borderId="0" xfId="0" applyNumberFormat="1" applyFont="1" applyFill="1" applyAlignment="1" applyProtection="1">
      <alignment horizontal="right" vertical="center" indent="2"/>
      <protection hidden="1"/>
    </xf>
    <xf numFmtId="3" fontId="36" fillId="5" borderId="0" xfId="0" applyNumberFormat="1" applyFont="1" applyFill="1" applyAlignment="1" applyProtection="1">
      <alignment horizontal="right" vertical="center" indent="1"/>
      <protection hidden="1"/>
    </xf>
    <xf numFmtId="1" fontId="36" fillId="0" borderId="0" xfId="0" applyNumberFormat="1" applyFont="1" applyAlignment="1" applyProtection="1">
      <alignment horizontal="center" vertical="center"/>
      <protection hidden="1"/>
    </xf>
    <xf numFmtId="0" fontId="17" fillId="0" borderId="0" xfId="0" applyFont="1" applyProtection="1">
      <protection hidden="1"/>
    </xf>
    <xf numFmtId="0" fontId="36"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19"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38" fillId="5" borderId="0" xfId="0" applyFont="1" applyFill="1" applyProtection="1">
      <protection hidden="1"/>
    </xf>
    <xf numFmtId="0" fontId="19" fillId="0" borderId="0" xfId="0" applyFont="1" applyProtection="1">
      <protection hidden="1"/>
    </xf>
    <xf numFmtId="1" fontId="19" fillId="5" borderId="0" xfId="0" applyNumberFormat="1" applyFont="1" applyFill="1" applyAlignment="1" applyProtection="1">
      <alignment horizontal="right" indent="1"/>
      <protection hidden="1"/>
    </xf>
    <xf numFmtId="1" fontId="19" fillId="5" borderId="19" xfId="0" applyNumberFormat="1" applyFont="1" applyFill="1" applyBorder="1" applyAlignment="1" applyProtection="1">
      <alignment horizontal="right" indent="1"/>
      <protection hidden="1"/>
    </xf>
    <xf numFmtId="0" fontId="39"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19" fillId="5" borderId="1" xfId="0" applyNumberFormat="1" applyFont="1" applyFill="1" applyBorder="1" applyAlignment="1" applyProtection="1">
      <alignment horizontal="center" vertical="center"/>
      <protection hidden="1"/>
    </xf>
    <xf numFmtId="1" fontId="19" fillId="5" borderId="20" xfId="0" applyNumberFormat="1" applyFont="1" applyFill="1" applyBorder="1" applyAlignment="1" applyProtection="1">
      <alignment horizontal="center" vertical="center"/>
      <protection hidden="1"/>
    </xf>
    <xf numFmtId="1" fontId="19"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19" fillId="5" borderId="0" xfId="0" applyNumberFormat="1" applyFont="1" applyFill="1" applyAlignment="1" applyProtection="1">
      <alignment horizontal="center" vertical="center"/>
      <protection hidden="1"/>
    </xf>
    <xf numFmtId="0" fontId="40" fillId="0" borderId="0" xfId="0" applyFont="1" applyAlignment="1" applyProtection="1">
      <alignment horizontal="right" vertical="center"/>
      <protection hidden="1"/>
    </xf>
    <xf numFmtId="0" fontId="24"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19" fillId="0" borderId="1" xfId="0" applyNumberFormat="1" applyFont="1" applyBorder="1" applyAlignment="1" applyProtection="1">
      <alignment horizontal="center" vertical="center" wrapText="1"/>
      <protection hidden="1"/>
    </xf>
    <xf numFmtId="0" fontId="19" fillId="0" borderId="1" xfId="0" applyFont="1" applyBorder="1" applyAlignment="1" applyProtection="1">
      <alignment horizontal="center" vertical="center" wrapText="1"/>
      <protection hidden="1"/>
    </xf>
    <xf numFmtId="0" fontId="19" fillId="0" borderId="0" xfId="0" applyFont="1" applyAlignment="1" applyProtection="1">
      <alignment horizontal="left" wrapText="1"/>
      <protection hidden="1"/>
    </xf>
    <xf numFmtId="3" fontId="19"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41"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24" fillId="0" borderId="0" xfId="0" applyFont="1" applyAlignment="1" applyProtection="1">
      <alignment horizontal="right"/>
      <protection hidden="1"/>
    </xf>
    <xf numFmtId="3" fontId="24" fillId="0" borderId="0" xfId="0" applyNumberFormat="1" applyFont="1" applyAlignment="1" applyProtection="1">
      <alignment horizontal="center" vertical="center" wrapText="1"/>
      <protection hidden="1"/>
    </xf>
    <xf numFmtId="3" fontId="13" fillId="5" borderId="8" xfId="0" applyNumberFormat="1" applyFont="1" applyFill="1" applyBorder="1" applyAlignment="1" applyProtection="1">
      <alignment horizontal="center" wrapText="1"/>
      <protection hidden="1"/>
    </xf>
    <xf numFmtId="3" fontId="19" fillId="0" borderId="12" xfId="0" applyNumberFormat="1" applyFont="1" applyBorder="1" applyAlignment="1" applyProtection="1">
      <alignment horizontal="right" indent="1"/>
      <protection hidden="1"/>
    </xf>
    <xf numFmtId="3" fontId="13" fillId="5" borderId="21"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0" fontId="1" fillId="0" borderId="0" xfId="0" applyFont="1" applyProtection="1">
      <protection hidden="1"/>
    </xf>
    <xf numFmtId="0" fontId="24" fillId="0" borderId="0" xfId="0" applyFont="1" applyAlignment="1">
      <alignment horizontal="center" vertical="center"/>
    </xf>
    <xf numFmtId="0" fontId="0" fillId="0" borderId="9" xfId="0" applyBorder="1" applyProtection="1">
      <protection hidden="1"/>
    </xf>
    <xf numFmtId="1" fontId="19"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42"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19"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19" fillId="0" borderId="1" xfId="0" applyNumberFormat="1" applyFont="1" applyBorder="1" applyAlignment="1" applyProtection="1">
      <alignment horizontal="center" vertical="center"/>
      <protection hidden="1"/>
    </xf>
    <xf numFmtId="3" fontId="19"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45" fillId="0" borderId="0" xfId="0" applyFont="1" applyAlignment="1">
      <alignment vertical="top"/>
    </xf>
    <xf numFmtId="0" fontId="19" fillId="0" borderId="0" xfId="0" applyFont="1" applyAlignment="1" applyProtection="1">
      <alignment vertical="center"/>
      <protection hidden="1"/>
    </xf>
    <xf numFmtId="0" fontId="42" fillId="5" borderId="0" xfId="0" applyFont="1" applyFill="1" applyAlignment="1" applyProtection="1">
      <alignment horizontal="left" vertical="top" wrapText="1"/>
      <protection hidden="1"/>
    </xf>
    <xf numFmtId="3" fontId="13" fillId="5" borderId="0" xfId="0" applyNumberFormat="1" applyFont="1" applyFill="1" applyAlignment="1" applyProtection="1">
      <alignment horizontal="center" vertical="top"/>
      <protection hidden="1"/>
    </xf>
    <xf numFmtId="3" fontId="0" fillId="0" borderId="0" xfId="0" applyNumberFormat="1" applyAlignment="1" applyProtection="1">
      <alignment horizontal="center" wrapText="1"/>
      <protection hidden="1"/>
    </xf>
    <xf numFmtId="0" fontId="27" fillId="5" borderId="3" xfId="0" applyFont="1" applyFill="1" applyBorder="1" applyAlignment="1" applyProtection="1">
      <alignment horizontal="left" indent="1"/>
      <protection hidden="1"/>
    </xf>
    <xf numFmtId="3" fontId="27" fillId="0" borderId="3" xfId="0" applyNumberFormat="1" applyFont="1" applyBorder="1" applyAlignment="1" applyProtection="1">
      <alignment horizontal="left" indent="1"/>
      <protection hidden="1"/>
    </xf>
    <xf numFmtId="3" fontId="0" fillId="0" borderId="0" xfId="0" applyNumberFormat="1" applyAlignment="1" applyProtection="1">
      <alignment horizontal="center" vertical="center" wrapText="1"/>
      <protection hidden="1"/>
    </xf>
    <xf numFmtId="0" fontId="20" fillId="5" borderId="0" xfId="0" applyFont="1" applyFill="1" applyProtection="1">
      <protection hidden="1"/>
    </xf>
    <xf numFmtId="3" fontId="32" fillId="0" borderId="0" xfId="0" applyNumberFormat="1" applyFont="1" applyAlignment="1" applyProtection="1">
      <alignment vertical="center"/>
      <protection hidden="1"/>
    </xf>
    <xf numFmtId="0" fontId="13" fillId="5" borderId="0" xfId="0" applyFont="1" applyFill="1" applyAlignment="1" applyProtection="1">
      <alignment horizontal="right" vertical="center" indent="1"/>
      <protection hidden="1"/>
    </xf>
    <xf numFmtId="3" fontId="24" fillId="5" borderId="0" xfId="0" applyNumberFormat="1" applyFont="1" applyFill="1" applyAlignment="1" applyProtection="1">
      <alignment horizontal="center" vertical="center"/>
      <protection hidden="1"/>
    </xf>
    <xf numFmtId="0" fontId="13" fillId="5" borderId="0" xfId="0" applyFont="1" applyFill="1" applyAlignment="1" applyProtection="1">
      <alignment horizontal="left" indent="3"/>
      <protection hidden="1"/>
    </xf>
    <xf numFmtId="3" fontId="36" fillId="5" borderId="0" xfId="0" applyNumberFormat="1" applyFont="1" applyFill="1" applyAlignment="1" applyProtection="1">
      <alignment vertical="center"/>
      <protection hidden="1"/>
    </xf>
    <xf numFmtId="3" fontId="24" fillId="5" borderId="0" xfId="0" applyNumberFormat="1" applyFont="1" applyFill="1" applyAlignment="1" applyProtection="1">
      <alignment vertical="center"/>
      <protection hidden="1"/>
    </xf>
    <xf numFmtId="0" fontId="2" fillId="5" borderId="0" xfId="0" applyFont="1" applyFill="1" applyAlignment="1" applyProtection="1">
      <alignment horizontal="left" wrapText="1" indent="2"/>
      <protection hidden="1"/>
    </xf>
    <xf numFmtId="0" fontId="1" fillId="5" borderId="0" xfId="0" applyFont="1" applyFill="1" applyAlignment="1" applyProtection="1">
      <alignment horizontal="left" indent="3"/>
      <protection hidden="1"/>
    </xf>
    <xf numFmtId="0" fontId="19" fillId="5" borderId="9" xfId="0" applyFont="1" applyFill="1" applyBorder="1" applyAlignment="1" applyProtection="1">
      <alignment horizontal="left" indent="1"/>
      <protection hidden="1"/>
    </xf>
    <xf numFmtId="3" fontId="19" fillId="5" borderId="9" xfId="0" applyNumberFormat="1" applyFont="1" applyFill="1" applyBorder="1" applyAlignment="1" applyProtection="1">
      <alignment horizontal="right" indent="1"/>
      <protection hidden="1"/>
    </xf>
    <xf numFmtId="0" fontId="39"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39" fillId="5" borderId="0" xfId="0" applyNumberFormat="1" applyFont="1" applyFill="1" applyAlignment="1" applyProtection="1">
      <alignment horizontal="center" vertical="center"/>
      <protection hidden="1"/>
    </xf>
    <xf numFmtId="0" fontId="19" fillId="0" borderId="0" xfId="0" applyFont="1" applyAlignment="1" applyProtection="1">
      <alignment horizontal="left"/>
      <protection hidden="1"/>
    </xf>
    <xf numFmtId="1" fontId="19" fillId="5" borderId="25" xfId="0" applyNumberFormat="1" applyFont="1" applyFill="1" applyBorder="1" applyAlignment="1" applyProtection="1">
      <alignment horizontal="center" vertical="center"/>
      <protection hidden="1"/>
    </xf>
    <xf numFmtId="0" fontId="24" fillId="5" borderId="0" xfId="0" applyFont="1" applyFill="1" applyAlignment="1" applyProtection="1">
      <alignment horizontal="left" vertical="top"/>
      <protection hidden="1"/>
    </xf>
    <xf numFmtId="0" fontId="36" fillId="5" borderId="0" xfId="0" applyFont="1" applyFill="1" applyAlignment="1" applyProtection="1">
      <alignment horizontal="left"/>
      <protection hidden="1"/>
    </xf>
    <xf numFmtId="1" fontId="36" fillId="5" borderId="0" xfId="0" applyNumberFormat="1" applyFont="1" applyFill="1" applyAlignment="1" applyProtection="1">
      <alignment horizontal="center" vertical="center"/>
      <protection hidden="1"/>
    </xf>
    <xf numFmtId="3" fontId="36"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36" fillId="0" borderId="0" xfId="0" applyFont="1" applyAlignment="1">
      <alignment vertical="center" wrapText="1"/>
    </xf>
    <xf numFmtId="0" fontId="24" fillId="0" borderId="0" xfId="0" applyFont="1"/>
    <xf numFmtId="0" fontId="10" fillId="5" borderId="0" xfId="0" applyFont="1" applyFill="1" applyAlignment="1" applyProtection="1">
      <alignment horizontal="center"/>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3" fillId="2" borderId="0" xfId="7" applyFill="1"/>
    <xf numFmtId="0" fontId="13" fillId="2" borderId="27" xfId="7" applyFill="1" applyBorder="1"/>
    <xf numFmtId="0" fontId="13" fillId="2" borderId="28" xfId="7" applyFill="1" applyBorder="1"/>
    <xf numFmtId="0" fontId="46" fillId="2" borderId="0" xfId="8" applyFill="1"/>
    <xf numFmtId="0" fontId="46" fillId="0" borderId="0" xfId="8"/>
    <xf numFmtId="0" fontId="47" fillId="2" borderId="0" xfId="7" applyFont="1" applyFill="1"/>
    <xf numFmtId="0" fontId="13" fillId="0" borderId="27" xfId="7" applyBorder="1"/>
    <xf numFmtId="0" fontId="13" fillId="0" borderId="28" xfId="7" applyBorder="1"/>
    <xf numFmtId="0" fontId="44" fillId="2" borderId="0" xfId="7" applyFont="1" applyFill="1" applyAlignment="1">
      <alignment horizontal="center"/>
    </xf>
    <xf numFmtId="0" fontId="13" fillId="2" borderId="29" xfId="7" applyFill="1" applyBorder="1"/>
    <xf numFmtId="0" fontId="4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19" fillId="2" borderId="0" xfId="2" applyFont="1" applyFill="1" applyAlignment="1" applyProtection="1">
      <alignment horizontal="left" vertical="center" indent="3"/>
      <protection hidden="1"/>
    </xf>
    <xf numFmtId="0" fontId="19" fillId="2" borderId="30" xfId="2" applyFont="1" applyFill="1" applyBorder="1" applyAlignment="1" applyProtection="1">
      <alignment vertical="center"/>
      <protection hidden="1"/>
    </xf>
    <xf numFmtId="0" fontId="19" fillId="2" borderId="31" xfId="2" applyFont="1" applyFill="1" applyBorder="1" applyAlignment="1" applyProtection="1">
      <alignment vertical="center"/>
      <protection hidden="1"/>
    </xf>
    <xf numFmtId="0" fontId="19"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49" fillId="2" borderId="35" xfId="9" applyFont="1" applyFill="1" applyBorder="1" applyAlignment="1">
      <alignment horizontal="center" vertical="center" wrapText="1"/>
    </xf>
    <xf numFmtId="0" fontId="49" fillId="2" borderId="36" xfId="9" applyFont="1" applyFill="1" applyBorder="1" applyAlignment="1">
      <alignment horizontal="center" vertical="center" wrapText="1"/>
    </xf>
    <xf numFmtId="0" fontId="5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49" fillId="2" borderId="42" xfId="9" applyFont="1" applyFill="1" applyBorder="1" applyAlignment="1">
      <alignment horizontal="center" vertical="center" wrapText="1"/>
    </xf>
    <xf numFmtId="0" fontId="49" fillId="2" borderId="43" xfId="9" applyFont="1" applyFill="1" applyBorder="1" applyAlignment="1">
      <alignment horizontal="center" vertical="center" wrapText="1"/>
    </xf>
    <xf numFmtId="0" fontId="50" fillId="2" borderId="41" xfId="9" applyFont="1" applyFill="1" applyBorder="1" applyAlignment="1">
      <alignment horizontal="center" vertical="center" wrapText="1"/>
    </xf>
    <xf numFmtId="0" fontId="4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49" fillId="2" borderId="47" xfId="9" applyFont="1" applyFill="1" applyBorder="1" applyAlignment="1">
      <alignment horizontal="center" vertical="center" wrapText="1"/>
    </xf>
    <xf numFmtId="0" fontId="50" fillId="2" borderId="48" xfId="9" applyFont="1" applyFill="1" applyBorder="1" applyAlignment="1">
      <alignment horizontal="center" vertical="center" wrapText="1"/>
    </xf>
    <xf numFmtId="0" fontId="49" fillId="2" borderId="48" xfId="9" applyFont="1" applyFill="1" applyBorder="1" applyAlignment="1">
      <alignment horizontal="center" vertical="center" wrapText="1"/>
    </xf>
    <xf numFmtId="0" fontId="49" fillId="2" borderId="46" xfId="9" applyFont="1" applyFill="1" applyBorder="1" applyAlignment="1">
      <alignment horizontal="center" vertical="center" wrapText="1"/>
    </xf>
    <xf numFmtId="0" fontId="51" fillId="2" borderId="0" xfId="2" applyFont="1" applyFill="1" applyAlignment="1" applyProtection="1">
      <alignment vertical="center"/>
      <protection hidden="1"/>
    </xf>
    <xf numFmtId="0" fontId="51" fillId="2" borderId="51" xfId="2" applyFont="1" applyFill="1" applyBorder="1" applyAlignment="1" applyProtection="1">
      <alignment vertical="center"/>
      <protection hidden="1"/>
    </xf>
    <xf numFmtId="0" fontId="5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49" fillId="2" borderId="33" xfId="9" applyFont="1" applyFill="1" applyBorder="1" applyAlignment="1">
      <alignment horizontal="center" vertical="center" wrapText="1"/>
    </xf>
    <xf numFmtId="0" fontId="50" fillId="2" borderId="36" xfId="9" applyFont="1" applyFill="1" applyBorder="1" applyAlignment="1">
      <alignment horizontal="center" vertical="center" wrapText="1"/>
    </xf>
    <xf numFmtId="0" fontId="50" fillId="2" borderId="53" xfId="9" applyFont="1" applyFill="1" applyBorder="1" applyAlignment="1">
      <alignment horizontal="center" vertical="center" wrapText="1"/>
    </xf>
    <xf numFmtId="0" fontId="44" fillId="0" borderId="54" xfId="7" applyFont="1" applyBorder="1"/>
    <xf numFmtId="0" fontId="5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49" fillId="2" borderId="40" xfId="9" applyFont="1" applyFill="1" applyBorder="1" applyAlignment="1">
      <alignment horizontal="center" vertical="center" wrapText="1"/>
    </xf>
    <xf numFmtId="0" fontId="50" fillId="2" borderId="43" xfId="9" applyFont="1" applyFill="1" applyBorder="1" applyAlignment="1">
      <alignment horizontal="center" vertical="center" wrapText="1"/>
    </xf>
    <xf numFmtId="0" fontId="50" fillId="2" borderId="57" xfId="9" applyFont="1" applyFill="1" applyBorder="1" applyAlignment="1">
      <alignment horizontal="center" vertical="center" wrapText="1"/>
    </xf>
    <xf numFmtId="0" fontId="44" fillId="0" borderId="58" xfId="7" applyFont="1" applyBorder="1"/>
    <xf numFmtId="0" fontId="50" fillId="2" borderId="59" xfId="9" applyFont="1" applyFill="1" applyBorder="1" applyAlignment="1">
      <alignment horizontal="center" vertical="center" wrapText="1"/>
    </xf>
    <xf numFmtId="0" fontId="49" fillId="2" borderId="58" xfId="9" applyFont="1" applyFill="1" applyBorder="1" applyAlignment="1">
      <alignment horizontal="center" vertical="center" wrapText="1"/>
    </xf>
    <xf numFmtId="0" fontId="49" fillId="2" borderId="59"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49" fillId="2" borderId="45" xfId="9" applyFont="1" applyFill="1" applyBorder="1" applyAlignment="1">
      <alignment horizontal="center" vertical="center" wrapText="1"/>
    </xf>
    <xf numFmtId="0" fontId="50" fillId="2" borderId="61" xfId="9" applyFont="1" applyFill="1" applyBorder="1" applyAlignment="1">
      <alignment horizontal="center" vertical="center" wrapText="1"/>
    </xf>
    <xf numFmtId="0" fontId="49" fillId="2" borderId="62" xfId="9" applyFont="1" applyFill="1" applyBorder="1" applyAlignment="1">
      <alignment horizontal="center" vertical="center" wrapText="1"/>
    </xf>
    <xf numFmtId="0" fontId="50" fillId="2" borderId="63" xfId="9" applyFont="1" applyFill="1" applyBorder="1" applyAlignment="1">
      <alignment horizontal="center" vertical="center" wrapText="1"/>
    </xf>
    <xf numFmtId="0" fontId="49" fillId="2" borderId="54" xfId="9" applyFont="1" applyFill="1" applyBorder="1" applyAlignment="1">
      <alignment horizontal="center" vertical="center" wrapText="1"/>
    </xf>
    <xf numFmtId="0" fontId="13" fillId="0" borderId="64" xfId="7" applyBorder="1"/>
    <xf numFmtId="0" fontId="13" fillId="2" borderId="64" xfId="7" applyFill="1" applyBorder="1"/>
    <xf numFmtId="0" fontId="13" fillId="2" borderId="32" xfId="7" applyFill="1" applyBorder="1"/>
    <xf numFmtId="0" fontId="53" fillId="7" borderId="40" xfId="2" quotePrefix="1" applyFont="1" applyFill="1" applyBorder="1" applyAlignment="1" applyProtection="1">
      <alignment horizontal="left" vertical="center" wrapText="1" indent="1"/>
      <protection hidden="1"/>
    </xf>
    <xf numFmtId="3" fontId="24" fillId="5" borderId="0" xfId="0" applyNumberFormat="1" applyFont="1" applyFill="1" applyAlignment="1" applyProtection="1">
      <alignment horizontal="center"/>
      <protection hidden="1"/>
    </xf>
    <xf numFmtId="3" fontId="24" fillId="5" borderId="0" xfId="0" applyNumberFormat="1" applyFont="1" applyFill="1" applyAlignment="1" applyProtection="1">
      <alignment horizontal="left"/>
      <protection hidden="1"/>
    </xf>
    <xf numFmtId="0" fontId="3" fillId="2" borderId="0" xfId="1" applyFont="1" applyFill="1" applyAlignment="1">
      <alignment horizontal="left" indent="1"/>
    </xf>
    <xf numFmtId="0" fontId="2" fillId="0" borderId="0" xfId="0" applyFont="1"/>
    <xf numFmtId="0" fontId="53" fillId="10" borderId="33" xfId="2" applyFont="1" applyFill="1" applyBorder="1" applyAlignment="1" applyProtection="1">
      <alignment horizontal="center" vertical="center" wrapText="1"/>
      <protection hidden="1"/>
    </xf>
    <xf numFmtId="0" fontId="53" fillId="10" borderId="40" xfId="2" applyFont="1" applyFill="1" applyBorder="1" applyAlignment="1" applyProtection="1">
      <alignment horizontal="center" vertical="center" wrapText="1"/>
      <protection hidden="1"/>
    </xf>
    <xf numFmtId="0" fontId="53" fillId="11" borderId="45" xfId="2" applyFont="1" applyFill="1" applyBorder="1" applyAlignment="1" applyProtection="1">
      <alignment horizontal="center" vertical="center" wrapText="1"/>
      <protection hidden="1"/>
    </xf>
    <xf numFmtId="0" fontId="53" fillId="8" borderId="33" xfId="2" applyFont="1" applyFill="1" applyBorder="1" applyAlignment="1" applyProtection="1">
      <alignment horizontal="left" vertical="center" wrapText="1" indent="1"/>
      <protection hidden="1"/>
    </xf>
    <xf numFmtId="0" fontId="53" fillId="8" borderId="40" xfId="2" applyFont="1" applyFill="1" applyBorder="1" applyAlignment="1" applyProtection="1">
      <alignment horizontal="left" vertical="center" wrapText="1" indent="1"/>
      <protection hidden="1"/>
    </xf>
    <xf numFmtId="0" fontId="53" fillId="8" borderId="40" xfId="2" quotePrefix="1" applyFont="1" applyFill="1" applyBorder="1" applyAlignment="1" applyProtection="1">
      <alignment horizontal="left" vertical="center" wrapText="1" indent="1"/>
      <protection hidden="1"/>
    </xf>
    <xf numFmtId="0" fontId="53" fillId="12" borderId="45" xfId="2" quotePrefix="1" applyFont="1" applyFill="1" applyBorder="1" applyAlignment="1" applyProtection="1">
      <alignment horizontal="left" vertical="center" wrapText="1" indent="1"/>
      <protection hidden="1"/>
    </xf>
    <xf numFmtId="0" fontId="0" fillId="5" borderId="0" xfId="0" applyFont="1" applyFill="1" applyAlignment="1" applyProtection="1">
      <alignment horizontal="left" indent="3"/>
      <protection hidden="1"/>
    </xf>
    <xf numFmtId="0" fontId="0" fillId="0" borderId="0" xfId="0" applyNumberFormat="1"/>
    <xf numFmtId="3" fontId="13" fillId="0" borderId="9" xfId="0" applyNumberFormat="1" applyFont="1" applyBorder="1" applyAlignment="1" applyProtection="1">
      <alignment horizontal="right" wrapText="1" indent="1"/>
      <protection hidden="1"/>
    </xf>
    <xf numFmtId="0" fontId="15" fillId="0" borderId="0" xfId="0" applyFont="1" applyAlignment="1">
      <alignment vertical="center"/>
    </xf>
    <xf numFmtId="0" fontId="0" fillId="3" borderId="0" xfId="0" applyFill="1"/>
    <xf numFmtId="0" fontId="56" fillId="2" borderId="0" xfId="10" applyFill="1" applyAlignment="1">
      <alignment wrapText="1"/>
    </xf>
    <xf numFmtId="0" fontId="56" fillId="2" borderId="0" xfId="10" applyFill="1"/>
    <xf numFmtId="0" fontId="59" fillId="2" borderId="0" xfId="11" applyFill="1" applyAlignment="1">
      <alignment wrapText="1"/>
    </xf>
    <xf numFmtId="0" fontId="59" fillId="2" borderId="0" xfId="11" applyFill="1"/>
    <xf numFmtId="0" fontId="0" fillId="0" borderId="9" xfId="0" applyBorder="1"/>
    <xf numFmtId="0" fontId="13" fillId="0" borderId="0" xfId="0" applyFont="1" applyBorder="1" applyAlignment="1" applyProtection="1">
      <alignment horizontal="left" wrapText="1" indent="1"/>
      <protection hidden="1"/>
    </xf>
    <xf numFmtId="0" fontId="7" fillId="0" borderId="0" xfId="0" applyFont="1" applyProtection="1">
      <protection hidden="1"/>
    </xf>
    <xf numFmtId="0" fontId="20" fillId="0" borderId="0" xfId="0" applyFont="1"/>
    <xf numFmtId="0" fontId="0" fillId="0" borderId="0" xfId="0" applyBorder="1"/>
    <xf numFmtId="0" fontId="1" fillId="0" borderId="0" xfId="0" applyFont="1" applyBorder="1"/>
    <xf numFmtId="0" fontId="1" fillId="0" borderId="0" xfId="1" applyFont="1" applyBorder="1"/>
    <xf numFmtId="0" fontId="10" fillId="5" borderId="0" xfId="0" applyFont="1" applyFill="1" applyBorder="1" applyAlignment="1" applyProtection="1">
      <alignment horizontal="center"/>
      <protection hidden="1"/>
    </xf>
    <xf numFmtId="0" fontId="20" fillId="0" borderId="0" xfId="0" applyFont="1" applyBorder="1"/>
    <xf numFmtId="0" fontId="10" fillId="5" borderId="0" xfId="0" applyFont="1" applyFill="1" applyBorder="1" applyAlignment="1" applyProtection="1">
      <alignment horizontal="left"/>
      <protection hidden="1"/>
    </xf>
    <xf numFmtId="1" fontId="10" fillId="5" borderId="0" xfId="0" applyNumberFormat="1" applyFont="1" applyFill="1" applyBorder="1" applyAlignment="1" applyProtection="1">
      <alignment horizontal="center" vertical="center"/>
      <protection hidden="1"/>
    </xf>
    <xf numFmtId="3" fontId="10" fillId="0" borderId="0" xfId="0" applyNumberFormat="1" applyFont="1" applyBorder="1" applyAlignment="1" applyProtection="1">
      <alignment horizontal="left" vertical="center"/>
      <protection hidden="1"/>
    </xf>
    <xf numFmtId="1" fontId="10" fillId="0" borderId="0" xfId="0" applyNumberFormat="1" applyFont="1" applyBorder="1" applyAlignment="1" applyProtection="1">
      <alignment horizontal="center" vertical="center"/>
      <protection hidden="1"/>
    </xf>
    <xf numFmtId="3" fontId="1" fillId="5" borderId="0" xfId="0" applyNumberFormat="1" applyFont="1" applyFill="1" applyBorder="1" applyAlignment="1" applyProtection="1">
      <alignment horizontal="right" indent="1"/>
      <protection hidden="1"/>
    </xf>
    <xf numFmtId="0" fontId="1" fillId="0" borderId="0" xfId="0" applyFont="1" applyBorder="1" applyAlignment="1">
      <alignment horizontal="left" wrapText="1" indent="1"/>
    </xf>
    <xf numFmtId="0" fontId="1" fillId="0" borderId="0" xfId="0" applyFont="1" applyBorder="1" applyAlignment="1" applyProtection="1">
      <alignment horizontal="left" wrapText="1"/>
      <protection hidden="1"/>
    </xf>
    <xf numFmtId="1" fontId="2" fillId="0" borderId="0" xfId="0" applyNumberFormat="1" applyFont="1" applyBorder="1" applyAlignment="1" applyProtection="1">
      <alignment horizontal="center" vertical="center"/>
      <protection hidden="1"/>
    </xf>
    <xf numFmtId="1" fontId="2" fillId="0" borderId="0" xfId="0" applyNumberFormat="1" applyFont="1" applyBorder="1" applyAlignment="1" applyProtection="1">
      <alignment horizontal="right" vertical="center"/>
      <protection hidden="1"/>
    </xf>
    <xf numFmtId="1" fontId="2" fillId="0" borderId="0" xfId="0" applyNumberFormat="1" applyFont="1" applyBorder="1" applyAlignment="1" applyProtection="1">
      <alignment horizontal="right"/>
      <protection hidden="1"/>
    </xf>
    <xf numFmtId="0" fontId="1" fillId="0" borderId="0" xfId="0" applyFont="1" applyBorder="1" applyProtection="1">
      <protection hidden="1"/>
    </xf>
    <xf numFmtId="0" fontId="10" fillId="0" borderId="0" xfId="0" applyFont="1" applyBorder="1" applyAlignment="1" applyProtection="1">
      <alignment horizontal="right"/>
      <protection hidden="1"/>
    </xf>
    <xf numFmtId="0" fontId="10" fillId="0" borderId="0" xfId="0" applyFont="1" applyBorder="1" applyAlignment="1" applyProtection="1">
      <alignment vertical="top"/>
      <protection hidden="1"/>
    </xf>
    <xf numFmtId="0" fontId="24" fillId="0" borderId="0" xfId="0" applyFont="1" applyBorder="1" applyAlignment="1" applyProtection="1">
      <alignment vertical="top"/>
      <protection hidden="1"/>
    </xf>
    <xf numFmtId="0" fontId="13" fillId="2" borderId="65" xfId="9" applyFill="1" applyBorder="1" applyAlignment="1" applyProtection="1">
      <alignment horizontal="left" vertical="center" wrapText="1" indent="1"/>
      <protection hidden="1"/>
    </xf>
    <xf numFmtId="0" fontId="50" fillId="2" borderId="66" xfId="9" applyFont="1" applyFill="1" applyBorder="1" applyAlignment="1">
      <alignment horizontal="center" vertical="center" wrapText="1"/>
    </xf>
    <xf numFmtId="0" fontId="49" fillId="2" borderId="66" xfId="9" applyFont="1" applyFill="1" applyBorder="1" applyAlignment="1">
      <alignment horizontal="center" vertical="center" wrapText="1"/>
    </xf>
    <xf numFmtId="0" fontId="50" fillId="2" borderId="67" xfId="9" applyFont="1" applyFill="1" applyBorder="1" applyAlignment="1">
      <alignment horizontal="center" vertical="center" wrapText="1"/>
    </xf>
    <xf numFmtId="0" fontId="49" fillId="2" borderId="68" xfId="9" applyFont="1" applyFill="1" applyBorder="1" applyAlignment="1">
      <alignment horizontal="center" vertical="center" wrapText="1"/>
    </xf>
    <xf numFmtId="0" fontId="50" fillId="2" borderId="69" xfId="9" applyFont="1" applyFill="1" applyBorder="1" applyAlignment="1">
      <alignment horizontal="center" vertical="center" wrapText="1"/>
    </xf>
    <xf numFmtId="0" fontId="2" fillId="2" borderId="0" xfId="0" applyFont="1" applyFill="1" applyAlignment="1" applyProtection="1">
      <alignment vertical="top" wrapText="1"/>
      <protection hidden="1"/>
    </xf>
    <xf numFmtId="0" fontId="0" fillId="2" borderId="0" xfId="0" applyFill="1"/>
    <xf numFmtId="0" fontId="7" fillId="2" borderId="0" xfId="0" applyFont="1" applyFill="1" applyAlignment="1" applyProtection="1">
      <alignment horizontal="lef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1" applyFont="1" applyFill="1"/>
    <xf numFmtId="0" fontId="7" fillId="2" borderId="0" xfId="0" applyFont="1" applyFill="1" applyAlignment="1" applyProtection="1">
      <alignment horizontal="left" vertical="top" wrapText="1"/>
      <protection hidden="1"/>
    </xf>
    <xf numFmtId="0" fontId="8" fillId="2" borderId="12" xfId="0" applyFont="1" applyFill="1" applyBorder="1" applyAlignment="1" applyProtection="1">
      <alignment horizontal="right" wrapText="1" indent="1"/>
      <protection hidden="1"/>
    </xf>
    <xf numFmtId="3" fontId="0" fillId="2" borderId="0" xfId="0" applyNumberFormat="1" applyFill="1" applyAlignment="1" applyProtection="1">
      <alignment horizontal="center"/>
      <protection hidden="1"/>
    </xf>
    <xf numFmtId="0" fontId="1" fillId="2" borderId="0" xfId="0" applyFont="1" applyFill="1" applyAlignment="1">
      <alignment wrapText="1"/>
    </xf>
    <xf numFmtId="0" fontId="1" fillId="2" borderId="1" xfId="0" applyFont="1" applyFill="1" applyBorder="1"/>
    <xf numFmtId="0" fontId="10" fillId="2" borderId="0" xfId="0" applyFont="1" applyFill="1" applyAlignment="1" applyProtection="1">
      <alignment horizontal="center"/>
      <protection hidden="1"/>
    </xf>
    <xf numFmtId="3" fontId="1" fillId="2" borderId="8" xfId="0" applyNumberFormat="1" applyFont="1" applyFill="1" applyBorder="1" applyAlignment="1" applyProtection="1">
      <alignment horizontal="center" wrapText="1"/>
      <protection hidden="1"/>
    </xf>
    <xf numFmtId="3" fontId="1" fillId="2" borderId="8" xfId="0" applyNumberFormat="1" applyFont="1" applyFill="1" applyBorder="1" applyAlignment="1" applyProtection="1">
      <alignment horizontal="center"/>
      <protection hidden="1"/>
    </xf>
    <xf numFmtId="3" fontId="1" fillId="2" borderId="21" xfId="0" applyNumberFormat="1" applyFont="1" applyFill="1" applyBorder="1" applyAlignment="1" applyProtection="1">
      <alignment horizontal="center" wrapText="1"/>
      <protection hidden="1"/>
    </xf>
    <xf numFmtId="0" fontId="10" fillId="2" borderId="0" xfId="0" applyFont="1" applyFill="1" applyAlignment="1" applyProtection="1">
      <alignment horizontal="left"/>
      <protection hidden="1"/>
    </xf>
    <xf numFmtId="1" fontId="10" fillId="2" borderId="0" xfId="0" applyNumberFormat="1" applyFont="1" applyFill="1" applyAlignment="1" applyProtection="1">
      <alignment horizontal="center" vertical="center"/>
      <protection hidden="1"/>
    </xf>
    <xf numFmtId="0" fontId="2" fillId="2" borderId="0" xfId="0" applyFont="1" applyFill="1" applyAlignment="1" applyProtection="1">
      <alignment wrapText="1"/>
      <protection hidden="1"/>
    </xf>
    <xf numFmtId="3" fontId="19" fillId="2" borderId="0" xfId="0" applyNumberFormat="1" applyFont="1" applyFill="1" applyAlignment="1" applyProtection="1">
      <alignment horizontal="right" indent="1"/>
      <protection hidden="1"/>
    </xf>
    <xf numFmtId="3" fontId="2" fillId="2" borderId="0" xfId="0" applyNumberFormat="1" applyFont="1" applyFill="1" applyAlignment="1" applyProtection="1">
      <alignment horizontal="right" indent="1"/>
      <protection hidden="1"/>
    </xf>
    <xf numFmtId="3" fontId="2" fillId="2" borderId="19" xfId="0" applyNumberFormat="1" applyFont="1" applyFill="1" applyBorder="1" applyAlignment="1" applyProtection="1">
      <alignment horizontal="right" indent="1"/>
      <protection hidden="1"/>
    </xf>
    <xf numFmtId="3" fontId="10"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3" fontId="1" fillId="2" borderId="19" xfId="0" applyNumberFormat="1" applyFont="1" applyFill="1" applyBorder="1" applyAlignment="1" applyProtection="1">
      <alignment horizontal="right" indent="1"/>
      <protection hidden="1"/>
    </xf>
    <xf numFmtId="0" fontId="1" fillId="2" borderId="0" xfId="0" applyFont="1" applyFill="1" applyAlignment="1">
      <alignment horizontal="left" wrapText="1" indent="1"/>
    </xf>
    <xf numFmtId="3" fontId="1" fillId="2" borderId="12" xfId="0" applyNumberFormat="1" applyFont="1" applyFill="1" applyBorder="1" applyAlignment="1" applyProtection="1">
      <alignment horizontal="right" indent="1"/>
      <protection hidden="1"/>
    </xf>
    <xf numFmtId="0" fontId="1" fillId="2" borderId="0" xfId="0" applyFont="1" applyFill="1" applyAlignment="1" applyProtection="1">
      <alignment horizontal="left" wrapText="1"/>
      <protection hidden="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25" xfId="0" applyNumberFormat="1" applyFont="1" applyFill="1" applyBorder="1" applyAlignment="1" applyProtection="1">
      <alignment horizontal="right"/>
      <protection hidden="1"/>
    </xf>
    <xf numFmtId="1" fontId="2" fillId="2" borderId="1" xfId="0" applyNumberFormat="1" applyFont="1" applyFill="1" applyBorder="1" applyAlignment="1" applyProtection="1">
      <alignment horizontal="right" vertical="center"/>
      <protection hidden="1"/>
    </xf>
    <xf numFmtId="0" fontId="1" fillId="2" borderId="0" xfId="0" applyFont="1" applyFill="1" applyProtection="1">
      <protection hidden="1"/>
    </xf>
    <xf numFmtId="0" fontId="1" fillId="2" borderId="8" xfId="0" applyFont="1" applyFill="1" applyBorder="1" applyAlignment="1" applyProtection="1">
      <alignment horizontal="left" wrapText="1"/>
      <protection hidden="1"/>
    </xf>
    <xf numFmtId="1" fontId="2" fillId="2" borderId="8" xfId="0" applyNumberFormat="1" applyFont="1" applyFill="1" applyBorder="1" applyAlignment="1" applyProtection="1">
      <alignment horizontal="center" vertical="center"/>
      <protection hidden="1"/>
    </xf>
    <xf numFmtId="0" fontId="1" fillId="2" borderId="8" xfId="0" applyFont="1" applyFill="1" applyBorder="1" applyProtection="1">
      <protection hidden="1"/>
    </xf>
    <xf numFmtId="0" fontId="10" fillId="2" borderId="8" xfId="0" applyFont="1" applyFill="1" applyBorder="1" applyAlignment="1" applyProtection="1">
      <alignment horizontal="right"/>
      <protection hidden="1"/>
    </xf>
    <xf numFmtId="0" fontId="10" fillId="2" borderId="0" xfId="0" applyFont="1" applyFill="1" applyAlignment="1" applyProtection="1">
      <alignment vertical="top"/>
      <protection hidden="1"/>
    </xf>
    <xf numFmtId="0" fontId="24" fillId="2" borderId="0" xfId="0" applyFont="1" applyFill="1" applyAlignment="1" applyProtection="1">
      <alignment vertical="top"/>
      <protection hidden="1"/>
    </xf>
    <xf numFmtId="0" fontId="10" fillId="2" borderId="0" xfId="0" applyFont="1" applyFill="1" applyAlignment="1" applyProtection="1">
      <alignment vertical="top" wrapText="1"/>
      <protection hidden="1"/>
    </xf>
    <xf numFmtId="0" fontId="2" fillId="2" borderId="0" xfId="0" applyFont="1" applyFill="1" applyBorder="1" applyAlignment="1" applyProtection="1">
      <alignment vertical="top" wrapText="1"/>
      <protection hidden="1"/>
    </xf>
    <xf numFmtId="0" fontId="0" fillId="2" borderId="0" xfId="0" applyFill="1" applyBorder="1"/>
    <xf numFmtId="0" fontId="7" fillId="2" borderId="0" xfId="0" applyFont="1" applyFill="1" applyBorder="1" applyAlignment="1" applyProtection="1">
      <alignment horizontal="left" vertical="top"/>
      <protection hidden="1"/>
    </xf>
    <xf numFmtId="0" fontId="2" fillId="2" borderId="0" xfId="0" applyFont="1" applyFill="1" applyBorder="1" applyAlignment="1" applyProtection="1">
      <alignment vertical="top"/>
      <protection hidden="1"/>
    </xf>
    <xf numFmtId="0" fontId="1" fillId="2" borderId="0" xfId="0" applyFont="1" applyFill="1" applyBorder="1" applyAlignment="1" applyProtection="1">
      <alignment horizontal="center" vertical="top"/>
      <protection hidden="1"/>
    </xf>
    <xf numFmtId="0" fontId="1" fillId="2" borderId="0" xfId="0" applyFont="1" applyFill="1" applyBorder="1"/>
    <xf numFmtId="0" fontId="1" fillId="2" borderId="0" xfId="1" applyFont="1" applyFill="1" applyBorder="1"/>
    <xf numFmtId="0" fontId="1" fillId="2" borderId="0" xfId="0" applyFont="1" applyFill="1" applyBorder="1" applyAlignment="1">
      <alignment wrapText="1"/>
    </xf>
    <xf numFmtId="0" fontId="10" fillId="2" borderId="0" xfId="0" applyFont="1" applyFill="1" applyBorder="1" applyAlignment="1" applyProtection="1">
      <alignment horizontal="center"/>
      <protection hidden="1"/>
    </xf>
    <xf numFmtId="0" fontId="20" fillId="2" borderId="0" xfId="0" applyFont="1" applyFill="1" applyBorder="1"/>
    <xf numFmtId="3" fontId="1" fillId="2" borderId="0" xfId="0" applyNumberFormat="1" applyFont="1" applyFill="1" applyBorder="1" applyAlignment="1" applyProtection="1">
      <alignment horizontal="center" wrapText="1"/>
      <protection hidden="1"/>
    </xf>
    <xf numFmtId="3"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1" fontId="10" fillId="2" borderId="0" xfId="0" applyNumberFormat="1" applyFont="1" applyFill="1" applyBorder="1" applyAlignment="1" applyProtection="1">
      <alignment horizontal="center" vertical="center"/>
      <protection hidden="1"/>
    </xf>
    <xf numFmtId="0" fontId="2" fillId="2" borderId="0" xfId="0" applyFont="1" applyFill="1" applyBorder="1" applyAlignment="1" applyProtection="1">
      <alignment wrapText="1"/>
      <protection hidden="1"/>
    </xf>
    <xf numFmtId="3" fontId="19" fillId="2" borderId="0" xfId="0" applyNumberFormat="1" applyFont="1" applyFill="1" applyBorder="1" applyAlignment="1" applyProtection="1">
      <alignment horizontal="right" indent="1"/>
      <protection hidden="1"/>
    </xf>
    <xf numFmtId="3" fontId="2" fillId="2" borderId="0" xfId="0" applyNumberFormat="1" applyFont="1" applyFill="1" applyBorder="1" applyAlignment="1" applyProtection="1">
      <alignment horizontal="right" indent="1"/>
      <protection hidden="1"/>
    </xf>
    <xf numFmtId="3" fontId="10" fillId="2" borderId="0" xfId="0" applyNumberFormat="1" applyFont="1" applyFill="1" applyBorder="1" applyAlignment="1" applyProtection="1">
      <alignment horizontal="left" vertical="center"/>
      <protection hidden="1"/>
    </xf>
    <xf numFmtId="0" fontId="1" fillId="2" borderId="0" xfId="0" applyFont="1" applyFill="1" applyBorder="1" applyAlignment="1" applyProtection="1">
      <alignment horizontal="left" wrapText="1" indent="1"/>
      <protection hidden="1"/>
    </xf>
    <xf numFmtId="3" fontId="1" fillId="2" borderId="0" xfId="0" applyNumberFormat="1" applyFont="1" applyFill="1" applyBorder="1" applyAlignment="1" applyProtection="1">
      <alignment horizontal="right" indent="1"/>
      <protection hidden="1"/>
    </xf>
    <xf numFmtId="0" fontId="1" fillId="2" borderId="0" xfId="0" applyFont="1" applyFill="1" applyBorder="1" applyAlignment="1">
      <alignment horizontal="left" wrapText="1" indent="1"/>
    </xf>
    <xf numFmtId="0" fontId="1" fillId="2" borderId="0" xfId="0" applyFont="1" applyFill="1" applyBorder="1" applyAlignment="1" applyProtection="1">
      <alignment horizontal="left" wrapText="1"/>
      <protection hidden="1"/>
    </xf>
    <xf numFmtId="1"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right" vertical="center"/>
      <protection hidden="1"/>
    </xf>
    <xf numFmtId="1" fontId="2"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10" fillId="2" borderId="0" xfId="0" applyFont="1" applyFill="1" applyBorder="1" applyAlignment="1" applyProtection="1">
      <alignment horizontal="right"/>
      <protection hidden="1"/>
    </xf>
    <xf numFmtId="0" fontId="10" fillId="2" borderId="0" xfId="0" applyFont="1" applyFill="1" applyBorder="1" applyAlignment="1" applyProtection="1">
      <alignment vertical="top"/>
      <protection hidden="1"/>
    </xf>
    <xf numFmtId="0" fontId="24" fillId="2" borderId="0" xfId="0" applyFont="1" applyFill="1" applyBorder="1" applyAlignment="1" applyProtection="1">
      <alignment vertical="top"/>
      <protection hidden="1"/>
    </xf>
    <xf numFmtId="0" fontId="13" fillId="9" borderId="70" xfId="9" applyFill="1" applyBorder="1" applyAlignment="1" applyProtection="1">
      <alignment horizontal="left" vertical="center" wrapText="1" indent="1"/>
      <protection hidden="1"/>
    </xf>
    <xf numFmtId="0" fontId="19" fillId="0" borderId="0" xfId="0" applyFont="1" applyAlignment="1" applyProtection="1">
      <alignment horizontal="left" wrapText="1" indent="1"/>
      <protection hidden="1"/>
    </xf>
    <xf numFmtId="0" fontId="19" fillId="0" borderId="9" xfId="0" applyFont="1" applyBorder="1" applyAlignment="1" applyProtection="1">
      <alignment horizontal="left" wrapText="1" indent="1"/>
      <protection hidden="1"/>
    </xf>
    <xf numFmtId="3" fontId="2" fillId="0" borderId="0" xfId="0" applyNumberFormat="1" applyFont="1"/>
    <xf numFmtId="3" fontId="19" fillId="0" borderId="9" xfId="0" applyNumberFormat="1" applyFont="1" applyBorder="1" applyAlignment="1" applyProtection="1">
      <alignment wrapText="1"/>
      <protection hidden="1"/>
    </xf>
    <xf numFmtId="3" fontId="13" fillId="0" borderId="0" xfId="0" applyNumberFormat="1" applyFont="1" applyAlignment="1" applyProtection="1">
      <alignment horizontal="right" wrapText="1"/>
      <protection hidden="1"/>
    </xf>
    <xf numFmtId="0" fontId="8" fillId="0" borderId="0" xfId="1" applyFont="1" applyAlignment="1" applyProtection="1">
      <alignment horizontal="right" vertical="center" wrapText="1" indent="1" readingOrder="1"/>
      <protection locked="0"/>
    </xf>
    <xf numFmtId="0" fontId="24" fillId="0" borderId="0" xfId="0" applyFont="1" applyAlignment="1" applyProtection="1">
      <alignment vertical="top" wrapText="1"/>
      <protection hidden="1"/>
    </xf>
    <xf numFmtId="0" fontId="15" fillId="0" borderId="0" xfId="0" applyFont="1" applyAlignment="1">
      <alignment horizontal="left" vertical="center" wrapText="1"/>
    </xf>
    <xf numFmtId="3" fontId="24" fillId="5" borderId="0" xfId="0" applyNumberFormat="1" applyFont="1" applyFill="1" applyAlignment="1" applyProtection="1">
      <alignment horizontal="right"/>
      <protection hidden="1"/>
    </xf>
    <xf numFmtId="0" fontId="24" fillId="0" borderId="0" xfId="0" applyFont="1" applyAlignment="1" applyProtection="1">
      <alignment horizontal="left" vertical="top" wrapText="1"/>
      <protection hidden="1"/>
    </xf>
    <xf numFmtId="0" fontId="19" fillId="5" borderId="0" xfId="0" applyFont="1" applyFill="1" applyAlignment="1" applyProtection="1">
      <alignment horizontal="left" vertical="center" indent="1"/>
      <protection hidden="1"/>
    </xf>
    <xf numFmtId="0" fontId="13" fillId="0" borderId="0" xfId="0" applyFont="1" applyAlignment="1" applyProtection="1">
      <alignment horizontal="center" wrapText="1"/>
      <protection hidden="1"/>
    </xf>
    <xf numFmtId="0" fontId="19" fillId="0" borderId="0" xfId="0" applyFont="1" applyAlignment="1" applyProtection="1">
      <alignment horizontal="left" vertical="top" wrapText="1"/>
      <protection hidden="1"/>
    </xf>
    <xf numFmtId="0" fontId="61" fillId="0" borderId="0" xfId="2" applyFont="1" applyAlignment="1" applyProtection="1">
      <alignment vertical="top"/>
      <protection hidden="1"/>
    </xf>
    <xf numFmtId="0" fontId="24" fillId="0" borderId="0" xfId="0" applyFont="1" applyAlignment="1" applyProtection="1">
      <alignment horizontal="left" vertical="top"/>
      <protection hidden="1"/>
    </xf>
    <xf numFmtId="0" fontId="24" fillId="0" borderId="0" xfId="0" applyFont="1" applyAlignment="1" applyProtection="1">
      <alignment vertical="top" wrapText="1"/>
      <protection hidden="1"/>
    </xf>
    <xf numFmtId="0" fontId="0" fillId="13" borderId="0" xfId="0" applyFill="1"/>
    <xf numFmtId="3" fontId="13" fillId="13" borderId="0" xfId="0" applyNumberFormat="1" applyFont="1" applyFill="1" applyAlignment="1">
      <alignment wrapText="1"/>
    </xf>
    <xf numFmtId="3" fontId="55" fillId="5" borderId="0" xfId="0" applyNumberFormat="1" applyFont="1" applyFill="1" applyAlignment="1" applyProtection="1">
      <alignment horizontal="left" indent="1"/>
      <protection hidden="1"/>
    </xf>
    <xf numFmtId="0" fontId="62" fillId="0" borderId="0" xfId="0" applyFont="1" applyAlignment="1">
      <alignment horizontal="left" vertical="center" readingOrder="1"/>
    </xf>
    <xf numFmtId="0" fontId="63" fillId="0" borderId="0" xfId="0" applyFont="1"/>
    <xf numFmtId="0" fontId="64" fillId="0" borderId="0" xfId="0" applyFont="1"/>
    <xf numFmtId="0" fontId="64" fillId="0" borderId="0" xfId="0" applyFont="1" applyAlignment="1">
      <alignment wrapText="1"/>
    </xf>
    <xf numFmtId="0" fontId="56" fillId="0" borderId="0" xfId="0" applyFont="1"/>
    <xf numFmtId="0" fontId="13" fillId="2" borderId="0" xfId="10" applyFont="1" applyFill="1" applyAlignment="1">
      <alignment wrapText="1"/>
    </xf>
    <xf numFmtId="0" fontId="18" fillId="0" borderId="0" xfId="2" applyAlignment="1" applyProtection="1">
      <alignment vertical="top"/>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19" fillId="9" borderId="37" xfId="7" applyFont="1" applyFill="1" applyBorder="1" applyAlignment="1">
      <alignment horizontal="center" vertical="center" wrapText="1"/>
    </xf>
    <xf numFmtId="0" fontId="19" fillId="9" borderId="38" xfId="7" applyFont="1" applyFill="1" applyBorder="1" applyAlignment="1">
      <alignment horizontal="center" vertical="center" wrapText="1"/>
    </xf>
    <xf numFmtId="0" fontId="19" fillId="9" borderId="39" xfId="7" applyFont="1" applyFill="1" applyBorder="1" applyAlignment="1">
      <alignment horizontal="center" vertical="center" wrapText="1"/>
    </xf>
    <xf numFmtId="0" fontId="19" fillId="9" borderId="30" xfId="7" applyFont="1" applyFill="1" applyBorder="1" applyAlignment="1">
      <alignment horizontal="center" vertical="center" wrapText="1"/>
    </xf>
    <xf numFmtId="0" fontId="19" fillId="9" borderId="0" xfId="7" applyFont="1" applyFill="1" applyAlignment="1">
      <alignment horizontal="center" vertical="center" wrapText="1"/>
    </xf>
    <xf numFmtId="0" fontId="19" fillId="9" borderId="44" xfId="7" applyFont="1" applyFill="1" applyBorder="1" applyAlignment="1">
      <alignment horizontal="center" vertical="center" wrapText="1"/>
    </xf>
    <xf numFmtId="0" fontId="19" fillId="9" borderId="49" xfId="7" applyFont="1" applyFill="1" applyBorder="1" applyAlignment="1">
      <alignment horizontal="center" vertical="center" wrapText="1"/>
    </xf>
    <xf numFmtId="0" fontId="19" fillId="9" borderId="31" xfId="7" applyFont="1" applyFill="1" applyBorder="1" applyAlignment="1">
      <alignment horizontal="center" vertical="center" wrapText="1"/>
    </xf>
    <xf numFmtId="0" fontId="19" fillId="9" borderId="50" xfId="7" applyFont="1" applyFill="1" applyBorder="1" applyAlignment="1">
      <alignment horizontal="center" vertical="center" wrapText="1"/>
    </xf>
    <xf numFmtId="0" fontId="13" fillId="9" borderId="71" xfId="9" applyFill="1" applyBorder="1" applyAlignment="1">
      <alignment horizontal="center" vertical="center" wrapText="1"/>
    </xf>
    <xf numFmtId="0" fontId="60" fillId="9" borderId="72" xfId="9" applyFont="1" applyFill="1" applyBorder="1" applyAlignment="1">
      <alignment horizontal="center" vertical="center" wrapText="1"/>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10" fillId="0" borderId="0" xfId="0" applyFont="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27" fillId="5" borderId="5" xfId="0" applyFont="1" applyFill="1" applyBorder="1" applyAlignment="1" applyProtection="1">
      <alignment horizontal="left" indent="1"/>
      <protection locked="0" hidden="1"/>
    </xf>
    <xf numFmtId="0" fontId="27" fillId="5" borderId="7" xfId="0" applyFont="1" applyFill="1" applyBorder="1" applyAlignment="1" applyProtection="1">
      <alignment horizontal="left" indent="1"/>
      <protection locked="0" hidden="1"/>
    </xf>
    <xf numFmtId="0" fontId="27" fillId="5" borderId="2" xfId="0" applyFont="1" applyFill="1" applyBorder="1" applyAlignment="1" applyProtection="1">
      <alignment horizontal="left" indent="1"/>
      <protection locked="0" hidden="1"/>
    </xf>
    <xf numFmtId="0" fontId="27" fillId="5" borderId="10" xfId="0" applyFont="1" applyFill="1" applyBorder="1" applyAlignment="1" applyProtection="1">
      <alignment horizontal="left" indent="1"/>
      <protection locked="0" hidden="1"/>
    </xf>
    <xf numFmtId="0" fontId="24" fillId="0" borderId="0" xfId="0" applyFont="1" applyAlignment="1" applyProtection="1">
      <alignment horizontal="left" vertical="top" wrapText="1"/>
      <protection hidden="1"/>
    </xf>
    <xf numFmtId="0" fontId="2" fillId="0" borderId="3" xfId="0" applyFont="1" applyBorder="1" applyAlignment="1" applyProtection="1">
      <alignment horizontal="center" vertical="center" wrapText="1" readingOrder="1"/>
      <protection locked="0"/>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7" fillId="5" borderId="2" xfId="0" applyFont="1" applyFill="1" applyBorder="1" applyAlignment="1" applyProtection="1">
      <alignment horizontal="left" vertical="center" indent="1"/>
      <protection locked="0" hidden="1"/>
    </xf>
    <xf numFmtId="0" fontId="27" fillId="5" borderId="3" xfId="0" applyFont="1" applyFill="1" applyBorder="1" applyAlignment="1" applyProtection="1">
      <alignment horizontal="left" vertical="center" indent="1"/>
      <protection locked="0" hidden="1"/>
    </xf>
    <xf numFmtId="0" fontId="27"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24" fillId="5" borderId="8" xfId="0" applyNumberFormat="1" applyFont="1" applyFill="1" applyBorder="1" applyAlignment="1" applyProtection="1">
      <alignment horizontal="right"/>
      <protection hidden="1"/>
    </xf>
    <xf numFmtId="3" fontId="19" fillId="5" borderId="17" xfId="0" applyNumberFormat="1" applyFont="1" applyFill="1" applyBorder="1" applyAlignment="1" applyProtection="1">
      <alignment horizontal="center" vertical="center"/>
      <protection hidden="1"/>
    </xf>
    <xf numFmtId="0" fontId="24" fillId="0" borderId="0" xfId="0" applyFont="1" applyAlignment="1" applyProtection="1">
      <alignment vertical="top" wrapText="1"/>
      <protection hidden="1"/>
    </xf>
    <xf numFmtId="0" fontId="15" fillId="0" borderId="0" xfId="0" applyFont="1" applyAlignment="1">
      <alignment horizontal="left" vertical="center" wrapText="1"/>
    </xf>
    <xf numFmtId="0" fontId="27" fillId="5" borderId="2" xfId="0" applyFont="1" applyFill="1" applyBorder="1" applyAlignment="1" applyProtection="1">
      <alignment horizontal="left" vertical="center" wrapText="1" indent="1"/>
      <protection locked="0" hidden="1"/>
    </xf>
    <xf numFmtId="0" fontId="27" fillId="5" borderId="3" xfId="0" applyFont="1" applyFill="1" applyBorder="1" applyAlignment="1" applyProtection="1">
      <alignment horizontal="left" vertical="center" wrapText="1" indent="1"/>
      <protection locked="0" hidden="1"/>
    </xf>
    <xf numFmtId="0" fontId="27" fillId="5" borderId="10" xfId="0" applyFont="1" applyFill="1" applyBorder="1" applyAlignment="1" applyProtection="1">
      <alignment horizontal="left" vertical="center" wrapText="1" indent="1"/>
      <protection locked="0" hidden="1"/>
    </xf>
    <xf numFmtId="3" fontId="19" fillId="5" borderId="18" xfId="0" applyNumberFormat="1" applyFont="1" applyFill="1" applyBorder="1" applyAlignment="1" applyProtection="1">
      <alignment horizontal="center" vertical="center"/>
      <protection hidden="1"/>
    </xf>
    <xf numFmtId="3" fontId="24" fillId="5" borderId="0" xfId="0" applyNumberFormat="1" applyFont="1" applyFill="1" applyAlignment="1" applyProtection="1">
      <alignment horizontal="right"/>
      <protection hidden="1"/>
    </xf>
    <xf numFmtId="0" fontId="24" fillId="0" borderId="0" xfId="0" applyFont="1" applyAlignment="1" applyProtection="1">
      <alignment horizontal="left" vertical="top"/>
      <protection hidden="1"/>
    </xf>
    <xf numFmtId="3" fontId="19" fillId="5" borderId="8" xfId="0" applyNumberFormat="1" applyFont="1" applyFill="1" applyBorder="1" applyAlignment="1" applyProtection="1">
      <alignment horizontal="center" vertical="center"/>
      <protection hidden="1"/>
    </xf>
    <xf numFmtId="3" fontId="19" fillId="5" borderId="21" xfId="0" applyNumberFormat="1" applyFont="1" applyFill="1" applyBorder="1" applyAlignment="1" applyProtection="1">
      <alignment horizontal="center" vertical="center"/>
      <protection hidden="1"/>
    </xf>
    <xf numFmtId="0" fontId="4" fillId="0" borderId="0" xfId="0" applyFont="1" applyAlignment="1" applyProtection="1">
      <alignment horizontal="left" vertical="top" wrapText="1"/>
      <protection hidden="1"/>
    </xf>
    <xf numFmtId="3" fontId="19" fillId="5" borderId="24" xfId="0" applyNumberFormat="1" applyFont="1" applyFill="1" applyBorder="1" applyAlignment="1" applyProtection="1">
      <alignment horizontal="center" vertical="center"/>
      <protection hidden="1"/>
    </xf>
    <xf numFmtId="3" fontId="19"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27" fillId="0" borderId="13" xfId="0" applyFont="1" applyBorder="1" applyAlignment="1" applyProtection="1">
      <alignment horizontal="left" vertical="center" wrapText="1" indent="1"/>
      <protection locked="0" hidden="1"/>
    </xf>
    <xf numFmtId="0" fontId="27" fillId="0" borderId="3" xfId="0" applyFont="1" applyBorder="1" applyAlignment="1" applyProtection="1">
      <alignment horizontal="left" vertical="center" wrapText="1" indent="1"/>
      <protection locked="0" hidden="1"/>
    </xf>
    <xf numFmtId="0" fontId="27" fillId="0" borderId="10" xfId="0" applyFont="1" applyBorder="1" applyAlignment="1" applyProtection="1">
      <alignment horizontal="left" vertical="center" wrapText="1" indent="1"/>
      <protection locked="0" hidden="1"/>
    </xf>
    <xf numFmtId="3" fontId="19" fillId="0" borderId="17" xfId="0" applyNumberFormat="1" applyFont="1" applyBorder="1" applyAlignment="1" applyProtection="1">
      <alignment horizontal="center" vertical="center"/>
      <protection hidden="1"/>
    </xf>
    <xf numFmtId="3" fontId="19"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19" fillId="5" borderId="0" xfId="0" applyFont="1" applyFill="1" applyAlignment="1" applyProtection="1">
      <alignment horizontal="left" vertical="center" indent="1"/>
      <protection hidden="1"/>
    </xf>
    <xf numFmtId="3" fontId="19" fillId="0" borderId="8" xfId="0" applyNumberFormat="1" applyFont="1" applyBorder="1" applyAlignment="1" applyProtection="1">
      <alignment horizontal="center" vertical="center"/>
      <protection hidden="1"/>
    </xf>
    <xf numFmtId="3" fontId="19" fillId="0" borderId="26" xfId="0" applyNumberFormat="1" applyFont="1" applyBorder="1" applyAlignment="1" applyProtection="1">
      <alignment horizontal="center" vertical="center"/>
      <protection hidden="1"/>
    </xf>
    <xf numFmtId="0" fontId="24" fillId="0" borderId="0" xfId="0" applyFont="1" applyAlignment="1">
      <alignment horizontal="left" vertical="top" wrapText="1"/>
    </xf>
    <xf numFmtId="3" fontId="32" fillId="5" borderId="0" xfId="0" applyNumberFormat="1" applyFont="1" applyFill="1" applyAlignment="1" applyProtection="1">
      <alignment horizontal="center"/>
      <protection hidden="1"/>
    </xf>
    <xf numFmtId="0" fontId="27" fillId="5" borderId="2" xfId="0" applyFont="1" applyFill="1" applyBorder="1" applyAlignment="1" applyProtection="1">
      <alignment horizontal="left" wrapText="1" indent="1"/>
      <protection locked="0" hidden="1"/>
    </xf>
    <xf numFmtId="0" fontId="27" fillId="5" borderId="3" xfId="0" applyFont="1" applyFill="1" applyBorder="1" applyAlignment="1" applyProtection="1">
      <alignment horizontal="left" wrapText="1" indent="1"/>
      <protection locked="0" hidden="1"/>
    </xf>
    <xf numFmtId="0" fontId="27" fillId="5" borderId="10" xfId="0" applyFont="1" applyFill="1" applyBorder="1" applyAlignment="1" applyProtection="1">
      <alignment horizontal="left" wrapText="1" indent="1"/>
      <protection locked="0" hidden="1"/>
    </xf>
    <xf numFmtId="3" fontId="17" fillId="0" borderId="0" xfId="0" applyNumberFormat="1" applyFont="1" applyAlignment="1" applyProtection="1">
      <alignment horizontal="center" wrapText="1"/>
      <protection hidden="1"/>
    </xf>
    <xf numFmtId="0" fontId="17" fillId="0" borderId="0" xfId="0" applyFont="1" applyAlignment="1">
      <alignment horizontal="center" wrapText="1"/>
    </xf>
    <xf numFmtId="3" fontId="19" fillId="0" borderId="3" xfId="0" applyNumberFormat="1" applyFont="1" applyBorder="1" applyAlignment="1" applyProtection="1">
      <alignment horizontal="center" vertical="center"/>
      <protection hidden="1"/>
    </xf>
    <xf numFmtId="0" fontId="45" fillId="0" borderId="0" xfId="0" applyFont="1" applyAlignment="1">
      <alignment horizontal="left" vertical="top" wrapText="1"/>
    </xf>
    <xf numFmtId="0" fontId="42" fillId="2" borderId="0" xfId="0" applyFont="1" applyFill="1" applyAlignment="1" applyProtection="1">
      <alignment horizontal="left" vertical="top" wrapText="1"/>
      <protection hidden="1"/>
    </xf>
    <xf numFmtId="3" fontId="19" fillId="5" borderId="3" xfId="0" applyNumberFormat="1" applyFont="1" applyFill="1" applyBorder="1" applyAlignment="1" applyProtection="1">
      <alignment horizontal="center" vertical="center"/>
      <protection hidden="1"/>
    </xf>
    <xf numFmtId="3" fontId="19" fillId="5" borderId="10" xfId="0" applyNumberFormat="1" applyFont="1" applyFill="1" applyBorder="1" applyAlignment="1" applyProtection="1">
      <alignment horizontal="center" vertical="center"/>
      <protection hidden="1"/>
    </xf>
    <xf numFmtId="3" fontId="19"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0" fontId="13" fillId="0" borderId="3" xfId="0" applyFont="1" applyBorder="1" applyAlignment="1">
      <alignment horizontal="center" vertical="center"/>
    </xf>
    <xf numFmtId="0" fontId="32" fillId="0" borderId="0" xfId="0" applyFont="1" applyAlignment="1" applyProtection="1">
      <alignment horizontal="center" vertical="center" wrapText="1"/>
      <protection hidden="1"/>
    </xf>
    <xf numFmtId="3" fontId="19" fillId="0" borderId="10" xfId="0" applyNumberFormat="1" applyFont="1" applyBorder="1" applyAlignment="1" applyProtection="1">
      <alignment horizontal="center" vertical="center"/>
      <protection hidden="1"/>
    </xf>
    <xf numFmtId="0" fontId="24" fillId="0" borderId="22" xfId="0" applyFont="1" applyBorder="1" applyAlignment="1" applyProtection="1">
      <alignment horizontal="right"/>
      <protection hidden="1"/>
    </xf>
    <xf numFmtId="0" fontId="42" fillId="0" borderId="0" xfId="0" applyFont="1" applyAlignment="1" applyProtection="1">
      <alignment horizontal="left" vertical="top" wrapText="1"/>
      <protection hidden="1"/>
    </xf>
    <xf numFmtId="0" fontId="24" fillId="0" borderId="0" xfId="0" applyFont="1" applyAlignment="1" applyProtection="1">
      <alignment horizontal="left" wrapText="1"/>
      <protection hidden="1"/>
    </xf>
    <xf numFmtId="0" fontId="0" fillId="0" borderId="0" xfId="0" applyAlignment="1"/>
    <xf numFmtId="0" fontId="19" fillId="0" borderId="0" xfId="0" applyFont="1" applyAlignment="1">
      <alignment horizontal="left" vertical="top" wrapText="1"/>
    </xf>
    <xf numFmtId="0" fontId="44" fillId="0" borderId="0" xfId="0" applyFont="1" applyAlignment="1" applyProtection="1">
      <alignment horizontal="center" vertical="center"/>
      <protection hidden="1"/>
    </xf>
    <xf numFmtId="0" fontId="19" fillId="0" borderId="0" xfId="0" applyFont="1" applyAlignment="1" applyProtection="1">
      <alignment horizontal="left" vertical="top" wrapText="1"/>
      <protection hidden="1"/>
    </xf>
    <xf numFmtId="0" fontId="10" fillId="2" borderId="0" xfId="0" applyFont="1" applyFill="1" applyBorder="1" applyAlignment="1" applyProtection="1">
      <alignment horizontal="left" vertical="top" wrapText="1"/>
      <protection hidden="1"/>
    </xf>
    <xf numFmtId="0" fontId="4" fillId="0" borderId="0" xfId="0" applyFont="1" applyFill="1" applyAlignment="1" applyProtection="1">
      <alignment horizontal="left" vertical="top" wrapText="1"/>
      <protection hidden="1"/>
    </xf>
    <xf numFmtId="0" fontId="8" fillId="2" borderId="5" xfId="0" applyFont="1" applyFill="1" applyBorder="1" applyAlignment="1" applyProtection="1">
      <alignment horizontal="left" vertical="center" wrapText="1" indent="1"/>
      <protection locked="0" hidden="1"/>
    </xf>
    <xf numFmtId="0" fontId="8" fillId="2" borderId="6" xfId="0" applyFont="1" applyFill="1" applyBorder="1" applyAlignment="1" applyProtection="1">
      <alignment horizontal="left" vertical="center" wrapText="1" indent="1"/>
      <protection locked="0" hidden="1"/>
    </xf>
    <xf numFmtId="0" fontId="8" fillId="2" borderId="7" xfId="0" applyFont="1" applyFill="1" applyBorder="1" applyAlignment="1" applyProtection="1">
      <alignment horizontal="left" vertical="center" wrapText="1" indent="1"/>
      <protection locked="0" hidden="1"/>
    </xf>
    <xf numFmtId="3" fontId="2" fillId="2" borderId="3" xfId="0" applyNumberFormat="1" applyFont="1" applyFill="1" applyBorder="1" applyAlignment="1" applyProtection="1">
      <alignment horizontal="center" vertical="center"/>
      <protection hidden="1"/>
    </xf>
    <xf numFmtId="3" fontId="2" fillId="2" borderId="10" xfId="0" applyNumberFormat="1" applyFont="1" applyFill="1" applyBorder="1" applyAlignment="1" applyProtection="1">
      <alignment horizontal="center" vertical="center"/>
      <protection hidden="1"/>
    </xf>
    <xf numFmtId="0" fontId="1" fillId="2" borderId="3" xfId="0" applyFont="1" applyFill="1" applyBorder="1" applyAlignment="1">
      <alignment horizontal="center" vertical="center"/>
    </xf>
    <xf numFmtId="0" fontId="10" fillId="2" borderId="0" xfId="0" applyFont="1" applyFill="1" applyAlignment="1" applyProtection="1">
      <alignment horizontal="left" vertical="top" wrapText="1"/>
      <protection hidden="1"/>
    </xf>
    <xf numFmtId="0" fontId="4" fillId="2" borderId="0" xfId="0" applyFont="1" applyFill="1" applyBorder="1" applyAlignment="1" applyProtection="1">
      <alignment horizontal="left" vertical="top" wrapText="1"/>
      <protection hidden="1"/>
    </xf>
    <xf numFmtId="3" fontId="2" fillId="2" borderId="0" xfId="0" applyNumberFormat="1" applyFont="1" applyFill="1" applyBorder="1" applyAlignment="1" applyProtection="1">
      <alignment horizontal="center" vertical="center"/>
      <protection hidden="1"/>
    </xf>
    <xf numFmtId="0" fontId="1" fillId="2" borderId="0" xfId="0" applyFont="1" applyFill="1" applyBorder="1" applyAlignment="1">
      <alignment horizontal="center" vertical="center"/>
    </xf>
    <xf numFmtId="0" fontId="24" fillId="2" borderId="0" xfId="0" applyFont="1" applyFill="1" applyBorder="1" applyAlignment="1" applyProtection="1">
      <alignment horizontal="left" vertical="top" wrapText="1"/>
      <protection hidden="1"/>
    </xf>
    <xf numFmtId="0" fontId="24" fillId="0" borderId="0" xfId="0" applyFont="1" applyBorder="1" applyAlignment="1" applyProtection="1">
      <alignment horizontal="left" vertical="top" wrapText="1"/>
      <protection hidden="1"/>
    </xf>
    <xf numFmtId="0" fontId="10" fillId="0" borderId="0" xfId="0" applyFont="1" applyBorder="1" applyAlignment="1" applyProtection="1">
      <alignment horizontal="left" vertical="top" wrapText="1"/>
      <protection hidden="1"/>
    </xf>
    <xf numFmtId="0" fontId="18" fillId="0" borderId="0" xfId="2" applyAlignment="1" applyProtection="1"/>
    <xf numFmtId="0" fontId="66" fillId="0" borderId="0" xfId="2" applyFont="1" applyAlignment="1" applyProtection="1"/>
  </cellXfs>
  <cellStyles count="12">
    <cellStyle name="Currency 2" xfId="3" xr:uid="{00000000-0005-0000-0000-000000000000}"/>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7">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onnections" Target="connections.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1265</c:v>
                </c:pt>
                <c:pt idx="1">
                  <c:v>1569</c:v>
                </c:pt>
                <c:pt idx="2">
                  <c:v>19</c:v>
                </c:pt>
                <c:pt idx="3">
                  <c:v>1421</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3109</c:v>
                </c:pt>
                <c:pt idx="1">
                  <c:v>2001</c:v>
                </c:pt>
                <c:pt idx="2">
                  <c:v>26</c:v>
                </c:pt>
                <c:pt idx="3">
                  <c:v>2430</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(41,314)</c:v>
                  </c:pt>
                  <c:pt idx="1">
                    <c:v>Childminder (25,452)</c:v>
                  </c:pt>
                  <c:pt idx="2">
                    <c:v>Childcare on non-domestic premises (15,723)</c:v>
                  </c:pt>
                  <c:pt idx="3">
                    <c:v>Childcare on domestic premises (139)</c:v>
                  </c:pt>
                  <c:pt idx="4">
                    <c:v>All provision (6,837)</c:v>
                  </c:pt>
                  <c:pt idx="5">
                    <c:v>Childminder (4,433)</c:v>
                  </c:pt>
                  <c:pt idx="6">
                    <c:v>Childcare on non-domestic premises (2,381)</c:v>
                  </c:pt>
                  <c:pt idx="7">
                    <c:v>Childcare on domestic premises (23)</c:v>
                  </c:pt>
                  <c:pt idx="8">
                    <c:v>All provision (6,837)</c:v>
                  </c:pt>
                  <c:pt idx="9">
                    <c:v>Childminder (4,433)</c:v>
                  </c:pt>
                  <c:pt idx="10">
                    <c:v>Childcare on non-domestic premises (2,381)</c:v>
                  </c:pt>
                  <c:pt idx="11">
                    <c:v>Childcare on domestic premises (23)</c:v>
                  </c:pt>
                  <c:pt idx="12">
                    <c:v>All provision (6,837)</c:v>
                  </c:pt>
                  <c:pt idx="13">
                    <c:v>Childminder (4,433)</c:v>
                  </c:pt>
                  <c:pt idx="14">
                    <c:v>Childcare on non-domestic premises (2,381)</c:v>
                  </c:pt>
                  <c:pt idx="15">
                    <c:v>Childcare on domestic premises (23)</c:v>
                  </c:pt>
                  <c:pt idx="16">
                    <c:v>All provision (41,314)</c:v>
                  </c:pt>
                  <c:pt idx="17">
                    <c:v>Childminder (25,452)</c:v>
                  </c:pt>
                  <c:pt idx="18">
                    <c:v>Childcare on non-domestic premises (15,723)</c:v>
                  </c:pt>
                  <c:pt idx="19">
                    <c:v>Childcare on domestic premises (139)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17.507382485356054</c:v>
                </c:pt>
                <c:pt idx="1">
                  <c:v>14.572528681439573</c:v>
                </c:pt>
                <c:pt idx="2">
                  <c:v>22.190421675252814</c:v>
                </c:pt>
                <c:pt idx="3">
                  <c:v>25.179856115107913</c:v>
                </c:pt>
                <c:pt idx="4">
                  <c:v>19.555360538247768</c:v>
                </c:pt>
                <c:pt idx="5">
                  <c:v>18.226934355966613</c:v>
                </c:pt>
                <c:pt idx="6">
                  <c:v>22.091558168836624</c:v>
                </c:pt>
                <c:pt idx="7">
                  <c:v>13.043478260869565</c:v>
                </c:pt>
                <c:pt idx="8">
                  <c:v>24.733070059967822</c:v>
                </c:pt>
                <c:pt idx="9">
                  <c:v>23.212271599368375</c:v>
                </c:pt>
                <c:pt idx="10">
                  <c:v>27.677446451070978</c:v>
                </c:pt>
                <c:pt idx="11">
                  <c:v>13.043478260869565</c:v>
                </c:pt>
                <c:pt idx="12">
                  <c:v>23.109550972648822</c:v>
                </c:pt>
                <c:pt idx="13">
                  <c:v>21.385066546356867</c:v>
                </c:pt>
                <c:pt idx="14">
                  <c:v>26.417471650566988</c:v>
                </c:pt>
                <c:pt idx="15">
                  <c:v>13.043478260869565</c:v>
                </c:pt>
                <c:pt idx="16">
                  <c:v>17.567894660405674</c:v>
                </c:pt>
                <c:pt idx="17">
                  <c:v>14.6000314317146</c:v>
                </c:pt>
                <c:pt idx="18">
                  <c:v>22.304903644342684</c:v>
                </c:pt>
                <c:pt idx="19">
                  <c:v>25.179856115107913</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(41,314)</c:v>
                  </c:pt>
                  <c:pt idx="1">
                    <c:v>Childminder (25,452)</c:v>
                  </c:pt>
                  <c:pt idx="2">
                    <c:v>Childcare on non-domestic premises (15,723)</c:v>
                  </c:pt>
                  <c:pt idx="3">
                    <c:v>Childcare on domestic premises (139)</c:v>
                  </c:pt>
                  <c:pt idx="4">
                    <c:v>All provision (6,837)</c:v>
                  </c:pt>
                  <c:pt idx="5">
                    <c:v>Childminder (4,433)</c:v>
                  </c:pt>
                  <c:pt idx="6">
                    <c:v>Childcare on non-domestic premises (2,381)</c:v>
                  </c:pt>
                  <c:pt idx="7">
                    <c:v>Childcare on domestic premises (23)</c:v>
                  </c:pt>
                  <c:pt idx="8">
                    <c:v>All provision (6,837)</c:v>
                  </c:pt>
                  <c:pt idx="9">
                    <c:v>Childminder (4,433)</c:v>
                  </c:pt>
                  <c:pt idx="10">
                    <c:v>Childcare on non-domestic premises (2,381)</c:v>
                  </c:pt>
                  <c:pt idx="11">
                    <c:v>Childcare on domestic premises (23)</c:v>
                  </c:pt>
                  <c:pt idx="12">
                    <c:v>All provision (6,837)</c:v>
                  </c:pt>
                  <c:pt idx="13">
                    <c:v>Childminder (4,433)</c:v>
                  </c:pt>
                  <c:pt idx="14">
                    <c:v>Childcare on non-domestic premises (2,381)</c:v>
                  </c:pt>
                  <c:pt idx="15">
                    <c:v>Childcare on domestic premises (23)</c:v>
                  </c:pt>
                  <c:pt idx="16">
                    <c:v>All provision (41,314)</c:v>
                  </c:pt>
                  <c:pt idx="17">
                    <c:v>Childminder (25,452)</c:v>
                  </c:pt>
                  <c:pt idx="18">
                    <c:v>Childcare on non-domestic premises (15,723)</c:v>
                  </c:pt>
                  <c:pt idx="19">
                    <c:v>Childcare on domestic premises (139)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78.932081134724299</c:v>
                </c:pt>
                <c:pt idx="1">
                  <c:v>81.168473990256174</c:v>
                </c:pt>
                <c:pt idx="2">
                  <c:v>75.373656426890548</c:v>
                </c:pt>
                <c:pt idx="3">
                  <c:v>71.942446043165461</c:v>
                </c:pt>
                <c:pt idx="4">
                  <c:v>73.599531958461313</c:v>
                </c:pt>
                <c:pt idx="5">
                  <c:v>76.133543875479361</c:v>
                </c:pt>
                <c:pt idx="6">
                  <c:v>68.878622427551448</c:v>
                </c:pt>
                <c:pt idx="7">
                  <c:v>73.913043478260875</c:v>
                </c:pt>
                <c:pt idx="8">
                  <c:v>69.62117887962556</c:v>
                </c:pt>
                <c:pt idx="9">
                  <c:v>72.456575682382137</c:v>
                </c:pt>
                <c:pt idx="10">
                  <c:v>64.258714825703493</c:v>
                </c:pt>
                <c:pt idx="11">
                  <c:v>78.260869565217391</c:v>
                </c:pt>
                <c:pt idx="12">
                  <c:v>69.591926283457653</c:v>
                </c:pt>
                <c:pt idx="13">
                  <c:v>72.794946988495369</c:v>
                </c:pt>
                <c:pt idx="14">
                  <c:v>63.544729105417893</c:v>
                </c:pt>
                <c:pt idx="15">
                  <c:v>78.260869565217391</c:v>
                </c:pt>
                <c:pt idx="16">
                  <c:v>78.84978457665683</c:v>
                </c:pt>
                <c:pt idx="17">
                  <c:v>81.121326418356119</c:v>
                </c:pt>
                <c:pt idx="18">
                  <c:v>75.233734020225143</c:v>
                </c:pt>
                <c:pt idx="19">
                  <c:v>71.942446043165461</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(41,314)</c:v>
                  </c:pt>
                  <c:pt idx="1">
                    <c:v>Childminder (25,452)</c:v>
                  </c:pt>
                  <c:pt idx="2">
                    <c:v>Childcare on non-domestic premises (15,723)</c:v>
                  </c:pt>
                  <c:pt idx="3">
                    <c:v>Childcare on domestic premises (139)</c:v>
                  </c:pt>
                  <c:pt idx="4">
                    <c:v>All provision (6,837)</c:v>
                  </c:pt>
                  <c:pt idx="5">
                    <c:v>Childminder (4,433)</c:v>
                  </c:pt>
                  <c:pt idx="6">
                    <c:v>Childcare on non-domestic premises (2,381)</c:v>
                  </c:pt>
                  <c:pt idx="7">
                    <c:v>Childcare on domestic premises (23)</c:v>
                  </c:pt>
                  <c:pt idx="8">
                    <c:v>All provision (6,837)</c:v>
                  </c:pt>
                  <c:pt idx="9">
                    <c:v>Childminder (4,433)</c:v>
                  </c:pt>
                  <c:pt idx="10">
                    <c:v>Childcare on non-domestic premises (2,381)</c:v>
                  </c:pt>
                  <c:pt idx="11">
                    <c:v>Childcare on domestic premises (23)</c:v>
                  </c:pt>
                  <c:pt idx="12">
                    <c:v>All provision (6,837)</c:v>
                  </c:pt>
                  <c:pt idx="13">
                    <c:v>Childminder (4,433)</c:v>
                  </c:pt>
                  <c:pt idx="14">
                    <c:v>Childcare on non-domestic premises (2,381)</c:v>
                  </c:pt>
                  <c:pt idx="15">
                    <c:v>Childcare on domestic premises (23)</c:v>
                  </c:pt>
                  <c:pt idx="16">
                    <c:v>All provision (41,314)</c:v>
                  </c:pt>
                  <c:pt idx="17">
                    <c:v>Childminder (25,452)</c:v>
                  </c:pt>
                  <c:pt idx="18">
                    <c:v>Childcare on non-domestic premises (15,723)</c:v>
                  </c:pt>
                  <c:pt idx="19">
                    <c:v>Childcare on domestic premises (139)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2.7666166432686254</c:v>
                </c:pt>
                <c:pt idx="1">
                  <c:v>3.4181989627534182</c:v>
                </c:pt>
                <c:pt idx="2">
                  <c:v>1.7235896457419067</c:v>
                </c:pt>
                <c:pt idx="3">
                  <c:v>1.4388489208633093</c:v>
                </c:pt>
                <c:pt idx="4">
                  <c:v>5.5726195699868359</c:v>
                </c:pt>
                <c:pt idx="5">
                  <c:v>4.6244078502143022</c:v>
                </c:pt>
                <c:pt idx="6">
                  <c:v>7.3078538429231417</c:v>
                </c:pt>
                <c:pt idx="7">
                  <c:v>8.695652173913043</c:v>
                </c:pt>
                <c:pt idx="8">
                  <c:v>4.5048998098581245</c:v>
                </c:pt>
                <c:pt idx="9">
                  <c:v>3.4062711482066321</c:v>
                </c:pt>
                <c:pt idx="10">
                  <c:v>6.5518689626207474</c:v>
                </c:pt>
                <c:pt idx="11">
                  <c:v>4.3478260869565215</c:v>
                </c:pt>
                <c:pt idx="12">
                  <c:v>4.5195261079420801</c:v>
                </c:pt>
                <c:pt idx="13">
                  <c:v>3.6769681930972253</c:v>
                </c:pt>
                <c:pt idx="14">
                  <c:v>6.0898782024359512</c:v>
                </c:pt>
                <c:pt idx="15">
                  <c:v>4.3478260869565215</c:v>
                </c:pt>
                <c:pt idx="16">
                  <c:v>2.7884010262864889</c:v>
                </c:pt>
                <c:pt idx="17">
                  <c:v>3.4378437843784377</c:v>
                </c:pt>
                <c:pt idx="18">
                  <c:v>1.749030083317433</c:v>
                </c:pt>
                <c:pt idx="19">
                  <c:v>1.4388489208633093</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(41,314)</c:v>
                  </c:pt>
                  <c:pt idx="1">
                    <c:v>Childminder (25,452)</c:v>
                  </c:pt>
                  <c:pt idx="2">
                    <c:v>Childcare on non-domestic premises (15,723)</c:v>
                  </c:pt>
                  <c:pt idx="3">
                    <c:v>Childcare on domestic premises (139)</c:v>
                  </c:pt>
                  <c:pt idx="4">
                    <c:v>All provision (6,837)</c:v>
                  </c:pt>
                  <c:pt idx="5">
                    <c:v>Childminder (4,433)</c:v>
                  </c:pt>
                  <c:pt idx="6">
                    <c:v>Childcare on non-domestic premises (2,381)</c:v>
                  </c:pt>
                  <c:pt idx="7">
                    <c:v>Childcare on domestic premises (23)</c:v>
                  </c:pt>
                  <c:pt idx="8">
                    <c:v>All provision (6,837)</c:v>
                  </c:pt>
                  <c:pt idx="9">
                    <c:v>Childminder (4,433)</c:v>
                  </c:pt>
                  <c:pt idx="10">
                    <c:v>Childcare on non-domestic premises (2,381)</c:v>
                  </c:pt>
                  <c:pt idx="11">
                    <c:v>Childcare on domestic premises (23)</c:v>
                  </c:pt>
                  <c:pt idx="12">
                    <c:v>All provision (6,837)</c:v>
                  </c:pt>
                  <c:pt idx="13">
                    <c:v>Childminder (4,433)</c:v>
                  </c:pt>
                  <c:pt idx="14">
                    <c:v>Childcare on non-domestic premises (2,381)</c:v>
                  </c:pt>
                  <c:pt idx="15">
                    <c:v>Childcare on domestic premises (23)</c:v>
                  </c:pt>
                  <c:pt idx="16">
                    <c:v>All provision (41,314)</c:v>
                  </c:pt>
                  <c:pt idx="17">
                    <c:v>Childminder (25,452)</c:v>
                  </c:pt>
                  <c:pt idx="18">
                    <c:v>Childcare on non-domestic premises (15,723)</c:v>
                  </c:pt>
                  <c:pt idx="19">
                    <c:v>Childcare on domestic premises (139)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0.79391973665101423</c:v>
                </c:pt>
                <c:pt idx="1">
                  <c:v>0.84079836555084075</c:v>
                </c:pt>
                <c:pt idx="2">
                  <c:v>0.71233225211473639</c:v>
                </c:pt>
                <c:pt idx="3">
                  <c:v>1.4388489208633093</c:v>
                </c:pt>
                <c:pt idx="4">
                  <c:v>1.2724879333040808</c:v>
                </c:pt>
                <c:pt idx="5">
                  <c:v>1.0151139183397249</c:v>
                </c:pt>
                <c:pt idx="6">
                  <c:v>1.7219655606887863</c:v>
                </c:pt>
                <c:pt idx="7">
                  <c:v>4.3478260869565215</c:v>
                </c:pt>
                <c:pt idx="8">
                  <c:v>1.1408512505484862</c:v>
                </c:pt>
                <c:pt idx="9">
                  <c:v>0.92488157004286031</c:v>
                </c:pt>
                <c:pt idx="10">
                  <c:v>1.5119697606047879</c:v>
                </c:pt>
                <c:pt idx="11">
                  <c:v>4.3478260869565215</c:v>
                </c:pt>
                <c:pt idx="12">
                  <c:v>2.7789966359514406</c:v>
                </c:pt>
                <c:pt idx="13">
                  <c:v>2.1430182720505302</c:v>
                </c:pt>
                <c:pt idx="14">
                  <c:v>3.9479210415791686</c:v>
                </c:pt>
                <c:pt idx="15">
                  <c:v>4.3478260869565215</c:v>
                </c:pt>
                <c:pt idx="16">
                  <c:v>0.79391973665101423</c:v>
                </c:pt>
                <c:pt idx="17">
                  <c:v>0.84079836555084075</c:v>
                </c:pt>
                <c:pt idx="18">
                  <c:v>0.71233225211473639</c:v>
                </c:pt>
                <c:pt idx="19">
                  <c:v>1.4388489208633093</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5038725</xdr:colOff>
      <xdr:row>0</xdr:row>
      <xdr:rowOff>60958</xdr:rowOff>
    </xdr:from>
    <xdr:to>
      <xdr:col>2</xdr:col>
      <xdr:colOff>521970</xdr:colOff>
      <xdr:row>5</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96" tableType="queryTable" totalsRowShown="0">
  <autoFilter ref="A1:K3696" xr:uid="{00000000-0009-0000-0100-000001000000}"/>
  <sortState xmlns:xlrd2="http://schemas.microsoft.com/office/spreadsheetml/2017/richdata2" ref="A2:K3696">
    <sortCondition ref="A1:A7425"/>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456" tableType="queryTable" totalsRowShown="0">
  <autoFilter ref="A1:Q456"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2" totalsRowShown="0">
  <autoFilter ref="A1:E32" xr:uid="{A574DFA7-C983-48A1-83D2-4907902270E9}"/>
  <tableColumns count="5">
    <tableColumn id="1" xr3:uid="{9974E2CB-2CA7-4A9D-AF2B-9CF686A59914}" name="Lookup" dataDxfId="4"/>
    <tableColumn id="2" xr3:uid="{D2237AC0-5FCE-444C-8BA5-175266400873}" name="Provision Type" dataDxfId="3"/>
    <tableColumn id="3" xr3:uid="{21C7E79B-01DE-4949-AD24-AA05B9122E60}" name="Event type" dataDxfId="2"/>
    <tableColumn id="4" xr3:uid="{3B64A1BD-B402-4097-89E7-8E5753D0DDA3}" name="Event period" dataDxfId="1"/>
    <tableColumn id="5" xr3:uid="{3BF8163E-E859-48FC-BBFF-0266ED46FC1A}" name="Total"/>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6" tableType="queryTable" totalsRowShown="0">
  <autoFilter ref="A1:I6"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49" tableType="queryTable" totalsRowShown="0">
  <autoFilter ref="A1:R749"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251" tableType="queryTable" totalsRowShown="0">
  <autoFilter ref="A1:N525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99" tableType="queryTable" totalsRowShown="0">
  <autoFilter ref="A1:R399"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55" tableType="queryTable" totalsRowShown="0">
  <autoFilter ref="A1:R255"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61" tableType="queryTable" totalsRowShown="0">
  <autoFilter ref="A1:M61"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012" tableType="queryTable" totalsRowShown="0">
  <autoFilter ref="A1:E5012" xr:uid="{00000000-0009-0000-0100-000009000000}"/>
  <sortState xmlns:xlrd2="http://schemas.microsoft.com/office/spreadsheetml/2017/richdata2" ref="A2:E5012">
    <sortCondition ref="A1:A12235"/>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6"/>
    <tableColumn id="2" xr3:uid="{E5027903-9B00-4D9F-843C-61DF36B54E41}" name="Provision Type" dataDxfId="5"/>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nationalarchives.gov.uk/doc/open-government-licence/" TargetMode="External"/><Relationship Id="rId2" Type="http://schemas.openxmlformats.org/officeDocument/2006/relationships/hyperlink" Target="mailto:psi@nationalarchives.gov.uk" TargetMode="External"/><Relationship Id="rId1" Type="http://schemas.openxmlformats.org/officeDocument/2006/relationships/hyperlink" Target="mailto:Anita.Patel@ofsted.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data-on-covid-19-visits-registered-early-years-provider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hyperlink" Target="http://www.gov.uk/government/publications/framework-for-the-regulation-of-provision-on-the-childcare-register" TargetMode="External"/><Relationship Id="rId2" Type="http://schemas.openxmlformats.org/officeDocument/2006/relationships/hyperlink" Target="http://www.gov.uk/government/publications/education-inspection-framework" TargetMode="External"/><Relationship Id="rId1" Type="http://schemas.openxmlformats.org/officeDocument/2006/relationships/hyperlink" Target="http://www.gov.uk/government/collections/early-years-and-childcare-statistics" TargetMode="External"/><Relationship Id="rId4"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42"/>
  <sheetViews>
    <sheetView showGridLines="0" tabSelected="1" workbookViewId="0"/>
  </sheetViews>
  <sheetFormatPr defaultRowHeight="13.2" x14ac:dyDescent="0.25"/>
  <cols>
    <col min="1" max="1" width="3" customWidth="1"/>
    <col min="2" max="2" width="82" customWidth="1"/>
    <col min="3" max="8" width="9.109375" customWidth="1"/>
    <col min="9" max="9" width="14.21875" customWidth="1"/>
    <col min="10" max="30" width="9.109375" customWidth="1"/>
  </cols>
  <sheetData>
    <row r="1" spans="2:2" ht="15" customHeight="1" x14ac:dyDescent="0.25"/>
    <row r="2" spans="2:2" ht="18.600000000000001" customHeight="1" x14ac:dyDescent="0.25">
      <c r="B2" s="639" t="s">
        <v>16262</v>
      </c>
    </row>
    <row r="3" spans="2:2" ht="13.2" customHeight="1" x14ac:dyDescent="0.25"/>
    <row r="4" spans="2:2" ht="22.2" customHeight="1" x14ac:dyDescent="0.4">
      <c r="B4" s="640" t="s">
        <v>16263</v>
      </c>
    </row>
    <row r="5" spans="2:2" ht="13.2" customHeight="1" x14ac:dyDescent="0.25"/>
    <row r="6" spans="2:2" ht="100.2" customHeight="1" x14ac:dyDescent="0.25">
      <c r="B6" s="642" t="s">
        <v>16270</v>
      </c>
    </row>
    <row r="7" spans="2:2" ht="13.2" customHeight="1" x14ac:dyDescent="0.25"/>
    <row r="8" spans="2:2" ht="13.2" customHeight="1" x14ac:dyDescent="0.25">
      <c r="B8" s="641" t="s">
        <v>16264</v>
      </c>
    </row>
    <row r="9" spans="2:2" ht="9.6" customHeight="1" x14ac:dyDescent="0.25"/>
    <row r="10" spans="2:2" ht="13.2" customHeight="1" x14ac:dyDescent="0.25">
      <c r="B10" s="641" t="s">
        <v>16265</v>
      </c>
    </row>
    <row r="11" spans="2:2" ht="13.2" customHeight="1" x14ac:dyDescent="0.25"/>
    <row r="12" spans="2:2" ht="63" customHeight="1" x14ac:dyDescent="0.25">
      <c r="B12" s="642" t="s">
        <v>16266</v>
      </c>
    </row>
    <row r="13" spans="2:2" ht="13.2" customHeight="1" x14ac:dyDescent="0.25"/>
    <row r="14" spans="2:2" ht="13.2" customHeight="1" x14ac:dyDescent="0.25">
      <c r="B14" s="641" t="s">
        <v>16267</v>
      </c>
    </row>
    <row r="15" spans="2:2" ht="15" customHeight="1" x14ac:dyDescent="0.25">
      <c r="B15" s="641" t="s">
        <v>16268</v>
      </c>
    </row>
    <row r="16" spans="2:2" ht="15" customHeight="1" x14ac:dyDescent="0.25">
      <c r="B16" s="753" t="s">
        <v>16278</v>
      </c>
    </row>
    <row r="17" spans="2:2" ht="15" customHeight="1" x14ac:dyDescent="0.25"/>
    <row r="18" spans="2:2" ht="15" customHeight="1" x14ac:dyDescent="0.25">
      <c r="B18" s="643" t="s">
        <v>16269</v>
      </c>
    </row>
    <row r="19" spans="2:2" ht="15" customHeight="1" x14ac:dyDescent="0.25">
      <c r="B19" s="752" t="s">
        <v>16279</v>
      </c>
    </row>
    <row r="20" spans="2:2" ht="15" customHeight="1" x14ac:dyDescent="0.25">
      <c r="B20" t="s">
        <v>16277</v>
      </c>
    </row>
    <row r="21" spans="2:2" ht="15" customHeight="1" x14ac:dyDescent="0.25">
      <c r="B21" s="752" t="s">
        <v>16276</v>
      </c>
    </row>
    <row r="22" spans="2:2" ht="15" customHeight="1" x14ac:dyDescent="0.25"/>
    <row r="23" spans="2:2" ht="15" customHeight="1" x14ac:dyDescent="0.25"/>
    <row r="24" spans="2:2" ht="15" customHeight="1" x14ac:dyDescent="0.25"/>
    <row r="25" spans="2:2" ht="15" customHeight="1" x14ac:dyDescent="0.25"/>
    <row r="26" spans="2:2" ht="15" customHeight="1" x14ac:dyDescent="0.25"/>
    <row r="27" spans="2:2" ht="15" customHeight="1" x14ac:dyDescent="0.25"/>
    <row r="28" spans="2:2" ht="15" customHeight="1" x14ac:dyDescent="0.25"/>
    <row r="29" spans="2:2" ht="15" customHeight="1" x14ac:dyDescent="0.25"/>
    <row r="30" spans="2:2" ht="15" customHeight="1" x14ac:dyDescent="0.25"/>
    <row r="31" spans="2:2" ht="15" customHeight="1" x14ac:dyDescent="0.25"/>
    <row r="32" spans="2: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sheetProtection sheet="1" objects="1" scenarios="1"/>
  <hyperlinks>
    <hyperlink ref="B16" r:id="rId1" xr:uid="{63AAA799-39F4-4C07-825A-AE95AFC53BBA}"/>
    <hyperlink ref="B21" r:id="rId2" xr:uid="{8B57DF9E-F6D2-4C50-923E-9A582EE8351F}"/>
    <hyperlink ref="B19" r:id="rId3" display="To view this licence, visit: http://www.nationalarchives.gov.uk/doc/open-government-licence/ " xr:uid="{E9A46BB2-AE9B-42CD-B8B9-EE43DC05E3AC}"/>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2:Q41"/>
  <sheetViews>
    <sheetView showGridLines="0" zoomScaleNormal="100" workbookViewId="0">
      <selection activeCell="D5" sqref="D5:G5"/>
    </sheetView>
  </sheetViews>
  <sheetFormatPr defaultRowHeight="13.2" x14ac:dyDescent="0.25"/>
  <cols>
    <col min="1" max="1" width="2.88671875" customWidth="1"/>
    <col min="2" max="2" width="36.88671875" customWidth="1"/>
    <col min="3" max="3" width="9.5546875" customWidth="1"/>
    <col min="4" max="4" width="12" customWidth="1"/>
    <col min="5" max="5" width="9.5546875" customWidth="1"/>
    <col min="6" max="6" width="12" customWidth="1"/>
    <col min="7" max="7" width="9.5546875" customWidth="1"/>
    <col min="8" max="8" width="12" customWidth="1"/>
    <col min="9" max="9" width="9.5546875" customWidth="1"/>
    <col min="10" max="10" width="12" customWidth="1"/>
    <col min="11" max="11" width="9.5546875" customWidth="1"/>
    <col min="12" max="12" width="12" customWidth="1"/>
  </cols>
  <sheetData>
    <row r="2" spans="1:17" ht="15.6" x14ac:dyDescent="0.25">
      <c r="A2" s="1"/>
      <c r="B2" s="2" t="s">
        <v>16260</v>
      </c>
      <c r="C2" s="3"/>
      <c r="D2" s="3"/>
      <c r="E2" s="4"/>
      <c r="F2" s="4"/>
      <c r="G2" s="1"/>
      <c r="H2" s="5"/>
      <c r="I2" s="66"/>
      <c r="J2" s="1"/>
      <c r="K2" s="1"/>
      <c r="L2" s="5"/>
      <c r="M2" s="1"/>
    </row>
    <row r="3" spans="1:17" ht="13.8" x14ac:dyDescent="0.25">
      <c r="A3" s="1"/>
      <c r="B3" s="67" t="str">
        <f>Ranges!$A$19</f>
        <v>31 August 2020 to 31 March 2021</v>
      </c>
      <c r="C3" s="3"/>
      <c r="D3" s="3"/>
      <c r="E3" s="3"/>
      <c r="F3" s="4"/>
      <c r="G3" s="4"/>
      <c r="H3" s="1"/>
      <c r="I3" s="68"/>
      <c r="J3" s="68"/>
      <c r="K3" s="68"/>
      <c r="L3" s="1"/>
      <c r="M3" s="5"/>
    </row>
    <row r="4" spans="1:17" ht="13.8" x14ac:dyDescent="0.25">
      <c r="A4" s="1"/>
      <c r="B4" s="67"/>
      <c r="C4" s="3"/>
      <c r="D4" s="3"/>
      <c r="E4" s="3"/>
      <c r="F4" s="4"/>
      <c r="G4" s="4"/>
      <c r="H4" s="1"/>
      <c r="I4" s="69"/>
      <c r="J4" s="69"/>
      <c r="K4" s="69"/>
      <c r="L4" s="50"/>
      <c r="M4" s="70"/>
    </row>
    <row r="5" spans="1:17" x14ac:dyDescent="0.25">
      <c r="A5" s="71"/>
      <c r="B5" s="677" t="s">
        <v>3988</v>
      </c>
      <c r="C5" s="677"/>
      <c r="D5" s="678" t="s">
        <v>92</v>
      </c>
      <c r="E5" s="679"/>
      <c r="F5" s="679"/>
      <c r="G5" s="680"/>
      <c r="H5" s="72"/>
      <c r="I5" s="73">
        <f>(MATCH(D5,GOR_PP,0))</f>
        <v>1</v>
      </c>
      <c r="J5" s="74" t="str">
        <f>IF($H$7="Please make a valid selection for local authority","-",IF($Q$5=0,"-",IF(ISERROR(I19-I20)=TRUE,0,I19-I20)))</f>
        <v>-</v>
      </c>
      <c r="K5" s="75"/>
      <c r="L5" s="75"/>
      <c r="M5" s="76"/>
      <c r="Q5" s="503">
        <f>IF(ISERROR(VLOOKUP(I$9&amp;$D$7&amp;period_pp,joinersandleavers,6,FALSE))=TRUE,0,VLOOKUP(I$9&amp;$D$7&amp;period_pp,joinersandleavers,6,FALSE))+IF(ISERROR(VLOOKUP(I$9&amp;$D$7&amp;period_pp,joinersandleavers,13,FALSE))=TRUE,0,VLOOKUP(I$9&amp;$D$7&amp;period_pp,joinersandleavers,13,FALSE))</f>
        <v>0</v>
      </c>
    </row>
    <row r="6" spans="1:17" x14ac:dyDescent="0.25">
      <c r="A6" s="5"/>
      <c r="B6" s="625"/>
      <c r="C6" s="625"/>
      <c r="D6" s="77"/>
      <c r="E6" s="77"/>
      <c r="F6" s="77"/>
      <c r="G6" s="77"/>
      <c r="H6" s="78"/>
      <c r="I6" s="79"/>
      <c r="J6" s="79"/>
      <c r="K6" s="70"/>
      <c r="L6" s="70"/>
      <c r="M6" s="70"/>
    </row>
    <row r="7" spans="1:17" x14ac:dyDescent="0.25">
      <c r="A7" s="71"/>
      <c r="B7" s="677" t="s">
        <v>3989</v>
      </c>
      <c r="C7" s="677"/>
      <c r="D7" s="678" t="s">
        <v>264</v>
      </c>
      <c r="E7" s="679"/>
      <c r="F7" s="679"/>
      <c r="G7" s="680"/>
      <c r="H7" s="72" t="str">
        <f>IF(HLOOKUP(MATCH(D5,GOR_PP,0),'Drop down Values'!G156:Q158,3,FALSE)=TRUE,"Please make a valid selection for local authority","")</f>
        <v/>
      </c>
      <c r="I7" s="73"/>
      <c r="J7" s="74"/>
      <c r="K7" s="75"/>
      <c r="L7" s="75"/>
      <c r="M7" s="76"/>
    </row>
    <row r="8" spans="1:17" x14ac:dyDescent="0.25">
      <c r="A8" s="1"/>
      <c r="B8" s="50" t="str">
        <f>IF(I8=FALSE,IF(I5=9,"WM",IF(I5=10,"YH","nr")),I8)</f>
        <v>ENG</v>
      </c>
      <c r="C8" s="10"/>
      <c r="D8" s="10"/>
      <c r="E8" s="1"/>
      <c r="F8" s="10"/>
      <c r="G8" s="10"/>
      <c r="H8" s="10"/>
      <c r="I8" s="80" t="str">
        <f>IF(I5=1,"ENG",IF(I5=2,"EM",IF(I5=3,"EE",IF(I5=4,"lon",IF(I5=5,"NE",IF(I5=6,"NW",IF(I5=7,"SE",IF(I5=8,"SW"))))))))</f>
        <v>ENG</v>
      </c>
      <c r="J8" s="21"/>
      <c r="K8" s="21"/>
      <c r="L8" s="21"/>
      <c r="M8" s="50"/>
    </row>
    <row r="9" spans="1:17" ht="27.75" customHeight="1" x14ac:dyDescent="0.25">
      <c r="A9" s="81"/>
      <c r="B9" s="51"/>
      <c r="C9" s="676" t="s">
        <v>74</v>
      </c>
      <c r="D9" s="676"/>
      <c r="E9" s="676" t="s">
        <v>75</v>
      </c>
      <c r="F9" s="676"/>
      <c r="G9" s="676" t="s">
        <v>77</v>
      </c>
      <c r="H9" s="676"/>
      <c r="I9" s="676" t="s">
        <v>79</v>
      </c>
      <c r="J9" s="676"/>
      <c r="K9" s="676" t="s">
        <v>72</v>
      </c>
      <c r="L9" s="676"/>
      <c r="M9" s="81"/>
    </row>
    <row r="10" spans="1:17" ht="12.75" customHeight="1" x14ac:dyDescent="0.25">
      <c r="A10" s="82"/>
      <c r="B10" s="83"/>
      <c r="C10" s="84" t="s">
        <v>7</v>
      </c>
      <c r="D10" s="85" t="s">
        <v>291</v>
      </c>
      <c r="E10" s="84" t="s">
        <v>7</v>
      </c>
      <c r="F10" s="85" t="s">
        <v>291</v>
      </c>
      <c r="G10" s="84" t="s">
        <v>7</v>
      </c>
      <c r="H10" s="85" t="s">
        <v>291</v>
      </c>
      <c r="I10" s="84" t="s">
        <v>7</v>
      </c>
      <c r="J10" s="85" t="s">
        <v>291</v>
      </c>
      <c r="K10" s="84" t="s">
        <v>7</v>
      </c>
      <c r="L10" s="85" t="s">
        <v>291</v>
      </c>
      <c r="M10" s="82"/>
    </row>
    <row r="11" spans="1:17" ht="25.2" customHeight="1" x14ac:dyDescent="0.25">
      <c r="A11" s="86"/>
      <c r="B11" s="87" t="s">
        <v>85</v>
      </c>
      <c r="C11" s="88"/>
      <c r="D11" s="89" t="s">
        <v>4007</v>
      </c>
      <c r="E11" s="89" t="s">
        <v>4007</v>
      </c>
      <c r="F11" s="89" t="s">
        <v>4007</v>
      </c>
      <c r="G11" s="89"/>
      <c r="H11" s="89" t="s">
        <v>4007</v>
      </c>
      <c r="I11" s="89"/>
      <c r="J11" s="89" t="s">
        <v>4007</v>
      </c>
      <c r="K11" s="89"/>
      <c r="L11" s="89" t="s">
        <v>4007</v>
      </c>
      <c r="M11" s="5"/>
    </row>
    <row r="12" spans="1:17" x14ac:dyDescent="0.25">
      <c r="A12" s="5"/>
      <c r="B12" s="90" t="str">
        <f>"Position as at " &amp; LEFT(period_pp,FIND(" to",period_pp))</f>
        <v xml:space="preserve">Position as at 31 August 2020 </v>
      </c>
      <c r="C12" s="91">
        <f>IFERROR(C18+C25,"-")</f>
        <v>36631</v>
      </c>
      <c r="D12" s="92">
        <f>IF($H$7="Please make a valid selection for local authority","-",IF(ISERROR(VLOOKUP(C$9&amp;$D$7&amp;period_pp,joinersandleavers,7,FALSE))=TRUE,0,VLOOKUP(C$9&amp;$D$7&amp;period_pp,joinersandleavers,7,FALSE)))</f>
        <v>224469</v>
      </c>
      <c r="E12" s="91">
        <f>IFERROR(E18+E25,"-")</f>
        <v>27610</v>
      </c>
      <c r="F12" s="92">
        <f>IF($H$7="Please make a valid selection for local authority","-",IF(ISERROR(VLOOKUP(E$9&amp;$D$7&amp;period_pp,joinersandleavers,7,FALSE))=TRUE,0,VLOOKUP(E$9&amp;$D$7&amp;period_pp,joinersandleavers,7,FALSE)))</f>
        <v>1082469.8799999999</v>
      </c>
      <c r="G12" s="91">
        <f>IFERROR(G18+G25,"-")</f>
        <v>238</v>
      </c>
      <c r="H12" s="92">
        <f>IF($H$7="Please make a valid selection for local authority","-",IF(ISERROR(VLOOKUP(G$9&amp;$D$7&amp;period_pp,joinersandleavers,7,FALSE))=TRUE,0,VLOOKUP(G$9&amp;$D$7&amp;period_pp,joinersandleavers,7,FALSE)))</f>
        <v>5276.3</v>
      </c>
      <c r="I12" s="91">
        <f>IFERROR(I18+I25,I25)</f>
        <v>10857</v>
      </c>
      <c r="J12" s="92" t="s">
        <v>3995</v>
      </c>
      <c r="K12" s="91">
        <f>IFERROR(K18+K25,"-")</f>
        <v>75336</v>
      </c>
      <c r="L12" s="92">
        <f>IF($H$7="Please make a valid selection for local authority","-",IF(ISERROR(VLOOKUP(K$9&amp;$D$7&amp;period_pp,joinersandleavers,7,FALSE))=TRUE,0,VLOOKUP(K$9&amp;$D$7&amp;period_pp,joinersandleavers,7,FALSE)))</f>
        <v>1312215.18</v>
      </c>
      <c r="M12" s="93"/>
    </row>
    <row r="13" spans="1:17" x14ac:dyDescent="0.25">
      <c r="A13" s="5"/>
      <c r="B13" s="94" t="s">
        <v>4008</v>
      </c>
      <c r="C13" s="95">
        <f>IFERROR(C19+C26,"-")</f>
        <v>1265</v>
      </c>
      <c r="D13" s="95">
        <f>IF($H$7="Please make a valid selection for local authority","-",IF(ISERROR(VLOOKUP(C$9&amp;$D$7&amp;period_pp,joinersandleavers,9,FALSE))=TRUE,0,VLOOKUP(C$9&amp;$D$7&amp;period_pp,joinersandleavers,9,FALSE)))</f>
        <v>5159.1400000000003</v>
      </c>
      <c r="E13" s="95">
        <f>IFERROR(E19+E26,"-")</f>
        <v>1569</v>
      </c>
      <c r="F13" s="95">
        <f>IF($H$7="Please make a valid selection for local authority","-",IF(ISERROR(VLOOKUP(E$9&amp;$D$7&amp;period_pp,joinersandleavers,9,FALSE))=TRUE,0,VLOOKUP(E$9&amp;$D$7&amp;period_pp,joinersandleavers,9,FALSE)))</f>
        <v>44229.8</v>
      </c>
      <c r="G13" s="95">
        <f>IFERROR(G19+G26,"-")</f>
        <v>19</v>
      </c>
      <c r="H13" s="95">
        <f>IF($H$7="Please make a valid selection for local authority","-",IF(ISERROR(VLOOKUP(G$9&amp;$D$7&amp;period_pp,joinersandleavers,9,FALSE))=TRUE,0,VLOOKUP(G$9&amp;$D$7&amp;period_pp,joinersandleavers,9,FALSE)))</f>
        <v>397</v>
      </c>
      <c r="I13" s="95">
        <f>IFERROR(I19+I26,I26)</f>
        <v>1421</v>
      </c>
      <c r="J13" s="95" t="s">
        <v>3995</v>
      </c>
      <c r="K13" s="95">
        <f>IFERROR(K19+K26,"-")</f>
        <v>4274</v>
      </c>
      <c r="L13" s="95">
        <f>IF($H$7="Please make a valid selection for local authority","-",IF(ISERROR(VLOOKUP(K$9&amp;$D$7&amp;period_pp,joinersandleavers,9,FALSE))=TRUE,0,VLOOKUP(K$9&amp;$D$7&amp;period_pp,joinersandleavers,9,FALSE)))</f>
        <v>49785.94</v>
      </c>
      <c r="M13" s="5"/>
    </row>
    <row r="14" spans="1:17" x14ac:dyDescent="0.25">
      <c r="A14" s="5"/>
      <c r="B14" s="94" t="s">
        <v>4009</v>
      </c>
      <c r="C14" s="95">
        <f>IFERROR(C20+C27,"-")</f>
        <v>3109</v>
      </c>
      <c r="D14" s="95">
        <f>IF($H$7="Please make a valid selection for local authority","-",IF(ISERROR(VLOOKUP(C$9&amp;$D$7&amp;period_pp,joinersandleavers,11,FALSE))=TRUE,0,VLOOKUP(C$9&amp;$D$7&amp;period_pp,joinersandleavers,11,FALSE)))</f>
        <v>16361</v>
      </c>
      <c r="E14" s="95">
        <f>IFERROR(E20+E27,"-")</f>
        <v>2001</v>
      </c>
      <c r="F14" s="95">
        <f>IF($H$7="Please make a valid selection for local authority","-",IF(ISERROR(VLOOKUP(E$9&amp;$D$7&amp;period_pp,joinersandleavers,11,FALSE))=TRUE,0,VLOOKUP(E$9&amp;$D$7&amp;period_pp,joinersandleavers,11,FALSE)))</f>
        <v>47289.56</v>
      </c>
      <c r="G14" s="95">
        <f>IFERROR(G20+G27,"-")</f>
        <v>26</v>
      </c>
      <c r="H14" s="95">
        <f>IF($H$7="Please make a valid selection for local authority","-",IF(ISERROR(VLOOKUP(G$9&amp;$D$7&amp;period_pp,joinersandleavers,11,FALSE))=TRUE,0,VLOOKUP(G$9&amp;$D$7&amp;period_pp,joinersandleavers,11,FALSE)))</f>
        <v>522</v>
      </c>
      <c r="I14" s="95">
        <f>IFERROR(I20+I27,I27)</f>
        <v>2430</v>
      </c>
      <c r="J14" s="95" t="s">
        <v>3995</v>
      </c>
      <c r="K14" s="95">
        <f>IFERROR(K20+K27,"-")</f>
        <v>7566</v>
      </c>
      <c r="L14" s="95">
        <f>IF($H$7="Please make a valid selection for local authority","-",IF(ISERROR(VLOOKUP(K$9&amp;$D$7&amp;period_pp,joinersandleavers,11,FALSE))=TRUE,0,VLOOKUP(K$9&amp;$D$7&amp;period_pp,joinersandleavers,11,FALSE)))</f>
        <v>64172.56</v>
      </c>
      <c r="M14" s="5"/>
    </row>
    <row r="15" spans="1:17" x14ac:dyDescent="0.25">
      <c r="A15" s="5"/>
      <c r="B15" s="94" t="s">
        <v>4010</v>
      </c>
      <c r="C15" s="95">
        <f>IFERROR(C22+C28,"-")</f>
        <v>-1844</v>
      </c>
      <c r="D15" s="95">
        <f>IF($H$7="Please make a valid selection for local authority","-",D19-D20+D21)</f>
        <v>-11362.400000000001</v>
      </c>
      <c r="E15" s="95">
        <f>IFERROR(E22+E28,"-")</f>
        <v>-432</v>
      </c>
      <c r="F15" s="95">
        <f>IF($H$7="Please make a valid selection for local authority","-",IF(N7="Please make a valid selection for local authority",0,F19-F20+F21))</f>
        <v>-2910.5799999999949</v>
      </c>
      <c r="G15" s="95">
        <f>IFERROR(G22+G28,"-")</f>
        <v>-7</v>
      </c>
      <c r="H15" s="95">
        <f>IF($H$7="Please make a valid selection for local authority","-",IF(Q7="Please make a valid selection for local authority",0,H19-H20+H21))</f>
        <v>-112.6</v>
      </c>
      <c r="I15" s="95">
        <f>IFERROR(I22+I28,I28)</f>
        <v>-1009</v>
      </c>
      <c r="J15" s="95" t="s">
        <v>3995</v>
      </c>
      <c r="K15" s="95">
        <f>IFERROR(K22+K28,"-")</f>
        <v>-3292</v>
      </c>
      <c r="L15" s="95">
        <f>IF($H$7="Please make a valid selection for local authority","-",IF(W7="Please make a valid selection for local authority",0,L19-L20+L21))</f>
        <v>-14385.579999999994</v>
      </c>
      <c r="M15" s="5"/>
    </row>
    <row r="16" spans="1:17" x14ac:dyDescent="0.25">
      <c r="A16" s="5"/>
      <c r="B16" s="90" t="str">
        <f>"Position as at "&amp;RIGHT(period_pp,LEN(period_pp)-FIND(" to",period_pp)-3)</f>
        <v>Position as at 31 March 2021</v>
      </c>
      <c r="C16" s="91">
        <f>IFERROR(C23+C29,"-")</f>
        <v>34787</v>
      </c>
      <c r="D16" s="91">
        <f>IF($H$7="Please make a valid selection for local authority","-",IF(ISERROR(VLOOKUP(C$9&amp;$D$7&amp;period_pp,joinersandleavers,14,FALSE))=TRUE,0,VLOOKUP(C$9&amp;$D$7&amp;period_pp,joinersandleavers,14,FALSE)))</f>
        <v>213106.6</v>
      </c>
      <c r="E16" s="91">
        <f>IFERROR(E23+E29,"-")</f>
        <v>27178</v>
      </c>
      <c r="F16" s="91">
        <f>IF($H$7="Please make a valid selection for local authority","-",IF(ISERROR(VLOOKUP(E$9&amp;$D$7&amp;period_pp,joinersandleavers,14,FALSE))=TRUE,0,VLOOKUP(E$9&amp;$D$7&amp;period_pp,joinersandleavers,14,FALSE)))</f>
        <v>1079559.3</v>
      </c>
      <c r="G16" s="91">
        <f>IFERROR(G23+G29,"-")</f>
        <v>231</v>
      </c>
      <c r="H16" s="91">
        <f>IF($H$7="Please make a valid selection for local authority","-",IF(ISERROR(VLOOKUP(G$9&amp;$D$7&amp;period_pp,joinersandleavers,14,FALSE))=TRUE,0,VLOOKUP(G$9&amp;$D$7&amp;period_pp,joinersandleavers,14,FALSE)))</f>
        <v>5163.7</v>
      </c>
      <c r="I16" s="91">
        <f>IFERROR(I23+I29,I29)</f>
        <v>9848</v>
      </c>
      <c r="J16" s="91" t="s">
        <v>3995</v>
      </c>
      <c r="K16" s="91">
        <f>IFERROR(K23+K29,"-")</f>
        <v>72044</v>
      </c>
      <c r="L16" s="91">
        <f>IF($H$7="Please make a valid selection for local authority","-",IF(ISERROR(VLOOKUP(K$9&amp;$D$7&amp;period_pp,joinersandleavers,14,FALSE))=TRUE,0,VLOOKUP(K$9&amp;$D$7&amp;period_pp,joinersandleavers,14,FALSE)))</f>
        <v>1297829.6000000001</v>
      </c>
      <c r="M16" s="5"/>
    </row>
    <row r="17" spans="1:13" ht="21.6" customHeight="1" x14ac:dyDescent="0.25">
      <c r="A17" s="5"/>
      <c r="B17" s="96" t="s">
        <v>4011</v>
      </c>
      <c r="C17" s="97"/>
      <c r="D17" s="98"/>
      <c r="E17" s="98"/>
      <c r="F17" s="98"/>
      <c r="G17" s="98"/>
      <c r="H17" s="98"/>
      <c r="I17" s="98"/>
      <c r="J17" s="98"/>
      <c r="K17" s="98"/>
      <c r="L17" s="98"/>
      <c r="M17" s="93"/>
    </row>
    <row r="18" spans="1:13" x14ac:dyDescent="0.25">
      <c r="A18" s="99"/>
      <c r="B18" s="90" t="str">
        <f>"Position as at " &amp; LEFT(period_pp,FIND(" to",period_pp))</f>
        <v xml:space="preserve">Position as at 31 August 2020 </v>
      </c>
      <c r="C18" s="91">
        <f>IF($H$7="Please make a valid selection for local authority","-",IF(ISERROR(VLOOKUP(C$9&amp;$D$7&amp;period_pp,joinersandleavers,6,FALSE))=TRUE,0,VLOOKUP(C$9&amp;$D$7&amp;period_pp,joinersandleavers,6,FALSE)))</f>
        <v>34535</v>
      </c>
      <c r="D18" s="91">
        <f>IF($H$7="Please make a valid selection for local authority","-",IF(ISERROR(VLOOKUP(C$9&amp;$D$7&amp;period_pp,joinersandleavers,7,FALSE))=TRUE,0,VLOOKUP(C$9&amp;$D$7&amp;period_pp,joinersandleavers,7,FALSE)))</f>
        <v>224469</v>
      </c>
      <c r="E18" s="91">
        <f>IF($H$7="Please make a valid selection for local authority","-",IF(ISERROR(VLOOKUP(E$9&amp;$D$7&amp;period_pp,joinersandleavers,6,FALSE))=TRUE,0,VLOOKUP(E$9&amp;$D$7&amp;period_pp,joinersandleavers,6,FALSE)))</f>
        <v>23801</v>
      </c>
      <c r="F18" s="92">
        <f>IF($H$7="Please make a valid selection for local authority","-",IF(ISERROR(VLOOKUP(E$9&amp;$D$7&amp;period_pp,joinersandleavers,7,FALSE))=TRUE,0,VLOOKUP(E$9&amp;$D$7&amp;period_pp,joinersandleavers,7,FALSE)))</f>
        <v>1082469.8799999999</v>
      </c>
      <c r="G18" s="91">
        <f>IF($H$7="Please make a valid selection for local authority","-",IF(ISERROR(VLOOKUP(G$9&amp;$D$7&amp;period_pp,joinersandleavers,6,FALSE))=TRUE,0,VLOOKUP(G$9&amp;$D$7&amp;period_pp,joinersandleavers,6,FALSE)))</f>
        <v>233</v>
      </c>
      <c r="H18" s="92">
        <f>IF($H$7="Please make a valid selection for local authority","-",IF(ISERROR(VLOOKUP(G$9&amp;$D$7&amp;period_pp,joinersandleavers,7,FALSE))=TRUE,0,VLOOKUP(G$9&amp;$D$7&amp;period_pp,joinersandleavers,7,FALSE)))</f>
        <v>5276.3</v>
      </c>
      <c r="I18" s="95" t="str">
        <f>IF($H$7="Please make a valid selection for local authority","-",IF($Q$5=0,"-",IF(ISERROR(VLOOKUP(I$9&amp;$D$7&amp;period_pp,joinersandleavers,8,FALSE))=TRUE,0,VLOOKUP(I$9&amp;$D$7&amp;period_pp,joinersandleavers,8,FALSE))))</f>
        <v>-</v>
      </c>
      <c r="J18" s="92" t="s">
        <v>3995</v>
      </c>
      <c r="K18" s="91">
        <f>IF($H$7="Please make a valid selection for local authority","-",IF(ISERROR(VLOOKUP(K$9&amp;$D$7&amp;period_pp,joinersandleavers,6,FALSE))=TRUE,0,VLOOKUP(K$9&amp;$D$7&amp;period_pp,joinersandleavers,6,FALSE)))</f>
        <v>58569</v>
      </c>
      <c r="L18" s="92">
        <f>IF($H$7="Please make a valid selection for local authority","-",IF(ISERROR(VLOOKUP(K$9&amp;$D$7&amp;period_pp,joinersandleavers,7,FALSE))=TRUE,0,VLOOKUP(K$9&amp;$D$7&amp;period_pp,joinersandleavers,7,FALSE)))</f>
        <v>1312215.18</v>
      </c>
      <c r="M18" s="5"/>
    </row>
    <row r="19" spans="1:13" x14ac:dyDescent="0.25">
      <c r="A19" s="5"/>
      <c r="B19" s="94" t="s">
        <v>4012</v>
      </c>
      <c r="C19" s="95">
        <f>IF($H$7="Please make a valid selection for local authority","-",IF(ISERROR(VLOOKUP(C$9&amp;$D$7&amp;period_pp,joinersandleavers,8,FALSE))=TRUE,0,VLOOKUP(C$9&amp;$D$7&amp;period_pp,joinersandleavers,8,FALSE)))</f>
        <v>1100</v>
      </c>
      <c r="D19" s="95">
        <f>IF($H$7="Please make a valid selection for local authority","-",IF(ISERROR(VLOOKUP(C$9&amp;$D$7&amp;period_pp,joinersandleavers,9,FALSE))=TRUE,0,VLOOKUP(C$9&amp;$D$7&amp;period_pp,joinersandleavers,9,FALSE)))</f>
        <v>5159.1400000000003</v>
      </c>
      <c r="E19" s="95">
        <f>IF($H$7="Please make a valid selection for local authority","-",IF(ISERROR(VLOOKUP(E$9&amp;$D$7&amp;period_pp,joinersandleavers,8,FALSE))=TRUE,0,VLOOKUP(E$9&amp;$D$7&amp;period_pp,joinersandleavers,8,FALSE)))</f>
        <v>989</v>
      </c>
      <c r="F19" s="95">
        <f>IF($H$7="Please make a valid selection for local authority","-",IF(ISERROR(VLOOKUP(E$9&amp;$D$7&amp;period_pp,joinersandleavers,9,FALSE))=TRUE,0,VLOOKUP(E$9&amp;$D$7&amp;period_pp,joinersandleavers,9,FALSE)))</f>
        <v>44229.8</v>
      </c>
      <c r="G19" s="95">
        <f>IF($H$7="Please make a valid selection for local authority","-",IF(ISERROR(VLOOKUP(G$9&amp;$D$7&amp;period_pp,joinersandleavers,8,FALSE))=TRUE,0,VLOOKUP(G$9&amp;$D$7&amp;period_pp,joinersandleavers,8,FALSE)))</f>
        <v>19</v>
      </c>
      <c r="H19" s="95">
        <f>IF($H$7="Please make a valid selection for local authority","-",IF(ISERROR(VLOOKUP(G$9&amp;$D$7&amp;period_pp,joinersandleavers,9,FALSE))=TRUE,0,VLOOKUP(G$9&amp;$D$7&amp;period_pp,joinersandleavers,9,FALSE)))</f>
        <v>397</v>
      </c>
      <c r="I19" s="95" t="str">
        <f>IF($H$7="Please make a valid selection for local authority","-",IF($Q$5=0,"-",IF(ISERROR(VLOOKUP(I$9&amp;$D$7&amp;period_pp,joinersandleavers,8,FALSE))=TRUE,0,VLOOKUP(I$9&amp;$D$7&amp;period_pp,joinersandleavers,8,FALSE))))</f>
        <v>-</v>
      </c>
      <c r="J19" s="95" t="s">
        <v>3995</v>
      </c>
      <c r="K19" s="95">
        <f>IF($H$7="Please make a valid selection for local authority","-",IF(ISERROR(VLOOKUP(K$9&amp;$D$7&amp;period_pp,joinersandleavers,8,FALSE))=TRUE,0,VLOOKUP(K$9&amp;$D$7&amp;period_pp,joinersandleavers,8,FALSE)))</f>
        <v>2108</v>
      </c>
      <c r="L19" s="95">
        <f>IF($H$7="Please make a valid selection for local authority","-",IF(ISERROR(VLOOKUP(K$9&amp;$D$7&amp;period_pp,joinersandleavers,9,FALSE))=TRUE,0,VLOOKUP(K$9&amp;$D$7&amp;period_pp,joinersandleavers,9,FALSE)))</f>
        <v>49785.94</v>
      </c>
      <c r="M19" s="5"/>
    </row>
    <row r="20" spans="1:13" x14ac:dyDescent="0.25">
      <c r="A20" s="5"/>
      <c r="B20" s="94" t="s">
        <v>4009</v>
      </c>
      <c r="C20" s="95">
        <f>IF($H$7="Please make a valid selection for local authority","-",IF(ISERROR(VLOOKUP(C$9&amp;$D$7&amp;period_pp,joinersandleavers,10,FALSE))=TRUE,0,VLOOKUP(C$9&amp;$D$7&amp;period_pp,joinersandleavers,10,FALSE)))</f>
        <v>2631</v>
      </c>
      <c r="D20" s="95">
        <f>IF($H$7="Please make a valid selection for local authority","-",IF(ISERROR(VLOOKUP(C$9&amp;$D$7&amp;period_pp,joinersandleavers,11,FALSE))=TRUE,0,VLOOKUP(C$9&amp;$D$7&amp;period_pp,joinersandleavers,11,FALSE)))</f>
        <v>16361</v>
      </c>
      <c r="E20" s="95">
        <f>IF($H$7="Please make a valid selection for local authority","-",IF(ISERROR(VLOOKUP(E$9&amp;$D$7&amp;period_pp,joinersandleavers,10,FALSE))=TRUE,0,VLOOKUP(E$9&amp;$D$7&amp;period_pp,joinersandleavers,10,FALSE)))</f>
        <v>1272</v>
      </c>
      <c r="F20" s="95">
        <f>IF($H$7="Please make a valid selection for local authority","-",IF(ISERROR(VLOOKUP(E$9&amp;$D$7&amp;period_pp,joinersandleavers,11,FALSE))=TRUE,0,VLOOKUP(E$9&amp;$D$7&amp;period_pp,joinersandleavers,11,FALSE)))</f>
        <v>47289.56</v>
      </c>
      <c r="G20" s="95">
        <f>IF($H$7="Please make a valid selection for local authority","-",IF(ISERROR(VLOOKUP(G$9&amp;$D$7&amp;period_pp,joinersandleavers,10,FALSE))=TRUE,0,VLOOKUP(G$9&amp;$D$7&amp;period_pp,joinersandleavers,10,FALSE)))</f>
        <v>26</v>
      </c>
      <c r="H20" s="95">
        <f>IF($H$7="Please make a valid selection for local authority","-",IF(ISERROR(VLOOKUP(G$9&amp;$D$7&amp;period_pp,joinersandleavers,11,FALSE))=TRUE,0,VLOOKUP(G$9&amp;$D$7&amp;period_pp,joinersandleavers,11,FALSE)))</f>
        <v>522</v>
      </c>
      <c r="I20" s="95" t="str">
        <f>IF($H$7="Please make a valid selection for local authority","-",IF($Q$5=0,"-",IF(ISERROR(VLOOKUP(I$9&amp;$D$7&amp;period_pp,joinersandleavers,10,FALSE))=TRUE,0,VLOOKUP(I$9&amp;$D$7&amp;period_pp,joinersandleavers,10,FALSE))))</f>
        <v>-</v>
      </c>
      <c r="J20" s="95" t="s">
        <v>3995</v>
      </c>
      <c r="K20" s="95">
        <f>IF($H$7="Please make a valid selection for local authority","-",IF(ISERROR(VLOOKUP(K$9&amp;$D$7&amp;period_pp,joinersandleavers,10,FALSE))=TRUE,0,VLOOKUP(K$9&amp;$D$7&amp;period_pp,joinersandleavers,10,FALSE)))</f>
        <v>3929</v>
      </c>
      <c r="L20" s="95">
        <f>IF($H$7="Please make a valid selection for local authority","-",IF(ISERROR(VLOOKUP(K$9&amp;$D$7&amp;period_pp,joinersandleavers,11,FALSE))=TRUE,0,VLOOKUP(K$9&amp;$D$7&amp;period_pp,joinersandleavers,11,FALSE)))</f>
        <v>64172.56</v>
      </c>
      <c r="M20" s="5"/>
    </row>
    <row r="21" spans="1:13" x14ac:dyDescent="0.25">
      <c r="A21" s="5"/>
      <c r="B21" s="94" t="s">
        <v>4013</v>
      </c>
      <c r="C21" s="100" t="s">
        <v>3995</v>
      </c>
      <c r="D21" s="100">
        <f>IF($H$7="Please make a valid selection for local authority","-",IF(ISERROR(VLOOKUP(C$9&amp;$D$7&amp;period_pp,joinersandleavers,12,FALSE))=TRUE,0,VLOOKUP(C$9&amp;$D$7&amp;period_pp,joinersandleavers,12,FALSE)))</f>
        <v>-160.54</v>
      </c>
      <c r="E21" s="100" t="s">
        <v>3995</v>
      </c>
      <c r="F21" s="100">
        <f>IF($H$7="Please make a valid selection for local authority","-",IF(ISERROR(VLOOKUP(E$9&amp;$D$7&amp;period_pp,joinersandleavers,12,FALSE))=TRUE,0,VLOOKUP(E$9&amp;$D$7&amp;period_pp,joinersandleavers,12,FALSE)))</f>
        <v>149.18</v>
      </c>
      <c r="G21" s="100" t="s">
        <v>3995</v>
      </c>
      <c r="H21" s="100">
        <f>IF($H$7="Please make a valid selection for local authority","-",IF(ISERROR(VLOOKUP(G$9&amp;$D$7&amp;period_pp,joinersandleavers,12,FALSE))=TRUE,0,VLOOKUP(G$9&amp;$D$7&amp;period_pp,joinersandleavers,12,FALSE)))</f>
        <v>12.4</v>
      </c>
      <c r="I21" s="100" t="s">
        <v>3995</v>
      </c>
      <c r="J21" s="100" t="s">
        <v>3995</v>
      </c>
      <c r="K21" s="100" t="s">
        <v>3995</v>
      </c>
      <c r="L21" s="100">
        <f>IF($H$7="Please make a valid selection for local authority","-",IF(ISERROR(VLOOKUP(K$9&amp;$D$7&amp;period_pp,joinersandleavers,12,FALSE))=TRUE,0,VLOOKUP(K$9&amp;$D$7&amp;period_pp,joinersandleavers,12,FALSE)))</f>
        <v>1.04</v>
      </c>
      <c r="M21" s="5"/>
    </row>
    <row r="22" spans="1:13" x14ac:dyDescent="0.25">
      <c r="A22" s="5"/>
      <c r="B22" s="94" t="s">
        <v>4010</v>
      </c>
      <c r="C22" s="95">
        <f>IF($H$7="Please make a valid selection for local authority","-",C19-C20)</f>
        <v>-1531</v>
      </c>
      <c r="D22" s="95">
        <f>IF($H$7="Please make a valid selection for local authority","-",D19-D20+D21)</f>
        <v>-11362.400000000001</v>
      </c>
      <c r="E22" s="95">
        <f>IF($H$7="Please make a valid selection for local authority","-",IF(N7="Please make a valid selection for local authority","-",E19-E20))</f>
        <v>-283</v>
      </c>
      <c r="F22" s="95">
        <f>IF($H$7="Please make a valid selection for local authority","-",IF(N7="Please make a valid selection for local authority",0,F19-F20+F21))</f>
        <v>-2910.5799999999949</v>
      </c>
      <c r="G22" s="95">
        <f>IF($H$7="Please make a valid selection for local authority","-",IF(Q7="Please make a valid selection for local authority","-",G19-G20))</f>
        <v>-7</v>
      </c>
      <c r="H22" s="95">
        <f>IF($H$7="Please make a valid selection for local authority","-",IF(Q7="Please make a valid selection for local authority",0,H19-H20+H21))</f>
        <v>-112.6</v>
      </c>
      <c r="I22" s="95" t="str">
        <f>IF($H$7="Please make a valid selection for local authority","-",IF($Q$5=0,"-",IF(ISERROR(I19-I20)=TRUE,0,I19-I20)))</f>
        <v>-</v>
      </c>
      <c r="J22" s="95" t="s">
        <v>3995</v>
      </c>
      <c r="K22" s="95">
        <f>IF($H$7="Please make a valid selection for local authority","-",IF(W7="Please make a valid selection for local authority","-",K19-K20))</f>
        <v>-1821</v>
      </c>
      <c r="L22" s="95">
        <f>IF($H$7="Please make a valid selection for local authority","-",IF(W7="Please make a valid selection for local authority",0,L19-L20+L21))</f>
        <v>-14385.579999999994</v>
      </c>
      <c r="M22" s="5"/>
    </row>
    <row r="23" spans="1:13" x14ac:dyDescent="0.25">
      <c r="A23" s="99"/>
      <c r="B23" s="90" t="str">
        <f>"Position as at "&amp;RIGHT(period_pp,LEN(period_pp)-FIND(" to",period_pp)-3)</f>
        <v>Position as at 31 March 2021</v>
      </c>
      <c r="C23" s="91">
        <f>IF($H$7="Please make a valid selection for local authority","-",IF(ISERROR(VLOOKUP(C$9&amp;$D$7&amp;period_pp,joinersandleavers,13,FALSE))=TRUE,0,VLOOKUP(C$9&amp;$D$7&amp;period_pp,joinersandleavers,13,FALSE)))</f>
        <v>33004</v>
      </c>
      <c r="D23" s="91">
        <f>IF($H$7="Please make a valid selection for local authority","-",IF(ISERROR(VLOOKUP(C$9&amp;$D$7&amp;period_pp,joinersandleavers,14,FALSE))=TRUE,0,VLOOKUP(C$9&amp;$D$7&amp;period_pp,joinersandleavers,14,FALSE)))</f>
        <v>213106.6</v>
      </c>
      <c r="E23" s="91">
        <f>IF($H$7="Please make a valid selection for local authority","-",IF(ISERROR(VLOOKUP(E$9&amp;$D$7&amp;period_pp,joinersandleavers,13,FALSE))=TRUE,0,VLOOKUP(E$9&amp;$D$7&amp;period_pp,joinersandleavers,13,FALSE)))</f>
        <v>23518</v>
      </c>
      <c r="F23" s="91">
        <f>IF($H$7="Please make a valid selection for local authority","-",IF(ISERROR(VLOOKUP(E$9&amp;$D$7&amp;period_pp,joinersandleavers,14,FALSE))=TRUE,0,VLOOKUP(E$9&amp;$D$7&amp;period_pp,joinersandleavers,14,FALSE)))</f>
        <v>1079559.3</v>
      </c>
      <c r="G23" s="91">
        <f>IF($H$7="Please make a valid selection for local authority","-",IF(ISERROR(VLOOKUP(G$9&amp;$D$7&amp;period_pp,joinersandleavers,13,FALSE))=TRUE,0,VLOOKUP(G$9&amp;$D$7&amp;period_pp,joinersandleavers,13,FALSE)))</f>
        <v>226</v>
      </c>
      <c r="H23" s="91">
        <f>IF($H$7="Please make a valid selection for local authority","-",IF(ISERROR(VLOOKUP(G$9&amp;$D$7&amp;period_pp,joinersandleavers,14,FALSE))=TRUE,0,VLOOKUP(G$9&amp;$D$7&amp;period_pp,joinersandleavers,14,FALSE)))</f>
        <v>5163.7</v>
      </c>
      <c r="I23" s="91" t="str">
        <f>IF($H$7="Please make a valid selection for local authority","-",IF($Q$5=0,"-",IF(ISERROR(VLOOKUP(I$9&amp;$D$7&amp;period_pp,joinersandleavers,13,FALSE))=TRUE,0,VLOOKUP(I$9&amp;$D$7&amp;period_pp,joinersandleavers,13,FALSE))))</f>
        <v>-</v>
      </c>
      <c r="J23" s="91" t="s">
        <v>3995</v>
      </c>
      <c r="K23" s="91">
        <f>IF($H$7="Please make a valid selection for local authority","-",IF(ISERROR(VLOOKUP(K$9&amp;$D$7&amp;period_pp,joinersandleavers,13,FALSE))=TRUE,0,VLOOKUP(K$9&amp;$D$7&amp;period_pp,joinersandleavers,13,FALSE)))</f>
        <v>56748</v>
      </c>
      <c r="L23" s="91">
        <f>IF($H$7="Please make a valid selection for local authority","-",IF(ISERROR(VLOOKUP(K$9&amp;$D$7&amp;period_pp,joinersandleavers,14,FALSE))=TRUE,0,VLOOKUP(K$9&amp;$D$7&amp;period_pp,joinersandleavers,14,FALSE)))</f>
        <v>1297829.6000000001</v>
      </c>
      <c r="M23" s="5"/>
    </row>
    <row r="24" spans="1:13" ht="21.6" customHeight="1" x14ac:dyDescent="0.25">
      <c r="A24" s="5"/>
      <c r="B24" s="101" t="s">
        <v>4014</v>
      </c>
      <c r="C24" s="95" t="s">
        <v>4007</v>
      </c>
      <c r="D24" s="95" t="s">
        <v>4007</v>
      </c>
      <c r="E24" s="95" t="s">
        <v>4007</v>
      </c>
      <c r="F24" s="95" t="s">
        <v>4007</v>
      </c>
      <c r="G24" s="95"/>
      <c r="H24" s="95" t="s">
        <v>4007</v>
      </c>
      <c r="I24" s="95" t="s">
        <v>4007</v>
      </c>
      <c r="J24" s="95" t="s">
        <v>4007</v>
      </c>
      <c r="K24" s="95" t="s">
        <v>4007</v>
      </c>
      <c r="L24" s="95" t="s">
        <v>4007</v>
      </c>
      <c r="M24" s="86"/>
    </row>
    <row r="25" spans="1:13" x14ac:dyDescent="0.25">
      <c r="A25" s="5"/>
      <c r="B25" s="90" t="str">
        <f>"Position as at " &amp; LEFT(period_pp,FIND(" to",period_pp))</f>
        <v xml:space="preserve">Position as at 31 August 2020 </v>
      </c>
      <c r="C25" s="91">
        <f>IF($H$7="Please make a valid selection for local authority","-",IF(ISERROR(VLOOKUP(C$9&amp;$D$7&amp;period_pp,joinersandleavers,15,FALSE))=TRUE,0,VLOOKUP(C$9&amp;$D$7&amp;period_pp,joinersandleavers,15,FALSE)))</f>
        <v>2096</v>
      </c>
      <c r="D25" s="92" t="s">
        <v>3995</v>
      </c>
      <c r="E25" s="91">
        <f>IF($H$7="Please make a valid selection for local authority","-",IF(ISERROR(VLOOKUP(E$9&amp;$D$7&amp;period_pp,joinersandleavers,15,FALSE))=TRUE,0,VLOOKUP(E$9&amp;$D$7&amp;period_pp,joinersandleavers,15,FALSE)))</f>
        <v>3809</v>
      </c>
      <c r="F25" s="92" t="s">
        <v>3995</v>
      </c>
      <c r="G25" s="91">
        <f>IF($H$7="Please make a valid selection for local authority","-",IF(ISERROR(VLOOKUP(G$9&amp;$D$7&amp;period_pp,joinersandleavers,15,FALSE))=TRUE,0,VLOOKUP(G$9&amp;$D$7&amp;period_pp,joinersandleavers,15,FALSE)))</f>
        <v>5</v>
      </c>
      <c r="H25" s="92" t="s">
        <v>3995</v>
      </c>
      <c r="I25" s="91">
        <f>IF($H$7="Please make a valid selection for local authority","-",IF(ISERROR(VLOOKUP(I$9&amp;$D$7&amp;period_pp,joinersandleavers,15,FALSE))=TRUE,0,VLOOKUP(I$9&amp;$D$7&amp;period_pp,joinersandleavers,15,FALSE)))</f>
        <v>10857</v>
      </c>
      <c r="J25" s="92" t="s">
        <v>3995</v>
      </c>
      <c r="K25" s="91">
        <f>IF($H$7="Please make a valid selection for local authority","-",IF(ISERROR(VLOOKUP(K$9&amp;$D$7&amp;period_pp,joinersandleavers,15,FALSE))=TRUE,0,VLOOKUP(K$9&amp;$D$7&amp;period_pp,joinersandleavers,15,FALSE)))</f>
        <v>16767</v>
      </c>
      <c r="L25" s="92" t="s">
        <v>3995</v>
      </c>
      <c r="M25" s="5"/>
    </row>
    <row r="26" spans="1:13" x14ac:dyDescent="0.25">
      <c r="A26" s="5"/>
      <c r="B26" s="94" t="s">
        <v>4008</v>
      </c>
      <c r="C26" s="95">
        <f>IF($H$7="Please make a valid selection for local authority","-",IF(ISERROR(VLOOKUP(C$9&amp;$D$7&amp;period_pp,joinersandleavers,16,FALSE))=TRUE,0,VLOOKUP(C$9&amp;$D$7&amp;period_pp,joinersandleavers,16,FALSE)))</f>
        <v>165</v>
      </c>
      <c r="D26" s="95" t="s">
        <v>3995</v>
      </c>
      <c r="E26" s="95">
        <f>IF($H$7="Please make a valid selection for local authority","-",IF(ISERROR(VLOOKUP(E$9&amp;$D$7&amp;period_pp,joinersandleavers,16,FALSE))=TRUE,0,VLOOKUP(E$9&amp;$D$7&amp;period_pp,joinersandleavers,16,FALSE)))</f>
        <v>580</v>
      </c>
      <c r="F26" s="95" t="s">
        <v>3995</v>
      </c>
      <c r="G26" s="95">
        <f>IF($H$7="Please make a valid selection for local authority","-",IF(ISERROR(VLOOKUP(G$9&amp;$D$7&amp;period_pp,joinersandleavers,16,FALSE))=TRUE,0,VLOOKUP(G$9&amp;$D$7&amp;period_pp,joinersandleavers,16,FALSE)))</f>
        <v>0</v>
      </c>
      <c r="H26" s="95" t="s">
        <v>3995</v>
      </c>
      <c r="I26" s="95">
        <f>IF($H$7="Please make a valid selection for local authority","-",IF(ISERROR(VLOOKUP(I$9&amp;$D$7&amp;period_pp,joinersandleavers,16,FALSE))=TRUE,0,VLOOKUP(I$9&amp;$D$7&amp;period_pp,joinersandleavers,16,FALSE)))</f>
        <v>1421</v>
      </c>
      <c r="J26" s="95" t="s">
        <v>3995</v>
      </c>
      <c r="K26" s="95">
        <f>IF($H$7="Please make a valid selection for local authority","-",IF(ISERROR(VLOOKUP(K$9&amp;$D$7&amp;period_pp,joinersandleavers,16,FALSE))=TRUE,0,VLOOKUP(K$9&amp;$D$7&amp;period_pp,joinersandleavers,16,FALSE)))</f>
        <v>2166</v>
      </c>
      <c r="L26" s="95" t="s">
        <v>3995</v>
      </c>
      <c r="M26" s="5"/>
    </row>
    <row r="27" spans="1:13" x14ac:dyDescent="0.25">
      <c r="A27" s="5"/>
      <c r="B27" s="94" t="s">
        <v>4009</v>
      </c>
      <c r="C27" s="95">
        <f>IF($H$7="Please make a valid selection for local authority","-",IF(ISERROR(VLOOKUP(C$9&amp;$D$7&amp;period_pp,joinersandleavers,17,FALSE))=TRUE,0,VLOOKUP(C$9&amp;$D$7&amp;period_pp,joinersandleavers,17,FALSE)))</f>
        <v>478</v>
      </c>
      <c r="D27" s="95" t="s">
        <v>3995</v>
      </c>
      <c r="E27" s="95">
        <f>IF($H$7="Please make a valid selection for local authority","-",IF(ISERROR(VLOOKUP(E$9&amp;$D$7&amp;period_pp,joinersandleavers,17,FALSE))=TRUE,0,VLOOKUP(E$9&amp;$D$7&amp;period_pp,joinersandleavers,17,FALSE)))</f>
        <v>729</v>
      </c>
      <c r="F27" s="95" t="s">
        <v>3995</v>
      </c>
      <c r="G27" s="95">
        <f>IF($H$7="Please make a valid selection for local authority","-",IF(ISERROR(VLOOKUP(G$9&amp;$D$7&amp;period_pp,joinersandleavers,17,FALSE))=TRUE,0,VLOOKUP(G$9&amp;$D$7&amp;period_pp,joinersandleavers,17,FALSE)))</f>
        <v>0</v>
      </c>
      <c r="H27" s="95" t="s">
        <v>3995</v>
      </c>
      <c r="I27" s="95">
        <f>IF($H$7="Please make a valid selection for local authority","-",IF(ISERROR(VLOOKUP(I$9&amp;$D$7&amp;period_pp,joinersandleavers,17,FALSE))=TRUE,0,VLOOKUP(I$9&amp;$D$7&amp;period_pp,joinersandleavers,17,FALSE)))</f>
        <v>2430</v>
      </c>
      <c r="J27" s="95" t="s">
        <v>3995</v>
      </c>
      <c r="K27" s="95">
        <f>IF($H$7="Please make a valid selection for local authority","-",IF(ISERROR(VLOOKUP(K$9&amp;$D$7&amp;period_pp,joinersandleavers,17,FALSE))=TRUE,0,VLOOKUP(K$9&amp;$D$7&amp;period_pp,joinersandleavers,17,FALSE)))</f>
        <v>3637</v>
      </c>
      <c r="L27" s="95" t="s">
        <v>3995</v>
      </c>
      <c r="M27" s="5"/>
    </row>
    <row r="28" spans="1:13" x14ac:dyDescent="0.25">
      <c r="A28" s="5"/>
      <c r="B28" s="94" t="s">
        <v>4010</v>
      </c>
      <c r="C28" s="95">
        <f>IFERROR(C26-C27,"-")</f>
        <v>-313</v>
      </c>
      <c r="D28" s="95" t="s">
        <v>3995</v>
      </c>
      <c r="E28" s="95">
        <f>IFERROR(E26-E27,"-")</f>
        <v>-149</v>
      </c>
      <c r="F28" s="95" t="s">
        <v>3995</v>
      </c>
      <c r="G28" s="95">
        <f>IFERROR(G26-G27,"-")</f>
        <v>0</v>
      </c>
      <c r="H28" s="95" t="s">
        <v>3995</v>
      </c>
      <c r="I28" s="95">
        <f>IFERROR(I26-I27,"-")</f>
        <v>-1009</v>
      </c>
      <c r="J28" s="95" t="s">
        <v>3995</v>
      </c>
      <c r="K28" s="95">
        <f>IFERROR(K26-K27,"-")</f>
        <v>-1471</v>
      </c>
      <c r="L28" s="95" t="s">
        <v>3995</v>
      </c>
      <c r="M28" s="5"/>
    </row>
    <row r="29" spans="1:13" x14ac:dyDescent="0.25">
      <c r="A29" s="5"/>
      <c r="B29" s="90" t="str">
        <f>"Position as at "&amp;RIGHT(period_pp,LEN(period_pp)-FIND(" to",period_pp)-3)</f>
        <v>Position as at 31 March 2021</v>
      </c>
      <c r="C29" s="91">
        <f>IF($H$7="Please make a valid selection for local authority","-",IF(ISERROR(VLOOKUP(C$9&amp;$D$7&amp;period_pp,joinersandleavers,18,FALSE))=TRUE,0,VLOOKUP(C$9&amp;$D$7&amp;period_pp,joinersandleavers,18,FALSE)))</f>
        <v>1783</v>
      </c>
      <c r="D29" s="91" t="s">
        <v>3995</v>
      </c>
      <c r="E29" s="91">
        <f>IF($H$7="Please make a valid selection for local authority","-",IF(ISERROR(VLOOKUP(E$9&amp;$D$7&amp;period_pp,joinersandleavers,18,FALSE))=TRUE,0,VLOOKUP(E$9&amp;$D$7&amp;period_pp,joinersandleavers,18,FALSE)))</f>
        <v>3660</v>
      </c>
      <c r="F29" s="91" t="s">
        <v>3995</v>
      </c>
      <c r="G29" s="91">
        <f>IF($H$7="Please make a valid selection for local authority","-",IF(ISERROR(VLOOKUP(G$9&amp;$D$7&amp;period_pp,joinersandleavers,18,FALSE))=TRUE,0,VLOOKUP(G$9&amp;$D$7&amp;period_pp,joinersandleavers,18,FALSE)))</f>
        <v>5</v>
      </c>
      <c r="H29" s="91" t="s">
        <v>3995</v>
      </c>
      <c r="I29" s="91">
        <f>IF($H$7="Please make a valid selection for local authority","-",IF(ISERROR(VLOOKUP(I$9&amp;$D$7&amp;period_pp,joinersandleavers,18,FALSE))=TRUE,0,VLOOKUP(I$9&amp;$D$7&amp;period_pp,joinersandleavers,18,FALSE)))</f>
        <v>9848</v>
      </c>
      <c r="J29" s="91" t="s">
        <v>3995</v>
      </c>
      <c r="K29" s="91">
        <f>IF($H$7="Please make a valid selection for local authority","-",IF(ISERROR(VLOOKUP(K$9&amp;$D$7&amp;period_pp,joinersandleavers,18,FALSE))=TRUE,0,VLOOKUP(K$9&amp;$D$7&amp;period_pp,joinersandleavers,18,FALSE)))</f>
        <v>15296</v>
      </c>
      <c r="L29" s="91" t="s">
        <v>3995</v>
      </c>
      <c r="M29" s="5"/>
    </row>
    <row r="30" spans="1:13" x14ac:dyDescent="0.25">
      <c r="A30" s="5"/>
      <c r="B30" s="102"/>
      <c r="C30" s="103"/>
      <c r="D30" s="103"/>
      <c r="E30" s="103"/>
      <c r="F30" s="103"/>
      <c r="G30" s="103"/>
      <c r="H30" s="103"/>
      <c r="I30" s="103"/>
      <c r="J30" s="103"/>
      <c r="K30" s="103"/>
      <c r="L30" s="103"/>
      <c r="M30" s="5"/>
    </row>
    <row r="31" spans="1:13" x14ac:dyDescent="0.25">
      <c r="A31" s="5"/>
      <c r="B31" s="104"/>
      <c r="C31" s="105"/>
      <c r="D31" s="105"/>
      <c r="E31" s="105"/>
      <c r="F31" s="105"/>
      <c r="G31" s="105"/>
      <c r="H31" s="105"/>
      <c r="I31" s="105"/>
      <c r="J31" s="662" t="s">
        <v>3996</v>
      </c>
      <c r="K31" s="662"/>
      <c r="L31" s="662"/>
      <c r="M31" s="106"/>
    </row>
    <row r="32" spans="1:13" x14ac:dyDescent="0.25">
      <c r="A32" s="45"/>
      <c r="B32" s="46" t="s">
        <v>3997</v>
      </c>
      <c r="C32" s="46"/>
      <c r="D32" s="46"/>
      <c r="E32" s="46"/>
      <c r="F32" s="46"/>
      <c r="G32" s="46"/>
      <c r="H32" s="46"/>
      <c r="I32" s="46"/>
      <c r="J32" s="46"/>
      <c r="K32" s="46"/>
      <c r="L32" s="46"/>
      <c r="M32" s="46"/>
    </row>
    <row r="33" spans="1:13" x14ac:dyDescent="0.25">
      <c r="A33" s="49"/>
      <c r="B33" s="46" t="s">
        <v>3999</v>
      </c>
      <c r="C33" s="46"/>
      <c r="D33" s="46"/>
      <c r="E33" s="46"/>
      <c r="F33" s="46"/>
      <c r="G33" s="46"/>
      <c r="H33" s="46"/>
      <c r="I33" s="46"/>
      <c r="J33" s="46"/>
      <c r="K33" s="46"/>
      <c r="L33" s="46"/>
      <c r="M33" s="46"/>
    </row>
    <row r="34" spans="1:13" x14ac:dyDescent="0.25">
      <c r="A34" s="45"/>
      <c r="B34" s="46" t="s">
        <v>4015</v>
      </c>
      <c r="C34" s="46"/>
      <c r="D34" s="46"/>
      <c r="E34" s="46"/>
      <c r="F34" s="46"/>
      <c r="G34" s="46"/>
      <c r="H34" s="46"/>
      <c r="I34" s="46"/>
      <c r="J34" s="46"/>
      <c r="K34" s="46"/>
      <c r="L34" s="47"/>
      <c r="M34" s="107"/>
    </row>
    <row r="35" spans="1:13" x14ac:dyDescent="0.25">
      <c r="A35" s="45"/>
      <c r="B35" s="108" t="s">
        <v>4016</v>
      </c>
      <c r="C35" s="109"/>
      <c r="D35" s="109"/>
      <c r="E35" s="109"/>
      <c r="F35" s="109"/>
      <c r="G35" s="109"/>
      <c r="H35" s="109"/>
      <c r="I35" s="109"/>
      <c r="J35" s="109"/>
      <c r="K35" s="109"/>
      <c r="L35" s="110"/>
      <c r="M35" s="107"/>
    </row>
    <row r="36" spans="1:13" x14ac:dyDescent="0.25">
      <c r="A36" s="45"/>
      <c r="B36" s="108" t="s">
        <v>4017</v>
      </c>
      <c r="C36" s="109"/>
      <c r="D36" s="109"/>
      <c r="E36" s="109"/>
      <c r="F36" s="109"/>
      <c r="G36" s="109"/>
      <c r="H36" s="109"/>
      <c r="I36" s="109"/>
      <c r="J36" s="109"/>
      <c r="K36" s="109"/>
      <c r="L36" s="110"/>
      <c r="M36" s="107"/>
    </row>
    <row r="37" spans="1:13" x14ac:dyDescent="0.25">
      <c r="A37" s="45"/>
      <c r="B37" s="663" t="s">
        <v>4018</v>
      </c>
      <c r="C37" s="663"/>
      <c r="D37" s="663"/>
      <c r="E37" s="663"/>
      <c r="F37" s="663"/>
      <c r="G37" s="663"/>
      <c r="H37" s="663"/>
      <c r="I37" s="663"/>
      <c r="J37" s="663"/>
      <c r="K37" s="663"/>
      <c r="L37" s="663"/>
      <c r="M37" s="107"/>
    </row>
    <row r="38" spans="1:13" ht="9.75" customHeight="1" x14ac:dyDescent="0.25">
      <c r="A38" s="45"/>
      <c r="B38" s="663"/>
      <c r="C38" s="663"/>
      <c r="D38" s="663"/>
      <c r="E38" s="663"/>
      <c r="F38" s="663"/>
      <c r="G38" s="663"/>
      <c r="H38" s="663"/>
      <c r="I38" s="663"/>
      <c r="J38" s="663"/>
      <c r="K38" s="663"/>
      <c r="L38" s="663"/>
      <c r="M38" s="107"/>
    </row>
    <row r="39" spans="1:13" x14ac:dyDescent="0.25">
      <c r="A39" s="45"/>
      <c r="B39" s="663" t="s">
        <v>4019</v>
      </c>
      <c r="C39" s="663"/>
      <c r="D39" s="663"/>
      <c r="E39" s="663"/>
      <c r="F39" s="663"/>
      <c r="G39" s="663"/>
      <c r="H39" s="663"/>
      <c r="I39" s="663"/>
      <c r="J39" s="663"/>
      <c r="K39" s="663"/>
      <c r="L39" s="663"/>
      <c r="M39" s="663"/>
    </row>
    <row r="40" spans="1:13" ht="12.75" customHeight="1" x14ac:dyDescent="0.25">
      <c r="B40" s="675" t="s">
        <v>16255</v>
      </c>
      <c r="C40" s="675"/>
      <c r="D40" s="675"/>
      <c r="E40" s="675"/>
      <c r="F40" s="675"/>
      <c r="G40" s="675"/>
      <c r="H40" s="675"/>
      <c r="I40" s="675"/>
      <c r="J40" s="675"/>
      <c r="K40" s="675"/>
      <c r="L40" s="675"/>
      <c r="M40" s="675"/>
    </row>
    <row r="41" spans="1:13" ht="10.5" customHeight="1" x14ac:dyDescent="0.25">
      <c r="B41" s="675"/>
      <c r="C41" s="675"/>
      <c r="D41" s="675"/>
      <c r="E41" s="675"/>
      <c r="F41" s="675"/>
      <c r="G41" s="675"/>
      <c r="H41" s="675"/>
      <c r="I41" s="675"/>
      <c r="J41" s="675"/>
      <c r="K41" s="675"/>
      <c r="L41" s="675"/>
      <c r="M41" s="675"/>
    </row>
  </sheetData>
  <sheetProtection sheet="1" objects="1" scenarios="1"/>
  <mergeCells count="13">
    <mergeCell ref="B5:C5"/>
    <mergeCell ref="D5:G5"/>
    <mergeCell ref="B7:C7"/>
    <mergeCell ref="D7:G7"/>
    <mergeCell ref="C9:D9"/>
    <mergeCell ref="E9:F9"/>
    <mergeCell ref="G9:H9"/>
    <mergeCell ref="B40:M41"/>
    <mergeCell ref="B39:M39"/>
    <mergeCell ref="I9:J9"/>
    <mergeCell ref="K9:L9"/>
    <mergeCell ref="J31:L31"/>
    <mergeCell ref="B37:L38"/>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3:F23 G12:G23 E12:F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P178"/>
  <sheetViews>
    <sheetView showGridLines="0" zoomScaleNormal="100" workbookViewId="0">
      <selection activeCell="C5" sqref="C5:E5"/>
    </sheetView>
  </sheetViews>
  <sheetFormatPr defaultRowHeight="13.2" x14ac:dyDescent="0.25"/>
  <cols>
    <col min="1" max="1" width="3" customWidth="1"/>
    <col min="2" max="2" width="33.109375" customWidth="1"/>
    <col min="3" max="16" width="12.5546875" customWidth="1"/>
  </cols>
  <sheetData>
    <row r="2" spans="2:16" ht="15.6" x14ac:dyDescent="0.25">
      <c r="B2" s="2" t="s">
        <v>16261</v>
      </c>
      <c r="C2" s="63"/>
      <c r="D2" s="63"/>
      <c r="E2" s="63"/>
      <c r="F2" s="64"/>
      <c r="G2" s="64"/>
      <c r="H2" s="57"/>
      <c r="I2" s="57"/>
      <c r="J2" s="52"/>
      <c r="K2" s="52"/>
      <c r="L2" s="57"/>
      <c r="M2" s="57"/>
      <c r="N2" s="57"/>
      <c r="O2" s="52"/>
      <c r="P2" s="57"/>
    </row>
    <row r="3" spans="2:16" ht="13.8" x14ac:dyDescent="0.25">
      <c r="B3" s="146" t="str">
        <f>Ranges!A19</f>
        <v>31 August 2020 to 31 March 2021</v>
      </c>
      <c r="C3" s="63"/>
      <c r="D3" s="63"/>
      <c r="E3" s="63"/>
      <c r="F3" s="64"/>
      <c r="G3" s="64"/>
      <c r="H3" s="57"/>
      <c r="I3" s="57"/>
      <c r="J3" s="52"/>
      <c r="K3" s="52"/>
      <c r="L3" s="57"/>
      <c r="M3" s="57"/>
      <c r="N3" s="57"/>
      <c r="O3" s="52"/>
      <c r="P3" s="57"/>
    </row>
    <row r="4" spans="2:16" ht="13.8" x14ac:dyDescent="0.25">
      <c r="B4" s="146"/>
      <c r="C4" s="147"/>
      <c r="D4" s="147"/>
      <c r="E4" s="147"/>
      <c r="F4" s="64"/>
      <c r="G4" s="64"/>
      <c r="H4" s="57"/>
      <c r="I4" s="57"/>
      <c r="J4" s="52"/>
      <c r="K4" s="52"/>
      <c r="L4" s="57"/>
      <c r="M4" s="57"/>
      <c r="N4" s="57"/>
      <c r="O4" s="52"/>
      <c r="P4" s="57"/>
    </row>
    <row r="5" spans="2:16" x14ac:dyDescent="0.25">
      <c r="B5" s="148" t="s">
        <v>4002</v>
      </c>
      <c r="C5" s="681" t="s">
        <v>72</v>
      </c>
      <c r="D5" s="682"/>
      <c r="E5" s="683"/>
      <c r="F5" s="62"/>
      <c r="G5" s="149"/>
      <c r="H5" s="140"/>
      <c r="I5" s="150"/>
      <c r="J5" s="140"/>
      <c r="K5" s="150"/>
      <c r="L5" s="140"/>
      <c r="M5" s="150"/>
      <c r="N5" s="140"/>
      <c r="O5" s="150"/>
      <c r="P5" s="140"/>
    </row>
    <row r="6" spans="2:16" x14ac:dyDescent="0.25">
      <c r="B6" s="1"/>
      <c r="C6" s="151"/>
      <c r="D6" s="151"/>
      <c r="E6" s="151"/>
      <c r="F6" s="151"/>
      <c r="G6" s="151"/>
      <c r="H6" s="151"/>
      <c r="I6" s="151"/>
      <c r="J6" s="151"/>
      <c r="K6" s="151"/>
      <c r="L6" s="57"/>
      <c r="M6" s="57"/>
      <c r="N6" s="57"/>
      <c r="O6" s="57"/>
      <c r="P6" s="57"/>
    </row>
    <row r="7" spans="2:16" x14ac:dyDescent="0.25">
      <c r="B7" s="152"/>
      <c r="C7" s="684" t="s">
        <v>290</v>
      </c>
      <c r="D7" s="684"/>
      <c r="E7" s="684"/>
      <c r="F7" s="684"/>
      <c r="G7" s="684"/>
      <c r="H7" s="684"/>
      <c r="I7" s="684"/>
      <c r="J7" s="684"/>
      <c r="K7" s="684"/>
      <c r="L7" s="685" t="s">
        <v>4004</v>
      </c>
      <c r="M7" s="686"/>
      <c r="N7" s="686"/>
      <c r="O7" s="686"/>
      <c r="P7" s="153"/>
    </row>
    <row r="8" spans="2:16" ht="26.4" customHeight="1" x14ac:dyDescent="0.25">
      <c r="B8" s="154"/>
      <c r="C8" s="155" t="s">
        <v>4020</v>
      </c>
      <c r="D8" s="155" t="s">
        <v>4021</v>
      </c>
      <c r="E8" s="155" t="s">
        <v>4022</v>
      </c>
      <c r="F8" s="155" t="s">
        <v>4023</v>
      </c>
      <c r="G8" s="155" t="s">
        <v>4024</v>
      </c>
      <c r="H8" s="155" t="s">
        <v>4025</v>
      </c>
      <c r="I8" s="155" t="s">
        <v>4026</v>
      </c>
      <c r="J8" s="155" t="s">
        <v>4027</v>
      </c>
      <c r="K8" s="155" t="s">
        <v>4028</v>
      </c>
      <c r="L8" s="156" t="s">
        <v>4020</v>
      </c>
      <c r="M8" s="155" t="s">
        <v>4022</v>
      </c>
      <c r="N8" s="155" t="s">
        <v>4024</v>
      </c>
      <c r="O8" s="155" t="s">
        <v>4029</v>
      </c>
      <c r="P8" s="140"/>
    </row>
    <row r="9" spans="2:16" ht="25.2" customHeight="1" x14ac:dyDescent="0.25">
      <c r="B9" s="157" t="s">
        <v>92</v>
      </c>
      <c r="C9" s="158">
        <f t="shared" ref="C9:O24" si="0">IF(ISERROR(VLOOKUP($C$5&amp;$B9&amp;IF(ISERROR(MATCH($B9,GOR_PP,0))=TRUE,""," total")&amp;period_pp,joinersandleavers,COLUMN()+3,FALSE))=TRUE,0,VLOOKUP($C$5&amp;$B9&amp;IF(ISERROR(MATCH($B9,GOR_PP,0))=TRUE,""," total")&amp;period_pp,joinersandleavers,COLUMN()+3,FALSE))</f>
        <v>58569</v>
      </c>
      <c r="D9" s="158">
        <f t="shared" si="0"/>
        <v>1312215.18</v>
      </c>
      <c r="E9" s="158">
        <f t="shared" si="0"/>
        <v>2108</v>
      </c>
      <c r="F9" s="158">
        <f t="shared" si="0"/>
        <v>49785.94</v>
      </c>
      <c r="G9" s="158">
        <f t="shared" si="0"/>
        <v>3929</v>
      </c>
      <c r="H9" s="158">
        <f t="shared" si="0"/>
        <v>64172.56</v>
      </c>
      <c r="I9" s="158">
        <f t="shared" si="0"/>
        <v>1.04</v>
      </c>
      <c r="J9" s="158">
        <f t="shared" si="0"/>
        <v>56748</v>
      </c>
      <c r="K9" s="158">
        <f t="shared" si="0"/>
        <v>1297829.6000000001</v>
      </c>
      <c r="L9" s="159">
        <f t="shared" si="0"/>
        <v>16767</v>
      </c>
      <c r="M9" s="158">
        <f t="shared" si="0"/>
        <v>2166</v>
      </c>
      <c r="N9" s="158">
        <f t="shared" si="0"/>
        <v>3637</v>
      </c>
      <c r="O9" s="158">
        <f t="shared" si="0"/>
        <v>15296</v>
      </c>
      <c r="P9" s="160"/>
    </row>
    <row r="10" spans="2:16" ht="22.2" customHeight="1" x14ac:dyDescent="0.25">
      <c r="B10" s="128" t="s">
        <v>255</v>
      </c>
      <c r="C10" s="161">
        <f t="shared" si="0"/>
        <v>7003</v>
      </c>
      <c r="D10" s="161">
        <f t="shared" si="0"/>
        <v>182068.44</v>
      </c>
      <c r="E10" s="161">
        <f t="shared" si="0"/>
        <v>227</v>
      </c>
      <c r="F10" s="161">
        <f t="shared" si="0"/>
        <v>5984.3</v>
      </c>
      <c r="G10" s="161">
        <f t="shared" si="0"/>
        <v>445</v>
      </c>
      <c r="H10" s="161">
        <f t="shared" si="0"/>
        <v>8203.4</v>
      </c>
      <c r="I10" s="161">
        <f t="shared" si="0"/>
        <v>-7.18</v>
      </c>
      <c r="J10" s="161">
        <f t="shared" si="0"/>
        <v>6785</v>
      </c>
      <c r="K10" s="161">
        <f t="shared" si="0"/>
        <v>179842.16</v>
      </c>
      <c r="L10" s="162">
        <f t="shared" si="0"/>
        <v>926</v>
      </c>
      <c r="M10" s="161">
        <f t="shared" si="0"/>
        <v>177</v>
      </c>
      <c r="N10" s="161">
        <f t="shared" si="0"/>
        <v>197</v>
      </c>
      <c r="O10" s="161">
        <f t="shared" si="0"/>
        <v>906</v>
      </c>
      <c r="P10" s="163"/>
    </row>
    <row r="11" spans="2:16" x14ac:dyDescent="0.25">
      <c r="B11" s="129" t="s">
        <v>100</v>
      </c>
      <c r="C11" s="164">
        <f t="shared" si="0"/>
        <v>147</v>
      </c>
      <c r="D11" s="164">
        <f t="shared" si="0"/>
        <v>4302.96</v>
      </c>
      <c r="E11" s="164">
        <f t="shared" si="0"/>
        <v>6</v>
      </c>
      <c r="F11" s="164">
        <f t="shared" si="0"/>
        <v>273.45999999999998</v>
      </c>
      <c r="G11" s="164">
        <f t="shared" si="0"/>
        <v>11</v>
      </c>
      <c r="H11" s="164">
        <f t="shared" si="0"/>
        <v>320</v>
      </c>
      <c r="I11" s="164">
        <f t="shared" si="0"/>
        <v>0.84</v>
      </c>
      <c r="J11" s="164">
        <f t="shared" si="0"/>
        <v>142</v>
      </c>
      <c r="K11" s="164">
        <f t="shared" si="0"/>
        <v>4257.26</v>
      </c>
      <c r="L11" s="165">
        <f t="shared" si="0"/>
        <v>14</v>
      </c>
      <c r="M11" s="164">
        <f t="shared" si="0"/>
        <v>3</v>
      </c>
      <c r="N11" s="164">
        <f t="shared" si="0"/>
        <v>4</v>
      </c>
      <c r="O11" s="164">
        <f t="shared" si="0"/>
        <v>13</v>
      </c>
      <c r="P11" s="628"/>
    </row>
    <row r="12" spans="2:16" x14ac:dyDescent="0.25">
      <c r="B12" s="129" t="s">
        <v>101</v>
      </c>
      <c r="C12" s="164">
        <f t="shared" si="0"/>
        <v>105</v>
      </c>
      <c r="D12" s="164">
        <f t="shared" si="0"/>
        <v>2762</v>
      </c>
      <c r="E12" s="164">
        <f t="shared" si="0"/>
        <v>1</v>
      </c>
      <c r="F12" s="164">
        <f t="shared" si="0"/>
        <v>6</v>
      </c>
      <c r="G12" s="164">
        <f t="shared" si="0"/>
        <v>6</v>
      </c>
      <c r="H12" s="164">
        <f t="shared" si="0"/>
        <v>102</v>
      </c>
      <c r="I12" s="164">
        <f t="shared" si="0"/>
        <v>0</v>
      </c>
      <c r="J12" s="164">
        <f t="shared" si="0"/>
        <v>100</v>
      </c>
      <c r="K12" s="164">
        <f t="shared" si="0"/>
        <v>2666</v>
      </c>
      <c r="L12" s="165">
        <f t="shared" si="0"/>
        <v>1</v>
      </c>
      <c r="M12" s="164">
        <f t="shared" si="0"/>
        <v>2</v>
      </c>
      <c r="N12" s="164">
        <f t="shared" si="0"/>
        <v>0</v>
      </c>
      <c r="O12" s="164">
        <f t="shared" si="0"/>
        <v>3</v>
      </c>
      <c r="P12" s="628"/>
    </row>
    <row r="13" spans="2:16" x14ac:dyDescent="0.25">
      <c r="B13" s="129" t="s">
        <v>102</v>
      </c>
      <c r="C13" s="164">
        <f t="shared" si="0"/>
        <v>240</v>
      </c>
      <c r="D13" s="164">
        <f t="shared" si="0"/>
        <v>7158</v>
      </c>
      <c r="E13" s="164">
        <f t="shared" si="0"/>
        <v>11</v>
      </c>
      <c r="F13" s="164">
        <f t="shared" si="0"/>
        <v>306</v>
      </c>
      <c r="G13" s="164">
        <f t="shared" si="0"/>
        <v>15</v>
      </c>
      <c r="H13" s="164">
        <f t="shared" si="0"/>
        <v>289</v>
      </c>
      <c r="I13" s="164">
        <f t="shared" si="0"/>
        <v>0</v>
      </c>
      <c r="J13" s="164">
        <f t="shared" si="0"/>
        <v>236</v>
      </c>
      <c r="K13" s="164">
        <f t="shared" si="0"/>
        <v>7175</v>
      </c>
      <c r="L13" s="165">
        <f t="shared" si="0"/>
        <v>28</v>
      </c>
      <c r="M13" s="164">
        <f t="shared" si="0"/>
        <v>10</v>
      </c>
      <c r="N13" s="164">
        <f t="shared" si="0"/>
        <v>6</v>
      </c>
      <c r="O13" s="164">
        <f t="shared" si="0"/>
        <v>32</v>
      </c>
      <c r="P13" s="628"/>
    </row>
    <row r="14" spans="2:16" x14ac:dyDescent="0.25">
      <c r="B14" s="129" t="s">
        <v>111</v>
      </c>
      <c r="C14" s="164">
        <f t="shared" si="0"/>
        <v>191</v>
      </c>
      <c r="D14" s="164">
        <f t="shared" si="0"/>
        <v>5543.44</v>
      </c>
      <c r="E14" s="164">
        <f t="shared" si="0"/>
        <v>4</v>
      </c>
      <c r="F14" s="164">
        <f t="shared" si="0"/>
        <v>208.46</v>
      </c>
      <c r="G14" s="164">
        <f t="shared" si="0"/>
        <v>12</v>
      </c>
      <c r="H14" s="164">
        <f t="shared" si="0"/>
        <v>374</v>
      </c>
      <c r="I14" s="164">
        <f t="shared" si="0"/>
        <v>6.26</v>
      </c>
      <c r="J14" s="164">
        <f t="shared" si="0"/>
        <v>183</v>
      </c>
      <c r="K14" s="164">
        <f t="shared" si="0"/>
        <v>5384.16</v>
      </c>
      <c r="L14" s="165">
        <f t="shared" si="0"/>
        <v>24</v>
      </c>
      <c r="M14" s="164">
        <f t="shared" si="0"/>
        <v>10</v>
      </c>
      <c r="N14" s="164">
        <f t="shared" si="0"/>
        <v>5</v>
      </c>
      <c r="O14" s="164">
        <f t="shared" si="0"/>
        <v>29</v>
      </c>
      <c r="P14" s="628"/>
    </row>
    <row r="15" spans="2:16" x14ac:dyDescent="0.25">
      <c r="B15" s="129" t="s">
        <v>116</v>
      </c>
      <c r="C15" s="164">
        <f t="shared" si="0"/>
        <v>348</v>
      </c>
      <c r="D15" s="164">
        <f t="shared" si="0"/>
        <v>10250.86</v>
      </c>
      <c r="E15" s="164">
        <f t="shared" si="0"/>
        <v>16</v>
      </c>
      <c r="F15" s="164">
        <f t="shared" si="0"/>
        <v>472</v>
      </c>
      <c r="G15" s="164">
        <f t="shared" si="0"/>
        <v>28</v>
      </c>
      <c r="H15" s="164">
        <f t="shared" si="0"/>
        <v>768.48</v>
      </c>
      <c r="I15" s="164">
        <f t="shared" si="0"/>
        <v>18.38</v>
      </c>
      <c r="J15" s="164">
        <f t="shared" si="0"/>
        <v>336</v>
      </c>
      <c r="K15" s="164">
        <f t="shared" si="0"/>
        <v>9972.76</v>
      </c>
      <c r="L15" s="165">
        <f t="shared" si="0"/>
        <v>54</v>
      </c>
      <c r="M15" s="164">
        <f t="shared" si="0"/>
        <v>10</v>
      </c>
      <c r="N15" s="164">
        <f t="shared" si="0"/>
        <v>10</v>
      </c>
      <c r="O15" s="164">
        <f t="shared" si="0"/>
        <v>54</v>
      </c>
      <c r="P15" s="628"/>
    </row>
    <row r="16" spans="2:16" x14ac:dyDescent="0.25">
      <c r="B16" s="129" t="s">
        <v>117</v>
      </c>
      <c r="C16" s="164">
        <f t="shared" si="0"/>
        <v>327</v>
      </c>
      <c r="D16" s="164">
        <f t="shared" si="0"/>
        <v>9250.84</v>
      </c>
      <c r="E16" s="164">
        <f t="shared" si="0"/>
        <v>12</v>
      </c>
      <c r="F16" s="164">
        <f t="shared" si="0"/>
        <v>192</v>
      </c>
      <c r="G16" s="164">
        <f t="shared" si="0"/>
        <v>22</v>
      </c>
      <c r="H16" s="164">
        <f t="shared" si="0"/>
        <v>372</v>
      </c>
      <c r="I16" s="164">
        <f t="shared" si="0"/>
        <v>3.36</v>
      </c>
      <c r="J16" s="164">
        <f t="shared" si="0"/>
        <v>317</v>
      </c>
      <c r="K16" s="164">
        <f t="shared" si="0"/>
        <v>9074.2000000000007</v>
      </c>
      <c r="L16" s="165">
        <f t="shared" si="0"/>
        <v>44</v>
      </c>
      <c r="M16" s="164">
        <f t="shared" si="0"/>
        <v>8</v>
      </c>
      <c r="N16" s="164">
        <f t="shared" si="0"/>
        <v>10</v>
      </c>
      <c r="O16" s="164">
        <f t="shared" si="0"/>
        <v>42</v>
      </c>
      <c r="P16" s="628"/>
    </row>
    <row r="17" spans="2:16" x14ac:dyDescent="0.25">
      <c r="B17" s="129" t="s">
        <v>122</v>
      </c>
      <c r="C17" s="164">
        <f t="shared" si="0"/>
        <v>313</v>
      </c>
      <c r="D17" s="164">
        <f t="shared" si="0"/>
        <v>7626.92</v>
      </c>
      <c r="E17" s="164">
        <f t="shared" si="0"/>
        <v>11</v>
      </c>
      <c r="F17" s="164">
        <f t="shared" si="0"/>
        <v>175</v>
      </c>
      <c r="G17" s="164">
        <f t="shared" si="0"/>
        <v>25</v>
      </c>
      <c r="H17" s="164">
        <f t="shared" si="0"/>
        <v>406.48</v>
      </c>
      <c r="I17" s="164">
        <f t="shared" si="0"/>
        <v>1.26</v>
      </c>
      <c r="J17" s="164">
        <f t="shared" si="0"/>
        <v>299</v>
      </c>
      <c r="K17" s="164">
        <f t="shared" si="0"/>
        <v>7396.7</v>
      </c>
      <c r="L17" s="165">
        <f t="shared" si="0"/>
        <v>37</v>
      </c>
      <c r="M17" s="164">
        <f t="shared" si="0"/>
        <v>7</v>
      </c>
      <c r="N17" s="164">
        <f t="shared" si="0"/>
        <v>8</v>
      </c>
      <c r="O17" s="164">
        <f t="shared" si="0"/>
        <v>36</v>
      </c>
      <c r="P17" s="628"/>
    </row>
    <row r="18" spans="2:16" x14ac:dyDescent="0.25">
      <c r="B18" s="129" t="s">
        <v>140</v>
      </c>
      <c r="C18" s="164">
        <f t="shared" si="0"/>
        <v>139</v>
      </c>
      <c r="D18" s="164">
        <f t="shared" si="0"/>
        <v>3362.96</v>
      </c>
      <c r="E18" s="164">
        <f t="shared" si="0"/>
        <v>5</v>
      </c>
      <c r="F18" s="164">
        <f t="shared" si="0"/>
        <v>195</v>
      </c>
      <c r="G18" s="164">
        <f t="shared" si="0"/>
        <v>9</v>
      </c>
      <c r="H18" s="164">
        <f t="shared" si="0"/>
        <v>234</v>
      </c>
      <c r="I18" s="164">
        <f t="shared" si="0"/>
        <v>0.84</v>
      </c>
      <c r="J18" s="164">
        <f t="shared" si="0"/>
        <v>135</v>
      </c>
      <c r="K18" s="164">
        <f t="shared" si="0"/>
        <v>3324.8</v>
      </c>
      <c r="L18" s="165">
        <f t="shared" si="0"/>
        <v>9</v>
      </c>
      <c r="M18" s="164">
        <f t="shared" si="0"/>
        <v>0</v>
      </c>
      <c r="N18" s="164">
        <f t="shared" si="0"/>
        <v>1</v>
      </c>
      <c r="O18" s="164">
        <f t="shared" si="0"/>
        <v>8</v>
      </c>
      <c r="P18" s="628"/>
    </row>
    <row r="19" spans="2:16" x14ac:dyDescent="0.25">
      <c r="B19" s="129" t="s">
        <v>159</v>
      </c>
      <c r="C19" s="164">
        <f t="shared" si="0"/>
        <v>119</v>
      </c>
      <c r="D19" s="164">
        <f t="shared" si="0"/>
        <v>3137.48</v>
      </c>
      <c r="E19" s="164">
        <f t="shared" si="0"/>
        <v>2</v>
      </c>
      <c r="F19" s="164">
        <f t="shared" si="0"/>
        <v>22</v>
      </c>
      <c r="G19" s="164">
        <f t="shared" si="0"/>
        <v>3</v>
      </c>
      <c r="H19" s="164">
        <f t="shared" si="0"/>
        <v>76</v>
      </c>
      <c r="I19" s="164">
        <f t="shared" si="0"/>
        <v>0.42</v>
      </c>
      <c r="J19" s="164">
        <f t="shared" si="0"/>
        <v>118</v>
      </c>
      <c r="K19" s="164">
        <f t="shared" si="0"/>
        <v>3083.9</v>
      </c>
      <c r="L19" s="165">
        <f t="shared" si="0"/>
        <v>13</v>
      </c>
      <c r="M19" s="164">
        <f t="shared" si="0"/>
        <v>2</v>
      </c>
      <c r="N19" s="164">
        <f t="shared" si="0"/>
        <v>5</v>
      </c>
      <c r="O19" s="164">
        <f t="shared" si="0"/>
        <v>10</v>
      </c>
      <c r="P19" s="628"/>
    </row>
    <row r="20" spans="2:16" x14ac:dyDescent="0.25">
      <c r="B20" s="129" t="s">
        <v>161</v>
      </c>
      <c r="C20" s="164">
        <f t="shared" si="0"/>
        <v>1212</v>
      </c>
      <c r="D20" s="164">
        <f t="shared" si="0"/>
        <v>32521.88</v>
      </c>
      <c r="E20" s="164">
        <f t="shared" si="0"/>
        <v>31</v>
      </c>
      <c r="F20" s="164">
        <f t="shared" si="0"/>
        <v>802</v>
      </c>
      <c r="G20" s="164">
        <f t="shared" si="0"/>
        <v>69</v>
      </c>
      <c r="H20" s="164">
        <f t="shared" si="0"/>
        <v>1517.96</v>
      </c>
      <c r="I20" s="164">
        <f t="shared" si="0"/>
        <v>1.68</v>
      </c>
      <c r="J20" s="164">
        <f t="shared" si="0"/>
        <v>1174</v>
      </c>
      <c r="K20" s="164">
        <f t="shared" si="0"/>
        <v>31807.599999999999</v>
      </c>
      <c r="L20" s="165">
        <f t="shared" si="0"/>
        <v>88</v>
      </c>
      <c r="M20" s="164">
        <f t="shared" si="0"/>
        <v>22</v>
      </c>
      <c r="N20" s="164">
        <f t="shared" si="0"/>
        <v>17</v>
      </c>
      <c r="O20" s="164">
        <f t="shared" si="0"/>
        <v>93</v>
      </c>
      <c r="P20" s="628"/>
    </row>
    <row r="21" spans="2:16" x14ac:dyDescent="0.25">
      <c r="B21" s="129" t="s">
        <v>167</v>
      </c>
      <c r="C21" s="164">
        <f t="shared" si="0"/>
        <v>329</v>
      </c>
      <c r="D21" s="164">
        <f t="shared" si="0"/>
        <v>9650.44</v>
      </c>
      <c r="E21" s="164">
        <f t="shared" si="0"/>
        <v>13</v>
      </c>
      <c r="F21" s="164">
        <f t="shared" si="0"/>
        <v>284.45999999999998</v>
      </c>
      <c r="G21" s="164">
        <f t="shared" si="0"/>
        <v>15</v>
      </c>
      <c r="H21" s="164">
        <f t="shared" si="0"/>
        <v>420</v>
      </c>
      <c r="I21" s="164">
        <f t="shared" si="0"/>
        <v>1.26</v>
      </c>
      <c r="J21" s="164">
        <f t="shared" si="0"/>
        <v>327</v>
      </c>
      <c r="K21" s="164">
        <f t="shared" si="0"/>
        <v>9516.16</v>
      </c>
      <c r="L21" s="165">
        <f t="shared" si="0"/>
        <v>42</v>
      </c>
      <c r="M21" s="164">
        <f t="shared" si="0"/>
        <v>4</v>
      </c>
      <c r="N21" s="164">
        <f t="shared" si="0"/>
        <v>9</v>
      </c>
      <c r="O21" s="164">
        <f t="shared" si="0"/>
        <v>37</v>
      </c>
      <c r="P21" s="628"/>
    </row>
    <row r="22" spans="2:16" x14ac:dyDescent="0.25">
      <c r="B22" s="129" t="s">
        <v>169</v>
      </c>
      <c r="C22" s="164">
        <f t="shared" si="0"/>
        <v>527</v>
      </c>
      <c r="D22" s="164">
        <f t="shared" si="0"/>
        <v>11661</v>
      </c>
      <c r="E22" s="164">
        <f t="shared" si="0"/>
        <v>20</v>
      </c>
      <c r="F22" s="164">
        <f t="shared" si="0"/>
        <v>430.46</v>
      </c>
      <c r="G22" s="164">
        <f t="shared" si="0"/>
        <v>39</v>
      </c>
      <c r="H22" s="164">
        <f t="shared" si="0"/>
        <v>479</v>
      </c>
      <c r="I22" s="164">
        <f t="shared" si="0"/>
        <v>-42</v>
      </c>
      <c r="J22" s="164">
        <f t="shared" si="0"/>
        <v>508</v>
      </c>
      <c r="K22" s="164">
        <f t="shared" si="0"/>
        <v>11570.46</v>
      </c>
      <c r="L22" s="165">
        <f t="shared" si="0"/>
        <v>138</v>
      </c>
      <c r="M22" s="164">
        <f t="shared" si="0"/>
        <v>39</v>
      </c>
      <c r="N22" s="164">
        <f t="shared" si="0"/>
        <v>33</v>
      </c>
      <c r="O22" s="164">
        <f t="shared" si="0"/>
        <v>144</v>
      </c>
      <c r="P22" s="628"/>
    </row>
    <row r="23" spans="2:16" x14ac:dyDescent="0.25">
      <c r="B23" s="129" t="s">
        <v>186</v>
      </c>
      <c r="C23" s="164">
        <f t="shared" si="0"/>
        <v>260</v>
      </c>
      <c r="D23" s="164">
        <f t="shared" si="0"/>
        <v>6832.48</v>
      </c>
      <c r="E23" s="164">
        <f t="shared" si="0"/>
        <v>7</v>
      </c>
      <c r="F23" s="164">
        <f t="shared" si="0"/>
        <v>116</v>
      </c>
      <c r="G23" s="164">
        <f t="shared" si="0"/>
        <v>16</v>
      </c>
      <c r="H23" s="164">
        <f t="shared" si="0"/>
        <v>180</v>
      </c>
      <c r="I23" s="164">
        <f t="shared" si="0"/>
        <v>0.42</v>
      </c>
      <c r="J23" s="164">
        <f t="shared" si="0"/>
        <v>251</v>
      </c>
      <c r="K23" s="164">
        <f t="shared" si="0"/>
        <v>6768.9</v>
      </c>
      <c r="L23" s="165">
        <f t="shared" si="0"/>
        <v>45</v>
      </c>
      <c r="M23" s="164">
        <f t="shared" si="0"/>
        <v>12</v>
      </c>
      <c r="N23" s="164">
        <f t="shared" si="0"/>
        <v>9</v>
      </c>
      <c r="O23" s="164">
        <f t="shared" si="0"/>
        <v>48</v>
      </c>
      <c r="P23" s="628"/>
    </row>
    <row r="24" spans="2:16" x14ac:dyDescent="0.25">
      <c r="B24" s="129" t="s">
        <v>195</v>
      </c>
      <c r="C24" s="164">
        <f t="shared" si="0"/>
        <v>257</v>
      </c>
      <c r="D24" s="164">
        <f t="shared" si="0"/>
        <v>5734.96</v>
      </c>
      <c r="E24" s="164">
        <f t="shared" si="0"/>
        <v>11</v>
      </c>
      <c r="F24" s="164">
        <f t="shared" si="0"/>
        <v>383</v>
      </c>
      <c r="G24" s="164">
        <f t="shared" si="0"/>
        <v>20</v>
      </c>
      <c r="H24" s="164">
        <f t="shared" si="0"/>
        <v>352.48</v>
      </c>
      <c r="I24" s="164">
        <f t="shared" si="0"/>
        <v>0.42</v>
      </c>
      <c r="J24" s="164">
        <f t="shared" si="0"/>
        <v>248</v>
      </c>
      <c r="K24" s="164">
        <f t="shared" si="0"/>
        <v>5765.9</v>
      </c>
      <c r="L24" s="165">
        <f t="shared" si="0"/>
        <v>23</v>
      </c>
      <c r="M24" s="164">
        <f t="shared" si="0"/>
        <v>4</v>
      </c>
      <c r="N24" s="164">
        <f t="shared" si="0"/>
        <v>4</v>
      </c>
      <c r="O24" s="164">
        <f t="shared" si="0"/>
        <v>23</v>
      </c>
      <c r="P24" s="628"/>
    </row>
    <row r="25" spans="2:16" x14ac:dyDescent="0.25">
      <c r="B25" s="129" t="s">
        <v>198</v>
      </c>
      <c r="C25" s="164">
        <f t="shared" ref="C25:K53" si="1">IF(ISERROR(VLOOKUP($C$5&amp;$B25&amp;IF(ISERROR(MATCH($B25,GOR_PP,0))=TRUE,""," total")&amp;period_pp,joinersandleavers,COLUMN()+3,FALSE))=TRUE,0,VLOOKUP($C$5&amp;$B25&amp;IF(ISERROR(MATCH($B25,GOR_PP,0))=TRUE,""," total")&amp;period_pp,joinersandleavers,COLUMN()+3,FALSE))</f>
        <v>295</v>
      </c>
      <c r="D25" s="164">
        <f t="shared" si="1"/>
        <v>7695.94</v>
      </c>
      <c r="E25" s="164">
        <f t="shared" si="1"/>
        <v>9</v>
      </c>
      <c r="F25" s="164">
        <f t="shared" si="1"/>
        <v>79.459999999999994</v>
      </c>
      <c r="G25" s="164">
        <f t="shared" si="1"/>
        <v>12</v>
      </c>
      <c r="H25" s="164">
        <f t="shared" si="1"/>
        <v>190</v>
      </c>
      <c r="I25" s="164">
        <f t="shared" si="1"/>
        <v>1.22</v>
      </c>
      <c r="J25" s="164">
        <f t="shared" si="1"/>
        <v>292</v>
      </c>
      <c r="K25" s="164">
        <f t="shared" si="1"/>
        <v>7586.62</v>
      </c>
      <c r="L25" s="165">
        <f t="shared" ref="L25:O88" si="2">IF(ISERROR(VLOOKUP($C$5&amp;$B25&amp;IF(ISERROR(MATCH($B25,GOR_PP,0))=TRUE,""," total")&amp;period_pp,joinersandleavers,COLUMN()+3,FALSE))=TRUE,0,VLOOKUP($C$5&amp;$B25&amp;IF(ISERROR(MATCH($B25,GOR_PP,0))=TRUE,""," total")&amp;period_pp,joinersandleavers,COLUMN()+3,FALSE))</f>
        <v>42</v>
      </c>
      <c r="M25" s="164">
        <f t="shared" si="2"/>
        <v>9</v>
      </c>
      <c r="N25" s="164">
        <f t="shared" si="2"/>
        <v>8</v>
      </c>
      <c r="O25" s="164">
        <f t="shared" si="2"/>
        <v>43</v>
      </c>
      <c r="P25" s="628"/>
    </row>
    <row r="26" spans="2:16" x14ac:dyDescent="0.25">
      <c r="B26" s="129" t="s">
        <v>200</v>
      </c>
      <c r="C26" s="164">
        <f t="shared" si="1"/>
        <v>172</v>
      </c>
      <c r="D26" s="164">
        <f t="shared" si="1"/>
        <v>5224.96</v>
      </c>
      <c r="E26" s="164">
        <f t="shared" si="1"/>
        <v>4</v>
      </c>
      <c r="F26" s="164">
        <f t="shared" si="1"/>
        <v>68</v>
      </c>
      <c r="G26" s="164">
        <f t="shared" si="1"/>
        <v>10</v>
      </c>
      <c r="H26" s="164">
        <f t="shared" si="1"/>
        <v>112</v>
      </c>
      <c r="I26" s="164">
        <f t="shared" si="1"/>
        <v>0.84</v>
      </c>
      <c r="J26" s="164">
        <f t="shared" si="1"/>
        <v>166</v>
      </c>
      <c r="K26" s="164">
        <f t="shared" si="1"/>
        <v>5181.8</v>
      </c>
      <c r="L26" s="165">
        <f t="shared" si="2"/>
        <v>21</v>
      </c>
      <c r="M26" s="164">
        <f t="shared" si="2"/>
        <v>1</v>
      </c>
      <c r="N26" s="164">
        <f t="shared" si="2"/>
        <v>4</v>
      </c>
      <c r="O26" s="164">
        <f t="shared" si="2"/>
        <v>18</v>
      </c>
      <c r="P26" s="628"/>
    </row>
    <row r="27" spans="2:16" x14ac:dyDescent="0.25">
      <c r="B27" s="129" t="s">
        <v>211</v>
      </c>
      <c r="C27" s="164">
        <f t="shared" si="1"/>
        <v>119</v>
      </c>
      <c r="D27" s="164">
        <f t="shared" si="1"/>
        <v>3819.48</v>
      </c>
      <c r="E27" s="164">
        <f t="shared" si="1"/>
        <v>7</v>
      </c>
      <c r="F27" s="164">
        <f t="shared" si="1"/>
        <v>234</v>
      </c>
      <c r="G27" s="164">
        <f t="shared" si="1"/>
        <v>16</v>
      </c>
      <c r="H27" s="164">
        <f t="shared" si="1"/>
        <v>439</v>
      </c>
      <c r="I27" s="164">
        <f t="shared" si="1"/>
        <v>0.42</v>
      </c>
      <c r="J27" s="164">
        <f t="shared" si="1"/>
        <v>110</v>
      </c>
      <c r="K27" s="164">
        <f t="shared" si="1"/>
        <v>3614.9</v>
      </c>
      <c r="L27" s="165">
        <f t="shared" si="2"/>
        <v>12</v>
      </c>
      <c r="M27" s="164">
        <f t="shared" si="2"/>
        <v>2</v>
      </c>
      <c r="N27" s="164">
        <f t="shared" si="2"/>
        <v>2</v>
      </c>
      <c r="O27" s="164">
        <f t="shared" si="2"/>
        <v>12</v>
      </c>
      <c r="P27" s="628"/>
    </row>
    <row r="28" spans="2:16" x14ac:dyDescent="0.25">
      <c r="B28" s="129" t="s">
        <v>213</v>
      </c>
      <c r="C28" s="164">
        <f t="shared" si="1"/>
        <v>413</v>
      </c>
      <c r="D28" s="164">
        <f t="shared" si="1"/>
        <v>8057.48</v>
      </c>
      <c r="E28" s="164">
        <f t="shared" si="1"/>
        <v>18</v>
      </c>
      <c r="F28" s="164">
        <f t="shared" si="1"/>
        <v>524</v>
      </c>
      <c r="G28" s="164">
        <f t="shared" si="1"/>
        <v>29</v>
      </c>
      <c r="H28" s="164">
        <f t="shared" si="1"/>
        <v>339</v>
      </c>
      <c r="I28" s="164">
        <f t="shared" si="1"/>
        <v>-5.58</v>
      </c>
      <c r="J28" s="164">
        <f t="shared" si="1"/>
        <v>402</v>
      </c>
      <c r="K28" s="164">
        <f t="shared" si="1"/>
        <v>8236.9</v>
      </c>
      <c r="L28" s="165">
        <f t="shared" si="2"/>
        <v>65</v>
      </c>
      <c r="M28" s="164">
        <f t="shared" si="2"/>
        <v>9</v>
      </c>
      <c r="N28" s="164">
        <f t="shared" si="2"/>
        <v>18</v>
      </c>
      <c r="O28" s="164">
        <f t="shared" si="2"/>
        <v>56</v>
      </c>
      <c r="P28" s="628"/>
    </row>
    <row r="29" spans="2:16" x14ac:dyDescent="0.25">
      <c r="B29" s="129" t="s">
        <v>221</v>
      </c>
      <c r="C29" s="164">
        <f t="shared" si="1"/>
        <v>306</v>
      </c>
      <c r="D29" s="164">
        <f t="shared" si="1"/>
        <v>7115.48</v>
      </c>
      <c r="E29" s="164">
        <f t="shared" si="1"/>
        <v>13</v>
      </c>
      <c r="F29" s="164">
        <f t="shared" si="1"/>
        <v>339</v>
      </c>
      <c r="G29" s="164">
        <f t="shared" si="1"/>
        <v>16</v>
      </c>
      <c r="H29" s="164">
        <f t="shared" si="1"/>
        <v>182</v>
      </c>
      <c r="I29" s="164">
        <f t="shared" si="1"/>
        <v>0.42</v>
      </c>
      <c r="J29" s="164">
        <f t="shared" si="1"/>
        <v>303</v>
      </c>
      <c r="K29" s="164">
        <f t="shared" si="1"/>
        <v>7272.9</v>
      </c>
      <c r="L29" s="165">
        <f t="shared" si="2"/>
        <v>31</v>
      </c>
      <c r="M29" s="164">
        <f t="shared" si="2"/>
        <v>4</v>
      </c>
      <c r="N29" s="164">
        <f t="shared" si="2"/>
        <v>9</v>
      </c>
      <c r="O29" s="164">
        <f t="shared" si="2"/>
        <v>26</v>
      </c>
      <c r="P29" s="628"/>
    </row>
    <row r="30" spans="2:16" x14ac:dyDescent="0.25">
      <c r="B30" s="129" t="s">
        <v>226</v>
      </c>
      <c r="C30" s="164">
        <f t="shared" si="1"/>
        <v>363</v>
      </c>
      <c r="D30" s="164">
        <f t="shared" si="1"/>
        <v>9038.98</v>
      </c>
      <c r="E30" s="164">
        <f t="shared" si="1"/>
        <v>10</v>
      </c>
      <c r="F30" s="164">
        <f t="shared" si="1"/>
        <v>244</v>
      </c>
      <c r="G30" s="164">
        <f t="shared" si="1"/>
        <v>30</v>
      </c>
      <c r="H30" s="164">
        <f t="shared" si="1"/>
        <v>433</v>
      </c>
      <c r="I30" s="164">
        <f t="shared" si="1"/>
        <v>0.3</v>
      </c>
      <c r="J30" s="164">
        <f t="shared" si="1"/>
        <v>343</v>
      </c>
      <c r="K30" s="164">
        <f t="shared" si="1"/>
        <v>8850.2800000000007</v>
      </c>
      <c r="L30" s="165">
        <f t="shared" si="2"/>
        <v>68</v>
      </c>
      <c r="M30" s="164">
        <f t="shared" si="2"/>
        <v>10</v>
      </c>
      <c r="N30" s="164">
        <f t="shared" si="2"/>
        <v>13</v>
      </c>
      <c r="O30" s="164">
        <f t="shared" si="2"/>
        <v>65</v>
      </c>
      <c r="P30" s="628"/>
    </row>
    <row r="31" spans="2:16" x14ac:dyDescent="0.25">
      <c r="B31" s="129" t="s">
        <v>231</v>
      </c>
      <c r="C31" s="164">
        <f t="shared" si="1"/>
        <v>265</v>
      </c>
      <c r="D31" s="164">
        <f t="shared" si="1"/>
        <v>6879.92</v>
      </c>
      <c r="E31" s="164">
        <f t="shared" si="1"/>
        <v>4</v>
      </c>
      <c r="F31" s="164">
        <f t="shared" si="1"/>
        <v>138</v>
      </c>
      <c r="G31" s="164">
        <f t="shared" si="1"/>
        <v>20</v>
      </c>
      <c r="H31" s="164">
        <f t="shared" si="1"/>
        <v>440</v>
      </c>
      <c r="I31" s="164">
        <f t="shared" si="1"/>
        <v>1.68</v>
      </c>
      <c r="J31" s="164">
        <f t="shared" si="1"/>
        <v>249</v>
      </c>
      <c r="K31" s="164">
        <f t="shared" si="1"/>
        <v>6579.6</v>
      </c>
      <c r="L31" s="165">
        <f t="shared" si="2"/>
        <v>47</v>
      </c>
      <c r="M31" s="164">
        <f t="shared" si="2"/>
        <v>8</v>
      </c>
      <c r="N31" s="164">
        <f t="shared" si="2"/>
        <v>14</v>
      </c>
      <c r="O31" s="164">
        <f t="shared" si="2"/>
        <v>41</v>
      </c>
      <c r="P31" s="628"/>
    </row>
    <row r="32" spans="2:16" x14ac:dyDescent="0.25">
      <c r="B32" s="129" t="s">
        <v>236</v>
      </c>
      <c r="C32" s="164">
        <f t="shared" si="1"/>
        <v>271</v>
      </c>
      <c r="D32" s="164">
        <f t="shared" si="1"/>
        <v>7604.98</v>
      </c>
      <c r="E32" s="164">
        <f t="shared" si="1"/>
        <v>12</v>
      </c>
      <c r="F32" s="164">
        <f t="shared" si="1"/>
        <v>371</v>
      </c>
      <c r="G32" s="164">
        <f t="shared" si="1"/>
        <v>18</v>
      </c>
      <c r="H32" s="164">
        <f t="shared" si="1"/>
        <v>134</v>
      </c>
      <c r="I32" s="164">
        <f t="shared" si="1"/>
        <v>0.38</v>
      </c>
      <c r="J32" s="164">
        <f t="shared" si="1"/>
        <v>265</v>
      </c>
      <c r="K32" s="164">
        <f t="shared" si="1"/>
        <v>7842.36</v>
      </c>
      <c r="L32" s="165">
        <f t="shared" si="2"/>
        <v>32</v>
      </c>
      <c r="M32" s="164">
        <f t="shared" si="2"/>
        <v>1</v>
      </c>
      <c r="N32" s="164">
        <f t="shared" si="2"/>
        <v>6</v>
      </c>
      <c r="O32" s="164">
        <f t="shared" si="2"/>
        <v>27</v>
      </c>
      <c r="P32" s="628"/>
    </row>
    <row r="33" spans="2:16" x14ac:dyDescent="0.25">
      <c r="B33" s="129" t="s">
        <v>239</v>
      </c>
      <c r="C33" s="164">
        <f t="shared" si="1"/>
        <v>285</v>
      </c>
      <c r="D33" s="164">
        <f t="shared" si="1"/>
        <v>6835</v>
      </c>
      <c r="E33" s="164">
        <f t="shared" si="1"/>
        <v>8</v>
      </c>
      <c r="F33" s="164">
        <f t="shared" si="1"/>
        <v>255</v>
      </c>
      <c r="G33" s="164">
        <f t="shared" si="1"/>
        <v>12</v>
      </c>
      <c r="H33" s="164">
        <f t="shared" si="1"/>
        <v>177</v>
      </c>
      <c r="I33" s="164">
        <f t="shared" si="1"/>
        <v>0</v>
      </c>
      <c r="J33" s="164">
        <f t="shared" si="1"/>
        <v>281</v>
      </c>
      <c r="K33" s="164">
        <f t="shared" si="1"/>
        <v>6913</v>
      </c>
      <c r="L33" s="165">
        <f t="shared" si="2"/>
        <v>48</v>
      </c>
      <c r="M33" s="164">
        <f t="shared" si="2"/>
        <v>7</v>
      </c>
      <c r="N33" s="164">
        <f t="shared" si="2"/>
        <v>9</v>
      </c>
      <c r="O33" s="164">
        <f t="shared" si="2"/>
        <v>46</v>
      </c>
      <c r="P33" s="628"/>
    </row>
    <row r="34" spans="2:16" ht="22.2" customHeight="1" x14ac:dyDescent="0.25">
      <c r="B34" s="128" t="s">
        <v>254</v>
      </c>
      <c r="C34" s="161">
        <f t="shared" si="1"/>
        <v>2187</v>
      </c>
      <c r="D34" s="161">
        <f t="shared" si="1"/>
        <v>45950.8</v>
      </c>
      <c r="E34" s="161">
        <f t="shared" si="1"/>
        <v>60</v>
      </c>
      <c r="F34" s="161">
        <f t="shared" si="1"/>
        <v>1239.46</v>
      </c>
      <c r="G34" s="161">
        <f t="shared" si="1"/>
        <v>143</v>
      </c>
      <c r="H34" s="161">
        <f t="shared" si="1"/>
        <v>1670</v>
      </c>
      <c r="I34" s="161">
        <f t="shared" si="1"/>
        <v>4.12</v>
      </c>
      <c r="J34" s="161">
        <f t="shared" si="1"/>
        <v>2104</v>
      </c>
      <c r="K34" s="161">
        <f t="shared" si="1"/>
        <v>45524.38</v>
      </c>
      <c r="L34" s="162">
        <f t="shared" si="2"/>
        <v>265</v>
      </c>
      <c r="M34" s="161">
        <f t="shared" si="2"/>
        <v>42</v>
      </c>
      <c r="N34" s="161">
        <f t="shared" si="2"/>
        <v>60</v>
      </c>
      <c r="O34" s="161">
        <f t="shared" si="2"/>
        <v>247</v>
      </c>
      <c r="P34" s="163"/>
    </row>
    <row r="35" spans="2:16" x14ac:dyDescent="0.25">
      <c r="B35" s="129" t="s">
        <v>123</v>
      </c>
      <c r="C35" s="164">
        <f t="shared" si="1"/>
        <v>112</v>
      </c>
      <c r="D35" s="164">
        <f t="shared" si="1"/>
        <v>2310</v>
      </c>
      <c r="E35" s="164">
        <f t="shared" si="1"/>
        <v>3</v>
      </c>
      <c r="F35" s="164">
        <f t="shared" si="1"/>
        <v>10</v>
      </c>
      <c r="G35" s="164">
        <f t="shared" si="1"/>
        <v>12</v>
      </c>
      <c r="H35" s="164">
        <f t="shared" si="1"/>
        <v>208</v>
      </c>
      <c r="I35" s="164">
        <f t="shared" si="1"/>
        <v>0</v>
      </c>
      <c r="J35" s="164">
        <f t="shared" si="1"/>
        <v>103</v>
      </c>
      <c r="K35" s="164">
        <f t="shared" si="1"/>
        <v>2112</v>
      </c>
      <c r="L35" s="165">
        <f t="shared" si="2"/>
        <v>14</v>
      </c>
      <c r="M35" s="164">
        <f t="shared" si="2"/>
        <v>6</v>
      </c>
      <c r="N35" s="164">
        <f t="shared" si="2"/>
        <v>2</v>
      </c>
      <c r="O35" s="164">
        <f t="shared" si="2"/>
        <v>18</v>
      </c>
      <c r="P35" s="628"/>
    </row>
    <row r="36" spans="2:16" x14ac:dyDescent="0.25">
      <c r="B36" s="129" t="s">
        <v>130</v>
      </c>
      <c r="C36" s="164">
        <f t="shared" si="1"/>
        <v>397</v>
      </c>
      <c r="D36" s="164">
        <f t="shared" si="1"/>
        <v>8160.46</v>
      </c>
      <c r="E36" s="164">
        <f t="shared" si="1"/>
        <v>14</v>
      </c>
      <c r="F36" s="164">
        <f t="shared" si="1"/>
        <v>253</v>
      </c>
      <c r="G36" s="164">
        <f t="shared" si="1"/>
        <v>25</v>
      </c>
      <c r="H36" s="164">
        <f t="shared" si="1"/>
        <v>266</v>
      </c>
      <c r="I36" s="164">
        <f t="shared" si="1"/>
        <v>0.8</v>
      </c>
      <c r="J36" s="164">
        <f t="shared" si="1"/>
        <v>386</v>
      </c>
      <c r="K36" s="164">
        <f t="shared" si="1"/>
        <v>8148.26</v>
      </c>
      <c r="L36" s="165">
        <f t="shared" si="2"/>
        <v>37</v>
      </c>
      <c r="M36" s="164">
        <f t="shared" si="2"/>
        <v>5</v>
      </c>
      <c r="N36" s="164">
        <f t="shared" si="2"/>
        <v>11</v>
      </c>
      <c r="O36" s="164">
        <f t="shared" si="2"/>
        <v>31</v>
      </c>
      <c r="P36" s="628"/>
    </row>
    <row r="37" spans="2:16" x14ac:dyDescent="0.25">
      <c r="B37" s="129" t="s">
        <v>136</v>
      </c>
      <c r="C37" s="164">
        <f t="shared" si="1"/>
        <v>161</v>
      </c>
      <c r="D37" s="164">
        <f t="shared" si="1"/>
        <v>3884.48</v>
      </c>
      <c r="E37" s="164">
        <f t="shared" si="1"/>
        <v>4</v>
      </c>
      <c r="F37" s="164">
        <f t="shared" si="1"/>
        <v>126</v>
      </c>
      <c r="G37" s="164">
        <f t="shared" si="1"/>
        <v>11</v>
      </c>
      <c r="H37" s="164">
        <f t="shared" si="1"/>
        <v>95</v>
      </c>
      <c r="I37" s="164">
        <f t="shared" si="1"/>
        <v>0.42</v>
      </c>
      <c r="J37" s="164">
        <f t="shared" si="1"/>
        <v>154</v>
      </c>
      <c r="K37" s="164">
        <f t="shared" si="1"/>
        <v>3915.9</v>
      </c>
      <c r="L37" s="165">
        <f t="shared" si="2"/>
        <v>24</v>
      </c>
      <c r="M37" s="164">
        <f t="shared" si="2"/>
        <v>3</v>
      </c>
      <c r="N37" s="164">
        <f t="shared" si="2"/>
        <v>4</v>
      </c>
      <c r="O37" s="164">
        <f t="shared" si="2"/>
        <v>23</v>
      </c>
      <c r="P37" s="628"/>
    </row>
    <row r="38" spans="2:16" x14ac:dyDescent="0.25">
      <c r="B38" s="129" t="s">
        <v>145</v>
      </c>
      <c r="C38" s="164">
        <f t="shared" si="1"/>
        <v>67</v>
      </c>
      <c r="D38" s="164">
        <f t="shared" si="1"/>
        <v>1251</v>
      </c>
      <c r="E38" s="164">
        <f t="shared" si="1"/>
        <v>5</v>
      </c>
      <c r="F38" s="164">
        <f t="shared" si="1"/>
        <v>96</v>
      </c>
      <c r="G38" s="164">
        <f t="shared" si="1"/>
        <v>4</v>
      </c>
      <c r="H38" s="164">
        <f t="shared" si="1"/>
        <v>42</v>
      </c>
      <c r="I38" s="164">
        <f t="shared" si="1"/>
        <v>0</v>
      </c>
      <c r="J38" s="164">
        <f t="shared" si="1"/>
        <v>68</v>
      </c>
      <c r="K38" s="164">
        <f t="shared" si="1"/>
        <v>1305</v>
      </c>
      <c r="L38" s="165">
        <f t="shared" si="2"/>
        <v>4</v>
      </c>
      <c r="M38" s="164">
        <f t="shared" si="2"/>
        <v>1</v>
      </c>
      <c r="N38" s="164">
        <f t="shared" si="2"/>
        <v>1</v>
      </c>
      <c r="O38" s="164">
        <f t="shared" si="2"/>
        <v>4</v>
      </c>
      <c r="P38" s="628"/>
    </row>
    <row r="39" spans="2:16" x14ac:dyDescent="0.25">
      <c r="B39" s="129" t="s">
        <v>172</v>
      </c>
      <c r="C39" s="164">
        <f t="shared" si="1"/>
        <v>114</v>
      </c>
      <c r="D39" s="164">
        <f t="shared" si="1"/>
        <v>2865</v>
      </c>
      <c r="E39" s="164">
        <f t="shared" si="1"/>
        <v>5</v>
      </c>
      <c r="F39" s="164">
        <f t="shared" si="1"/>
        <v>93.46</v>
      </c>
      <c r="G39" s="164">
        <f t="shared" si="1"/>
        <v>8</v>
      </c>
      <c r="H39" s="164">
        <f t="shared" si="1"/>
        <v>108</v>
      </c>
      <c r="I39" s="164">
        <f t="shared" si="1"/>
        <v>0</v>
      </c>
      <c r="J39" s="164">
        <f t="shared" si="1"/>
        <v>111</v>
      </c>
      <c r="K39" s="164">
        <f t="shared" si="1"/>
        <v>2850.46</v>
      </c>
      <c r="L39" s="165">
        <f t="shared" si="2"/>
        <v>15</v>
      </c>
      <c r="M39" s="164">
        <f t="shared" si="2"/>
        <v>2</v>
      </c>
      <c r="N39" s="164">
        <f t="shared" si="2"/>
        <v>2</v>
      </c>
      <c r="O39" s="164">
        <f t="shared" si="2"/>
        <v>15</v>
      </c>
      <c r="P39" s="628"/>
    </row>
    <row r="40" spans="2:16" x14ac:dyDescent="0.25">
      <c r="B40" s="129" t="s">
        <v>174</v>
      </c>
      <c r="C40" s="164">
        <f t="shared" si="1"/>
        <v>250</v>
      </c>
      <c r="D40" s="164">
        <f t="shared" si="1"/>
        <v>5927.48</v>
      </c>
      <c r="E40" s="164">
        <f t="shared" si="1"/>
        <v>4</v>
      </c>
      <c r="F40" s="164">
        <f t="shared" si="1"/>
        <v>151</v>
      </c>
      <c r="G40" s="164">
        <f t="shared" si="1"/>
        <v>15</v>
      </c>
      <c r="H40" s="164">
        <f t="shared" si="1"/>
        <v>225</v>
      </c>
      <c r="I40" s="164">
        <f t="shared" si="1"/>
        <v>0.42</v>
      </c>
      <c r="J40" s="164">
        <f t="shared" si="1"/>
        <v>239</v>
      </c>
      <c r="K40" s="164">
        <f t="shared" si="1"/>
        <v>5853.9</v>
      </c>
      <c r="L40" s="165">
        <f t="shared" si="2"/>
        <v>47</v>
      </c>
      <c r="M40" s="164">
        <f t="shared" si="2"/>
        <v>7</v>
      </c>
      <c r="N40" s="164">
        <f t="shared" si="2"/>
        <v>14</v>
      </c>
      <c r="O40" s="164">
        <f t="shared" si="2"/>
        <v>40</v>
      </c>
      <c r="P40" s="628"/>
    </row>
    <row r="41" spans="2:16" x14ac:dyDescent="0.25">
      <c r="B41" s="129" t="s">
        <v>180</v>
      </c>
      <c r="C41" s="164">
        <f t="shared" si="1"/>
        <v>196</v>
      </c>
      <c r="D41" s="164">
        <f t="shared" si="1"/>
        <v>4205.96</v>
      </c>
      <c r="E41" s="164">
        <f t="shared" si="1"/>
        <v>7</v>
      </c>
      <c r="F41" s="164">
        <f t="shared" si="1"/>
        <v>122</v>
      </c>
      <c r="G41" s="164">
        <f t="shared" si="1"/>
        <v>14</v>
      </c>
      <c r="H41" s="164">
        <f t="shared" si="1"/>
        <v>155</v>
      </c>
      <c r="I41" s="164">
        <f t="shared" si="1"/>
        <v>0.84</v>
      </c>
      <c r="J41" s="164">
        <f t="shared" si="1"/>
        <v>189</v>
      </c>
      <c r="K41" s="164">
        <f t="shared" si="1"/>
        <v>4173.8</v>
      </c>
      <c r="L41" s="165">
        <f t="shared" si="2"/>
        <v>30</v>
      </c>
      <c r="M41" s="164">
        <f t="shared" si="2"/>
        <v>5</v>
      </c>
      <c r="N41" s="164">
        <f t="shared" si="2"/>
        <v>8</v>
      </c>
      <c r="O41" s="164">
        <f t="shared" si="2"/>
        <v>27</v>
      </c>
      <c r="P41" s="628"/>
    </row>
    <row r="42" spans="2:16" x14ac:dyDescent="0.25">
      <c r="B42" s="129" t="s">
        <v>183</v>
      </c>
      <c r="C42" s="164">
        <f t="shared" si="1"/>
        <v>264</v>
      </c>
      <c r="D42" s="164">
        <f t="shared" si="1"/>
        <v>5288.96</v>
      </c>
      <c r="E42" s="164">
        <f t="shared" si="1"/>
        <v>8</v>
      </c>
      <c r="F42" s="164">
        <f t="shared" si="1"/>
        <v>131</v>
      </c>
      <c r="G42" s="164">
        <f t="shared" si="1"/>
        <v>15</v>
      </c>
      <c r="H42" s="164">
        <f t="shared" si="1"/>
        <v>185</v>
      </c>
      <c r="I42" s="164">
        <f t="shared" si="1"/>
        <v>0.84</v>
      </c>
      <c r="J42" s="164">
        <f t="shared" si="1"/>
        <v>257</v>
      </c>
      <c r="K42" s="164">
        <f t="shared" si="1"/>
        <v>5235.8</v>
      </c>
      <c r="L42" s="165">
        <f t="shared" si="2"/>
        <v>42</v>
      </c>
      <c r="M42" s="164">
        <f t="shared" si="2"/>
        <v>5</v>
      </c>
      <c r="N42" s="164">
        <f t="shared" si="2"/>
        <v>6</v>
      </c>
      <c r="O42" s="164">
        <f t="shared" si="2"/>
        <v>41</v>
      </c>
      <c r="P42" s="628"/>
    </row>
    <row r="43" spans="2:16" x14ac:dyDescent="0.25">
      <c r="B43" s="129" t="s">
        <v>193</v>
      </c>
      <c r="C43" s="164">
        <f t="shared" si="1"/>
        <v>152</v>
      </c>
      <c r="D43" s="164">
        <f t="shared" si="1"/>
        <v>2129.48</v>
      </c>
      <c r="E43" s="164">
        <f t="shared" si="1"/>
        <v>1</v>
      </c>
      <c r="F43" s="164">
        <f t="shared" si="1"/>
        <v>44</v>
      </c>
      <c r="G43" s="164">
        <f t="shared" si="1"/>
        <v>13</v>
      </c>
      <c r="H43" s="164">
        <f t="shared" si="1"/>
        <v>78</v>
      </c>
      <c r="I43" s="164">
        <f t="shared" si="1"/>
        <v>0.42</v>
      </c>
      <c r="J43" s="164">
        <f t="shared" si="1"/>
        <v>140</v>
      </c>
      <c r="K43" s="164">
        <f t="shared" si="1"/>
        <v>2095.9</v>
      </c>
      <c r="L43" s="165">
        <f t="shared" si="2"/>
        <v>10</v>
      </c>
      <c r="M43" s="164">
        <f t="shared" si="2"/>
        <v>2</v>
      </c>
      <c r="N43" s="164">
        <f t="shared" si="2"/>
        <v>3</v>
      </c>
      <c r="O43" s="164">
        <f t="shared" si="2"/>
        <v>9</v>
      </c>
      <c r="P43" s="628"/>
    </row>
    <row r="44" spans="2:16" x14ac:dyDescent="0.25">
      <c r="B44" s="129" t="s">
        <v>207</v>
      </c>
      <c r="C44" s="164">
        <f t="shared" si="1"/>
        <v>118</v>
      </c>
      <c r="D44" s="164">
        <f t="shared" si="1"/>
        <v>2449.48</v>
      </c>
      <c r="E44" s="164">
        <f t="shared" si="1"/>
        <v>1</v>
      </c>
      <c r="F44" s="164">
        <f t="shared" si="1"/>
        <v>6</v>
      </c>
      <c r="G44" s="164">
        <f t="shared" si="1"/>
        <v>5</v>
      </c>
      <c r="H44" s="164">
        <f t="shared" si="1"/>
        <v>61</v>
      </c>
      <c r="I44" s="164">
        <f t="shared" si="1"/>
        <v>0.42</v>
      </c>
      <c r="J44" s="164">
        <f t="shared" si="1"/>
        <v>114</v>
      </c>
      <c r="K44" s="164">
        <f t="shared" si="1"/>
        <v>2394.9</v>
      </c>
      <c r="L44" s="165">
        <f t="shared" si="2"/>
        <v>8</v>
      </c>
      <c r="M44" s="164">
        <f t="shared" si="2"/>
        <v>3</v>
      </c>
      <c r="N44" s="164">
        <f t="shared" si="2"/>
        <v>1</v>
      </c>
      <c r="O44" s="164">
        <f t="shared" si="2"/>
        <v>10</v>
      </c>
      <c r="P44" s="628"/>
    </row>
    <row r="45" spans="2:16" x14ac:dyDescent="0.25">
      <c r="B45" s="129" t="s">
        <v>214</v>
      </c>
      <c r="C45" s="164">
        <f t="shared" si="1"/>
        <v>194</v>
      </c>
      <c r="D45" s="164">
        <f t="shared" si="1"/>
        <v>3874.5</v>
      </c>
      <c r="E45" s="164">
        <f t="shared" si="1"/>
        <v>7</v>
      </c>
      <c r="F45" s="164">
        <f t="shared" si="1"/>
        <v>210</v>
      </c>
      <c r="G45" s="164">
        <f t="shared" si="1"/>
        <v>11</v>
      </c>
      <c r="H45" s="164">
        <f t="shared" si="1"/>
        <v>102</v>
      </c>
      <c r="I45" s="164">
        <f t="shared" si="1"/>
        <v>-0.04</v>
      </c>
      <c r="J45" s="164">
        <f t="shared" si="1"/>
        <v>190</v>
      </c>
      <c r="K45" s="164">
        <f t="shared" si="1"/>
        <v>3982.46</v>
      </c>
      <c r="L45" s="165">
        <f t="shared" si="2"/>
        <v>17</v>
      </c>
      <c r="M45" s="164">
        <f t="shared" si="2"/>
        <v>3</v>
      </c>
      <c r="N45" s="164">
        <f t="shared" si="2"/>
        <v>4</v>
      </c>
      <c r="O45" s="164">
        <f t="shared" si="2"/>
        <v>16</v>
      </c>
      <c r="P45" s="628"/>
    </row>
    <row r="46" spans="2:16" x14ac:dyDescent="0.25">
      <c r="B46" s="129" t="s">
        <v>217</v>
      </c>
      <c r="C46" s="164">
        <f t="shared" si="1"/>
        <v>162</v>
      </c>
      <c r="D46" s="164">
        <f t="shared" si="1"/>
        <v>3604</v>
      </c>
      <c r="E46" s="164">
        <f t="shared" si="1"/>
        <v>3</v>
      </c>
      <c r="F46" s="164">
        <f t="shared" si="1"/>
        <v>18</v>
      </c>
      <c r="G46" s="164">
        <f t="shared" si="1"/>
        <v>12</v>
      </c>
      <c r="H46" s="164">
        <f t="shared" si="1"/>
        <v>166</v>
      </c>
      <c r="I46" s="164">
        <f t="shared" si="1"/>
        <v>0</v>
      </c>
      <c r="J46" s="164">
        <f t="shared" si="1"/>
        <v>153</v>
      </c>
      <c r="K46" s="164">
        <f t="shared" si="1"/>
        <v>3456</v>
      </c>
      <c r="L46" s="165">
        <f t="shared" si="2"/>
        <v>17</v>
      </c>
      <c r="M46" s="164">
        <f t="shared" si="2"/>
        <v>3</v>
      </c>
      <c r="N46" s="164">
        <f t="shared" si="2"/>
        <v>7</v>
      </c>
      <c r="O46" s="164">
        <f t="shared" si="2"/>
        <v>13</v>
      </c>
      <c r="P46" s="628"/>
    </row>
    <row r="47" spans="2:16" ht="22.2" customHeight="1" x14ac:dyDescent="0.25">
      <c r="B47" s="166" t="s">
        <v>259</v>
      </c>
      <c r="C47" s="161">
        <f t="shared" si="1"/>
        <v>5364</v>
      </c>
      <c r="D47" s="161">
        <f t="shared" si="1"/>
        <v>116153.14</v>
      </c>
      <c r="E47" s="161">
        <f t="shared" si="1"/>
        <v>158</v>
      </c>
      <c r="F47" s="161">
        <f t="shared" si="1"/>
        <v>2905</v>
      </c>
      <c r="G47" s="161">
        <f t="shared" si="1"/>
        <v>359</v>
      </c>
      <c r="H47" s="161">
        <f t="shared" si="1"/>
        <v>5861</v>
      </c>
      <c r="I47" s="161">
        <f t="shared" si="1"/>
        <v>1.62</v>
      </c>
      <c r="J47" s="161">
        <f t="shared" si="1"/>
        <v>5163</v>
      </c>
      <c r="K47" s="161">
        <f t="shared" si="1"/>
        <v>113198.76</v>
      </c>
      <c r="L47" s="162">
        <f t="shared" si="2"/>
        <v>756</v>
      </c>
      <c r="M47" s="161">
        <f t="shared" si="2"/>
        <v>74</v>
      </c>
      <c r="N47" s="161">
        <f t="shared" si="2"/>
        <v>173</v>
      </c>
      <c r="O47" s="161">
        <f t="shared" si="2"/>
        <v>657</v>
      </c>
      <c r="P47" s="163"/>
    </row>
    <row r="48" spans="2:16" x14ac:dyDescent="0.25">
      <c r="B48" s="133" t="s">
        <v>95</v>
      </c>
      <c r="C48" s="164">
        <f t="shared" si="1"/>
        <v>221</v>
      </c>
      <c r="D48" s="164">
        <f t="shared" si="1"/>
        <v>4464</v>
      </c>
      <c r="E48" s="164">
        <f t="shared" si="1"/>
        <v>6</v>
      </c>
      <c r="F48" s="164">
        <f t="shared" si="1"/>
        <v>83</v>
      </c>
      <c r="G48" s="164">
        <f t="shared" si="1"/>
        <v>11</v>
      </c>
      <c r="H48" s="164">
        <f t="shared" si="1"/>
        <v>212</v>
      </c>
      <c r="I48" s="164">
        <f t="shared" si="1"/>
        <v>0</v>
      </c>
      <c r="J48" s="164">
        <f t="shared" si="1"/>
        <v>216</v>
      </c>
      <c r="K48" s="164">
        <f t="shared" si="1"/>
        <v>4335</v>
      </c>
      <c r="L48" s="165">
        <f t="shared" si="2"/>
        <v>15</v>
      </c>
      <c r="M48" s="164">
        <f t="shared" si="2"/>
        <v>2</v>
      </c>
      <c r="N48" s="164">
        <f t="shared" si="2"/>
        <v>4</v>
      </c>
      <c r="O48" s="164">
        <f t="shared" si="2"/>
        <v>13</v>
      </c>
      <c r="P48" s="628"/>
    </row>
    <row r="49" spans="2:16" x14ac:dyDescent="0.25">
      <c r="B49" s="133" t="s">
        <v>105</v>
      </c>
      <c r="C49" s="164">
        <f t="shared" si="1"/>
        <v>549</v>
      </c>
      <c r="D49" s="164">
        <f t="shared" si="1"/>
        <v>11744.92</v>
      </c>
      <c r="E49" s="164">
        <f t="shared" si="1"/>
        <v>12</v>
      </c>
      <c r="F49" s="164">
        <f t="shared" si="1"/>
        <v>188</v>
      </c>
      <c r="G49" s="164">
        <f t="shared" si="1"/>
        <v>41</v>
      </c>
      <c r="H49" s="164">
        <f t="shared" si="1"/>
        <v>556</v>
      </c>
      <c r="I49" s="164">
        <f t="shared" si="1"/>
        <v>1.68</v>
      </c>
      <c r="J49" s="164">
        <f t="shared" si="1"/>
        <v>520</v>
      </c>
      <c r="K49" s="164">
        <f t="shared" si="1"/>
        <v>11378.6</v>
      </c>
      <c r="L49" s="165">
        <f t="shared" si="2"/>
        <v>95</v>
      </c>
      <c r="M49" s="164">
        <f t="shared" si="2"/>
        <v>11</v>
      </c>
      <c r="N49" s="164">
        <f t="shared" si="2"/>
        <v>24</v>
      </c>
      <c r="O49" s="164">
        <f t="shared" si="2"/>
        <v>82</v>
      </c>
      <c r="P49" s="628"/>
    </row>
    <row r="50" spans="2:16" x14ac:dyDescent="0.25">
      <c r="B50" s="133" t="s">
        <v>112</v>
      </c>
      <c r="C50" s="164">
        <f t="shared" si="1"/>
        <v>210</v>
      </c>
      <c r="D50" s="164">
        <f t="shared" si="1"/>
        <v>5501.88</v>
      </c>
      <c r="E50" s="164">
        <f t="shared" si="1"/>
        <v>8</v>
      </c>
      <c r="F50" s="164">
        <f t="shared" si="1"/>
        <v>345</v>
      </c>
      <c r="G50" s="164">
        <f t="shared" si="1"/>
        <v>15</v>
      </c>
      <c r="H50" s="164">
        <f t="shared" si="1"/>
        <v>523</v>
      </c>
      <c r="I50" s="164">
        <f t="shared" si="1"/>
        <v>22.52</v>
      </c>
      <c r="J50" s="164">
        <f t="shared" si="1"/>
        <v>203</v>
      </c>
      <c r="K50" s="164">
        <f t="shared" si="1"/>
        <v>5346.4</v>
      </c>
      <c r="L50" s="165">
        <f t="shared" si="2"/>
        <v>31</v>
      </c>
      <c r="M50" s="164">
        <f t="shared" si="2"/>
        <v>4</v>
      </c>
      <c r="N50" s="164">
        <f t="shared" si="2"/>
        <v>5</v>
      </c>
      <c r="O50" s="164">
        <f t="shared" si="2"/>
        <v>30</v>
      </c>
      <c r="P50" s="628"/>
    </row>
    <row r="51" spans="2:16" x14ac:dyDescent="0.25">
      <c r="B51" s="133" t="s">
        <v>127</v>
      </c>
      <c r="C51" s="164">
        <f t="shared" si="1"/>
        <v>335</v>
      </c>
      <c r="D51" s="164">
        <f t="shared" si="1"/>
        <v>5572.96</v>
      </c>
      <c r="E51" s="164">
        <f t="shared" si="1"/>
        <v>3</v>
      </c>
      <c r="F51" s="164">
        <f t="shared" si="1"/>
        <v>42</v>
      </c>
      <c r="G51" s="164">
        <f t="shared" si="1"/>
        <v>15</v>
      </c>
      <c r="H51" s="164">
        <f t="shared" si="1"/>
        <v>209</v>
      </c>
      <c r="I51" s="164">
        <f t="shared" si="1"/>
        <v>0.84</v>
      </c>
      <c r="J51" s="164">
        <f t="shared" si="1"/>
        <v>323</v>
      </c>
      <c r="K51" s="164">
        <f t="shared" si="1"/>
        <v>5406.8</v>
      </c>
      <c r="L51" s="165">
        <f t="shared" si="2"/>
        <v>35</v>
      </c>
      <c r="M51" s="164">
        <f t="shared" si="2"/>
        <v>2</v>
      </c>
      <c r="N51" s="164">
        <f t="shared" si="2"/>
        <v>13</v>
      </c>
      <c r="O51" s="164">
        <f t="shared" si="2"/>
        <v>24</v>
      </c>
      <c r="P51" s="628"/>
    </row>
    <row r="52" spans="2:16" x14ac:dyDescent="0.25">
      <c r="B52" s="133" t="s">
        <v>132</v>
      </c>
      <c r="C52" s="164">
        <f t="shared" si="1"/>
        <v>327</v>
      </c>
      <c r="D52" s="164">
        <f t="shared" si="1"/>
        <v>7088.9</v>
      </c>
      <c r="E52" s="164">
        <f t="shared" si="1"/>
        <v>14</v>
      </c>
      <c r="F52" s="164">
        <f t="shared" si="1"/>
        <v>146</v>
      </c>
      <c r="G52" s="164">
        <f t="shared" si="1"/>
        <v>28</v>
      </c>
      <c r="H52" s="164">
        <f t="shared" si="1"/>
        <v>325</v>
      </c>
      <c r="I52" s="164">
        <f t="shared" si="1"/>
        <v>-54.94</v>
      </c>
      <c r="J52" s="164">
        <f t="shared" si="1"/>
        <v>313</v>
      </c>
      <c r="K52" s="164">
        <f t="shared" si="1"/>
        <v>6854.96</v>
      </c>
      <c r="L52" s="165">
        <f t="shared" si="2"/>
        <v>38</v>
      </c>
      <c r="M52" s="164">
        <f t="shared" si="2"/>
        <v>5</v>
      </c>
      <c r="N52" s="164">
        <f t="shared" si="2"/>
        <v>8</v>
      </c>
      <c r="O52" s="164">
        <f t="shared" si="2"/>
        <v>35</v>
      </c>
      <c r="P52" s="628"/>
    </row>
    <row r="53" spans="2:16" x14ac:dyDescent="0.25">
      <c r="B53" s="133" t="s">
        <v>156</v>
      </c>
      <c r="C53" s="164">
        <f t="shared" si="1"/>
        <v>159</v>
      </c>
      <c r="D53" s="164">
        <f t="shared" si="1"/>
        <v>4307.96</v>
      </c>
      <c r="E53" s="164">
        <f t="shared" si="1"/>
        <v>0</v>
      </c>
      <c r="F53" s="164">
        <f t="shared" ref="C53:K81" si="3">IF(ISERROR(VLOOKUP($C$5&amp;$B53&amp;IF(ISERROR(MATCH($B53,GOR_PP,0))=TRUE,""," total")&amp;period_pp,joinersandleavers,COLUMN()+3,FALSE))=TRUE,0,VLOOKUP($C$5&amp;$B53&amp;IF(ISERROR(MATCH($B53,GOR_PP,0))=TRUE,""," total")&amp;period_pp,joinersandleavers,COLUMN()+3,FALSE))</f>
        <v>0</v>
      </c>
      <c r="G53" s="164">
        <f t="shared" si="3"/>
        <v>20</v>
      </c>
      <c r="H53" s="164">
        <f t="shared" si="3"/>
        <v>404</v>
      </c>
      <c r="I53" s="164">
        <f t="shared" si="3"/>
        <v>-4.26</v>
      </c>
      <c r="J53" s="164">
        <f t="shared" si="3"/>
        <v>139</v>
      </c>
      <c r="K53" s="164">
        <f t="shared" si="3"/>
        <v>3899.7</v>
      </c>
      <c r="L53" s="165">
        <f t="shared" si="2"/>
        <v>14</v>
      </c>
      <c r="M53" s="164">
        <f t="shared" si="2"/>
        <v>0</v>
      </c>
      <c r="N53" s="164">
        <f t="shared" si="2"/>
        <v>3</v>
      </c>
      <c r="O53" s="164">
        <f t="shared" si="2"/>
        <v>11</v>
      </c>
      <c r="P53" s="628"/>
    </row>
    <row r="54" spans="2:16" x14ac:dyDescent="0.25">
      <c r="B54" s="133" t="s">
        <v>158</v>
      </c>
      <c r="C54" s="164">
        <f t="shared" si="3"/>
        <v>460</v>
      </c>
      <c r="D54" s="164">
        <f t="shared" si="3"/>
        <v>11051.96</v>
      </c>
      <c r="E54" s="164">
        <f t="shared" si="3"/>
        <v>15</v>
      </c>
      <c r="F54" s="164">
        <f t="shared" si="3"/>
        <v>312</v>
      </c>
      <c r="G54" s="164">
        <f t="shared" si="3"/>
        <v>26</v>
      </c>
      <c r="H54" s="164">
        <f t="shared" si="3"/>
        <v>511</v>
      </c>
      <c r="I54" s="164">
        <f t="shared" si="3"/>
        <v>20.74</v>
      </c>
      <c r="J54" s="164">
        <f t="shared" si="3"/>
        <v>449</v>
      </c>
      <c r="K54" s="164">
        <f t="shared" si="3"/>
        <v>10873.7</v>
      </c>
      <c r="L54" s="165">
        <f t="shared" si="2"/>
        <v>64</v>
      </c>
      <c r="M54" s="164">
        <f t="shared" si="2"/>
        <v>5</v>
      </c>
      <c r="N54" s="164">
        <f t="shared" si="2"/>
        <v>17</v>
      </c>
      <c r="O54" s="164">
        <f t="shared" si="2"/>
        <v>52</v>
      </c>
      <c r="P54" s="628"/>
    </row>
    <row r="55" spans="2:16" x14ac:dyDescent="0.25">
      <c r="B55" s="133" t="s">
        <v>162</v>
      </c>
      <c r="C55" s="164">
        <f t="shared" si="3"/>
        <v>964</v>
      </c>
      <c r="D55" s="164">
        <f t="shared" si="3"/>
        <v>20043.400000000001</v>
      </c>
      <c r="E55" s="164">
        <f t="shared" si="3"/>
        <v>30</v>
      </c>
      <c r="F55" s="164">
        <f t="shared" si="3"/>
        <v>558</v>
      </c>
      <c r="G55" s="164">
        <f t="shared" si="3"/>
        <v>58</v>
      </c>
      <c r="H55" s="164">
        <f t="shared" si="3"/>
        <v>912</v>
      </c>
      <c r="I55" s="164">
        <f t="shared" si="3"/>
        <v>2.1</v>
      </c>
      <c r="J55" s="164">
        <f t="shared" si="3"/>
        <v>936</v>
      </c>
      <c r="K55" s="164">
        <f t="shared" si="3"/>
        <v>19691.5</v>
      </c>
      <c r="L55" s="165">
        <f t="shared" si="2"/>
        <v>128</v>
      </c>
      <c r="M55" s="164">
        <f t="shared" si="2"/>
        <v>20</v>
      </c>
      <c r="N55" s="164">
        <f t="shared" si="2"/>
        <v>34</v>
      </c>
      <c r="O55" s="164">
        <f t="shared" si="2"/>
        <v>114</v>
      </c>
      <c r="P55" s="628"/>
    </row>
    <row r="56" spans="2:16" x14ac:dyDescent="0.25">
      <c r="B56" s="133" t="s">
        <v>177</v>
      </c>
      <c r="C56" s="164">
        <f t="shared" si="3"/>
        <v>109</v>
      </c>
      <c r="D56" s="164">
        <f t="shared" si="3"/>
        <v>2571.96</v>
      </c>
      <c r="E56" s="164">
        <f t="shared" si="3"/>
        <v>3</v>
      </c>
      <c r="F56" s="164">
        <f t="shared" si="3"/>
        <v>16</v>
      </c>
      <c r="G56" s="164">
        <f t="shared" si="3"/>
        <v>9</v>
      </c>
      <c r="H56" s="164">
        <f t="shared" si="3"/>
        <v>72</v>
      </c>
      <c r="I56" s="164">
        <f t="shared" si="3"/>
        <v>12.84</v>
      </c>
      <c r="J56" s="164">
        <f t="shared" si="3"/>
        <v>103</v>
      </c>
      <c r="K56" s="164">
        <f t="shared" si="3"/>
        <v>2528.8000000000002</v>
      </c>
      <c r="L56" s="165">
        <f t="shared" si="2"/>
        <v>8</v>
      </c>
      <c r="M56" s="164">
        <f t="shared" si="2"/>
        <v>2</v>
      </c>
      <c r="N56" s="164">
        <f t="shared" si="2"/>
        <v>4</v>
      </c>
      <c r="O56" s="164">
        <f t="shared" si="2"/>
        <v>6</v>
      </c>
      <c r="P56" s="628"/>
    </row>
    <row r="57" spans="2:16" x14ac:dyDescent="0.25">
      <c r="B57" s="133" t="s">
        <v>178</v>
      </c>
      <c r="C57" s="164">
        <f t="shared" si="3"/>
        <v>152</v>
      </c>
      <c r="D57" s="164">
        <f t="shared" si="3"/>
        <v>3232.96</v>
      </c>
      <c r="E57" s="164">
        <f t="shared" si="3"/>
        <v>4</v>
      </c>
      <c r="F57" s="164">
        <f t="shared" si="3"/>
        <v>65</v>
      </c>
      <c r="G57" s="164">
        <f t="shared" si="3"/>
        <v>6</v>
      </c>
      <c r="H57" s="164">
        <f t="shared" si="3"/>
        <v>83</v>
      </c>
      <c r="I57" s="164">
        <f t="shared" si="3"/>
        <v>0.84</v>
      </c>
      <c r="J57" s="164">
        <f t="shared" si="3"/>
        <v>150</v>
      </c>
      <c r="K57" s="164">
        <f t="shared" si="3"/>
        <v>3215.8</v>
      </c>
      <c r="L57" s="165">
        <f t="shared" si="2"/>
        <v>19</v>
      </c>
      <c r="M57" s="164">
        <f t="shared" si="2"/>
        <v>0</v>
      </c>
      <c r="N57" s="164">
        <f t="shared" si="2"/>
        <v>3</v>
      </c>
      <c r="O57" s="164">
        <f t="shared" si="2"/>
        <v>16</v>
      </c>
      <c r="P57" s="628"/>
    </row>
    <row r="58" spans="2:16" x14ac:dyDescent="0.25">
      <c r="B58" s="133" t="s">
        <v>181</v>
      </c>
      <c r="C58" s="164">
        <f t="shared" si="3"/>
        <v>613</v>
      </c>
      <c r="D58" s="164">
        <f t="shared" si="3"/>
        <v>14135.92</v>
      </c>
      <c r="E58" s="164">
        <f t="shared" si="3"/>
        <v>28</v>
      </c>
      <c r="F58" s="164">
        <f t="shared" si="3"/>
        <v>621</v>
      </c>
      <c r="G58" s="164">
        <f t="shared" si="3"/>
        <v>53</v>
      </c>
      <c r="H58" s="164">
        <f t="shared" si="3"/>
        <v>827</v>
      </c>
      <c r="I58" s="164">
        <f t="shared" si="3"/>
        <v>1.68</v>
      </c>
      <c r="J58" s="164">
        <f t="shared" si="3"/>
        <v>588</v>
      </c>
      <c r="K58" s="164">
        <f t="shared" si="3"/>
        <v>13931.6</v>
      </c>
      <c r="L58" s="165">
        <f t="shared" si="2"/>
        <v>110</v>
      </c>
      <c r="M58" s="164">
        <f t="shared" si="2"/>
        <v>8</v>
      </c>
      <c r="N58" s="164">
        <f t="shared" si="2"/>
        <v>21</v>
      </c>
      <c r="O58" s="164">
        <f t="shared" si="2"/>
        <v>97</v>
      </c>
      <c r="P58" s="628"/>
    </row>
    <row r="59" spans="2:16" x14ac:dyDescent="0.25">
      <c r="B59" s="133" t="s">
        <v>196</v>
      </c>
      <c r="C59" s="164">
        <f t="shared" si="3"/>
        <v>273</v>
      </c>
      <c r="D59" s="164">
        <f t="shared" si="3"/>
        <v>4586.4399999999996</v>
      </c>
      <c r="E59" s="164">
        <f t="shared" si="3"/>
        <v>4</v>
      </c>
      <c r="F59" s="164">
        <f t="shared" si="3"/>
        <v>66</v>
      </c>
      <c r="G59" s="164">
        <f t="shared" si="3"/>
        <v>17</v>
      </c>
      <c r="H59" s="164">
        <f t="shared" si="3"/>
        <v>233</v>
      </c>
      <c r="I59" s="164">
        <f t="shared" si="3"/>
        <v>5.16</v>
      </c>
      <c r="J59" s="164">
        <f t="shared" si="3"/>
        <v>260</v>
      </c>
      <c r="K59" s="164">
        <f t="shared" si="3"/>
        <v>4424.6000000000004</v>
      </c>
      <c r="L59" s="165">
        <f t="shared" si="2"/>
        <v>17</v>
      </c>
      <c r="M59" s="164">
        <f t="shared" si="2"/>
        <v>2</v>
      </c>
      <c r="N59" s="164">
        <f t="shared" si="2"/>
        <v>1</v>
      </c>
      <c r="O59" s="164">
        <f t="shared" si="2"/>
        <v>18</v>
      </c>
      <c r="P59" s="628"/>
    </row>
    <row r="60" spans="2:16" x14ac:dyDescent="0.25">
      <c r="B60" s="133" t="s">
        <v>201</v>
      </c>
      <c r="C60" s="164">
        <f t="shared" si="3"/>
        <v>444</v>
      </c>
      <c r="D60" s="164">
        <f t="shared" si="3"/>
        <v>10814.96</v>
      </c>
      <c r="E60" s="164">
        <f t="shared" si="3"/>
        <v>14</v>
      </c>
      <c r="F60" s="164">
        <f t="shared" si="3"/>
        <v>220</v>
      </c>
      <c r="G60" s="164">
        <f t="shared" si="3"/>
        <v>24</v>
      </c>
      <c r="H60" s="164">
        <f t="shared" si="3"/>
        <v>369</v>
      </c>
      <c r="I60" s="164">
        <f t="shared" si="3"/>
        <v>11.84</v>
      </c>
      <c r="J60" s="164">
        <f t="shared" si="3"/>
        <v>434</v>
      </c>
      <c r="K60" s="164">
        <f t="shared" si="3"/>
        <v>10677.8</v>
      </c>
      <c r="L60" s="165">
        <f t="shared" si="2"/>
        <v>106</v>
      </c>
      <c r="M60" s="164">
        <f t="shared" si="2"/>
        <v>10</v>
      </c>
      <c r="N60" s="164">
        <f t="shared" si="2"/>
        <v>23</v>
      </c>
      <c r="O60" s="164">
        <f t="shared" si="2"/>
        <v>93</v>
      </c>
      <c r="P60" s="628"/>
    </row>
    <row r="61" spans="2:16" x14ac:dyDescent="0.25">
      <c r="B61" s="133" t="s">
        <v>227</v>
      </c>
      <c r="C61" s="164">
        <f t="shared" si="3"/>
        <v>323</v>
      </c>
      <c r="D61" s="164">
        <f t="shared" si="3"/>
        <v>6089.96</v>
      </c>
      <c r="E61" s="164">
        <f t="shared" si="3"/>
        <v>9</v>
      </c>
      <c r="F61" s="164">
        <f t="shared" si="3"/>
        <v>49</v>
      </c>
      <c r="G61" s="164">
        <f t="shared" si="3"/>
        <v>20</v>
      </c>
      <c r="H61" s="164">
        <f t="shared" si="3"/>
        <v>179</v>
      </c>
      <c r="I61" s="164">
        <f t="shared" si="3"/>
        <v>-20.260000000000002</v>
      </c>
      <c r="J61" s="164">
        <f t="shared" si="3"/>
        <v>312</v>
      </c>
      <c r="K61" s="164">
        <f t="shared" si="3"/>
        <v>5939.7</v>
      </c>
      <c r="L61" s="165">
        <f t="shared" si="2"/>
        <v>31</v>
      </c>
      <c r="M61" s="164">
        <f t="shared" si="2"/>
        <v>0</v>
      </c>
      <c r="N61" s="164">
        <f t="shared" si="2"/>
        <v>8</v>
      </c>
      <c r="O61" s="164">
        <f t="shared" si="2"/>
        <v>23</v>
      </c>
      <c r="P61" s="628"/>
    </row>
    <row r="62" spans="2:16" x14ac:dyDescent="0.25">
      <c r="B62" s="133" t="s">
        <v>243</v>
      </c>
      <c r="C62" s="164">
        <f t="shared" si="3"/>
        <v>225</v>
      </c>
      <c r="D62" s="164">
        <f t="shared" si="3"/>
        <v>4944.96</v>
      </c>
      <c r="E62" s="164">
        <f t="shared" si="3"/>
        <v>11</v>
      </c>
      <c r="F62" s="164">
        <f t="shared" si="3"/>
        <v>212</v>
      </c>
      <c r="G62" s="164">
        <f t="shared" si="3"/>
        <v>19</v>
      </c>
      <c r="H62" s="164">
        <f t="shared" si="3"/>
        <v>464</v>
      </c>
      <c r="I62" s="164">
        <f t="shared" si="3"/>
        <v>0.84</v>
      </c>
      <c r="J62" s="164">
        <f t="shared" si="3"/>
        <v>217</v>
      </c>
      <c r="K62" s="164">
        <f t="shared" si="3"/>
        <v>4693.8</v>
      </c>
      <c r="L62" s="165">
        <f t="shared" si="2"/>
        <v>45</v>
      </c>
      <c r="M62" s="164">
        <f t="shared" si="2"/>
        <v>5</v>
      </c>
      <c r="N62" s="164">
        <f t="shared" si="2"/>
        <v>7</v>
      </c>
      <c r="O62" s="164">
        <f t="shared" si="2"/>
        <v>43</v>
      </c>
      <c r="P62" s="628"/>
    </row>
    <row r="63" spans="2:16" ht="22.2" customHeight="1" x14ac:dyDescent="0.25">
      <c r="B63" s="128" t="s">
        <v>251</v>
      </c>
      <c r="C63" s="161">
        <f t="shared" si="3"/>
        <v>4752</v>
      </c>
      <c r="D63" s="161">
        <f t="shared" si="3"/>
        <v>110969.42</v>
      </c>
      <c r="E63" s="161">
        <f t="shared" si="3"/>
        <v>175</v>
      </c>
      <c r="F63" s="161">
        <f t="shared" si="3"/>
        <v>4398.92</v>
      </c>
      <c r="G63" s="161">
        <f t="shared" si="3"/>
        <v>317</v>
      </c>
      <c r="H63" s="161">
        <f t="shared" si="3"/>
        <v>5322</v>
      </c>
      <c r="I63" s="161">
        <f t="shared" si="3"/>
        <v>27.06</v>
      </c>
      <c r="J63" s="161">
        <f t="shared" si="3"/>
        <v>4610</v>
      </c>
      <c r="K63" s="161">
        <f t="shared" si="3"/>
        <v>110073.4</v>
      </c>
      <c r="L63" s="162">
        <f t="shared" si="2"/>
        <v>718</v>
      </c>
      <c r="M63" s="161">
        <f t="shared" si="2"/>
        <v>90</v>
      </c>
      <c r="N63" s="161">
        <f t="shared" si="2"/>
        <v>163</v>
      </c>
      <c r="O63" s="161">
        <f t="shared" si="2"/>
        <v>645</v>
      </c>
      <c r="P63" s="163"/>
    </row>
    <row r="64" spans="2:16" x14ac:dyDescent="0.25">
      <c r="B64" s="133" t="s">
        <v>124</v>
      </c>
      <c r="C64" s="164">
        <f t="shared" si="3"/>
        <v>213</v>
      </c>
      <c r="D64" s="164">
        <f t="shared" si="3"/>
        <v>5540.48</v>
      </c>
      <c r="E64" s="164">
        <f t="shared" si="3"/>
        <v>4</v>
      </c>
      <c r="F64" s="164">
        <f t="shared" si="3"/>
        <v>126</v>
      </c>
      <c r="G64" s="164">
        <f t="shared" si="3"/>
        <v>13</v>
      </c>
      <c r="H64" s="164">
        <f t="shared" si="3"/>
        <v>288</v>
      </c>
      <c r="I64" s="164">
        <f t="shared" si="3"/>
        <v>0.42</v>
      </c>
      <c r="J64" s="164">
        <f t="shared" si="3"/>
        <v>204</v>
      </c>
      <c r="K64" s="164">
        <f t="shared" si="3"/>
        <v>5378.9</v>
      </c>
      <c r="L64" s="165">
        <f t="shared" si="2"/>
        <v>40</v>
      </c>
      <c r="M64" s="164">
        <f t="shared" si="2"/>
        <v>7</v>
      </c>
      <c r="N64" s="164">
        <f t="shared" si="2"/>
        <v>5</v>
      </c>
      <c r="O64" s="164">
        <f t="shared" si="2"/>
        <v>42</v>
      </c>
      <c r="P64" s="628"/>
    </row>
    <row r="65" spans="2:16" x14ac:dyDescent="0.25">
      <c r="B65" s="133" t="s">
        <v>125</v>
      </c>
      <c r="C65" s="164">
        <f t="shared" si="3"/>
        <v>736</v>
      </c>
      <c r="D65" s="164">
        <f t="shared" si="3"/>
        <v>16899.439999999999</v>
      </c>
      <c r="E65" s="164">
        <f t="shared" si="3"/>
        <v>29</v>
      </c>
      <c r="F65" s="164">
        <f t="shared" si="3"/>
        <v>996</v>
      </c>
      <c r="G65" s="164">
        <f t="shared" si="3"/>
        <v>45</v>
      </c>
      <c r="H65" s="164">
        <f t="shared" si="3"/>
        <v>909</v>
      </c>
      <c r="I65" s="164">
        <f t="shared" si="3"/>
        <v>1.26</v>
      </c>
      <c r="J65" s="164">
        <f t="shared" si="3"/>
        <v>720</v>
      </c>
      <c r="K65" s="164">
        <f t="shared" si="3"/>
        <v>16987.7</v>
      </c>
      <c r="L65" s="165">
        <f t="shared" si="2"/>
        <v>100</v>
      </c>
      <c r="M65" s="164">
        <f t="shared" si="2"/>
        <v>7</v>
      </c>
      <c r="N65" s="164">
        <f t="shared" si="2"/>
        <v>21</v>
      </c>
      <c r="O65" s="164">
        <f t="shared" si="2"/>
        <v>86</v>
      </c>
      <c r="P65" s="628"/>
    </row>
    <row r="66" spans="2:16" x14ac:dyDescent="0.25">
      <c r="B66" s="133" t="s">
        <v>163</v>
      </c>
      <c r="C66" s="164">
        <f t="shared" si="3"/>
        <v>199</v>
      </c>
      <c r="D66" s="164">
        <f t="shared" si="3"/>
        <v>6172.44</v>
      </c>
      <c r="E66" s="164">
        <f t="shared" si="3"/>
        <v>6</v>
      </c>
      <c r="F66" s="164">
        <f t="shared" si="3"/>
        <v>312</v>
      </c>
      <c r="G66" s="164">
        <f t="shared" si="3"/>
        <v>9</v>
      </c>
      <c r="H66" s="164">
        <f t="shared" si="3"/>
        <v>333</v>
      </c>
      <c r="I66" s="164">
        <f t="shared" si="3"/>
        <v>1.26</v>
      </c>
      <c r="J66" s="164">
        <f t="shared" si="3"/>
        <v>196</v>
      </c>
      <c r="K66" s="164">
        <f t="shared" si="3"/>
        <v>6152.7</v>
      </c>
      <c r="L66" s="165">
        <f t="shared" si="2"/>
        <v>96</v>
      </c>
      <c r="M66" s="164">
        <f t="shared" si="2"/>
        <v>7</v>
      </c>
      <c r="N66" s="164">
        <f t="shared" si="2"/>
        <v>11</v>
      </c>
      <c r="O66" s="164">
        <f t="shared" si="2"/>
        <v>92</v>
      </c>
      <c r="P66" s="628"/>
    </row>
    <row r="67" spans="2:16" x14ac:dyDescent="0.25">
      <c r="B67" s="133" t="s">
        <v>164</v>
      </c>
      <c r="C67" s="164">
        <f t="shared" si="3"/>
        <v>822</v>
      </c>
      <c r="D67" s="164">
        <f t="shared" si="3"/>
        <v>18746.88</v>
      </c>
      <c r="E67" s="164">
        <f t="shared" si="3"/>
        <v>39</v>
      </c>
      <c r="F67" s="164">
        <f t="shared" si="3"/>
        <v>832.46</v>
      </c>
      <c r="G67" s="164">
        <f t="shared" si="3"/>
        <v>41</v>
      </c>
      <c r="H67" s="164">
        <f t="shared" si="3"/>
        <v>696</v>
      </c>
      <c r="I67" s="164">
        <f t="shared" si="3"/>
        <v>17.52</v>
      </c>
      <c r="J67" s="164">
        <f t="shared" si="3"/>
        <v>820</v>
      </c>
      <c r="K67" s="164">
        <f t="shared" si="3"/>
        <v>18900.86</v>
      </c>
      <c r="L67" s="165">
        <f t="shared" si="2"/>
        <v>102</v>
      </c>
      <c r="M67" s="164">
        <f t="shared" si="2"/>
        <v>17</v>
      </c>
      <c r="N67" s="164">
        <f t="shared" si="2"/>
        <v>32</v>
      </c>
      <c r="O67" s="164">
        <f t="shared" si="2"/>
        <v>87</v>
      </c>
      <c r="P67" s="628"/>
    </row>
    <row r="68" spans="2:16" x14ac:dyDescent="0.25">
      <c r="B68" s="133" t="s">
        <v>166</v>
      </c>
      <c r="C68" s="164">
        <f t="shared" si="3"/>
        <v>712</v>
      </c>
      <c r="D68" s="164">
        <f t="shared" si="3"/>
        <v>17963.919999999998</v>
      </c>
      <c r="E68" s="164">
        <f t="shared" si="3"/>
        <v>25</v>
      </c>
      <c r="F68" s="164">
        <f t="shared" si="3"/>
        <v>585</v>
      </c>
      <c r="G68" s="164">
        <f t="shared" si="3"/>
        <v>45</v>
      </c>
      <c r="H68" s="164">
        <f t="shared" si="3"/>
        <v>659</v>
      </c>
      <c r="I68" s="164">
        <f t="shared" si="3"/>
        <v>1.68</v>
      </c>
      <c r="J68" s="164">
        <f t="shared" si="3"/>
        <v>692</v>
      </c>
      <c r="K68" s="164">
        <f t="shared" si="3"/>
        <v>17891.599999999999</v>
      </c>
      <c r="L68" s="165">
        <f t="shared" si="2"/>
        <v>76</v>
      </c>
      <c r="M68" s="164">
        <f t="shared" si="2"/>
        <v>10</v>
      </c>
      <c r="N68" s="164">
        <f t="shared" si="2"/>
        <v>20</v>
      </c>
      <c r="O68" s="164">
        <f t="shared" si="2"/>
        <v>66</v>
      </c>
      <c r="P68" s="628"/>
    </row>
    <row r="69" spans="2:16" x14ac:dyDescent="0.25">
      <c r="B69" s="133" t="s">
        <v>182</v>
      </c>
      <c r="C69" s="164">
        <f t="shared" si="3"/>
        <v>931</v>
      </c>
      <c r="D69" s="164">
        <f t="shared" si="3"/>
        <v>19308.919999999998</v>
      </c>
      <c r="E69" s="164">
        <f t="shared" si="3"/>
        <v>32</v>
      </c>
      <c r="F69" s="164">
        <f t="shared" si="3"/>
        <v>633.46</v>
      </c>
      <c r="G69" s="164">
        <f t="shared" si="3"/>
        <v>81</v>
      </c>
      <c r="H69" s="164">
        <f t="shared" si="3"/>
        <v>1164</v>
      </c>
      <c r="I69" s="164">
        <f t="shared" si="3"/>
        <v>1.6</v>
      </c>
      <c r="J69" s="164">
        <f t="shared" si="3"/>
        <v>882</v>
      </c>
      <c r="K69" s="164">
        <f t="shared" si="3"/>
        <v>18779.98</v>
      </c>
      <c r="L69" s="165">
        <f t="shared" si="2"/>
        <v>159</v>
      </c>
      <c r="M69" s="164">
        <f t="shared" si="2"/>
        <v>26</v>
      </c>
      <c r="N69" s="164">
        <f t="shared" si="2"/>
        <v>41</v>
      </c>
      <c r="O69" s="164">
        <f t="shared" si="2"/>
        <v>144</v>
      </c>
      <c r="P69" s="628"/>
    </row>
    <row r="70" spans="2:16" x14ac:dyDescent="0.25">
      <c r="B70" s="133" t="s">
        <v>184</v>
      </c>
      <c r="C70" s="164">
        <f t="shared" si="3"/>
        <v>240</v>
      </c>
      <c r="D70" s="164">
        <f t="shared" si="3"/>
        <v>5748.98</v>
      </c>
      <c r="E70" s="164">
        <f t="shared" si="3"/>
        <v>12</v>
      </c>
      <c r="F70" s="164">
        <f t="shared" si="3"/>
        <v>172</v>
      </c>
      <c r="G70" s="164">
        <f t="shared" si="3"/>
        <v>17</v>
      </c>
      <c r="H70" s="164">
        <f t="shared" si="3"/>
        <v>193</v>
      </c>
      <c r="I70" s="164">
        <f t="shared" si="3"/>
        <v>0.38</v>
      </c>
      <c r="J70" s="164">
        <f t="shared" si="3"/>
        <v>235</v>
      </c>
      <c r="K70" s="164">
        <f t="shared" si="3"/>
        <v>5728.36</v>
      </c>
      <c r="L70" s="165">
        <f t="shared" si="2"/>
        <v>37</v>
      </c>
      <c r="M70" s="164">
        <f t="shared" si="2"/>
        <v>5</v>
      </c>
      <c r="N70" s="164">
        <f t="shared" si="2"/>
        <v>4</v>
      </c>
      <c r="O70" s="164">
        <f t="shared" si="2"/>
        <v>38</v>
      </c>
      <c r="P70" s="628"/>
    </row>
    <row r="71" spans="2:16" x14ac:dyDescent="0.25">
      <c r="B71" s="133" t="s">
        <v>185</v>
      </c>
      <c r="C71" s="164">
        <f t="shared" si="3"/>
        <v>860</v>
      </c>
      <c r="D71" s="164">
        <f t="shared" si="3"/>
        <v>19569.36</v>
      </c>
      <c r="E71" s="164">
        <f t="shared" si="3"/>
        <v>34</v>
      </c>
      <c r="F71" s="164">
        <f t="shared" si="3"/>
        <v>778</v>
      </c>
      <c r="G71" s="164">
        <f t="shared" si="3"/>
        <v>67</v>
      </c>
      <c r="H71" s="164">
        <f t="shared" si="3"/>
        <v>1075</v>
      </c>
      <c r="I71" s="164">
        <f t="shared" si="3"/>
        <v>2.94</v>
      </c>
      <c r="J71" s="164">
        <f t="shared" si="3"/>
        <v>827</v>
      </c>
      <c r="K71" s="164">
        <f t="shared" si="3"/>
        <v>19275.3</v>
      </c>
      <c r="L71" s="165">
        <f t="shared" si="2"/>
        <v>103</v>
      </c>
      <c r="M71" s="164">
        <f t="shared" si="2"/>
        <v>11</v>
      </c>
      <c r="N71" s="164">
        <f t="shared" si="2"/>
        <v>28</v>
      </c>
      <c r="O71" s="164">
        <f t="shared" si="2"/>
        <v>86</v>
      </c>
      <c r="P71" s="628"/>
    </row>
    <row r="72" spans="2:16" x14ac:dyDescent="0.25">
      <c r="B72" s="133" t="s">
        <v>197</v>
      </c>
      <c r="C72" s="164">
        <f t="shared" si="3"/>
        <v>39</v>
      </c>
      <c r="D72" s="164">
        <f t="shared" si="3"/>
        <v>1019</v>
      </c>
      <c r="E72" s="164">
        <f t="shared" si="3"/>
        <v>0</v>
      </c>
      <c r="F72" s="164">
        <f t="shared" si="3"/>
        <v>0</v>
      </c>
      <c r="G72" s="164">
        <f t="shared" si="3"/>
        <v>5</v>
      </c>
      <c r="H72" s="164">
        <f t="shared" si="3"/>
        <v>41</v>
      </c>
      <c r="I72" s="164">
        <f t="shared" si="3"/>
        <v>0</v>
      </c>
      <c r="J72" s="164">
        <f t="shared" si="3"/>
        <v>34</v>
      </c>
      <c r="K72" s="164">
        <f t="shared" si="3"/>
        <v>978</v>
      </c>
      <c r="L72" s="165">
        <f t="shared" si="2"/>
        <v>5</v>
      </c>
      <c r="M72" s="164">
        <f t="shared" si="2"/>
        <v>1</v>
      </c>
      <c r="N72" s="164">
        <f t="shared" si="2"/>
        <v>2</v>
      </c>
      <c r="O72" s="164">
        <f t="shared" si="2"/>
        <v>4</v>
      </c>
      <c r="P72" s="628"/>
    </row>
    <row r="73" spans="2:16" ht="22.2" customHeight="1" x14ac:dyDescent="0.25">
      <c r="B73" s="128" t="s">
        <v>258</v>
      </c>
      <c r="C73" s="161">
        <f t="shared" si="3"/>
        <v>4852</v>
      </c>
      <c r="D73" s="161">
        <f t="shared" si="3"/>
        <v>122324.48</v>
      </c>
      <c r="E73" s="161">
        <f t="shared" si="3"/>
        <v>176</v>
      </c>
      <c r="F73" s="161">
        <f t="shared" si="3"/>
        <v>4468.92</v>
      </c>
      <c r="G73" s="161">
        <f t="shared" si="3"/>
        <v>302</v>
      </c>
      <c r="H73" s="161">
        <f t="shared" si="3"/>
        <v>5809.96</v>
      </c>
      <c r="I73" s="161">
        <f t="shared" si="3"/>
        <v>105.98</v>
      </c>
      <c r="J73" s="161">
        <f t="shared" si="3"/>
        <v>4726</v>
      </c>
      <c r="K73" s="161">
        <f t="shared" si="3"/>
        <v>121089.42</v>
      </c>
      <c r="L73" s="162">
        <f t="shared" si="2"/>
        <v>813</v>
      </c>
      <c r="M73" s="161">
        <f t="shared" si="2"/>
        <v>123</v>
      </c>
      <c r="N73" s="161">
        <f t="shared" si="2"/>
        <v>168</v>
      </c>
      <c r="O73" s="161">
        <f t="shared" si="2"/>
        <v>768</v>
      </c>
      <c r="P73" s="163"/>
    </row>
    <row r="74" spans="2:16" x14ac:dyDescent="0.25">
      <c r="B74" s="133" t="s">
        <v>99</v>
      </c>
      <c r="C74" s="164">
        <f t="shared" si="3"/>
        <v>900</v>
      </c>
      <c r="D74" s="164">
        <f t="shared" si="3"/>
        <v>26300.92</v>
      </c>
      <c r="E74" s="164">
        <f t="shared" si="3"/>
        <v>29</v>
      </c>
      <c r="F74" s="164">
        <f t="shared" si="3"/>
        <v>838</v>
      </c>
      <c r="G74" s="164">
        <f t="shared" si="3"/>
        <v>58</v>
      </c>
      <c r="H74" s="164">
        <f t="shared" si="3"/>
        <v>1196.48</v>
      </c>
      <c r="I74" s="164">
        <f t="shared" si="3"/>
        <v>1.26</v>
      </c>
      <c r="J74" s="164">
        <f t="shared" si="3"/>
        <v>871</v>
      </c>
      <c r="K74" s="164">
        <f t="shared" si="3"/>
        <v>25943.7</v>
      </c>
      <c r="L74" s="165">
        <f t="shared" si="2"/>
        <v>240</v>
      </c>
      <c r="M74" s="164">
        <f t="shared" si="2"/>
        <v>31</v>
      </c>
      <c r="N74" s="164">
        <f t="shared" si="2"/>
        <v>56</v>
      </c>
      <c r="O74" s="164">
        <f t="shared" si="2"/>
        <v>215</v>
      </c>
      <c r="P74" s="628"/>
    </row>
    <row r="75" spans="2:16" x14ac:dyDescent="0.25">
      <c r="B75" s="133" t="s">
        <v>120</v>
      </c>
      <c r="C75" s="164">
        <f t="shared" si="3"/>
        <v>337</v>
      </c>
      <c r="D75" s="164">
        <f t="shared" si="3"/>
        <v>6709.48</v>
      </c>
      <c r="E75" s="164">
        <f t="shared" si="3"/>
        <v>6</v>
      </c>
      <c r="F75" s="164">
        <f t="shared" si="3"/>
        <v>107</v>
      </c>
      <c r="G75" s="164">
        <f t="shared" si="3"/>
        <v>16</v>
      </c>
      <c r="H75" s="164">
        <f t="shared" si="3"/>
        <v>313</v>
      </c>
      <c r="I75" s="164">
        <f t="shared" si="3"/>
        <v>0.42</v>
      </c>
      <c r="J75" s="164">
        <f t="shared" si="3"/>
        <v>327</v>
      </c>
      <c r="K75" s="164">
        <f t="shared" si="3"/>
        <v>6503.9</v>
      </c>
      <c r="L75" s="165">
        <f t="shared" si="2"/>
        <v>51</v>
      </c>
      <c r="M75" s="164">
        <f t="shared" si="2"/>
        <v>2</v>
      </c>
      <c r="N75" s="164">
        <f t="shared" si="2"/>
        <v>5</v>
      </c>
      <c r="O75" s="164">
        <f t="shared" si="2"/>
        <v>48</v>
      </c>
      <c r="P75" s="628"/>
    </row>
    <row r="76" spans="2:16" x14ac:dyDescent="0.25">
      <c r="B76" s="133" t="s">
        <v>129</v>
      </c>
      <c r="C76" s="164">
        <f t="shared" si="3"/>
        <v>214</v>
      </c>
      <c r="D76" s="164">
        <f t="shared" si="3"/>
        <v>5072.4799999999996</v>
      </c>
      <c r="E76" s="164">
        <f t="shared" si="3"/>
        <v>6</v>
      </c>
      <c r="F76" s="164">
        <f t="shared" si="3"/>
        <v>58</v>
      </c>
      <c r="G76" s="164">
        <f t="shared" si="3"/>
        <v>9</v>
      </c>
      <c r="H76" s="164">
        <f t="shared" si="3"/>
        <v>124</v>
      </c>
      <c r="I76" s="164">
        <f t="shared" si="3"/>
        <v>0.42</v>
      </c>
      <c r="J76" s="164">
        <f t="shared" si="3"/>
        <v>211</v>
      </c>
      <c r="K76" s="164">
        <f t="shared" si="3"/>
        <v>5006.8999999999996</v>
      </c>
      <c r="L76" s="165">
        <f t="shared" si="2"/>
        <v>31</v>
      </c>
      <c r="M76" s="164">
        <f t="shared" si="2"/>
        <v>5</v>
      </c>
      <c r="N76" s="164">
        <f t="shared" si="2"/>
        <v>4</v>
      </c>
      <c r="O76" s="164">
        <f t="shared" si="2"/>
        <v>32</v>
      </c>
      <c r="P76" s="628"/>
    </row>
    <row r="77" spans="2:16" x14ac:dyDescent="0.25">
      <c r="B77" s="133" t="s">
        <v>147</v>
      </c>
      <c r="C77" s="164">
        <f t="shared" si="3"/>
        <v>148</v>
      </c>
      <c r="D77" s="164">
        <f t="shared" si="3"/>
        <v>3746.96</v>
      </c>
      <c r="E77" s="164">
        <f t="shared" si="3"/>
        <v>5</v>
      </c>
      <c r="F77" s="164">
        <f t="shared" si="3"/>
        <v>27</v>
      </c>
      <c r="G77" s="164">
        <f t="shared" si="3"/>
        <v>11</v>
      </c>
      <c r="H77" s="164">
        <f t="shared" si="3"/>
        <v>155</v>
      </c>
      <c r="I77" s="164">
        <f t="shared" si="3"/>
        <v>0.84</v>
      </c>
      <c r="J77" s="164">
        <f t="shared" si="3"/>
        <v>142</v>
      </c>
      <c r="K77" s="164">
        <f t="shared" si="3"/>
        <v>3619.8</v>
      </c>
      <c r="L77" s="165">
        <f t="shared" si="2"/>
        <v>12</v>
      </c>
      <c r="M77" s="164">
        <f t="shared" si="2"/>
        <v>2</v>
      </c>
      <c r="N77" s="164">
        <f t="shared" si="2"/>
        <v>4</v>
      </c>
      <c r="O77" s="164">
        <f t="shared" si="2"/>
        <v>10</v>
      </c>
      <c r="P77" s="628"/>
    </row>
    <row r="78" spans="2:16" x14ac:dyDescent="0.25">
      <c r="B78" s="133" t="s">
        <v>199</v>
      </c>
      <c r="C78" s="164">
        <f t="shared" si="3"/>
        <v>225</v>
      </c>
      <c r="D78" s="164">
        <f t="shared" si="3"/>
        <v>6400</v>
      </c>
      <c r="E78" s="164">
        <f t="shared" si="3"/>
        <v>12</v>
      </c>
      <c r="F78" s="164">
        <f t="shared" si="3"/>
        <v>443</v>
      </c>
      <c r="G78" s="164">
        <f t="shared" si="3"/>
        <v>11</v>
      </c>
      <c r="H78" s="164">
        <f t="shared" si="3"/>
        <v>270</v>
      </c>
      <c r="I78" s="164">
        <f t="shared" si="3"/>
        <v>0</v>
      </c>
      <c r="J78" s="164">
        <f t="shared" si="3"/>
        <v>226</v>
      </c>
      <c r="K78" s="164">
        <f t="shared" si="3"/>
        <v>6573</v>
      </c>
      <c r="L78" s="165">
        <f t="shared" si="2"/>
        <v>32</v>
      </c>
      <c r="M78" s="164">
        <f t="shared" si="2"/>
        <v>5</v>
      </c>
      <c r="N78" s="164">
        <f t="shared" si="2"/>
        <v>6</v>
      </c>
      <c r="O78" s="164">
        <f t="shared" si="2"/>
        <v>31</v>
      </c>
      <c r="P78" s="628"/>
    </row>
    <row r="79" spans="2:16" x14ac:dyDescent="0.25">
      <c r="B79" s="133" t="s">
        <v>202</v>
      </c>
      <c r="C79" s="164">
        <f t="shared" si="3"/>
        <v>257</v>
      </c>
      <c r="D79" s="164">
        <f t="shared" si="3"/>
        <v>6267.48</v>
      </c>
      <c r="E79" s="164">
        <f t="shared" si="3"/>
        <v>11</v>
      </c>
      <c r="F79" s="164">
        <f t="shared" si="3"/>
        <v>272</v>
      </c>
      <c r="G79" s="164">
        <f t="shared" si="3"/>
        <v>21</v>
      </c>
      <c r="H79" s="164">
        <f t="shared" si="3"/>
        <v>387</v>
      </c>
      <c r="I79" s="164">
        <f t="shared" si="3"/>
        <v>0.42</v>
      </c>
      <c r="J79" s="164">
        <f t="shared" si="3"/>
        <v>247</v>
      </c>
      <c r="K79" s="164">
        <f t="shared" si="3"/>
        <v>6152.9</v>
      </c>
      <c r="L79" s="165">
        <f t="shared" si="2"/>
        <v>35</v>
      </c>
      <c r="M79" s="164">
        <f t="shared" si="2"/>
        <v>6</v>
      </c>
      <c r="N79" s="164">
        <f t="shared" si="2"/>
        <v>12</v>
      </c>
      <c r="O79" s="164">
        <f t="shared" si="2"/>
        <v>29</v>
      </c>
      <c r="P79" s="628"/>
    </row>
    <row r="80" spans="2:16" x14ac:dyDescent="0.25">
      <c r="B80" s="133" t="s">
        <v>204</v>
      </c>
      <c r="C80" s="164">
        <f t="shared" si="3"/>
        <v>239</v>
      </c>
      <c r="D80" s="164">
        <f t="shared" si="3"/>
        <v>5338.48</v>
      </c>
      <c r="E80" s="164">
        <f t="shared" si="3"/>
        <v>12</v>
      </c>
      <c r="F80" s="164">
        <f t="shared" si="3"/>
        <v>350</v>
      </c>
      <c r="G80" s="164">
        <f t="shared" si="3"/>
        <v>15</v>
      </c>
      <c r="H80" s="164">
        <f t="shared" si="3"/>
        <v>365.48</v>
      </c>
      <c r="I80" s="164">
        <f t="shared" si="3"/>
        <v>0</v>
      </c>
      <c r="J80" s="164">
        <f t="shared" si="3"/>
        <v>236</v>
      </c>
      <c r="K80" s="164">
        <f t="shared" si="3"/>
        <v>5323</v>
      </c>
      <c r="L80" s="165">
        <f t="shared" si="2"/>
        <v>53</v>
      </c>
      <c r="M80" s="164">
        <f t="shared" si="2"/>
        <v>9</v>
      </c>
      <c r="N80" s="164">
        <f t="shared" si="2"/>
        <v>12</v>
      </c>
      <c r="O80" s="164">
        <f t="shared" si="2"/>
        <v>50</v>
      </c>
      <c r="P80" s="628"/>
    </row>
    <row r="81" spans="2:16" x14ac:dyDescent="0.25">
      <c r="B81" s="133" t="s">
        <v>212</v>
      </c>
      <c r="C81" s="164">
        <f t="shared" si="3"/>
        <v>769</v>
      </c>
      <c r="D81" s="164">
        <f t="shared" si="3"/>
        <v>18925.96</v>
      </c>
      <c r="E81" s="164">
        <f t="shared" si="3"/>
        <v>37</v>
      </c>
      <c r="F81" s="164">
        <f t="shared" si="3"/>
        <v>1070</v>
      </c>
      <c r="G81" s="164">
        <f t="shared" si="3"/>
        <v>53</v>
      </c>
      <c r="H81" s="164">
        <f t="shared" si="3"/>
        <v>977</v>
      </c>
      <c r="I81" s="164">
        <f t="shared" ref="C81:K109" si="4">IF(ISERROR(VLOOKUP($C$5&amp;$B81&amp;IF(ISERROR(MATCH($B81,GOR_PP,0))=TRUE,""," total")&amp;period_pp,joinersandleavers,COLUMN()+3,FALSE))=TRUE,0,VLOOKUP($C$5&amp;$B81&amp;IF(ISERROR(MATCH($B81,GOR_PP,0))=TRUE,""," total")&amp;period_pp,joinersandleavers,COLUMN()+3,FALSE))</f>
        <v>0.84</v>
      </c>
      <c r="J81" s="164">
        <f t="shared" si="4"/>
        <v>753</v>
      </c>
      <c r="K81" s="164">
        <f t="shared" si="4"/>
        <v>19019.8</v>
      </c>
      <c r="L81" s="165">
        <f t="shared" si="2"/>
        <v>85</v>
      </c>
      <c r="M81" s="164">
        <f t="shared" si="2"/>
        <v>17</v>
      </c>
      <c r="N81" s="164">
        <f t="shared" si="2"/>
        <v>15</v>
      </c>
      <c r="O81" s="164">
        <f t="shared" si="2"/>
        <v>87</v>
      </c>
      <c r="P81" s="628"/>
    </row>
    <row r="82" spans="2:16" x14ac:dyDescent="0.25">
      <c r="B82" s="133" t="s">
        <v>215</v>
      </c>
      <c r="C82" s="164">
        <f t="shared" si="4"/>
        <v>160</v>
      </c>
      <c r="D82" s="164">
        <f t="shared" si="4"/>
        <v>5121.4799999999996</v>
      </c>
      <c r="E82" s="164">
        <f t="shared" si="4"/>
        <v>7</v>
      </c>
      <c r="F82" s="164">
        <f t="shared" si="4"/>
        <v>284</v>
      </c>
      <c r="G82" s="164">
        <f t="shared" si="4"/>
        <v>12</v>
      </c>
      <c r="H82" s="164">
        <f t="shared" si="4"/>
        <v>341</v>
      </c>
      <c r="I82" s="164">
        <f t="shared" si="4"/>
        <v>0.42</v>
      </c>
      <c r="J82" s="164">
        <f t="shared" si="4"/>
        <v>155</v>
      </c>
      <c r="K82" s="164">
        <f t="shared" si="4"/>
        <v>5064.8999999999996</v>
      </c>
      <c r="L82" s="165">
        <f t="shared" si="2"/>
        <v>18</v>
      </c>
      <c r="M82" s="164">
        <f t="shared" si="2"/>
        <v>8</v>
      </c>
      <c r="N82" s="164">
        <f t="shared" si="2"/>
        <v>3</v>
      </c>
      <c r="O82" s="164">
        <f t="shared" si="2"/>
        <v>23</v>
      </c>
      <c r="P82" s="628"/>
    </row>
    <row r="83" spans="2:16" x14ac:dyDescent="0.25">
      <c r="B83" s="133" t="s">
        <v>222</v>
      </c>
      <c r="C83" s="164">
        <f t="shared" si="4"/>
        <v>162</v>
      </c>
      <c r="D83" s="164">
        <f t="shared" si="4"/>
        <v>4113</v>
      </c>
      <c r="E83" s="164">
        <f t="shared" si="4"/>
        <v>11</v>
      </c>
      <c r="F83" s="164">
        <f t="shared" si="4"/>
        <v>143</v>
      </c>
      <c r="G83" s="164">
        <f t="shared" si="4"/>
        <v>9</v>
      </c>
      <c r="H83" s="164">
        <f t="shared" si="4"/>
        <v>187</v>
      </c>
      <c r="I83" s="164">
        <f t="shared" si="4"/>
        <v>0</v>
      </c>
      <c r="J83" s="164">
        <f t="shared" si="4"/>
        <v>164</v>
      </c>
      <c r="K83" s="164">
        <f t="shared" si="4"/>
        <v>4069</v>
      </c>
      <c r="L83" s="165">
        <f t="shared" si="2"/>
        <v>15</v>
      </c>
      <c r="M83" s="164">
        <f t="shared" si="2"/>
        <v>1</v>
      </c>
      <c r="N83" s="164">
        <f t="shared" si="2"/>
        <v>3</v>
      </c>
      <c r="O83" s="164">
        <f t="shared" si="2"/>
        <v>13</v>
      </c>
      <c r="P83" s="628"/>
    </row>
    <row r="84" spans="2:16" x14ac:dyDescent="0.25">
      <c r="B84" s="133" t="s">
        <v>228</v>
      </c>
      <c r="C84" s="164">
        <f t="shared" si="4"/>
        <v>155</v>
      </c>
      <c r="D84" s="164">
        <f t="shared" si="4"/>
        <v>3331</v>
      </c>
      <c r="E84" s="164">
        <f t="shared" si="4"/>
        <v>3</v>
      </c>
      <c r="F84" s="164">
        <f t="shared" si="4"/>
        <v>74</v>
      </c>
      <c r="G84" s="164">
        <f t="shared" si="4"/>
        <v>10</v>
      </c>
      <c r="H84" s="164">
        <f t="shared" si="4"/>
        <v>192</v>
      </c>
      <c r="I84" s="164">
        <f t="shared" si="4"/>
        <v>0</v>
      </c>
      <c r="J84" s="164">
        <f t="shared" si="4"/>
        <v>148</v>
      </c>
      <c r="K84" s="164">
        <f t="shared" si="4"/>
        <v>3213</v>
      </c>
      <c r="L84" s="165">
        <f t="shared" si="2"/>
        <v>25</v>
      </c>
      <c r="M84" s="164">
        <f t="shared" si="2"/>
        <v>5</v>
      </c>
      <c r="N84" s="164">
        <f t="shared" si="2"/>
        <v>7</v>
      </c>
      <c r="O84" s="164">
        <f t="shared" si="2"/>
        <v>23</v>
      </c>
      <c r="P84" s="628"/>
    </row>
    <row r="85" spans="2:16" x14ac:dyDescent="0.25">
      <c r="B85" s="133" t="s">
        <v>232</v>
      </c>
      <c r="C85" s="164">
        <f t="shared" si="4"/>
        <v>572</v>
      </c>
      <c r="D85" s="164">
        <f t="shared" si="4"/>
        <v>14090.88</v>
      </c>
      <c r="E85" s="164">
        <f t="shared" si="4"/>
        <v>18</v>
      </c>
      <c r="F85" s="164">
        <f t="shared" si="4"/>
        <v>235.92</v>
      </c>
      <c r="G85" s="164">
        <f t="shared" si="4"/>
        <v>27</v>
      </c>
      <c r="H85" s="164">
        <f t="shared" si="4"/>
        <v>326</v>
      </c>
      <c r="I85" s="164">
        <f t="shared" si="4"/>
        <v>50.52</v>
      </c>
      <c r="J85" s="164">
        <f t="shared" si="4"/>
        <v>563</v>
      </c>
      <c r="K85" s="164">
        <f t="shared" si="4"/>
        <v>14051.32</v>
      </c>
      <c r="L85" s="165">
        <f t="shared" si="2"/>
        <v>121</v>
      </c>
      <c r="M85" s="164">
        <f t="shared" si="2"/>
        <v>15</v>
      </c>
      <c r="N85" s="164">
        <f t="shared" si="2"/>
        <v>29</v>
      </c>
      <c r="O85" s="164">
        <f t="shared" si="2"/>
        <v>107</v>
      </c>
      <c r="P85" s="628"/>
    </row>
    <row r="86" spans="2:16" x14ac:dyDescent="0.25">
      <c r="B86" s="133" t="s">
        <v>241</v>
      </c>
      <c r="C86" s="164">
        <f t="shared" si="4"/>
        <v>146</v>
      </c>
      <c r="D86" s="164">
        <f t="shared" si="4"/>
        <v>3511.96</v>
      </c>
      <c r="E86" s="164">
        <f t="shared" si="4"/>
        <v>10</v>
      </c>
      <c r="F86" s="164">
        <f t="shared" si="4"/>
        <v>319</v>
      </c>
      <c r="G86" s="164">
        <f t="shared" si="4"/>
        <v>14</v>
      </c>
      <c r="H86" s="164">
        <f t="shared" si="4"/>
        <v>305</v>
      </c>
      <c r="I86" s="164">
        <f t="shared" si="4"/>
        <v>22.74</v>
      </c>
      <c r="J86" s="164">
        <f t="shared" si="4"/>
        <v>142</v>
      </c>
      <c r="K86" s="164">
        <f t="shared" si="4"/>
        <v>3548.7</v>
      </c>
      <c r="L86" s="165">
        <f t="shared" si="2"/>
        <v>17</v>
      </c>
      <c r="M86" s="164">
        <f t="shared" si="2"/>
        <v>4</v>
      </c>
      <c r="N86" s="164">
        <f t="shared" si="2"/>
        <v>0</v>
      </c>
      <c r="O86" s="164">
        <f t="shared" si="2"/>
        <v>21</v>
      </c>
      <c r="P86" s="628"/>
    </row>
    <row r="87" spans="2:16" x14ac:dyDescent="0.25">
      <c r="B87" s="133" t="s">
        <v>242</v>
      </c>
      <c r="C87" s="164">
        <f t="shared" si="4"/>
        <v>568</v>
      </c>
      <c r="D87" s="164">
        <f t="shared" si="4"/>
        <v>13394.4</v>
      </c>
      <c r="E87" s="164">
        <f t="shared" si="4"/>
        <v>17</v>
      </c>
      <c r="F87" s="164">
        <f t="shared" si="4"/>
        <v>302</v>
      </c>
      <c r="G87" s="164">
        <f t="shared" si="4"/>
        <v>44</v>
      </c>
      <c r="H87" s="164">
        <f t="shared" si="4"/>
        <v>725</v>
      </c>
      <c r="I87" s="164">
        <f t="shared" si="4"/>
        <v>28.1</v>
      </c>
      <c r="J87" s="164">
        <f t="shared" si="4"/>
        <v>541</v>
      </c>
      <c r="K87" s="164">
        <f t="shared" si="4"/>
        <v>12999.5</v>
      </c>
      <c r="L87" s="165">
        <f t="shared" si="2"/>
        <v>78</v>
      </c>
      <c r="M87" s="164">
        <f t="shared" si="2"/>
        <v>16</v>
      </c>
      <c r="N87" s="164">
        <f t="shared" si="2"/>
        <v>15</v>
      </c>
      <c r="O87" s="164">
        <f t="shared" si="2"/>
        <v>79</v>
      </c>
      <c r="P87" s="628"/>
    </row>
    <row r="88" spans="2:16" ht="22.2" customHeight="1" x14ac:dyDescent="0.25">
      <c r="B88" s="128" t="s">
        <v>252</v>
      </c>
      <c r="C88" s="161">
        <f t="shared" si="4"/>
        <v>7127</v>
      </c>
      <c r="D88" s="161">
        <f t="shared" si="4"/>
        <v>150803.12</v>
      </c>
      <c r="E88" s="161">
        <f t="shared" si="4"/>
        <v>273</v>
      </c>
      <c r="F88" s="161">
        <f t="shared" si="4"/>
        <v>5848.76</v>
      </c>
      <c r="G88" s="161">
        <f t="shared" si="4"/>
        <v>508</v>
      </c>
      <c r="H88" s="161">
        <f t="shared" si="4"/>
        <v>7253.4</v>
      </c>
      <c r="I88" s="161">
        <f t="shared" si="4"/>
        <v>-66.239999999999995</v>
      </c>
      <c r="J88" s="161">
        <f t="shared" si="4"/>
        <v>6892</v>
      </c>
      <c r="K88" s="161">
        <f t="shared" si="4"/>
        <v>149332.24</v>
      </c>
      <c r="L88" s="162">
        <f t="shared" si="2"/>
        <v>1978</v>
      </c>
      <c r="M88" s="161">
        <f t="shared" si="2"/>
        <v>220</v>
      </c>
      <c r="N88" s="161">
        <f t="shared" si="2"/>
        <v>479</v>
      </c>
      <c r="O88" s="161">
        <f t="shared" ref="L88:O151" si="5">IF(ISERROR(VLOOKUP($C$5&amp;$B88&amp;IF(ISERROR(MATCH($B88,GOR_PP,0))=TRUE,""," total")&amp;period_pp,joinersandleavers,COLUMN()+3,FALSE))=TRUE,0,VLOOKUP($C$5&amp;$B88&amp;IF(ISERROR(MATCH($B88,GOR_PP,0))=TRUE,""," total")&amp;period_pp,joinersandleavers,COLUMN()+3,FALSE))</f>
        <v>1719</v>
      </c>
      <c r="P88" s="163"/>
    </row>
    <row r="89" spans="2:16" x14ac:dyDescent="0.25">
      <c r="B89" s="134" t="s">
        <v>97</v>
      </c>
      <c r="C89" s="164">
        <f t="shared" si="4"/>
        <v>192</v>
      </c>
      <c r="D89" s="164">
        <f t="shared" si="4"/>
        <v>4514</v>
      </c>
      <c r="E89" s="164">
        <f t="shared" si="4"/>
        <v>10</v>
      </c>
      <c r="F89" s="164">
        <f t="shared" si="4"/>
        <v>274</v>
      </c>
      <c r="G89" s="164">
        <f t="shared" si="4"/>
        <v>15</v>
      </c>
      <c r="H89" s="164">
        <f t="shared" si="4"/>
        <v>417</v>
      </c>
      <c r="I89" s="164">
        <f t="shared" si="4"/>
        <v>0</v>
      </c>
      <c r="J89" s="164">
        <f t="shared" si="4"/>
        <v>187</v>
      </c>
      <c r="K89" s="164">
        <f t="shared" si="4"/>
        <v>4371</v>
      </c>
      <c r="L89" s="165">
        <f t="shared" si="5"/>
        <v>33</v>
      </c>
      <c r="M89" s="164">
        <f t="shared" si="5"/>
        <v>6</v>
      </c>
      <c r="N89" s="164">
        <f t="shared" si="5"/>
        <v>6</v>
      </c>
      <c r="O89" s="164">
        <f t="shared" si="5"/>
        <v>33</v>
      </c>
      <c r="P89" s="628"/>
    </row>
    <row r="90" spans="2:16" x14ac:dyDescent="0.25">
      <c r="B90" s="134" t="s">
        <v>113</v>
      </c>
      <c r="C90" s="164">
        <f t="shared" si="4"/>
        <v>914</v>
      </c>
      <c r="D90" s="164">
        <f t="shared" si="4"/>
        <v>19035.88</v>
      </c>
      <c r="E90" s="164">
        <f t="shared" si="4"/>
        <v>31</v>
      </c>
      <c r="F90" s="164">
        <f t="shared" si="4"/>
        <v>662.84</v>
      </c>
      <c r="G90" s="164">
        <f t="shared" si="4"/>
        <v>65</v>
      </c>
      <c r="H90" s="164">
        <f t="shared" si="4"/>
        <v>1006</v>
      </c>
      <c r="I90" s="164">
        <f t="shared" si="4"/>
        <v>-13.56</v>
      </c>
      <c r="J90" s="164">
        <f t="shared" si="4"/>
        <v>880</v>
      </c>
      <c r="K90" s="164">
        <f t="shared" si="4"/>
        <v>18679.16</v>
      </c>
      <c r="L90" s="165">
        <f t="shared" si="5"/>
        <v>212</v>
      </c>
      <c r="M90" s="164">
        <f t="shared" si="5"/>
        <v>21</v>
      </c>
      <c r="N90" s="164">
        <f t="shared" si="5"/>
        <v>45</v>
      </c>
      <c r="O90" s="164">
        <f t="shared" si="5"/>
        <v>188</v>
      </c>
      <c r="P90" s="628"/>
    </row>
    <row r="91" spans="2:16" x14ac:dyDescent="0.25">
      <c r="B91" s="134" t="s">
        <v>115</v>
      </c>
      <c r="C91" s="164">
        <f t="shared" si="4"/>
        <v>432</v>
      </c>
      <c r="D91" s="164">
        <f t="shared" si="4"/>
        <v>6599.96</v>
      </c>
      <c r="E91" s="164">
        <f t="shared" si="4"/>
        <v>17</v>
      </c>
      <c r="F91" s="164">
        <f t="shared" si="4"/>
        <v>268</v>
      </c>
      <c r="G91" s="164">
        <f t="shared" si="4"/>
        <v>38</v>
      </c>
      <c r="H91" s="164">
        <f t="shared" si="4"/>
        <v>353</v>
      </c>
      <c r="I91" s="164">
        <f t="shared" si="4"/>
        <v>0.84</v>
      </c>
      <c r="J91" s="164">
        <f t="shared" si="4"/>
        <v>411</v>
      </c>
      <c r="K91" s="164">
        <f t="shared" si="4"/>
        <v>6515.8</v>
      </c>
      <c r="L91" s="165">
        <f t="shared" si="5"/>
        <v>155</v>
      </c>
      <c r="M91" s="164">
        <f t="shared" si="5"/>
        <v>22</v>
      </c>
      <c r="N91" s="164">
        <f t="shared" si="5"/>
        <v>41</v>
      </c>
      <c r="O91" s="164">
        <f t="shared" si="5"/>
        <v>136</v>
      </c>
      <c r="P91" s="628"/>
    </row>
    <row r="92" spans="2:16" x14ac:dyDescent="0.25">
      <c r="B92" s="134" t="s">
        <v>135</v>
      </c>
      <c r="C92" s="164">
        <f t="shared" si="4"/>
        <v>1571</v>
      </c>
      <c r="D92" s="164">
        <f t="shared" si="4"/>
        <v>36090.800000000003</v>
      </c>
      <c r="E92" s="164">
        <f t="shared" si="4"/>
        <v>65</v>
      </c>
      <c r="F92" s="164">
        <f t="shared" si="4"/>
        <v>1456.46</v>
      </c>
      <c r="G92" s="164">
        <f t="shared" si="4"/>
        <v>119</v>
      </c>
      <c r="H92" s="164">
        <f t="shared" si="4"/>
        <v>1864.48</v>
      </c>
      <c r="I92" s="164">
        <f t="shared" si="4"/>
        <v>16.7</v>
      </c>
      <c r="J92" s="164">
        <f t="shared" si="4"/>
        <v>1517</v>
      </c>
      <c r="K92" s="164">
        <f t="shared" si="4"/>
        <v>35699.480000000003</v>
      </c>
      <c r="L92" s="165">
        <f t="shared" si="5"/>
        <v>440</v>
      </c>
      <c r="M92" s="164">
        <f t="shared" si="5"/>
        <v>47</v>
      </c>
      <c r="N92" s="164">
        <f t="shared" si="5"/>
        <v>100</v>
      </c>
      <c r="O92" s="164">
        <f t="shared" si="5"/>
        <v>387</v>
      </c>
      <c r="P92" s="628"/>
    </row>
    <row r="93" spans="2:16" x14ac:dyDescent="0.25">
      <c r="B93" s="134" t="s">
        <v>148</v>
      </c>
      <c r="C93" s="164">
        <f t="shared" si="4"/>
        <v>1830</v>
      </c>
      <c r="D93" s="164">
        <f t="shared" si="4"/>
        <v>37102.28</v>
      </c>
      <c r="E93" s="164">
        <f t="shared" si="4"/>
        <v>85</v>
      </c>
      <c r="F93" s="164">
        <f t="shared" si="4"/>
        <v>1957.46</v>
      </c>
      <c r="G93" s="164">
        <f t="shared" si="4"/>
        <v>117</v>
      </c>
      <c r="H93" s="164">
        <f t="shared" si="4"/>
        <v>1686.44</v>
      </c>
      <c r="I93" s="164">
        <f t="shared" si="4"/>
        <v>-5.82</v>
      </c>
      <c r="J93" s="164">
        <f t="shared" si="4"/>
        <v>1798</v>
      </c>
      <c r="K93" s="164">
        <f t="shared" si="4"/>
        <v>37367.480000000003</v>
      </c>
      <c r="L93" s="165">
        <f t="shared" si="5"/>
        <v>745</v>
      </c>
      <c r="M93" s="164">
        <f t="shared" si="5"/>
        <v>74</v>
      </c>
      <c r="N93" s="164">
        <f t="shared" si="5"/>
        <v>191</v>
      </c>
      <c r="O93" s="164">
        <f t="shared" si="5"/>
        <v>628</v>
      </c>
      <c r="P93" s="628"/>
    </row>
    <row r="94" spans="2:16" x14ac:dyDescent="0.25">
      <c r="B94" s="134" t="s">
        <v>168</v>
      </c>
      <c r="C94" s="164">
        <f t="shared" si="4"/>
        <v>209</v>
      </c>
      <c r="D94" s="164">
        <f t="shared" si="4"/>
        <v>4955.9799999999996</v>
      </c>
      <c r="E94" s="164">
        <f t="shared" si="4"/>
        <v>3</v>
      </c>
      <c r="F94" s="164">
        <f t="shared" si="4"/>
        <v>38</v>
      </c>
      <c r="G94" s="164">
        <f t="shared" si="4"/>
        <v>13</v>
      </c>
      <c r="H94" s="164">
        <f t="shared" si="4"/>
        <v>133</v>
      </c>
      <c r="I94" s="164">
        <f t="shared" si="4"/>
        <v>0.38</v>
      </c>
      <c r="J94" s="164">
        <f t="shared" si="4"/>
        <v>199</v>
      </c>
      <c r="K94" s="164">
        <f t="shared" si="4"/>
        <v>4861.3599999999997</v>
      </c>
      <c r="L94" s="165">
        <f t="shared" si="5"/>
        <v>68</v>
      </c>
      <c r="M94" s="164">
        <f t="shared" si="5"/>
        <v>7</v>
      </c>
      <c r="N94" s="164">
        <f t="shared" si="5"/>
        <v>23</v>
      </c>
      <c r="O94" s="164">
        <f t="shared" si="5"/>
        <v>52</v>
      </c>
      <c r="P94" s="628"/>
    </row>
    <row r="95" spans="2:16" x14ac:dyDescent="0.25">
      <c r="B95" s="134" t="s">
        <v>176</v>
      </c>
      <c r="C95" s="164">
        <f t="shared" si="4"/>
        <v>706</v>
      </c>
      <c r="D95" s="164">
        <f t="shared" si="4"/>
        <v>15135.46</v>
      </c>
      <c r="E95" s="164">
        <f t="shared" si="4"/>
        <v>17</v>
      </c>
      <c r="F95" s="164">
        <f t="shared" si="4"/>
        <v>396</v>
      </c>
      <c r="G95" s="164">
        <f t="shared" si="4"/>
        <v>45</v>
      </c>
      <c r="H95" s="164">
        <f t="shared" si="4"/>
        <v>534</v>
      </c>
      <c r="I95" s="164">
        <f t="shared" si="4"/>
        <v>-16.3</v>
      </c>
      <c r="J95" s="164">
        <f t="shared" si="4"/>
        <v>678</v>
      </c>
      <c r="K95" s="164">
        <f t="shared" si="4"/>
        <v>14981.16</v>
      </c>
      <c r="L95" s="165">
        <f t="shared" si="5"/>
        <v>100</v>
      </c>
      <c r="M95" s="164">
        <f t="shared" si="5"/>
        <v>13</v>
      </c>
      <c r="N95" s="164">
        <f t="shared" si="5"/>
        <v>28</v>
      </c>
      <c r="O95" s="164">
        <f t="shared" si="5"/>
        <v>85</v>
      </c>
      <c r="P95" s="628"/>
    </row>
    <row r="96" spans="2:16" x14ac:dyDescent="0.25">
      <c r="B96" s="134" t="s">
        <v>188</v>
      </c>
      <c r="C96" s="164">
        <f t="shared" si="4"/>
        <v>261</v>
      </c>
      <c r="D96" s="164">
        <f t="shared" si="4"/>
        <v>6053.48</v>
      </c>
      <c r="E96" s="164">
        <f t="shared" si="4"/>
        <v>10</v>
      </c>
      <c r="F96" s="164">
        <f t="shared" si="4"/>
        <v>105</v>
      </c>
      <c r="G96" s="164">
        <f t="shared" si="4"/>
        <v>23</v>
      </c>
      <c r="H96" s="164">
        <f t="shared" si="4"/>
        <v>258</v>
      </c>
      <c r="I96" s="164">
        <f t="shared" si="4"/>
        <v>-52.68</v>
      </c>
      <c r="J96" s="164">
        <f t="shared" si="4"/>
        <v>248</v>
      </c>
      <c r="K96" s="164">
        <f t="shared" si="4"/>
        <v>5847.8</v>
      </c>
      <c r="L96" s="165">
        <f t="shared" si="5"/>
        <v>30</v>
      </c>
      <c r="M96" s="164">
        <f t="shared" si="5"/>
        <v>7</v>
      </c>
      <c r="N96" s="164">
        <f t="shared" si="5"/>
        <v>11</v>
      </c>
      <c r="O96" s="164">
        <f t="shared" si="5"/>
        <v>26</v>
      </c>
      <c r="P96" s="628"/>
    </row>
    <row r="97" spans="2:16" x14ac:dyDescent="0.25">
      <c r="B97" s="134" t="s">
        <v>209</v>
      </c>
      <c r="C97" s="164">
        <f t="shared" si="4"/>
        <v>189</v>
      </c>
      <c r="D97" s="164">
        <f t="shared" si="4"/>
        <v>3740.96</v>
      </c>
      <c r="E97" s="164">
        <f t="shared" si="4"/>
        <v>10</v>
      </c>
      <c r="F97" s="164">
        <f t="shared" si="4"/>
        <v>193</v>
      </c>
      <c r="G97" s="164">
        <f t="shared" si="4"/>
        <v>13</v>
      </c>
      <c r="H97" s="164">
        <f t="shared" si="4"/>
        <v>116</v>
      </c>
      <c r="I97" s="164">
        <f t="shared" si="4"/>
        <v>0.84</v>
      </c>
      <c r="J97" s="164">
        <f t="shared" si="4"/>
        <v>186</v>
      </c>
      <c r="K97" s="164">
        <f t="shared" si="4"/>
        <v>3818.8</v>
      </c>
      <c r="L97" s="165">
        <f t="shared" si="5"/>
        <v>47</v>
      </c>
      <c r="M97" s="164">
        <f t="shared" si="5"/>
        <v>5</v>
      </c>
      <c r="N97" s="164">
        <f t="shared" si="5"/>
        <v>9</v>
      </c>
      <c r="O97" s="164">
        <f t="shared" si="5"/>
        <v>43</v>
      </c>
      <c r="P97" s="628"/>
    </row>
    <row r="98" spans="2:16" x14ac:dyDescent="0.25">
      <c r="B98" s="134" t="s">
        <v>216</v>
      </c>
      <c r="C98" s="164">
        <f t="shared" si="4"/>
        <v>615</v>
      </c>
      <c r="D98" s="164">
        <f t="shared" si="4"/>
        <v>13870.84</v>
      </c>
      <c r="E98" s="164">
        <f t="shared" si="4"/>
        <v>22</v>
      </c>
      <c r="F98" s="164">
        <f t="shared" si="4"/>
        <v>509</v>
      </c>
      <c r="G98" s="164">
        <f t="shared" si="4"/>
        <v>49</v>
      </c>
      <c r="H98" s="164">
        <f t="shared" si="4"/>
        <v>812.48</v>
      </c>
      <c r="I98" s="164">
        <f t="shared" si="4"/>
        <v>2.94</v>
      </c>
      <c r="J98" s="164">
        <f t="shared" si="4"/>
        <v>588</v>
      </c>
      <c r="K98" s="164">
        <f t="shared" si="4"/>
        <v>13570.3</v>
      </c>
      <c r="L98" s="165">
        <f t="shared" si="5"/>
        <v>93</v>
      </c>
      <c r="M98" s="164">
        <f t="shared" si="5"/>
        <v>17</v>
      </c>
      <c r="N98" s="164">
        <f t="shared" si="5"/>
        <v>24</v>
      </c>
      <c r="O98" s="164">
        <f t="shared" si="5"/>
        <v>86</v>
      </c>
      <c r="P98" s="628"/>
    </row>
    <row r="99" spans="2:16" x14ac:dyDescent="0.25">
      <c r="B99" s="134" t="s">
        <v>223</v>
      </c>
      <c r="C99" s="164">
        <f t="shared" si="4"/>
        <v>208</v>
      </c>
      <c r="D99" s="164">
        <f t="shared" si="4"/>
        <v>3703.48</v>
      </c>
      <c r="E99" s="164">
        <f t="shared" si="4"/>
        <v>9</v>
      </c>
      <c r="F99" s="164">
        <f t="shared" si="4"/>
        <v>120</v>
      </c>
      <c r="G99" s="164">
        <f t="shared" si="4"/>
        <v>17</v>
      </c>
      <c r="H99" s="164">
        <f t="shared" si="4"/>
        <v>204</v>
      </c>
      <c r="I99" s="164">
        <f t="shared" si="4"/>
        <v>0.42</v>
      </c>
      <c r="J99" s="164">
        <f t="shared" si="4"/>
        <v>200</v>
      </c>
      <c r="K99" s="164">
        <f t="shared" si="4"/>
        <v>3619.9</v>
      </c>
      <c r="L99" s="165">
        <f t="shared" si="5"/>
        <v>55</v>
      </c>
      <c r="M99" s="164">
        <f t="shared" si="5"/>
        <v>10</v>
      </c>
      <c r="N99" s="164">
        <f t="shared" si="5"/>
        <v>10</v>
      </c>
      <c r="O99" s="164">
        <f t="shared" si="5"/>
        <v>55</v>
      </c>
      <c r="P99" s="628"/>
    </row>
    <row r="100" spans="2:16" ht="22.2" customHeight="1" x14ac:dyDescent="0.25">
      <c r="B100" s="128" t="s">
        <v>253</v>
      </c>
      <c r="C100" s="161">
        <f t="shared" si="4"/>
        <v>10290</v>
      </c>
      <c r="D100" s="161">
        <f t="shared" si="4"/>
        <v>224477.08</v>
      </c>
      <c r="E100" s="161">
        <f t="shared" si="4"/>
        <v>462</v>
      </c>
      <c r="F100" s="161">
        <f t="shared" si="4"/>
        <v>11460.4</v>
      </c>
      <c r="G100" s="161">
        <f t="shared" si="4"/>
        <v>617</v>
      </c>
      <c r="H100" s="161">
        <f t="shared" si="4"/>
        <v>11244.86</v>
      </c>
      <c r="I100" s="161">
        <f t="shared" si="4"/>
        <v>-72.62</v>
      </c>
      <c r="J100" s="161">
        <f t="shared" si="4"/>
        <v>10135</v>
      </c>
      <c r="K100" s="161">
        <f t="shared" si="4"/>
        <v>224620</v>
      </c>
      <c r="L100" s="162">
        <f t="shared" si="5"/>
        <v>6357</v>
      </c>
      <c r="M100" s="161">
        <f t="shared" si="5"/>
        <v>796</v>
      </c>
      <c r="N100" s="161">
        <f t="shared" si="5"/>
        <v>1206</v>
      </c>
      <c r="O100" s="161">
        <f t="shared" si="5"/>
        <v>5947</v>
      </c>
      <c r="P100" s="163"/>
    </row>
    <row r="101" spans="2:16" x14ac:dyDescent="0.25">
      <c r="B101" s="129" t="s">
        <v>93</v>
      </c>
      <c r="C101" s="164">
        <f t="shared" si="4"/>
        <v>195</v>
      </c>
      <c r="D101" s="164">
        <f t="shared" si="4"/>
        <v>4755</v>
      </c>
      <c r="E101" s="164">
        <f t="shared" si="4"/>
        <v>10</v>
      </c>
      <c r="F101" s="164">
        <f t="shared" si="4"/>
        <v>137.46</v>
      </c>
      <c r="G101" s="164">
        <f t="shared" si="4"/>
        <v>8</v>
      </c>
      <c r="H101" s="164">
        <f t="shared" si="4"/>
        <v>117</v>
      </c>
      <c r="I101" s="164">
        <f t="shared" si="4"/>
        <v>0</v>
      </c>
      <c r="J101" s="164">
        <f t="shared" si="4"/>
        <v>197</v>
      </c>
      <c r="K101" s="164">
        <f t="shared" si="4"/>
        <v>4775.46</v>
      </c>
      <c r="L101" s="165">
        <f t="shared" si="5"/>
        <v>186</v>
      </c>
      <c r="M101" s="164">
        <f t="shared" si="5"/>
        <v>35</v>
      </c>
      <c r="N101" s="164">
        <f t="shared" si="5"/>
        <v>22</v>
      </c>
      <c r="O101" s="164">
        <f t="shared" si="5"/>
        <v>199</v>
      </c>
      <c r="P101" s="628"/>
    </row>
    <row r="102" spans="2:16" x14ac:dyDescent="0.25">
      <c r="B102" s="129" t="s">
        <v>94</v>
      </c>
      <c r="C102" s="164">
        <f t="shared" si="4"/>
        <v>442</v>
      </c>
      <c r="D102" s="164">
        <f t="shared" si="4"/>
        <v>10463.42</v>
      </c>
      <c r="E102" s="164">
        <f t="shared" si="4"/>
        <v>20</v>
      </c>
      <c r="F102" s="164">
        <f t="shared" si="4"/>
        <v>648.91999999999996</v>
      </c>
      <c r="G102" s="164">
        <f t="shared" si="4"/>
        <v>27</v>
      </c>
      <c r="H102" s="164">
        <f t="shared" si="4"/>
        <v>614</v>
      </c>
      <c r="I102" s="164">
        <f t="shared" si="4"/>
        <v>-72.36</v>
      </c>
      <c r="J102" s="164">
        <f t="shared" si="4"/>
        <v>435</v>
      </c>
      <c r="K102" s="164">
        <f t="shared" si="4"/>
        <v>10425.98</v>
      </c>
      <c r="L102" s="165">
        <f t="shared" si="5"/>
        <v>264</v>
      </c>
      <c r="M102" s="164">
        <f t="shared" si="5"/>
        <v>30</v>
      </c>
      <c r="N102" s="164">
        <f t="shared" si="5"/>
        <v>50</v>
      </c>
      <c r="O102" s="164">
        <f t="shared" si="5"/>
        <v>244</v>
      </c>
      <c r="P102" s="628"/>
    </row>
    <row r="103" spans="2:16" x14ac:dyDescent="0.25">
      <c r="B103" s="129" t="s">
        <v>98</v>
      </c>
      <c r="C103" s="164">
        <f t="shared" si="4"/>
        <v>449</v>
      </c>
      <c r="D103" s="164">
        <f t="shared" si="4"/>
        <v>6881.48</v>
      </c>
      <c r="E103" s="164">
        <f t="shared" si="4"/>
        <v>25</v>
      </c>
      <c r="F103" s="164">
        <f t="shared" si="4"/>
        <v>476.46</v>
      </c>
      <c r="G103" s="164">
        <f t="shared" si="4"/>
        <v>29</v>
      </c>
      <c r="H103" s="164">
        <f t="shared" si="4"/>
        <v>389</v>
      </c>
      <c r="I103" s="164">
        <f t="shared" si="4"/>
        <v>0.42</v>
      </c>
      <c r="J103" s="164">
        <f t="shared" si="4"/>
        <v>445</v>
      </c>
      <c r="K103" s="164">
        <f t="shared" si="4"/>
        <v>6969.36</v>
      </c>
      <c r="L103" s="165">
        <f t="shared" si="5"/>
        <v>166</v>
      </c>
      <c r="M103" s="164">
        <f t="shared" si="5"/>
        <v>26</v>
      </c>
      <c r="N103" s="164">
        <f t="shared" si="5"/>
        <v>34</v>
      </c>
      <c r="O103" s="164">
        <f t="shared" si="5"/>
        <v>158</v>
      </c>
      <c r="P103" s="628"/>
    </row>
    <row r="104" spans="2:16" x14ac:dyDescent="0.25">
      <c r="B104" s="129" t="s">
        <v>106</v>
      </c>
      <c r="C104" s="164">
        <f t="shared" si="4"/>
        <v>263</v>
      </c>
      <c r="D104" s="164">
        <f t="shared" si="4"/>
        <v>5960.13</v>
      </c>
      <c r="E104" s="164">
        <f t="shared" si="4"/>
        <v>11</v>
      </c>
      <c r="F104" s="164">
        <f t="shared" si="4"/>
        <v>237.46</v>
      </c>
      <c r="G104" s="164">
        <f t="shared" si="4"/>
        <v>10</v>
      </c>
      <c r="H104" s="164">
        <f t="shared" si="4"/>
        <v>123</v>
      </c>
      <c r="I104" s="164">
        <f t="shared" si="4"/>
        <v>0.62</v>
      </c>
      <c r="J104" s="164">
        <f t="shared" si="4"/>
        <v>264</v>
      </c>
      <c r="K104" s="164">
        <f t="shared" si="4"/>
        <v>6075.21</v>
      </c>
      <c r="L104" s="165">
        <f t="shared" si="5"/>
        <v>231</v>
      </c>
      <c r="M104" s="164">
        <f t="shared" si="5"/>
        <v>22</v>
      </c>
      <c r="N104" s="164">
        <f t="shared" si="5"/>
        <v>53</v>
      </c>
      <c r="O104" s="164">
        <f t="shared" si="5"/>
        <v>200</v>
      </c>
      <c r="P104" s="628"/>
    </row>
    <row r="105" spans="2:16" x14ac:dyDescent="0.25">
      <c r="B105" s="129" t="s">
        <v>109</v>
      </c>
      <c r="C105" s="164">
        <f t="shared" si="4"/>
        <v>666</v>
      </c>
      <c r="D105" s="164">
        <f t="shared" si="4"/>
        <v>12335.86</v>
      </c>
      <c r="E105" s="164">
        <f t="shared" si="4"/>
        <v>33</v>
      </c>
      <c r="F105" s="164">
        <f t="shared" si="4"/>
        <v>611.46</v>
      </c>
      <c r="G105" s="164">
        <f t="shared" si="4"/>
        <v>52</v>
      </c>
      <c r="H105" s="164">
        <f t="shared" si="4"/>
        <v>857.48</v>
      </c>
      <c r="I105" s="164">
        <f t="shared" si="4"/>
        <v>-3.06</v>
      </c>
      <c r="J105" s="164">
        <f t="shared" si="4"/>
        <v>647</v>
      </c>
      <c r="K105" s="164">
        <f t="shared" si="4"/>
        <v>12086.78</v>
      </c>
      <c r="L105" s="165">
        <f t="shared" si="5"/>
        <v>269</v>
      </c>
      <c r="M105" s="164">
        <f t="shared" si="5"/>
        <v>21</v>
      </c>
      <c r="N105" s="164">
        <f t="shared" si="5"/>
        <v>69</v>
      </c>
      <c r="O105" s="164">
        <f t="shared" si="5"/>
        <v>221</v>
      </c>
      <c r="P105" s="628"/>
    </row>
    <row r="106" spans="2:16" x14ac:dyDescent="0.25">
      <c r="B106" s="129" t="s">
        <v>114</v>
      </c>
      <c r="C106" s="164">
        <f t="shared" si="4"/>
        <v>225</v>
      </c>
      <c r="D106" s="164">
        <f t="shared" si="4"/>
        <v>5365.46</v>
      </c>
      <c r="E106" s="164">
        <f t="shared" si="4"/>
        <v>7</v>
      </c>
      <c r="F106" s="164">
        <f t="shared" si="4"/>
        <v>192.46</v>
      </c>
      <c r="G106" s="164">
        <f t="shared" si="4"/>
        <v>12</v>
      </c>
      <c r="H106" s="164">
        <f t="shared" si="4"/>
        <v>399.48</v>
      </c>
      <c r="I106" s="164">
        <f t="shared" si="4"/>
        <v>0.38</v>
      </c>
      <c r="J106" s="164">
        <f t="shared" si="4"/>
        <v>220</v>
      </c>
      <c r="K106" s="164">
        <f t="shared" si="4"/>
        <v>5158.82</v>
      </c>
      <c r="L106" s="165">
        <f t="shared" si="5"/>
        <v>137</v>
      </c>
      <c r="M106" s="164">
        <f t="shared" si="5"/>
        <v>21</v>
      </c>
      <c r="N106" s="164">
        <f t="shared" si="5"/>
        <v>33</v>
      </c>
      <c r="O106" s="164">
        <f t="shared" si="5"/>
        <v>125</v>
      </c>
      <c r="P106" s="628"/>
    </row>
    <row r="107" spans="2:16" x14ac:dyDescent="0.25">
      <c r="B107" s="129" t="s">
        <v>118</v>
      </c>
      <c r="C107" s="164">
        <f t="shared" si="4"/>
        <v>7</v>
      </c>
      <c r="D107" s="164">
        <f t="shared" si="4"/>
        <v>389.48</v>
      </c>
      <c r="E107" s="164">
        <f t="shared" si="4"/>
        <v>0</v>
      </c>
      <c r="F107" s="164">
        <f t="shared" si="4"/>
        <v>0</v>
      </c>
      <c r="G107" s="164">
        <f t="shared" si="4"/>
        <v>0</v>
      </c>
      <c r="H107" s="164">
        <f t="shared" si="4"/>
        <v>0</v>
      </c>
      <c r="I107" s="164">
        <f t="shared" si="4"/>
        <v>0.42</v>
      </c>
      <c r="J107" s="164">
        <f t="shared" si="4"/>
        <v>7</v>
      </c>
      <c r="K107" s="164">
        <f t="shared" si="4"/>
        <v>389.9</v>
      </c>
      <c r="L107" s="165">
        <f t="shared" si="5"/>
        <v>6</v>
      </c>
      <c r="M107" s="164">
        <f t="shared" si="5"/>
        <v>0</v>
      </c>
      <c r="N107" s="164">
        <f t="shared" si="5"/>
        <v>2</v>
      </c>
      <c r="O107" s="164">
        <f t="shared" si="5"/>
        <v>4</v>
      </c>
      <c r="P107" s="628"/>
    </row>
    <row r="108" spans="2:16" x14ac:dyDescent="0.25">
      <c r="B108" s="129" t="s">
        <v>121</v>
      </c>
      <c r="C108" s="164">
        <f t="shared" si="4"/>
        <v>535</v>
      </c>
      <c r="D108" s="164">
        <f t="shared" si="4"/>
        <v>11252.48</v>
      </c>
      <c r="E108" s="164">
        <f t="shared" si="4"/>
        <v>27</v>
      </c>
      <c r="F108" s="164">
        <f t="shared" si="4"/>
        <v>451.92</v>
      </c>
      <c r="G108" s="164">
        <f t="shared" si="4"/>
        <v>43</v>
      </c>
      <c r="H108" s="164">
        <f t="shared" si="4"/>
        <v>705</v>
      </c>
      <c r="I108" s="164">
        <f t="shared" si="4"/>
        <v>31.24</v>
      </c>
      <c r="J108" s="164">
        <f t="shared" si="4"/>
        <v>519</v>
      </c>
      <c r="K108" s="164">
        <f t="shared" si="4"/>
        <v>11030.64</v>
      </c>
      <c r="L108" s="165">
        <f t="shared" si="5"/>
        <v>276</v>
      </c>
      <c r="M108" s="164">
        <f t="shared" si="5"/>
        <v>43</v>
      </c>
      <c r="N108" s="164">
        <f t="shared" si="5"/>
        <v>53</v>
      </c>
      <c r="O108" s="164">
        <f t="shared" si="5"/>
        <v>266</v>
      </c>
      <c r="P108" s="628"/>
    </row>
    <row r="109" spans="2:16" x14ac:dyDescent="0.25">
      <c r="B109" s="129" t="s">
        <v>131</v>
      </c>
      <c r="C109" s="164">
        <f t="shared" si="4"/>
        <v>372</v>
      </c>
      <c r="D109" s="164">
        <f t="shared" si="4"/>
        <v>8679.82</v>
      </c>
      <c r="E109" s="164">
        <f t="shared" si="4"/>
        <v>14</v>
      </c>
      <c r="F109" s="164">
        <f t="shared" si="4"/>
        <v>322</v>
      </c>
      <c r="G109" s="164">
        <f t="shared" si="4"/>
        <v>26</v>
      </c>
      <c r="H109" s="164">
        <f t="shared" si="4"/>
        <v>461</v>
      </c>
      <c r="I109" s="164">
        <f t="shared" si="4"/>
        <v>3.74</v>
      </c>
      <c r="J109" s="164">
        <f t="shared" si="4"/>
        <v>360</v>
      </c>
      <c r="K109" s="164">
        <f t="shared" si="4"/>
        <v>8544.56</v>
      </c>
      <c r="L109" s="165">
        <f t="shared" si="5"/>
        <v>278</v>
      </c>
      <c r="M109" s="164">
        <f t="shared" si="5"/>
        <v>37</v>
      </c>
      <c r="N109" s="164">
        <f t="shared" si="5"/>
        <v>54</v>
      </c>
      <c r="O109" s="164">
        <f t="shared" si="5"/>
        <v>261</v>
      </c>
      <c r="P109" s="628"/>
    </row>
    <row r="110" spans="2:16" x14ac:dyDescent="0.25">
      <c r="B110" s="129" t="s">
        <v>134</v>
      </c>
      <c r="C110" s="164">
        <f t="shared" ref="C110:K138" si="6">IF(ISERROR(VLOOKUP($C$5&amp;$B110&amp;IF(ISERROR(MATCH($B110,GOR_PP,0))=TRUE,""," total")&amp;period_pp,joinersandleavers,COLUMN()+3,FALSE))=TRUE,0,VLOOKUP($C$5&amp;$B110&amp;IF(ISERROR(MATCH($B110,GOR_PP,0))=TRUE,""," total")&amp;period_pp,joinersandleavers,COLUMN()+3,FALSE))</f>
        <v>350</v>
      </c>
      <c r="D110" s="164">
        <f t="shared" si="6"/>
        <v>6825.94</v>
      </c>
      <c r="E110" s="164">
        <f t="shared" si="6"/>
        <v>18</v>
      </c>
      <c r="F110" s="164">
        <f t="shared" si="6"/>
        <v>390.46</v>
      </c>
      <c r="G110" s="164">
        <f t="shared" si="6"/>
        <v>18</v>
      </c>
      <c r="H110" s="164">
        <f t="shared" si="6"/>
        <v>217</v>
      </c>
      <c r="I110" s="164">
        <f t="shared" si="6"/>
        <v>1.22</v>
      </c>
      <c r="J110" s="164">
        <f t="shared" si="6"/>
        <v>350</v>
      </c>
      <c r="K110" s="164">
        <f t="shared" si="6"/>
        <v>7000.62</v>
      </c>
      <c r="L110" s="165">
        <f t="shared" si="5"/>
        <v>308</v>
      </c>
      <c r="M110" s="164">
        <f t="shared" si="5"/>
        <v>68</v>
      </c>
      <c r="N110" s="164">
        <f t="shared" si="5"/>
        <v>55</v>
      </c>
      <c r="O110" s="164">
        <f t="shared" si="5"/>
        <v>321</v>
      </c>
      <c r="P110" s="628"/>
    </row>
    <row r="111" spans="2:16" x14ac:dyDescent="0.25">
      <c r="B111" s="129" t="s">
        <v>138</v>
      </c>
      <c r="C111" s="164">
        <f t="shared" si="6"/>
        <v>490</v>
      </c>
      <c r="D111" s="164">
        <f t="shared" si="6"/>
        <v>8538.9599999999991</v>
      </c>
      <c r="E111" s="164">
        <f t="shared" si="6"/>
        <v>21</v>
      </c>
      <c r="F111" s="164">
        <f t="shared" si="6"/>
        <v>405</v>
      </c>
      <c r="G111" s="164">
        <f t="shared" si="6"/>
        <v>25</v>
      </c>
      <c r="H111" s="164">
        <f t="shared" si="6"/>
        <v>363</v>
      </c>
      <c r="I111" s="164">
        <f t="shared" si="6"/>
        <v>0.84</v>
      </c>
      <c r="J111" s="164">
        <f t="shared" si="6"/>
        <v>486</v>
      </c>
      <c r="K111" s="164">
        <f t="shared" si="6"/>
        <v>8581.7999999999993</v>
      </c>
      <c r="L111" s="165">
        <f t="shared" si="5"/>
        <v>241</v>
      </c>
      <c r="M111" s="164">
        <f t="shared" si="5"/>
        <v>31</v>
      </c>
      <c r="N111" s="164">
        <f t="shared" si="5"/>
        <v>46</v>
      </c>
      <c r="O111" s="164">
        <f t="shared" si="5"/>
        <v>226</v>
      </c>
      <c r="P111" s="628"/>
    </row>
    <row r="112" spans="2:16" x14ac:dyDescent="0.25">
      <c r="B112" s="129" t="s">
        <v>139</v>
      </c>
      <c r="C112" s="164">
        <f t="shared" si="6"/>
        <v>263</v>
      </c>
      <c r="D112" s="164">
        <f t="shared" si="6"/>
        <v>6330.46</v>
      </c>
      <c r="E112" s="164">
        <f t="shared" si="6"/>
        <v>13</v>
      </c>
      <c r="F112" s="164">
        <f t="shared" si="6"/>
        <v>718.46</v>
      </c>
      <c r="G112" s="164">
        <f t="shared" si="6"/>
        <v>14</v>
      </c>
      <c r="H112" s="164">
        <f t="shared" si="6"/>
        <v>213</v>
      </c>
      <c r="I112" s="164">
        <f t="shared" si="6"/>
        <v>0.8</v>
      </c>
      <c r="J112" s="164">
        <f t="shared" si="6"/>
        <v>262</v>
      </c>
      <c r="K112" s="164">
        <f t="shared" si="6"/>
        <v>6836.72</v>
      </c>
      <c r="L112" s="165">
        <f t="shared" si="5"/>
        <v>181</v>
      </c>
      <c r="M112" s="164">
        <f t="shared" si="5"/>
        <v>35</v>
      </c>
      <c r="N112" s="164">
        <f t="shared" si="5"/>
        <v>26</v>
      </c>
      <c r="O112" s="164">
        <f t="shared" si="5"/>
        <v>190</v>
      </c>
      <c r="P112" s="628"/>
    </row>
    <row r="113" spans="2:16" x14ac:dyDescent="0.25">
      <c r="B113" s="129" t="s">
        <v>141</v>
      </c>
      <c r="C113" s="164">
        <f t="shared" si="6"/>
        <v>159</v>
      </c>
      <c r="D113" s="164">
        <f t="shared" si="6"/>
        <v>4386.92</v>
      </c>
      <c r="E113" s="164">
        <f t="shared" si="6"/>
        <v>9</v>
      </c>
      <c r="F113" s="164">
        <f t="shared" si="6"/>
        <v>195</v>
      </c>
      <c r="G113" s="164">
        <f t="shared" si="6"/>
        <v>11</v>
      </c>
      <c r="H113" s="164">
        <f t="shared" si="6"/>
        <v>355.96</v>
      </c>
      <c r="I113" s="164">
        <f t="shared" si="6"/>
        <v>0.84</v>
      </c>
      <c r="J113" s="164">
        <f t="shared" si="6"/>
        <v>157</v>
      </c>
      <c r="K113" s="164">
        <f t="shared" si="6"/>
        <v>4226.8</v>
      </c>
      <c r="L113" s="165">
        <f t="shared" si="5"/>
        <v>153</v>
      </c>
      <c r="M113" s="164">
        <f t="shared" si="5"/>
        <v>16</v>
      </c>
      <c r="N113" s="164">
        <f t="shared" si="5"/>
        <v>41</v>
      </c>
      <c r="O113" s="164">
        <f t="shared" si="5"/>
        <v>128</v>
      </c>
      <c r="P113" s="628"/>
    </row>
    <row r="114" spans="2:16" x14ac:dyDescent="0.25">
      <c r="B114" s="129" t="s">
        <v>143</v>
      </c>
      <c r="C114" s="164">
        <f t="shared" si="6"/>
        <v>251</v>
      </c>
      <c r="D114" s="164">
        <f t="shared" si="6"/>
        <v>5437.96</v>
      </c>
      <c r="E114" s="164">
        <f t="shared" si="6"/>
        <v>13</v>
      </c>
      <c r="F114" s="164">
        <f t="shared" si="6"/>
        <v>396.92</v>
      </c>
      <c r="G114" s="164">
        <f t="shared" si="6"/>
        <v>21</v>
      </c>
      <c r="H114" s="164">
        <f t="shared" si="6"/>
        <v>418</v>
      </c>
      <c r="I114" s="164">
        <f t="shared" si="6"/>
        <v>0.84</v>
      </c>
      <c r="J114" s="164">
        <f t="shared" si="6"/>
        <v>243</v>
      </c>
      <c r="K114" s="164">
        <f t="shared" si="6"/>
        <v>5417.72</v>
      </c>
      <c r="L114" s="165">
        <f t="shared" si="5"/>
        <v>293</v>
      </c>
      <c r="M114" s="164">
        <f t="shared" si="5"/>
        <v>40</v>
      </c>
      <c r="N114" s="164">
        <f t="shared" si="5"/>
        <v>49</v>
      </c>
      <c r="O114" s="164">
        <f t="shared" si="5"/>
        <v>284</v>
      </c>
      <c r="P114" s="628"/>
    </row>
    <row r="115" spans="2:16" x14ac:dyDescent="0.25">
      <c r="B115" s="129" t="s">
        <v>144</v>
      </c>
      <c r="C115" s="164">
        <f t="shared" si="6"/>
        <v>248</v>
      </c>
      <c r="D115" s="164">
        <f t="shared" si="6"/>
        <v>6438.4</v>
      </c>
      <c r="E115" s="164">
        <f t="shared" si="6"/>
        <v>17</v>
      </c>
      <c r="F115" s="164">
        <f t="shared" si="6"/>
        <v>431</v>
      </c>
      <c r="G115" s="164">
        <f t="shared" si="6"/>
        <v>9</v>
      </c>
      <c r="H115" s="164">
        <f t="shared" si="6"/>
        <v>248</v>
      </c>
      <c r="I115" s="164">
        <f t="shared" si="6"/>
        <v>2.1</v>
      </c>
      <c r="J115" s="164">
        <f t="shared" si="6"/>
        <v>256</v>
      </c>
      <c r="K115" s="164">
        <f t="shared" si="6"/>
        <v>6623.5</v>
      </c>
      <c r="L115" s="165">
        <f t="shared" si="5"/>
        <v>93</v>
      </c>
      <c r="M115" s="164">
        <f t="shared" si="5"/>
        <v>15</v>
      </c>
      <c r="N115" s="164">
        <f t="shared" si="5"/>
        <v>12</v>
      </c>
      <c r="O115" s="164">
        <f t="shared" si="5"/>
        <v>96</v>
      </c>
      <c r="P115" s="628"/>
    </row>
    <row r="116" spans="2:16" x14ac:dyDescent="0.25">
      <c r="B116" s="129" t="s">
        <v>146</v>
      </c>
      <c r="C116" s="164">
        <f t="shared" si="6"/>
        <v>330</v>
      </c>
      <c r="D116" s="164">
        <f t="shared" si="6"/>
        <v>7121.92</v>
      </c>
      <c r="E116" s="164">
        <f t="shared" si="6"/>
        <v>13</v>
      </c>
      <c r="F116" s="164">
        <f t="shared" si="6"/>
        <v>327</v>
      </c>
      <c r="G116" s="164">
        <f t="shared" si="6"/>
        <v>16</v>
      </c>
      <c r="H116" s="164">
        <f t="shared" si="6"/>
        <v>302.48</v>
      </c>
      <c r="I116" s="164">
        <f t="shared" si="6"/>
        <v>1.26</v>
      </c>
      <c r="J116" s="164">
        <f t="shared" si="6"/>
        <v>327</v>
      </c>
      <c r="K116" s="164">
        <f t="shared" si="6"/>
        <v>7147.7</v>
      </c>
      <c r="L116" s="165">
        <f t="shared" si="5"/>
        <v>114</v>
      </c>
      <c r="M116" s="164">
        <f t="shared" si="5"/>
        <v>21</v>
      </c>
      <c r="N116" s="164">
        <f t="shared" si="5"/>
        <v>20</v>
      </c>
      <c r="O116" s="164">
        <f t="shared" si="5"/>
        <v>115</v>
      </c>
      <c r="P116" s="628"/>
    </row>
    <row r="117" spans="2:16" x14ac:dyDescent="0.25">
      <c r="B117" s="129" t="s">
        <v>149</v>
      </c>
      <c r="C117" s="164">
        <f t="shared" si="6"/>
        <v>378</v>
      </c>
      <c r="D117" s="164">
        <f t="shared" si="6"/>
        <v>7580.48</v>
      </c>
      <c r="E117" s="164">
        <f t="shared" si="6"/>
        <v>16</v>
      </c>
      <c r="F117" s="164">
        <f t="shared" si="6"/>
        <v>332</v>
      </c>
      <c r="G117" s="164">
        <f t="shared" si="6"/>
        <v>22</v>
      </c>
      <c r="H117" s="164">
        <f t="shared" si="6"/>
        <v>229</v>
      </c>
      <c r="I117" s="164">
        <f t="shared" si="6"/>
        <v>0.42</v>
      </c>
      <c r="J117" s="164">
        <f t="shared" si="6"/>
        <v>372</v>
      </c>
      <c r="K117" s="164">
        <f t="shared" si="6"/>
        <v>7683.9</v>
      </c>
      <c r="L117" s="165">
        <f t="shared" si="5"/>
        <v>99</v>
      </c>
      <c r="M117" s="164">
        <f t="shared" si="5"/>
        <v>10</v>
      </c>
      <c r="N117" s="164">
        <f t="shared" si="5"/>
        <v>19</v>
      </c>
      <c r="O117" s="164">
        <f t="shared" si="5"/>
        <v>90</v>
      </c>
      <c r="P117" s="628"/>
    </row>
    <row r="118" spans="2:16" x14ac:dyDescent="0.25">
      <c r="B118" s="129" t="s">
        <v>150</v>
      </c>
      <c r="C118" s="164">
        <f t="shared" si="6"/>
        <v>289</v>
      </c>
      <c r="D118" s="164">
        <f t="shared" si="6"/>
        <v>6195.92</v>
      </c>
      <c r="E118" s="164">
        <f t="shared" si="6"/>
        <v>14</v>
      </c>
      <c r="F118" s="164">
        <f t="shared" si="6"/>
        <v>382.46</v>
      </c>
      <c r="G118" s="164">
        <f t="shared" si="6"/>
        <v>17</v>
      </c>
      <c r="H118" s="164">
        <f t="shared" si="6"/>
        <v>265</v>
      </c>
      <c r="I118" s="164">
        <f t="shared" si="6"/>
        <v>1.68</v>
      </c>
      <c r="J118" s="164">
        <f t="shared" si="6"/>
        <v>286</v>
      </c>
      <c r="K118" s="164">
        <f t="shared" si="6"/>
        <v>6315.06</v>
      </c>
      <c r="L118" s="165">
        <f t="shared" si="5"/>
        <v>219</v>
      </c>
      <c r="M118" s="164">
        <f t="shared" si="5"/>
        <v>24</v>
      </c>
      <c r="N118" s="164">
        <f t="shared" si="5"/>
        <v>49</v>
      </c>
      <c r="O118" s="164">
        <f t="shared" si="5"/>
        <v>194</v>
      </c>
      <c r="P118" s="628"/>
    </row>
    <row r="119" spans="2:16" x14ac:dyDescent="0.25">
      <c r="B119" s="129" t="s">
        <v>153</v>
      </c>
      <c r="C119" s="164">
        <f t="shared" si="6"/>
        <v>251</v>
      </c>
      <c r="D119" s="164">
        <f t="shared" si="6"/>
        <v>5375.44</v>
      </c>
      <c r="E119" s="164">
        <f t="shared" si="6"/>
        <v>8</v>
      </c>
      <c r="F119" s="164">
        <f t="shared" si="6"/>
        <v>193</v>
      </c>
      <c r="G119" s="164">
        <f t="shared" si="6"/>
        <v>14</v>
      </c>
      <c r="H119" s="164">
        <f t="shared" si="6"/>
        <v>253</v>
      </c>
      <c r="I119" s="164">
        <f t="shared" si="6"/>
        <v>1.26</v>
      </c>
      <c r="J119" s="164">
        <f t="shared" si="6"/>
        <v>245</v>
      </c>
      <c r="K119" s="164">
        <f t="shared" si="6"/>
        <v>5316.7</v>
      </c>
      <c r="L119" s="165">
        <f t="shared" si="5"/>
        <v>190</v>
      </c>
      <c r="M119" s="164">
        <f t="shared" si="5"/>
        <v>31</v>
      </c>
      <c r="N119" s="164">
        <f t="shared" si="5"/>
        <v>43</v>
      </c>
      <c r="O119" s="164">
        <f t="shared" si="5"/>
        <v>178</v>
      </c>
      <c r="P119" s="628"/>
    </row>
    <row r="120" spans="2:16" x14ac:dyDescent="0.25">
      <c r="B120" s="129" t="s">
        <v>154</v>
      </c>
      <c r="C120" s="164">
        <f t="shared" si="6"/>
        <v>104</v>
      </c>
      <c r="D120" s="164">
        <f t="shared" si="6"/>
        <v>3018.92</v>
      </c>
      <c r="E120" s="164">
        <f t="shared" si="6"/>
        <v>12</v>
      </c>
      <c r="F120" s="164">
        <f t="shared" si="6"/>
        <v>562.46</v>
      </c>
      <c r="G120" s="164">
        <f t="shared" si="6"/>
        <v>11</v>
      </c>
      <c r="H120" s="164">
        <f t="shared" si="6"/>
        <v>348.48</v>
      </c>
      <c r="I120" s="164">
        <f t="shared" si="6"/>
        <v>1.26</v>
      </c>
      <c r="J120" s="164">
        <f t="shared" si="6"/>
        <v>105</v>
      </c>
      <c r="K120" s="164">
        <f t="shared" si="6"/>
        <v>3234.16</v>
      </c>
      <c r="L120" s="165">
        <f t="shared" si="5"/>
        <v>83</v>
      </c>
      <c r="M120" s="164">
        <f t="shared" si="5"/>
        <v>7</v>
      </c>
      <c r="N120" s="164">
        <f t="shared" si="5"/>
        <v>27</v>
      </c>
      <c r="O120" s="164">
        <f t="shared" si="5"/>
        <v>63</v>
      </c>
      <c r="P120" s="628"/>
    </row>
    <row r="121" spans="2:16" x14ac:dyDescent="0.25">
      <c r="B121" s="129" t="s">
        <v>157</v>
      </c>
      <c r="C121" s="164">
        <f t="shared" si="6"/>
        <v>235</v>
      </c>
      <c r="D121" s="164">
        <f t="shared" si="6"/>
        <v>4895.96</v>
      </c>
      <c r="E121" s="164">
        <f t="shared" si="6"/>
        <v>7</v>
      </c>
      <c r="F121" s="164">
        <f t="shared" si="6"/>
        <v>22.46</v>
      </c>
      <c r="G121" s="164">
        <f t="shared" si="6"/>
        <v>14</v>
      </c>
      <c r="H121" s="164">
        <f t="shared" si="6"/>
        <v>372</v>
      </c>
      <c r="I121" s="164">
        <f t="shared" si="6"/>
        <v>0.84</v>
      </c>
      <c r="J121" s="164">
        <f t="shared" si="6"/>
        <v>228</v>
      </c>
      <c r="K121" s="164">
        <f t="shared" si="6"/>
        <v>4547.26</v>
      </c>
      <c r="L121" s="165">
        <f t="shared" si="5"/>
        <v>148</v>
      </c>
      <c r="M121" s="164">
        <f t="shared" si="5"/>
        <v>15</v>
      </c>
      <c r="N121" s="164">
        <f t="shared" si="5"/>
        <v>31</v>
      </c>
      <c r="O121" s="164">
        <f t="shared" si="5"/>
        <v>132</v>
      </c>
      <c r="P121" s="628"/>
    </row>
    <row r="122" spans="2:16" x14ac:dyDescent="0.25">
      <c r="B122" s="129" t="s">
        <v>160</v>
      </c>
      <c r="C122" s="164">
        <f t="shared" si="6"/>
        <v>376</v>
      </c>
      <c r="D122" s="164">
        <f t="shared" si="6"/>
        <v>8774.98</v>
      </c>
      <c r="E122" s="164">
        <f t="shared" si="6"/>
        <v>14</v>
      </c>
      <c r="F122" s="164">
        <f t="shared" si="6"/>
        <v>222</v>
      </c>
      <c r="G122" s="164">
        <f t="shared" si="6"/>
        <v>25</v>
      </c>
      <c r="H122" s="164">
        <f t="shared" si="6"/>
        <v>445</v>
      </c>
      <c r="I122" s="164">
        <f t="shared" si="6"/>
        <v>0.38</v>
      </c>
      <c r="J122" s="164">
        <f t="shared" si="6"/>
        <v>365</v>
      </c>
      <c r="K122" s="164">
        <f t="shared" si="6"/>
        <v>8552.36</v>
      </c>
      <c r="L122" s="165">
        <f t="shared" si="5"/>
        <v>260</v>
      </c>
      <c r="M122" s="164">
        <f t="shared" si="5"/>
        <v>41</v>
      </c>
      <c r="N122" s="164">
        <f t="shared" si="5"/>
        <v>49</v>
      </c>
      <c r="O122" s="164">
        <f t="shared" si="5"/>
        <v>252</v>
      </c>
      <c r="P122" s="628"/>
    </row>
    <row r="123" spans="2:16" x14ac:dyDescent="0.25">
      <c r="B123" s="129" t="s">
        <v>165</v>
      </c>
      <c r="C123" s="164">
        <f t="shared" si="6"/>
        <v>492</v>
      </c>
      <c r="D123" s="164">
        <f t="shared" si="6"/>
        <v>9680.98</v>
      </c>
      <c r="E123" s="164">
        <f t="shared" si="6"/>
        <v>19</v>
      </c>
      <c r="F123" s="164">
        <f t="shared" si="6"/>
        <v>181.46</v>
      </c>
      <c r="G123" s="164">
        <f t="shared" si="6"/>
        <v>38</v>
      </c>
      <c r="H123" s="164">
        <f t="shared" si="6"/>
        <v>453.5</v>
      </c>
      <c r="I123" s="164">
        <f t="shared" si="6"/>
        <v>-49.66</v>
      </c>
      <c r="J123" s="164">
        <f t="shared" si="6"/>
        <v>473</v>
      </c>
      <c r="K123" s="164">
        <f t="shared" si="6"/>
        <v>9359.2800000000007</v>
      </c>
      <c r="L123" s="165">
        <f t="shared" si="5"/>
        <v>271</v>
      </c>
      <c r="M123" s="164">
        <f t="shared" si="5"/>
        <v>42</v>
      </c>
      <c r="N123" s="164">
        <f t="shared" si="5"/>
        <v>52</v>
      </c>
      <c r="O123" s="164">
        <f t="shared" si="5"/>
        <v>261</v>
      </c>
      <c r="P123" s="628"/>
    </row>
    <row r="124" spans="2:16" x14ac:dyDescent="0.25">
      <c r="B124" s="129" t="s">
        <v>171</v>
      </c>
      <c r="C124" s="164">
        <f t="shared" si="6"/>
        <v>350</v>
      </c>
      <c r="D124" s="164">
        <f t="shared" si="6"/>
        <v>6479.96</v>
      </c>
      <c r="E124" s="164">
        <f t="shared" si="6"/>
        <v>6</v>
      </c>
      <c r="F124" s="164">
        <f t="shared" si="6"/>
        <v>80</v>
      </c>
      <c r="G124" s="164">
        <f t="shared" si="6"/>
        <v>26</v>
      </c>
      <c r="H124" s="164">
        <f t="shared" si="6"/>
        <v>317</v>
      </c>
      <c r="I124" s="164">
        <f t="shared" si="6"/>
        <v>0.84</v>
      </c>
      <c r="J124" s="164">
        <f t="shared" si="6"/>
        <v>330</v>
      </c>
      <c r="K124" s="164">
        <f t="shared" si="6"/>
        <v>6243.8</v>
      </c>
      <c r="L124" s="165">
        <f t="shared" si="5"/>
        <v>234</v>
      </c>
      <c r="M124" s="164">
        <f t="shared" si="5"/>
        <v>25</v>
      </c>
      <c r="N124" s="164">
        <f t="shared" si="5"/>
        <v>58</v>
      </c>
      <c r="O124" s="164">
        <f t="shared" si="5"/>
        <v>201</v>
      </c>
      <c r="P124" s="628"/>
    </row>
    <row r="125" spans="2:16" x14ac:dyDescent="0.25">
      <c r="B125" s="129" t="s">
        <v>175</v>
      </c>
      <c r="C125" s="164">
        <f t="shared" si="6"/>
        <v>258</v>
      </c>
      <c r="D125" s="164">
        <f t="shared" si="6"/>
        <v>5609.48</v>
      </c>
      <c r="E125" s="164">
        <f t="shared" si="6"/>
        <v>13</v>
      </c>
      <c r="F125" s="164">
        <f t="shared" si="6"/>
        <v>641</v>
      </c>
      <c r="G125" s="164">
        <f t="shared" si="6"/>
        <v>19</v>
      </c>
      <c r="H125" s="164">
        <f t="shared" si="6"/>
        <v>228</v>
      </c>
      <c r="I125" s="164">
        <f t="shared" si="6"/>
        <v>0.42</v>
      </c>
      <c r="J125" s="164">
        <f t="shared" si="6"/>
        <v>252</v>
      </c>
      <c r="K125" s="164">
        <f t="shared" si="6"/>
        <v>6022.9</v>
      </c>
      <c r="L125" s="165">
        <f t="shared" si="5"/>
        <v>209</v>
      </c>
      <c r="M125" s="164">
        <f t="shared" si="5"/>
        <v>23</v>
      </c>
      <c r="N125" s="164">
        <f t="shared" si="5"/>
        <v>22</v>
      </c>
      <c r="O125" s="164">
        <f t="shared" si="5"/>
        <v>210</v>
      </c>
      <c r="P125" s="628"/>
    </row>
    <row r="126" spans="2:16" x14ac:dyDescent="0.25">
      <c r="B126" s="129" t="s">
        <v>192</v>
      </c>
      <c r="C126" s="164">
        <f t="shared" si="6"/>
        <v>304</v>
      </c>
      <c r="D126" s="164">
        <f t="shared" si="6"/>
        <v>8604.44</v>
      </c>
      <c r="E126" s="164">
        <f t="shared" si="6"/>
        <v>11</v>
      </c>
      <c r="F126" s="164">
        <f t="shared" si="6"/>
        <v>288</v>
      </c>
      <c r="G126" s="164">
        <f t="shared" si="6"/>
        <v>12</v>
      </c>
      <c r="H126" s="164">
        <f t="shared" si="6"/>
        <v>326</v>
      </c>
      <c r="I126" s="164">
        <f t="shared" si="6"/>
        <v>1.26</v>
      </c>
      <c r="J126" s="164">
        <f t="shared" si="6"/>
        <v>303</v>
      </c>
      <c r="K126" s="164">
        <f t="shared" si="6"/>
        <v>8567.7000000000007</v>
      </c>
      <c r="L126" s="165">
        <f t="shared" si="5"/>
        <v>144</v>
      </c>
      <c r="M126" s="164">
        <f t="shared" si="5"/>
        <v>17</v>
      </c>
      <c r="N126" s="164">
        <f t="shared" si="5"/>
        <v>32</v>
      </c>
      <c r="O126" s="164">
        <f t="shared" si="5"/>
        <v>129</v>
      </c>
      <c r="P126" s="628"/>
    </row>
    <row r="127" spans="2:16" x14ac:dyDescent="0.25">
      <c r="B127" s="129" t="s">
        <v>194</v>
      </c>
      <c r="C127" s="164">
        <f t="shared" si="6"/>
        <v>294</v>
      </c>
      <c r="D127" s="164">
        <f t="shared" si="6"/>
        <v>7929.61</v>
      </c>
      <c r="E127" s="164">
        <f t="shared" si="6"/>
        <v>19</v>
      </c>
      <c r="F127" s="164">
        <f t="shared" si="6"/>
        <v>380.92</v>
      </c>
      <c r="G127" s="164">
        <f t="shared" si="6"/>
        <v>17</v>
      </c>
      <c r="H127" s="164">
        <f t="shared" si="6"/>
        <v>211</v>
      </c>
      <c r="I127" s="164">
        <f t="shared" si="6"/>
        <v>1.04</v>
      </c>
      <c r="J127" s="164">
        <f t="shared" si="6"/>
        <v>296</v>
      </c>
      <c r="K127" s="164">
        <f t="shared" si="6"/>
        <v>8100.57</v>
      </c>
      <c r="L127" s="165">
        <f t="shared" si="5"/>
        <v>209</v>
      </c>
      <c r="M127" s="164">
        <f t="shared" si="5"/>
        <v>22</v>
      </c>
      <c r="N127" s="164">
        <f t="shared" si="5"/>
        <v>48</v>
      </c>
      <c r="O127" s="164">
        <f t="shared" si="5"/>
        <v>183</v>
      </c>
      <c r="P127" s="628"/>
    </row>
    <row r="128" spans="2:16" x14ac:dyDescent="0.25">
      <c r="B128" s="129" t="s">
        <v>210</v>
      </c>
      <c r="C128" s="164">
        <f t="shared" si="6"/>
        <v>422</v>
      </c>
      <c r="D128" s="164">
        <f t="shared" si="6"/>
        <v>7599.98</v>
      </c>
      <c r="E128" s="164">
        <f t="shared" si="6"/>
        <v>22</v>
      </c>
      <c r="F128" s="164">
        <f t="shared" si="6"/>
        <v>401</v>
      </c>
      <c r="G128" s="164">
        <f t="shared" si="6"/>
        <v>31</v>
      </c>
      <c r="H128" s="164">
        <f t="shared" si="6"/>
        <v>527</v>
      </c>
      <c r="I128" s="164">
        <f t="shared" si="6"/>
        <v>0.38</v>
      </c>
      <c r="J128" s="164">
        <f t="shared" si="6"/>
        <v>413</v>
      </c>
      <c r="K128" s="164">
        <f t="shared" si="6"/>
        <v>7474.36</v>
      </c>
      <c r="L128" s="165">
        <f t="shared" si="5"/>
        <v>215</v>
      </c>
      <c r="M128" s="164">
        <f t="shared" si="5"/>
        <v>39</v>
      </c>
      <c r="N128" s="164">
        <f t="shared" si="5"/>
        <v>37</v>
      </c>
      <c r="O128" s="164">
        <f t="shared" si="5"/>
        <v>217</v>
      </c>
      <c r="P128" s="628"/>
    </row>
    <row r="129" spans="2:16" x14ac:dyDescent="0.25">
      <c r="B129" s="129" t="s">
        <v>219</v>
      </c>
      <c r="C129" s="164">
        <f t="shared" si="6"/>
        <v>298</v>
      </c>
      <c r="D129" s="164">
        <f t="shared" si="6"/>
        <v>5513.96</v>
      </c>
      <c r="E129" s="164">
        <f t="shared" si="6"/>
        <v>11</v>
      </c>
      <c r="F129" s="164">
        <f t="shared" si="6"/>
        <v>165</v>
      </c>
      <c r="G129" s="164">
        <f t="shared" si="6"/>
        <v>12</v>
      </c>
      <c r="H129" s="164">
        <f t="shared" si="6"/>
        <v>168</v>
      </c>
      <c r="I129" s="164">
        <f t="shared" si="6"/>
        <v>0.84</v>
      </c>
      <c r="J129" s="164">
        <f t="shared" si="6"/>
        <v>297</v>
      </c>
      <c r="K129" s="164">
        <f t="shared" si="6"/>
        <v>5511.8</v>
      </c>
      <c r="L129" s="165">
        <f t="shared" si="5"/>
        <v>192</v>
      </c>
      <c r="M129" s="164">
        <f t="shared" si="5"/>
        <v>23</v>
      </c>
      <c r="N129" s="164">
        <f t="shared" si="5"/>
        <v>47</v>
      </c>
      <c r="O129" s="164">
        <f t="shared" si="5"/>
        <v>168</v>
      </c>
      <c r="P129" s="628"/>
    </row>
    <row r="130" spans="2:16" x14ac:dyDescent="0.25">
      <c r="B130" s="129" t="s">
        <v>225</v>
      </c>
      <c r="C130" s="164">
        <f t="shared" si="6"/>
        <v>198</v>
      </c>
      <c r="D130" s="164">
        <f t="shared" si="6"/>
        <v>5357.42</v>
      </c>
      <c r="E130" s="164">
        <f t="shared" si="6"/>
        <v>11</v>
      </c>
      <c r="F130" s="164">
        <f t="shared" si="6"/>
        <v>583.9</v>
      </c>
      <c r="G130" s="164">
        <f t="shared" si="6"/>
        <v>13</v>
      </c>
      <c r="H130" s="164">
        <f t="shared" si="6"/>
        <v>341</v>
      </c>
      <c r="I130" s="164">
        <f t="shared" si="6"/>
        <v>1.64</v>
      </c>
      <c r="J130" s="164">
        <f t="shared" si="6"/>
        <v>196</v>
      </c>
      <c r="K130" s="164">
        <f t="shared" si="6"/>
        <v>5601.96</v>
      </c>
      <c r="L130" s="165">
        <f t="shared" si="5"/>
        <v>94</v>
      </c>
      <c r="M130" s="164">
        <f t="shared" si="5"/>
        <v>14</v>
      </c>
      <c r="N130" s="164">
        <f t="shared" si="5"/>
        <v>17</v>
      </c>
      <c r="O130" s="164">
        <f t="shared" si="5"/>
        <v>91</v>
      </c>
      <c r="P130" s="628"/>
    </row>
    <row r="131" spans="2:16" x14ac:dyDescent="0.25">
      <c r="B131" s="129" t="s">
        <v>229</v>
      </c>
      <c r="C131" s="164">
        <f t="shared" si="6"/>
        <v>306</v>
      </c>
      <c r="D131" s="164">
        <f t="shared" si="6"/>
        <v>6791.44</v>
      </c>
      <c r="E131" s="164">
        <f t="shared" si="6"/>
        <v>25</v>
      </c>
      <c r="F131" s="164">
        <f t="shared" si="6"/>
        <v>451.38</v>
      </c>
      <c r="G131" s="164">
        <f t="shared" si="6"/>
        <v>25</v>
      </c>
      <c r="H131" s="164">
        <f t="shared" si="6"/>
        <v>424</v>
      </c>
      <c r="I131" s="164">
        <f t="shared" si="6"/>
        <v>-5.74</v>
      </c>
      <c r="J131" s="164">
        <f t="shared" si="6"/>
        <v>306</v>
      </c>
      <c r="K131" s="164">
        <f t="shared" si="6"/>
        <v>6813.08</v>
      </c>
      <c r="L131" s="165">
        <f t="shared" si="5"/>
        <v>179</v>
      </c>
      <c r="M131" s="164">
        <f t="shared" si="5"/>
        <v>32</v>
      </c>
      <c r="N131" s="164">
        <f t="shared" si="5"/>
        <v>33</v>
      </c>
      <c r="O131" s="164">
        <f t="shared" si="5"/>
        <v>178</v>
      </c>
      <c r="P131" s="628"/>
    </row>
    <row r="132" spans="2:16" x14ac:dyDescent="0.25">
      <c r="B132" s="129" t="s">
        <v>230</v>
      </c>
      <c r="C132" s="164">
        <f t="shared" si="6"/>
        <v>349</v>
      </c>
      <c r="D132" s="164">
        <f t="shared" si="6"/>
        <v>9675.94</v>
      </c>
      <c r="E132" s="164">
        <f t="shared" si="6"/>
        <v>23</v>
      </c>
      <c r="F132" s="164">
        <f t="shared" si="6"/>
        <v>581.91999999999996</v>
      </c>
      <c r="G132" s="164">
        <f t="shared" si="6"/>
        <v>16</v>
      </c>
      <c r="H132" s="164">
        <f t="shared" si="6"/>
        <v>294.48</v>
      </c>
      <c r="I132" s="164">
        <f t="shared" si="6"/>
        <v>0.8</v>
      </c>
      <c r="J132" s="164">
        <f t="shared" si="6"/>
        <v>356</v>
      </c>
      <c r="K132" s="164">
        <f t="shared" si="6"/>
        <v>9964.18</v>
      </c>
      <c r="L132" s="165">
        <f t="shared" si="5"/>
        <v>338</v>
      </c>
      <c r="M132" s="164">
        <f t="shared" si="5"/>
        <v>48</v>
      </c>
      <c r="N132" s="164">
        <f t="shared" si="5"/>
        <v>85</v>
      </c>
      <c r="O132" s="164">
        <f t="shared" si="5"/>
        <v>301</v>
      </c>
      <c r="P132" s="628"/>
    </row>
    <row r="133" spans="2:16" x14ac:dyDescent="0.25">
      <c r="B133" s="129" t="s">
        <v>235</v>
      </c>
      <c r="C133" s="164">
        <f t="shared" si="6"/>
        <v>141</v>
      </c>
      <c r="D133" s="164">
        <f t="shared" si="6"/>
        <v>4228.4799999999996</v>
      </c>
      <c r="E133" s="164">
        <f t="shared" si="6"/>
        <v>8</v>
      </c>
      <c r="F133" s="164">
        <f t="shared" si="6"/>
        <v>205.46</v>
      </c>
      <c r="G133" s="164">
        <f t="shared" si="6"/>
        <v>12</v>
      </c>
      <c r="H133" s="164">
        <f t="shared" si="6"/>
        <v>415</v>
      </c>
      <c r="I133" s="164">
        <f t="shared" si="6"/>
        <v>0.42</v>
      </c>
      <c r="J133" s="164">
        <f t="shared" si="6"/>
        <v>137</v>
      </c>
      <c r="K133" s="164">
        <f t="shared" si="6"/>
        <v>4019.36</v>
      </c>
      <c r="L133" s="165">
        <f t="shared" si="5"/>
        <v>77</v>
      </c>
      <c r="M133" s="164">
        <f t="shared" si="5"/>
        <v>6</v>
      </c>
      <c r="N133" s="164">
        <f t="shared" si="5"/>
        <v>22</v>
      </c>
      <c r="O133" s="164">
        <f t="shared" si="5"/>
        <v>61</v>
      </c>
      <c r="P133" s="628"/>
    </row>
    <row r="134" spans="2:16" ht="22.2" customHeight="1" x14ac:dyDescent="0.25">
      <c r="B134" s="128" t="s">
        <v>256</v>
      </c>
      <c r="C134" s="161">
        <f t="shared" si="6"/>
        <v>11284</v>
      </c>
      <c r="D134" s="161">
        <f t="shared" si="6"/>
        <v>241493.26</v>
      </c>
      <c r="E134" s="161">
        <f t="shared" si="6"/>
        <v>461</v>
      </c>
      <c r="F134" s="161">
        <f t="shared" si="6"/>
        <v>10220.959999999999</v>
      </c>
      <c r="G134" s="161">
        <f t="shared" si="6"/>
        <v>887</v>
      </c>
      <c r="H134" s="161">
        <f t="shared" si="6"/>
        <v>13643.96</v>
      </c>
      <c r="I134" s="161">
        <f t="shared" si="6"/>
        <v>-34.659999999999997</v>
      </c>
      <c r="J134" s="161">
        <f t="shared" si="6"/>
        <v>10858</v>
      </c>
      <c r="K134" s="161">
        <f t="shared" si="6"/>
        <v>238035.6</v>
      </c>
      <c r="L134" s="162">
        <f t="shared" si="5"/>
        <v>3750</v>
      </c>
      <c r="M134" s="161">
        <f t="shared" si="5"/>
        <v>512</v>
      </c>
      <c r="N134" s="161">
        <f t="shared" si="5"/>
        <v>957</v>
      </c>
      <c r="O134" s="161">
        <f t="shared" si="5"/>
        <v>3305</v>
      </c>
      <c r="P134" s="163"/>
    </row>
    <row r="135" spans="2:16" x14ac:dyDescent="0.25">
      <c r="B135" s="129" t="s">
        <v>104</v>
      </c>
      <c r="C135" s="164">
        <f t="shared" si="6"/>
        <v>247</v>
      </c>
      <c r="D135" s="164">
        <f t="shared" si="6"/>
        <v>4099.4799999999996</v>
      </c>
      <c r="E135" s="164">
        <f t="shared" si="6"/>
        <v>11</v>
      </c>
      <c r="F135" s="164">
        <f t="shared" si="6"/>
        <v>88.46</v>
      </c>
      <c r="G135" s="164">
        <f t="shared" si="6"/>
        <v>27</v>
      </c>
      <c r="H135" s="164">
        <f t="shared" si="6"/>
        <v>225</v>
      </c>
      <c r="I135" s="164">
        <f t="shared" si="6"/>
        <v>0.42</v>
      </c>
      <c r="J135" s="164">
        <f t="shared" si="6"/>
        <v>231</v>
      </c>
      <c r="K135" s="164">
        <f t="shared" si="6"/>
        <v>3963.36</v>
      </c>
      <c r="L135" s="165">
        <f t="shared" si="5"/>
        <v>77</v>
      </c>
      <c r="M135" s="164">
        <f t="shared" si="5"/>
        <v>13</v>
      </c>
      <c r="N135" s="164">
        <f t="shared" si="5"/>
        <v>28</v>
      </c>
      <c r="O135" s="164">
        <f t="shared" si="5"/>
        <v>62</v>
      </c>
      <c r="P135" s="628"/>
    </row>
    <row r="136" spans="2:16" x14ac:dyDescent="0.25">
      <c r="B136" s="129" t="s">
        <v>107</v>
      </c>
      <c r="C136" s="164">
        <f t="shared" si="6"/>
        <v>242</v>
      </c>
      <c r="D136" s="164">
        <f t="shared" si="6"/>
        <v>6913.96</v>
      </c>
      <c r="E136" s="164">
        <f t="shared" si="6"/>
        <v>15</v>
      </c>
      <c r="F136" s="164">
        <f t="shared" si="6"/>
        <v>764</v>
      </c>
      <c r="G136" s="164">
        <f t="shared" si="6"/>
        <v>25</v>
      </c>
      <c r="H136" s="164">
        <f t="shared" si="6"/>
        <v>520</v>
      </c>
      <c r="I136" s="164">
        <f t="shared" si="6"/>
        <v>0.84</v>
      </c>
      <c r="J136" s="164">
        <f t="shared" si="6"/>
        <v>232</v>
      </c>
      <c r="K136" s="164">
        <f t="shared" si="6"/>
        <v>7158.8</v>
      </c>
      <c r="L136" s="165">
        <f t="shared" si="5"/>
        <v>106</v>
      </c>
      <c r="M136" s="164">
        <f t="shared" si="5"/>
        <v>18</v>
      </c>
      <c r="N136" s="164">
        <f t="shared" si="5"/>
        <v>36</v>
      </c>
      <c r="O136" s="164">
        <f t="shared" si="5"/>
        <v>88</v>
      </c>
      <c r="P136" s="628"/>
    </row>
    <row r="137" spans="2:16" x14ac:dyDescent="0.25">
      <c r="B137" s="129" t="s">
        <v>110</v>
      </c>
      <c r="C137" s="164">
        <f t="shared" si="6"/>
        <v>834</v>
      </c>
      <c r="D137" s="164">
        <f t="shared" si="6"/>
        <v>16559.919999999998</v>
      </c>
      <c r="E137" s="164">
        <f t="shared" si="6"/>
        <v>38</v>
      </c>
      <c r="F137" s="164">
        <f t="shared" si="6"/>
        <v>817.38</v>
      </c>
      <c r="G137" s="164">
        <f t="shared" si="6"/>
        <v>81</v>
      </c>
      <c r="H137" s="164">
        <f t="shared" si="6"/>
        <v>1194</v>
      </c>
      <c r="I137" s="164">
        <f t="shared" si="6"/>
        <v>1.68</v>
      </c>
      <c r="J137" s="164">
        <f t="shared" si="6"/>
        <v>791</v>
      </c>
      <c r="K137" s="164">
        <f t="shared" si="6"/>
        <v>16184.98</v>
      </c>
      <c r="L137" s="165">
        <f t="shared" si="5"/>
        <v>376</v>
      </c>
      <c r="M137" s="164">
        <f t="shared" si="5"/>
        <v>40</v>
      </c>
      <c r="N137" s="164">
        <f t="shared" si="5"/>
        <v>99</v>
      </c>
      <c r="O137" s="164">
        <f t="shared" si="5"/>
        <v>317</v>
      </c>
      <c r="P137" s="628"/>
    </row>
    <row r="138" spans="2:16" x14ac:dyDescent="0.25">
      <c r="B138" s="129" t="s">
        <v>133</v>
      </c>
      <c r="C138" s="164">
        <f t="shared" si="6"/>
        <v>400</v>
      </c>
      <c r="D138" s="164">
        <f t="shared" si="6"/>
        <v>9150.9599999999991</v>
      </c>
      <c r="E138" s="164">
        <f t="shared" si="6"/>
        <v>13</v>
      </c>
      <c r="F138" s="164">
        <f t="shared" ref="C138:K165" si="7">IF(ISERROR(VLOOKUP($C$5&amp;$B138&amp;IF(ISERROR(MATCH($B138,GOR_PP,0))=TRUE,""," total")&amp;period_pp,joinersandleavers,COLUMN()+3,FALSE))=TRUE,0,VLOOKUP($C$5&amp;$B138&amp;IF(ISERROR(MATCH($B138,GOR_PP,0))=TRUE,""," total")&amp;period_pp,joinersandleavers,COLUMN()+3,FALSE))</f>
        <v>394</v>
      </c>
      <c r="G138" s="164">
        <f t="shared" si="7"/>
        <v>35</v>
      </c>
      <c r="H138" s="164">
        <f t="shared" si="7"/>
        <v>590</v>
      </c>
      <c r="I138" s="164">
        <f t="shared" si="7"/>
        <v>0.84</v>
      </c>
      <c r="J138" s="164">
        <f t="shared" si="7"/>
        <v>378</v>
      </c>
      <c r="K138" s="164">
        <f t="shared" si="7"/>
        <v>8955.7999999999993</v>
      </c>
      <c r="L138" s="165">
        <f t="shared" si="5"/>
        <v>109</v>
      </c>
      <c r="M138" s="164">
        <f t="shared" si="5"/>
        <v>16</v>
      </c>
      <c r="N138" s="164">
        <f t="shared" si="5"/>
        <v>29</v>
      </c>
      <c r="O138" s="164">
        <f t="shared" si="5"/>
        <v>96</v>
      </c>
      <c r="P138" s="628"/>
    </row>
    <row r="139" spans="2:16" x14ac:dyDescent="0.25">
      <c r="B139" s="129" t="s">
        <v>142</v>
      </c>
      <c r="C139" s="164">
        <f t="shared" si="7"/>
        <v>1870</v>
      </c>
      <c r="D139" s="164">
        <f t="shared" si="7"/>
        <v>40666.120000000003</v>
      </c>
      <c r="E139" s="164">
        <f t="shared" si="7"/>
        <v>84</v>
      </c>
      <c r="F139" s="164">
        <f t="shared" si="7"/>
        <v>1905.46</v>
      </c>
      <c r="G139" s="164">
        <f t="shared" si="7"/>
        <v>145</v>
      </c>
      <c r="H139" s="164">
        <f t="shared" si="7"/>
        <v>2563</v>
      </c>
      <c r="I139" s="164">
        <f t="shared" si="7"/>
        <v>7.9</v>
      </c>
      <c r="J139" s="164">
        <f t="shared" si="7"/>
        <v>1809</v>
      </c>
      <c r="K139" s="164">
        <f t="shared" si="7"/>
        <v>40016.480000000003</v>
      </c>
      <c r="L139" s="165">
        <f t="shared" si="5"/>
        <v>541</v>
      </c>
      <c r="M139" s="164">
        <f t="shared" si="5"/>
        <v>81</v>
      </c>
      <c r="N139" s="164">
        <f t="shared" si="5"/>
        <v>123</v>
      </c>
      <c r="O139" s="164">
        <f t="shared" si="5"/>
        <v>499</v>
      </c>
      <c r="P139" s="628"/>
    </row>
    <row r="140" spans="2:16" x14ac:dyDescent="0.25">
      <c r="B140" s="129" t="s">
        <v>151</v>
      </c>
      <c r="C140" s="164">
        <f t="shared" si="7"/>
        <v>85</v>
      </c>
      <c r="D140" s="164">
        <f t="shared" si="7"/>
        <v>2445.48</v>
      </c>
      <c r="E140" s="164">
        <f t="shared" si="7"/>
        <v>4</v>
      </c>
      <c r="F140" s="164">
        <f t="shared" si="7"/>
        <v>21.46</v>
      </c>
      <c r="G140" s="164">
        <f t="shared" si="7"/>
        <v>4</v>
      </c>
      <c r="H140" s="164">
        <f t="shared" si="7"/>
        <v>56.48</v>
      </c>
      <c r="I140" s="164">
        <f t="shared" si="7"/>
        <v>0</v>
      </c>
      <c r="J140" s="164">
        <f t="shared" si="7"/>
        <v>85</v>
      </c>
      <c r="K140" s="164">
        <f t="shared" si="7"/>
        <v>2410.46</v>
      </c>
      <c r="L140" s="165">
        <f t="shared" si="5"/>
        <v>18</v>
      </c>
      <c r="M140" s="164">
        <f t="shared" si="5"/>
        <v>1</v>
      </c>
      <c r="N140" s="164">
        <f t="shared" si="5"/>
        <v>4</v>
      </c>
      <c r="O140" s="164">
        <f t="shared" si="5"/>
        <v>15</v>
      </c>
      <c r="P140" s="628"/>
    </row>
    <row r="141" spans="2:16" x14ac:dyDescent="0.25">
      <c r="B141" s="129" t="s">
        <v>155</v>
      </c>
      <c r="C141" s="164">
        <f t="shared" si="7"/>
        <v>1698</v>
      </c>
      <c r="D141" s="164">
        <f t="shared" si="7"/>
        <v>35188.26</v>
      </c>
      <c r="E141" s="164">
        <f t="shared" si="7"/>
        <v>79</v>
      </c>
      <c r="F141" s="164">
        <f t="shared" si="7"/>
        <v>1639.36</v>
      </c>
      <c r="G141" s="164">
        <f t="shared" si="7"/>
        <v>127</v>
      </c>
      <c r="H141" s="164">
        <f t="shared" si="7"/>
        <v>1704.48</v>
      </c>
      <c r="I141" s="164">
        <f t="shared" si="7"/>
        <v>4.58</v>
      </c>
      <c r="J141" s="164">
        <f t="shared" si="7"/>
        <v>1650</v>
      </c>
      <c r="K141" s="164">
        <f t="shared" si="7"/>
        <v>35127.72</v>
      </c>
      <c r="L141" s="165">
        <f t="shared" si="5"/>
        <v>485</v>
      </c>
      <c r="M141" s="164">
        <f t="shared" si="5"/>
        <v>69</v>
      </c>
      <c r="N141" s="164">
        <f t="shared" si="5"/>
        <v>121</v>
      </c>
      <c r="O141" s="164">
        <f t="shared" si="5"/>
        <v>433</v>
      </c>
      <c r="P141" s="628"/>
    </row>
    <row r="142" spans="2:16" x14ac:dyDescent="0.25">
      <c r="B142" s="129" t="s">
        <v>170</v>
      </c>
      <c r="C142" s="164">
        <f t="shared" si="7"/>
        <v>285</v>
      </c>
      <c r="D142" s="164">
        <f t="shared" si="7"/>
        <v>5758.5</v>
      </c>
      <c r="E142" s="164">
        <f t="shared" si="7"/>
        <v>9</v>
      </c>
      <c r="F142" s="164">
        <f t="shared" si="7"/>
        <v>177</v>
      </c>
      <c r="G142" s="164">
        <f t="shared" si="7"/>
        <v>22</v>
      </c>
      <c r="H142" s="164">
        <f t="shared" si="7"/>
        <v>279</v>
      </c>
      <c r="I142" s="164">
        <f t="shared" si="7"/>
        <v>-0.04</v>
      </c>
      <c r="J142" s="164">
        <f t="shared" si="7"/>
        <v>272</v>
      </c>
      <c r="K142" s="164">
        <f t="shared" si="7"/>
        <v>5656.46</v>
      </c>
      <c r="L142" s="165">
        <f t="shared" si="5"/>
        <v>60</v>
      </c>
      <c r="M142" s="164">
        <f t="shared" si="5"/>
        <v>8</v>
      </c>
      <c r="N142" s="164">
        <f t="shared" si="5"/>
        <v>8</v>
      </c>
      <c r="O142" s="164">
        <f t="shared" si="5"/>
        <v>60</v>
      </c>
      <c r="P142" s="628"/>
    </row>
    <row r="143" spans="2:16" x14ac:dyDescent="0.25">
      <c r="B143" s="129" t="s">
        <v>173</v>
      </c>
      <c r="C143" s="164">
        <f t="shared" si="7"/>
        <v>350</v>
      </c>
      <c r="D143" s="164">
        <f t="shared" si="7"/>
        <v>8237.92</v>
      </c>
      <c r="E143" s="164">
        <f t="shared" si="7"/>
        <v>12</v>
      </c>
      <c r="F143" s="164">
        <f t="shared" si="7"/>
        <v>274</v>
      </c>
      <c r="G143" s="164">
        <f t="shared" si="7"/>
        <v>26</v>
      </c>
      <c r="H143" s="164">
        <f t="shared" si="7"/>
        <v>379</v>
      </c>
      <c r="I143" s="164">
        <f t="shared" si="7"/>
        <v>1.68</v>
      </c>
      <c r="J143" s="164">
        <f t="shared" si="7"/>
        <v>336</v>
      </c>
      <c r="K143" s="164">
        <f t="shared" si="7"/>
        <v>8134.6</v>
      </c>
      <c r="L143" s="165">
        <f t="shared" si="5"/>
        <v>78</v>
      </c>
      <c r="M143" s="164">
        <f t="shared" si="5"/>
        <v>16</v>
      </c>
      <c r="N143" s="164">
        <f t="shared" si="5"/>
        <v>12</v>
      </c>
      <c r="O143" s="164">
        <f t="shared" si="5"/>
        <v>82</v>
      </c>
      <c r="P143" s="628"/>
    </row>
    <row r="144" spans="2:16" x14ac:dyDescent="0.25">
      <c r="B144" s="129" t="s">
        <v>187</v>
      </c>
      <c r="C144" s="164">
        <f t="shared" si="7"/>
        <v>776</v>
      </c>
      <c r="D144" s="164">
        <f t="shared" si="7"/>
        <v>17446.82</v>
      </c>
      <c r="E144" s="164">
        <f t="shared" si="7"/>
        <v>44</v>
      </c>
      <c r="F144" s="164">
        <f t="shared" si="7"/>
        <v>583.46</v>
      </c>
      <c r="G144" s="164">
        <f t="shared" si="7"/>
        <v>69</v>
      </c>
      <c r="H144" s="164">
        <f t="shared" si="7"/>
        <v>1004</v>
      </c>
      <c r="I144" s="164">
        <f t="shared" si="7"/>
        <v>3.74</v>
      </c>
      <c r="J144" s="164">
        <f t="shared" si="7"/>
        <v>751</v>
      </c>
      <c r="K144" s="164">
        <f t="shared" si="7"/>
        <v>17030.02</v>
      </c>
      <c r="L144" s="165">
        <f t="shared" si="5"/>
        <v>300</v>
      </c>
      <c r="M144" s="164">
        <f t="shared" si="5"/>
        <v>61</v>
      </c>
      <c r="N144" s="164">
        <f t="shared" si="5"/>
        <v>74</v>
      </c>
      <c r="O144" s="164">
        <f t="shared" si="5"/>
        <v>287</v>
      </c>
      <c r="P144" s="628"/>
    </row>
    <row r="145" spans="2:16" x14ac:dyDescent="0.25">
      <c r="B145" s="129" t="s">
        <v>190</v>
      </c>
      <c r="C145" s="164">
        <f t="shared" si="7"/>
        <v>186</v>
      </c>
      <c r="D145" s="164">
        <f t="shared" si="7"/>
        <v>4921.4399999999996</v>
      </c>
      <c r="E145" s="164">
        <f t="shared" si="7"/>
        <v>7</v>
      </c>
      <c r="F145" s="164">
        <f t="shared" si="7"/>
        <v>241</v>
      </c>
      <c r="G145" s="164">
        <f t="shared" si="7"/>
        <v>11</v>
      </c>
      <c r="H145" s="164">
        <f t="shared" si="7"/>
        <v>306</v>
      </c>
      <c r="I145" s="164">
        <f t="shared" si="7"/>
        <v>6.26</v>
      </c>
      <c r="J145" s="164">
        <f t="shared" si="7"/>
        <v>182</v>
      </c>
      <c r="K145" s="164">
        <f t="shared" si="7"/>
        <v>4862.7</v>
      </c>
      <c r="L145" s="165">
        <f t="shared" si="5"/>
        <v>31</v>
      </c>
      <c r="M145" s="164">
        <f t="shared" si="5"/>
        <v>8</v>
      </c>
      <c r="N145" s="164">
        <f t="shared" si="5"/>
        <v>10</v>
      </c>
      <c r="O145" s="164">
        <f t="shared" si="5"/>
        <v>29</v>
      </c>
      <c r="P145" s="628"/>
    </row>
    <row r="146" spans="2:16" x14ac:dyDescent="0.25">
      <c r="B146" s="129" t="s">
        <v>191</v>
      </c>
      <c r="C146" s="164">
        <f t="shared" si="7"/>
        <v>187</v>
      </c>
      <c r="D146" s="164">
        <f t="shared" si="7"/>
        <v>4464.9399999999996</v>
      </c>
      <c r="E146" s="164">
        <f t="shared" si="7"/>
        <v>5</v>
      </c>
      <c r="F146" s="164">
        <f t="shared" si="7"/>
        <v>118</v>
      </c>
      <c r="G146" s="164">
        <f t="shared" si="7"/>
        <v>12</v>
      </c>
      <c r="H146" s="164">
        <f t="shared" si="7"/>
        <v>155</v>
      </c>
      <c r="I146" s="164">
        <f t="shared" si="7"/>
        <v>1.22</v>
      </c>
      <c r="J146" s="164">
        <f t="shared" si="7"/>
        <v>180</v>
      </c>
      <c r="K146" s="164">
        <f t="shared" si="7"/>
        <v>4429.16</v>
      </c>
      <c r="L146" s="165">
        <f t="shared" si="5"/>
        <v>65</v>
      </c>
      <c r="M146" s="164">
        <f t="shared" si="5"/>
        <v>5</v>
      </c>
      <c r="N146" s="164">
        <f t="shared" si="5"/>
        <v>16</v>
      </c>
      <c r="O146" s="164">
        <f t="shared" si="5"/>
        <v>54</v>
      </c>
      <c r="P146" s="628"/>
    </row>
    <row r="147" spans="2:16" x14ac:dyDescent="0.25">
      <c r="B147" s="129" t="s">
        <v>203</v>
      </c>
      <c r="C147" s="164">
        <f t="shared" si="7"/>
        <v>146</v>
      </c>
      <c r="D147" s="164">
        <f t="shared" si="7"/>
        <v>2717.96</v>
      </c>
      <c r="E147" s="164">
        <f t="shared" si="7"/>
        <v>5</v>
      </c>
      <c r="F147" s="164">
        <f t="shared" si="7"/>
        <v>134</v>
      </c>
      <c r="G147" s="164">
        <f t="shared" si="7"/>
        <v>16</v>
      </c>
      <c r="H147" s="164">
        <f t="shared" si="7"/>
        <v>254</v>
      </c>
      <c r="I147" s="164">
        <f t="shared" si="7"/>
        <v>0.84</v>
      </c>
      <c r="J147" s="164">
        <f t="shared" si="7"/>
        <v>135</v>
      </c>
      <c r="K147" s="164">
        <f t="shared" si="7"/>
        <v>2598.8000000000002</v>
      </c>
      <c r="L147" s="165">
        <f t="shared" si="5"/>
        <v>56</v>
      </c>
      <c r="M147" s="164">
        <f t="shared" si="5"/>
        <v>12</v>
      </c>
      <c r="N147" s="164">
        <f t="shared" si="5"/>
        <v>16</v>
      </c>
      <c r="O147" s="164">
        <f t="shared" si="5"/>
        <v>52</v>
      </c>
      <c r="P147" s="628"/>
    </row>
    <row r="148" spans="2:16" x14ac:dyDescent="0.25">
      <c r="B148" s="129" t="s">
        <v>208</v>
      </c>
      <c r="C148" s="164">
        <f t="shared" si="7"/>
        <v>244</v>
      </c>
      <c r="D148" s="164">
        <f t="shared" si="7"/>
        <v>5874</v>
      </c>
      <c r="E148" s="164">
        <f t="shared" si="7"/>
        <v>7</v>
      </c>
      <c r="F148" s="164">
        <f t="shared" si="7"/>
        <v>378</v>
      </c>
      <c r="G148" s="164">
        <f t="shared" si="7"/>
        <v>16</v>
      </c>
      <c r="H148" s="164">
        <f t="shared" si="7"/>
        <v>327</v>
      </c>
      <c r="I148" s="164">
        <f t="shared" si="7"/>
        <v>0</v>
      </c>
      <c r="J148" s="164">
        <f t="shared" si="7"/>
        <v>235</v>
      </c>
      <c r="K148" s="164">
        <f t="shared" si="7"/>
        <v>5925</v>
      </c>
      <c r="L148" s="165">
        <f t="shared" si="5"/>
        <v>76</v>
      </c>
      <c r="M148" s="164">
        <f t="shared" si="5"/>
        <v>8</v>
      </c>
      <c r="N148" s="164">
        <f t="shared" si="5"/>
        <v>18</v>
      </c>
      <c r="O148" s="164">
        <f t="shared" si="5"/>
        <v>66</v>
      </c>
      <c r="P148" s="628"/>
    </row>
    <row r="149" spans="2:16" x14ac:dyDescent="0.25">
      <c r="B149" s="129" t="s">
        <v>218</v>
      </c>
      <c r="C149" s="164">
        <f t="shared" si="7"/>
        <v>1930</v>
      </c>
      <c r="D149" s="164">
        <f t="shared" si="7"/>
        <v>37689.86</v>
      </c>
      <c r="E149" s="164">
        <f t="shared" si="7"/>
        <v>71</v>
      </c>
      <c r="F149" s="164">
        <f t="shared" si="7"/>
        <v>1371</v>
      </c>
      <c r="G149" s="164">
        <f t="shared" si="7"/>
        <v>157</v>
      </c>
      <c r="H149" s="164">
        <f t="shared" si="7"/>
        <v>2355</v>
      </c>
      <c r="I149" s="164">
        <f t="shared" si="7"/>
        <v>2.82</v>
      </c>
      <c r="J149" s="164">
        <f t="shared" si="7"/>
        <v>1844</v>
      </c>
      <c r="K149" s="164">
        <f t="shared" si="7"/>
        <v>36708.68</v>
      </c>
      <c r="L149" s="165">
        <f t="shared" si="5"/>
        <v>837</v>
      </c>
      <c r="M149" s="164">
        <f t="shared" si="5"/>
        <v>104</v>
      </c>
      <c r="N149" s="164">
        <f t="shared" si="5"/>
        <v>231</v>
      </c>
      <c r="O149" s="164">
        <f t="shared" si="5"/>
        <v>710</v>
      </c>
      <c r="P149" s="628"/>
    </row>
    <row r="150" spans="2:16" x14ac:dyDescent="0.25">
      <c r="B150" s="129" t="s">
        <v>233</v>
      </c>
      <c r="C150" s="164">
        <f t="shared" si="7"/>
        <v>248</v>
      </c>
      <c r="D150" s="164">
        <f t="shared" si="7"/>
        <v>5177.4799999999996</v>
      </c>
      <c r="E150" s="164">
        <f t="shared" si="7"/>
        <v>8</v>
      </c>
      <c r="F150" s="164">
        <f t="shared" si="7"/>
        <v>165</v>
      </c>
      <c r="G150" s="164">
        <f t="shared" si="7"/>
        <v>15</v>
      </c>
      <c r="H150" s="164">
        <f t="shared" si="7"/>
        <v>204</v>
      </c>
      <c r="I150" s="164">
        <f t="shared" si="7"/>
        <v>0.42</v>
      </c>
      <c r="J150" s="164">
        <f t="shared" si="7"/>
        <v>241</v>
      </c>
      <c r="K150" s="164">
        <f t="shared" si="7"/>
        <v>5138.8999999999996</v>
      </c>
      <c r="L150" s="165">
        <f t="shared" si="5"/>
        <v>65</v>
      </c>
      <c r="M150" s="164">
        <f t="shared" si="5"/>
        <v>10</v>
      </c>
      <c r="N150" s="164">
        <f t="shared" si="5"/>
        <v>24</v>
      </c>
      <c r="O150" s="164">
        <f t="shared" si="5"/>
        <v>51</v>
      </c>
      <c r="P150" s="628"/>
    </row>
    <row r="151" spans="2:16" x14ac:dyDescent="0.25">
      <c r="B151" s="129" t="s">
        <v>234</v>
      </c>
      <c r="C151" s="164">
        <f t="shared" si="7"/>
        <v>1034</v>
      </c>
      <c r="D151" s="164">
        <f t="shared" si="7"/>
        <v>22031.72</v>
      </c>
      <c r="E151" s="164">
        <f t="shared" si="7"/>
        <v>48</v>
      </c>
      <c r="F151" s="164">
        <f t="shared" si="7"/>
        <v>879.92</v>
      </c>
      <c r="G151" s="164">
        <f t="shared" si="7"/>
        <v>74</v>
      </c>
      <c r="H151" s="164">
        <f t="shared" si="7"/>
        <v>1000</v>
      </c>
      <c r="I151" s="164">
        <f t="shared" si="7"/>
        <v>5.88</v>
      </c>
      <c r="J151" s="164">
        <f t="shared" si="7"/>
        <v>1008</v>
      </c>
      <c r="K151" s="164">
        <f t="shared" si="7"/>
        <v>21917.52</v>
      </c>
      <c r="L151" s="165">
        <f t="shared" si="5"/>
        <v>271</v>
      </c>
      <c r="M151" s="164">
        <f t="shared" si="5"/>
        <v>44</v>
      </c>
      <c r="N151" s="164">
        <f t="shared" si="5"/>
        <v>86</v>
      </c>
      <c r="O151" s="164">
        <f t="shared" si="5"/>
        <v>229</v>
      </c>
      <c r="P151" s="628"/>
    </row>
    <row r="152" spans="2:16" x14ac:dyDescent="0.25">
      <c r="B152" s="129" t="s">
        <v>238</v>
      </c>
      <c r="C152" s="164">
        <f t="shared" si="7"/>
        <v>224</v>
      </c>
      <c r="D152" s="164">
        <f t="shared" si="7"/>
        <v>4804.4799999999996</v>
      </c>
      <c r="E152" s="164">
        <f t="shared" si="7"/>
        <v>8</v>
      </c>
      <c r="F152" s="164">
        <f t="shared" si="7"/>
        <v>173</v>
      </c>
      <c r="G152" s="164">
        <f t="shared" si="7"/>
        <v>24</v>
      </c>
      <c r="H152" s="164">
        <f t="shared" si="7"/>
        <v>340</v>
      </c>
      <c r="I152" s="164">
        <f t="shared" si="7"/>
        <v>-23.58</v>
      </c>
      <c r="J152" s="164">
        <f t="shared" si="7"/>
        <v>208</v>
      </c>
      <c r="K152" s="164">
        <f t="shared" si="7"/>
        <v>4613.8999999999996</v>
      </c>
      <c r="L152" s="165">
        <f t="shared" ref="L152:O170" si="8">IF(ISERROR(VLOOKUP($C$5&amp;$B152&amp;IF(ISERROR(MATCH($B152,GOR_PP,0))=TRUE,""," total")&amp;period_pp,joinersandleavers,COLUMN()+3,FALSE))=TRUE,0,VLOOKUP($C$5&amp;$B152&amp;IF(ISERROR(MATCH($B152,GOR_PP,0))=TRUE,""," total")&amp;period_pp,joinersandleavers,COLUMN()+3,FALSE))</f>
        <v>100</v>
      </c>
      <c r="M152" s="164">
        <f t="shared" si="8"/>
        <v>9</v>
      </c>
      <c r="N152" s="164">
        <f t="shared" si="8"/>
        <v>20</v>
      </c>
      <c r="O152" s="164">
        <f t="shared" si="8"/>
        <v>89</v>
      </c>
      <c r="P152" s="628"/>
    </row>
    <row r="153" spans="2:16" x14ac:dyDescent="0.25">
      <c r="B153" s="129" t="s">
        <v>240</v>
      </c>
      <c r="C153" s="164">
        <f t="shared" si="7"/>
        <v>298</v>
      </c>
      <c r="D153" s="164">
        <f t="shared" si="7"/>
        <v>7343.96</v>
      </c>
      <c r="E153" s="164">
        <f t="shared" si="7"/>
        <v>10</v>
      </c>
      <c r="F153" s="164">
        <f t="shared" si="7"/>
        <v>186.46</v>
      </c>
      <c r="G153" s="164">
        <f t="shared" si="7"/>
        <v>18</v>
      </c>
      <c r="H153" s="164">
        <f t="shared" si="7"/>
        <v>278</v>
      </c>
      <c r="I153" s="164">
        <f t="shared" si="7"/>
        <v>-50.16</v>
      </c>
      <c r="J153" s="164">
        <f t="shared" si="7"/>
        <v>290</v>
      </c>
      <c r="K153" s="164">
        <f t="shared" si="7"/>
        <v>7202.26</v>
      </c>
      <c r="L153" s="165">
        <f t="shared" si="8"/>
        <v>99</v>
      </c>
      <c r="M153" s="164">
        <f t="shared" si="8"/>
        <v>12</v>
      </c>
      <c r="N153" s="164">
        <f t="shared" si="8"/>
        <v>25</v>
      </c>
      <c r="O153" s="164">
        <f t="shared" si="8"/>
        <v>86</v>
      </c>
      <c r="P153" s="628"/>
    </row>
    <row r="154" spans="2:16" ht="22.2" customHeight="1" x14ac:dyDescent="0.25">
      <c r="B154" s="128" t="s">
        <v>257</v>
      </c>
      <c r="C154" s="161">
        <f t="shared" si="7"/>
        <v>5682</v>
      </c>
      <c r="D154" s="161">
        <f t="shared" si="7"/>
        <v>117654.44</v>
      </c>
      <c r="E154" s="161">
        <f t="shared" si="7"/>
        <v>205</v>
      </c>
      <c r="F154" s="161">
        <f t="shared" si="7"/>
        <v>3597.22</v>
      </c>
      <c r="G154" s="161">
        <f t="shared" si="7"/>
        <v>431</v>
      </c>
      <c r="H154" s="161">
        <f t="shared" si="7"/>
        <v>5705.98</v>
      </c>
      <c r="I154" s="161">
        <f t="shared" si="7"/>
        <v>42.96</v>
      </c>
      <c r="J154" s="161">
        <f t="shared" si="7"/>
        <v>5456</v>
      </c>
      <c r="K154" s="161">
        <f t="shared" si="7"/>
        <v>115588.64</v>
      </c>
      <c r="L154" s="162">
        <f t="shared" si="8"/>
        <v>1171</v>
      </c>
      <c r="M154" s="161">
        <f t="shared" si="8"/>
        <v>193</v>
      </c>
      <c r="N154" s="161">
        <f t="shared" si="8"/>
        <v>294</v>
      </c>
      <c r="O154" s="161">
        <f t="shared" si="8"/>
        <v>1070</v>
      </c>
      <c r="P154" s="163"/>
    </row>
    <row r="155" spans="2:16" x14ac:dyDescent="0.25">
      <c r="B155" s="129" t="s">
        <v>96</v>
      </c>
      <c r="C155" s="164">
        <f t="shared" si="7"/>
        <v>197</v>
      </c>
      <c r="D155" s="164">
        <f t="shared" si="7"/>
        <v>3851.48</v>
      </c>
      <c r="E155" s="164">
        <f t="shared" si="7"/>
        <v>13</v>
      </c>
      <c r="F155" s="164">
        <f t="shared" si="7"/>
        <v>373</v>
      </c>
      <c r="G155" s="164">
        <f t="shared" si="7"/>
        <v>20</v>
      </c>
      <c r="H155" s="164">
        <f t="shared" si="7"/>
        <v>264</v>
      </c>
      <c r="I155" s="164">
        <f t="shared" si="7"/>
        <v>0.42</v>
      </c>
      <c r="J155" s="164">
        <f t="shared" si="7"/>
        <v>190</v>
      </c>
      <c r="K155" s="164">
        <f t="shared" si="7"/>
        <v>3960.9</v>
      </c>
      <c r="L155" s="165">
        <f t="shared" si="8"/>
        <v>66</v>
      </c>
      <c r="M155" s="164">
        <f t="shared" si="8"/>
        <v>10</v>
      </c>
      <c r="N155" s="164">
        <f t="shared" si="8"/>
        <v>19</v>
      </c>
      <c r="O155" s="164">
        <f t="shared" si="8"/>
        <v>57</v>
      </c>
      <c r="P155" s="628"/>
    </row>
    <row r="156" spans="2:16" x14ac:dyDescent="0.25">
      <c r="B156" s="129" t="s">
        <v>103</v>
      </c>
      <c r="C156" s="164">
        <f t="shared" si="7"/>
        <v>370</v>
      </c>
      <c r="D156" s="164">
        <f t="shared" si="7"/>
        <v>8218.9599999999991</v>
      </c>
      <c r="E156" s="164">
        <f t="shared" si="7"/>
        <v>7</v>
      </c>
      <c r="F156" s="164">
        <f t="shared" si="7"/>
        <v>48.92</v>
      </c>
      <c r="G156" s="164">
        <f t="shared" si="7"/>
        <v>25</v>
      </c>
      <c r="H156" s="164">
        <f t="shared" si="7"/>
        <v>215</v>
      </c>
      <c r="I156" s="164">
        <f t="shared" si="7"/>
        <v>0.84</v>
      </c>
      <c r="J156" s="164">
        <f t="shared" si="7"/>
        <v>352</v>
      </c>
      <c r="K156" s="164">
        <f t="shared" si="7"/>
        <v>8053.72</v>
      </c>
      <c r="L156" s="165">
        <f t="shared" si="8"/>
        <v>75</v>
      </c>
      <c r="M156" s="164">
        <f t="shared" si="8"/>
        <v>6</v>
      </c>
      <c r="N156" s="164">
        <f t="shared" si="8"/>
        <v>19</v>
      </c>
      <c r="O156" s="164">
        <f t="shared" si="8"/>
        <v>62</v>
      </c>
      <c r="P156" s="628"/>
    </row>
    <row r="157" spans="2:16" x14ac:dyDescent="0.25">
      <c r="B157" s="129" t="s">
        <v>108</v>
      </c>
      <c r="C157" s="164">
        <f t="shared" si="7"/>
        <v>516</v>
      </c>
      <c r="D157" s="164">
        <f t="shared" si="7"/>
        <v>10734.4</v>
      </c>
      <c r="E157" s="164">
        <f t="shared" si="7"/>
        <v>24</v>
      </c>
      <c r="F157" s="164">
        <f t="shared" si="7"/>
        <v>197.92</v>
      </c>
      <c r="G157" s="164">
        <f t="shared" si="7"/>
        <v>33</v>
      </c>
      <c r="H157" s="164">
        <f t="shared" si="7"/>
        <v>333</v>
      </c>
      <c r="I157" s="164">
        <f t="shared" si="7"/>
        <v>2.1</v>
      </c>
      <c r="J157" s="164">
        <f t="shared" si="7"/>
        <v>507</v>
      </c>
      <c r="K157" s="164">
        <f t="shared" si="7"/>
        <v>10601.42</v>
      </c>
      <c r="L157" s="165">
        <f t="shared" si="8"/>
        <v>196</v>
      </c>
      <c r="M157" s="164">
        <f t="shared" si="8"/>
        <v>24</v>
      </c>
      <c r="N157" s="164">
        <f t="shared" si="8"/>
        <v>47</v>
      </c>
      <c r="O157" s="164">
        <f t="shared" si="8"/>
        <v>173</v>
      </c>
      <c r="P157" s="628"/>
    </row>
    <row r="158" spans="2:16" x14ac:dyDescent="0.25">
      <c r="B158" s="129" t="s">
        <v>119</v>
      </c>
      <c r="C158" s="164">
        <f t="shared" si="7"/>
        <v>482</v>
      </c>
      <c r="D158" s="164">
        <f t="shared" si="7"/>
        <v>9700.4599999999991</v>
      </c>
      <c r="E158" s="164">
        <f t="shared" si="7"/>
        <v>23</v>
      </c>
      <c r="F158" s="164">
        <f t="shared" si="7"/>
        <v>602</v>
      </c>
      <c r="G158" s="164">
        <f t="shared" si="7"/>
        <v>51</v>
      </c>
      <c r="H158" s="164">
        <f t="shared" si="7"/>
        <v>867</v>
      </c>
      <c r="I158" s="164">
        <f t="shared" si="7"/>
        <v>10.8</v>
      </c>
      <c r="J158" s="164">
        <f t="shared" si="7"/>
        <v>454</v>
      </c>
      <c r="K158" s="164">
        <f t="shared" si="7"/>
        <v>9446.26</v>
      </c>
      <c r="L158" s="165">
        <f t="shared" si="8"/>
        <v>72</v>
      </c>
      <c r="M158" s="164">
        <f t="shared" si="8"/>
        <v>16</v>
      </c>
      <c r="N158" s="164">
        <f t="shared" si="8"/>
        <v>28</v>
      </c>
      <c r="O158" s="164">
        <f t="shared" si="8"/>
        <v>60</v>
      </c>
      <c r="P158" s="628"/>
    </row>
    <row r="159" spans="2:16" x14ac:dyDescent="0.25">
      <c r="B159" s="129" t="s">
        <v>126</v>
      </c>
      <c r="C159" s="164">
        <f t="shared" si="7"/>
        <v>766</v>
      </c>
      <c r="D159" s="164">
        <f t="shared" si="7"/>
        <v>13918.94</v>
      </c>
      <c r="E159" s="164">
        <f t="shared" si="7"/>
        <v>31</v>
      </c>
      <c r="F159" s="164">
        <f t="shared" si="7"/>
        <v>488.46</v>
      </c>
      <c r="G159" s="164">
        <f t="shared" si="7"/>
        <v>68</v>
      </c>
      <c r="H159" s="164">
        <f t="shared" si="7"/>
        <v>818</v>
      </c>
      <c r="I159" s="164">
        <f t="shared" si="7"/>
        <v>25.14</v>
      </c>
      <c r="J159" s="164">
        <f t="shared" si="7"/>
        <v>729</v>
      </c>
      <c r="K159" s="164">
        <f t="shared" si="7"/>
        <v>13614.54</v>
      </c>
      <c r="L159" s="165">
        <f t="shared" si="8"/>
        <v>143</v>
      </c>
      <c r="M159" s="164">
        <f t="shared" si="8"/>
        <v>32</v>
      </c>
      <c r="N159" s="164">
        <f t="shared" si="8"/>
        <v>27</v>
      </c>
      <c r="O159" s="164">
        <f t="shared" si="8"/>
        <v>148</v>
      </c>
      <c r="P159" s="628"/>
    </row>
    <row r="160" spans="2:16" x14ac:dyDescent="0.25">
      <c r="B160" s="129" t="s">
        <v>128</v>
      </c>
      <c r="C160" s="164">
        <f t="shared" si="7"/>
        <v>296</v>
      </c>
      <c r="D160" s="164">
        <f t="shared" si="7"/>
        <v>6355.96</v>
      </c>
      <c r="E160" s="164">
        <f t="shared" si="7"/>
        <v>20</v>
      </c>
      <c r="F160" s="164">
        <f t="shared" si="7"/>
        <v>261</v>
      </c>
      <c r="G160" s="164">
        <f t="shared" si="7"/>
        <v>23</v>
      </c>
      <c r="H160" s="164">
        <f t="shared" si="7"/>
        <v>298</v>
      </c>
      <c r="I160" s="164">
        <f t="shared" si="7"/>
        <v>0.84</v>
      </c>
      <c r="J160" s="164">
        <f t="shared" si="7"/>
        <v>293</v>
      </c>
      <c r="K160" s="164">
        <f t="shared" si="7"/>
        <v>6319.8</v>
      </c>
      <c r="L160" s="165">
        <f t="shared" si="8"/>
        <v>42</v>
      </c>
      <c r="M160" s="164">
        <f t="shared" si="8"/>
        <v>14</v>
      </c>
      <c r="N160" s="164">
        <f t="shared" si="8"/>
        <v>16</v>
      </c>
      <c r="O160" s="164">
        <f t="shared" si="8"/>
        <v>40</v>
      </c>
      <c r="P160" s="628"/>
    </row>
    <row r="161" spans="2:16" x14ac:dyDescent="0.25">
      <c r="B161" s="129" t="s">
        <v>137</v>
      </c>
      <c r="C161" s="164">
        <f t="shared" si="7"/>
        <v>693</v>
      </c>
      <c r="D161" s="164">
        <f t="shared" si="7"/>
        <v>15961.88</v>
      </c>
      <c r="E161" s="164">
        <f t="shared" si="7"/>
        <v>19</v>
      </c>
      <c r="F161" s="164">
        <f t="shared" si="7"/>
        <v>370</v>
      </c>
      <c r="G161" s="164">
        <f t="shared" si="7"/>
        <v>51</v>
      </c>
      <c r="H161" s="164">
        <f t="shared" si="7"/>
        <v>683.98</v>
      </c>
      <c r="I161" s="164">
        <f t="shared" si="7"/>
        <v>2.06</v>
      </c>
      <c r="J161" s="164">
        <f t="shared" si="7"/>
        <v>661</v>
      </c>
      <c r="K161" s="164">
        <f t="shared" si="7"/>
        <v>15649.96</v>
      </c>
      <c r="L161" s="165">
        <f t="shared" si="8"/>
        <v>132</v>
      </c>
      <c r="M161" s="164">
        <f t="shared" si="8"/>
        <v>20</v>
      </c>
      <c r="N161" s="164">
        <f t="shared" si="8"/>
        <v>35</v>
      </c>
      <c r="O161" s="164">
        <f t="shared" si="8"/>
        <v>117</v>
      </c>
      <c r="P161" s="628"/>
    </row>
    <row r="162" spans="2:16" x14ac:dyDescent="0.25">
      <c r="B162" s="129" t="s">
        <v>4006</v>
      </c>
      <c r="C162" s="164">
        <f t="shared" si="7"/>
        <v>4</v>
      </c>
      <c r="D162" s="164">
        <f t="shared" si="7"/>
        <v>47</v>
      </c>
      <c r="E162" s="164">
        <f t="shared" si="7"/>
        <v>0</v>
      </c>
      <c r="F162" s="164">
        <f t="shared" si="7"/>
        <v>0</v>
      </c>
      <c r="G162" s="164">
        <f t="shared" si="7"/>
        <v>0</v>
      </c>
      <c r="H162" s="164">
        <f t="shared" si="7"/>
        <v>0</v>
      </c>
      <c r="I162" s="164">
        <f t="shared" si="7"/>
        <v>0</v>
      </c>
      <c r="J162" s="164">
        <f t="shared" si="7"/>
        <v>4</v>
      </c>
      <c r="K162" s="164">
        <f t="shared" si="7"/>
        <v>47</v>
      </c>
      <c r="L162" s="165">
        <f t="shared" si="8"/>
        <v>0</v>
      </c>
      <c r="M162" s="164">
        <f t="shared" si="8"/>
        <v>0</v>
      </c>
      <c r="N162" s="164">
        <f t="shared" si="8"/>
        <v>0</v>
      </c>
      <c r="O162" s="164">
        <f t="shared" si="8"/>
        <v>0</v>
      </c>
      <c r="P162" s="628"/>
    </row>
    <row r="163" spans="2:16" x14ac:dyDescent="0.25">
      <c r="B163" s="129" t="s">
        <v>179</v>
      </c>
      <c r="C163" s="164">
        <f t="shared" si="7"/>
        <v>250</v>
      </c>
      <c r="D163" s="164">
        <f t="shared" si="7"/>
        <v>4942</v>
      </c>
      <c r="E163" s="164">
        <f t="shared" si="7"/>
        <v>4</v>
      </c>
      <c r="F163" s="164">
        <f t="shared" si="7"/>
        <v>57</v>
      </c>
      <c r="G163" s="164">
        <f t="shared" si="7"/>
        <v>20</v>
      </c>
      <c r="H163" s="164">
        <f t="shared" si="7"/>
        <v>205</v>
      </c>
      <c r="I163" s="164">
        <f t="shared" si="7"/>
        <v>0</v>
      </c>
      <c r="J163" s="164">
        <f t="shared" si="7"/>
        <v>234</v>
      </c>
      <c r="K163" s="164">
        <f t="shared" si="7"/>
        <v>4794</v>
      </c>
      <c r="L163" s="165">
        <f t="shared" si="8"/>
        <v>59</v>
      </c>
      <c r="M163" s="164">
        <f t="shared" si="8"/>
        <v>9</v>
      </c>
      <c r="N163" s="164">
        <f t="shared" si="8"/>
        <v>15</v>
      </c>
      <c r="O163" s="164">
        <f t="shared" si="8"/>
        <v>53</v>
      </c>
      <c r="P163" s="628"/>
    </row>
    <row r="164" spans="2:16" x14ac:dyDescent="0.25">
      <c r="B164" s="129" t="s">
        <v>189</v>
      </c>
      <c r="C164" s="164">
        <f t="shared" si="7"/>
        <v>204</v>
      </c>
      <c r="D164" s="164">
        <f t="shared" si="7"/>
        <v>4750</v>
      </c>
      <c r="E164" s="164">
        <f t="shared" si="7"/>
        <v>7</v>
      </c>
      <c r="F164" s="164">
        <f t="shared" si="7"/>
        <v>179</v>
      </c>
      <c r="G164" s="164">
        <f t="shared" si="7"/>
        <v>20</v>
      </c>
      <c r="H164" s="164">
        <f t="shared" si="7"/>
        <v>216</v>
      </c>
      <c r="I164" s="164">
        <f t="shared" si="7"/>
        <v>0</v>
      </c>
      <c r="J164" s="164">
        <f t="shared" si="7"/>
        <v>191</v>
      </c>
      <c r="K164" s="164">
        <f t="shared" si="7"/>
        <v>4713</v>
      </c>
      <c r="L164" s="165">
        <f t="shared" si="8"/>
        <v>27</v>
      </c>
      <c r="M164" s="164">
        <f t="shared" si="8"/>
        <v>5</v>
      </c>
      <c r="N164" s="164">
        <f t="shared" si="8"/>
        <v>2</v>
      </c>
      <c r="O164" s="164">
        <f t="shared" si="8"/>
        <v>30</v>
      </c>
      <c r="P164" s="628"/>
    </row>
    <row r="165" spans="2:16" x14ac:dyDescent="0.25">
      <c r="B165" s="129" t="s">
        <v>205</v>
      </c>
      <c r="C165" s="164">
        <f t="shared" si="7"/>
        <v>482</v>
      </c>
      <c r="D165" s="164">
        <f t="shared" si="7"/>
        <v>9509.9599999999991</v>
      </c>
      <c r="E165" s="164">
        <f t="shared" si="7"/>
        <v>16</v>
      </c>
      <c r="F165" s="164">
        <f t="shared" si="7"/>
        <v>273</v>
      </c>
      <c r="G165" s="164">
        <f t="shared" si="7"/>
        <v>34</v>
      </c>
      <c r="H165" s="164">
        <f t="shared" si="7"/>
        <v>365</v>
      </c>
      <c r="I165" s="164">
        <f t="shared" ref="C165:K170" si="9">IF(ISERROR(VLOOKUP($C$5&amp;$B165&amp;IF(ISERROR(MATCH($B165,GOR_PP,0))=TRUE,""," total")&amp;period_pp,joinersandleavers,COLUMN()+3,FALSE))=TRUE,0,VLOOKUP($C$5&amp;$B165&amp;IF(ISERROR(MATCH($B165,GOR_PP,0))=TRUE,""," total")&amp;period_pp,joinersandleavers,COLUMN()+3,FALSE))</f>
        <v>-1.26</v>
      </c>
      <c r="J165" s="164">
        <f t="shared" si="9"/>
        <v>464</v>
      </c>
      <c r="K165" s="164">
        <f t="shared" si="9"/>
        <v>9416.7000000000007</v>
      </c>
      <c r="L165" s="165">
        <f t="shared" si="8"/>
        <v>90</v>
      </c>
      <c r="M165" s="164">
        <f t="shared" si="8"/>
        <v>19</v>
      </c>
      <c r="N165" s="164">
        <f t="shared" si="8"/>
        <v>23</v>
      </c>
      <c r="O165" s="164">
        <f t="shared" si="8"/>
        <v>86</v>
      </c>
      <c r="P165" s="628"/>
    </row>
    <row r="166" spans="2:16" x14ac:dyDescent="0.25">
      <c r="B166" s="129" t="s">
        <v>206</v>
      </c>
      <c r="C166" s="164">
        <f t="shared" si="9"/>
        <v>361</v>
      </c>
      <c r="D166" s="164">
        <f t="shared" si="9"/>
        <v>8849.98</v>
      </c>
      <c r="E166" s="164">
        <f t="shared" si="9"/>
        <v>14</v>
      </c>
      <c r="F166" s="164">
        <f t="shared" si="9"/>
        <v>406</v>
      </c>
      <c r="G166" s="164">
        <f t="shared" si="9"/>
        <v>24</v>
      </c>
      <c r="H166" s="164">
        <f t="shared" si="9"/>
        <v>404</v>
      </c>
      <c r="I166" s="164">
        <f t="shared" si="9"/>
        <v>0.38</v>
      </c>
      <c r="J166" s="164">
        <f t="shared" si="9"/>
        <v>351</v>
      </c>
      <c r="K166" s="164">
        <f t="shared" si="9"/>
        <v>8852.36</v>
      </c>
      <c r="L166" s="165">
        <f t="shared" si="8"/>
        <v>88</v>
      </c>
      <c r="M166" s="164">
        <f t="shared" si="8"/>
        <v>13</v>
      </c>
      <c r="N166" s="164">
        <f t="shared" si="8"/>
        <v>21</v>
      </c>
      <c r="O166" s="164">
        <f t="shared" si="8"/>
        <v>80</v>
      </c>
      <c r="P166" s="628"/>
    </row>
    <row r="167" spans="2:16" x14ac:dyDescent="0.25">
      <c r="B167" s="129" t="s">
        <v>220</v>
      </c>
      <c r="C167" s="164">
        <f t="shared" si="9"/>
        <v>275</v>
      </c>
      <c r="D167" s="164">
        <f t="shared" si="9"/>
        <v>5168.4799999999996</v>
      </c>
      <c r="E167" s="164">
        <f t="shared" si="9"/>
        <v>9</v>
      </c>
      <c r="F167" s="164">
        <f t="shared" si="9"/>
        <v>74.459999999999994</v>
      </c>
      <c r="G167" s="164">
        <f t="shared" si="9"/>
        <v>13</v>
      </c>
      <c r="H167" s="164">
        <f t="shared" si="9"/>
        <v>190</v>
      </c>
      <c r="I167" s="164">
        <f t="shared" si="9"/>
        <v>0.42</v>
      </c>
      <c r="J167" s="164">
        <f t="shared" si="9"/>
        <v>271</v>
      </c>
      <c r="K167" s="164">
        <f t="shared" si="9"/>
        <v>5053.3599999999997</v>
      </c>
      <c r="L167" s="165">
        <f t="shared" si="8"/>
        <v>38</v>
      </c>
      <c r="M167" s="164">
        <f t="shared" si="8"/>
        <v>6</v>
      </c>
      <c r="N167" s="164">
        <f t="shared" si="8"/>
        <v>11</v>
      </c>
      <c r="O167" s="164">
        <f t="shared" si="8"/>
        <v>33</v>
      </c>
      <c r="P167" s="628"/>
    </row>
    <row r="168" spans="2:16" x14ac:dyDescent="0.25">
      <c r="B168" s="129" t="s">
        <v>224</v>
      </c>
      <c r="C168" s="164">
        <f t="shared" si="9"/>
        <v>106</v>
      </c>
      <c r="D168" s="164">
        <f t="shared" si="9"/>
        <v>1696.48</v>
      </c>
      <c r="E168" s="164">
        <f t="shared" si="9"/>
        <v>1</v>
      </c>
      <c r="F168" s="164">
        <f t="shared" si="9"/>
        <v>4</v>
      </c>
      <c r="G168" s="164">
        <f t="shared" si="9"/>
        <v>11</v>
      </c>
      <c r="H168" s="164">
        <f t="shared" si="9"/>
        <v>126</v>
      </c>
      <c r="I168" s="164">
        <f t="shared" si="9"/>
        <v>0.42</v>
      </c>
      <c r="J168" s="164">
        <f t="shared" si="9"/>
        <v>96</v>
      </c>
      <c r="K168" s="164">
        <f t="shared" si="9"/>
        <v>1574.9</v>
      </c>
      <c r="L168" s="165">
        <f t="shared" si="8"/>
        <v>16</v>
      </c>
      <c r="M168" s="164">
        <f t="shared" si="8"/>
        <v>5</v>
      </c>
      <c r="N168" s="164">
        <f t="shared" si="8"/>
        <v>2</v>
      </c>
      <c r="O168" s="164">
        <f t="shared" si="8"/>
        <v>19</v>
      </c>
      <c r="P168" s="628"/>
    </row>
    <row r="169" spans="2:16" x14ac:dyDescent="0.25">
      <c r="B169" s="129" t="s">
        <v>237</v>
      </c>
      <c r="C169" s="164">
        <f t="shared" si="9"/>
        <v>680</v>
      </c>
      <c r="D169" s="164">
        <f t="shared" si="9"/>
        <v>13948.46</v>
      </c>
      <c r="E169" s="164">
        <f t="shared" si="9"/>
        <v>24</v>
      </c>
      <c r="F169" s="164">
        <f t="shared" si="9"/>
        <v>304.45999999999998</v>
      </c>
      <c r="G169" s="164">
        <f t="shared" si="9"/>
        <v>45</v>
      </c>
      <c r="H169" s="164">
        <f t="shared" si="9"/>
        <v>763</v>
      </c>
      <c r="I169" s="164">
        <f t="shared" si="9"/>
        <v>0.8</v>
      </c>
      <c r="J169" s="164">
        <f t="shared" si="9"/>
        <v>659</v>
      </c>
      <c r="K169" s="164">
        <f t="shared" si="9"/>
        <v>13490.72</v>
      </c>
      <c r="L169" s="165">
        <f t="shared" si="8"/>
        <v>127</v>
      </c>
      <c r="M169" s="164">
        <f t="shared" si="8"/>
        <v>21</v>
      </c>
      <c r="N169" s="164">
        <f t="shared" si="8"/>
        <v>36</v>
      </c>
      <c r="O169" s="164">
        <f t="shared" si="8"/>
        <v>112</v>
      </c>
      <c r="P169" s="628"/>
    </row>
    <row r="170" spans="2:16" ht="22.2" customHeight="1" x14ac:dyDescent="0.25">
      <c r="B170" s="135" t="s">
        <v>244</v>
      </c>
      <c r="C170" s="158">
        <f t="shared" si="9"/>
        <v>28</v>
      </c>
      <c r="D170" s="158">
        <f t="shared" si="9"/>
        <v>321</v>
      </c>
      <c r="E170" s="158">
        <f t="shared" si="9"/>
        <v>12</v>
      </c>
      <c r="F170" s="158">
        <f t="shared" si="9"/>
        <v>355</v>
      </c>
      <c r="G170" s="158">
        <f t="shared" si="9"/>
        <v>21</v>
      </c>
      <c r="H170" s="158">
        <f t="shared" si="9"/>
        <v>151</v>
      </c>
      <c r="I170" s="158">
        <f t="shared" si="9"/>
        <v>0</v>
      </c>
      <c r="J170" s="158">
        <f t="shared" si="9"/>
        <v>19</v>
      </c>
      <c r="K170" s="158">
        <f t="shared" si="9"/>
        <v>525</v>
      </c>
      <c r="L170" s="159">
        <f t="shared" si="8"/>
        <v>33</v>
      </c>
      <c r="M170" s="158">
        <f t="shared" si="8"/>
        <v>10</v>
      </c>
      <c r="N170" s="158">
        <f t="shared" si="8"/>
        <v>11</v>
      </c>
      <c r="O170" s="158">
        <f t="shared" si="8"/>
        <v>32</v>
      </c>
      <c r="P170" s="167"/>
    </row>
    <row r="171" spans="2:16" x14ac:dyDescent="0.25">
      <c r="B171" s="168"/>
      <c r="C171" s="169"/>
      <c r="D171" s="169"/>
      <c r="E171" s="169"/>
      <c r="F171" s="169"/>
      <c r="G171" s="169"/>
      <c r="H171" s="169"/>
      <c r="I171" s="169"/>
      <c r="J171" s="169"/>
      <c r="K171" s="169"/>
      <c r="L171" s="170"/>
      <c r="M171" s="169"/>
      <c r="N171" s="169"/>
      <c r="O171" s="169"/>
      <c r="P171" s="167"/>
    </row>
    <row r="172" spans="2:16" x14ac:dyDescent="0.25">
      <c r="B172" s="171" t="s">
        <v>244</v>
      </c>
      <c r="C172" s="154"/>
      <c r="D172" s="154"/>
      <c r="E172" s="172"/>
      <c r="F172" s="154"/>
      <c r="G172" s="173"/>
      <c r="H172" s="173"/>
      <c r="I172" s="140"/>
      <c r="J172" s="140"/>
      <c r="K172" s="140"/>
      <c r="L172" s="687" t="s">
        <v>3996</v>
      </c>
      <c r="M172" s="687"/>
      <c r="N172" s="687"/>
      <c r="O172" s="687"/>
      <c r="P172" s="140"/>
    </row>
    <row r="173" spans="2:16" x14ac:dyDescent="0.25">
      <c r="B173" s="46" t="s">
        <v>3997</v>
      </c>
      <c r="C173" s="142"/>
      <c r="D173" s="142"/>
      <c r="E173" s="142"/>
      <c r="F173" s="142"/>
      <c r="G173" s="142"/>
      <c r="H173" s="142"/>
      <c r="I173" s="142"/>
      <c r="J173" s="142"/>
      <c r="K173" s="142"/>
      <c r="L173" s="142"/>
      <c r="M173" s="142"/>
      <c r="N173" s="142"/>
      <c r="O173" s="142"/>
      <c r="P173" s="174"/>
    </row>
    <row r="174" spans="2:16" x14ac:dyDescent="0.25">
      <c r="B174" s="144" t="s">
        <v>4030</v>
      </c>
      <c r="C174" s="154"/>
      <c r="D174" s="154"/>
      <c r="E174" s="154"/>
      <c r="F174" s="154"/>
      <c r="G174" s="175"/>
      <c r="H174" s="140"/>
      <c r="I174" s="150"/>
      <c r="J174" s="140"/>
      <c r="K174" s="150"/>
      <c r="L174" s="140"/>
      <c r="M174" s="150"/>
      <c r="N174" s="140"/>
      <c r="O174" s="150"/>
      <c r="P174" s="140"/>
    </row>
    <row r="175" spans="2:16" ht="12.75" customHeight="1" x14ac:dyDescent="0.25">
      <c r="B175" s="144" t="s">
        <v>4031</v>
      </c>
      <c r="C175" s="144"/>
      <c r="D175" s="144"/>
      <c r="E175" s="144"/>
      <c r="F175" s="144"/>
      <c r="G175" s="144"/>
      <c r="H175" s="144"/>
      <c r="I175" s="144"/>
      <c r="J175" s="144"/>
      <c r="K175" s="144"/>
      <c r="L175" s="144"/>
      <c r="M175" s="144"/>
      <c r="N175" s="144"/>
      <c r="O175" s="144"/>
      <c r="P175" s="140"/>
    </row>
    <row r="176" spans="2:16" x14ac:dyDescent="0.25">
      <c r="B176" s="663" t="s">
        <v>4032</v>
      </c>
      <c r="C176" s="663"/>
      <c r="D176" s="663"/>
      <c r="E176" s="663"/>
      <c r="F176" s="663"/>
      <c r="G176" s="663"/>
      <c r="H176" s="663"/>
      <c r="I176" s="663"/>
      <c r="J176" s="663"/>
      <c r="K176" s="663"/>
      <c r="L176" s="663"/>
      <c r="M176" s="663"/>
      <c r="N176" s="144"/>
      <c r="O176" s="144"/>
      <c r="P176" s="140"/>
    </row>
    <row r="177" spans="2:16" x14ac:dyDescent="0.25">
      <c r="B177" s="675" t="s">
        <v>16256</v>
      </c>
      <c r="C177" s="675"/>
      <c r="D177" s="675"/>
      <c r="E177" s="675"/>
      <c r="F177" s="675"/>
      <c r="G177" s="675"/>
      <c r="H177" s="675"/>
      <c r="I177" s="675"/>
      <c r="J177" s="675"/>
      <c r="K177" s="675"/>
      <c r="L177" s="675"/>
      <c r="M177" s="675"/>
      <c r="N177" s="140"/>
      <c r="O177" s="150"/>
      <c r="P177" s="140"/>
    </row>
    <row r="178" spans="2:16" x14ac:dyDescent="0.25">
      <c r="B178" s="675"/>
      <c r="C178" s="675"/>
      <c r="D178" s="675"/>
      <c r="E178" s="675"/>
      <c r="F178" s="675"/>
      <c r="G178" s="675"/>
      <c r="H178" s="675"/>
      <c r="I178" s="675"/>
      <c r="J178" s="675"/>
      <c r="K178" s="675"/>
      <c r="L178" s="675"/>
      <c r="M178" s="675"/>
      <c r="N178" s="140"/>
      <c r="O178" s="150"/>
      <c r="P178" s="140"/>
    </row>
  </sheetData>
  <sheetProtection sheet="1" objects="1" scenarios="1"/>
  <mergeCells count="6">
    <mergeCell ref="B177:M178"/>
    <mergeCell ref="C5:E5"/>
    <mergeCell ref="C7:K7"/>
    <mergeCell ref="L7:O7"/>
    <mergeCell ref="L172:O172"/>
    <mergeCell ref="B176:M176"/>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1A0C7"/>
  </sheetPr>
  <dimension ref="A1:I32"/>
  <sheetViews>
    <sheetView showGridLines="0" workbookViewId="0"/>
  </sheetViews>
  <sheetFormatPr defaultRowHeight="13.2" x14ac:dyDescent="0.25"/>
  <cols>
    <col min="1" max="1" width="3.6640625" customWidth="1"/>
    <col min="2" max="2" width="10.5546875" customWidth="1"/>
    <col min="3" max="7" width="17.6640625" customWidth="1"/>
  </cols>
  <sheetData>
    <row r="1" spans="1:9" x14ac:dyDescent="0.25">
      <c r="A1" s="645"/>
      <c r="B1" s="645"/>
      <c r="C1" s="57"/>
      <c r="D1" s="57"/>
      <c r="E1" s="57"/>
      <c r="F1" s="57"/>
      <c r="G1" s="57"/>
      <c r="H1" s="57"/>
      <c r="I1" s="57"/>
    </row>
    <row r="2" spans="1:9" ht="15.6" x14ac:dyDescent="0.25">
      <c r="A2" s="57"/>
      <c r="B2" s="2" t="s">
        <v>4033</v>
      </c>
      <c r="C2" s="63"/>
      <c r="D2" s="63"/>
      <c r="E2" s="63"/>
      <c r="F2" s="64"/>
      <c r="G2" s="64"/>
      <c r="H2" s="57"/>
      <c r="I2" s="57"/>
    </row>
    <row r="3" spans="1:9" ht="13.8" x14ac:dyDescent="0.25">
      <c r="A3" s="176"/>
      <c r="B3" s="146" t="str">
        <f>Ranges!A19</f>
        <v>31 August 2020 to 31 March 2021</v>
      </c>
      <c r="C3" s="65"/>
      <c r="D3" s="65"/>
      <c r="E3" s="65"/>
      <c r="F3" s="64"/>
      <c r="G3" s="64"/>
      <c r="H3" s="57"/>
      <c r="I3" s="57"/>
    </row>
    <row r="4" spans="1:9" ht="24" customHeight="1" x14ac:dyDescent="0.25">
      <c r="A4" s="176"/>
      <c r="B4" s="146"/>
      <c r="C4" s="65"/>
      <c r="D4" s="65"/>
      <c r="E4" s="65"/>
      <c r="F4" s="64"/>
      <c r="G4" s="64"/>
      <c r="H4" s="57"/>
      <c r="I4" s="57"/>
    </row>
    <row r="5" spans="1:9" x14ac:dyDescent="0.25">
      <c r="B5" s="177"/>
      <c r="C5" s="177"/>
      <c r="D5" s="177"/>
      <c r="E5" s="178"/>
      <c r="F5" s="178"/>
      <c r="G5" s="178"/>
    </row>
    <row r="6" spans="1:9" x14ac:dyDescent="0.25">
      <c r="B6" s="177"/>
      <c r="C6" s="177"/>
      <c r="D6" s="177"/>
      <c r="E6" s="178"/>
      <c r="F6" s="178"/>
      <c r="G6" s="178"/>
    </row>
    <row r="7" spans="1:9" x14ac:dyDescent="0.25">
      <c r="B7" s="177"/>
      <c r="C7" s="177"/>
      <c r="D7" s="177"/>
      <c r="E7" s="178"/>
      <c r="F7" s="178"/>
      <c r="G7" s="178"/>
    </row>
    <row r="8" spans="1:9" x14ac:dyDescent="0.25">
      <c r="B8" s="177"/>
      <c r="C8" s="177"/>
      <c r="D8" s="177"/>
      <c r="E8" s="178"/>
      <c r="F8" s="178"/>
      <c r="G8" s="178"/>
    </row>
    <row r="9" spans="1:9" x14ac:dyDescent="0.25">
      <c r="B9" s="177"/>
      <c r="C9" s="177"/>
      <c r="D9" s="177"/>
      <c r="E9" s="178"/>
      <c r="F9" s="178"/>
      <c r="G9" s="178"/>
      <c r="I9" s="57"/>
    </row>
    <row r="10" spans="1:9" x14ac:dyDescent="0.25">
      <c r="B10" s="177"/>
      <c r="C10" s="177"/>
      <c r="D10" s="177"/>
      <c r="E10" s="178"/>
      <c r="F10" s="178"/>
      <c r="G10" s="178"/>
    </row>
    <row r="11" spans="1:9" x14ac:dyDescent="0.25">
      <c r="B11" s="177"/>
      <c r="C11" s="177"/>
      <c r="D11" s="177"/>
      <c r="E11" s="178"/>
      <c r="F11" s="178"/>
      <c r="G11" s="178"/>
    </row>
    <row r="12" spans="1:9" x14ac:dyDescent="0.25">
      <c r="B12" s="177"/>
      <c r="C12" s="177"/>
      <c r="D12" s="177"/>
      <c r="E12" s="178"/>
      <c r="F12" s="178"/>
      <c r="G12" s="178"/>
    </row>
    <row r="13" spans="1:9" x14ac:dyDescent="0.25">
      <c r="B13" s="177"/>
      <c r="C13" s="177"/>
      <c r="D13" s="177"/>
      <c r="E13" s="178"/>
      <c r="F13" s="178"/>
      <c r="G13" s="178"/>
    </row>
    <row r="14" spans="1:9" x14ac:dyDescent="0.25">
      <c r="B14" s="177"/>
      <c r="C14" s="177"/>
      <c r="D14" s="177"/>
      <c r="E14" s="178"/>
      <c r="F14" s="178"/>
      <c r="G14" s="178"/>
    </row>
    <row r="15" spans="1:9" x14ac:dyDescent="0.25">
      <c r="B15" s="177"/>
      <c r="C15" s="177"/>
      <c r="D15" s="177"/>
      <c r="E15" s="178"/>
      <c r="F15" s="178"/>
      <c r="G15" s="178"/>
    </row>
    <row r="16" spans="1:9" x14ac:dyDescent="0.25">
      <c r="B16" s="177"/>
      <c r="C16" s="177"/>
      <c r="D16" s="177"/>
      <c r="E16" s="178"/>
      <c r="F16" s="178"/>
      <c r="G16" s="178"/>
    </row>
    <row r="17" spans="1:9" x14ac:dyDescent="0.25">
      <c r="B17" s="177"/>
      <c r="C17" s="177"/>
      <c r="D17" s="177"/>
      <c r="E17" s="178"/>
      <c r="F17" s="178"/>
      <c r="G17" s="178"/>
    </row>
    <row r="18" spans="1:9" x14ac:dyDescent="0.25">
      <c r="B18" s="177"/>
      <c r="C18" s="177"/>
      <c r="D18" s="177"/>
      <c r="E18" s="178"/>
      <c r="F18" s="178"/>
      <c r="G18" s="178"/>
    </row>
    <row r="19" spans="1:9" x14ac:dyDescent="0.25">
      <c r="B19" s="177"/>
      <c r="C19" s="177"/>
      <c r="D19" s="177"/>
      <c r="E19" s="178"/>
      <c r="F19" s="178"/>
      <c r="G19" s="178"/>
    </row>
    <row r="20" spans="1:9" x14ac:dyDescent="0.25">
      <c r="B20" s="177"/>
      <c r="C20" s="177"/>
      <c r="D20" s="177"/>
      <c r="E20" s="178"/>
      <c r="F20" s="178"/>
      <c r="G20" s="178"/>
    </row>
    <row r="21" spans="1:9" x14ac:dyDescent="0.25">
      <c r="B21" s="177"/>
      <c r="C21" s="177"/>
      <c r="D21" s="177"/>
      <c r="E21" s="178"/>
      <c r="F21" s="178"/>
      <c r="G21" s="178"/>
    </row>
    <row r="22" spans="1:9" x14ac:dyDescent="0.25">
      <c r="B22" s="177"/>
      <c r="C22" s="177"/>
      <c r="D22" s="177"/>
      <c r="E22" s="178"/>
      <c r="F22" s="178"/>
      <c r="G22" s="178"/>
    </row>
    <row r="23" spans="1:9" x14ac:dyDescent="0.25">
      <c r="B23" s="177"/>
      <c r="C23" s="177"/>
      <c r="D23" s="177"/>
      <c r="E23" s="178"/>
      <c r="F23" s="178"/>
      <c r="G23" s="178"/>
    </row>
    <row r="24" spans="1:9" x14ac:dyDescent="0.25">
      <c r="A24" s="57"/>
      <c r="B24" s="1"/>
      <c r="C24" s="57"/>
      <c r="D24" s="57"/>
      <c r="E24" s="57"/>
      <c r="F24" s="57"/>
      <c r="G24" s="57"/>
      <c r="H24" s="57"/>
      <c r="I24" s="57"/>
    </row>
    <row r="25" spans="1:9" x14ac:dyDescent="0.25">
      <c r="B25" s="179"/>
      <c r="C25" s="688" t="s">
        <v>4034</v>
      </c>
      <c r="D25" s="688"/>
      <c r="E25" s="688"/>
      <c r="F25" s="688"/>
      <c r="G25" s="688"/>
      <c r="H25" s="180"/>
      <c r="I25" s="180"/>
    </row>
    <row r="26" spans="1:9" ht="27" customHeight="1" x14ac:dyDescent="0.25">
      <c r="A26" s="181"/>
      <c r="B26" s="179"/>
      <c r="C26" s="182" t="s">
        <v>74</v>
      </c>
      <c r="D26" s="182" t="s">
        <v>75</v>
      </c>
      <c r="E26" s="182" t="s">
        <v>77</v>
      </c>
      <c r="F26" s="182" t="s">
        <v>79</v>
      </c>
      <c r="G26" s="182" t="s">
        <v>72</v>
      </c>
      <c r="H26" s="183"/>
      <c r="I26" s="183"/>
    </row>
    <row r="27" spans="1:9" ht="25.95" customHeight="1" x14ac:dyDescent="0.25">
      <c r="B27" s="184" t="s">
        <v>4008</v>
      </c>
      <c r="C27" s="185">
        <f>VLOOKUP(CONCATENATE(C$26,"All England total",period_pp),joinersandleavers,8,FALSE)+VLOOKUP(CONCATENATE(C$26,"All England total",period_pp),joinersandleavers,16,FALSE)</f>
        <v>1265</v>
      </c>
      <c r="D27" s="185">
        <f>VLOOKUP(CONCATENATE(D$26,"All England total",period_pp),joinersandleavers,8,FALSE)+VLOOKUP(CONCATENATE(D$26,"All England total",period_pp),joinersandleavers,16,FALSE)</f>
        <v>1569</v>
      </c>
      <c r="E27" s="185">
        <f>VLOOKUP(CONCATENATE(E$26,"All England total",period_pp),joinersandleavers,8,FALSE)+VLOOKUP(CONCATENATE(E$26,"All England total",period_pp),joinersandleavers,16,FALSE)</f>
        <v>19</v>
      </c>
      <c r="F27" s="185">
        <f>VLOOKUP(CONCATENATE(F$26,"All England total",period_pp),joinersandleavers,8,FALSE)+VLOOKUP(CONCATENATE(F$26,"All England total",period_pp),joinersandleavers,16,FALSE)</f>
        <v>1421</v>
      </c>
      <c r="G27" s="185">
        <f>VLOOKUP(CONCATENATE(G$26,"All England total",period_pp),joinersandleavers,8,FALSE)+VLOOKUP(CONCATENATE(G$26,"All England total",period_pp),joinersandleavers,16,FALSE)</f>
        <v>4274</v>
      </c>
      <c r="H27" s="186"/>
      <c r="I27" s="178"/>
    </row>
    <row r="28" spans="1:9" x14ac:dyDescent="0.25">
      <c r="B28" s="187" t="s">
        <v>4009</v>
      </c>
      <c r="C28" s="188">
        <f>VLOOKUP(CONCATENATE(C$26,"All England total",period_pp),joinersandleavers,10,FALSE)+VLOOKUP(CONCATENATE(C$26,"All England total",period_pp),joinersandleavers,17,FALSE)</f>
        <v>3109</v>
      </c>
      <c r="D28" s="188">
        <f>VLOOKUP(CONCATENATE(D$26,"All England total",period_pp),joinersandleavers,10,FALSE)+VLOOKUP(CONCATENATE(D$26,"All England total",period_pp),joinersandleavers,17,FALSE)</f>
        <v>2001</v>
      </c>
      <c r="E28" s="188">
        <f>VLOOKUP(CONCATENATE(E$26,"All England total",period_pp),joinersandleavers,10,FALSE)+VLOOKUP(CONCATENATE(E$26,"All England total",period_pp),joinersandleavers,17,FALSE)</f>
        <v>26</v>
      </c>
      <c r="F28" s="188">
        <f>VLOOKUP(CONCATENATE(F$26,"All England total",period_pp),joinersandleavers,10,FALSE)+VLOOKUP(CONCATENATE(F$26,"All England total",period_pp),joinersandleavers,17,FALSE)</f>
        <v>2430</v>
      </c>
      <c r="G28" s="188">
        <f>VLOOKUP(CONCATENATE(G$26,"All England total",period_pp),joinersandleavers,10,FALSE)+VLOOKUP(CONCATENATE(G$26,"All England total",period_pp),joinersandleavers,17,FALSE)</f>
        <v>7566</v>
      </c>
      <c r="H28" s="189"/>
      <c r="I28" s="190"/>
    </row>
    <row r="29" spans="1:9" x14ac:dyDescent="0.25">
      <c r="A29" s="57"/>
      <c r="B29" s="191"/>
      <c r="C29" s="191"/>
      <c r="D29" s="192"/>
      <c r="E29" s="192"/>
      <c r="F29" s="192"/>
      <c r="G29" s="192"/>
      <c r="H29" s="193"/>
      <c r="I29" s="193"/>
    </row>
    <row r="30" spans="1:9" x14ac:dyDescent="0.25">
      <c r="B30" s="57"/>
      <c r="C30" s="194"/>
      <c r="D30" s="194"/>
      <c r="E30" s="57"/>
      <c r="F30" s="662" t="s">
        <v>3996</v>
      </c>
      <c r="G30" s="662"/>
      <c r="H30" s="195"/>
      <c r="I30" s="195"/>
    </row>
    <row r="31" spans="1:9" x14ac:dyDescent="0.25">
      <c r="A31" s="45"/>
      <c r="B31" s="46" t="s">
        <v>4035</v>
      </c>
      <c r="C31" s="142"/>
      <c r="D31" s="142"/>
      <c r="E31" s="142"/>
      <c r="F31" s="142"/>
      <c r="G31" s="142"/>
      <c r="H31" s="142"/>
      <c r="I31" s="142"/>
    </row>
    <row r="32" spans="1:9" x14ac:dyDescent="0.25">
      <c r="B32" s="689"/>
      <c r="C32" s="689"/>
      <c r="D32" s="689"/>
      <c r="E32" s="689"/>
      <c r="F32" s="689"/>
      <c r="G32" s="689"/>
    </row>
  </sheetData>
  <sheetProtection sheet="1" objects="1" scenarios="1"/>
  <mergeCells count="3">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5251"/>
  <sheetViews>
    <sheetView workbookViewId="0"/>
  </sheetViews>
  <sheetFormatPr defaultRowHeight="13.2" x14ac:dyDescent="0.25"/>
  <cols>
    <col min="1" max="1" width="80.88671875" bestFit="1" customWidth="1"/>
    <col min="2" max="2" width="31.33203125" bestFit="1" customWidth="1"/>
    <col min="3" max="3" width="30.6640625" bestFit="1" customWidth="1"/>
    <col min="4" max="4" width="55.109375" bestFit="1" customWidth="1"/>
    <col min="5" max="5" width="8" bestFit="1" customWidth="1"/>
    <col min="6" max="6" width="15" bestFit="1" customWidth="1"/>
    <col min="7" max="7" width="8.33203125" bestFit="1" customWidth="1"/>
    <col min="8" max="8" width="25.44140625" bestFit="1" customWidth="1"/>
    <col min="9" max="9" width="14.21875" bestFit="1" customWidth="1"/>
    <col min="10" max="10" width="15.109375" bestFit="1" customWidth="1"/>
    <col min="11" max="11" width="32.5546875" bestFit="1" customWidth="1"/>
    <col min="12" max="12" width="6.77734375" bestFit="1" customWidth="1"/>
    <col min="13" max="13" width="19.109375" bestFit="1" customWidth="1"/>
    <col min="14" max="14" width="24.5546875" bestFit="1" customWidth="1"/>
  </cols>
  <sheetData>
    <row r="1" spans="1:14" x14ac:dyDescent="0.25">
      <c r="A1" t="s">
        <v>4036</v>
      </c>
      <c r="B1" t="s">
        <v>286</v>
      </c>
      <c r="C1" t="s">
        <v>4037</v>
      </c>
      <c r="D1" t="s">
        <v>4038</v>
      </c>
      <c r="E1" t="s">
        <v>4039</v>
      </c>
      <c r="F1" t="s">
        <v>4040</v>
      </c>
      <c r="G1" t="s">
        <v>4041</v>
      </c>
      <c r="H1" t="s">
        <v>4042</v>
      </c>
      <c r="I1" t="s">
        <v>4043</v>
      </c>
      <c r="J1" t="s">
        <v>4044</v>
      </c>
      <c r="K1" t="s">
        <v>4045</v>
      </c>
      <c r="L1" t="s">
        <v>4046</v>
      </c>
      <c r="M1" t="s">
        <v>4047</v>
      </c>
      <c r="N1" t="s">
        <v>4048</v>
      </c>
    </row>
    <row r="2" spans="1:14" x14ac:dyDescent="0.25">
      <c r="A2" t="s">
        <v>4097</v>
      </c>
      <c r="B2" t="s">
        <v>75</v>
      </c>
      <c r="C2" t="s">
        <v>209</v>
      </c>
      <c r="D2" t="s">
        <v>4066</v>
      </c>
      <c r="E2">
        <v>57</v>
      </c>
      <c r="F2">
        <v>12</v>
      </c>
      <c r="G2">
        <v>44</v>
      </c>
      <c r="H2">
        <v>0</v>
      </c>
      <c r="I2">
        <v>1</v>
      </c>
      <c r="J2">
        <v>0</v>
      </c>
      <c r="K2">
        <v>0</v>
      </c>
      <c r="L2">
        <v>0</v>
      </c>
      <c r="M2">
        <v>0</v>
      </c>
      <c r="N2">
        <v>0</v>
      </c>
    </row>
    <row r="3" spans="1:14" x14ac:dyDescent="0.25">
      <c r="A3" t="s">
        <v>4098</v>
      </c>
      <c r="B3" t="s">
        <v>75</v>
      </c>
      <c r="C3" t="s">
        <v>209</v>
      </c>
      <c r="D3" t="s">
        <v>4068</v>
      </c>
      <c r="E3">
        <v>19</v>
      </c>
      <c r="F3">
        <v>5</v>
      </c>
      <c r="G3">
        <v>13</v>
      </c>
      <c r="H3">
        <v>0</v>
      </c>
      <c r="I3">
        <v>1</v>
      </c>
      <c r="J3">
        <v>38</v>
      </c>
      <c r="K3">
        <v>0</v>
      </c>
      <c r="L3">
        <v>0</v>
      </c>
      <c r="M3">
        <v>0</v>
      </c>
      <c r="N3">
        <v>0</v>
      </c>
    </row>
    <row r="4" spans="1:14" x14ac:dyDescent="0.25">
      <c r="A4" t="s">
        <v>4099</v>
      </c>
      <c r="B4" t="s">
        <v>75</v>
      </c>
      <c r="C4" t="s">
        <v>209</v>
      </c>
      <c r="D4" t="s">
        <v>4050</v>
      </c>
      <c r="E4">
        <v>38</v>
      </c>
      <c r="F4">
        <v>10</v>
      </c>
      <c r="G4">
        <v>28</v>
      </c>
      <c r="H4">
        <v>0</v>
      </c>
      <c r="I4">
        <v>0</v>
      </c>
      <c r="J4">
        <v>19</v>
      </c>
      <c r="K4">
        <v>0</v>
      </c>
      <c r="L4">
        <v>0</v>
      </c>
      <c r="M4">
        <v>0</v>
      </c>
      <c r="N4">
        <v>0</v>
      </c>
    </row>
    <row r="5" spans="1:14" x14ac:dyDescent="0.25">
      <c r="A5" t="s">
        <v>4100</v>
      </c>
      <c r="B5" t="s">
        <v>75</v>
      </c>
      <c r="C5" t="s">
        <v>209</v>
      </c>
      <c r="D5" t="s">
        <v>4052</v>
      </c>
      <c r="E5">
        <v>19</v>
      </c>
      <c r="F5">
        <v>2</v>
      </c>
      <c r="G5">
        <v>16</v>
      </c>
      <c r="H5">
        <v>0</v>
      </c>
      <c r="I5">
        <v>1</v>
      </c>
      <c r="J5">
        <v>38</v>
      </c>
      <c r="K5">
        <v>0</v>
      </c>
      <c r="L5">
        <v>0</v>
      </c>
      <c r="M5">
        <v>0</v>
      </c>
      <c r="N5">
        <v>0</v>
      </c>
    </row>
    <row r="6" spans="1:14" x14ac:dyDescent="0.25">
      <c r="A6" t="s">
        <v>4101</v>
      </c>
      <c r="B6" t="s">
        <v>75</v>
      </c>
      <c r="C6" t="s">
        <v>209</v>
      </c>
      <c r="D6" t="s">
        <v>4054</v>
      </c>
      <c r="E6">
        <v>36</v>
      </c>
      <c r="F6">
        <v>8</v>
      </c>
      <c r="G6">
        <v>28</v>
      </c>
      <c r="H6">
        <v>0</v>
      </c>
      <c r="I6">
        <v>0</v>
      </c>
      <c r="J6">
        <v>21</v>
      </c>
      <c r="K6">
        <v>0</v>
      </c>
      <c r="L6">
        <v>0</v>
      </c>
      <c r="M6">
        <v>0</v>
      </c>
      <c r="N6">
        <v>0</v>
      </c>
    </row>
    <row r="7" spans="1:14" x14ac:dyDescent="0.25">
      <c r="A7" t="s">
        <v>4102</v>
      </c>
      <c r="B7" t="s">
        <v>75</v>
      </c>
      <c r="C7" t="s">
        <v>209</v>
      </c>
      <c r="D7" t="s">
        <v>4056</v>
      </c>
      <c r="E7">
        <v>0</v>
      </c>
      <c r="F7">
        <v>0</v>
      </c>
      <c r="G7">
        <v>0</v>
      </c>
      <c r="H7">
        <v>0</v>
      </c>
      <c r="I7">
        <v>0</v>
      </c>
      <c r="J7">
        <v>0</v>
      </c>
      <c r="K7">
        <v>42</v>
      </c>
      <c r="L7">
        <v>42</v>
      </c>
      <c r="M7">
        <v>0</v>
      </c>
      <c r="N7">
        <v>0</v>
      </c>
    </row>
    <row r="8" spans="1:14" x14ac:dyDescent="0.25">
      <c r="A8" t="s">
        <v>4103</v>
      </c>
      <c r="B8" t="s">
        <v>75</v>
      </c>
      <c r="C8" t="s">
        <v>209</v>
      </c>
      <c r="D8" t="s">
        <v>4058</v>
      </c>
      <c r="E8">
        <v>0</v>
      </c>
      <c r="F8">
        <v>0</v>
      </c>
      <c r="G8">
        <v>0</v>
      </c>
      <c r="H8">
        <v>0</v>
      </c>
      <c r="I8">
        <v>0</v>
      </c>
      <c r="J8">
        <v>0</v>
      </c>
      <c r="K8">
        <v>38</v>
      </c>
      <c r="L8">
        <v>38</v>
      </c>
      <c r="M8">
        <v>0</v>
      </c>
      <c r="N8">
        <v>0</v>
      </c>
    </row>
    <row r="9" spans="1:14" x14ac:dyDescent="0.25">
      <c r="A9" t="s">
        <v>4104</v>
      </c>
      <c r="B9" t="s">
        <v>75</v>
      </c>
      <c r="C9" t="s">
        <v>210</v>
      </c>
      <c r="D9" t="s">
        <v>4060</v>
      </c>
      <c r="E9">
        <v>6</v>
      </c>
      <c r="F9">
        <v>1</v>
      </c>
      <c r="G9">
        <v>5</v>
      </c>
      <c r="H9">
        <v>0</v>
      </c>
      <c r="I9">
        <v>0</v>
      </c>
      <c r="J9">
        <v>73</v>
      </c>
      <c r="K9">
        <v>0</v>
      </c>
      <c r="L9">
        <v>0</v>
      </c>
      <c r="M9">
        <v>0</v>
      </c>
      <c r="N9">
        <v>0</v>
      </c>
    </row>
    <row r="10" spans="1:14" x14ac:dyDescent="0.25">
      <c r="A10" t="s">
        <v>4105</v>
      </c>
      <c r="B10" t="s">
        <v>75</v>
      </c>
      <c r="C10" t="s">
        <v>210</v>
      </c>
      <c r="D10" t="s">
        <v>4062</v>
      </c>
      <c r="E10">
        <v>79</v>
      </c>
      <c r="F10">
        <v>11</v>
      </c>
      <c r="G10">
        <v>68</v>
      </c>
      <c r="H10">
        <v>0</v>
      </c>
      <c r="I10">
        <v>0</v>
      </c>
      <c r="J10">
        <v>0</v>
      </c>
      <c r="K10">
        <v>0</v>
      </c>
      <c r="L10">
        <v>0</v>
      </c>
      <c r="M10">
        <v>0</v>
      </c>
      <c r="N10">
        <v>0</v>
      </c>
    </row>
    <row r="11" spans="1:14" x14ac:dyDescent="0.25">
      <c r="A11" t="s">
        <v>4106</v>
      </c>
      <c r="B11" t="s">
        <v>75</v>
      </c>
      <c r="C11" t="s">
        <v>210</v>
      </c>
      <c r="D11" t="s">
        <v>4064</v>
      </c>
      <c r="E11">
        <v>71</v>
      </c>
      <c r="F11">
        <v>10</v>
      </c>
      <c r="G11">
        <v>61</v>
      </c>
      <c r="H11">
        <v>0</v>
      </c>
      <c r="I11">
        <v>0</v>
      </c>
      <c r="J11">
        <v>8</v>
      </c>
      <c r="K11">
        <v>0</v>
      </c>
      <c r="L11">
        <v>0</v>
      </c>
      <c r="M11">
        <v>0</v>
      </c>
      <c r="N11">
        <v>0</v>
      </c>
    </row>
    <row r="12" spans="1:14" x14ac:dyDescent="0.25">
      <c r="A12" t="s">
        <v>4107</v>
      </c>
      <c r="B12" t="s">
        <v>75</v>
      </c>
      <c r="C12" t="s">
        <v>210</v>
      </c>
      <c r="D12" t="s">
        <v>4066</v>
      </c>
      <c r="E12">
        <v>79</v>
      </c>
      <c r="F12">
        <v>11</v>
      </c>
      <c r="G12">
        <v>68</v>
      </c>
      <c r="H12">
        <v>0</v>
      </c>
      <c r="I12">
        <v>0</v>
      </c>
      <c r="J12">
        <v>0</v>
      </c>
      <c r="K12">
        <v>0</v>
      </c>
      <c r="L12">
        <v>0</v>
      </c>
      <c r="M12">
        <v>0</v>
      </c>
      <c r="N12">
        <v>0</v>
      </c>
    </row>
    <row r="13" spans="1:14" x14ac:dyDescent="0.25">
      <c r="A13" t="s">
        <v>4108</v>
      </c>
      <c r="B13" t="s">
        <v>75</v>
      </c>
      <c r="C13" t="s">
        <v>210</v>
      </c>
      <c r="D13" t="s">
        <v>4068</v>
      </c>
      <c r="E13">
        <v>6</v>
      </c>
      <c r="F13">
        <v>0</v>
      </c>
      <c r="G13">
        <v>6</v>
      </c>
      <c r="H13">
        <v>0</v>
      </c>
      <c r="I13">
        <v>0</v>
      </c>
      <c r="J13">
        <v>73</v>
      </c>
      <c r="K13">
        <v>0</v>
      </c>
      <c r="L13">
        <v>0</v>
      </c>
      <c r="M13">
        <v>0</v>
      </c>
      <c r="N13">
        <v>0</v>
      </c>
    </row>
    <row r="14" spans="1:14" x14ac:dyDescent="0.25">
      <c r="A14" t="s">
        <v>4109</v>
      </c>
      <c r="B14" t="s">
        <v>75</v>
      </c>
      <c r="C14" t="s">
        <v>210</v>
      </c>
      <c r="D14" t="s">
        <v>4050</v>
      </c>
      <c r="E14">
        <v>73</v>
      </c>
      <c r="F14">
        <v>17</v>
      </c>
      <c r="G14">
        <v>56</v>
      </c>
      <c r="H14">
        <v>0</v>
      </c>
      <c r="I14">
        <v>0</v>
      </c>
      <c r="J14">
        <v>6</v>
      </c>
      <c r="K14">
        <v>0</v>
      </c>
      <c r="L14">
        <v>0</v>
      </c>
      <c r="M14">
        <v>0</v>
      </c>
      <c r="N14">
        <v>0</v>
      </c>
    </row>
    <row r="15" spans="1:14" x14ac:dyDescent="0.25">
      <c r="A15" t="s">
        <v>4110</v>
      </c>
      <c r="B15" t="s">
        <v>75</v>
      </c>
      <c r="C15" t="s">
        <v>210</v>
      </c>
      <c r="D15" t="s">
        <v>4052</v>
      </c>
      <c r="E15">
        <v>6</v>
      </c>
      <c r="F15">
        <v>0</v>
      </c>
      <c r="G15">
        <v>6</v>
      </c>
      <c r="H15">
        <v>0</v>
      </c>
      <c r="I15">
        <v>0</v>
      </c>
      <c r="J15">
        <v>73</v>
      </c>
      <c r="K15">
        <v>0</v>
      </c>
      <c r="L15">
        <v>0</v>
      </c>
      <c r="M15">
        <v>0</v>
      </c>
      <c r="N15">
        <v>0</v>
      </c>
    </row>
    <row r="16" spans="1:14" x14ac:dyDescent="0.25">
      <c r="A16" t="s">
        <v>4111</v>
      </c>
      <c r="B16" t="s">
        <v>75</v>
      </c>
      <c r="C16" t="s">
        <v>210</v>
      </c>
      <c r="D16" t="s">
        <v>4054</v>
      </c>
      <c r="E16">
        <v>72</v>
      </c>
      <c r="F16">
        <v>10</v>
      </c>
      <c r="G16">
        <v>62</v>
      </c>
      <c r="H16">
        <v>0</v>
      </c>
      <c r="I16">
        <v>0</v>
      </c>
      <c r="J16">
        <v>7</v>
      </c>
      <c r="K16">
        <v>0</v>
      </c>
      <c r="L16">
        <v>0</v>
      </c>
      <c r="M16">
        <v>0</v>
      </c>
      <c r="N16">
        <v>0</v>
      </c>
    </row>
    <row r="17" spans="1:14" x14ac:dyDescent="0.25">
      <c r="A17" t="s">
        <v>4112</v>
      </c>
      <c r="B17" t="s">
        <v>75</v>
      </c>
      <c r="C17" t="s">
        <v>210</v>
      </c>
      <c r="D17" t="s">
        <v>4056</v>
      </c>
      <c r="E17">
        <v>0</v>
      </c>
      <c r="F17">
        <v>0</v>
      </c>
      <c r="G17">
        <v>0</v>
      </c>
      <c r="H17">
        <v>0</v>
      </c>
      <c r="I17">
        <v>0</v>
      </c>
      <c r="J17">
        <v>0</v>
      </c>
      <c r="K17">
        <v>55</v>
      </c>
      <c r="L17">
        <v>55</v>
      </c>
      <c r="M17">
        <v>0</v>
      </c>
      <c r="N17">
        <v>0</v>
      </c>
    </row>
    <row r="18" spans="1:14" x14ac:dyDescent="0.25">
      <c r="A18" t="s">
        <v>4113</v>
      </c>
      <c r="B18" t="s">
        <v>75</v>
      </c>
      <c r="C18" t="s">
        <v>210</v>
      </c>
      <c r="D18" t="s">
        <v>4058</v>
      </c>
      <c r="E18">
        <v>0</v>
      </c>
      <c r="F18">
        <v>0</v>
      </c>
      <c r="G18">
        <v>0</v>
      </c>
      <c r="H18">
        <v>0</v>
      </c>
      <c r="I18">
        <v>0</v>
      </c>
      <c r="J18">
        <v>0</v>
      </c>
      <c r="K18">
        <v>45</v>
      </c>
      <c r="L18">
        <v>45</v>
      </c>
      <c r="M18">
        <v>0</v>
      </c>
      <c r="N18">
        <v>0</v>
      </c>
    </row>
    <row r="19" spans="1:14" x14ac:dyDescent="0.25">
      <c r="A19" t="s">
        <v>4114</v>
      </c>
      <c r="B19" t="s">
        <v>75</v>
      </c>
      <c r="C19" t="s">
        <v>211</v>
      </c>
      <c r="D19" t="s">
        <v>4060</v>
      </c>
      <c r="E19">
        <v>4</v>
      </c>
      <c r="F19">
        <v>2</v>
      </c>
      <c r="G19">
        <v>2</v>
      </c>
      <c r="H19">
        <v>0</v>
      </c>
      <c r="I19">
        <v>0</v>
      </c>
      <c r="J19">
        <v>30</v>
      </c>
      <c r="K19">
        <v>0</v>
      </c>
      <c r="L19">
        <v>0</v>
      </c>
      <c r="M19">
        <v>0</v>
      </c>
      <c r="N19">
        <v>0</v>
      </c>
    </row>
    <row r="20" spans="1:14" x14ac:dyDescent="0.25">
      <c r="A20" t="s">
        <v>4115</v>
      </c>
      <c r="B20" t="s">
        <v>75</v>
      </c>
      <c r="C20" t="s">
        <v>211</v>
      </c>
      <c r="D20" t="s">
        <v>4062</v>
      </c>
      <c r="E20">
        <v>34</v>
      </c>
      <c r="F20">
        <v>7</v>
      </c>
      <c r="G20">
        <v>27</v>
      </c>
      <c r="H20">
        <v>0</v>
      </c>
      <c r="I20">
        <v>0</v>
      </c>
      <c r="J20">
        <v>0</v>
      </c>
      <c r="K20">
        <v>0</v>
      </c>
      <c r="L20">
        <v>0</v>
      </c>
      <c r="M20">
        <v>0</v>
      </c>
      <c r="N20">
        <v>0</v>
      </c>
    </row>
    <row r="21" spans="1:14" x14ac:dyDescent="0.25">
      <c r="A21" t="s">
        <v>4116</v>
      </c>
      <c r="B21" t="s">
        <v>75</v>
      </c>
      <c r="C21" t="s">
        <v>211</v>
      </c>
      <c r="D21" t="s">
        <v>4064</v>
      </c>
      <c r="E21">
        <v>29</v>
      </c>
      <c r="F21">
        <v>6</v>
      </c>
      <c r="G21">
        <v>23</v>
      </c>
      <c r="H21">
        <v>0</v>
      </c>
      <c r="I21">
        <v>0</v>
      </c>
      <c r="J21">
        <v>5</v>
      </c>
      <c r="K21">
        <v>0</v>
      </c>
      <c r="L21">
        <v>0</v>
      </c>
      <c r="M21">
        <v>0</v>
      </c>
      <c r="N21">
        <v>0</v>
      </c>
    </row>
    <row r="22" spans="1:14" x14ac:dyDescent="0.25">
      <c r="A22" t="s">
        <v>4117</v>
      </c>
      <c r="B22" t="s">
        <v>75</v>
      </c>
      <c r="C22" t="s">
        <v>211</v>
      </c>
      <c r="D22" t="s">
        <v>4066</v>
      </c>
      <c r="E22">
        <v>34</v>
      </c>
      <c r="F22">
        <v>7</v>
      </c>
      <c r="G22">
        <v>27</v>
      </c>
      <c r="H22">
        <v>0</v>
      </c>
      <c r="I22">
        <v>0</v>
      </c>
      <c r="J22">
        <v>0</v>
      </c>
      <c r="K22">
        <v>0</v>
      </c>
      <c r="L22">
        <v>0</v>
      </c>
      <c r="M22">
        <v>0</v>
      </c>
      <c r="N22">
        <v>0</v>
      </c>
    </row>
    <row r="23" spans="1:14" x14ac:dyDescent="0.25">
      <c r="A23" t="s">
        <v>4118</v>
      </c>
      <c r="B23" t="s">
        <v>75</v>
      </c>
      <c r="C23" t="s">
        <v>211</v>
      </c>
      <c r="D23" t="s">
        <v>4068</v>
      </c>
      <c r="E23">
        <v>4</v>
      </c>
      <c r="F23">
        <v>2</v>
      </c>
      <c r="G23">
        <v>2</v>
      </c>
      <c r="H23">
        <v>0</v>
      </c>
      <c r="I23">
        <v>0</v>
      </c>
      <c r="J23">
        <v>30</v>
      </c>
      <c r="K23">
        <v>0</v>
      </c>
      <c r="L23">
        <v>0</v>
      </c>
      <c r="M23">
        <v>0</v>
      </c>
      <c r="N23">
        <v>0</v>
      </c>
    </row>
    <row r="24" spans="1:14" x14ac:dyDescent="0.25">
      <c r="A24" t="s">
        <v>4119</v>
      </c>
      <c r="B24" t="s">
        <v>75</v>
      </c>
      <c r="C24" t="s">
        <v>211</v>
      </c>
      <c r="D24" t="s">
        <v>4050</v>
      </c>
      <c r="E24">
        <v>30</v>
      </c>
      <c r="F24">
        <v>7</v>
      </c>
      <c r="G24">
        <v>23</v>
      </c>
      <c r="H24">
        <v>0</v>
      </c>
      <c r="I24">
        <v>0</v>
      </c>
      <c r="J24">
        <v>4</v>
      </c>
      <c r="K24">
        <v>0</v>
      </c>
      <c r="L24">
        <v>0</v>
      </c>
      <c r="M24">
        <v>0</v>
      </c>
      <c r="N24">
        <v>0</v>
      </c>
    </row>
    <row r="25" spans="1:14" x14ac:dyDescent="0.25">
      <c r="A25" t="s">
        <v>4120</v>
      </c>
      <c r="B25" t="s">
        <v>75</v>
      </c>
      <c r="C25" t="s">
        <v>211</v>
      </c>
      <c r="D25" t="s">
        <v>4052</v>
      </c>
      <c r="E25">
        <v>4</v>
      </c>
      <c r="F25">
        <v>1</v>
      </c>
      <c r="G25">
        <v>3</v>
      </c>
      <c r="H25">
        <v>0</v>
      </c>
      <c r="I25">
        <v>0</v>
      </c>
      <c r="J25">
        <v>30</v>
      </c>
      <c r="K25">
        <v>0</v>
      </c>
      <c r="L25">
        <v>0</v>
      </c>
      <c r="M25">
        <v>0</v>
      </c>
      <c r="N25">
        <v>0</v>
      </c>
    </row>
    <row r="26" spans="1:14" x14ac:dyDescent="0.25">
      <c r="A26" t="s">
        <v>4121</v>
      </c>
      <c r="B26" t="s">
        <v>75</v>
      </c>
      <c r="C26" t="s">
        <v>211</v>
      </c>
      <c r="D26" t="s">
        <v>4054</v>
      </c>
      <c r="E26">
        <v>29</v>
      </c>
      <c r="F26">
        <v>6</v>
      </c>
      <c r="G26">
        <v>23</v>
      </c>
      <c r="H26">
        <v>0</v>
      </c>
      <c r="I26">
        <v>0</v>
      </c>
      <c r="J26">
        <v>5</v>
      </c>
      <c r="K26">
        <v>0</v>
      </c>
      <c r="L26">
        <v>0</v>
      </c>
      <c r="M26">
        <v>0</v>
      </c>
      <c r="N26">
        <v>0</v>
      </c>
    </row>
    <row r="27" spans="1:14" x14ac:dyDescent="0.25">
      <c r="A27" t="s">
        <v>4122</v>
      </c>
      <c r="B27" t="s">
        <v>75</v>
      </c>
      <c r="C27" t="s">
        <v>211</v>
      </c>
      <c r="D27" t="s">
        <v>4056</v>
      </c>
      <c r="E27">
        <v>0</v>
      </c>
      <c r="F27">
        <v>0</v>
      </c>
      <c r="G27">
        <v>0</v>
      </c>
      <c r="H27">
        <v>0</v>
      </c>
      <c r="I27">
        <v>0</v>
      </c>
      <c r="J27">
        <v>0</v>
      </c>
      <c r="K27">
        <v>29</v>
      </c>
      <c r="L27">
        <v>29</v>
      </c>
      <c r="M27">
        <v>0</v>
      </c>
      <c r="N27">
        <v>0</v>
      </c>
    </row>
    <row r="28" spans="1:14" x14ac:dyDescent="0.25">
      <c r="A28" t="s">
        <v>4123</v>
      </c>
      <c r="B28" t="s">
        <v>75</v>
      </c>
      <c r="C28" t="s">
        <v>211</v>
      </c>
      <c r="D28" t="s">
        <v>4058</v>
      </c>
      <c r="E28">
        <v>0</v>
      </c>
      <c r="F28">
        <v>0</v>
      </c>
      <c r="G28">
        <v>0</v>
      </c>
      <c r="H28">
        <v>0</v>
      </c>
      <c r="I28">
        <v>0</v>
      </c>
      <c r="J28">
        <v>0</v>
      </c>
      <c r="K28">
        <v>20</v>
      </c>
      <c r="L28">
        <v>20</v>
      </c>
      <c r="M28">
        <v>0</v>
      </c>
      <c r="N28">
        <v>0</v>
      </c>
    </row>
    <row r="29" spans="1:14" x14ac:dyDescent="0.25">
      <c r="A29" t="s">
        <v>4124</v>
      </c>
      <c r="B29" t="s">
        <v>75</v>
      </c>
      <c r="C29" t="s">
        <v>212</v>
      </c>
      <c r="D29" t="s">
        <v>4060</v>
      </c>
      <c r="E29">
        <v>34</v>
      </c>
      <c r="F29">
        <v>16</v>
      </c>
      <c r="G29">
        <v>16</v>
      </c>
      <c r="H29">
        <v>2</v>
      </c>
      <c r="I29">
        <v>0</v>
      </c>
      <c r="J29">
        <v>195</v>
      </c>
      <c r="K29">
        <v>0</v>
      </c>
      <c r="L29">
        <v>0</v>
      </c>
      <c r="M29">
        <v>0</v>
      </c>
      <c r="N29">
        <v>0</v>
      </c>
    </row>
    <row r="30" spans="1:14" x14ac:dyDescent="0.25">
      <c r="A30" t="s">
        <v>4125</v>
      </c>
      <c r="B30" t="s">
        <v>75</v>
      </c>
      <c r="C30" t="s">
        <v>212</v>
      </c>
      <c r="D30" t="s">
        <v>4062</v>
      </c>
      <c r="E30">
        <v>229</v>
      </c>
      <c r="F30">
        <v>45</v>
      </c>
      <c r="G30">
        <v>180</v>
      </c>
      <c r="H30">
        <v>4</v>
      </c>
      <c r="I30">
        <v>0</v>
      </c>
      <c r="J30">
        <v>0</v>
      </c>
      <c r="K30">
        <v>0</v>
      </c>
      <c r="L30">
        <v>0</v>
      </c>
      <c r="M30">
        <v>0</v>
      </c>
      <c r="N30">
        <v>0</v>
      </c>
    </row>
    <row r="31" spans="1:14" x14ac:dyDescent="0.25">
      <c r="A31" t="s">
        <v>4126</v>
      </c>
      <c r="B31" t="s">
        <v>75</v>
      </c>
      <c r="C31" t="s">
        <v>212</v>
      </c>
      <c r="D31" t="s">
        <v>4064</v>
      </c>
      <c r="E31">
        <v>185</v>
      </c>
      <c r="F31">
        <v>24</v>
      </c>
      <c r="G31">
        <v>160</v>
      </c>
      <c r="H31">
        <v>1</v>
      </c>
      <c r="I31">
        <v>0</v>
      </c>
      <c r="J31">
        <v>44</v>
      </c>
      <c r="K31">
        <v>0</v>
      </c>
      <c r="L31">
        <v>0</v>
      </c>
      <c r="M31">
        <v>0</v>
      </c>
      <c r="N31">
        <v>0</v>
      </c>
    </row>
    <row r="32" spans="1:14" x14ac:dyDescent="0.25">
      <c r="A32" t="s">
        <v>4127</v>
      </c>
      <c r="B32" t="s">
        <v>75</v>
      </c>
      <c r="C32" t="s">
        <v>212</v>
      </c>
      <c r="D32" t="s">
        <v>4066</v>
      </c>
      <c r="E32">
        <v>229</v>
      </c>
      <c r="F32">
        <v>45</v>
      </c>
      <c r="G32">
        <v>180</v>
      </c>
      <c r="H32">
        <v>4</v>
      </c>
      <c r="I32">
        <v>0</v>
      </c>
      <c r="J32">
        <v>0</v>
      </c>
      <c r="K32">
        <v>0</v>
      </c>
      <c r="L32">
        <v>0</v>
      </c>
      <c r="M32">
        <v>0</v>
      </c>
      <c r="N32">
        <v>0</v>
      </c>
    </row>
    <row r="33" spans="1:14" x14ac:dyDescent="0.25">
      <c r="A33" t="s">
        <v>4128</v>
      </c>
      <c r="B33" t="s">
        <v>75</v>
      </c>
      <c r="C33" t="s">
        <v>212</v>
      </c>
      <c r="D33" t="s">
        <v>4068</v>
      </c>
      <c r="E33">
        <v>34</v>
      </c>
      <c r="F33">
        <v>16</v>
      </c>
      <c r="G33">
        <v>17</v>
      </c>
      <c r="H33">
        <v>1</v>
      </c>
      <c r="I33">
        <v>0</v>
      </c>
      <c r="J33">
        <v>195</v>
      </c>
      <c r="K33">
        <v>0</v>
      </c>
      <c r="L33">
        <v>0</v>
      </c>
      <c r="M33">
        <v>0</v>
      </c>
      <c r="N33">
        <v>0</v>
      </c>
    </row>
    <row r="34" spans="1:14" x14ac:dyDescent="0.25">
      <c r="A34" t="s">
        <v>4129</v>
      </c>
      <c r="B34" t="s">
        <v>75</v>
      </c>
      <c r="C34" t="s">
        <v>212</v>
      </c>
      <c r="D34" t="s">
        <v>4050</v>
      </c>
      <c r="E34">
        <v>195</v>
      </c>
      <c r="F34">
        <v>37</v>
      </c>
      <c r="G34">
        <v>157</v>
      </c>
      <c r="H34">
        <v>1</v>
      </c>
      <c r="I34">
        <v>0</v>
      </c>
      <c r="J34">
        <v>34</v>
      </c>
      <c r="K34">
        <v>0</v>
      </c>
      <c r="L34">
        <v>0</v>
      </c>
      <c r="M34">
        <v>0</v>
      </c>
      <c r="N34">
        <v>0</v>
      </c>
    </row>
    <row r="35" spans="1:14" x14ac:dyDescent="0.25">
      <c r="A35" t="s">
        <v>4130</v>
      </c>
      <c r="B35" t="s">
        <v>75</v>
      </c>
      <c r="C35" t="s">
        <v>212</v>
      </c>
      <c r="D35" t="s">
        <v>4052</v>
      </c>
      <c r="E35">
        <v>34</v>
      </c>
      <c r="F35">
        <v>13</v>
      </c>
      <c r="G35">
        <v>19</v>
      </c>
      <c r="H35">
        <v>2</v>
      </c>
      <c r="I35">
        <v>0</v>
      </c>
      <c r="J35">
        <v>195</v>
      </c>
      <c r="K35">
        <v>0</v>
      </c>
      <c r="L35">
        <v>0</v>
      </c>
      <c r="M35">
        <v>0</v>
      </c>
      <c r="N35">
        <v>0</v>
      </c>
    </row>
    <row r="36" spans="1:14" x14ac:dyDescent="0.25">
      <c r="A36" t="s">
        <v>4131</v>
      </c>
      <c r="B36" t="s">
        <v>75</v>
      </c>
      <c r="C36" t="s">
        <v>212</v>
      </c>
      <c r="D36" t="s">
        <v>4054</v>
      </c>
      <c r="E36">
        <v>188</v>
      </c>
      <c r="F36">
        <v>25</v>
      </c>
      <c r="G36">
        <v>162</v>
      </c>
      <c r="H36">
        <v>1</v>
      </c>
      <c r="I36">
        <v>0</v>
      </c>
      <c r="J36">
        <v>41</v>
      </c>
      <c r="K36">
        <v>0</v>
      </c>
      <c r="L36">
        <v>0</v>
      </c>
      <c r="M36">
        <v>0</v>
      </c>
      <c r="N36">
        <v>0</v>
      </c>
    </row>
    <row r="37" spans="1:14" x14ac:dyDescent="0.25">
      <c r="A37" t="s">
        <v>4132</v>
      </c>
      <c r="B37" t="s">
        <v>75</v>
      </c>
      <c r="C37" t="s">
        <v>212</v>
      </c>
      <c r="D37" t="s">
        <v>4056</v>
      </c>
      <c r="E37">
        <v>0</v>
      </c>
      <c r="F37">
        <v>0</v>
      </c>
      <c r="G37">
        <v>0</v>
      </c>
      <c r="H37">
        <v>0</v>
      </c>
      <c r="I37">
        <v>0</v>
      </c>
      <c r="J37">
        <v>0</v>
      </c>
      <c r="K37">
        <v>162</v>
      </c>
      <c r="L37">
        <v>162</v>
      </c>
      <c r="M37">
        <v>0</v>
      </c>
      <c r="N37">
        <v>0</v>
      </c>
    </row>
    <row r="38" spans="1:14" x14ac:dyDescent="0.25">
      <c r="A38" t="s">
        <v>4133</v>
      </c>
      <c r="B38" t="s">
        <v>75</v>
      </c>
      <c r="C38" t="s">
        <v>212</v>
      </c>
      <c r="D38" t="s">
        <v>4058</v>
      </c>
      <c r="E38">
        <v>0</v>
      </c>
      <c r="F38">
        <v>0</v>
      </c>
      <c r="G38">
        <v>0</v>
      </c>
      <c r="H38">
        <v>0</v>
      </c>
      <c r="I38">
        <v>0</v>
      </c>
      <c r="J38">
        <v>0</v>
      </c>
      <c r="K38">
        <v>141</v>
      </c>
      <c r="L38">
        <v>141</v>
      </c>
      <c r="M38">
        <v>0</v>
      </c>
      <c r="N38">
        <v>0</v>
      </c>
    </row>
    <row r="39" spans="1:14" x14ac:dyDescent="0.25">
      <c r="A39" t="s">
        <v>4134</v>
      </c>
      <c r="B39" t="s">
        <v>75</v>
      </c>
      <c r="C39" t="s">
        <v>213</v>
      </c>
      <c r="D39" t="s">
        <v>4060</v>
      </c>
      <c r="E39">
        <v>8</v>
      </c>
      <c r="F39">
        <v>3</v>
      </c>
      <c r="G39">
        <v>5</v>
      </c>
      <c r="H39">
        <v>0</v>
      </c>
      <c r="I39">
        <v>0</v>
      </c>
      <c r="J39">
        <v>63</v>
      </c>
      <c r="K39">
        <v>0</v>
      </c>
      <c r="L39">
        <v>0</v>
      </c>
      <c r="M39">
        <v>0</v>
      </c>
      <c r="N39">
        <v>0</v>
      </c>
    </row>
    <row r="40" spans="1:14" x14ac:dyDescent="0.25">
      <c r="A40" t="s">
        <v>4135</v>
      </c>
      <c r="B40" t="s">
        <v>75</v>
      </c>
      <c r="C40" t="s">
        <v>213</v>
      </c>
      <c r="D40" t="s">
        <v>4062</v>
      </c>
      <c r="E40">
        <v>71</v>
      </c>
      <c r="F40">
        <v>21</v>
      </c>
      <c r="G40">
        <v>49</v>
      </c>
      <c r="H40">
        <v>1</v>
      </c>
      <c r="I40">
        <v>0</v>
      </c>
      <c r="J40">
        <v>0</v>
      </c>
      <c r="K40">
        <v>0</v>
      </c>
      <c r="L40">
        <v>0</v>
      </c>
      <c r="M40">
        <v>0</v>
      </c>
      <c r="N40">
        <v>0</v>
      </c>
    </row>
    <row r="41" spans="1:14" x14ac:dyDescent="0.25">
      <c r="A41" t="s">
        <v>4136</v>
      </c>
      <c r="B41" t="s">
        <v>75</v>
      </c>
      <c r="C41" t="s">
        <v>213</v>
      </c>
      <c r="D41" t="s">
        <v>4064</v>
      </c>
      <c r="E41">
        <v>59</v>
      </c>
      <c r="F41">
        <v>15</v>
      </c>
      <c r="G41">
        <v>44</v>
      </c>
      <c r="H41">
        <v>0</v>
      </c>
      <c r="I41">
        <v>0</v>
      </c>
      <c r="J41">
        <v>12</v>
      </c>
      <c r="K41">
        <v>0</v>
      </c>
      <c r="L41">
        <v>0</v>
      </c>
      <c r="M41">
        <v>0</v>
      </c>
      <c r="N41">
        <v>0</v>
      </c>
    </row>
    <row r="42" spans="1:14" x14ac:dyDescent="0.25">
      <c r="A42" t="s">
        <v>4137</v>
      </c>
      <c r="B42" t="s">
        <v>75</v>
      </c>
      <c r="C42" t="s">
        <v>213</v>
      </c>
      <c r="D42" t="s">
        <v>4066</v>
      </c>
      <c r="E42">
        <v>71</v>
      </c>
      <c r="F42">
        <v>21</v>
      </c>
      <c r="G42">
        <v>49</v>
      </c>
      <c r="H42">
        <v>1</v>
      </c>
      <c r="I42">
        <v>0</v>
      </c>
      <c r="J42">
        <v>0</v>
      </c>
      <c r="K42">
        <v>0</v>
      </c>
      <c r="L42">
        <v>0</v>
      </c>
      <c r="M42">
        <v>0</v>
      </c>
      <c r="N42">
        <v>0</v>
      </c>
    </row>
    <row r="43" spans="1:14" x14ac:dyDescent="0.25">
      <c r="A43" t="s">
        <v>4138</v>
      </c>
      <c r="B43" t="s">
        <v>75</v>
      </c>
      <c r="C43" t="s">
        <v>213</v>
      </c>
      <c r="D43" t="s">
        <v>4068</v>
      </c>
      <c r="E43">
        <v>8</v>
      </c>
      <c r="F43">
        <v>3</v>
      </c>
      <c r="G43">
        <v>5</v>
      </c>
      <c r="H43">
        <v>0</v>
      </c>
      <c r="I43">
        <v>0</v>
      </c>
      <c r="J43">
        <v>63</v>
      </c>
      <c r="K43">
        <v>0</v>
      </c>
      <c r="L43">
        <v>0</v>
      </c>
      <c r="M43">
        <v>0</v>
      </c>
      <c r="N43">
        <v>0</v>
      </c>
    </row>
    <row r="44" spans="1:14" x14ac:dyDescent="0.25">
      <c r="A44" t="s">
        <v>4139</v>
      </c>
      <c r="B44" t="s">
        <v>75</v>
      </c>
      <c r="C44" t="s">
        <v>213</v>
      </c>
      <c r="D44" t="s">
        <v>4050</v>
      </c>
      <c r="E44">
        <v>63</v>
      </c>
      <c r="F44">
        <v>21</v>
      </c>
      <c r="G44">
        <v>42</v>
      </c>
      <c r="H44">
        <v>0</v>
      </c>
      <c r="I44">
        <v>0</v>
      </c>
      <c r="J44">
        <v>8</v>
      </c>
      <c r="K44">
        <v>0</v>
      </c>
      <c r="L44">
        <v>0</v>
      </c>
      <c r="M44">
        <v>0</v>
      </c>
      <c r="N44">
        <v>0</v>
      </c>
    </row>
    <row r="45" spans="1:14" x14ac:dyDescent="0.25">
      <c r="A45" t="s">
        <v>4140</v>
      </c>
      <c r="B45" t="s">
        <v>75</v>
      </c>
      <c r="C45" t="s">
        <v>213</v>
      </c>
      <c r="D45" t="s">
        <v>4052</v>
      </c>
      <c r="E45">
        <v>8</v>
      </c>
      <c r="F45">
        <v>3</v>
      </c>
      <c r="G45">
        <v>4</v>
      </c>
      <c r="H45">
        <v>1</v>
      </c>
      <c r="I45">
        <v>0</v>
      </c>
      <c r="J45">
        <v>63</v>
      </c>
      <c r="K45">
        <v>0</v>
      </c>
      <c r="L45">
        <v>0</v>
      </c>
      <c r="M45">
        <v>0</v>
      </c>
      <c r="N45">
        <v>0</v>
      </c>
    </row>
    <row r="46" spans="1:14" x14ac:dyDescent="0.25">
      <c r="A46" t="s">
        <v>4141</v>
      </c>
      <c r="B46" t="s">
        <v>75</v>
      </c>
      <c r="C46" t="s">
        <v>213</v>
      </c>
      <c r="D46" t="s">
        <v>4054</v>
      </c>
      <c r="E46">
        <v>60</v>
      </c>
      <c r="F46">
        <v>15</v>
      </c>
      <c r="G46">
        <v>45</v>
      </c>
      <c r="H46">
        <v>0</v>
      </c>
      <c r="I46">
        <v>0</v>
      </c>
      <c r="J46">
        <v>11</v>
      </c>
      <c r="K46">
        <v>0</v>
      </c>
      <c r="L46">
        <v>0</v>
      </c>
      <c r="M46">
        <v>0</v>
      </c>
      <c r="N46">
        <v>0</v>
      </c>
    </row>
    <row r="47" spans="1:14" x14ac:dyDescent="0.25">
      <c r="A47" t="s">
        <v>4142</v>
      </c>
      <c r="B47" t="s">
        <v>75</v>
      </c>
      <c r="C47" t="s">
        <v>213</v>
      </c>
      <c r="D47" t="s">
        <v>4056</v>
      </c>
      <c r="E47">
        <v>0</v>
      </c>
      <c r="F47">
        <v>0</v>
      </c>
      <c r="G47">
        <v>0</v>
      </c>
      <c r="H47">
        <v>0</v>
      </c>
      <c r="I47">
        <v>0</v>
      </c>
      <c r="J47">
        <v>0</v>
      </c>
      <c r="K47">
        <v>41</v>
      </c>
      <c r="L47">
        <v>41</v>
      </c>
      <c r="M47">
        <v>0</v>
      </c>
      <c r="N47">
        <v>0</v>
      </c>
    </row>
    <row r="48" spans="1:14" x14ac:dyDescent="0.25">
      <c r="A48" t="s">
        <v>4143</v>
      </c>
      <c r="B48" t="s">
        <v>75</v>
      </c>
      <c r="C48" t="s">
        <v>213</v>
      </c>
      <c r="D48" t="s">
        <v>4058</v>
      </c>
      <c r="E48">
        <v>0</v>
      </c>
      <c r="F48">
        <v>0</v>
      </c>
      <c r="G48">
        <v>0</v>
      </c>
      <c r="H48">
        <v>0</v>
      </c>
      <c r="I48">
        <v>0</v>
      </c>
      <c r="J48">
        <v>0</v>
      </c>
      <c r="K48">
        <v>27</v>
      </c>
      <c r="L48">
        <v>27</v>
      </c>
      <c r="M48">
        <v>0</v>
      </c>
      <c r="N48">
        <v>0</v>
      </c>
    </row>
    <row r="49" spans="1:14" x14ac:dyDescent="0.25">
      <c r="A49" t="s">
        <v>4144</v>
      </c>
      <c r="B49" t="s">
        <v>75</v>
      </c>
      <c r="C49" t="s">
        <v>214</v>
      </c>
      <c r="D49" t="s">
        <v>4060</v>
      </c>
      <c r="E49">
        <v>5</v>
      </c>
      <c r="F49">
        <v>2</v>
      </c>
      <c r="G49">
        <v>2</v>
      </c>
      <c r="H49">
        <v>1</v>
      </c>
      <c r="I49">
        <v>0</v>
      </c>
      <c r="J49">
        <v>35</v>
      </c>
      <c r="K49">
        <v>0</v>
      </c>
      <c r="L49">
        <v>0</v>
      </c>
      <c r="M49">
        <v>0</v>
      </c>
      <c r="N49">
        <v>0</v>
      </c>
    </row>
    <row r="50" spans="1:14" x14ac:dyDescent="0.25">
      <c r="A50" t="s">
        <v>4145</v>
      </c>
      <c r="B50" t="s">
        <v>75</v>
      </c>
      <c r="C50" t="s">
        <v>214</v>
      </c>
      <c r="D50" t="s">
        <v>4062</v>
      </c>
      <c r="E50">
        <v>40</v>
      </c>
      <c r="F50">
        <v>9</v>
      </c>
      <c r="G50">
        <v>29</v>
      </c>
      <c r="H50">
        <v>2</v>
      </c>
      <c r="I50">
        <v>0</v>
      </c>
      <c r="J50">
        <v>0</v>
      </c>
      <c r="K50">
        <v>0</v>
      </c>
      <c r="L50">
        <v>0</v>
      </c>
      <c r="M50">
        <v>0</v>
      </c>
      <c r="N50">
        <v>0</v>
      </c>
    </row>
    <row r="51" spans="1:14" x14ac:dyDescent="0.25">
      <c r="A51" t="s">
        <v>4146</v>
      </c>
      <c r="B51" t="s">
        <v>75</v>
      </c>
      <c r="C51" t="s">
        <v>214</v>
      </c>
      <c r="D51" t="s">
        <v>4064</v>
      </c>
      <c r="E51">
        <v>33</v>
      </c>
      <c r="F51">
        <v>5</v>
      </c>
      <c r="G51">
        <v>27</v>
      </c>
      <c r="H51">
        <v>1</v>
      </c>
      <c r="I51">
        <v>0</v>
      </c>
      <c r="J51">
        <v>7</v>
      </c>
      <c r="K51">
        <v>0</v>
      </c>
      <c r="L51">
        <v>0</v>
      </c>
      <c r="M51">
        <v>0</v>
      </c>
      <c r="N51">
        <v>0</v>
      </c>
    </row>
    <row r="52" spans="1:14" x14ac:dyDescent="0.25">
      <c r="A52" t="s">
        <v>4147</v>
      </c>
      <c r="B52" t="s">
        <v>75</v>
      </c>
      <c r="C52" t="s">
        <v>214</v>
      </c>
      <c r="D52" t="s">
        <v>4066</v>
      </c>
      <c r="E52">
        <v>40</v>
      </c>
      <c r="F52">
        <v>9</v>
      </c>
      <c r="G52">
        <v>29</v>
      </c>
      <c r="H52">
        <v>2</v>
      </c>
      <c r="I52">
        <v>0</v>
      </c>
      <c r="J52">
        <v>0</v>
      </c>
      <c r="K52">
        <v>0</v>
      </c>
      <c r="L52">
        <v>0</v>
      </c>
      <c r="M52">
        <v>0</v>
      </c>
      <c r="N52">
        <v>0</v>
      </c>
    </row>
    <row r="53" spans="1:14" x14ac:dyDescent="0.25">
      <c r="A53" t="s">
        <v>4148</v>
      </c>
      <c r="B53" t="s">
        <v>75</v>
      </c>
      <c r="C53" t="s">
        <v>214</v>
      </c>
      <c r="D53" t="s">
        <v>4068</v>
      </c>
      <c r="E53">
        <v>5</v>
      </c>
      <c r="F53">
        <v>2</v>
      </c>
      <c r="G53">
        <v>2</v>
      </c>
      <c r="H53">
        <v>1</v>
      </c>
      <c r="I53">
        <v>0</v>
      </c>
      <c r="J53">
        <v>35</v>
      </c>
      <c r="K53">
        <v>0</v>
      </c>
      <c r="L53">
        <v>0</v>
      </c>
      <c r="M53">
        <v>0</v>
      </c>
      <c r="N53">
        <v>0</v>
      </c>
    </row>
    <row r="54" spans="1:14" x14ac:dyDescent="0.25">
      <c r="A54" t="s">
        <v>4149</v>
      </c>
      <c r="B54" t="s">
        <v>75</v>
      </c>
      <c r="C54" t="s">
        <v>214</v>
      </c>
      <c r="D54" t="s">
        <v>4050</v>
      </c>
      <c r="E54">
        <v>35</v>
      </c>
      <c r="F54">
        <v>9</v>
      </c>
      <c r="G54">
        <v>25</v>
      </c>
      <c r="H54">
        <v>1</v>
      </c>
      <c r="I54">
        <v>0</v>
      </c>
      <c r="J54">
        <v>5</v>
      </c>
      <c r="K54">
        <v>0</v>
      </c>
      <c r="L54">
        <v>0</v>
      </c>
      <c r="M54">
        <v>0</v>
      </c>
      <c r="N54">
        <v>0</v>
      </c>
    </row>
    <row r="55" spans="1:14" x14ac:dyDescent="0.25">
      <c r="A55" t="s">
        <v>4150</v>
      </c>
      <c r="B55" t="s">
        <v>75</v>
      </c>
      <c r="C55" t="s">
        <v>214</v>
      </c>
      <c r="D55" t="s">
        <v>4052</v>
      </c>
      <c r="E55">
        <v>5</v>
      </c>
      <c r="F55">
        <v>2</v>
      </c>
      <c r="G55">
        <v>2</v>
      </c>
      <c r="H55">
        <v>1</v>
      </c>
      <c r="I55">
        <v>0</v>
      </c>
      <c r="J55">
        <v>35</v>
      </c>
      <c r="K55">
        <v>0</v>
      </c>
      <c r="L55">
        <v>0</v>
      </c>
      <c r="M55">
        <v>0</v>
      </c>
      <c r="N55">
        <v>0</v>
      </c>
    </row>
    <row r="56" spans="1:14" x14ac:dyDescent="0.25">
      <c r="A56" t="s">
        <v>4151</v>
      </c>
      <c r="B56" t="s">
        <v>75</v>
      </c>
      <c r="C56" t="s">
        <v>214</v>
      </c>
      <c r="D56" t="s">
        <v>4054</v>
      </c>
      <c r="E56">
        <v>33</v>
      </c>
      <c r="F56">
        <v>5</v>
      </c>
      <c r="G56">
        <v>27</v>
      </c>
      <c r="H56">
        <v>1</v>
      </c>
      <c r="I56">
        <v>0</v>
      </c>
      <c r="J56">
        <v>7</v>
      </c>
      <c r="K56">
        <v>0</v>
      </c>
      <c r="L56">
        <v>0</v>
      </c>
      <c r="M56">
        <v>0</v>
      </c>
      <c r="N56">
        <v>0</v>
      </c>
    </row>
    <row r="57" spans="1:14" x14ac:dyDescent="0.25">
      <c r="A57" t="s">
        <v>4152</v>
      </c>
      <c r="B57" t="s">
        <v>75</v>
      </c>
      <c r="C57" t="s">
        <v>214</v>
      </c>
      <c r="D57" t="s">
        <v>4056</v>
      </c>
      <c r="E57">
        <v>0</v>
      </c>
      <c r="F57">
        <v>0</v>
      </c>
      <c r="G57">
        <v>0</v>
      </c>
      <c r="H57">
        <v>0</v>
      </c>
      <c r="I57">
        <v>0</v>
      </c>
      <c r="J57">
        <v>0</v>
      </c>
      <c r="K57">
        <v>36</v>
      </c>
      <c r="L57">
        <v>34</v>
      </c>
      <c r="M57">
        <v>2</v>
      </c>
      <c r="N57">
        <v>0</v>
      </c>
    </row>
    <row r="58" spans="1:14" x14ac:dyDescent="0.25">
      <c r="A58" t="s">
        <v>4153</v>
      </c>
      <c r="B58" t="s">
        <v>75</v>
      </c>
      <c r="C58" t="s">
        <v>214</v>
      </c>
      <c r="D58" t="s">
        <v>4058</v>
      </c>
      <c r="E58">
        <v>0</v>
      </c>
      <c r="F58">
        <v>0</v>
      </c>
      <c r="G58">
        <v>0</v>
      </c>
      <c r="H58">
        <v>0</v>
      </c>
      <c r="I58">
        <v>0</v>
      </c>
      <c r="J58">
        <v>0</v>
      </c>
      <c r="K58">
        <v>30</v>
      </c>
      <c r="L58">
        <v>29</v>
      </c>
      <c r="M58">
        <v>1</v>
      </c>
      <c r="N58">
        <v>0</v>
      </c>
    </row>
    <row r="59" spans="1:14" x14ac:dyDescent="0.25">
      <c r="A59" t="s">
        <v>4154</v>
      </c>
      <c r="B59" t="s">
        <v>75</v>
      </c>
      <c r="C59" t="s">
        <v>215</v>
      </c>
      <c r="D59" t="s">
        <v>4060</v>
      </c>
      <c r="E59">
        <v>8</v>
      </c>
      <c r="F59">
        <v>0</v>
      </c>
      <c r="G59">
        <v>8</v>
      </c>
      <c r="H59">
        <v>0</v>
      </c>
      <c r="I59">
        <v>0</v>
      </c>
      <c r="J59">
        <v>50</v>
      </c>
      <c r="K59">
        <v>0</v>
      </c>
      <c r="L59">
        <v>0</v>
      </c>
      <c r="M59">
        <v>0</v>
      </c>
      <c r="N59">
        <v>0</v>
      </c>
    </row>
    <row r="60" spans="1:14" x14ac:dyDescent="0.25">
      <c r="A60" t="s">
        <v>4155</v>
      </c>
      <c r="B60" t="s">
        <v>75</v>
      </c>
      <c r="C60" t="s">
        <v>215</v>
      </c>
      <c r="D60" t="s">
        <v>4062</v>
      </c>
      <c r="E60">
        <v>58</v>
      </c>
      <c r="F60">
        <v>12</v>
      </c>
      <c r="G60">
        <v>46</v>
      </c>
      <c r="H60">
        <v>0</v>
      </c>
      <c r="I60">
        <v>0</v>
      </c>
      <c r="J60">
        <v>0</v>
      </c>
      <c r="K60">
        <v>0</v>
      </c>
      <c r="L60">
        <v>0</v>
      </c>
      <c r="M60">
        <v>0</v>
      </c>
      <c r="N60">
        <v>0</v>
      </c>
    </row>
    <row r="61" spans="1:14" x14ac:dyDescent="0.25">
      <c r="A61" t="s">
        <v>4156</v>
      </c>
      <c r="B61" t="s">
        <v>75</v>
      </c>
      <c r="C61" t="s">
        <v>215</v>
      </c>
      <c r="D61" t="s">
        <v>4064</v>
      </c>
      <c r="E61">
        <v>45</v>
      </c>
      <c r="F61">
        <v>8</v>
      </c>
      <c r="G61">
        <v>37</v>
      </c>
      <c r="H61">
        <v>0</v>
      </c>
      <c r="I61">
        <v>0</v>
      </c>
      <c r="J61">
        <v>13</v>
      </c>
      <c r="K61">
        <v>0</v>
      </c>
      <c r="L61">
        <v>0</v>
      </c>
      <c r="M61">
        <v>0</v>
      </c>
      <c r="N61">
        <v>0</v>
      </c>
    </row>
    <row r="62" spans="1:14" x14ac:dyDescent="0.25">
      <c r="A62" t="s">
        <v>4157</v>
      </c>
      <c r="B62" t="s">
        <v>75</v>
      </c>
      <c r="C62" t="s">
        <v>215</v>
      </c>
      <c r="D62" t="s">
        <v>4066</v>
      </c>
      <c r="E62">
        <v>58</v>
      </c>
      <c r="F62">
        <v>12</v>
      </c>
      <c r="G62">
        <v>46</v>
      </c>
      <c r="H62">
        <v>0</v>
      </c>
      <c r="I62">
        <v>0</v>
      </c>
      <c r="J62">
        <v>0</v>
      </c>
      <c r="K62">
        <v>0</v>
      </c>
      <c r="L62">
        <v>0</v>
      </c>
      <c r="M62">
        <v>0</v>
      </c>
      <c r="N62">
        <v>0</v>
      </c>
    </row>
    <row r="63" spans="1:14" x14ac:dyDescent="0.25">
      <c r="A63" t="s">
        <v>4158</v>
      </c>
      <c r="B63" t="s">
        <v>75</v>
      </c>
      <c r="C63" t="s">
        <v>215</v>
      </c>
      <c r="D63" t="s">
        <v>4068</v>
      </c>
      <c r="E63">
        <v>8</v>
      </c>
      <c r="F63">
        <v>0</v>
      </c>
      <c r="G63">
        <v>8</v>
      </c>
      <c r="H63">
        <v>0</v>
      </c>
      <c r="I63">
        <v>0</v>
      </c>
      <c r="J63">
        <v>50</v>
      </c>
      <c r="K63">
        <v>0</v>
      </c>
      <c r="L63">
        <v>0</v>
      </c>
      <c r="M63">
        <v>0</v>
      </c>
      <c r="N63">
        <v>0</v>
      </c>
    </row>
    <row r="64" spans="1:14" x14ac:dyDescent="0.25">
      <c r="A64" t="s">
        <v>4159</v>
      </c>
      <c r="B64" t="s">
        <v>75</v>
      </c>
      <c r="C64" t="s">
        <v>215</v>
      </c>
      <c r="D64" t="s">
        <v>4050</v>
      </c>
      <c r="E64">
        <v>50</v>
      </c>
      <c r="F64">
        <v>13</v>
      </c>
      <c r="G64">
        <v>37</v>
      </c>
      <c r="H64">
        <v>0</v>
      </c>
      <c r="I64">
        <v>0</v>
      </c>
      <c r="J64">
        <v>8</v>
      </c>
      <c r="K64">
        <v>0</v>
      </c>
      <c r="L64">
        <v>0</v>
      </c>
      <c r="M64">
        <v>0</v>
      </c>
      <c r="N64">
        <v>0</v>
      </c>
    </row>
    <row r="65" spans="1:14" x14ac:dyDescent="0.25">
      <c r="A65" t="s">
        <v>4160</v>
      </c>
      <c r="B65" t="s">
        <v>75</v>
      </c>
      <c r="C65" t="s">
        <v>215</v>
      </c>
      <c r="D65" t="s">
        <v>4052</v>
      </c>
      <c r="E65">
        <v>8</v>
      </c>
      <c r="F65">
        <v>0</v>
      </c>
      <c r="G65">
        <v>8</v>
      </c>
      <c r="H65">
        <v>0</v>
      </c>
      <c r="I65">
        <v>0</v>
      </c>
      <c r="J65">
        <v>50</v>
      </c>
      <c r="K65">
        <v>0</v>
      </c>
      <c r="L65">
        <v>0</v>
      </c>
      <c r="M65">
        <v>0</v>
      </c>
      <c r="N65">
        <v>0</v>
      </c>
    </row>
    <row r="66" spans="1:14" x14ac:dyDescent="0.25">
      <c r="A66" t="s">
        <v>4161</v>
      </c>
      <c r="B66" t="s">
        <v>75</v>
      </c>
      <c r="C66" t="s">
        <v>215</v>
      </c>
      <c r="D66" t="s">
        <v>4054</v>
      </c>
      <c r="E66">
        <v>47</v>
      </c>
      <c r="F66">
        <v>9</v>
      </c>
      <c r="G66">
        <v>38</v>
      </c>
      <c r="H66">
        <v>0</v>
      </c>
      <c r="I66">
        <v>0</v>
      </c>
      <c r="J66">
        <v>11</v>
      </c>
      <c r="K66">
        <v>0</v>
      </c>
      <c r="L66">
        <v>0</v>
      </c>
      <c r="M66">
        <v>0</v>
      </c>
      <c r="N66">
        <v>0</v>
      </c>
    </row>
    <row r="67" spans="1:14" x14ac:dyDescent="0.25">
      <c r="A67" t="s">
        <v>4162</v>
      </c>
      <c r="B67" t="s">
        <v>75</v>
      </c>
      <c r="C67" t="s">
        <v>215</v>
      </c>
      <c r="D67" t="s">
        <v>4056</v>
      </c>
      <c r="E67">
        <v>0</v>
      </c>
      <c r="F67">
        <v>0</v>
      </c>
      <c r="G67">
        <v>0</v>
      </c>
      <c r="H67">
        <v>0</v>
      </c>
      <c r="I67">
        <v>0</v>
      </c>
      <c r="J67">
        <v>0</v>
      </c>
      <c r="K67">
        <v>50</v>
      </c>
      <c r="L67">
        <v>50</v>
      </c>
      <c r="M67">
        <v>0</v>
      </c>
      <c r="N67">
        <v>0</v>
      </c>
    </row>
    <row r="68" spans="1:14" x14ac:dyDescent="0.25">
      <c r="A68" t="s">
        <v>4163</v>
      </c>
      <c r="B68" t="s">
        <v>75</v>
      </c>
      <c r="C68" t="s">
        <v>215</v>
      </c>
      <c r="D68" t="s">
        <v>4058</v>
      </c>
      <c r="E68">
        <v>0</v>
      </c>
      <c r="F68">
        <v>0</v>
      </c>
      <c r="G68">
        <v>0</v>
      </c>
      <c r="H68">
        <v>0</v>
      </c>
      <c r="I68">
        <v>0</v>
      </c>
      <c r="J68">
        <v>0</v>
      </c>
      <c r="K68">
        <v>44</v>
      </c>
      <c r="L68">
        <v>44</v>
      </c>
      <c r="M68">
        <v>0</v>
      </c>
      <c r="N68">
        <v>0</v>
      </c>
    </row>
    <row r="69" spans="1:14" x14ac:dyDescent="0.25">
      <c r="A69" t="s">
        <v>4164</v>
      </c>
      <c r="B69" t="s">
        <v>75</v>
      </c>
      <c r="C69" t="s">
        <v>216</v>
      </c>
      <c r="D69" t="s">
        <v>4060</v>
      </c>
      <c r="E69">
        <v>37</v>
      </c>
      <c r="F69">
        <v>10</v>
      </c>
      <c r="G69">
        <v>23</v>
      </c>
      <c r="H69">
        <v>4</v>
      </c>
      <c r="I69">
        <v>0</v>
      </c>
      <c r="J69">
        <v>188</v>
      </c>
      <c r="K69">
        <v>0</v>
      </c>
      <c r="L69">
        <v>0</v>
      </c>
      <c r="M69">
        <v>0</v>
      </c>
      <c r="N69">
        <v>0</v>
      </c>
    </row>
    <row r="70" spans="1:14" x14ac:dyDescent="0.25">
      <c r="A70" t="s">
        <v>4165</v>
      </c>
      <c r="B70" t="s">
        <v>75</v>
      </c>
      <c r="C70" t="s">
        <v>216</v>
      </c>
      <c r="D70" t="s">
        <v>4062</v>
      </c>
      <c r="E70">
        <v>225</v>
      </c>
      <c r="F70">
        <v>43</v>
      </c>
      <c r="G70">
        <v>173</v>
      </c>
      <c r="H70">
        <v>8</v>
      </c>
      <c r="I70">
        <v>1</v>
      </c>
      <c r="J70">
        <v>0</v>
      </c>
      <c r="K70">
        <v>0</v>
      </c>
      <c r="L70">
        <v>0</v>
      </c>
      <c r="M70">
        <v>0</v>
      </c>
      <c r="N70">
        <v>0</v>
      </c>
    </row>
    <row r="71" spans="1:14" x14ac:dyDescent="0.25">
      <c r="A71" t="s">
        <v>4166</v>
      </c>
      <c r="B71" t="s">
        <v>75</v>
      </c>
      <c r="C71" t="s">
        <v>216</v>
      </c>
      <c r="D71" t="s">
        <v>4064</v>
      </c>
      <c r="E71">
        <v>185</v>
      </c>
      <c r="F71">
        <v>31</v>
      </c>
      <c r="G71">
        <v>153</v>
      </c>
      <c r="H71">
        <v>1</v>
      </c>
      <c r="I71">
        <v>0</v>
      </c>
      <c r="J71">
        <v>40</v>
      </c>
      <c r="K71">
        <v>0</v>
      </c>
      <c r="L71">
        <v>0</v>
      </c>
      <c r="M71">
        <v>0</v>
      </c>
      <c r="N71">
        <v>0</v>
      </c>
    </row>
    <row r="72" spans="1:14" x14ac:dyDescent="0.25">
      <c r="A72" t="s">
        <v>4167</v>
      </c>
      <c r="B72" t="s">
        <v>75</v>
      </c>
      <c r="C72" t="s">
        <v>216</v>
      </c>
      <c r="D72" t="s">
        <v>4066</v>
      </c>
      <c r="E72">
        <v>225</v>
      </c>
      <c r="F72">
        <v>43</v>
      </c>
      <c r="G72">
        <v>173</v>
      </c>
      <c r="H72">
        <v>8</v>
      </c>
      <c r="I72">
        <v>1</v>
      </c>
      <c r="J72">
        <v>0</v>
      </c>
      <c r="K72">
        <v>0</v>
      </c>
      <c r="L72">
        <v>0</v>
      </c>
      <c r="M72">
        <v>0</v>
      </c>
      <c r="N72">
        <v>0</v>
      </c>
    </row>
    <row r="73" spans="1:14" x14ac:dyDescent="0.25">
      <c r="A73" t="s">
        <v>4168</v>
      </c>
      <c r="B73" t="s">
        <v>75</v>
      </c>
      <c r="C73" t="s">
        <v>216</v>
      </c>
      <c r="D73" t="s">
        <v>4068</v>
      </c>
      <c r="E73">
        <v>37</v>
      </c>
      <c r="F73">
        <v>12</v>
      </c>
      <c r="G73">
        <v>21</v>
      </c>
      <c r="H73">
        <v>3</v>
      </c>
      <c r="I73">
        <v>1</v>
      </c>
      <c r="J73">
        <v>188</v>
      </c>
      <c r="K73">
        <v>0</v>
      </c>
      <c r="L73">
        <v>0</v>
      </c>
      <c r="M73">
        <v>0</v>
      </c>
      <c r="N73">
        <v>0</v>
      </c>
    </row>
    <row r="74" spans="1:14" x14ac:dyDescent="0.25">
      <c r="A74" t="s">
        <v>4169</v>
      </c>
      <c r="B74" t="s">
        <v>75</v>
      </c>
      <c r="C74" t="s">
        <v>216</v>
      </c>
      <c r="D74" t="s">
        <v>4050</v>
      </c>
      <c r="E74">
        <v>188</v>
      </c>
      <c r="F74">
        <v>54</v>
      </c>
      <c r="G74">
        <v>133</v>
      </c>
      <c r="H74">
        <v>1</v>
      </c>
      <c r="I74">
        <v>0</v>
      </c>
      <c r="J74">
        <v>37</v>
      </c>
      <c r="K74">
        <v>0</v>
      </c>
      <c r="L74">
        <v>0</v>
      </c>
      <c r="M74">
        <v>0</v>
      </c>
      <c r="N74">
        <v>0</v>
      </c>
    </row>
    <row r="75" spans="1:14" x14ac:dyDescent="0.25">
      <c r="A75" t="s">
        <v>4170</v>
      </c>
      <c r="B75" t="s">
        <v>75</v>
      </c>
      <c r="C75" t="s">
        <v>216</v>
      </c>
      <c r="D75" t="s">
        <v>4052</v>
      </c>
      <c r="E75">
        <v>37</v>
      </c>
      <c r="F75">
        <v>9</v>
      </c>
      <c r="G75">
        <v>22</v>
      </c>
      <c r="H75">
        <v>6</v>
      </c>
      <c r="I75">
        <v>0</v>
      </c>
      <c r="J75">
        <v>188</v>
      </c>
      <c r="K75">
        <v>0</v>
      </c>
      <c r="L75">
        <v>0</v>
      </c>
      <c r="M75">
        <v>0</v>
      </c>
      <c r="N75">
        <v>0</v>
      </c>
    </row>
    <row r="76" spans="1:14" x14ac:dyDescent="0.25">
      <c r="A76" t="s">
        <v>4171</v>
      </c>
      <c r="B76" t="s">
        <v>75</v>
      </c>
      <c r="C76" t="s">
        <v>216</v>
      </c>
      <c r="D76" t="s">
        <v>4054</v>
      </c>
      <c r="E76">
        <v>185</v>
      </c>
      <c r="F76">
        <v>31</v>
      </c>
      <c r="G76">
        <v>153</v>
      </c>
      <c r="H76">
        <v>1</v>
      </c>
      <c r="I76">
        <v>0</v>
      </c>
      <c r="J76">
        <v>40</v>
      </c>
      <c r="K76">
        <v>0</v>
      </c>
      <c r="L76">
        <v>0</v>
      </c>
      <c r="M76">
        <v>0</v>
      </c>
      <c r="N76">
        <v>0</v>
      </c>
    </row>
    <row r="77" spans="1:14" x14ac:dyDescent="0.25">
      <c r="A77" t="s">
        <v>4172</v>
      </c>
      <c r="B77" t="s">
        <v>75</v>
      </c>
      <c r="C77" t="s">
        <v>216</v>
      </c>
      <c r="D77" t="s">
        <v>4056</v>
      </c>
      <c r="E77">
        <v>0</v>
      </c>
      <c r="F77">
        <v>0</v>
      </c>
      <c r="G77">
        <v>0</v>
      </c>
      <c r="H77">
        <v>0</v>
      </c>
      <c r="I77">
        <v>0</v>
      </c>
      <c r="J77">
        <v>0</v>
      </c>
      <c r="K77">
        <v>165</v>
      </c>
      <c r="L77">
        <v>164</v>
      </c>
      <c r="M77">
        <v>1</v>
      </c>
      <c r="N77">
        <v>0</v>
      </c>
    </row>
    <row r="78" spans="1:14" x14ac:dyDescent="0.25">
      <c r="A78" t="s">
        <v>4173</v>
      </c>
      <c r="B78" t="s">
        <v>75</v>
      </c>
      <c r="C78" t="s">
        <v>216</v>
      </c>
      <c r="D78" t="s">
        <v>4058</v>
      </c>
      <c r="E78">
        <v>0</v>
      </c>
      <c r="F78">
        <v>0</v>
      </c>
      <c r="G78">
        <v>0</v>
      </c>
      <c r="H78">
        <v>0</v>
      </c>
      <c r="I78">
        <v>0</v>
      </c>
      <c r="J78">
        <v>0</v>
      </c>
      <c r="K78">
        <v>134</v>
      </c>
      <c r="L78">
        <v>134</v>
      </c>
      <c r="M78">
        <v>0</v>
      </c>
      <c r="N78">
        <v>0</v>
      </c>
    </row>
    <row r="79" spans="1:14" x14ac:dyDescent="0.25">
      <c r="A79" t="s">
        <v>4174</v>
      </c>
      <c r="B79" t="s">
        <v>75</v>
      </c>
      <c r="C79" t="s">
        <v>217</v>
      </c>
      <c r="D79" t="s">
        <v>4060</v>
      </c>
      <c r="E79">
        <v>8</v>
      </c>
      <c r="F79">
        <v>3</v>
      </c>
      <c r="G79">
        <v>4</v>
      </c>
      <c r="H79">
        <v>1</v>
      </c>
      <c r="I79">
        <v>0</v>
      </c>
      <c r="J79">
        <v>33</v>
      </c>
      <c r="K79">
        <v>0</v>
      </c>
      <c r="L79">
        <v>0</v>
      </c>
      <c r="M79">
        <v>0</v>
      </c>
      <c r="N79">
        <v>0</v>
      </c>
    </row>
    <row r="80" spans="1:14" x14ac:dyDescent="0.25">
      <c r="A80" t="s">
        <v>4175</v>
      </c>
      <c r="B80" t="s">
        <v>75</v>
      </c>
      <c r="C80" t="s">
        <v>217</v>
      </c>
      <c r="D80" t="s">
        <v>4062</v>
      </c>
      <c r="E80">
        <v>41</v>
      </c>
      <c r="F80">
        <v>16</v>
      </c>
      <c r="G80">
        <v>24</v>
      </c>
      <c r="H80">
        <v>1</v>
      </c>
      <c r="I80">
        <v>0</v>
      </c>
      <c r="J80">
        <v>0</v>
      </c>
      <c r="K80">
        <v>0</v>
      </c>
      <c r="L80">
        <v>0</v>
      </c>
      <c r="M80">
        <v>0</v>
      </c>
      <c r="N80">
        <v>0</v>
      </c>
    </row>
    <row r="81" spans="1:14" x14ac:dyDescent="0.25">
      <c r="A81" t="s">
        <v>4176</v>
      </c>
      <c r="B81" t="s">
        <v>75</v>
      </c>
      <c r="C81" t="s">
        <v>217</v>
      </c>
      <c r="D81" t="s">
        <v>4064</v>
      </c>
      <c r="E81">
        <v>29</v>
      </c>
      <c r="F81">
        <v>11</v>
      </c>
      <c r="G81">
        <v>18</v>
      </c>
      <c r="H81">
        <v>0</v>
      </c>
      <c r="I81">
        <v>0</v>
      </c>
      <c r="J81">
        <v>12</v>
      </c>
      <c r="K81">
        <v>0</v>
      </c>
      <c r="L81">
        <v>0</v>
      </c>
      <c r="M81">
        <v>0</v>
      </c>
      <c r="N81">
        <v>0</v>
      </c>
    </row>
    <row r="82" spans="1:14" x14ac:dyDescent="0.25">
      <c r="A82" t="s">
        <v>4177</v>
      </c>
      <c r="B82" t="s">
        <v>75</v>
      </c>
      <c r="C82" t="s">
        <v>217</v>
      </c>
      <c r="D82" t="s">
        <v>4066</v>
      </c>
      <c r="E82">
        <v>41</v>
      </c>
      <c r="F82">
        <v>16</v>
      </c>
      <c r="G82">
        <v>24</v>
      </c>
      <c r="H82">
        <v>1</v>
      </c>
      <c r="I82">
        <v>0</v>
      </c>
      <c r="J82">
        <v>0</v>
      </c>
      <c r="K82">
        <v>0</v>
      </c>
      <c r="L82">
        <v>0</v>
      </c>
      <c r="M82">
        <v>0</v>
      </c>
      <c r="N82">
        <v>0</v>
      </c>
    </row>
    <row r="83" spans="1:14" x14ac:dyDescent="0.25">
      <c r="A83" t="s">
        <v>4178</v>
      </c>
      <c r="B83" t="s">
        <v>75</v>
      </c>
      <c r="C83" t="s">
        <v>217</v>
      </c>
      <c r="D83" t="s">
        <v>4068</v>
      </c>
      <c r="E83">
        <v>8</v>
      </c>
      <c r="F83">
        <v>2</v>
      </c>
      <c r="G83">
        <v>5</v>
      </c>
      <c r="H83">
        <v>1</v>
      </c>
      <c r="I83">
        <v>0</v>
      </c>
      <c r="J83">
        <v>33</v>
      </c>
      <c r="K83">
        <v>0</v>
      </c>
      <c r="L83">
        <v>0</v>
      </c>
      <c r="M83">
        <v>0</v>
      </c>
      <c r="N83">
        <v>0</v>
      </c>
    </row>
    <row r="84" spans="1:14" x14ac:dyDescent="0.25">
      <c r="A84" t="s">
        <v>4179</v>
      </c>
      <c r="B84" t="s">
        <v>75</v>
      </c>
      <c r="C84" t="s">
        <v>217</v>
      </c>
      <c r="D84" t="s">
        <v>4050</v>
      </c>
      <c r="E84">
        <v>33</v>
      </c>
      <c r="F84">
        <v>15</v>
      </c>
      <c r="G84">
        <v>18</v>
      </c>
      <c r="H84">
        <v>0</v>
      </c>
      <c r="I84">
        <v>0</v>
      </c>
      <c r="J84">
        <v>8</v>
      </c>
      <c r="K84">
        <v>0</v>
      </c>
      <c r="L84">
        <v>0</v>
      </c>
      <c r="M84">
        <v>0</v>
      </c>
      <c r="N84">
        <v>0</v>
      </c>
    </row>
    <row r="85" spans="1:14" x14ac:dyDescent="0.25">
      <c r="A85" t="s">
        <v>4180</v>
      </c>
      <c r="B85" t="s">
        <v>75</v>
      </c>
      <c r="C85" t="s">
        <v>217</v>
      </c>
      <c r="D85" t="s">
        <v>4052</v>
      </c>
      <c r="E85">
        <v>8</v>
      </c>
      <c r="F85">
        <v>2</v>
      </c>
      <c r="G85">
        <v>5</v>
      </c>
      <c r="H85">
        <v>1</v>
      </c>
      <c r="I85">
        <v>0</v>
      </c>
      <c r="J85">
        <v>33</v>
      </c>
      <c r="K85">
        <v>0</v>
      </c>
      <c r="L85">
        <v>0</v>
      </c>
      <c r="M85">
        <v>0</v>
      </c>
      <c r="N85">
        <v>0</v>
      </c>
    </row>
    <row r="86" spans="1:14" x14ac:dyDescent="0.25">
      <c r="A86" t="s">
        <v>4181</v>
      </c>
      <c r="B86" t="s">
        <v>75</v>
      </c>
      <c r="C86" t="s">
        <v>217</v>
      </c>
      <c r="D86" t="s">
        <v>4054</v>
      </c>
      <c r="E86">
        <v>30</v>
      </c>
      <c r="F86">
        <v>11</v>
      </c>
      <c r="G86">
        <v>19</v>
      </c>
      <c r="H86">
        <v>0</v>
      </c>
      <c r="I86">
        <v>0</v>
      </c>
      <c r="J86">
        <v>11</v>
      </c>
      <c r="K86">
        <v>0</v>
      </c>
      <c r="L86">
        <v>0</v>
      </c>
      <c r="M86">
        <v>0</v>
      </c>
      <c r="N86">
        <v>0</v>
      </c>
    </row>
    <row r="87" spans="1:14" x14ac:dyDescent="0.25">
      <c r="A87" t="s">
        <v>4182</v>
      </c>
      <c r="B87" t="s">
        <v>75</v>
      </c>
      <c r="C87" t="s">
        <v>217</v>
      </c>
      <c r="D87" t="s">
        <v>4056</v>
      </c>
      <c r="E87">
        <v>0</v>
      </c>
      <c r="F87">
        <v>0</v>
      </c>
      <c r="G87">
        <v>0</v>
      </c>
      <c r="H87">
        <v>0</v>
      </c>
      <c r="I87">
        <v>0</v>
      </c>
      <c r="J87">
        <v>0</v>
      </c>
      <c r="K87">
        <v>30</v>
      </c>
      <c r="L87">
        <v>29</v>
      </c>
      <c r="M87">
        <v>1</v>
      </c>
      <c r="N87">
        <v>0</v>
      </c>
    </row>
    <row r="88" spans="1:14" x14ac:dyDescent="0.25">
      <c r="A88" t="s">
        <v>4183</v>
      </c>
      <c r="B88" t="s">
        <v>75</v>
      </c>
      <c r="C88" t="s">
        <v>217</v>
      </c>
      <c r="D88" t="s">
        <v>4058</v>
      </c>
      <c r="E88">
        <v>0</v>
      </c>
      <c r="F88">
        <v>0</v>
      </c>
      <c r="G88">
        <v>0</v>
      </c>
      <c r="H88">
        <v>0</v>
      </c>
      <c r="I88">
        <v>0</v>
      </c>
      <c r="J88">
        <v>0</v>
      </c>
      <c r="K88">
        <v>23</v>
      </c>
      <c r="L88">
        <v>22</v>
      </c>
      <c r="M88">
        <v>1</v>
      </c>
      <c r="N88">
        <v>0</v>
      </c>
    </row>
    <row r="89" spans="1:14" x14ac:dyDescent="0.25">
      <c r="A89" t="s">
        <v>4184</v>
      </c>
      <c r="B89" t="s">
        <v>75</v>
      </c>
      <c r="C89" t="s">
        <v>218</v>
      </c>
      <c r="D89" t="s">
        <v>4060</v>
      </c>
      <c r="E89">
        <v>64</v>
      </c>
      <c r="F89">
        <v>27</v>
      </c>
      <c r="G89">
        <v>32</v>
      </c>
      <c r="H89">
        <v>2</v>
      </c>
      <c r="I89">
        <v>3</v>
      </c>
      <c r="J89">
        <v>345</v>
      </c>
      <c r="K89">
        <v>0</v>
      </c>
      <c r="L89">
        <v>0</v>
      </c>
      <c r="M89">
        <v>0</v>
      </c>
      <c r="N89">
        <v>0</v>
      </c>
    </row>
    <row r="90" spans="1:14" x14ac:dyDescent="0.25">
      <c r="A90" t="s">
        <v>4185</v>
      </c>
      <c r="B90" t="s">
        <v>75</v>
      </c>
      <c r="C90" t="s">
        <v>218</v>
      </c>
      <c r="D90" t="s">
        <v>4062</v>
      </c>
      <c r="E90">
        <v>409</v>
      </c>
      <c r="F90">
        <v>111</v>
      </c>
      <c r="G90">
        <v>289</v>
      </c>
      <c r="H90">
        <v>4</v>
      </c>
      <c r="I90">
        <v>5</v>
      </c>
      <c r="J90">
        <v>0</v>
      </c>
      <c r="K90">
        <v>0</v>
      </c>
      <c r="L90">
        <v>0</v>
      </c>
      <c r="M90">
        <v>0</v>
      </c>
      <c r="N90">
        <v>0</v>
      </c>
    </row>
    <row r="91" spans="1:14" x14ac:dyDescent="0.25">
      <c r="A91" t="s">
        <v>4186</v>
      </c>
      <c r="B91" t="s">
        <v>75</v>
      </c>
      <c r="C91" t="s">
        <v>218</v>
      </c>
      <c r="D91" t="s">
        <v>4064</v>
      </c>
      <c r="E91">
        <v>330</v>
      </c>
      <c r="F91">
        <v>79</v>
      </c>
      <c r="G91">
        <v>250</v>
      </c>
      <c r="H91">
        <v>1</v>
      </c>
      <c r="I91">
        <v>0</v>
      </c>
      <c r="J91">
        <v>79</v>
      </c>
      <c r="K91">
        <v>0</v>
      </c>
      <c r="L91">
        <v>0</v>
      </c>
      <c r="M91">
        <v>0</v>
      </c>
      <c r="N91">
        <v>0</v>
      </c>
    </row>
    <row r="92" spans="1:14" x14ac:dyDescent="0.25">
      <c r="A92" t="s">
        <v>4187</v>
      </c>
      <c r="B92" t="s">
        <v>75</v>
      </c>
      <c r="C92" t="s">
        <v>218</v>
      </c>
      <c r="D92" t="s">
        <v>4066</v>
      </c>
      <c r="E92">
        <v>409</v>
      </c>
      <c r="F92">
        <v>111</v>
      </c>
      <c r="G92">
        <v>289</v>
      </c>
      <c r="H92">
        <v>4</v>
      </c>
      <c r="I92">
        <v>5</v>
      </c>
      <c r="J92">
        <v>0</v>
      </c>
      <c r="K92">
        <v>0</v>
      </c>
      <c r="L92">
        <v>0</v>
      </c>
      <c r="M92">
        <v>0</v>
      </c>
      <c r="N92">
        <v>0</v>
      </c>
    </row>
    <row r="93" spans="1:14" x14ac:dyDescent="0.25">
      <c r="A93" t="s">
        <v>4188</v>
      </c>
      <c r="B93" t="s">
        <v>75</v>
      </c>
      <c r="C93" t="s">
        <v>218</v>
      </c>
      <c r="D93" t="s">
        <v>4068</v>
      </c>
      <c r="E93">
        <v>64</v>
      </c>
      <c r="F93">
        <v>26</v>
      </c>
      <c r="G93">
        <v>32</v>
      </c>
      <c r="H93">
        <v>2</v>
      </c>
      <c r="I93">
        <v>4</v>
      </c>
      <c r="J93">
        <v>345</v>
      </c>
      <c r="K93">
        <v>0</v>
      </c>
      <c r="L93">
        <v>0</v>
      </c>
      <c r="M93">
        <v>0</v>
      </c>
      <c r="N93">
        <v>0</v>
      </c>
    </row>
    <row r="94" spans="1:14" x14ac:dyDescent="0.25">
      <c r="A94" t="s">
        <v>4189</v>
      </c>
      <c r="B94" t="s">
        <v>75</v>
      </c>
      <c r="C94" t="s">
        <v>218</v>
      </c>
      <c r="D94" t="s">
        <v>4050</v>
      </c>
      <c r="E94">
        <v>345</v>
      </c>
      <c r="F94">
        <v>125</v>
      </c>
      <c r="G94">
        <v>219</v>
      </c>
      <c r="H94">
        <v>1</v>
      </c>
      <c r="I94">
        <v>0</v>
      </c>
      <c r="J94">
        <v>64</v>
      </c>
      <c r="K94">
        <v>0</v>
      </c>
      <c r="L94">
        <v>0</v>
      </c>
      <c r="M94">
        <v>0</v>
      </c>
      <c r="N94">
        <v>0</v>
      </c>
    </row>
    <row r="95" spans="1:14" x14ac:dyDescent="0.25">
      <c r="A95" t="s">
        <v>4190</v>
      </c>
      <c r="B95" t="s">
        <v>75</v>
      </c>
      <c r="C95" t="s">
        <v>218</v>
      </c>
      <c r="D95" t="s">
        <v>4052</v>
      </c>
      <c r="E95">
        <v>64</v>
      </c>
      <c r="F95">
        <v>23</v>
      </c>
      <c r="G95">
        <v>35</v>
      </c>
      <c r="H95">
        <v>3</v>
      </c>
      <c r="I95">
        <v>3</v>
      </c>
      <c r="J95">
        <v>345</v>
      </c>
      <c r="K95">
        <v>0</v>
      </c>
      <c r="L95">
        <v>0</v>
      </c>
      <c r="M95">
        <v>0</v>
      </c>
      <c r="N95">
        <v>0</v>
      </c>
    </row>
    <row r="96" spans="1:14" x14ac:dyDescent="0.25">
      <c r="A96" t="s">
        <v>4191</v>
      </c>
      <c r="B96" t="s">
        <v>75</v>
      </c>
      <c r="C96" t="s">
        <v>218</v>
      </c>
      <c r="D96" t="s">
        <v>4054</v>
      </c>
      <c r="E96">
        <v>337</v>
      </c>
      <c r="F96">
        <v>81</v>
      </c>
      <c r="G96">
        <v>255</v>
      </c>
      <c r="H96">
        <v>1</v>
      </c>
      <c r="I96">
        <v>0</v>
      </c>
      <c r="J96">
        <v>72</v>
      </c>
      <c r="K96">
        <v>0</v>
      </c>
      <c r="L96">
        <v>0</v>
      </c>
      <c r="M96">
        <v>0</v>
      </c>
      <c r="N96">
        <v>0</v>
      </c>
    </row>
    <row r="97" spans="1:14" x14ac:dyDescent="0.25">
      <c r="A97" t="s">
        <v>4192</v>
      </c>
      <c r="B97" t="s">
        <v>75</v>
      </c>
      <c r="C97" t="s">
        <v>218</v>
      </c>
      <c r="D97" t="s">
        <v>4056</v>
      </c>
      <c r="E97">
        <v>0</v>
      </c>
      <c r="F97">
        <v>0</v>
      </c>
      <c r="G97">
        <v>0</v>
      </c>
      <c r="H97">
        <v>0</v>
      </c>
      <c r="I97">
        <v>0</v>
      </c>
      <c r="J97">
        <v>0</v>
      </c>
      <c r="K97">
        <v>237</v>
      </c>
      <c r="L97">
        <v>236</v>
      </c>
      <c r="M97">
        <v>0</v>
      </c>
      <c r="N97">
        <v>1</v>
      </c>
    </row>
    <row r="98" spans="1:14" x14ac:dyDescent="0.25">
      <c r="A98" t="s">
        <v>4193</v>
      </c>
      <c r="B98" t="s">
        <v>75</v>
      </c>
      <c r="C98" t="s">
        <v>218</v>
      </c>
      <c r="D98" t="s">
        <v>4058</v>
      </c>
      <c r="E98">
        <v>0</v>
      </c>
      <c r="F98">
        <v>0</v>
      </c>
      <c r="G98">
        <v>0</v>
      </c>
      <c r="H98">
        <v>0</v>
      </c>
      <c r="I98">
        <v>0</v>
      </c>
      <c r="J98">
        <v>0</v>
      </c>
      <c r="K98">
        <v>180</v>
      </c>
      <c r="L98">
        <v>179</v>
      </c>
      <c r="M98">
        <v>0</v>
      </c>
      <c r="N98">
        <v>1</v>
      </c>
    </row>
    <row r="99" spans="1:14" x14ac:dyDescent="0.25">
      <c r="A99" t="s">
        <v>4194</v>
      </c>
      <c r="B99" t="s">
        <v>75</v>
      </c>
      <c r="C99" t="s">
        <v>219</v>
      </c>
      <c r="D99" t="s">
        <v>4060</v>
      </c>
      <c r="E99">
        <v>8</v>
      </c>
      <c r="F99">
        <v>1</v>
      </c>
      <c r="G99">
        <v>7</v>
      </c>
      <c r="H99">
        <v>0</v>
      </c>
      <c r="I99">
        <v>0</v>
      </c>
      <c r="J99">
        <v>50</v>
      </c>
      <c r="K99">
        <v>0</v>
      </c>
      <c r="L99">
        <v>0</v>
      </c>
      <c r="M99">
        <v>0</v>
      </c>
      <c r="N99">
        <v>0</v>
      </c>
    </row>
    <row r="100" spans="1:14" x14ac:dyDescent="0.25">
      <c r="A100" t="s">
        <v>4195</v>
      </c>
      <c r="B100" t="s">
        <v>75</v>
      </c>
      <c r="C100" t="s">
        <v>219</v>
      </c>
      <c r="D100" t="s">
        <v>4062</v>
      </c>
      <c r="E100">
        <v>58</v>
      </c>
      <c r="F100">
        <v>6</v>
      </c>
      <c r="G100">
        <v>52</v>
      </c>
      <c r="H100">
        <v>0</v>
      </c>
      <c r="I100">
        <v>0</v>
      </c>
      <c r="J100">
        <v>0</v>
      </c>
      <c r="K100">
        <v>0</v>
      </c>
      <c r="L100">
        <v>0</v>
      </c>
      <c r="M100">
        <v>0</v>
      </c>
      <c r="N100">
        <v>0</v>
      </c>
    </row>
    <row r="101" spans="1:14" x14ac:dyDescent="0.25">
      <c r="A101" t="s">
        <v>4196</v>
      </c>
      <c r="B101" t="s">
        <v>75</v>
      </c>
      <c r="C101" t="s">
        <v>219</v>
      </c>
      <c r="D101" t="s">
        <v>4064</v>
      </c>
      <c r="E101">
        <v>50</v>
      </c>
      <c r="F101">
        <v>5</v>
      </c>
      <c r="G101">
        <v>45</v>
      </c>
      <c r="H101">
        <v>0</v>
      </c>
      <c r="I101">
        <v>0</v>
      </c>
      <c r="J101">
        <v>8</v>
      </c>
      <c r="K101">
        <v>0</v>
      </c>
      <c r="L101">
        <v>0</v>
      </c>
      <c r="M101">
        <v>0</v>
      </c>
      <c r="N101">
        <v>0</v>
      </c>
    </row>
    <row r="102" spans="1:14" x14ac:dyDescent="0.25">
      <c r="A102" t="s">
        <v>4197</v>
      </c>
      <c r="B102" t="s">
        <v>75</v>
      </c>
      <c r="C102" t="s">
        <v>219</v>
      </c>
      <c r="D102" t="s">
        <v>4066</v>
      </c>
      <c r="E102">
        <v>58</v>
      </c>
      <c r="F102">
        <v>6</v>
      </c>
      <c r="G102">
        <v>52</v>
      </c>
      <c r="H102">
        <v>0</v>
      </c>
      <c r="I102">
        <v>0</v>
      </c>
      <c r="J102">
        <v>0</v>
      </c>
      <c r="K102">
        <v>0</v>
      </c>
      <c r="L102">
        <v>0</v>
      </c>
      <c r="M102">
        <v>0</v>
      </c>
      <c r="N102">
        <v>0</v>
      </c>
    </row>
    <row r="103" spans="1:14" x14ac:dyDescent="0.25">
      <c r="A103" t="s">
        <v>4198</v>
      </c>
      <c r="B103" t="s">
        <v>75</v>
      </c>
      <c r="C103" t="s">
        <v>219</v>
      </c>
      <c r="D103" t="s">
        <v>4068</v>
      </c>
      <c r="E103">
        <v>8</v>
      </c>
      <c r="F103">
        <v>1</v>
      </c>
      <c r="G103">
        <v>7</v>
      </c>
      <c r="H103">
        <v>0</v>
      </c>
      <c r="I103">
        <v>0</v>
      </c>
      <c r="J103">
        <v>50</v>
      </c>
      <c r="K103">
        <v>0</v>
      </c>
      <c r="L103">
        <v>0</v>
      </c>
      <c r="M103">
        <v>0</v>
      </c>
      <c r="N103">
        <v>0</v>
      </c>
    </row>
    <row r="104" spans="1:14" x14ac:dyDescent="0.25">
      <c r="A104" t="s">
        <v>4199</v>
      </c>
      <c r="B104" t="s">
        <v>75</v>
      </c>
      <c r="C104" t="s">
        <v>219</v>
      </c>
      <c r="D104" t="s">
        <v>4050</v>
      </c>
      <c r="E104">
        <v>50</v>
      </c>
      <c r="F104">
        <v>5</v>
      </c>
      <c r="G104">
        <v>45</v>
      </c>
      <c r="H104">
        <v>0</v>
      </c>
      <c r="I104">
        <v>0</v>
      </c>
      <c r="J104">
        <v>8</v>
      </c>
      <c r="K104">
        <v>0</v>
      </c>
      <c r="L104">
        <v>0</v>
      </c>
      <c r="M104">
        <v>0</v>
      </c>
      <c r="N104">
        <v>0</v>
      </c>
    </row>
    <row r="105" spans="1:14" x14ac:dyDescent="0.25">
      <c r="A105" t="s">
        <v>4200</v>
      </c>
      <c r="B105" t="s">
        <v>75</v>
      </c>
      <c r="C105" t="s">
        <v>219</v>
      </c>
      <c r="D105" t="s">
        <v>4052</v>
      </c>
      <c r="E105">
        <v>8</v>
      </c>
      <c r="F105">
        <v>1</v>
      </c>
      <c r="G105">
        <v>7</v>
      </c>
      <c r="H105">
        <v>0</v>
      </c>
      <c r="I105">
        <v>0</v>
      </c>
      <c r="J105">
        <v>50</v>
      </c>
      <c r="K105">
        <v>0</v>
      </c>
      <c r="L105">
        <v>0</v>
      </c>
      <c r="M105">
        <v>0</v>
      </c>
      <c r="N105">
        <v>0</v>
      </c>
    </row>
    <row r="106" spans="1:14" x14ac:dyDescent="0.25">
      <c r="A106" t="s">
        <v>4201</v>
      </c>
      <c r="B106" t="s">
        <v>75</v>
      </c>
      <c r="C106" t="s">
        <v>219</v>
      </c>
      <c r="D106" t="s">
        <v>4054</v>
      </c>
      <c r="E106">
        <v>50</v>
      </c>
      <c r="F106">
        <v>5</v>
      </c>
      <c r="G106">
        <v>45</v>
      </c>
      <c r="H106">
        <v>0</v>
      </c>
      <c r="I106">
        <v>0</v>
      </c>
      <c r="J106">
        <v>8</v>
      </c>
      <c r="K106">
        <v>0</v>
      </c>
      <c r="L106">
        <v>0</v>
      </c>
      <c r="M106">
        <v>0</v>
      </c>
      <c r="N106">
        <v>0</v>
      </c>
    </row>
    <row r="107" spans="1:14" x14ac:dyDescent="0.25">
      <c r="A107" t="s">
        <v>4202</v>
      </c>
      <c r="B107" t="s">
        <v>75</v>
      </c>
      <c r="C107" t="s">
        <v>219</v>
      </c>
      <c r="D107" t="s">
        <v>4056</v>
      </c>
      <c r="E107">
        <v>0</v>
      </c>
      <c r="F107">
        <v>0</v>
      </c>
      <c r="G107">
        <v>0</v>
      </c>
      <c r="H107">
        <v>0</v>
      </c>
      <c r="I107">
        <v>0</v>
      </c>
      <c r="J107">
        <v>0</v>
      </c>
      <c r="K107">
        <v>45</v>
      </c>
      <c r="L107">
        <v>45</v>
      </c>
      <c r="M107">
        <v>0</v>
      </c>
      <c r="N107">
        <v>0</v>
      </c>
    </row>
    <row r="108" spans="1:14" x14ac:dyDescent="0.25">
      <c r="A108" t="s">
        <v>4203</v>
      </c>
      <c r="B108" t="s">
        <v>75</v>
      </c>
      <c r="C108" t="s">
        <v>219</v>
      </c>
      <c r="D108" t="s">
        <v>4058</v>
      </c>
      <c r="E108">
        <v>0</v>
      </c>
      <c r="F108">
        <v>0</v>
      </c>
      <c r="G108">
        <v>0</v>
      </c>
      <c r="H108">
        <v>0</v>
      </c>
      <c r="I108">
        <v>0</v>
      </c>
      <c r="J108">
        <v>0</v>
      </c>
      <c r="K108">
        <v>34</v>
      </c>
      <c r="L108">
        <v>34</v>
      </c>
      <c r="M108">
        <v>0</v>
      </c>
      <c r="N108">
        <v>0</v>
      </c>
    </row>
    <row r="109" spans="1:14" x14ac:dyDescent="0.25">
      <c r="A109" t="s">
        <v>4204</v>
      </c>
      <c r="B109" t="s">
        <v>75</v>
      </c>
      <c r="C109" t="s">
        <v>220</v>
      </c>
      <c r="D109" t="s">
        <v>4060</v>
      </c>
      <c r="E109">
        <v>7</v>
      </c>
      <c r="F109">
        <v>1</v>
      </c>
      <c r="G109">
        <v>5</v>
      </c>
      <c r="H109">
        <v>1</v>
      </c>
      <c r="I109">
        <v>0</v>
      </c>
      <c r="J109">
        <v>47</v>
      </c>
      <c r="K109">
        <v>0</v>
      </c>
      <c r="L109">
        <v>0</v>
      </c>
      <c r="M109">
        <v>0</v>
      </c>
      <c r="N109">
        <v>0</v>
      </c>
    </row>
    <row r="110" spans="1:14" x14ac:dyDescent="0.25">
      <c r="A110" t="s">
        <v>4205</v>
      </c>
      <c r="B110" t="s">
        <v>75</v>
      </c>
      <c r="C110" t="s">
        <v>220</v>
      </c>
      <c r="D110" t="s">
        <v>4062</v>
      </c>
      <c r="E110">
        <v>54</v>
      </c>
      <c r="F110">
        <v>5</v>
      </c>
      <c r="G110">
        <v>47</v>
      </c>
      <c r="H110">
        <v>2</v>
      </c>
      <c r="I110">
        <v>0</v>
      </c>
      <c r="J110">
        <v>0</v>
      </c>
      <c r="K110">
        <v>0</v>
      </c>
      <c r="L110">
        <v>0</v>
      </c>
      <c r="M110">
        <v>0</v>
      </c>
      <c r="N110">
        <v>0</v>
      </c>
    </row>
    <row r="111" spans="1:14" x14ac:dyDescent="0.25">
      <c r="A111" t="s">
        <v>4206</v>
      </c>
      <c r="B111" t="s">
        <v>75</v>
      </c>
      <c r="C111" t="s">
        <v>220</v>
      </c>
      <c r="D111" t="s">
        <v>4064</v>
      </c>
      <c r="E111">
        <v>45</v>
      </c>
      <c r="F111">
        <v>4</v>
      </c>
      <c r="G111">
        <v>40</v>
      </c>
      <c r="H111">
        <v>1</v>
      </c>
      <c r="I111">
        <v>0</v>
      </c>
      <c r="J111">
        <v>9</v>
      </c>
      <c r="K111">
        <v>0</v>
      </c>
      <c r="L111">
        <v>0</v>
      </c>
      <c r="M111">
        <v>0</v>
      </c>
      <c r="N111">
        <v>0</v>
      </c>
    </row>
    <row r="112" spans="1:14" x14ac:dyDescent="0.25">
      <c r="A112" t="s">
        <v>4207</v>
      </c>
      <c r="B112" t="s">
        <v>75</v>
      </c>
      <c r="C112" t="s">
        <v>220</v>
      </c>
      <c r="D112" t="s">
        <v>4066</v>
      </c>
      <c r="E112">
        <v>54</v>
      </c>
      <c r="F112">
        <v>5</v>
      </c>
      <c r="G112">
        <v>47</v>
      </c>
      <c r="H112">
        <v>2</v>
      </c>
      <c r="I112">
        <v>0</v>
      </c>
      <c r="J112">
        <v>0</v>
      </c>
      <c r="K112">
        <v>0</v>
      </c>
      <c r="L112">
        <v>0</v>
      </c>
      <c r="M112">
        <v>0</v>
      </c>
      <c r="N112">
        <v>0</v>
      </c>
    </row>
    <row r="113" spans="1:14" x14ac:dyDescent="0.25">
      <c r="A113" t="s">
        <v>4208</v>
      </c>
      <c r="B113" t="s">
        <v>75</v>
      </c>
      <c r="C113" t="s">
        <v>220</v>
      </c>
      <c r="D113" t="s">
        <v>4068</v>
      </c>
      <c r="E113">
        <v>7</v>
      </c>
      <c r="F113">
        <v>1</v>
      </c>
      <c r="G113">
        <v>5</v>
      </c>
      <c r="H113">
        <v>1</v>
      </c>
      <c r="I113">
        <v>0</v>
      </c>
      <c r="J113">
        <v>47</v>
      </c>
      <c r="K113">
        <v>0</v>
      </c>
      <c r="L113">
        <v>0</v>
      </c>
      <c r="M113">
        <v>0</v>
      </c>
      <c r="N113">
        <v>0</v>
      </c>
    </row>
    <row r="114" spans="1:14" x14ac:dyDescent="0.25">
      <c r="A114" t="s">
        <v>4209</v>
      </c>
      <c r="B114" t="s">
        <v>75</v>
      </c>
      <c r="C114" t="s">
        <v>220</v>
      </c>
      <c r="D114" t="s">
        <v>4050</v>
      </c>
      <c r="E114">
        <v>47</v>
      </c>
      <c r="F114">
        <v>5</v>
      </c>
      <c r="G114">
        <v>41</v>
      </c>
      <c r="H114">
        <v>1</v>
      </c>
      <c r="I114">
        <v>0</v>
      </c>
      <c r="J114">
        <v>7</v>
      </c>
      <c r="K114">
        <v>0</v>
      </c>
      <c r="L114">
        <v>0</v>
      </c>
      <c r="M114">
        <v>0</v>
      </c>
      <c r="N114">
        <v>0</v>
      </c>
    </row>
    <row r="115" spans="1:14" x14ac:dyDescent="0.25">
      <c r="A115" t="s">
        <v>4210</v>
      </c>
      <c r="B115" t="s">
        <v>75</v>
      </c>
      <c r="C115" t="s">
        <v>220</v>
      </c>
      <c r="D115" t="s">
        <v>4052</v>
      </c>
      <c r="E115">
        <v>7</v>
      </c>
      <c r="F115">
        <v>0</v>
      </c>
      <c r="G115">
        <v>6</v>
      </c>
      <c r="H115">
        <v>1</v>
      </c>
      <c r="I115">
        <v>0</v>
      </c>
      <c r="J115">
        <v>47</v>
      </c>
      <c r="K115">
        <v>0</v>
      </c>
      <c r="L115">
        <v>0</v>
      </c>
      <c r="M115">
        <v>0</v>
      </c>
      <c r="N115">
        <v>0</v>
      </c>
    </row>
    <row r="116" spans="1:14" x14ac:dyDescent="0.25">
      <c r="A116" t="s">
        <v>4211</v>
      </c>
      <c r="B116" t="s">
        <v>75</v>
      </c>
      <c r="C116" t="s">
        <v>220</v>
      </c>
      <c r="D116" t="s">
        <v>4054</v>
      </c>
      <c r="E116">
        <v>46</v>
      </c>
      <c r="F116">
        <v>4</v>
      </c>
      <c r="G116">
        <v>41</v>
      </c>
      <c r="H116">
        <v>1</v>
      </c>
      <c r="I116">
        <v>0</v>
      </c>
      <c r="J116">
        <v>8</v>
      </c>
      <c r="K116">
        <v>0</v>
      </c>
      <c r="L116">
        <v>0</v>
      </c>
      <c r="M116">
        <v>0</v>
      </c>
      <c r="N116">
        <v>0</v>
      </c>
    </row>
    <row r="117" spans="1:14" x14ac:dyDescent="0.25">
      <c r="A117" t="s">
        <v>4212</v>
      </c>
      <c r="B117" t="s">
        <v>75</v>
      </c>
      <c r="C117" t="s">
        <v>220</v>
      </c>
      <c r="D117" t="s">
        <v>4056</v>
      </c>
      <c r="E117">
        <v>0</v>
      </c>
      <c r="F117">
        <v>0</v>
      </c>
      <c r="G117">
        <v>0</v>
      </c>
      <c r="H117">
        <v>0</v>
      </c>
      <c r="I117">
        <v>0</v>
      </c>
      <c r="J117">
        <v>0</v>
      </c>
      <c r="K117">
        <v>33</v>
      </c>
      <c r="L117">
        <v>32</v>
      </c>
      <c r="M117">
        <v>1</v>
      </c>
      <c r="N117">
        <v>0</v>
      </c>
    </row>
    <row r="118" spans="1:14" x14ac:dyDescent="0.25">
      <c r="A118" t="s">
        <v>4213</v>
      </c>
      <c r="B118" t="s">
        <v>75</v>
      </c>
      <c r="C118" t="s">
        <v>220</v>
      </c>
      <c r="D118" t="s">
        <v>4058</v>
      </c>
      <c r="E118">
        <v>0</v>
      </c>
      <c r="F118">
        <v>0</v>
      </c>
      <c r="G118">
        <v>0</v>
      </c>
      <c r="H118">
        <v>0</v>
      </c>
      <c r="I118">
        <v>0</v>
      </c>
      <c r="J118">
        <v>0</v>
      </c>
      <c r="K118">
        <v>27</v>
      </c>
      <c r="L118">
        <v>26</v>
      </c>
      <c r="M118">
        <v>1</v>
      </c>
      <c r="N118">
        <v>0</v>
      </c>
    </row>
    <row r="119" spans="1:14" x14ac:dyDescent="0.25">
      <c r="A119" t="s">
        <v>4214</v>
      </c>
      <c r="B119" t="s">
        <v>75</v>
      </c>
      <c r="C119" t="s">
        <v>221</v>
      </c>
      <c r="D119" t="s">
        <v>4060</v>
      </c>
      <c r="E119">
        <v>7</v>
      </c>
      <c r="F119">
        <v>1</v>
      </c>
      <c r="G119">
        <v>6</v>
      </c>
      <c r="H119">
        <v>0</v>
      </c>
      <c r="I119">
        <v>0</v>
      </c>
      <c r="J119">
        <v>54</v>
      </c>
      <c r="K119">
        <v>0</v>
      </c>
      <c r="L119">
        <v>0</v>
      </c>
      <c r="M119">
        <v>0</v>
      </c>
      <c r="N119">
        <v>0</v>
      </c>
    </row>
    <row r="120" spans="1:14" x14ac:dyDescent="0.25">
      <c r="A120" t="s">
        <v>4215</v>
      </c>
      <c r="B120" t="s">
        <v>75</v>
      </c>
      <c r="C120" t="s">
        <v>221</v>
      </c>
      <c r="D120" t="s">
        <v>4062</v>
      </c>
      <c r="E120">
        <v>61</v>
      </c>
      <c r="F120">
        <v>9</v>
      </c>
      <c r="G120">
        <v>52</v>
      </c>
      <c r="H120">
        <v>0</v>
      </c>
      <c r="I120">
        <v>0</v>
      </c>
      <c r="J120">
        <v>0</v>
      </c>
      <c r="K120">
        <v>0</v>
      </c>
      <c r="L120">
        <v>0</v>
      </c>
      <c r="M120">
        <v>0</v>
      </c>
      <c r="N120">
        <v>0</v>
      </c>
    </row>
    <row r="121" spans="1:14" x14ac:dyDescent="0.25">
      <c r="A121" t="s">
        <v>4216</v>
      </c>
      <c r="B121" t="s">
        <v>75</v>
      </c>
      <c r="C121" t="s">
        <v>221</v>
      </c>
      <c r="D121" t="s">
        <v>4064</v>
      </c>
      <c r="E121">
        <v>51</v>
      </c>
      <c r="F121">
        <v>7</v>
      </c>
      <c r="G121">
        <v>44</v>
      </c>
      <c r="H121">
        <v>0</v>
      </c>
      <c r="I121">
        <v>0</v>
      </c>
      <c r="J121">
        <v>10</v>
      </c>
      <c r="K121">
        <v>0</v>
      </c>
      <c r="L121">
        <v>0</v>
      </c>
      <c r="M121">
        <v>0</v>
      </c>
      <c r="N121">
        <v>0</v>
      </c>
    </row>
    <row r="122" spans="1:14" x14ac:dyDescent="0.25">
      <c r="A122" t="s">
        <v>4217</v>
      </c>
      <c r="B122" t="s">
        <v>75</v>
      </c>
      <c r="C122" t="s">
        <v>221</v>
      </c>
      <c r="D122" t="s">
        <v>4066</v>
      </c>
      <c r="E122">
        <v>61</v>
      </c>
      <c r="F122">
        <v>9</v>
      </c>
      <c r="G122">
        <v>52</v>
      </c>
      <c r="H122">
        <v>0</v>
      </c>
      <c r="I122">
        <v>0</v>
      </c>
      <c r="J122">
        <v>0</v>
      </c>
      <c r="K122">
        <v>0</v>
      </c>
      <c r="L122">
        <v>0</v>
      </c>
      <c r="M122">
        <v>0</v>
      </c>
      <c r="N122">
        <v>0</v>
      </c>
    </row>
    <row r="123" spans="1:14" x14ac:dyDescent="0.25">
      <c r="A123" t="s">
        <v>4218</v>
      </c>
      <c r="B123" t="s">
        <v>75</v>
      </c>
      <c r="C123" t="s">
        <v>221</v>
      </c>
      <c r="D123" t="s">
        <v>4068</v>
      </c>
      <c r="E123">
        <v>7</v>
      </c>
      <c r="F123">
        <v>0</v>
      </c>
      <c r="G123">
        <v>7</v>
      </c>
      <c r="H123">
        <v>0</v>
      </c>
      <c r="I123">
        <v>0</v>
      </c>
      <c r="J123">
        <v>54</v>
      </c>
      <c r="K123">
        <v>0</v>
      </c>
      <c r="L123">
        <v>0</v>
      </c>
      <c r="M123">
        <v>0</v>
      </c>
      <c r="N123">
        <v>0</v>
      </c>
    </row>
    <row r="124" spans="1:14" x14ac:dyDescent="0.25">
      <c r="A124" t="s">
        <v>4219</v>
      </c>
      <c r="B124" t="s">
        <v>75</v>
      </c>
      <c r="C124" t="s">
        <v>221</v>
      </c>
      <c r="D124" t="s">
        <v>4050</v>
      </c>
      <c r="E124">
        <v>54</v>
      </c>
      <c r="F124">
        <v>13</v>
      </c>
      <c r="G124">
        <v>41</v>
      </c>
      <c r="H124">
        <v>0</v>
      </c>
      <c r="I124">
        <v>0</v>
      </c>
      <c r="J124">
        <v>7</v>
      </c>
      <c r="K124">
        <v>0</v>
      </c>
      <c r="L124">
        <v>0</v>
      </c>
      <c r="M124">
        <v>0</v>
      </c>
      <c r="N124">
        <v>0</v>
      </c>
    </row>
    <row r="125" spans="1:14" x14ac:dyDescent="0.25">
      <c r="A125" t="s">
        <v>4220</v>
      </c>
      <c r="B125" t="s">
        <v>75</v>
      </c>
      <c r="C125" t="s">
        <v>221</v>
      </c>
      <c r="D125" t="s">
        <v>4052</v>
      </c>
      <c r="E125">
        <v>7</v>
      </c>
      <c r="F125">
        <v>0</v>
      </c>
      <c r="G125">
        <v>7</v>
      </c>
      <c r="H125">
        <v>0</v>
      </c>
      <c r="I125">
        <v>0</v>
      </c>
      <c r="J125">
        <v>54</v>
      </c>
      <c r="K125">
        <v>0</v>
      </c>
      <c r="L125">
        <v>0</v>
      </c>
      <c r="M125">
        <v>0</v>
      </c>
      <c r="N125">
        <v>0</v>
      </c>
    </row>
    <row r="126" spans="1:14" x14ac:dyDescent="0.25">
      <c r="A126" t="s">
        <v>4221</v>
      </c>
      <c r="B126" t="s">
        <v>75</v>
      </c>
      <c r="C126" t="s">
        <v>221</v>
      </c>
      <c r="D126" t="s">
        <v>4054</v>
      </c>
      <c r="E126">
        <v>52</v>
      </c>
      <c r="F126">
        <v>7</v>
      </c>
      <c r="G126">
        <v>45</v>
      </c>
      <c r="H126">
        <v>0</v>
      </c>
      <c r="I126">
        <v>0</v>
      </c>
      <c r="J126">
        <v>9</v>
      </c>
      <c r="K126">
        <v>0</v>
      </c>
      <c r="L126">
        <v>0</v>
      </c>
      <c r="M126">
        <v>0</v>
      </c>
      <c r="N126">
        <v>0</v>
      </c>
    </row>
    <row r="127" spans="1:14" x14ac:dyDescent="0.25">
      <c r="A127" t="s">
        <v>4222</v>
      </c>
      <c r="B127" t="s">
        <v>75</v>
      </c>
      <c r="C127" t="s">
        <v>221</v>
      </c>
      <c r="D127" t="s">
        <v>4056</v>
      </c>
      <c r="E127">
        <v>0</v>
      </c>
      <c r="F127">
        <v>0</v>
      </c>
      <c r="G127">
        <v>0</v>
      </c>
      <c r="H127">
        <v>0</v>
      </c>
      <c r="I127">
        <v>0</v>
      </c>
      <c r="J127">
        <v>0</v>
      </c>
      <c r="K127">
        <v>46</v>
      </c>
      <c r="L127">
        <v>46</v>
      </c>
      <c r="M127">
        <v>0</v>
      </c>
      <c r="N127">
        <v>0</v>
      </c>
    </row>
    <row r="128" spans="1:14" x14ac:dyDescent="0.25">
      <c r="A128" t="s">
        <v>4223</v>
      </c>
      <c r="B128" t="s">
        <v>75</v>
      </c>
      <c r="C128" t="s">
        <v>221</v>
      </c>
      <c r="D128" t="s">
        <v>4058</v>
      </c>
      <c r="E128">
        <v>0</v>
      </c>
      <c r="F128">
        <v>0</v>
      </c>
      <c r="G128">
        <v>0</v>
      </c>
      <c r="H128">
        <v>0</v>
      </c>
      <c r="I128">
        <v>0</v>
      </c>
      <c r="J128">
        <v>0</v>
      </c>
      <c r="K128">
        <v>39</v>
      </c>
      <c r="L128">
        <v>39</v>
      </c>
      <c r="M128">
        <v>0</v>
      </c>
      <c r="N128">
        <v>0</v>
      </c>
    </row>
    <row r="129" spans="1:14" x14ac:dyDescent="0.25">
      <c r="A129" t="s">
        <v>4224</v>
      </c>
      <c r="B129" t="s">
        <v>75</v>
      </c>
      <c r="C129" t="s">
        <v>222</v>
      </c>
      <c r="D129" t="s">
        <v>4060</v>
      </c>
      <c r="E129">
        <v>11</v>
      </c>
      <c r="F129">
        <v>3</v>
      </c>
      <c r="G129">
        <v>8</v>
      </c>
      <c r="H129">
        <v>0</v>
      </c>
      <c r="I129">
        <v>0</v>
      </c>
      <c r="J129">
        <v>35</v>
      </c>
      <c r="K129">
        <v>0</v>
      </c>
      <c r="L129">
        <v>0</v>
      </c>
      <c r="M129">
        <v>0</v>
      </c>
      <c r="N129">
        <v>0</v>
      </c>
    </row>
    <row r="130" spans="1:14" x14ac:dyDescent="0.25">
      <c r="A130" t="s">
        <v>4225</v>
      </c>
      <c r="B130" t="s">
        <v>75</v>
      </c>
      <c r="C130" t="s">
        <v>222</v>
      </c>
      <c r="D130" t="s">
        <v>4062</v>
      </c>
      <c r="E130">
        <v>46</v>
      </c>
      <c r="F130">
        <v>7</v>
      </c>
      <c r="G130">
        <v>39</v>
      </c>
      <c r="H130">
        <v>0</v>
      </c>
      <c r="I130">
        <v>0</v>
      </c>
      <c r="J130">
        <v>0</v>
      </c>
      <c r="K130">
        <v>0</v>
      </c>
      <c r="L130">
        <v>0</v>
      </c>
      <c r="M130">
        <v>0</v>
      </c>
      <c r="N130">
        <v>0</v>
      </c>
    </row>
    <row r="131" spans="1:14" x14ac:dyDescent="0.25">
      <c r="A131" t="s">
        <v>4226</v>
      </c>
      <c r="B131" t="s">
        <v>75</v>
      </c>
      <c r="C131" t="s">
        <v>222</v>
      </c>
      <c r="D131" t="s">
        <v>4064</v>
      </c>
      <c r="E131">
        <v>35</v>
      </c>
      <c r="F131">
        <v>4</v>
      </c>
      <c r="G131">
        <v>31</v>
      </c>
      <c r="H131">
        <v>0</v>
      </c>
      <c r="I131">
        <v>0</v>
      </c>
      <c r="J131">
        <v>11</v>
      </c>
      <c r="K131">
        <v>0</v>
      </c>
      <c r="L131">
        <v>0</v>
      </c>
      <c r="M131">
        <v>0</v>
      </c>
      <c r="N131">
        <v>0</v>
      </c>
    </row>
    <row r="132" spans="1:14" x14ac:dyDescent="0.25">
      <c r="A132" t="s">
        <v>4227</v>
      </c>
      <c r="B132" t="s">
        <v>75</v>
      </c>
      <c r="C132" t="s">
        <v>222</v>
      </c>
      <c r="D132" t="s">
        <v>4066</v>
      </c>
      <c r="E132">
        <v>46</v>
      </c>
      <c r="F132">
        <v>7</v>
      </c>
      <c r="G132">
        <v>39</v>
      </c>
      <c r="H132">
        <v>0</v>
      </c>
      <c r="I132">
        <v>0</v>
      </c>
      <c r="J132">
        <v>0</v>
      </c>
      <c r="K132">
        <v>0</v>
      </c>
      <c r="L132">
        <v>0</v>
      </c>
      <c r="M132">
        <v>0</v>
      </c>
      <c r="N132">
        <v>0</v>
      </c>
    </row>
    <row r="133" spans="1:14" x14ac:dyDescent="0.25">
      <c r="A133" t="s">
        <v>4228</v>
      </c>
      <c r="B133" t="s">
        <v>75</v>
      </c>
      <c r="C133" t="s">
        <v>222</v>
      </c>
      <c r="D133" t="s">
        <v>4068</v>
      </c>
      <c r="E133">
        <v>11</v>
      </c>
      <c r="F133">
        <v>3</v>
      </c>
      <c r="G133">
        <v>8</v>
      </c>
      <c r="H133">
        <v>0</v>
      </c>
      <c r="I133">
        <v>0</v>
      </c>
      <c r="J133">
        <v>35</v>
      </c>
      <c r="K133">
        <v>0</v>
      </c>
      <c r="L133">
        <v>0</v>
      </c>
      <c r="M133">
        <v>0</v>
      </c>
      <c r="N133">
        <v>0</v>
      </c>
    </row>
    <row r="134" spans="1:14" x14ac:dyDescent="0.25">
      <c r="A134" t="s">
        <v>4229</v>
      </c>
      <c r="B134" t="s">
        <v>75</v>
      </c>
      <c r="C134" t="s">
        <v>222</v>
      </c>
      <c r="D134" t="s">
        <v>4050</v>
      </c>
      <c r="E134">
        <v>35</v>
      </c>
      <c r="F134">
        <v>4</v>
      </c>
      <c r="G134">
        <v>31</v>
      </c>
      <c r="H134">
        <v>0</v>
      </c>
      <c r="I134">
        <v>0</v>
      </c>
      <c r="J134">
        <v>11</v>
      </c>
      <c r="K134">
        <v>0</v>
      </c>
      <c r="L134">
        <v>0</v>
      </c>
      <c r="M134">
        <v>0</v>
      </c>
      <c r="N134">
        <v>0</v>
      </c>
    </row>
    <row r="135" spans="1:14" x14ac:dyDescent="0.25">
      <c r="A135" t="s">
        <v>4230</v>
      </c>
      <c r="B135" t="s">
        <v>75</v>
      </c>
      <c r="C135" t="s">
        <v>222</v>
      </c>
      <c r="D135" t="s">
        <v>4052</v>
      </c>
      <c r="E135">
        <v>11</v>
      </c>
      <c r="F135">
        <v>3</v>
      </c>
      <c r="G135">
        <v>8</v>
      </c>
      <c r="H135">
        <v>0</v>
      </c>
      <c r="I135">
        <v>0</v>
      </c>
      <c r="J135">
        <v>35</v>
      </c>
      <c r="K135">
        <v>0</v>
      </c>
      <c r="L135">
        <v>0</v>
      </c>
      <c r="M135">
        <v>0</v>
      </c>
      <c r="N135">
        <v>0</v>
      </c>
    </row>
    <row r="136" spans="1:14" x14ac:dyDescent="0.25">
      <c r="A136" t="s">
        <v>4231</v>
      </c>
      <c r="B136" t="s">
        <v>75</v>
      </c>
      <c r="C136" t="s">
        <v>222</v>
      </c>
      <c r="D136" t="s">
        <v>4054</v>
      </c>
      <c r="E136">
        <v>35</v>
      </c>
      <c r="F136">
        <v>4</v>
      </c>
      <c r="G136">
        <v>31</v>
      </c>
      <c r="H136">
        <v>0</v>
      </c>
      <c r="I136">
        <v>0</v>
      </c>
      <c r="J136">
        <v>11</v>
      </c>
      <c r="K136">
        <v>0</v>
      </c>
      <c r="L136">
        <v>0</v>
      </c>
      <c r="M136">
        <v>0</v>
      </c>
      <c r="N136">
        <v>0</v>
      </c>
    </row>
    <row r="137" spans="1:14" x14ac:dyDescent="0.25">
      <c r="A137" t="s">
        <v>4232</v>
      </c>
      <c r="B137" t="s">
        <v>75</v>
      </c>
      <c r="C137" t="s">
        <v>222</v>
      </c>
      <c r="D137" t="s">
        <v>4056</v>
      </c>
      <c r="E137">
        <v>0</v>
      </c>
      <c r="F137">
        <v>0</v>
      </c>
      <c r="G137">
        <v>0</v>
      </c>
      <c r="H137">
        <v>0</v>
      </c>
      <c r="I137">
        <v>0</v>
      </c>
      <c r="J137">
        <v>0</v>
      </c>
      <c r="K137">
        <v>35</v>
      </c>
      <c r="L137">
        <v>34</v>
      </c>
      <c r="M137">
        <v>1</v>
      </c>
      <c r="N137">
        <v>0</v>
      </c>
    </row>
    <row r="138" spans="1:14" x14ac:dyDescent="0.25">
      <c r="A138" t="s">
        <v>4233</v>
      </c>
      <c r="B138" t="s">
        <v>75</v>
      </c>
      <c r="C138" t="s">
        <v>222</v>
      </c>
      <c r="D138" t="s">
        <v>4058</v>
      </c>
      <c r="E138">
        <v>0</v>
      </c>
      <c r="F138">
        <v>0</v>
      </c>
      <c r="G138">
        <v>0</v>
      </c>
      <c r="H138">
        <v>0</v>
      </c>
      <c r="I138">
        <v>0</v>
      </c>
      <c r="J138">
        <v>0</v>
      </c>
      <c r="K138">
        <v>31</v>
      </c>
      <c r="L138">
        <v>31</v>
      </c>
      <c r="M138">
        <v>0</v>
      </c>
      <c r="N138">
        <v>0</v>
      </c>
    </row>
    <row r="139" spans="1:14" x14ac:dyDescent="0.25">
      <c r="A139" t="s">
        <v>4234</v>
      </c>
      <c r="B139" t="s">
        <v>75</v>
      </c>
      <c r="C139" t="s">
        <v>223</v>
      </c>
      <c r="D139" t="s">
        <v>4060</v>
      </c>
      <c r="E139">
        <v>7</v>
      </c>
      <c r="F139">
        <v>2</v>
      </c>
      <c r="G139">
        <v>3</v>
      </c>
      <c r="H139">
        <v>1</v>
      </c>
      <c r="I139">
        <v>1</v>
      </c>
      <c r="J139">
        <v>36</v>
      </c>
      <c r="K139">
        <v>0</v>
      </c>
      <c r="L139">
        <v>0</v>
      </c>
      <c r="M139">
        <v>0</v>
      </c>
      <c r="N139">
        <v>0</v>
      </c>
    </row>
    <row r="140" spans="1:14" x14ac:dyDescent="0.25">
      <c r="A140" t="s">
        <v>4235</v>
      </c>
      <c r="B140" t="s">
        <v>75</v>
      </c>
      <c r="C140" t="s">
        <v>223</v>
      </c>
      <c r="D140" t="s">
        <v>4062</v>
      </c>
      <c r="E140">
        <v>43</v>
      </c>
      <c r="F140">
        <v>11</v>
      </c>
      <c r="G140">
        <v>29</v>
      </c>
      <c r="H140">
        <v>2</v>
      </c>
      <c r="I140">
        <v>1</v>
      </c>
      <c r="J140">
        <v>0</v>
      </c>
      <c r="K140">
        <v>0</v>
      </c>
      <c r="L140">
        <v>0</v>
      </c>
      <c r="M140">
        <v>0</v>
      </c>
      <c r="N140">
        <v>0</v>
      </c>
    </row>
    <row r="141" spans="1:14" x14ac:dyDescent="0.25">
      <c r="A141" t="s">
        <v>4236</v>
      </c>
      <c r="B141" t="s">
        <v>75</v>
      </c>
      <c r="C141" t="s">
        <v>223</v>
      </c>
      <c r="D141" t="s">
        <v>4064</v>
      </c>
      <c r="E141">
        <v>34</v>
      </c>
      <c r="F141">
        <v>8</v>
      </c>
      <c r="G141">
        <v>25</v>
      </c>
      <c r="H141">
        <v>1</v>
      </c>
      <c r="I141">
        <v>0</v>
      </c>
      <c r="J141">
        <v>9</v>
      </c>
      <c r="K141">
        <v>0</v>
      </c>
      <c r="L141">
        <v>0</v>
      </c>
      <c r="M141">
        <v>0</v>
      </c>
      <c r="N141">
        <v>0</v>
      </c>
    </row>
    <row r="142" spans="1:14" x14ac:dyDescent="0.25">
      <c r="A142" t="s">
        <v>4237</v>
      </c>
      <c r="B142" t="s">
        <v>75</v>
      </c>
      <c r="C142" t="s">
        <v>223</v>
      </c>
      <c r="D142" t="s">
        <v>4066</v>
      </c>
      <c r="E142">
        <v>43</v>
      </c>
      <c r="F142">
        <v>11</v>
      </c>
      <c r="G142">
        <v>29</v>
      </c>
      <c r="H142">
        <v>2</v>
      </c>
      <c r="I142">
        <v>1</v>
      </c>
      <c r="J142">
        <v>0</v>
      </c>
      <c r="K142">
        <v>0</v>
      </c>
      <c r="L142">
        <v>0</v>
      </c>
      <c r="M142">
        <v>0</v>
      </c>
      <c r="N142">
        <v>0</v>
      </c>
    </row>
    <row r="143" spans="1:14" x14ac:dyDescent="0.25">
      <c r="A143" t="s">
        <v>4238</v>
      </c>
      <c r="B143" t="s">
        <v>75</v>
      </c>
      <c r="C143" t="s">
        <v>223</v>
      </c>
      <c r="D143" t="s">
        <v>4068</v>
      </c>
      <c r="E143">
        <v>7</v>
      </c>
      <c r="F143">
        <v>2</v>
      </c>
      <c r="G143">
        <v>3</v>
      </c>
      <c r="H143">
        <v>1</v>
      </c>
      <c r="I143">
        <v>1</v>
      </c>
      <c r="J143">
        <v>36</v>
      </c>
      <c r="K143">
        <v>0</v>
      </c>
      <c r="L143">
        <v>0</v>
      </c>
      <c r="M143">
        <v>0</v>
      </c>
      <c r="N143">
        <v>0</v>
      </c>
    </row>
    <row r="144" spans="1:14" x14ac:dyDescent="0.25">
      <c r="A144" t="s">
        <v>4239</v>
      </c>
      <c r="B144" t="s">
        <v>75</v>
      </c>
      <c r="C144" t="s">
        <v>223</v>
      </c>
      <c r="D144" t="s">
        <v>4050</v>
      </c>
      <c r="E144">
        <v>36</v>
      </c>
      <c r="F144">
        <v>13</v>
      </c>
      <c r="G144">
        <v>22</v>
      </c>
      <c r="H144">
        <v>1</v>
      </c>
      <c r="I144">
        <v>0</v>
      </c>
      <c r="J144">
        <v>7</v>
      </c>
      <c r="K144">
        <v>0</v>
      </c>
      <c r="L144">
        <v>0</v>
      </c>
      <c r="M144">
        <v>0</v>
      </c>
      <c r="N144">
        <v>0</v>
      </c>
    </row>
    <row r="145" spans="1:14" x14ac:dyDescent="0.25">
      <c r="A145" t="s">
        <v>4240</v>
      </c>
      <c r="B145" t="s">
        <v>75</v>
      </c>
      <c r="C145" t="s">
        <v>223</v>
      </c>
      <c r="D145" t="s">
        <v>4052</v>
      </c>
      <c r="E145">
        <v>7</v>
      </c>
      <c r="F145">
        <v>1</v>
      </c>
      <c r="G145">
        <v>4</v>
      </c>
      <c r="H145">
        <v>1</v>
      </c>
      <c r="I145">
        <v>1</v>
      </c>
      <c r="J145">
        <v>36</v>
      </c>
      <c r="K145">
        <v>0</v>
      </c>
      <c r="L145">
        <v>0</v>
      </c>
      <c r="M145">
        <v>0</v>
      </c>
      <c r="N145">
        <v>0</v>
      </c>
    </row>
    <row r="146" spans="1:14" x14ac:dyDescent="0.25">
      <c r="A146" t="s">
        <v>4241</v>
      </c>
      <c r="B146" t="s">
        <v>75</v>
      </c>
      <c r="C146" t="s">
        <v>223</v>
      </c>
      <c r="D146" t="s">
        <v>4054</v>
      </c>
      <c r="E146">
        <v>34</v>
      </c>
      <c r="F146">
        <v>8</v>
      </c>
      <c r="G146">
        <v>25</v>
      </c>
      <c r="H146">
        <v>1</v>
      </c>
      <c r="I146">
        <v>0</v>
      </c>
      <c r="J146">
        <v>9</v>
      </c>
      <c r="K146">
        <v>0</v>
      </c>
      <c r="L146">
        <v>0</v>
      </c>
      <c r="M146">
        <v>0</v>
      </c>
      <c r="N146">
        <v>0</v>
      </c>
    </row>
    <row r="147" spans="1:14" x14ac:dyDescent="0.25">
      <c r="A147" t="s">
        <v>4242</v>
      </c>
      <c r="B147" t="s">
        <v>75</v>
      </c>
      <c r="C147" t="s">
        <v>223</v>
      </c>
      <c r="D147" t="s">
        <v>4056</v>
      </c>
      <c r="E147">
        <v>0</v>
      </c>
      <c r="F147">
        <v>0</v>
      </c>
      <c r="G147">
        <v>0</v>
      </c>
      <c r="H147">
        <v>0</v>
      </c>
      <c r="I147">
        <v>0</v>
      </c>
      <c r="J147">
        <v>0</v>
      </c>
      <c r="K147">
        <v>33</v>
      </c>
      <c r="L147">
        <v>32</v>
      </c>
      <c r="M147">
        <v>1</v>
      </c>
      <c r="N147">
        <v>0</v>
      </c>
    </row>
    <row r="148" spans="1:14" x14ac:dyDescent="0.25">
      <c r="A148" t="s">
        <v>4243</v>
      </c>
      <c r="B148" t="s">
        <v>75</v>
      </c>
      <c r="C148" t="s">
        <v>223</v>
      </c>
      <c r="D148" t="s">
        <v>4058</v>
      </c>
      <c r="E148">
        <v>0</v>
      </c>
      <c r="F148">
        <v>0</v>
      </c>
      <c r="G148">
        <v>0</v>
      </c>
      <c r="H148">
        <v>0</v>
      </c>
      <c r="I148">
        <v>0</v>
      </c>
      <c r="J148">
        <v>0</v>
      </c>
      <c r="K148">
        <v>27</v>
      </c>
      <c r="L148">
        <v>27</v>
      </c>
      <c r="M148">
        <v>0</v>
      </c>
      <c r="N148">
        <v>0</v>
      </c>
    </row>
    <row r="149" spans="1:14" x14ac:dyDescent="0.25">
      <c r="A149" t="s">
        <v>4244</v>
      </c>
      <c r="B149" t="s">
        <v>75</v>
      </c>
      <c r="C149" t="s">
        <v>224</v>
      </c>
      <c r="D149" t="s">
        <v>4060</v>
      </c>
      <c r="E149">
        <v>4</v>
      </c>
      <c r="F149">
        <v>1</v>
      </c>
      <c r="G149">
        <v>2</v>
      </c>
      <c r="H149">
        <v>1</v>
      </c>
      <c r="I149">
        <v>0</v>
      </c>
      <c r="J149">
        <v>20</v>
      </c>
      <c r="K149">
        <v>0</v>
      </c>
      <c r="L149">
        <v>0</v>
      </c>
      <c r="M149">
        <v>0</v>
      </c>
      <c r="N149">
        <v>0</v>
      </c>
    </row>
    <row r="150" spans="1:14" x14ac:dyDescent="0.25">
      <c r="A150" t="s">
        <v>4245</v>
      </c>
      <c r="B150" t="s">
        <v>75</v>
      </c>
      <c r="C150" t="s">
        <v>224</v>
      </c>
      <c r="D150" t="s">
        <v>4062</v>
      </c>
      <c r="E150">
        <v>24</v>
      </c>
      <c r="F150">
        <v>9</v>
      </c>
      <c r="G150">
        <v>14</v>
      </c>
      <c r="H150">
        <v>1</v>
      </c>
      <c r="I150">
        <v>0</v>
      </c>
      <c r="J150">
        <v>0</v>
      </c>
      <c r="K150">
        <v>0</v>
      </c>
      <c r="L150">
        <v>0</v>
      </c>
      <c r="M150">
        <v>0</v>
      </c>
      <c r="N150">
        <v>0</v>
      </c>
    </row>
    <row r="151" spans="1:14" x14ac:dyDescent="0.25">
      <c r="A151" t="s">
        <v>4246</v>
      </c>
      <c r="B151" t="s">
        <v>75</v>
      </c>
      <c r="C151" t="s">
        <v>224</v>
      </c>
      <c r="D151" t="s">
        <v>4064</v>
      </c>
      <c r="E151">
        <v>16</v>
      </c>
      <c r="F151">
        <v>5</v>
      </c>
      <c r="G151">
        <v>11</v>
      </c>
      <c r="H151">
        <v>0</v>
      </c>
      <c r="I151">
        <v>0</v>
      </c>
      <c r="J151">
        <v>8</v>
      </c>
      <c r="K151">
        <v>0</v>
      </c>
      <c r="L151">
        <v>0</v>
      </c>
      <c r="M151">
        <v>0</v>
      </c>
      <c r="N151">
        <v>0</v>
      </c>
    </row>
    <row r="152" spans="1:14" x14ac:dyDescent="0.25">
      <c r="A152" t="s">
        <v>4247</v>
      </c>
      <c r="B152" t="s">
        <v>75</v>
      </c>
      <c r="C152" t="s">
        <v>224</v>
      </c>
      <c r="D152" t="s">
        <v>4066</v>
      </c>
      <c r="E152">
        <v>24</v>
      </c>
      <c r="F152">
        <v>9</v>
      </c>
      <c r="G152">
        <v>14</v>
      </c>
      <c r="H152">
        <v>1</v>
      </c>
      <c r="I152">
        <v>0</v>
      </c>
      <c r="J152">
        <v>0</v>
      </c>
      <c r="K152">
        <v>0</v>
      </c>
      <c r="L152">
        <v>0</v>
      </c>
      <c r="M152">
        <v>0</v>
      </c>
      <c r="N152">
        <v>0</v>
      </c>
    </row>
    <row r="153" spans="1:14" x14ac:dyDescent="0.25">
      <c r="A153" t="s">
        <v>4248</v>
      </c>
      <c r="B153" t="s">
        <v>75</v>
      </c>
      <c r="C153" t="s">
        <v>224</v>
      </c>
      <c r="D153" t="s">
        <v>4068</v>
      </c>
      <c r="E153">
        <v>4</v>
      </c>
      <c r="F153">
        <v>0</v>
      </c>
      <c r="G153">
        <v>3</v>
      </c>
      <c r="H153">
        <v>1</v>
      </c>
      <c r="I153">
        <v>0</v>
      </c>
      <c r="J153">
        <v>20</v>
      </c>
      <c r="K153">
        <v>0</v>
      </c>
      <c r="L153">
        <v>0</v>
      </c>
      <c r="M153">
        <v>0</v>
      </c>
      <c r="N153">
        <v>0</v>
      </c>
    </row>
    <row r="154" spans="1:14" x14ac:dyDescent="0.25">
      <c r="A154" t="s">
        <v>4249</v>
      </c>
      <c r="B154" t="s">
        <v>75</v>
      </c>
      <c r="C154" t="s">
        <v>224</v>
      </c>
      <c r="D154" t="s">
        <v>4050</v>
      </c>
      <c r="E154">
        <v>20</v>
      </c>
      <c r="F154">
        <v>11</v>
      </c>
      <c r="G154">
        <v>9</v>
      </c>
      <c r="H154">
        <v>0</v>
      </c>
      <c r="I154">
        <v>0</v>
      </c>
      <c r="J154">
        <v>4</v>
      </c>
      <c r="K154">
        <v>0</v>
      </c>
      <c r="L154">
        <v>0</v>
      </c>
      <c r="M154">
        <v>0</v>
      </c>
      <c r="N154">
        <v>0</v>
      </c>
    </row>
    <row r="155" spans="1:14" x14ac:dyDescent="0.25">
      <c r="A155" t="s">
        <v>4250</v>
      </c>
      <c r="B155" t="s">
        <v>75</v>
      </c>
      <c r="C155" t="s">
        <v>224</v>
      </c>
      <c r="D155" t="s">
        <v>4052</v>
      </c>
      <c r="E155">
        <v>4</v>
      </c>
      <c r="F155">
        <v>0</v>
      </c>
      <c r="G155">
        <v>3</v>
      </c>
      <c r="H155">
        <v>1</v>
      </c>
      <c r="I155">
        <v>0</v>
      </c>
      <c r="J155">
        <v>20</v>
      </c>
      <c r="K155">
        <v>0</v>
      </c>
      <c r="L155">
        <v>0</v>
      </c>
      <c r="M155">
        <v>0</v>
      </c>
      <c r="N155">
        <v>0</v>
      </c>
    </row>
    <row r="156" spans="1:14" x14ac:dyDescent="0.25">
      <c r="A156" t="s">
        <v>4251</v>
      </c>
      <c r="B156" t="s">
        <v>75</v>
      </c>
      <c r="C156" t="s">
        <v>224</v>
      </c>
      <c r="D156" t="s">
        <v>4054</v>
      </c>
      <c r="E156">
        <v>16</v>
      </c>
      <c r="F156">
        <v>5</v>
      </c>
      <c r="G156">
        <v>11</v>
      </c>
      <c r="H156">
        <v>0</v>
      </c>
      <c r="I156">
        <v>0</v>
      </c>
      <c r="J156">
        <v>8</v>
      </c>
      <c r="K156">
        <v>0</v>
      </c>
      <c r="L156">
        <v>0</v>
      </c>
      <c r="M156">
        <v>0</v>
      </c>
      <c r="N156">
        <v>0</v>
      </c>
    </row>
    <row r="157" spans="1:14" x14ac:dyDescent="0.25">
      <c r="A157" t="s">
        <v>4252</v>
      </c>
      <c r="B157" t="s">
        <v>75</v>
      </c>
      <c r="C157" t="s">
        <v>224</v>
      </c>
      <c r="D157" t="s">
        <v>4056</v>
      </c>
      <c r="E157">
        <v>0</v>
      </c>
      <c r="F157">
        <v>0</v>
      </c>
      <c r="G157">
        <v>0</v>
      </c>
      <c r="H157">
        <v>0</v>
      </c>
      <c r="I157">
        <v>0</v>
      </c>
      <c r="J157">
        <v>0</v>
      </c>
      <c r="K157">
        <v>18</v>
      </c>
      <c r="L157">
        <v>16</v>
      </c>
      <c r="M157">
        <v>2</v>
      </c>
      <c r="N157">
        <v>0</v>
      </c>
    </row>
    <row r="158" spans="1:14" x14ac:dyDescent="0.25">
      <c r="A158" t="s">
        <v>4253</v>
      </c>
      <c r="B158" t="s">
        <v>75</v>
      </c>
      <c r="C158" t="s">
        <v>224</v>
      </c>
      <c r="D158" t="s">
        <v>4058</v>
      </c>
      <c r="E158">
        <v>0</v>
      </c>
      <c r="F158">
        <v>0</v>
      </c>
      <c r="G158">
        <v>0</v>
      </c>
      <c r="H158">
        <v>0</v>
      </c>
      <c r="I158">
        <v>0</v>
      </c>
      <c r="J158">
        <v>0</v>
      </c>
      <c r="K158">
        <v>16</v>
      </c>
      <c r="L158">
        <v>16</v>
      </c>
      <c r="M158">
        <v>0</v>
      </c>
      <c r="N158">
        <v>0</v>
      </c>
    </row>
    <row r="159" spans="1:14" x14ac:dyDescent="0.25">
      <c r="A159" t="s">
        <v>4254</v>
      </c>
      <c r="B159" t="s">
        <v>75</v>
      </c>
      <c r="C159" t="s">
        <v>225</v>
      </c>
      <c r="D159" t="s">
        <v>4060</v>
      </c>
      <c r="E159">
        <v>7</v>
      </c>
      <c r="F159">
        <v>1</v>
      </c>
      <c r="G159">
        <v>5</v>
      </c>
      <c r="H159">
        <v>0</v>
      </c>
      <c r="I159">
        <v>1</v>
      </c>
      <c r="J159">
        <v>53</v>
      </c>
      <c r="K159">
        <v>0</v>
      </c>
      <c r="L159">
        <v>0</v>
      </c>
      <c r="M159">
        <v>0</v>
      </c>
      <c r="N159">
        <v>0</v>
      </c>
    </row>
    <row r="160" spans="1:14" x14ac:dyDescent="0.25">
      <c r="A160" t="s">
        <v>4255</v>
      </c>
      <c r="B160" t="s">
        <v>75</v>
      </c>
      <c r="C160" t="s">
        <v>225</v>
      </c>
      <c r="D160" t="s">
        <v>4062</v>
      </c>
      <c r="E160">
        <v>60</v>
      </c>
      <c r="F160">
        <v>12</v>
      </c>
      <c r="G160">
        <v>46</v>
      </c>
      <c r="H160">
        <v>1</v>
      </c>
      <c r="I160">
        <v>1</v>
      </c>
      <c r="J160">
        <v>0</v>
      </c>
      <c r="K160">
        <v>0</v>
      </c>
      <c r="L160">
        <v>0</v>
      </c>
      <c r="M160">
        <v>0</v>
      </c>
      <c r="N160">
        <v>0</v>
      </c>
    </row>
    <row r="161" spans="1:14" x14ac:dyDescent="0.25">
      <c r="A161" t="s">
        <v>4256</v>
      </c>
      <c r="B161" t="s">
        <v>75</v>
      </c>
      <c r="C161" t="s">
        <v>225</v>
      </c>
      <c r="D161" t="s">
        <v>4064</v>
      </c>
      <c r="E161">
        <v>52</v>
      </c>
      <c r="F161">
        <v>11</v>
      </c>
      <c r="G161">
        <v>41</v>
      </c>
      <c r="H161">
        <v>0</v>
      </c>
      <c r="I161">
        <v>0</v>
      </c>
      <c r="J161">
        <v>8</v>
      </c>
      <c r="K161">
        <v>0</v>
      </c>
      <c r="L161">
        <v>0</v>
      </c>
      <c r="M161">
        <v>0</v>
      </c>
      <c r="N161">
        <v>0</v>
      </c>
    </row>
    <row r="162" spans="1:14" x14ac:dyDescent="0.25">
      <c r="A162" t="s">
        <v>4257</v>
      </c>
      <c r="B162" t="s">
        <v>75</v>
      </c>
      <c r="C162" t="s">
        <v>225</v>
      </c>
      <c r="D162" t="s">
        <v>4066</v>
      </c>
      <c r="E162">
        <v>60</v>
      </c>
      <c r="F162">
        <v>12</v>
      </c>
      <c r="G162">
        <v>46</v>
      </c>
      <c r="H162">
        <v>1</v>
      </c>
      <c r="I162">
        <v>1</v>
      </c>
      <c r="J162">
        <v>0</v>
      </c>
      <c r="K162">
        <v>0</v>
      </c>
      <c r="L162">
        <v>0</v>
      </c>
      <c r="M162">
        <v>0</v>
      </c>
      <c r="N162">
        <v>0</v>
      </c>
    </row>
    <row r="163" spans="1:14" x14ac:dyDescent="0.25">
      <c r="A163" t="s">
        <v>4258</v>
      </c>
      <c r="B163" t="s">
        <v>75</v>
      </c>
      <c r="C163" t="s">
        <v>225</v>
      </c>
      <c r="D163" t="s">
        <v>4068</v>
      </c>
      <c r="E163">
        <v>7</v>
      </c>
      <c r="F163">
        <v>1</v>
      </c>
      <c r="G163">
        <v>4</v>
      </c>
      <c r="H163">
        <v>1</v>
      </c>
      <c r="I163">
        <v>1</v>
      </c>
      <c r="J163">
        <v>53</v>
      </c>
      <c r="K163">
        <v>0</v>
      </c>
      <c r="L163">
        <v>0</v>
      </c>
      <c r="M163">
        <v>0</v>
      </c>
      <c r="N163">
        <v>0</v>
      </c>
    </row>
    <row r="164" spans="1:14" x14ac:dyDescent="0.25">
      <c r="A164" t="s">
        <v>4259</v>
      </c>
      <c r="B164" t="s">
        <v>75</v>
      </c>
      <c r="C164" t="s">
        <v>225</v>
      </c>
      <c r="D164" t="s">
        <v>4050</v>
      </c>
      <c r="E164">
        <v>53</v>
      </c>
      <c r="F164">
        <v>14</v>
      </c>
      <c r="G164">
        <v>39</v>
      </c>
      <c r="H164">
        <v>0</v>
      </c>
      <c r="I164">
        <v>0</v>
      </c>
      <c r="J164">
        <v>7</v>
      </c>
      <c r="K164">
        <v>0</v>
      </c>
      <c r="L164">
        <v>0</v>
      </c>
      <c r="M164">
        <v>0</v>
      </c>
      <c r="N164">
        <v>0</v>
      </c>
    </row>
    <row r="165" spans="1:14" x14ac:dyDescent="0.25">
      <c r="A165" t="s">
        <v>4260</v>
      </c>
      <c r="B165" t="s">
        <v>75</v>
      </c>
      <c r="C165" t="s">
        <v>225</v>
      </c>
      <c r="D165" t="s">
        <v>4052</v>
      </c>
      <c r="E165">
        <v>7</v>
      </c>
      <c r="F165">
        <v>1</v>
      </c>
      <c r="G165">
        <v>4</v>
      </c>
      <c r="H165">
        <v>1</v>
      </c>
      <c r="I165">
        <v>1</v>
      </c>
      <c r="J165">
        <v>53</v>
      </c>
      <c r="K165">
        <v>0</v>
      </c>
      <c r="L165">
        <v>0</v>
      </c>
      <c r="M165">
        <v>0</v>
      </c>
      <c r="N165">
        <v>0</v>
      </c>
    </row>
    <row r="166" spans="1:14" x14ac:dyDescent="0.25">
      <c r="A166" t="s">
        <v>4261</v>
      </c>
      <c r="B166" t="s">
        <v>75</v>
      </c>
      <c r="C166" t="s">
        <v>225</v>
      </c>
      <c r="D166" t="s">
        <v>4054</v>
      </c>
      <c r="E166">
        <v>52</v>
      </c>
      <c r="F166">
        <v>11</v>
      </c>
      <c r="G166">
        <v>41</v>
      </c>
      <c r="H166">
        <v>0</v>
      </c>
      <c r="I166">
        <v>0</v>
      </c>
      <c r="J166">
        <v>8</v>
      </c>
      <c r="K166">
        <v>0</v>
      </c>
      <c r="L166">
        <v>0</v>
      </c>
      <c r="M166">
        <v>0</v>
      </c>
      <c r="N166">
        <v>0</v>
      </c>
    </row>
    <row r="167" spans="1:14" x14ac:dyDescent="0.25">
      <c r="A167" t="s">
        <v>4262</v>
      </c>
      <c r="B167" t="s">
        <v>75</v>
      </c>
      <c r="C167" t="s">
        <v>225</v>
      </c>
      <c r="D167" t="s">
        <v>4056</v>
      </c>
      <c r="E167">
        <v>0</v>
      </c>
      <c r="F167">
        <v>0</v>
      </c>
      <c r="G167">
        <v>0</v>
      </c>
      <c r="H167">
        <v>0</v>
      </c>
      <c r="I167">
        <v>0</v>
      </c>
      <c r="J167">
        <v>0</v>
      </c>
      <c r="K167">
        <v>47</v>
      </c>
      <c r="L167">
        <v>47</v>
      </c>
      <c r="M167">
        <v>0</v>
      </c>
      <c r="N167">
        <v>0</v>
      </c>
    </row>
    <row r="168" spans="1:14" x14ac:dyDescent="0.25">
      <c r="A168" t="s">
        <v>4263</v>
      </c>
      <c r="B168" t="s">
        <v>75</v>
      </c>
      <c r="C168" t="s">
        <v>225</v>
      </c>
      <c r="D168" t="s">
        <v>4058</v>
      </c>
      <c r="E168">
        <v>0</v>
      </c>
      <c r="F168">
        <v>0</v>
      </c>
      <c r="G168">
        <v>0</v>
      </c>
      <c r="H168">
        <v>0</v>
      </c>
      <c r="I168">
        <v>0</v>
      </c>
      <c r="J168">
        <v>0</v>
      </c>
      <c r="K168">
        <v>35</v>
      </c>
      <c r="L168">
        <v>35</v>
      </c>
      <c r="M168">
        <v>0</v>
      </c>
      <c r="N168">
        <v>0</v>
      </c>
    </row>
    <row r="169" spans="1:14" x14ac:dyDescent="0.25">
      <c r="A169" t="s">
        <v>4264</v>
      </c>
      <c r="B169" t="s">
        <v>75</v>
      </c>
      <c r="C169" t="s">
        <v>226</v>
      </c>
      <c r="D169" t="s">
        <v>4060</v>
      </c>
      <c r="E169">
        <v>13</v>
      </c>
      <c r="F169">
        <v>5</v>
      </c>
      <c r="G169">
        <v>8</v>
      </c>
      <c r="H169">
        <v>0</v>
      </c>
      <c r="I169">
        <v>0</v>
      </c>
      <c r="J169">
        <v>60</v>
      </c>
      <c r="K169">
        <v>0</v>
      </c>
      <c r="L169">
        <v>0</v>
      </c>
      <c r="M169">
        <v>0</v>
      </c>
      <c r="N169">
        <v>0</v>
      </c>
    </row>
    <row r="170" spans="1:14" x14ac:dyDescent="0.25">
      <c r="A170" t="s">
        <v>4265</v>
      </c>
      <c r="B170" t="s">
        <v>75</v>
      </c>
      <c r="C170" t="s">
        <v>226</v>
      </c>
      <c r="D170" t="s">
        <v>4062</v>
      </c>
      <c r="E170">
        <v>73</v>
      </c>
      <c r="F170">
        <v>26</v>
      </c>
      <c r="G170">
        <v>46</v>
      </c>
      <c r="H170">
        <v>1</v>
      </c>
      <c r="I170">
        <v>0</v>
      </c>
      <c r="J170">
        <v>0</v>
      </c>
      <c r="K170">
        <v>0</v>
      </c>
      <c r="L170">
        <v>0</v>
      </c>
      <c r="M170">
        <v>0</v>
      </c>
      <c r="N170">
        <v>0</v>
      </c>
    </row>
    <row r="171" spans="1:14" x14ac:dyDescent="0.25">
      <c r="A171" t="s">
        <v>4266</v>
      </c>
      <c r="B171" t="s">
        <v>75</v>
      </c>
      <c r="C171" t="s">
        <v>226</v>
      </c>
      <c r="D171" t="s">
        <v>4064</v>
      </c>
      <c r="E171">
        <v>54</v>
      </c>
      <c r="F171">
        <v>17</v>
      </c>
      <c r="G171">
        <v>36</v>
      </c>
      <c r="H171">
        <v>1</v>
      </c>
      <c r="I171">
        <v>0</v>
      </c>
      <c r="J171">
        <v>19</v>
      </c>
      <c r="K171">
        <v>0</v>
      </c>
      <c r="L171">
        <v>0</v>
      </c>
      <c r="M171">
        <v>0</v>
      </c>
      <c r="N171">
        <v>0</v>
      </c>
    </row>
    <row r="172" spans="1:14" x14ac:dyDescent="0.25">
      <c r="A172" t="s">
        <v>4267</v>
      </c>
      <c r="B172" t="s">
        <v>75</v>
      </c>
      <c r="C172" t="s">
        <v>226</v>
      </c>
      <c r="D172" t="s">
        <v>4066</v>
      </c>
      <c r="E172">
        <v>73</v>
      </c>
      <c r="F172">
        <v>26</v>
      </c>
      <c r="G172">
        <v>46</v>
      </c>
      <c r="H172">
        <v>1</v>
      </c>
      <c r="I172">
        <v>0</v>
      </c>
      <c r="J172">
        <v>0</v>
      </c>
      <c r="K172">
        <v>0</v>
      </c>
      <c r="L172">
        <v>0</v>
      </c>
      <c r="M172">
        <v>0</v>
      </c>
      <c r="N172">
        <v>0</v>
      </c>
    </row>
    <row r="173" spans="1:14" x14ac:dyDescent="0.25">
      <c r="A173" t="s">
        <v>4268</v>
      </c>
      <c r="B173" t="s">
        <v>75</v>
      </c>
      <c r="C173" t="s">
        <v>226</v>
      </c>
      <c r="D173" t="s">
        <v>4068</v>
      </c>
      <c r="E173">
        <v>13</v>
      </c>
      <c r="F173">
        <v>6</v>
      </c>
      <c r="G173">
        <v>7</v>
      </c>
      <c r="H173">
        <v>0</v>
      </c>
      <c r="I173">
        <v>0</v>
      </c>
      <c r="J173">
        <v>60</v>
      </c>
      <c r="K173">
        <v>0</v>
      </c>
      <c r="L173">
        <v>0</v>
      </c>
      <c r="M173">
        <v>0</v>
      </c>
      <c r="N173">
        <v>0</v>
      </c>
    </row>
    <row r="174" spans="1:14" x14ac:dyDescent="0.25">
      <c r="A174" t="s">
        <v>4269</v>
      </c>
      <c r="B174" t="s">
        <v>75</v>
      </c>
      <c r="C174" t="s">
        <v>226</v>
      </c>
      <c r="D174" t="s">
        <v>4050</v>
      </c>
      <c r="E174">
        <v>60</v>
      </c>
      <c r="F174">
        <v>32</v>
      </c>
      <c r="G174">
        <v>27</v>
      </c>
      <c r="H174">
        <v>1</v>
      </c>
      <c r="I174">
        <v>0</v>
      </c>
      <c r="J174">
        <v>13</v>
      </c>
      <c r="K174">
        <v>0</v>
      </c>
      <c r="L174">
        <v>0</v>
      </c>
      <c r="M174">
        <v>0</v>
      </c>
      <c r="N174">
        <v>0</v>
      </c>
    </row>
    <row r="175" spans="1:14" x14ac:dyDescent="0.25">
      <c r="A175" t="s">
        <v>4270</v>
      </c>
      <c r="B175" t="s">
        <v>75</v>
      </c>
      <c r="C175" t="s">
        <v>226</v>
      </c>
      <c r="D175" t="s">
        <v>4052</v>
      </c>
      <c r="E175">
        <v>13</v>
      </c>
      <c r="F175">
        <v>4</v>
      </c>
      <c r="G175">
        <v>9</v>
      </c>
      <c r="H175">
        <v>0</v>
      </c>
      <c r="I175">
        <v>0</v>
      </c>
      <c r="J175">
        <v>60</v>
      </c>
      <c r="K175">
        <v>0</v>
      </c>
      <c r="L175">
        <v>0</v>
      </c>
      <c r="M175">
        <v>0</v>
      </c>
      <c r="N175">
        <v>0</v>
      </c>
    </row>
    <row r="176" spans="1:14" x14ac:dyDescent="0.25">
      <c r="A176" t="s">
        <v>4271</v>
      </c>
      <c r="B176" t="s">
        <v>75</v>
      </c>
      <c r="C176" t="s">
        <v>226</v>
      </c>
      <c r="D176" t="s">
        <v>4054</v>
      </c>
      <c r="E176">
        <v>54</v>
      </c>
      <c r="F176">
        <v>17</v>
      </c>
      <c r="G176">
        <v>36</v>
      </c>
      <c r="H176">
        <v>1</v>
      </c>
      <c r="I176">
        <v>0</v>
      </c>
      <c r="J176">
        <v>19</v>
      </c>
      <c r="K176">
        <v>0</v>
      </c>
      <c r="L176">
        <v>0</v>
      </c>
      <c r="M176">
        <v>0</v>
      </c>
      <c r="N176">
        <v>0</v>
      </c>
    </row>
    <row r="177" spans="1:14" x14ac:dyDescent="0.25">
      <c r="A177" t="s">
        <v>4272</v>
      </c>
      <c r="B177" t="s">
        <v>75</v>
      </c>
      <c r="C177" t="s">
        <v>226</v>
      </c>
      <c r="D177" t="s">
        <v>4056</v>
      </c>
      <c r="E177">
        <v>0</v>
      </c>
      <c r="F177">
        <v>0</v>
      </c>
      <c r="G177">
        <v>0</v>
      </c>
      <c r="H177">
        <v>0</v>
      </c>
      <c r="I177">
        <v>0</v>
      </c>
      <c r="J177">
        <v>0</v>
      </c>
      <c r="K177">
        <v>49</v>
      </c>
      <c r="L177">
        <v>49</v>
      </c>
      <c r="M177">
        <v>0</v>
      </c>
      <c r="N177">
        <v>0</v>
      </c>
    </row>
    <row r="178" spans="1:14" x14ac:dyDescent="0.25">
      <c r="A178" t="s">
        <v>4273</v>
      </c>
      <c r="B178" t="s">
        <v>75</v>
      </c>
      <c r="C178" t="s">
        <v>226</v>
      </c>
      <c r="D178" t="s">
        <v>4058</v>
      </c>
      <c r="E178">
        <v>0</v>
      </c>
      <c r="F178">
        <v>0</v>
      </c>
      <c r="G178">
        <v>0</v>
      </c>
      <c r="H178">
        <v>0</v>
      </c>
      <c r="I178">
        <v>0</v>
      </c>
      <c r="J178">
        <v>0</v>
      </c>
      <c r="K178">
        <v>39</v>
      </c>
      <c r="L178">
        <v>39</v>
      </c>
      <c r="M178">
        <v>0</v>
      </c>
      <c r="N178">
        <v>0</v>
      </c>
    </row>
    <row r="179" spans="1:14" x14ac:dyDescent="0.25">
      <c r="A179" t="s">
        <v>4274</v>
      </c>
      <c r="B179" t="s">
        <v>75</v>
      </c>
      <c r="C179" t="s">
        <v>227</v>
      </c>
      <c r="D179" t="s">
        <v>4060</v>
      </c>
      <c r="E179">
        <v>10</v>
      </c>
      <c r="F179">
        <v>1</v>
      </c>
      <c r="G179">
        <v>9</v>
      </c>
      <c r="H179">
        <v>0</v>
      </c>
      <c r="I179">
        <v>0</v>
      </c>
      <c r="J179">
        <v>51</v>
      </c>
      <c r="K179">
        <v>0</v>
      </c>
      <c r="L179">
        <v>0</v>
      </c>
      <c r="M179">
        <v>0</v>
      </c>
      <c r="N179">
        <v>0</v>
      </c>
    </row>
    <row r="180" spans="1:14" x14ac:dyDescent="0.25">
      <c r="A180" t="s">
        <v>4275</v>
      </c>
      <c r="B180" t="s">
        <v>75</v>
      </c>
      <c r="C180" t="s">
        <v>227</v>
      </c>
      <c r="D180" t="s">
        <v>4062</v>
      </c>
      <c r="E180">
        <v>61</v>
      </c>
      <c r="F180">
        <v>6</v>
      </c>
      <c r="G180">
        <v>54</v>
      </c>
      <c r="H180">
        <v>1</v>
      </c>
      <c r="I180">
        <v>0</v>
      </c>
      <c r="J180">
        <v>0</v>
      </c>
      <c r="K180">
        <v>0</v>
      </c>
      <c r="L180">
        <v>0</v>
      </c>
      <c r="M180">
        <v>0</v>
      </c>
      <c r="N180">
        <v>0</v>
      </c>
    </row>
    <row r="181" spans="1:14" x14ac:dyDescent="0.25">
      <c r="A181" t="s">
        <v>4276</v>
      </c>
      <c r="B181" t="s">
        <v>75</v>
      </c>
      <c r="C181" t="s">
        <v>227</v>
      </c>
      <c r="D181" t="s">
        <v>4064</v>
      </c>
      <c r="E181">
        <v>50</v>
      </c>
      <c r="F181">
        <v>5</v>
      </c>
      <c r="G181">
        <v>45</v>
      </c>
      <c r="H181">
        <v>0</v>
      </c>
      <c r="I181">
        <v>0</v>
      </c>
      <c r="J181">
        <v>11</v>
      </c>
      <c r="K181">
        <v>0</v>
      </c>
      <c r="L181">
        <v>0</v>
      </c>
      <c r="M181">
        <v>0</v>
      </c>
      <c r="N181">
        <v>0</v>
      </c>
    </row>
    <row r="182" spans="1:14" x14ac:dyDescent="0.25">
      <c r="A182" t="s">
        <v>4277</v>
      </c>
      <c r="B182" t="s">
        <v>75</v>
      </c>
      <c r="C182" t="s">
        <v>227</v>
      </c>
      <c r="D182" t="s">
        <v>4066</v>
      </c>
      <c r="E182">
        <v>61</v>
      </c>
      <c r="F182">
        <v>6</v>
      </c>
      <c r="G182">
        <v>54</v>
      </c>
      <c r="H182">
        <v>1</v>
      </c>
      <c r="I182">
        <v>0</v>
      </c>
      <c r="J182">
        <v>0</v>
      </c>
      <c r="K182">
        <v>0</v>
      </c>
      <c r="L182">
        <v>0</v>
      </c>
      <c r="M182">
        <v>0</v>
      </c>
      <c r="N182">
        <v>0</v>
      </c>
    </row>
    <row r="183" spans="1:14" x14ac:dyDescent="0.25">
      <c r="A183" t="s">
        <v>4278</v>
      </c>
      <c r="B183" t="s">
        <v>75</v>
      </c>
      <c r="C183" t="s">
        <v>227</v>
      </c>
      <c r="D183" t="s">
        <v>4068</v>
      </c>
      <c r="E183">
        <v>10</v>
      </c>
      <c r="F183">
        <v>1</v>
      </c>
      <c r="G183">
        <v>9</v>
      </c>
      <c r="H183">
        <v>0</v>
      </c>
      <c r="I183">
        <v>0</v>
      </c>
      <c r="J183">
        <v>51</v>
      </c>
      <c r="K183">
        <v>0</v>
      </c>
      <c r="L183">
        <v>0</v>
      </c>
      <c r="M183">
        <v>0</v>
      </c>
      <c r="N183">
        <v>0</v>
      </c>
    </row>
    <row r="184" spans="1:14" x14ac:dyDescent="0.25">
      <c r="A184" t="s">
        <v>4279</v>
      </c>
      <c r="B184" t="s">
        <v>75</v>
      </c>
      <c r="C184" t="s">
        <v>227</v>
      </c>
      <c r="D184" t="s">
        <v>4050</v>
      </c>
      <c r="E184">
        <v>51</v>
      </c>
      <c r="F184">
        <v>6</v>
      </c>
      <c r="G184">
        <v>45</v>
      </c>
      <c r="H184">
        <v>0</v>
      </c>
      <c r="I184">
        <v>0</v>
      </c>
      <c r="J184">
        <v>10</v>
      </c>
      <c r="K184">
        <v>0</v>
      </c>
      <c r="L184">
        <v>0</v>
      </c>
      <c r="M184">
        <v>0</v>
      </c>
      <c r="N184">
        <v>0</v>
      </c>
    </row>
    <row r="185" spans="1:14" x14ac:dyDescent="0.25">
      <c r="A185" t="s">
        <v>4280</v>
      </c>
      <c r="B185" t="s">
        <v>75</v>
      </c>
      <c r="C185" t="s">
        <v>227</v>
      </c>
      <c r="D185" t="s">
        <v>4052</v>
      </c>
      <c r="E185">
        <v>10</v>
      </c>
      <c r="F185">
        <v>1</v>
      </c>
      <c r="G185">
        <v>8</v>
      </c>
      <c r="H185">
        <v>1</v>
      </c>
      <c r="I185">
        <v>0</v>
      </c>
      <c r="J185">
        <v>51</v>
      </c>
      <c r="K185">
        <v>0</v>
      </c>
      <c r="L185">
        <v>0</v>
      </c>
      <c r="M185">
        <v>0</v>
      </c>
      <c r="N185">
        <v>0</v>
      </c>
    </row>
    <row r="186" spans="1:14" x14ac:dyDescent="0.25">
      <c r="A186" t="s">
        <v>4281</v>
      </c>
      <c r="B186" t="s">
        <v>75</v>
      </c>
      <c r="C186" t="s">
        <v>227</v>
      </c>
      <c r="D186" t="s">
        <v>4054</v>
      </c>
      <c r="E186">
        <v>50</v>
      </c>
      <c r="F186">
        <v>5</v>
      </c>
      <c r="G186">
        <v>45</v>
      </c>
      <c r="H186">
        <v>0</v>
      </c>
      <c r="I186">
        <v>0</v>
      </c>
      <c r="J186">
        <v>11</v>
      </c>
      <c r="K186">
        <v>0</v>
      </c>
      <c r="L186">
        <v>0</v>
      </c>
      <c r="M186">
        <v>0</v>
      </c>
      <c r="N186">
        <v>0</v>
      </c>
    </row>
    <row r="187" spans="1:14" x14ac:dyDescent="0.25">
      <c r="A187" t="s">
        <v>4282</v>
      </c>
      <c r="B187" t="s">
        <v>75</v>
      </c>
      <c r="C187" t="s">
        <v>227</v>
      </c>
      <c r="D187" t="s">
        <v>4056</v>
      </c>
      <c r="E187">
        <v>0</v>
      </c>
      <c r="F187">
        <v>0</v>
      </c>
      <c r="G187">
        <v>0</v>
      </c>
      <c r="H187">
        <v>0</v>
      </c>
      <c r="I187">
        <v>0</v>
      </c>
      <c r="J187">
        <v>0</v>
      </c>
      <c r="K187">
        <v>52</v>
      </c>
      <c r="L187">
        <v>52</v>
      </c>
      <c r="M187">
        <v>0</v>
      </c>
      <c r="N187">
        <v>0</v>
      </c>
    </row>
    <row r="188" spans="1:14" x14ac:dyDescent="0.25">
      <c r="A188" t="s">
        <v>4283</v>
      </c>
      <c r="B188" t="s">
        <v>75</v>
      </c>
      <c r="C188" t="s">
        <v>227</v>
      </c>
      <c r="D188" t="s">
        <v>4058</v>
      </c>
      <c r="E188">
        <v>0</v>
      </c>
      <c r="F188">
        <v>0</v>
      </c>
      <c r="G188">
        <v>0</v>
      </c>
      <c r="H188">
        <v>0</v>
      </c>
      <c r="I188">
        <v>0</v>
      </c>
      <c r="J188">
        <v>0</v>
      </c>
      <c r="K188">
        <v>47</v>
      </c>
      <c r="L188">
        <v>47</v>
      </c>
      <c r="M188">
        <v>0</v>
      </c>
      <c r="N188">
        <v>0</v>
      </c>
    </row>
    <row r="189" spans="1:14" x14ac:dyDescent="0.25">
      <c r="A189" t="s">
        <v>4284</v>
      </c>
      <c r="B189" t="s">
        <v>75</v>
      </c>
      <c r="C189" t="s">
        <v>228</v>
      </c>
      <c r="D189" t="s">
        <v>4060</v>
      </c>
      <c r="E189">
        <v>4</v>
      </c>
      <c r="F189">
        <v>0</v>
      </c>
      <c r="G189">
        <v>3</v>
      </c>
      <c r="H189">
        <v>0</v>
      </c>
      <c r="I189">
        <v>1</v>
      </c>
      <c r="J189">
        <v>31</v>
      </c>
      <c r="K189">
        <v>0</v>
      </c>
      <c r="L189">
        <v>0</v>
      </c>
      <c r="M189">
        <v>0</v>
      </c>
      <c r="N189">
        <v>0</v>
      </c>
    </row>
    <row r="190" spans="1:14" x14ac:dyDescent="0.25">
      <c r="A190" t="s">
        <v>4285</v>
      </c>
      <c r="B190" t="s">
        <v>75</v>
      </c>
      <c r="C190" t="s">
        <v>228</v>
      </c>
      <c r="D190" t="s">
        <v>4062</v>
      </c>
      <c r="E190">
        <v>35</v>
      </c>
      <c r="F190">
        <v>7</v>
      </c>
      <c r="G190">
        <v>27</v>
      </c>
      <c r="H190">
        <v>0</v>
      </c>
      <c r="I190">
        <v>1</v>
      </c>
      <c r="J190">
        <v>0</v>
      </c>
      <c r="K190">
        <v>0</v>
      </c>
      <c r="L190">
        <v>0</v>
      </c>
      <c r="M190">
        <v>0</v>
      </c>
      <c r="N190">
        <v>0</v>
      </c>
    </row>
    <row r="191" spans="1:14" x14ac:dyDescent="0.25">
      <c r="A191" t="s">
        <v>4286</v>
      </c>
      <c r="B191" t="s">
        <v>75</v>
      </c>
      <c r="C191" t="s">
        <v>228</v>
      </c>
      <c r="D191" t="s">
        <v>4064</v>
      </c>
      <c r="E191">
        <v>31</v>
      </c>
      <c r="F191">
        <v>7</v>
      </c>
      <c r="G191">
        <v>24</v>
      </c>
      <c r="H191">
        <v>0</v>
      </c>
      <c r="I191">
        <v>0</v>
      </c>
      <c r="J191">
        <v>4</v>
      </c>
      <c r="K191">
        <v>0</v>
      </c>
      <c r="L191">
        <v>0</v>
      </c>
      <c r="M191">
        <v>0</v>
      </c>
      <c r="N191">
        <v>0</v>
      </c>
    </row>
    <row r="192" spans="1:14" x14ac:dyDescent="0.25">
      <c r="A192" t="s">
        <v>4287</v>
      </c>
      <c r="B192" t="s">
        <v>75</v>
      </c>
      <c r="C192" t="s">
        <v>228</v>
      </c>
      <c r="D192" t="s">
        <v>4066</v>
      </c>
      <c r="E192">
        <v>35</v>
      </c>
      <c r="F192">
        <v>7</v>
      </c>
      <c r="G192">
        <v>27</v>
      </c>
      <c r="H192">
        <v>0</v>
      </c>
      <c r="I192">
        <v>1</v>
      </c>
      <c r="J192">
        <v>0</v>
      </c>
      <c r="K192">
        <v>0</v>
      </c>
      <c r="L192">
        <v>0</v>
      </c>
      <c r="M192">
        <v>0</v>
      </c>
      <c r="N192">
        <v>0</v>
      </c>
    </row>
    <row r="193" spans="1:14" x14ac:dyDescent="0.25">
      <c r="A193" t="s">
        <v>4288</v>
      </c>
      <c r="B193" t="s">
        <v>75</v>
      </c>
      <c r="C193" t="s">
        <v>228</v>
      </c>
      <c r="D193" t="s">
        <v>4068</v>
      </c>
      <c r="E193">
        <v>4</v>
      </c>
      <c r="F193">
        <v>0</v>
      </c>
      <c r="G193">
        <v>3</v>
      </c>
      <c r="H193">
        <v>0</v>
      </c>
      <c r="I193">
        <v>1</v>
      </c>
      <c r="J193">
        <v>31</v>
      </c>
      <c r="K193">
        <v>0</v>
      </c>
      <c r="L193">
        <v>0</v>
      </c>
      <c r="M193">
        <v>0</v>
      </c>
      <c r="N193">
        <v>0</v>
      </c>
    </row>
    <row r="194" spans="1:14" x14ac:dyDescent="0.25">
      <c r="A194" t="s">
        <v>4289</v>
      </c>
      <c r="B194" t="s">
        <v>75</v>
      </c>
      <c r="C194" t="s">
        <v>228</v>
      </c>
      <c r="D194" t="s">
        <v>4050</v>
      </c>
      <c r="E194">
        <v>31</v>
      </c>
      <c r="F194">
        <v>7</v>
      </c>
      <c r="G194">
        <v>24</v>
      </c>
      <c r="H194">
        <v>0</v>
      </c>
      <c r="I194">
        <v>0</v>
      </c>
      <c r="J194">
        <v>4</v>
      </c>
      <c r="K194">
        <v>0</v>
      </c>
      <c r="L194">
        <v>0</v>
      </c>
      <c r="M194">
        <v>0</v>
      </c>
      <c r="N194">
        <v>0</v>
      </c>
    </row>
    <row r="195" spans="1:14" x14ac:dyDescent="0.25">
      <c r="A195" t="s">
        <v>4290</v>
      </c>
      <c r="B195" t="s">
        <v>75</v>
      </c>
      <c r="C195" t="s">
        <v>228</v>
      </c>
      <c r="D195" t="s">
        <v>4052</v>
      </c>
      <c r="E195">
        <v>4</v>
      </c>
      <c r="F195">
        <v>0</v>
      </c>
      <c r="G195">
        <v>3</v>
      </c>
      <c r="H195">
        <v>0</v>
      </c>
      <c r="I195">
        <v>1</v>
      </c>
      <c r="J195">
        <v>31</v>
      </c>
      <c r="K195">
        <v>0</v>
      </c>
      <c r="L195">
        <v>0</v>
      </c>
      <c r="M195">
        <v>0</v>
      </c>
      <c r="N195">
        <v>0</v>
      </c>
    </row>
    <row r="196" spans="1:14" x14ac:dyDescent="0.25">
      <c r="A196" t="s">
        <v>4291</v>
      </c>
      <c r="B196" t="s">
        <v>75</v>
      </c>
      <c r="C196" t="s">
        <v>228</v>
      </c>
      <c r="D196" t="s">
        <v>4054</v>
      </c>
      <c r="E196">
        <v>31</v>
      </c>
      <c r="F196">
        <v>7</v>
      </c>
      <c r="G196">
        <v>24</v>
      </c>
      <c r="H196">
        <v>0</v>
      </c>
      <c r="I196">
        <v>0</v>
      </c>
      <c r="J196">
        <v>4</v>
      </c>
      <c r="K196">
        <v>0</v>
      </c>
      <c r="L196">
        <v>0</v>
      </c>
      <c r="M196">
        <v>0</v>
      </c>
      <c r="N196">
        <v>0</v>
      </c>
    </row>
    <row r="197" spans="1:14" x14ac:dyDescent="0.25">
      <c r="A197" t="s">
        <v>4292</v>
      </c>
      <c r="B197" t="s">
        <v>75</v>
      </c>
      <c r="C197" t="s">
        <v>228</v>
      </c>
      <c r="D197" t="s">
        <v>4056</v>
      </c>
      <c r="E197">
        <v>0</v>
      </c>
      <c r="F197">
        <v>0</v>
      </c>
      <c r="G197">
        <v>0</v>
      </c>
      <c r="H197">
        <v>0</v>
      </c>
      <c r="I197">
        <v>0</v>
      </c>
      <c r="J197">
        <v>0</v>
      </c>
      <c r="K197">
        <v>29</v>
      </c>
      <c r="L197">
        <v>28</v>
      </c>
      <c r="M197">
        <v>0</v>
      </c>
      <c r="N197">
        <v>1</v>
      </c>
    </row>
    <row r="198" spans="1:14" x14ac:dyDescent="0.25">
      <c r="A198" t="s">
        <v>4293</v>
      </c>
      <c r="B198" t="s">
        <v>75</v>
      </c>
      <c r="C198" t="s">
        <v>228</v>
      </c>
      <c r="D198" t="s">
        <v>4058</v>
      </c>
      <c r="E198">
        <v>0</v>
      </c>
      <c r="F198">
        <v>0</v>
      </c>
      <c r="G198">
        <v>0</v>
      </c>
      <c r="H198">
        <v>0</v>
      </c>
      <c r="I198">
        <v>0</v>
      </c>
      <c r="J198">
        <v>0</v>
      </c>
      <c r="K198">
        <v>18</v>
      </c>
      <c r="L198">
        <v>17</v>
      </c>
      <c r="M198">
        <v>0</v>
      </c>
      <c r="N198">
        <v>1</v>
      </c>
    </row>
    <row r="199" spans="1:14" x14ac:dyDescent="0.25">
      <c r="A199" t="s">
        <v>4294</v>
      </c>
      <c r="B199" t="s">
        <v>75</v>
      </c>
      <c r="C199" t="s">
        <v>229</v>
      </c>
      <c r="D199" t="s">
        <v>4060</v>
      </c>
      <c r="E199">
        <v>7</v>
      </c>
      <c r="F199">
        <v>0</v>
      </c>
      <c r="G199">
        <v>7</v>
      </c>
      <c r="H199">
        <v>0</v>
      </c>
      <c r="I199">
        <v>0</v>
      </c>
      <c r="J199">
        <v>57</v>
      </c>
      <c r="K199">
        <v>0</v>
      </c>
      <c r="L199">
        <v>0</v>
      </c>
      <c r="M199">
        <v>0</v>
      </c>
      <c r="N199">
        <v>0</v>
      </c>
    </row>
    <row r="200" spans="1:14" x14ac:dyDescent="0.25">
      <c r="A200" t="s">
        <v>4295</v>
      </c>
      <c r="B200" t="s">
        <v>75</v>
      </c>
      <c r="C200" t="s">
        <v>229</v>
      </c>
      <c r="D200" t="s">
        <v>4062</v>
      </c>
      <c r="E200">
        <v>64</v>
      </c>
      <c r="F200">
        <v>10</v>
      </c>
      <c r="G200">
        <v>52</v>
      </c>
      <c r="H200">
        <v>1</v>
      </c>
      <c r="I200">
        <v>1</v>
      </c>
      <c r="J200">
        <v>0</v>
      </c>
      <c r="K200">
        <v>0</v>
      </c>
      <c r="L200">
        <v>0</v>
      </c>
      <c r="M200">
        <v>0</v>
      </c>
      <c r="N200">
        <v>0</v>
      </c>
    </row>
    <row r="201" spans="1:14" x14ac:dyDescent="0.25">
      <c r="A201" t="s">
        <v>4296</v>
      </c>
      <c r="B201" t="s">
        <v>75</v>
      </c>
      <c r="C201" t="s">
        <v>229</v>
      </c>
      <c r="D201" t="s">
        <v>4064</v>
      </c>
      <c r="E201">
        <v>54</v>
      </c>
      <c r="F201">
        <v>8</v>
      </c>
      <c r="G201">
        <v>44</v>
      </c>
      <c r="H201">
        <v>1</v>
      </c>
      <c r="I201">
        <v>1</v>
      </c>
      <c r="J201">
        <v>10</v>
      </c>
      <c r="K201">
        <v>0</v>
      </c>
      <c r="L201">
        <v>0</v>
      </c>
      <c r="M201">
        <v>0</v>
      </c>
      <c r="N201">
        <v>0</v>
      </c>
    </row>
    <row r="202" spans="1:14" x14ac:dyDescent="0.25">
      <c r="A202" t="s">
        <v>4297</v>
      </c>
      <c r="B202" t="s">
        <v>75</v>
      </c>
      <c r="C202" t="s">
        <v>229</v>
      </c>
      <c r="D202" t="s">
        <v>4066</v>
      </c>
      <c r="E202">
        <v>64</v>
      </c>
      <c r="F202">
        <v>10</v>
      </c>
      <c r="G202">
        <v>52</v>
      </c>
      <c r="H202">
        <v>1</v>
      </c>
      <c r="I202">
        <v>1</v>
      </c>
      <c r="J202">
        <v>0</v>
      </c>
      <c r="K202">
        <v>0</v>
      </c>
      <c r="L202">
        <v>0</v>
      </c>
      <c r="M202">
        <v>0</v>
      </c>
      <c r="N202">
        <v>0</v>
      </c>
    </row>
    <row r="203" spans="1:14" x14ac:dyDescent="0.25">
      <c r="A203" t="s">
        <v>4298</v>
      </c>
      <c r="B203" t="s">
        <v>75</v>
      </c>
      <c r="C203" t="s">
        <v>229</v>
      </c>
      <c r="D203" t="s">
        <v>4068</v>
      </c>
      <c r="E203">
        <v>7</v>
      </c>
      <c r="F203">
        <v>0</v>
      </c>
      <c r="G203">
        <v>7</v>
      </c>
      <c r="H203">
        <v>0</v>
      </c>
      <c r="I203">
        <v>0</v>
      </c>
      <c r="J203">
        <v>57</v>
      </c>
      <c r="K203">
        <v>0</v>
      </c>
      <c r="L203">
        <v>0</v>
      </c>
      <c r="M203">
        <v>0</v>
      </c>
      <c r="N203">
        <v>0</v>
      </c>
    </row>
    <row r="204" spans="1:14" x14ac:dyDescent="0.25">
      <c r="A204" t="s">
        <v>4299</v>
      </c>
      <c r="B204" t="s">
        <v>75</v>
      </c>
      <c r="C204" t="s">
        <v>229</v>
      </c>
      <c r="D204" t="s">
        <v>4050</v>
      </c>
      <c r="E204">
        <v>57</v>
      </c>
      <c r="F204">
        <v>13</v>
      </c>
      <c r="G204">
        <v>42</v>
      </c>
      <c r="H204">
        <v>1</v>
      </c>
      <c r="I204">
        <v>1</v>
      </c>
      <c r="J204">
        <v>7</v>
      </c>
      <c r="K204">
        <v>0</v>
      </c>
      <c r="L204">
        <v>0</v>
      </c>
      <c r="M204">
        <v>0</v>
      </c>
      <c r="N204">
        <v>0</v>
      </c>
    </row>
    <row r="205" spans="1:14" x14ac:dyDescent="0.25">
      <c r="A205" t="s">
        <v>4300</v>
      </c>
      <c r="B205" t="s">
        <v>75</v>
      </c>
      <c r="C205" t="s">
        <v>229</v>
      </c>
      <c r="D205" t="s">
        <v>4052</v>
      </c>
      <c r="E205">
        <v>7</v>
      </c>
      <c r="F205">
        <v>0</v>
      </c>
      <c r="G205">
        <v>7</v>
      </c>
      <c r="H205">
        <v>0</v>
      </c>
      <c r="I205">
        <v>0</v>
      </c>
      <c r="J205">
        <v>57</v>
      </c>
      <c r="K205">
        <v>0</v>
      </c>
      <c r="L205">
        <v>0</v>
      </c>
      <c r="M205">
        <v>0</v>
      </c>
      <c r="N205">
        <v>0</v>
      </c>
    </row>
    <row r="206" spans="1:14" x14ac:dyDescent="0.25">
      <c r="A206" t="s">
        <v>4301</v>
      </c>
      <c r="B206" t="s">
        <v>75</v>
      </c>
      <c r="C206" t="s">
        <v>229</v>
      </c>
      <c r="D206" t="s">
        <v>4054</v>
      </c>
      <c r="E206">
        <v>55</v>
      </c>
      <c r="F206">
        <v>8</v>
      </c>
      <c r="G206">
        <v>45</v>
      </c>
      <c r="H206">
        <v>1</v>
      </c>
      <c r="I206">
        <v>1</v>
      </c>
      <c r="J206">
        <v>9</v>
      </c>
      <c r="K206">
        <v>0</v>
      </c>
      <c r="L206">
        <v>0</v>
      </c>
      <c r="M206">
        <v>0</v>
      </c>
      <c r="N206">
        <v>0</v>
      </c>
    </row>
    <row r="207" spans="1:14" x14ac:dyDescent="0.25">
      <c r="A207" t="s">
        <v>4302</v>
      </c>
      <c r="B207" t="s">
        <v>75</v>
      </c>
      <c r="C207" t="s">
        <v>229</v>
      </c>
      <c r="D207" t="s">
        <v>4056</v>
      </c>
      <c r="E207">
        <v>0</v>
      </c>
      <c r="F207">
        <v>0</v>
      </c>
      <c r="G207">
        <v>0</v>
      </c>
      <c r="H207">
        <v>0</v>
      </c>
      <c r="I207">
        <v>0</v>
      </c>
      <c r="J207">
        <v>0</v>
      </c>
      <c r="K207">
        <v>46</v>
      </c>
      <c r="L207">
        <v>46</v>
      </c>
      <c r="M207">
        <v>0</v>
      </c>
      <c r="N207">
        <v>0</v>
      </c>
    </row>
    <row r="208" spans="1:14" x14ac:dyDescent="0.25">
      <c r="A208" t="s">
        <v>4303</v>
      </c>
      <c r="B208" t="s">
        <v>75</v>
      </c>
      <c r="C208" t="s">
        <v>229</v>
      </c>
      <c r="D208" t="s">
        <v>4058</v>
      </c>
      <c r="E208">
        <v>0</v>
      </c>
      <c r="F208">
        <v>0</v>
      </c>
      <c r="G208">
        <v>0</v>
      </c>
      <c r="H208">
        <v>0</v>
      </c>
      <c r="I208">
        <v>0</v>
      </c>
      <c r="J208">
        <v>0</v>
      </c>
      <c r="K208">
        <v>34</v>
      </c>
      <c r="L208">
        <v>34</v>
      </c>
      <c r="M208">
        <v>0</v>
      </c>
      <c r="N208">
        <v>0</v>
      </c>
    </row>
    <row r="209" spans="1:14" x14ac:dyDescent="0.25">
      <c r="A209" t="s">
        <v>4304</v>
      </c>
      <c r="B209" t="s">
        <v>75</v>
      </c>
      <c r="C209" t="s">
        <v>230</v>
      </c>
      <c r="D209" t="s">
        <v>4060</v>
      </c>
      <c r="E209">
        <v>18</v>
      </c>
      <c r="F209">
        <v>10</v>
      </c>
      <c r="G209">
        <v>8</v>
      </c>
      <c r="H209">
        <v>0</v>
      </c>
      <c r="I209">
        <v>0</v>
      </c>
      <c r="J209">
        <v>99</v>
      </c>
      <c r="K209">
        <v>0</v>
      </c>
      <c r="L209">
        <v>0</v>
      </c>
      <c r="M209">
        <v>0</v>
      </c>
      <c r="N209">
        <v>0</v>
      </c>
    </row>
    <row r="210" spans="1:14" x14ac:dyDescent="0.25">
      <c r="A210" t="s">
        <v>4305</v>
      </c>
      <c r="B210" t="s">
        <v>75</v>
      </c>
      <c r="C210" t="s">
        <v>230</v>
      </c>
      <c r="D210" t="s">
        <v>4062</v>
      </c>
      <c r="E210">
        <v>117</v>
      </c>
      <c r="F210">
        <v>43</v>
      </c>
      <c r="G210">
        <v>74</v>
      </c>
      <c r="H210">
        <v>0</v>
      </c>
      <c r="I210">
        <v>0</v>
      </c>
      <c r="J210">
        <v>0</v>
      </c>
      <c r="K210">
        <v>0</v>
      </c>
      <c r="L210">
        <v>0</v>
      </c>
      <c r="M210">
        <v>0</v>
      </c>
      <c r="N210">
        <v>0</v>
      </c>
    </row>
    <row r="211" spans="1:14" x14ac:dyDescent="0.25">
      <c r="A211" t="s">
        <v>4306</v>
      </c>
      <c r="B211" t="s">
        <v>75</v>
      </c>
      <c r="C211" t="s">
        <v>230</v>
      </c>
      <c r="D211" t="s">
        <v>4064</v>
      </c>
      <c r="E211">
        <v>89</v>
      </c>
      <c r="F211">
        <v>24</v>
      </c>
      <c r="G211">
        <v>65</v>
      </c>
      <c r="H211">
        <v>0</v>
      </c>
      <c r="I211">
        <v>0</v>
      </c>
      <c r="J211">
        <v>28</v>
      </c>
      <c r="K211">
        <v>0</v>
      </c>
      <c r="L211">
        <v>0</v>
      </c>
      <c r="M211">
        <v>0</v>
      </c>
      <c r="N211">
        <v>0</v>
      </c>
    </row>
    <row r="212" spans="1:14" x14ac:dyDescent="0.25">
      <c r="A212" t="s">
        <v>4307</v>
      </c>
      <c r="B212" t="s">
        <v>75</v>
      </c>
      <c r="C212" t="s">
        <v>230</v>
      </c>
      <c r="D212" t="s">
        <v>4066</v>
      </c>
      <c r="E212">
        <v>117</v>
      </c>
      <c r="F212">
        <v>43</v>
      </c>
      <c r="G212">
        <v>74</v>
      </c>
      <c r="H212">
        <v>0</v>
      </c>
      <c r="I212">
        <v>0</v>
      </c>
      <c r="J212">
        <v>0</v>
      </c>
      <c r="K212">
        <v>0</v>
      </c>
      <c r="L212">
        <v>0</v>
      </c>
      <c r="M212">
        <v>0</v>
      </c>
      <c r="N212">
        <v>0</v>
      </c>
    </row>
    <row r="213" spans="1:14" x14ac:dyDescent="0.25">
      <c r="A213" t="s">
        <v>4308</v>
      </c>
      <c r="B213" t="s">
        <v>75</v>
      </c>
      <c r="C213" t="s">
        <v>230</v>
      </c>
      <c r="D213" t="s">
        <v>4068</v>
      </c>
      <c r="E213">
        <v>18</v>
      </c>
      <c r="F213">
        <v>10</v>
      </c>
      <c r="G213">
        <v>8</v>
      </c>
      <c r="H213">
        <v>0</v>
      </c>
      <c r="I213">
        <v>0</v>
      </c>
      <c r="J213">
        <v>99</v>
      </c>
      <c r="K213">
        <v>0</v>
      </c>
      <c r="L213">
        <v>0</v>
      </c>
      <c r="M213">
        <v>0</v>
      </c>
      <c r="N213">
        <v>0</v>
      </c>
    </row>
    <row r="214" spans="1:14" x14ac:dyDescent="0.25">
      <c r="A214" t="s">
        <v>4309</v>
      </c>
      <c r="B214" t="s">
        <v>75</v>
      </c>
      <c r="C214" t="s">
        <v>230</v>
      </c>
      <c r="D214" t="s">
        <v>4050</v>
      </c>
      <c r="E214">
        <v>99</v>
      </c>
      <c r="F214">
        <v>39</v>
      </c>
      <c r="G214">
        <v>60</v>
      </c>
      <c r="H214">
        <v>0</v>
      </c>
      <c r="I214">
        <v>0</v>
      </c>
      <c r="J214">
        <v>18</v>
      </c>
      <c r="K214">
        <v>0</v>
      </c>
      <c r="L214">
        <v>0</v>
      </c>
      <c r="M214">
        <v>0</v>
      </c>
      <c r="N214">
        <v>0</v>
      </c>
    </row>
    <row r="215" spans="1:14" x14ac:dyDescent="0.25">
      <c r="A215" t="s">
        <v>4310</v>
      </c>
      <c r="B215" t="s">
        <v>75</v>
      </c>
      <c r="C215" t="s">
        <v>230</v>
      </c>
      <c r="D215" t="s">
        <v>4052</v>
      </c>
      <c r="E215">
        <v>18</v>
      </c>
      <c r="F215">
        <v>9</v>
      </c>
      <c r="G215">
        <v>9</v>
      </c>
      <c r="H215">
        <v>0</v>
      </c>
      <c r="I215">
        <v>0</v>
      </c>
      <c r="J215">
        <v>99</v>
      </c>
      <c r="K215">
        <v>0</v>
      </c>
      <c r="L215">
        <v>0</v>
      </c>
      <c r="M215">
        <v>0</v>
      </c>
      <c r="N215">
        <v>0</v>
      </c>
    </row>
    <row r="216" spans="1:14" x14ac:dyDescent="0.25">
      <c r="A216" t="s">
        <v>4311</v>
      </c>
      <c r="B216" t="s">
        <v>75</v>
      </c>
      <c r="C216" t="s">
        <v>230</v>
      </c>
      <c r="D216" t="s">
        <v>4054</v>
      </c>
      <c r="E216">
        <v>89</v>
      </c>
      <c r="F216">
        <v>24</v>
      </c>
      <c r="G216">
        <v>65</v>
      </c>
      <c r="H216">
        <v>0</v>
      </c>
      <c r="I216">
        <v>0</v>
      </c>
      <c r="J216">
        <v>28</v>
      </c>
      <c r="K216">
        <v>0</v>
      </c>
      <c r="L216">
        <v>0</v>
      </c>
      <c r="M216">
        <v>0</v>
      </c>
      <c r="N216">
        <v>0</v>
      </c>
    </row>
    <row r="217" spans="1:14" x14ac:dyDescent="0.25">
      <c r="A217" t="s">
        <v>4312</v>
      </c>
      <c r="B217" t="s">
        <v>75</v>
      </c>
      <c r="C217" t="s">
        <v>230</v>
      </c>
      <c r="D217" t="s">
        <v>4056</v>
      </c>
      <c r="E217">
        <v>0</v>
      </c>
      <c r="F217">
        <v>0</v>
      </c>
      <c r="G217">
        <v>0</v>
      </c>
      <c r="H217">
        <v>0</v>
      </c>
      <c r="I217">
        <v>0</v>
      </c>
      <c r="J217">
        <v>0</v>
      </c>
      <c r="K217">
        <v>80</v>
      </c>
      <c r="L217">
        <v>80</v>
      </c>
      <c r="M217">
        <v>0</v>
      </c>
      <c r="N217">
        <v>0</v>
      </c>
    </row>
    <row r="218" spans="1:14" x14ac:dyDescent="0.25">
      <c r="A218" t="s">
        <v>4313</v>
      </c>
      <c r="B218" t="s">
        <v>75</v>
      </c>
      <c r="C218" t="s">
        <v>230</v>
      </c>
      <c r="D218" t="s">
        <v>4058</v>
      </c>
      <c r="E218">
        <v>0</v>
      </c>
      <c r="F218">
        <v>0</v>
      </c>
      <c r="G218">
        <v>0</v>
      </c>
      <c r="H218">
        <v>0</v>
      </c>
      <c r="I218">
        <v>0</v>
      </c>
      <c r="J218">
        <v>0</v>
      </c>
      <c r="K218">
        <v>62</v>
      </c>
      <c r="L218">
        <v>62</v>
      </c>
      <c r="M218">
        <v>0</v>
      </c>
      <c r="N218">
        <v>0</v>
      </c>
    </row>
    <row r="219" spans="1:14" x14ac:dyDescent="0.25">
      <c r="A219" t="s">
        <v>4314</v>
      </c>
      <c r="B219" t="s">
        <v>75</v>
      </c>
      <c r="C219" t="s">
        <v>231</v>
      </c>
      <c r="D219" t="s">
        <v>4060</v>
      </c>
      <c r="E219">
        <v>10</v>
      </c>
      <c r="F219">
        <v>2</v>
      </c>
      <c r="G219">
        <v>8</v>
      </c>
      <c r="H219">
        <v>0</v>
      </c>
      <c r="I219">
        <v>0</v>
      </c>
      <c r="J219">
        <v>65</v>
      </c>
      <c r="K219">
        <v>0</v>
      </c>
      <c r="L219">
        <v>0</v>
      </c>
      <c r="M219">
        <v>0</v>
      </c>
      <c r="N219">
        <v>0</v>
      </c>
    </row>
    <row r="220" spans="1:14" x14ac:dyDescent="0.25">
      <c r="A220" t="s">
        <v>4315</v>
      </c>
      <c r="B220" t="s">
        <v>75</v>
      </c>
      <c r="C220" t="s">
        <v>231</v>
      </c>
      <c r="D220" t="s">
        <v>4062</v>
      </c>
      <c r="E220">
        <v>75</v>
      </c>
      <c r="F220">
        <v>19</v>
      </c>
      <c r="G220">
        <v>55</v>
      </c>
      <c r="H220">
        <v>1</v>
      </c>
      <c r="I220">
        <v>0</v>
      </c>
      <c r="J220">
        <v>0</v>
      </c>
      <c r="K220">
        <v>0</v>
      </c>
      <c r="L220">
        <v>0</v>
      </c>
      <c r="M220">
        <v>0</v>
      </c>
      <c r="N220">
        <v>0</v>
      </c>
    </row>
    <row r="221" spans="1:14" x14ac:dyDescent="0.25">
      <c r="A221" t="s">
        <v>4316</v>
      </c>
      <c r="B221" t="s">
        <v>75</v>
      </c>
      <c r="C221" t="s">
        <v>231</v>
      </c>
      <c r="D221" t="s">
        <v>4064</v>
      </c>
      <c r="E221">
        <v>56</v>
      </c>
      <c r="F221">
        <v>15</v>
      </c>
      <c r="G221">
        <v>41</v>
      </c>
      <c r="H221">
        <v>0</v>
      </c>
      <c r="I221">
        <v>0</v>
      </c>
      <c r="J221">
        <v>19</v>
      </c>
      <c r="K221">
        <v>0</v>
      </c>
      <c r="L221">
        <v>0</v>
      </c>
      <c r="M221">
        <v>0</v>
      </c>
      <c r="N221">
        <v>0</v>
      </c>
    </row>
    <row r="222" spans="1:14" x14ac:dyDescent="0.25">
      <c r="A222" t="s">
        <v>4317</v>
      </c>
      <c r="B222" t="s">
        <v>75</v>
      </c>
      <c r="C222" t="s">
        <v>231</v>
      </c>
      <c r="D222" t="s">
        <v>4066</v>
      </c>
      <c r="E222">
        <v>75</v>
      </c>
      <c r="F222">
        <v>19</v>
      </c>
      <c r="G222">
        <v>55</v>
      </c>
      <c r="H222">
        <v>1</v>
      </c>
      <c r="I222">
        <v>0</v>
      </c>
      <c r="J222">
        <v>0</v>
      </c>
      <c r="K222">
        <v>0</v>
      </c>
      <c r="L222">
        <v>0</v>
      </c>
      <c r="M222">
        <v>0</v>
      </c>
      <c r="N222">
        <v>0</v>
      </c>
    </row>
    <row r="223" spans="1:14" x14ac:dyDescent="0.25">
      <c r="A223" t="s">
        <v>4318</v>
      </c>
      <c r="B223" t="s">
        <v>75</v>
      </c>
      <c r="C223" t="s">
        <v>231</v>
      </c>
      <c r="D223" t="s">
        <v>4068</v>
      </c>
      <c r="E223">
        <v>10</v>
      </c>
      <c r="F223">
        <v>2</v>
      </c>
      <c r="G223">
        <v>7</v>
      </c>
      <c r="H223">
        <v>1</v>
      </c>
      <c r="I223">
        <v>0</v>
      </c>
      <c r="J223">
        <v>65</v>
      </c>
      <c r="K223">
        <v>0</v>
      </c>
      <c r="L223">
        <v>0</v>
      </c>
      <c r="M223">
        <v>0</v>
      </c>
      <c r="N223">
        <v>0</v>
      </c>
    </row>
    <row r="224" spans="1:14" x14ac:dyDescent="0.25">
      <c r="A224" t="s">
        <v>4319</v>
      </c>
      <c r="B224" t="s">
        <v>75</v>
      </c>
      <c r="C224" t="s">
        <v>231</v>
      </c>
      <c r="D224" t="s">
        <v>4050</v>
      </c>
      <c r="E224">
        <v>65</v>
      </c>
      <c r="F224">
        <v>23</v>
      </c>
      <c r="G224">
        <v>42</v>
      </c>
      <c r="H224">
        <v>0</v>
      </c>
      <c r="I224">
        <v>0</v>
      </c>
      <c r="J224">
        <v>10</v>
      </c>
      <c r="K224">
        <v>0</v>
      </c>
      <c r="L224">
        <v>0</v>
      </c>
      <c r="M224">
        <v>0</v>
      </c>
      <c r="N224">
        <v>0</v>
      </c>
    </row>
    <row r="225" spans="1:14" x14ac:dyDescent="0.25">
      <c r="A225" t="s">
        <v>4320</v>
      </c>
      <c r="B225" t="s">
        <v>75</v>
      </c>
      <c r="C225" t="s">
        <v>231</v>
      </c>
      <c r="D225" t="s">
        <v>4052</v>
      </c>
      <c r="E225">
        <v>10</v>
      </c>
      <c r="F225">
        <v>2</v>
      </c>
      <c r="G225">
        <v>8</v>
      </c>
      <c r="H225">
        <v>0</v>
      </c>
      <c r="I225">
        <v>0</v>
      </c>
      <c r="J225">
        <v>65</v>
      </c>
      <c r="K225">
        <v>0</v>
      </c>
      <c r="L225">
        <v>0</v>
      </c>
      <c r="M225">
        <v>0</v>
      </c>
      <c r="N225">
        <v>0</v>
      </c>
    </row>
    <row r="226" spans="1:14" x14ac:dyDescent="0.25">
      <c r="A226" t="s">
        <v>4321</v>
      </c>
      <c r="B226" t="s">
        <v>75</v>
      </c>
      <c r="C226" t="s">
        <v>231</v>
      </c>
      <c r="D226" t="s">
        <v>4054</v>
      </c>
      <c r="E226">
        <v>62</v>
      </c>
      <c r="F226">
        <v>15</v>
      </c>
      <c r="G226">
        <v>47</v>
      </c>
      <c r="H226">
        <v>0</v>
      </c>
      <c r="I226">
        <v>0</v>
      </c>
      <c r="J226">
        <v>13</v>
      </c>
      <c r="K226">
        <v>0</v>
      </c>
      <c r="L226">
        <v>0</v>
      </c>
      <c r="M226">
        <v>0</v>
      </c>
      <c r="N226">
        <v>0</v>
      </c>
    </row>
    <row r="227" spans="1:14" x14ac:dyDescent="0.25">
      <c r="A227" t="s">
        <v>4322</v>
      </c>
      <c r="B227" t="s">
        <v>75</v>
      </c>
      <c r="C227" t="s">
        <v>231</v>
      </c>
      <c r="D227" t="s">
        <v>4056</v>
      </c>
      <c r="E227">
        <v>0</v>
      </c>
      <c r="F227">
        <v>0</v>
      </c>
      <c r="G227">
        <v>0</v>
      </c>
      <c r="H227">
        <v>0</v>
      </c>
      <c r="I227">
        <v>0</v>
      </c>
      <c r="J227">
        <v>0</v>
      </c>
      <c r="K227">
        <v>54</v>
      </c>
      <c r="L227">
        <v>54</v>
      </c>
      <c r="M227">
        <v>0</v>
      </c>
      <c r="N227">
        <v>0</v>
      </c>
    </row>
    <row r="228" spans="1:14" x14ac:dyDescent="0.25">
      <c r="A228" t="s">
        <v>4323</v>
      </c>
      <c r="B228" t="s">
        <v>75</v>
      </c>
      <c r="C228" t="s">
        <v>231</v>
      </c>
      <c r="D228" t="s">
        <v>4058</v>
      </c>
      <c r="E228">
        <v>0</v>
      </c>
      <c r="F228">
        <v>0</v>
      </c>
      <c r="G228">
        <v>0</v>
      </c>
      <c r="H228">
        <v>0</v>
      </c>
      <c r="I228">
        <v>0</v>
      </c>
      <c r="J228">
        <v>0</v>
      </c>
      <c r="K228">
        <v>47</v>
      </c>
      <c r="L228">
        <v>47</v>
      </c>
      <c r="M228">
        <v>0</v>
      </c>
      <c r="N228">
        <v>0</v>
      </c>
    </row>
    <row r="229" spans="1:14" x14ac:dyDescent="0.25">
      <c r="A229" t="s">
        <v>4324</v>
      </c>
      <c r="B229" t="s">
        <v>75</v>
      </c>
      <c r="C229" t="s">
        <v>232</v>
      </c>
      <c r="D229" t="s">
        <v>4060</v>
      </c>
      <c r="E229">
        <v>32</v>
      </c>
      <c r="F229">
        <v>11</v>
      </c>
      <c r="G229">
        <v>14</v>
      </c>
      <c r="H229">
        <v>6</v>
      </c>
      <c r="I229">
        <v>1</v>
      </c>
      <c r="J229">
        <v>142</v>
      </c>
      <c r="K229">
        <v>0</v>
      </c>
      <c r="L229">
        <v>0</v>
      </c>
      <c r="M229">
        <v>0</v>
      </c>
      <c r="N229">
        <v>0</v>
      </c>
    </row>
    <row r="230" spans="1:14" x14ac:dyDescent="0.25">
      <c r="A230" t="s">
        <v>4325</v>
      </c>
      <c r="B230" t="s">
        <v>75</v>
      </c>
      <c r="C230" t="s">
        <v>232</v>
      </c>
      <c r="D230" t="s">
        <v>4062</v>
      </c>
      <c r="E230">
        <v>174</v>
      </c>
      <c r="F230">
        <v>49</v>
      </c>
      <c r="G230">
        <v>117</v>
      </c>
      <c r="H230">
        <v>5</v>
      </c>
      <c r="I230">
        <v>3</v>
      </c>
      <c r="J230">
        <v>0</v>
      </c>
      <c r="K230">
        <v>0</v>
      </c>
      <c r="L230">
        <v>0</v>
      </c>
      <c r="M230">
        <v>0</v>
      </c>
      <c r="N230">
        <v>0</v>
      </c>
    </row>
    <row r="231" spans="1:14" x14ac:dyDescent="0.25">
      <c r="A231" t="s">
        <v>4326</v>
      </c>
      <c r="B231" t="s">
        <v>75</v>
      </c>
      <c r="C231" t="s">
        <v>232</v>
      </c>
      <c r="D231" t="s">
        <v>4064</v>
      </c>
      <c r="E231">
        <v>130</v>
      </c>
      <c r="F231">
        <v>27</v>
      </c>
      <c r="G231">
        <v>103</v>
      </c>
      <c r="H231">
        <v>0</v>
      </c>
      <c r="I231">
        <v>0</v>
      </c>
      <c r="J231">
        <v>44</v>
      </c>
      <c r="K231">
        <v>0</v>
      </c>
      <c r="L231">
        <v>0</v>
      </c>
      <c r="M231">
        <v>0</v>
      </c>
      <c r="N231">
        <v>0</v>
      </c>
    </row>
    <row r="232" spans="1:14" x14ac:dyDescent="0.25">
      <c r="A232" t="s">
        <v>4327</v>
      </c>
      <c r="B232" t="s">
        <v>75</v>
      </c>
      <c r="C232" t="s">
        <v>232</v>
      </c>
      <c r="D232" t="s">
        <v>4066</v>
      </c>
      <c r="E232">
        <v>174</v>
      </c>
      <c r="F232">
        <v>49</v>
      </c>
      <c r="G232">
        <v>117</v>
      </c>
      <c r="H232">
        <v>5</v>
      </c>
      <c r="I232">
        <v>3</v>
      </c>
      <c r="J232">
        <v>0</v>
      </c>
      <c r="K232">
        <v>0</v>
      </c>
      <c r="L232">
        <v>0</v>
      </c>
      <c r="M232">
        <v>0</v>
      </c>
      <c r="N232">
        <v>0</v>
      </c>
    </row>
    <row r="233" spans="1:14" x14ac:dyDescent="0.25">
      <c r="A233" t="s">
        <v>4328</v>
      </c>
      <c r="B233" t="s">
        <v>75</v>
      </c>
      <c r="C233" t="s">
        <v>232</v>
      </c>
      <c r="D233" t="s">
        <v>4068</v>
      </c>
      <c r="E233">
        <v>32</v>
      </c>
      <c r="F233">
        <v>11</v>
      </c>
      <c r="G233">
        <v>14</v>
      </c>
      <c r="H233">
        <v>5</v>
      </c>
      <c r="I233">
        <v>2</v>
      </c>
      <c r="J233">
        <v>142</v>
      </c>
      <c r="K233">
        <v>0</v>
      </c>
      <c r="L233">
        <v>0</v>
      </c>
      <c r="M233">
        <v>0</v>
      </c>
      <c r="N233">
        <v>0</v>
      </c>
    </row>
    <row r="234" spans="1:14" x14ac:dyDescent="0.25">
      <c r="A234" t="s">
        <v>4329</v>
      </c>
      <c r="B234" t="s">
        <v>75</v>
      </c>
      <c r="C234" t="s">
        <v>232</v>
      </c>
      <c r="D234" t="s">
        <v>4050</v>
      </c>
      <c r="E234">
        <v>142</v>
      </c>
      <c r="F234">
        <v>40</v>
      </c>
      <c r="G234">
        <v>102</v>
      </c>
      <c r="H234">
        <v>0</v>
      </c>
      <c r="I234">
        <v>0</v>
      </c>
      <c r="J234">
        <v>32</v>
      </c>
      <c r="K234">
        <v>0</v>
      </c>
      <c r="L234">
        <v>0</v>
      </c>
      <c r="M234">
        <v>0</v>
      </c>
      <c r="N234">
        <v>0</v>
      </c>
    </row>
    <row r="235" spans="1:14" x14ac:dyDescent="0.25">
      <c r="A235" t="s">
        <v>4330</v>
      </c>
      <c r="B235" t="s">
        <v>75</v>
      </c>
      <c r="C235" t="s">
        <v>232</v>
      </c>
      <c r="D235" t="s">
        <v>4052</v>
      </c>
      <c r="E235">
        <v>32</v>
      </c>
      <c r="F235">
        <v>11</v>
      </c>
      <c r="G235">
        <v>14</v>
      </c>
      <c r="H235">
        <v>6</v>
      </c>
      <c r="I235">
        <v>1</v>
      </c>
      <c r="J235">
        <v>142</v>
      </c>
      <c r="K235">
        <v>0</v>
      </c>
      <c r="L235">
        <v>0</v>
      </c>
      <c r="M235">
        <v>0</v>
      </c>
      <c r="N235">
        <v>0</v>
      </c>
    </row>
    <row r="236" spans="1:14" x14ac:dyDescent="0.25">
      <c r="A236" t="s">
        <v>4331</v>
      </c>
      <c r="B236" t="s">
        <v>75</v>
      </c>
      <c r="C236" t="s">
        <v>232</v>
      </c>
      <c r="D236" t="s">
        <v>4054</v>
      </c>
      <c r="E236">
        <v>131</v>
      </c>
      <c r="F236">
        <v>27</v>
      </c>
      <c r="G236">
        <v>104</v>
      </c>
      <c r="H236">
        <v>0</v>
      </c>
      <c r="I236">
        <v>0</v>
      </c>
      <c r="J236">
        <v>43</v>
      </c>
      <c r="K236">
        <v>0</v>
      </c>
      <c r="L236">
        <v>0</v>
      </c>
      <c r="M236">
        <v>0</v>
      </c>
      <c r="N236">
        <v>0</v>
      </c>
    </row>
    <row r="237" spans="1:14" x14ac:dyDescent="0.25">
      <c r="A237" t="s">
        <v>4332</v>
      </c>
      <c r="B237" t="s">
        <v>75</v>
      </c>
      <c r="C237" t="s">
        <v>232</v>
      </c>
      <c r="D237" t="s">
        <v>4056</v>
      </c>
      <c r="E237">
        <v>0</v>
      </c>
      <c r="F237">
        <v>0</v>
      </c>
      <c r="G237">
        <v>0</v>
      </c>
      <c r="H237">
        <v>0</v>
      </c>
      <c r="I237">
        <v>0</v>
      </c>
      <c r="J237">
        <v>0</v>
      </c>
      <c r="K237">
        <v>118</v>
      </c>
      <c r="L237">
        <v>115</v>
      </c>
      <c r="M237">
        <v>2</v>
      </c>
      <c r="N237">
        <v>1</v>
      </c>
    </row>
    <row r="238" spans="1:14" x14ac:dyDescent="0.25">
      <c r="A238" t="s">
        <v>4333</v>
      </c>
      <c r="B238" t="s">
        <v>75</v>
      </c>
      <c r="C238" t="s">
        <v>232</v>
      </c>
      <c r="D238" t="s">
        <v>4058</v>
      </c>
      <c r="E238">
        <v>0</v>
      </c>
      <c r="F238">
        <v>0</v>
      </c>
      <c r="G238">
        <v>0</v>
      </c>
      <c r="H238">
        <v>0</v>
      </c>
      <c r="I238">
        <v>0</v>
      </c>
      <c r="J238">
        <v>0</v>
      </c>
      <c r="K238">
        <v>93</v>
      </c>
      <c r="L238">
        <v>92</v>
      </c>
      <c r="M238">
        <v>1</v>
      </c>
      <c r="N238">
        <v>0</v>
      </c>
    </row>
    <row r="239" spans="1:14" x14ac:dyDescent="0.25">
      <c r="A239" t="s">
        <v>4334</v>
      </c>
      <c r="B239" t="s">
        <v>75</v>
      </c>
      <c r="C239" t="s">
        <v>233</v>
      </c>
      <c r="D239" t="s">
        <v>4060</v>
      </c>
      <c r="E239">
        <v>6</v>
      </c>
      <c r="F239">
        <v>1</v>
      </c>
      <c r="G239">
        <v>5</v>
      </c>
      <c r="H239">
        <v>0</v>
      </c>
      <c r="I239">
        <v>0</v>
      </c>
      <c r="J239">
        <v>52</v>
      </c>
      <c r="K239">
        <v>0</v>
      </c>
      <c r="L239">
        <v>0</v>
      </c>
      <c r="M239">
        <v>0</v>
      </c>
      <c r="N239">
        <v>0</v>
      </c>
    </row>
    <row r="240" spans="1:14" x14ac:dyDescent="0.25">
      <c r="A240" t="s">
        <v>4335</v>
      </c>
      <c r="B240" t="s">
        <v>75</v>
      </c>
      <c r="C240" t="s">
        <v>233</v>
      </c>
      <c r="D240" t="s">
        <v>4062</v>
      </c>
      <c r="E240">
        <v>58</v>
      </c>
      <c r="F240">
        <v>11</v>
      </c>
      <c r="G240">
        <v>47</v>
      </c>
      <c r="H240">
        <v>0</v>
      </c>
      <c r="I240">
        <v>0</v>
      </c>
      <c r="J240">
        <v>0</v>
      </c>
      <c r="K240">
        <v>0</v>
      </c>
      <c r="L240">
        <v>0</v>
      </c>
      <c r="M240">
        <v>0</v>
      </c>
      <c r="N240">
        <v>0</v>
      </c>
    </row>
    <row r="241" spans="1:14" x14ac:dyDescent="0.25">
      <c r="A241" t="s">
        <v>4336</v>
      </c>
      <c r="B241" t="s">
        <v>75</v>
      </c>
      <c r="C241" t="s">
        <v>233</v>
      </c>
      <c r="D241" t="s">
        <v>4064</v>
      </c>
      <c r="E241">
        <v>50</v>
      </c>
      <c r="F241">
        <v>8</v>
      </c>
      <c r="G241">
        <v>42</v>
      </c>
      <c r="H241">
        <v>0</v>
      </c>
      <c r="I241">
        <v>0</v>
      </c>
      <c r="J241">
        <v>8</v>
      </c>
      <c r="K241">
        <v>0</v>
      </c>
      <c r="L241">
        <v>0</v>
      </c>
      <c r="M241">
        <v>0</v>
      </c>
      <c r="N241">
        <v>0</v>
      </c>
    </row>
    <row r="242" spans="1:14" x14ac:dyDescent="0.25">
      <c r="A242" t="s">
        <v>4337</v>
      </c>
      <c r="B242" t="s">
        <v>75</v>
      </c>
      <c r="C242" t="s">
        <v>233</v>
      </c>
      <c r="D242" t="s">
        <v>4066</v>
      </c>
      <c r="E242">
        <v>58</v>
      </c>
      <c r="F242">
        <v>11</v>
      </c>
      <c r="G242">
        <v>47</v>
      </c>
      <c r="H242">
        <v>0</v>
      </c>
      <c r="I242">
        <v>0</v>
      </c>
      <c r="J242">
        <v>0</v>
      </c>
      <c r="K242">
        <v>0</v>
      </c>
      <c r="L242">
        <v>0</v>
      </c>
      <c r="M242">
        <v>0</v>
      </c>
      <c r="N242">
        <v>0</v>
      </c>
    </row>
    <row r="243" spans="1:14" x14ac:dyDescent="0.25">
      <c r="A243" t="s">
        <v>4338</v>
      </c>
      <c r="B243" t="s">
        <v>75</v>
      </c>
      <c r="C243" t="s">
        <v>233</v>
      </c>
      <c r="D243" t="s">
        <v>4068</v>
      </c>
      <c r="E243">
        <v>6</v>
      </c>
      <c r="F243">
        <v>1</v>
      </c>
      <c r="G243">
        <v>5</v>
      </c>
      <c r="H243">
        <v>0</v>
      </c>
      <c r="I243">
        <v>0</v>
      </c>
      <c r="J243">
        <v>52</v>
      </c>
      <c r="K243">
        <v>0</v>
      </c>
      <c r="L243">
        <v>0</v>
      </c>
      <c r="M243">
        <v>0</v>
      </c>
      <c r="N243">
        <v>0</v>
      </c>
    </row>
    <row r="244" spans="1:14" x14ac:dyDescent="0.25">
      <c r="A244" t="s">
        <v>4339</v>
      </c>
      <c r="B244" t="s">
        <v>75</v>
      </c>
      <c r="C244" t="s">
        <v>233</v>
      </c>
      <c r="D244" t="s">
        <v>4050</v>
      </c>
      <c r="E244">
        <v>52</v>
      </c>
      <c r="F244">
        <v>16</v>
      </c>
      <c r="G244">
        <v>36</v>
      </c>
      <c r="H244">
        <v>0</v>
      </c>
      <c r="I244">
        <v>0</v>
      </c>
      <c r="J244">
        <v>6</v>
      </c>
      <c r="K244">
        <v>0</v>
      </c>
      <c r="L244">
        <v>0</v>
      </c>
      <c r="M244">
        <v>0</v>
      </c>
      <c r="N244">
        <v>0</v>
      </c>
    </row>
    <row r="245" spans="1:14" x14ac:dyDescent="0.25">
      <c r="A245" t="s">
        <v>4340</v>
      </c>
      <c r="B245" t="s">
        <v>75</v>
      </c>
      <c r="C245" t="s">
        <v>233</v>
      </c>
      <c r="D245" t="s">
        <v>4052</v>
      </c>
      <c r="E245">
        <v>6</v>
      </c>
      <c r="F245">
        <v>1</v>
      </c>
      <c r="G245">
        <v>5</v>
      </c>
      <c r="H245">
        <v>0</v>
      </c>
      <c r="I245">
        <v>0</v>
      </c>
      <c r="J245">
        <v>52</v>
      </c>
      <c r="K245">
        <v>0</v>
      </c>
      <c r="L245">
        <v>0</v>
      </c>
      <c r="M245">
        <v>0</v>
      </c>
      <c r="N245">
        <v>0</v>
      </c>
    </row>
    <row r="246" spans="1:14" x14ac:dyDescent="0.25">
      <c r="A246" t="s">
        <v>4341</v>
      </c>
      <c r="B246" t="s">
        <v>75</v>
      </c>
      <c r="C246" t="s">
        <v>233</v>
      </c>
      <c r="D246" t="s">
        <v>4054</v>
      </c>
      <c r="E246">
        <v>51</v>
      </c>
      <c r="F246">
        <v>9</v>
      </c>
      <c r="G246">
        <v>42</v>
      </c>
      <c r="H246">
        <v>0</v>
      </c>
      <c r="I246">
        <v>0</v>
      </c>
      <c r="J246">
        <v>7</v>
      </c>
      <c r="K246">
        <v>0</v>
      </c>
      <c r="L246">
        <v>0</v>
      </c>
      <c r="M246">
        <v>0</v>
      </c>
      <c r="N246">
        <v>0</v>
      </c>
    </row>
    <row r="247" spans="1:14" x14ac:dyDescent="0.25">
      <c r="A247" t="s">
        <v>4342</v>
      </c>
      <c r="B247" t="s">
        <v>75</v>
      </c>
      <c r="C247" t="s">
        <v>233</v>
      </c>
      <c r="D247" t="s">
        <v>4056</v>
      </c>
      <c r="E247">
        <v>0</v>
      </c>
      <c r="F247">
        <v>0</v>
      </c>
      <c r="G247">
        <v>0</v>
      </c>
      <c r="H247">
        <v>0</v>
      </c>
      <c r="I247">
        <v>0</v>
      </c>
      <c r="J247">
        <v>0</v>
      </c>
      <c r="K247">
        <v>40</v>
      </c>
      <c r="L247">
        <v>40</v>
      </c>
      <c r="M247">
        <v>0</v>
      </c>
      <c r="N247">
        <v>0</v>
      </c>
    </row>
    <row r="248" spans="1:14" x14ac:dyDescent="0.25">
      <c r="A248" t="s">
        <v>4343</v>
      </c>
      <c r="B248" t="s">
        <v>75</v>
      </c>
      <c r="C248" t="s">
        <v>233</v>
      </c>
      <c r="D248" t="s">
        <v>4058</v>
      </c>
      <c r="E248">
        <v>0</v>
      </c>
      <c r="F248">
        <v>0</v>
      </c>
      <c r="G248">
        <v>0</v>
      </c>
      <c r="H248">
        <v>0</v>
      </c>
      <c r="I248">
        <v>0</v>
      </c>
      <c r="J248">
        <v>0</v>
      </c>
      <c r="K248">
        <v>30</v>
      </c>
      <c r="L248">
        <v>30</v>
      </c>
      <c r="M248">
        <v>0</v>
      </c>
      <c r="N248">
        <v>0</v>
      </c>
    </row>
    <row r="249" spans="1:14" x14ac:dyDescent="0.25">
      <c r="A249" t="s">
        <v>4344</v>
      </c>
      <c r="B249" t="s">
        <v>75</v>
      </c>
      <c r="C249" t="s">
        <v>234</v>
      </c>
      <c r="D249" t="s">
        <v>4060</v>
      </c>
      <c r="E249">
        <v>40</v>
      </c>
      <c r="F249">
        <v>13</v>
      </c>
      <c r="G249">
        <v>22</v>
      </c>
      <c r="H249">
        <v>3</v>
      </c>
      <c r="I249">
        <v>2</v>
      </c>
      <c r="J249">
        <v>270</v>
      </c>
      <c r="K249">
        <v>0</v>
      </c>
      <c r="L249">
        <v>0</v>
      </c>
      <c r="M249">
        <v>0</v>
      </c>
      <c r="N249">
        <v>0</v>
      </c>
    </row>
    <row r="250" spans="1:14" x14ac:dyDescent="0.25">
      <c r="A250" t="s">
        <v>4345</v>
      </c>
      <c r="B250" t="s">
        <v>75</v>
      </c>
      <c r="C250" t="s">
        <v>234</v>
      </c>
      <c r="D250" t="s">
        <v>4062</v>
      </c>
      <c r="E250">
        <v>310</v>
      </c>
      <c r="F250">
        <v>66</v>
      </c>
      <c r="G250">
        <v>233</v>
      </c>
      <c r="H250">
        <v>7</v>
      </c>
      <c r="I250">
        <v>4</v>
      </c>
      <c r="J250">
        <v>0</v>
      </c>
      <c r="K250">
        <v>0</v>
      </c>
      <c r="L250">
        <v>0</v>
      </c>
      <c r="M250">
        <v>0</v>
      </c>
      <c r="N250">
        <v>0</v>
      </c>
    </row>
    <row r="251" spans="1:14" x14ac:dyDescent="0.25">
      <c r="A251" t="s">
        <v>4346</v>
      </c>
      <c r="B251" t="s">
        <v>75</v>
      </c>
      <c r="C251" t="s">
        <v>234</v>
      </c>
      <c r="D251" t="s">
        <v>4064</v>
      </c>
      <c r="E251">
        <v>265</v>
      </c>
      <c r="F251">
        <v>50</v>
      </c>
      <c r="G251">
        <v>213</v>
      </c>
      <c r="H251">
        <v>2</v>
      </c>
      <c r="I251">
        <v>0</v>
      </c>
      <c r="J251">
        <v>45</v>
      </c>
      <c r="K251">
        <v>0</v>
      </c>
      <c r="L251">
        <v>0</v>
      </c>
      <c r="M251">
        <v>0</v>
      </c>
      <c r="N251">
        <v>0</v>
      </c>
    </row>
    <row r="252" spans="1:14" x14ac:dyDescent="0.25">
      <c r="A252" t="s">
        <v>4347</v>
      </c>
      <c r="B252" t="s">
        <v>75</v>
      </c>
      <c r="C252" t="s">
        <v>234</v>
      </c>
      <c r="D252" t="s">
        <v>4066</v>
      </c>
      <c r="E252">
        <v>310</v>
      </c>
      <c r="F252">
        <v>66</v>
      </c>
      <c r="G252">
        <v>233</v>
      </c>
      <c r="H252">
        <v>7</v>
      </c>
      <c r="I252">
        <v>4</v>
      </c>
      <c r="J252">
        <v>0</v>
      </c>
      <c r="K252">
        <v>0</v>
      </c>
      <c r="L252">
        <v>0</v>
      </c>
      <c r="M252">
        <v>0</v>
      </c>
      <c r="N252">
        <v>0</v>
      </c>
    </row>
    <row r="253" spans="1:14" x14ac:dyDescent="0.25">
      <c r="A253" t="s">
        <v>4348</v>
      </c>
      <c r="B253" t="s">
        <v>75</v>
      </c>
      <c r="C253" t="s">
        <v>234</v>
      </c>
      <c r="D253" t="s">
        <v>4068</v>
      </c>
      <c r="E253">
        <v>40</v>
      </c>
      <c r="F253">
        <v>14</v>
      </c>
      <c r="G253">
        <v>20</v>
      </c>
      <c r="H253">
        <v>2</v>
      </c>
      <c r="I253">
        <v>4</v>
      </c>
      <c r="J253">
        <v>270</v>
      </c>
      <c r="K253">
        <v>0</v>
      </c>
      <c r="L253">
        <v>0</v>
      </c>
      <c r="M253">
        <v>0</v>
      </c>
      <c r="N253">
        <v>0</v>
      </c>
    </row>
    <row r="254" spans="1:14" x14ac:dyDescent="0.25">
      <c r="A254" t="s">
        <v>4349</v>
      </c>
      <c r="B254" t="s">
        <v>75</v>
      </c>
      <c r="C254" t="s">
        <v>234</v>
      </c>
      <c r="D254" t="s">
        <v>4050</v>
      </c>
      <c r="E254">
        <v>270</v>
      </c>
      <c r="F254">
        <v>80</v>
      </c>
      <c r="G254">
        <v>187</v>
      </c>
      <c r="H254">
        <v>3</v>
      </c>
      <c r="I254">
        <v>0</v>
      </c>
      <c r="J254">
        <v>40</v>
      </c>
      <c r="K254">
        <v>0</v>
      </c>
      <c r="L254">
        <v>0</v>
      </c>
      <c r="M254">
        <v>0</v>
      </c>
      <c r="N254">
        <v>0</v>
      </c>
    </row>
    <row r="255" spans="1:14" x14ac:dyDescent="0.25">
      <c r="A255" t="s">
        <v>4350</v>
      </c>
      <c r="B255" t="s">
        <v>75</v>
      </c>
      <c r="C255" t="s">
        <v>234</v>
      </c>
      <c r="D255" t="s">
        <v>4052</v>
      </c>
      <c r="E255">
        <v>40</v>
      </c>
      <c r="F255">
        <v>11</v>
      </c>
      <c r="G255">
        <v>24</v>
      </c>
      <c r="H255">
        <v>3</v>
      </c>
      <c r="I255">
        <v>2</v>
      </c>
      <c r="J255">
        <v>270</v>
      </c>
      <c r="K255">
        <v>0</v>
      </c>
      <c r="L255">
        <v>0</v>
      </c>
      <c r="M255">
        <v>0</v>
      </c>
      <c r="N255">
        <v>0</v>
      </c>
    </row>
    <row r="256" spans="1:14" x14ac:dyDescent="0.25">
      <c r="A256" t="s">
        <v>4351</v>
      </c>
      <c r="B256" t="s">
        <v>75</v>
      </c>
      <c r="C256" t="s">
        <v>234</v>
      </c>
      <c r="D256" t="s">
        <v>4054</v>
      </c>
      <c r="E256">
        <v>265</v>
      </c>
      <c r="F256">
        <v>50</v>
      </c>
      <c r="G256">
        <v>213</v>
      </c>
      <c r="H256">
        <v>2</v>
      </c>
      <c r="I256">
        <v>0</v>
      </c>
      <c r="J256">
        <v>45</v>
      </c>
      <c r="K256">
        <v>0</v>
      </c>
      <c r="L256">
        <v>0</v>
      </c>
      <c r="M256">
        <v>0</v>
      </c>
      <c r="N256">
        <v>0</v>
      </c>
    </row>
    <row r="257" spans="1:14" x14ac:dyDescent="0.25">
      <c r="A257" t="s">
        <v>4352</v>
      </c>
      <c r="B257" t="s">
        <v>75</v>
      </c>
      <c r="C257" t="s">
        <v>234</v>
      </c>
      <c r="D257" t="s">
        <v>4056</v>
      </c>
      <c r="E257">
        <v>0</v>
      </c>
      <c r="F257">
        <v>0</v>
      </c>
      <c r="G257">
        <v>0</v>
      </c>
      <c r="H257">
        <v>0</v>
      </c>
      <c r="I257">
        <v>0</v>
      </c>
      <c r="J257">
        <v>0</v>
      </c>
      <c r="K257">
        <v>192</v>
      </c>
      <c r="L257">
        <v>188</v>
      </c>
      <c r="M257">
        <v>4</v>
      </c>
      <c r="N257">
        <v>0</v>
      </c>
    </row>
    <row r="258" spans="1:14" x14ac:dyDescent="0.25">
      <c r="A258" t="s">
        <v>4353</v>
      </c>
      <c r="B258" t="s">
        <v>75</v>
      </c>
      <c r="C258" t="s">
        <v>234</v>
      </c>
      <c r="D258" t="s">
        <v>4058</v>
      </c>
      <c r="E258">
        <v>0</v>
      </c>
      <c r="F258">
        <v>0</v>
      </c>
      <c r="G258">
        <v>0</v>
      </c>
      <c r="H258">
        <v>0</v>
      </c>
      <c r="I258">
        <v>0</v>
      </c>
      <c r="J258">
        <v>0</v>
      </c>
      <c r="K258">
        <v>154</v>
      </c>
      <c r="L258">
        <v>152</v>
      </c>
      <c r="M258">
        <v>2</v>
      </c>
      <c r="N258">
        <v>0</v>
      </c>
    </row>
    <row r="259" spans="1:14" x14ac:dyDescent="0.25">
      <c r="A259" t="s">
        <v>4354</v>
      </c>
      <c r="B259" t="s">
        <v>75</v>
      </c>
      <c r="C259" t="s">
        <v>235</v>
      </c>
      <c r="D259" t="s">
        <v>4060</v>
      </c>
      <c r="E259">
        <v>7</v>
      </c>
      <c r="F259">
        <v>4</v>
      </c>
      <c r="G259">
        <v>3</v>
      </c>
      <c r="H259">
        <v>0</v>
      </c>
      <c r="I259">
        <v>0</v>
      </c>
      <c r="J259">
        <v>41</v>
      </c>
      <c r="K259">
        <v>0</v>
      </c>
      <c r="L259">
        <v>0</v>
      </c>
      <c r="M259">
        <v>0</v>
      </c>
      <c r="N259">
        <v>0</v>
      </c>
    </row>
    <row r="260" spans="1:14" x14ac:dyDescent="0.25">
      <c r="A260" t="s">
        <v>4355</v>
      </c>
      <c r="B260" t="s">
        <v>75</v>
      </c>
      <c r="C260" t="s">
        <v>235</v>
      </c>
      <c r="D260" t="s">
        <v>4062</v>
      </c>
      <c r="E260">
        <v>48</v>
      </c>
      <c r="F260">
        <v>19</v>
      </c>
      <c r="G260">
        <v>29</v>
      </c>
      <c r="H260">
        <v>0</v>
      </c>
      <c r="I260">
        <v>0</v>
      </c>
      <c r="J260">
        <v>0</v>
      </c>
      <c r="K260">
        <v>0</v>
      </c>
      <c r="L260">
        <v>0</v>
      </c>
      <c r="M260">
        <v>0</v>
      </c>
      <c r="N260">
        <v>0</v>
      </c>
    </row>
    <row r="261" spans="1:14" x14ac:dyDescent="0.25">
      <c r="A261" t="s">
        <v>4356</v>
      </c>
      <c r="B261" t="s">
        <v>75</v>
      </c>
      <c r="C261" t="s">
        <v>235</v>
      </c>
      <c r="D261" t="s">
        <v>4064</v>
      </c>
      <c r="E261">
        <v>36</v>
      </c>
      <c r="F261">
        <v>12</v>
      </c>
      <c r="G261">
        <v>24</v>
      </c>
      <c r="H261">
        <v>0</v>
      </c>
      <c r="I261">
        <v>0</v>
      </c>
      <c r="J261">
        <v>12</v>
      </c>
      <c r="K261">
        <v>0</v>
      </c>
      <c r="L261">
        <v>0</v>
      </c>
      <c r="M261">
        <v>0</v>
      </c>
      <c r="N261">
        <v>0</v>
      </c>
    </row>
    <row r="262" spans="1:14" x14ac:dyDescent="0.25">
      <c r="A262" t="s">
        <v>4357</v>
      </c>
      <c r="B262" t="s">
        <v>75</v>
      </c>
      <c r="C262" t="s">
        <v>235</v>
      </c>
      <c r="D262" t="s">
        <v>4066</v>
      </c>
      <c r="E262">
        <v>48</v>
      </c>
      <c r="F262">
        <v>18</v>
      </c>
      <c r="G262">
        <v>30</v>
      </c>
      <c r="H262">
        <v>0</v>
      </c>
      <c r="I262">
        <v>0</v>
      </c>
      <c r="J262">
        <v>0</v>
      </c>
      <c r="K262">
        <v>0</v>
      </c>
      <c r="L262">
        <v>0</v>
      </c>
      <c r="M262">
        <v>0</v>
      </c>
      <c r="N262">
        <v>0</v>
      </c>
    </row>
    <row r="263" spans="1:14" x14ac:dyDescent="0.25">
      <c r="A263" t="s">
        <v>4358</v>
      </c>
      <c r="B263" t="s">
        <v>75</v>
      </c>
      <c r="C263" t="s">
        <v>235</v>
      </c>
      <c r="D263" t="s">
        <v>4068</v>
      </c>
      <c r="E263">
        <v>7</v>
      </c>
      <c r="F263">
        <v>4</v>
      </c>
      <c r="G263">
        <v>3</v>
      </c>
      <c r="H263">
        <v>0</v>
      </c>
      <c r="I263">
        <v>0</v>
      </c>
      <c r="J263">
        <v>41</v>
      </c>
      <c r="K263">
        <v>0</v>
      </c>
      <c r="L263">
        <v>0</v>
      </c>
      <c r="M263">
        <v>0</v>
      </c>
      <c r="N263">
        <v>0</v>
      </c>
    </row>
    <row r="264" spans="1:14" x14ac:dyDescent="0.25">
      <c r="A264" t="s">
        <v>4359</v>
      </c>
      <c r="B264" t="s">
        <v>75</v>
      </c>
      <c r="C264" t="s">
        <v>235</v>
      </c>
      <c r="D264" t="s">
        <v>4050</v>
      </c>
      <c r="E264">
        <v>41</v>
      </c>
      <c r="F264">
        <v>18</v>
      </c>
      <c r="G264">
        <v>23</v>
      </c>
      <c r="H264">
        <v>0</v>
      </c>
      <c r="I264">
        <v>0</v>
      </c>
      <c r="J264">
        <v>7</v>
      </c>
      <c r="K264">
        <v>0</v>
      </c>
      <c r="L264">
        <v>0</v>
      </c>
      <c r="M264">
        <v>0</v>
      </c>
      <c r="N264">
        <v>0</v>
      </c>
    </row>
    <row r="265" spans="1:14" x14ac:dyDescent="0.25">
      <c r="A265" t="s">
        <v>4360</v>
      </c>
      <c r="B265" t="s">
        <v>75</v>
      </c>
      <c r="C265" t="s">
        <v>235</v>
      </c>
      <c r="D265" t="s">
        <v>4052</v>
      </c>
      <c r="E265">
        <v>7</v>
      </c>
      <c r="F265">
        <v>3</v>
      </c>
      <c r="G265">
        <v>4</v>
      </c>
      <c r="H265">
        <v>0</v>
      </c>
      <c r="I265">
        <v>0</v>
      </c>
      <c r="J265">
        <v>41</v>
      </c>
      <c r="K265">
        <v>0</v>
      </c>
      <c r="L265">
        <v>0</v>
      </c>
      <c r="M265">
        <v>0</v>
      </c>
      <c r="N265">
        <v>0</v>
      </c>
    </row>
    <row r="266" spans="1:14" x14ac:dyDescent="0.25">
      <c r="A266" t="s">
        <v>4361</v>
      </c>
      <c r="B266" t="s">
        <v>75</v>
      </c>
      <c r="C266" t="s">
        <v>235</v>
      </c>
      <c r="D266" t="s">
        <v>4054</v>
      </c>
      <c r="E266">
        <v>37</v>
      </c>
      <c r="F266">
        <v>12</v>
      </c>
      <c r="G266">
        <v>25</v>
      </c>
      <c r="H266">
        <v>0</v>
      </c>
      <c r="I266">
        <v>0</v>
      </c>
      <c r="J266">
        <v>11</v>
      </c>
      <c r="K266">
        <v>0</v>
      </c>
      <c r="L266">
        <v>0</v>
      </c>
      <c r="M266">
        <v>0</v>
      </c>
      <c r="N266">
        <v>0</v>
      </c>
    </row>
    <row r="267" spans="1:14" x14ac:dyDescent="0.25">
      <c r="A267" t="s">
        <v>4362</v>
      </c>
      <c r="B267" t="s">
        <v>75</v>
      </c>
      <c r="C267" t="s">
        <v>235</v>
      </c>
      <c r="D267" t="s">
        <v>4056</v>
      </c>
      <c r="E267">
        <v>0</v>
      </c>
      <c r="F267">
        <v>0</v>
      </c>
      <c r="G267">
        <v>0</v>
      </c>
      <c r="H267">
        <v>0</v>
      </c>
      <c r="I267">
        <v>0</v>
      </c>
      <c r="J267">
        <v>0</v>
      </c>
      <c r="K267">
        <v>35</v>
      </c>
      <c r="L267">
        <v>35</v>
      </c>
      <c r="M267">
        <v>0</v>
      </c>
      <c r="N267">
        <v>0</v>
      </c>
    </row>
    <row r="268" spans="1:14" x14ac:dyDescent="0.25">
      <c r="A268" t="s">
        <v>4363</v>
      </c>
      <c r="B268" t="s">
        <v>75</v>
      </c>
      <c r="C268" t="s">
        <v>235</v>
      </c>
      <c r="D268" t="s">
        <v>4058</v>
      </c>
      <c r="E268">
        <v>0</v>
      </c>
      <c r="F268">
        <v>0</v>
      </c>
      <c r="G268">
        <v>0</v>
      </c>
      <c r="H268">
        <v>0</v>
      </c>
      <c r="I268">
        <v>0</v>
      </c>
      <c r="J268">
        <v>0</v>
      </c>
      <c r="K268">
        <v>31</v>
      </c>
      <c r="L268">
        <v>31</v>
      </c>
      <c r="M268">
        <v>0</v>
      </c>
      <c r="N268">
        <v>0</v>
      </c>
    </row>
    <row r="269" spans="1:14" x14ac:dyDescent="0.25">
      <c r="A269" t="s">
        <v>4364</v>
      </c>
      <c r="B269" t="s">
        <v>75</v>
      </c>
      <c r="C269" t="s">
        <v>236</v>
      </c>
      <c r="D269" t="s">
        <v>4060</v>
      </c>
      <c r="E269">
        <v>7</v>
      </c>
      <c r="F269">
        <v>3</v>
      </c>
      <c r="G269">
        <v>4</v>
      </c>
      <c r="H269">
        <v>0</v>
      </c>
      <c r="I269">
        <v>0</v>
      </c>
      <c r="J269">
        <v>76</v>
      </c>
      <c r="K269">
        <v>0</v>
      </c>
      <c r="L269">
        <v>0</v>
      </c>
      <c r="M269">
        <v>0</v>
      </c>
      <c r="N269">
        <v>0</v>
      </c>
    </row>
    <row r="270" spans="1:14" x14ac:dyDescent="0.25">
      <c r="A270" t="s">
        <v>4365</v>
      </c>
      <c r="B270" t="s">
        <v>75</v>
      </c>
      <c r="C270" t="s">
        <v>236</v>
      </c>
      <c r="D270" t="s">
        <v>4062</v>
      </c>
      <c r="E270">
        <v>83</v>
      </c>
      <c r="F270">
        <v>17</v>
      </c>
      <c r="G270">
        <v>65</v>
      </c>
      <c r="H270">
        <v>1</v>
      </c>
      <c r="I270">
        <v>0</v>
      </c>
      <c r="J270">
        <v>0</v>
      </c>
      <c r="K270">
        <v>0</v>
      </c>
      <c r="L270">
        <v>0</v>
      </c>
      <c r="M270">
        <v>0</v>
      </c>
      <c r="N270">
        <v>0</v>
      </c>
    </row>
    <row r="271" spans="1:14" x14ac:dyDescent="0.25">
      <c r="A271" t="s">
        <v>4366</v>
      </c>
      <c r="B271" t="s">
        <v>75</v>
      </c>
      <c r="C271" t="s">
        <v>236</v>
      </c>
      <c r="D271" t="s">
        <v>4064</v>
      </c>
      <c r="E271">
        <v>73</v>
      </c>
      <c r="F271">
        <v>11</v>
      </c>
      <c r="G271">
        <v>62</v>
      </c>
      <c r="H271">
        <v>0</v>
      </c>
      <c r="I271">
        <v>0</v>
      </c>
      <c r="J271">
        <v>10</v>
      </c>
      <c r="K271">
        <v>0</v>
      </c>
      <c r="L271">
        <v>0</v>
      </c>
      <c r="M271">
        <v>0</v>
      </c>
      <c r="N271">
        <v>0</v>
      </c>
    </row>
    <row r="272" spans="1:14" x14ac:dyDescent="0.25">
      <c r="A272" t="s">
        <v>4367</v>
      </c>
      <c r="B272" t="s">
        <v>75</v>
      </c>
      <c r="C272" t="s">
        <v>236</v>
      </c>
      <c r="D272" t="s">
        <v>4066</v>
      </c>
      <c r="E272">
        <v>83</v>
      </c>
      <c r="F272">
        <v>17</v>
      </c>
      <c r="G272">
        <v>65</v>
      </c>
      <c r="H272">
        <v>1</v>
      </c>
      <c r="I272">
        <v>0</v>
      </c>
      <c r="J272">
        <v>0</v>
      </c>
      <c r="K272">
        <v>0</v>
      </c>
      <c r="L272">
        <v>0</v>
      </c>
      <c r="M272">
        <v>0</v>
      </c>
      <c r="N272">
        <v>0</v>
      </c>
    </row>
    <row r="273" spans="1:14" x14ac:dyDescent="0.25">
      <c r="A273" t="s">
        <v>4368</v>
      </c>
      <c r="B273" t="s">
        <v>75</v>
      </c>
      <c r="C273" t="s">
        <v>236</v>
      </c>
      <c r="D273" t="s">
        <v>4068</v>
      </c>
      <c r="E273">
        <v>7</v>
      </c>
      <c r="F273">
        <v>3</v>
      </c>
      <c r="G273">
        <v>4</v>
      </c>
      <c r="H273">
        <v>0</v>
      </c>
      <c r="I273">
        <v>0</v>
      </c>
      <c r="J273">
        <v>76</v>
      </c>
      <c r="K273">
        <v>0</v>
      </c>
      <c r="L273">
        <v>0</v>
      </c>
      <c r="M273">
        <v>0</v>
      </c>
      <c r="N273">
        <v>0</v>
      </c>
    </row>
    <row r="274" spans="1:14" x14ac:dyDescent="0.25">
      <c r="A274" t="s">
        <v>4369</v>
      </c>
      <c r="B274" t="s">
        <v>75</v>
      </c>
      <c r="C274" t="s">
        <v>236</v>
      </c>
      <c r="D274" t="s">
        <v>4050</v>
      </c>
      <c r="E274">
        <v>76</v>
      </c>
      <c r="F274">
        <v>20</v>
      </c>
      <c r="G274">
        <v>55</v>
      </c>
      <c r="H274">
        <v>1</v>
      </c>
      <c r="I274">
        <v>0</v>
      </c>
      <c r="J274">
        <v>7</v>
      </c>
      <c r="K274">
        <v>0</v>
      </c>
      <c r="L274">
        <v>0</v>
      </c>
      <c r="M274">
        <v>0</v>
      </c>
      <c r="N274">
        <v>0</v>
      </c>
    </row>
    <row r="275" spans="1:14" x14ac:dyDescent="0.25">
      <c r="A275" t="s">
        <v>4370</v>
      </c>
      <c r="B275" t="s">
        <v>75</v>
      </c>
      <c r="C275" t="s">
        <v>236</v>
      </c>
      <c r="D275" t="s">
        <v>4052</v>
      </c>
      <c r="E275">
        <v>7</v>
      </c>
      <c r="F275">
        <v>3</v>
      </c>
      <c r="G275">
        <v>4</v>
      </c>
      <c r="H275">
        <v>0</v>
      </c>
      <c r="I275">
        <v>0</v>
      </c>
      <c r="J275">
        <v>76</v>
      </c>
      <c r="K275">
        <v>0</v>
      </c>
      <c r="L275">
        <v>0</v>
      </c>
      <c r="M275">
        <v>0</v>
      </c>
      <c r="N275">
        <v>0</v>
      </c>
    </row>
    <row r="276" spans="1:14" x14ac:dyDescent="0.25">
      <c r="A276" t="s">
        <v>4371</v>
      </c>
      <c r="B276" t="s">
        <v>75</v>
      </c>
      <c r="C276" t="s">
        <v>236</v>
      </c>
      <c r="D276" t="s">
        <v>4054</v>
      </c>
      <c r="E276">
        <v>73</v>
      </c>
      <c r="F276">
        <v>11</v>
      </c>
      <c r="G276">
        <v>62</v>
      </c>
      <c r="H276">
        <v>0</v>
      </c>
      <c r="I276">
        <v>0</v>
      </c>
      <c r="J276">
        <v>10</v>
      </c>
      <c r="K276">
        <v>0</v>
      </c>
      <c r="L276">
        <v>0</v>
      </c>
      <c r="M276">
        <v>0</v>
      </c>
      <c r="N276">
        <v>0</v>
      </c>
    </row>
    <row r="277" spans="1:14" x14ac:dyDescent="0.25">
      <c r="A277" t="s">
        <v>4372</v>
      </c>
      <c r="B277" t="s">
        <v>75</v>
      </c>
      <c r="C277" t="s">
        <v>236</v>
      </c>
      <c r="D277" t="s">
        <v>4056</v>
      </c>
      <c r="E277">
        <v>0</v>
      </c>
      <c r="F277">
        <v>0</v>
      </c>
      <c r="G277">
        <v>0</v>
      </c>
      <c r="H277">
        <v>0</v>
      </c>
      <c r="I277">
        <v>0</v>
      </c>
      <c r="J277">
        <v>0</v>
      </c>
      <c r="K277">
        <v>60</v>
      </c>
      <c r="L277">
        <v>59</v>
      </c>
      <c r="M277">
        <v>1</v>
      </c>
      <c r="N277">
        <v>0</v>
      </c>
    </row>
    <row r="278" spans="1:14" x14ac:dyDescent="0.25">
      <c r="A278" t="s">
        <v>4373</v>
      </c>
      <c r="B278" t="s">
        <v>75</v>
      </c>
      <c r="C278" t="s">
        <v>236</v>
      </c>
      <c r="D278" t="s">
        <v>4058</v>
      </c>
      <c r="E278">
        <v>0</v>
      </c>
      <c r="F278">
        <v>0</v>
      </c>
      <c r="G278">
        <v>0</v>
      </c>
      <c r="H278">
        <v>0</v>
      </c>
      <c r="I278">
        <v>0</v>
      </c>
      <c r="J278">
        <v>0</v>
      </c>
      <c r="K278">
        <v>55</v>
      </c>
      <c r="L278">
        <v>54</v>
      </c>
      <c r="M278">
        <v>1</v>
      </c>
      <c r="N278">
        <v>0</v>
      </c>
    </row>
    <row r="279" spans="1:14" x14ac:dyDescent="0.25">
      <c r="A279" t="s">
        <v>4374</v>
      </c>
      <c r="B279" t="s">
        <v>75</v>
      </c>
      <c r="C279" t="s">
        <v>237</v>
      </c>
      <c r="D279" t="s">
        <v>4060</v>
      </c>
      <c r="E279">
        <v>26</v>
      </c>
      <c r="F279">
        <v>7</v>
      </c>
      <c r="G279">
        <v>16</v>
      </c>
      <c r="H279">
        <v>3</v>
      </c>
      <c r="I279">
        <v>0</v>
      </c>
      <c r="J279">
        <v>166</v>
      </c>
      <c r="K279">
        <v>0</v>
      </c>
      <c r="L279">
        <v>0</v>
      </c>
      <c r="M279">
        <v>0</v>
      </c>
      <c r="N279">
        <v>0</v>
      </c>
    </row>
    <row r="280" spans="1:14" x14ac:dyDescent="0.25">
      <c r="A280" t="s">
        <v>4375</v>
      </c>
      <c r="B280" t="s">
        <v>75</v>
      </c>
      <c r="C280" t="s">
        <v>237</v>
      </c>
      <c r="D280" t="s">
        <v>4062</v>
      </c>
      <c r="E280">
        <v>192</v>
      </c>
      <c r="F280">
        <v>59</v>
      </c>
      <c r="G280">
        <v>129</v>
      </c>
      <c r="H280">
        <v>4</v>
      </c>
      <c r="I280">
        <v>0</v>
      </c>
      <c r="J280">
        <v>0</v>
      </c>
      <c r="K280">
        <v>0</v>
      </c>
      <c r="L280">
        <v>0</v>
      </c>
      <c r="M280">
        <v>0</v>
      </c>
      <c r="N280">
        <v>0</v>
      </c>
    </row>
    <row r="281" spans="1:14" x14ac:dyDescent="0.25">
      <c r="A281" t="s">
        <v>4376</v>
      </c>
      <c r="B281" t="s">
        <v>75</v>
      </c>
      <c r="C281" t="s">
        <v>237</v>
      </c>
      <c r="D281" t="s">
        <v>4064</v>
      </c>
      <c r="E281">
        <v>155</v>
      </c>
      <c r="F281">
        <v>41</v>
      </c>
      <c r="G281">
        <v>113</v>
      </c>
      <c r="H281">
        <v>1</v>
      </c>
      <c r="I281">
        <v>0</v>
      </c>
      <c r="J281">
        <v>37</v>
      </c>
      <c r="K281">
        <v>0</v>
      </c>
      <c r="L281">
        <v>0</v>
      </c>
      <c r="M281">
        <v>0</v>
      </c>
      <c r="N281">
        <v>0</v>
      </c>
    </row>
    <row r="282" spans="1:14" x14ac:dyDescent="0.25">
      <c r="A282" t="s">
        <v>4377</v>
      </c>
      <c r="B282" t="s">
        <v>75</v>
      </c>
      <c r="C282" t="s">
        <v>237</v>
      </c>
      <c r="D282" t="s">
        <v>4066</v>
      </c>
      <c r="E282">
        <v>192</v>
      </c>
      <c r="F282">
        <v>57</v>
      </c>
      <c r="G282">
        <v>131</v>
      </c>
      <c r="H282">
        <v>4</v>
      </c>
      <c r="I282">
        <v>0</v>
      </c>
      <c r="J282">
        <v>0</v>
      </c>
      <c r="K282">
        <v>0</v>
      </c>
      <c r="L282">
        <v>0</v>
      </c>
      <c r="M282">
        <v>0</v>
      </c>
      <c r="N282">
        <v>0</v>
      </c>
    </row>
    <row r="283" spans="1:14" x14ac:dyDescent="0.25">
      <c r="A283" t="s">
        <v>4378</v>
      </c>
      <c r="B283" t="s">
        <v>75</v>
      </c>
      <c r="C283" t="s">
        <v>237</v>
      </c>
      <c r="D283" t="s">
        <v>4068</v>
      </c>
      <c r="E283">
        <v>26</v>
      </c>
      <c r="F283">
        <v>7</v>
      </c>
      <c r="G283">
        <v>16</v>
      </c>
      <c r="H283">
        <v>3</v>
      </c>
      <c r="I283">
        <v>0</v>
      </c>
      <c r="J283">
        <v>166</v>
      </c>
      <c r="K283">
        <v>0</v>
      </c>
      <c r="L283">
        <v>0</v>
      </c>
      <c r="M283">
        <v>0</v>
      </c>
      <c r="N283">
        <v>0</v>
      </c>
    </row>
    <row r="284" spans="1:14" x14ac:dyDescent="0.25">
      <c r="A284" t="s">
        <v>4379</v>
      </c>
      <c r="B284" t="s">
        <v>75</v>
      </c>
      <c r="C284" t="s">
        <v>237</v>
      </c>
      <c r="D284" t="s">
        <v>4050</v>
      </c>
      <c r="E284">
        <v>166</v>
      </c>
      <c r="F284">
        <v>63</v>
      </c>
      <c r="G284">
        <v>102</v>
      </c>
      <c r="H284">
        <v>1</v>
      </c>
      <c r="I284">
        <v>0</v>
      </c>
      <c r="J284">
        <v>26</v>
      </c>
      <c r="K284">
        <v>0</v>
      </c>
      <c r="L284">
        <v>0</v>
      </c>
      <c r="M284">
        <v>0</v>
      </c>
      <c r="N284">
        <v>0</v>
      </c>
    </row>
    <row r="285" spans="1:14" x14ac:dyDescent="0.25">
      <c r="A285" t="s">
        <v>4380</v>
      </c>
      <c r="B285" t="s">
        <v>75</v>
      </c>
      <c r="C285" t="s">
        <v>237</v>
      </c>
      <c r="D285" t="s">
        <v>4052</v>
      </c>
      <c r="E285">
        <v>26</v>
      </c>
      <c r="F285">
        <v>5</v>
      </c>
      <c r="G285">
        <v>19</v>
      </c>
      <c r="H285">
        <v>2</v>
      </c>
      <c r="I285">
        <v>0</v>
      </c>
      <c r="J285">
        <v>166</v>
      </c>
      <c r="K285">
        <v>0</v>
      </c>
      <c r="L285">
        <v>0</v>
      </c>
      <c r="M285">
        <v>0</v>
      </c>
      <c r="N285">
        <v>0</v>
      </c>
    </row>
    <row r="286" spans="1:14" x14ac:dyDescent="0.25">
      <c r="A286" t="s">
        <v>4381</v>
      </c>
      <c r="B286" t="s">
        <v>75</v>
      </c>
      <c r="C286" t="s">
        <v>237</v>
      </c>
      <c r="D286" t="s">
        <v>4054</v>
      </c>
      <c r="E286">
        <v>155</v>
      </c>
      <c r="F286">
        <v>41</v>
      </c>
      <c r="G286">
        <v>113</v>
      </c>
      <c r="H286">
        <v>1</v>
      </c>
      <c r="I286">
        <v>0</v>
      </c>
      <c r="J286">
        <v>37</v>
      </c>
      <c r="K286">
        <v>0</v>
      </c>
      <c r="L286">
        <v>0</v>
      </c>
      <c r="M286">
        <v>0</v>
      </c>
      <c r="N286">
        <v>0</v>
      </c>
    </row>
    <row r="287" spans="1:14" x14ac:dyDescent="0.25">
      <c r="A287" t="s">
        <v>4382</v>
      </c>
      <c r="B287" t="s">
        <v>75</v>
      </c>
      <c r="C287" t="s">
        <v>237</v>
      </c>
      <c r="D287" t="s">
        <v>4056</v>
      </c>
      <c r="E287">
        <v>0</v>
      </c>
      <c r="F287">
        <v>0</v>
      </c>
      <c r="G287">
        <v>0</v>
      </c>
      <c r="H287">
        <v>0</v>
      </c>
      <c r="I287">
        <v>0</v>
      </c>
      <c r="J287">
        <v>0</v>
      </c>
      <c r="K287">
        <v>132</v>
      </c>
      <c r="L287">
        <v>131</v>
      </c>
      <c r="M287">
        <v>1</v>
      </c>
      <c r="N287">
        <v>0</v>
      </c>
    </row>
    <row r="288" spans="1:14" x14ac:dyDescent="0.25">
      <c r="A288" t="s">
        <v>4383</v>
      </c>
      <c r="B288" t="s">
        <v>75</v>
      </c>
      <c r="C288" t="s">
        <v>237</v>
      </c>
      <c r="D288" t="s">
        <v>4058</v>
      </c>
      <c r="E288">
        <v>0</v>
      </c>
      <c r="F288">
        <v>0</v>
      </c>
      <c r="G288">
        <v>0</v>
      </c>
      <c r="H288">
        <v>0</v>
      </c>
      <c r="I288">
        <v>0</v>
      </c>
      <c r="J288">
        <v>0</v>
      </c>
      <c r="K288">
        <v>115</v>
      </c>
      <c r="L288">
        <v>114</v>
      </c>
      <c r="M288">
        <v>1</v>
      </c>
      <c r="N288">
        <v>0</v>
      </c>
    </row>
    <row r="289" spans="1:14" x14ac:dyDescent="0.25">
      <c r="A289" t="s">
        <v>4384</v>
      </c>
      <c r="B289" t="s">
        <v>75</v>
      </c>
      <c r="C289" t="s">
        <v>238</v>
      </c>
      <c r="D289" t="s">
        <v>4060</v>
      </c>
      <c r="E289">
        <v>5</v>
      </c>
      <c r="F289">
        <v>1</v>
      </c>
      <c r="G289">
        <v>3</v>
      </c>
      <c r="H289">
        <v>1</v>
      </c>
      <c r="I289">
        <v>0</v>
      </c>
      <c r="J289">
        <v>48</v>
      </c>
      <c r="K289">
        <v>0</v>
      </c>
      <c r="L289">
        <v>0</v>
      </c>
      <c r="M289">
        <v>0</v>
      </c>
      <c r="N289">
        <v>0</v>
      </c>
    </row>
    <row r="290" spans="1:14" x14ac:dyDescent="0.25">
      <c r="A290" t="s">
        <v>4385</v>
      </c>
      <c r="B290" t="s">
        <v>75</v>
      </c>
      <c r="C290" t="s">
        <v>238</v>
      </c>
      <c r="D290" t="s">
        <v>4062</v>
      </c>
      <c r="E290">
        <v>53</v>
      </c>
      <c r="F290">
        <v>16</v>
      </c>
      <c r="G290">
        <v>35</v>
      </c>
      <c r="H290">
        <v>2</v>
      </c>
      <c r="I290">
        <v>0</v>
      </c>
      <c r="J290">
        <v>0</v>
      </c>
      <c r="K290">
        <v>0</v>
      </c>
      <c r="L290">
        <v>0</v>
      </c>
      <c r="M290">
        <v>0</v>
      </c>
      <c r="N290">
        <v>0</v>
      </c>
    </row>
    <row r="291" spans="1:14" x14ac:dyDescent="0.25">
      <c r="A291" t="s">
        <v>4386</v>
      </c>
      <c r="B291" t="s">
        <v>75</v>
      </c>
      <c r="C291" t="s">
        <v>238</v>
      </c>
      <c r="D291" t="s">
        <v>4064</v>
      </c>
      <c r="E291">
        <v>48</v>
      </c>
      <c r="F291">
        <v>15</v>
      </c>
      <c r="G291">
        <v>32</v>
      </c>
      <c r="H291">
        <v>1</v>
      </c>
      <c r="I291">
        <v>0</v>
      </c>
      <c r="J291">
        <v>5</v>
      </c>
      <c r="K291">
        <v>0</v>
      </c>
      <c r="L291">
        <v>0</v>
      </c>
      <c r="M291">
        <v>0</v>
      </c>
      <c r="N291">
        <v>0</v>
      </c>
    </row>
    <row r="292" spans="1:14" x14ac:dyDescent="0.25">
      <c r="A292" t="s">
        <v>4387</v>
      </c>
      <c r="B292" t="s">
        <v>75</v>
      </c>
      <c r="C292" t="s">
        <v>238</v>
      </c>
      <c r="D292" t="s">
        <v>4066</v>
      </c>
      <c r="E292">
        <v>53</v>
      </c>
      <c r="F292">
        <v>16</v>
      </c>
      <c r="G292">
        <v>35</v>
      </c>
      <c r="H292">
        <v>2</v>
      </c>
      <c r="I292">
        <v>0</v>
      </c>
      <c r="J292">
        <v>0</v>
      </c>
      <c r="K292">
        <v>0</v>
      </c>
      <c r="L292">
        <v>0</v>
      </c>
      <c r="M292">
        <v>0</v>
      </c>
      <c r="N292">
        <v>0</v>
      </c>
    </row>
    <row r="293" spans="1:14" x14ac:dyDescent="0.25">
      <c r="A293" t="s">
        <v>4388</v>
      </c>
      <c r="B293" t="s">
        <v>75</v>
      </c>
      <c r="C293" t="s">
        <v>238</v>
      </c>
      <c r="D293" t="s">
        <v>4068</v>
      </c>
      <c r="E293">
        <v>5</v>
      </c>
      <c r="F293">
        <v>1</v>
      </c>
      <c r="G293">
        <v>3</v>
      </c>
      <c r="H293">
        <v>1</v>
      </c>
      <c r="I293">
        <v>0</v>
      </c>
      <c r="J293">
        <v>48</v>
      </c>
      <c r="K293">
        <v>0</v>
      </c>
      <c r="L293">
        <v>0</v>
      </c>
      <c r="M293">
        <v>0</v>
      </c>
      <c r="N293">
        <v>0</v>
      </c>
    </row>
    <row r="294" spans="1:14" x14ac:dyDescent="0.25">
      <c r="A294" t="s">
        <v>4389</v>
      </c>
      <c r="B294" t="s">
        <v>75</v>
      </c>
      <c r="C294" t="s">
        <v>238</v>
      </c>
      <c r="D294" t="s">
        <v>4050</v>
      </c>
      <c r="E294">
        <v>48</v>
      </c>
      <c r="F294">
        <v>20</v>
      </c>
      <c r="G294">
        <v>27</v>
      </c>
      <c r="H294">
        <v>1</v>
      </c>
      <c r="I294">
        <v>0</v>
      </c>
      <c r="J294">
        <v>5</v>
      </c>
      <c r="K294">
        <v>0</v>
      </c>
      <c r="L294">
        <v>0</v>
      </c>
      <c r="M294">
        <v>0</v>
      </c>
      <c r="N294">
        <v>0</v>
      </c>
    </row>
    <row r="295" spans="1:14" x14ac:dyDescent="0.25">
      <c r="A295" t="s">
        <v>4390</v>
      </c>
      <c r="B295" t="s">
        <v>75</v>
      </c>
      <c r="C295" t="s">
        <v>238</v>
      </c>
      <c r="D295" t="s">
        <v>4052</v>
      </c>
      <c r="E295">
        <v>5</v>
      </c>
      <c r="F295">
        <v>1</v>
      </c>
      <c r="G295">
        <v>3</v>
      </c>
      <c r="H295">
        <v>1</v>
      </c>
      <c r="I295">
        <v>0</v>
      </c>
      <c r="J295">
        <v>48</v>
      </c>
      <c r="K295">
        <v>0</v>
      </c>
      <c r="L295">
        <v>0</v>
      </c>
      <c r="M295">
        <v>0</v>
      </c>
      <c r="N295">
        <v>0</v>
      </c>
    </row>
    <row r="296" spans="1:14" x14ac:dyDescent="0.25">
      <c r="A296" t="s">
        <v>4391</v>
      </c>
      <c r="B296" t="s">
        <v>75</v>
      </c>
      <c r="C296" t="s">
        <v>238</v>
      </c>
      <c r="D296" t="s">
        <v>4054</v>
      </c>
      <c r="E296">
        <v>48</v>
      </c>
      <c r="F296">
        <v>15</v>
      </c>
      <c r="G296">
        <v>32</v>
      </c>
      <c r="H296">
        <v>1</v>
      </c>
      <c r="I296">
        <v>0</v>
      </c>
      <c r="J296">
        <v>5</v>
      </c>
      <c r="K296">
        <v>0</v>
      </c>
      <c r="L296">
        <v>0</v>
      </c>
      <c r="M296">
        <v>0</v>
      </c>
      <c r="N296">
        <v>0</v>
      </c>
    </row>
    <row r="297" spans="1:14" x14ac:dyDescent="0.25">
      <c r="A297" t="s">
        <v>4392</v>
      </c>
      <c r="B297" t="s">
        <v>75</v>
      </c>
      <c r="C297" t="s">
        <v>238</v>
      </c>
      <c r="D297" t="s">
        <v>4056</v>
      </c>
      <c r="E297">
        <v>0</v>
      </c>
      <c r="F297">
        <v>0</v>
      </c>
      <c r="G297">
        <v>0</v>
      </c>
      <c r="H297">
        <v>0</v>
      </c>
      <c r="I297">
        <v>0</v>
      </c>
      <c r="J297">
        <v>0</v>
      </c>
      <c r="K297">
        <v>41</v>
      </c>
      <c r="L297">
        <v>41</v>
      </c>
      <c r="M297">
        <v>0</v>
      </c>
      <c r="N297">
        <v>0</v>
      </c>
    </row>
    <row r="298" spans="1:14" x14ac:dyDescent="0.25">
      <c r="A298" t="s">
        <v>4393</v>
      </c>
      <c r="B298" t="s">
        <v>75</v>
      </c>
      <c r="C298" t="s">
        <v>238</v>
      </c>
      <c r="D298" t="s">
        <v>4058</v>
      </c>
      <c r="E298">
        <v>0</v>
      </c>
      <c r="F298">
        <v>0</v>
      </c>
      <c r="G298">
        <v>0</v>
      </c>
      <c r="H298">
        <v>0</v>
      </c>
      <c r="I298">
        <v>0</v>
      </c>
      <c r="J298">
        <v>0</v>
      </c>
      <c r="K298">
        <v>32</v>
      </c>
      <c r="L298">
        <v>32</v>
      </c>
      <c r="M298">
        <v>0</v>
      </c>
      <c r="N298">
        <v>0</v>
      </c>
    </row>
    <row r="299" spans="1:14" x14ac:dyDescent="0.25">
      <c r="A299" t="s">
        <v>4394</v>
      </c>
      <c r="B299" t="s">
        <v>75</v>
      </c>
      <c r="C299" t="s">
        <v>239</v>
      </c>
      <c r="D299" t="s">
        <v>4060</v>
      </c>
      <c r="E299">
        <v>13</v>
      </c>
      <c r="F299">
        <v>2</v>
      </c>
      <c r="G299">
        <v>11</v>
      </c>
      <c r="H299">
        <v>0</v>
      </c>
      <c r="I299">
        <v>0</v>
      </c>
      <c r="J299">
        <v>73</v>
      </c>
      <c r="K299">
        <v>0</v>
      </c>
      <c r="L299">
        <v>0</v>
      </c>
      <c r="M299">
        <v>0</v>
      </c>
      <c r="N299">
        <v>0</v>
      </c>
    </row>
    <row r="300" spans="1:14" x14ac:dyDescent="0.25">
      <c r="A300" t="s">
        <v>4395</v>
      </c>
      <c r="B300" t="s">
        <v>75</v>
      </c>
      <c r="C300" t="s">
        <v>239</v>
      </c>
      <c r="D300" t="s">
        <v>4062</v>
      </c>
      <c r="E300">
        <v>86</v>
      </c>
      <c r="F300">
        <v>14</v>
      </c>
      <c r="G300">
        <v>72</v>
      </c>
      <c r="H300">
        <v>0</v>
      </c>
      <c r="I300">
        <v>0</v>
      </c>
      <c r="J300">
        <v>0</v>
      </c>
      <c r="K300">
        <v>0</v>
      </c>
      <c r="L300">
        <v>0</v>
      </c>
      <c r="M300">
        <v>0</v>
      </c>
      <c r="N300">
        <v>0</v>
      </c>
    </row>
    <row r="301" spans="1:14" x14ac:dyDescent="0.25">
      <c r="A301" t="s">
        <v>4396</v>
      </c>
      <c r="B301" t="s">
        <v>75</v>
      </c>
      <c r="C301" t="s">
        <v>239</v>
      </c>
      <c r="D301" t="s">
        <v>4064</v>
      </c>
      <c r="E301">
        <v>72</v>
      </c>
      <c r="F301">
        <v>13</v>
      </c>
      <c r="G301">
        <v>59</v>
      </c>
      <c r="H301">
        <v>0</v>
      </c>
      <c r="I301">
        <v>0</v>
      </c>
      <c r="J301">
        <v>14</v>
      </c>
      <c r="K301">
        <v>0</v>
      </c>
      <c r="L301">
        <v>0</v>
      </c>
      <c r="M301">
        <v>0</v>
      </c>
      <c r="N301">
        <v>0</v>
      </c>
    </row>
    <row r="302" spans="1:14" x14ac:dyDescent="0.25">
      <c r="A302" t="s">
        <v>4397</v>
      </c>
      <c r="B302" t="s">
        <v>75</v>
      </c>
      <c r="C302" t="s">
        <v>239</v>
      </c>
      <c r="D302" t="s">
        <v>4066</v>
      </c>
      <c r="E302">
        <v>86</v>
      </c>
      <c r="F302">
        <v>14</v>
      </c>
      <c r="G302">
        <v>72</v>
      </c>
      <c r="H302">
        <v>0</v>
      </c>
      <c r="I302">
        <v>0</v>
      </c>
      <c r="J302">
        <v>0</v>
      </c>
      <c r="K302">
        <v>0</v>
      </c>
      <c r="L302">
        <v>0</v>
      </c>
      <c r="M302">
        <v>0</v>
      </c>
      <c r="N302">
        <v>0</v>
      </c>
    </row>
    <row r="303" spans="1:14" x14ac:dyDescent="0.25">
      <c r="A303" t="s">
        <v>4398</v>
      </c>
      <c r="B303" t="s">
        <v>75</v>
      </c>
      <c r="C303" t="s">
        <v>239</v>
      </c>
      <c r="D303" t="s">
        <v>4068</v>
      </c>
      <c r="E303">
        <v>13</v>
      </c>
      <c r="F303">
        <v>2</v>
      </c>
      <c r="G303">
        <v>11</v>
      </c>
      <c r="H303">
        <v>0</v>
      </c>
      <c r="I303">
        <v>0</v>
      </c>
      <c r="J303">
        <v>73</v>
      </c>
      <c r="K303">
        <v>0</v>
      </c>
      <c r="L303">
        <v>0</v>
      </c>
      <c r="M303">
        <v>0</v>
      </c>
      <c r="N303">
        <v>0</v>
      </c>
    </row>
    <row r="304" spans="1:14" x14ac:dyDescent="0.25">
      <c r="A304" t="s">
        <v>4399</v>
      </c>
      <c r="B304" t="s">
        <v>75</v>
      </c>
      <c r="C304" t="s">
        <v>239</v>
      </c>
      <c r="D304" t="s">
        <v>4050</v>
      </c>
      <c r="E304">
        <v>73</v>
      </c>
      <c r="F304">
        <v>18</v>
      </c>
      <c r="G304">
        <v>55</v>
      </c>
      <c r="H304">
        <v>0</v>
      </c>
      <c r="I304">
        <v>0</v>
      </c>
      <c r="J304">
        <v>13</v>
      </c>
      <c r="K304">
        <v>0</v>
      </c>
      <c r="L304">
        <v>0</v>
      </c>
      <c r="M304">
        <v>0</v>
      </c>
      <c r="N304">
        <v>0</v>
      </c>
    </row>
    <row r="305" spans="1:14" x14ac:dyDescent="0.25">
      <c r="A305" t="s">
        <v>4400</v>
      </c>
      <c r="B305" t="s">
        <v>75</v>
      </c>
      <c r="C305" t="s">
        <v>239</v>
      </c>
      <c r="D305" t="s">
        <v>4052</v>
      </c>
      <c r="E305">
        <v>13</v>
      </c>
      <c r="F305">
        <v>1</v>
      </c>
      <c r="G305">
        <v>12</v>
      </c>
      <c r="H305">
        <v>0</v>
      </c>
      <c r="I305">
        <v>0</v>
      </c>
      <c r="J305">
        <v>73</v>
      </c>
      <c r="K305">
        <v>0</v>
      </c>
      <c r="L305">
        <v>0</v>
      </c>
      <c r="M305">
        <v>0</v>
      </c>
      <c r="N305">
        <v>0</v>
      </c>
    </row>
    <row r="306" spans="1:14" x14ac:dyDescent="0.25">
      <c r="A306" t="s">
        <v>4401</v>
      </c>
      <c r="B306" t="s">
        <v>75</v>
      </c>
      <c r="C306" t="s">
        <v>239</v>
      </c>
      <c r="D306" t="s">
        <v>4054</v>
      </c>
      <c r="E306">
        <v>72</v>
      </c>
      <c r="F306">
        <v>13</v>
      </c>
      <c r="G306">
        <v>59</v>
      </c>
      <c r="H306">
        <v>0</v>
      </c>
      <c r="I306">
        <v>0</v>
      </c>
      <c r="J306">
        <v>14</v>
      </c>
      <c r="K306">
        <v>0</v>
      </c>
      <c r="L306">
        <v>0</v>
      </c>
      <c r="M306">
        <v>0</v>
      </c>
      <c r="N306">
        <v>0</v>
      </c>
    </row>
    <row r="307" spans="1:14" x14ac:dyDescent="0.25">
      <c r="A307" t="s">
        <v>4402</v>
      </c>
      <c r="B307" t="s">
        <v>75</v>
      </c>
      <c r="C307" t="s">
        <v>239</v>
      </c>
      <c r="D307" t="s">
        <v>4056</v>
      </c>
      <c r="E307">
        <v>0</v>
      </c>
      <c r="F307">
        <v>0</v>
      </c>
      <c r="G307">
        <v>0</v>
      </c>
      <c r="H307">
        <v>0</v>
      </c>
      <c r="I307">
        <v>0</v>
      </c>
      <c r="J307">
        <v>0</v>
      </c>
      <c r="K307">
        <v>51</v>
      </c>
      <c r="L307">
        <v>51</v>
      </c>
      <c r="M307">
        <v>0</v>
      </c>
      <c r="N307">
        <v>0</v>
      </c>
    </row>
    <row r="308" spans="1:14" x14ac:dyDescent="0.25">
      <c r="A308" t="s">
        <v>4403</v>
      </c>
      <c r="B308" t="s">
        <v>75</v>
      </c>
      <c r="C308" t="s">
        <v>239</v>
      </c>
      <c r="D308" t="s">
        <v>4058</v>
      </c>
      <c r="E308">
        <v>0</v>
      </c>
      <c r="F308">
        <v>0</v>
      </c>
      <c r="G308">
        <v>0</v>
      </c>
      <c r="H308">
        <v>0</v>
      </c>
      <c r="I308">
        <v>0</v>
      </c>
      <c r="J308">
        <v>0</v>
      </c>
      <c r="K308">
        <v>45</v>
      </c>
      <c r="L308">
        <v>45</v>
      </c>
      <c r="M308">
        <v>0</v>
      </c>
      <c r="N308">
        <v>0</v>
      </c>
    </row>
    <row r="309" spans="1:14" x14ac:dyDescent="0.25">
      <c r="A309" t="s">
        <v>4404</v>
      </c>
      <c r="B309" t="s">
        <v>75</v>
      </c>
      <c r="C309" t="s">
        <v>240</v>
      </c>
      <c r="D309" t="s">
        <v>4060</v>
      </c>
      <c r="E309">
        <v>8</v>
      </c>
      <c r="F309">
        <v>3</v>
      </c>
      <c r="G309">
        <v>2</v>
      </c>
      <c r="H309">
        <v>3</v>
      </c>
      <c r="I309">
        <v>0</v>
      </c>
      <c r="J309">
        <v>49</v>
      </c>
      <c r="K309">
        <v>0</v>
      </c>
      <c r="L309">
        <v>0</v>
      </c>
      <c r="M309">
        <v>0</v>
      </c>
      <c r="N309">
        <v>0</v>
      </c>
    </row>
    <row r="310" spans="1:14" x14ac:dyDescent="0.25">
      <c r="A310" t="s">
        <v>4405</v>
      </c>
      <c r="B310" t="s">
        <v>75</v>
      </c>
      <c r="C310" t="s">
        <v>240</v>
      </c>
      <c r="D310" t="s">
        <v>4062</v>
      </c>
      <c r="E310">
        <v>57</v>
      </c>
      <c r="F310">
        <v>18</v>
      </c>
      <c r="G310">
        <v>36</v>
      </c>
      <c r="H310">
        <v>2</v>
      </c>
      <c r="I310">
        <v>1</v>
      </c>
      <c r="J310">
        <v>0</v>
      </c>
      <c r="K310">
        <v>0</v>
      </c>
      <c r="L310">
        <v>0</v>
      </c>
      <c r="M310">
        <v>0</v>
      </c>
      <c r="N310">
        <v>0</v>
      </c>
    </row>
    <row r="311" spans="1:14" x14ac:dyDescent="0.25">
      <c r="A311" t="s">
        <v>4406</v>
      </c>
      <c r="B311" t="s">
        <v>75</v>
      </c>
      <c r="C311" t="s">
        <v>240</v>
      </c>
      <c r="D311" t="s">
        <v>4064</v>
      </c>
      <c r="E311">
        <v>42</v>
      </c>
      <c r="F311">
        <v>12</v>
      </c>
      <c r="G311">
        <v>30</v>
      </c>
      <c r="H311">
        <v>0</v>
      </c>
      <c r="I311">
        <v>0</v>
      </c>
      <c r="J311">
        <v>15</v>
      </c>
      <c r="K311">
        <v>0</v>
      </c>
      <c r="L311">
        <v>0</v>
      </c>
      <c r="M311">
        <v>0</v>
      </c>
      <c r="N311">
        <v>0</v>
      </c>
    </row>
    <row r="312" spans="1:14" x14ac:dyDescent="0.25">
      <c r="A312" t="s">
        <v>4407</v>
      </c>
      <c r="B312" t="s">
        <v>75</v>
      </c>
      <c r="C312" t="s">
        <v>240</v>
      </c>
      <c r="D312" t="s">
        <v>4066</v>
      </c>
      <c r="E312">
        <v>57</v>
      </c>
      <c r="F312">
        <v>18</v>
      </c>
      <c r="G312">
        <v>36</v>
      </c>
      <c r="H312">
        <v>2</v>
      </c>
      <c r="I312">
        <v>1</v>
      </c>
      <c r="J312">
        <v>0</v>
      </c>
      <c r="K312">
        <v>0</v>
      </c>
      <c r="L312">
        <v>0</v>
      </c>
      <c r="M312">
        <v>0</v>
      </c>
      <c r="N312">
        <v>0</v>
      </c>
    </row>
    <row r="313" spans="1:14" x14ac:dyDescent="0.25">
      <c r="A313" t="s">
        <v>4408</v>
      </c>
      <c r="B313" t="s">
        <v>75</v>
      </c>
      <c r="C313" t="s">
        <v>240</v>
      </c>
      <c r="D313" t="s">
        <v>4068</v>
      </c>
      <c r="E313">
        <v>8</v>
      </c>
      <c r="F313">
        <v>3</v>
      </c>
      <c r="G313">
        <v>2</v>
      </c>
      <c r="H313">
        <v>2</v>
      </c>
      <c r="I313">
        <v>1</v>
      </c>
      <c r="J313">
        <v>49</v>
      </c>
      <c r="K313">
        <v>0</v>
      </c>
      <c r="L313">
        <v>0</v>
      </c>
      <c r="M313">
        <v>0</v>
      </c>
      <c r="N313">
        <v>0</v>
      </c>
    </row>
    <row r="314" spans="1:14" x14ac:dyDescent="0.25">
      <c r="A314" t="s">
        <v>4409</v>
      </c>
      <c r="B314" t="s">
        <v>75</v>
      </c>
      <c r="C314" t="s">
        <v>240</v>
      </c>
      <c r="D314" t="s">
        <v>4050</v>
      </c>
      <c r="E314">
        <v>49</v>
      </c>
      <c r="F314">
        <v>17</v>
      </c>
      <c r="G314">
        <v>32</v>
      </c>
      <c r="H314">
        <v>0</v>
      </c>
      <c r="I314">
        <v>0</v>
      </c>
      <c r="J314">
        <v>8</v>
      </c>
      <c r="K314">
        <v>0</v>
      </c>
      <c r="L314">
        <v>0</v>
      </c>
      <c r="M314">
        <v>0</v>
      </c>
      <c r="N314">
        <v>0</v>
      </c>
    </row>
    <row r="315" spans="1:14" x14ac:dyDescent="0.25">
      <c r="A315" t="s">
        <v>4410</v>
      </c>
      <c r="B315" t="s">
        <v>75</v>
      </c>
      <c r="C315" t="s">
        <v>240</v>
      </c>
      <c r="D315" t="s">
        <v>4052</v>
      </c>
      <c r="E315">
        <v>8</v>
      </c>
      <c r="F315">
        <v>3</v>
      </c>
      <c r="G315">
        <v>2</v>
      </c>
      <c r="H315">
        <v>3</v>
      </c>
      <c r="I315">
        <v>0</v>
      </c>
      <c r="J315">
        <v>49</v>
      </c>
      <c r="K315">
        <v>0</v>
      </c>
      <c r="L315">
        <v>0</v>
      </c>
      <c r="M315">
        <v>0</v>
      </c>
      <c r="N315">
        <v>0</v>
      </c>
    </row>
    <row r="316" spans="1:14" x14ac:dyDescent="0.25">
      <c r="A316" t="s">
        <v>4411</v>
      </c>
      <c r="B316" t="s">
        <v>75</v>
      </c>
      <c r="C316" t="s">
        <v>240</v>
      </c>
      <c r="D316" t="s">
        <v>4054</v>
      </c>
      <c r="E316">
        <v>47</v>
      </c>
      <c r="F316">
        <v>14</v>
      </c>
      <c r="G316">
        <v>33</v>
      </c>
      <c r="H316">
        <v>0</v>
      </c>
      <c r="I316">
        <v>0</v>
      </c>
      <c r="J316">
        <v>10</v>
      </c>
      <c r="K316">
        <v>0</v>
      </c>
      <c r="L316">
        <v>0</v>
      </c>
      <c r="M316">
        <v>0</v>
      </c>
      <c r="N316">
        <v>0</v>
      </c>
    </row>
    <row r="317" spans="1:14" x14ac:dyDescent="0.25">
      <c r="A317" t="s">
        <v>4412</v>
      </c>
      <c r="B317" t="s">
        <v>75</v>
      </c>
      <c r="C317" t="s">
        <v>240</v>
      </c>
      <c r="D317" t="s">
        <v>4056</v>
      </c>
      <c r="E317">
        <v>0</v>
      </c>
      <c r="F317">
        <v>0</v>
      </c>
      <c r="G317">
        <v>0</v>
      </c>
      <c r="H317">
        <v>0</v>
      </c>
      <c r="I317">
        <v>0</v>
      </c>
      <c r="J317">
        <v>0</v>
      </c>
      <c r="K317">
        <v>40</v>
      </c>
      <c r="L317">
        <v>40</v>
      </c>
      <c r="M317">
        <v>0</v>
      </c>
      <c r="N317">
        <v>0</v>
      </c>
    </row>
    <row r="318" spans="1:14" x14ac:dyDescent="0.25">
      <c r="A318" t="s">
        <v>4413</v>
      </c>
      <c r="B318" t="s">
        <v>75</v>
      </c>
      <c r="C318" t="s">
        <v>240</v>
      </c>
      <c r="D318" t="s">
        <v>4058</v>
      </c>
      <c r="E318">
        <v>0</v>
      </c>
      <c r="F318">
        <v>0</v>
      </c>
      <c r="G318">
        <v>0</v>
      </c>
      <c r="H318">
        <v>0</v>
      </c>
      <c r="I318">
        <v>0</v>
      </c>
      <c r="J318">
        <v>0</v>
      </c>
      <c r="K318">
        <v>35</v>
      </c>
      <c r="L318">
        <v>35</v>
      </c>
      <c r="M318">
        <v>0</v>
      </c>
      <c r="N318">
        <v>0</v>
      </c>
    </row>
    <row r="319" spans="1:14" x14ac:dyDescent="0.25">
      <c r="A319" t="s">
        <v>4414</v>
      </c>
      <c r="B319" t="s">
        <v>75</v>
      </c>
      <c r="C319" t="s">
        <v>241</v>
      </c>
      <c r="D319" t="s">
        <v>4060</v>
      </c>
      <c r="E319">
        <v>9</v>
      </c>
      <c r="F319">
        <v>1</v>
      </c>
      <c r="G319">
        <v>7</v>
      </c>
      <c r="H319">
        <v>1</v>
      </c>
      <c r="I319">
        <v>0</v>
      </c>
      <c r="J319">
        <v>29</v>
      </c>
      <c r="K319">
        <v>0</v>
      </c>
      <c r="L319">
        <v>0</v>
      </c>
      <c r="M319">
        <v>0</v>
      </c>
      <c r="N319">
        <v>0</v>
      </c>
    </row>
    <row r="320" spans="1:14" x14ac:dyDescent="0.25">
      <c r="A320" t="s">
        <v>4415</v>
      </c>
      <c r="B320" t="s">
        <v>75</v>
      </c>
      <c r="C320" t="s">
        <v>241</v>
      </c>
      <c r="D320" t="s">
        <v>4062</v>
      </c>
      <c r="E320">
        <v>38</v>
      </c>
      <c r="F320">
        <v>3</v>
      </c>
      <c r="G320">
        <v>32</v>
      </c>
      <c r="H320">
        <v>3</v>
      </c>
      <c r="I320">
        <v>0</v>
      </c>
      <c r="J320">
        <v>0</v>
      </c>
      <c r="K320">
        <v>0</v>
      </c>
      <c r="L320">
        <v>0</v>
      </c>
      <c r="M320">
        <v>0</v>
      </c>
      <c r="N320">
        <v>0</v>
      </c>
    </row>
    <row r="321" spans="1:14" x14ac:dyDescent="0.25">
      <c r="A321" t="s">
        <v>4416</v>
      </c>
      <c r="B321" t="s">
        <v>75</v>
      </c>
      <c r="C321" t="s">
        <v>241</v>
      </c>
      <c r="D321" t="s">
        <v>4064</v>
      </c>
      <c r="E321">
        <v>28</v>
      </c>
      <c r="F321">
        <v>2</v>
      </c>
      <c r="G321">
        <v>24</v>
      </c>
      <c r="H321">
        <v>2</v>
      </c>
      <c r="I321">
        <v>0</v>
      </c>
      <c r="J321">
        <v>10</v>
      </c>
      <c r="K321">
        <v>0</v>
      </c>
      <c r="L321">
        <v>0</v>
      </c>
      <c r="M321">
        <v>0</v>
      </c>
      <c r="N321">
        <v>0</v>
      </c>
    </row>
    <row r="322" spans="1:14" x14ac:dyDescent="0.25">
      <c r="A322" t="s">
        <v>4417</v>
      </c>
      <c r="B322" t="s">
        <v>75</v>
      </c>
      <c r="C322" t="s">
        <v>241</v>
      </c>
      <c r="D322" t="s">
        <v>4066</v>
      </c>
      <c r="E322">
        <v>38</v>
      </c>
      <c r="F322">
        <v>3</v>
      </c>
      <c r="G322">
        <v>32</v>
      </c>
      <c r="H322">
        <v>3</v>
      </c>
      <c r="I322">
        <v>0</v>
      </c>
      <c r="J322">
        <v>0</v>
      </c>
      <c r="K322">
        <v>0</v>
      </c>
      <c r="L322">
        <v>0</v>
      </c>
      <c r="M322">
        <v>0</v>
      </c>
      <c r="N322">
        <v>0</v>
      </c>
    </row>
    <row r="323" spans="1:14" x14ac:dyDescent="0.25">
      <c r="A323" t="s">
        <v>4418</v>
      </c>
      <c r="B323" t="s">
        <v>75</v>
      </c>
      <c r="C323" t="s">
        <v>241</v>
      </c>
      <c r="D323" t="s">
        <v>4068</v>
      </c>
      <c r="E323">
        <v>9</v>
      </c>
      <c r="F323">
        <v>1</v>
      </c>
      <c r="G323">
        <v>7</v>
      </c>
      <c r="H323">
        <v>1</v>
      </c>
      <c r="I323">
        <v>0</v>
      </c>
      <c r="J323">
        <v>29</v>
      </c>
      <c r="K323">
        <v>0</v>
      </c>
      <c r="L323">
        <v>0</v>
      </c>
      <c r="M323">
        <v>0</v>
      </c>
      <c r="N323">
        <v>0</v>
      </c>
    </row>
    <row r="324" spans="1:14" x14ac:dyDescent="0.25">
      <c r="A324" t="s">
        <v>4419</v>
      </c>
      <c r="B324" t="s">
        <v>75</v>
      </c>
      <c r="C324" t="s">
        <v>241</v>
      </c>
      <c r="D324" t="s">
        <v>4050</v>
      </c>
      <c r="E324">
        <v>29</v>
      </c>
      <c r="F324">
        <v>2</v>
      </c>
      <c r="G324">
        <v>25</v>
      </c>
      <c r="H324">
        <v>2</v>
      </c>
      <c r="I324">
        <v>0</v>
      </c>
      <c r="J324">
        <v>9</v>
      </c>
      <c r="K324">
        <v>0</v>
      </c>
      <c r="L324">
        <v>0</v>
      </c>
      <c r="M324">
        <v>0</v>
      </c>
      <c r="N324">
        <v>0</v>
      </c>
    </row>
    <row r="325" spans="1:14" x14ac:dyDescent="0.25">
      <c r="A325" t="s">
        <v>4420</v>
      </c>
      <c r="B325" t="s">
        <v>75</v>
      </c>
      <c r="C325" t="s">
        <v>241</v>
      </c>
      <c r="D325" t="s">
        <v>4052</v>
      </c>
      <c r="E325">
        <v>9</v>
      </c>
      <c r="F325">
        <v>1</v>
      </c>
      <c r="G325">
        <v>7</v>
      </c>
      <c r="H325">
        <v>1</v>
      </c>
      <c r="I325">
        <v>0</v>
      </c>
      <c r="J325">
        <v>29</v>
      </c>
      <c r="K325">
        <v>0</v>
      </c>
      <c r="L325">
        <v>0</v>
      </c>
      <c r="M325">
        <v>0</v>
      </c>
      <c r="N325">
        <v>0</v>
      </c>
    </row>
    <row r="326" spans="1:14" x14ac:dyDescent="0.25">
      <c r="A326" t="s">
        <v>4421</v>
      </c>
      <c r="B326" t="s">
        <v>75</v>
      </c>
      <c r="C326" t="s">
        <v>241</v>
      </c>
      <c r="D326" t="s">
        <v>4054</v>
      </c>
      <c r="E326">
        <v>29</v>
      </c>
      <c r="F326">
        <v>2</v>
      </c>
      <c r="G326">
        <v>25</v>
      </c>
      <c r="H326">
        <v>2</v>
      </c>
      <c r="I326">
        <v>0</v>
      </c>
      <c r="J326">
        <v>9</v>
      </c>
      <c r="K326">
        <v>0</v>
      </c>
      <c r="L326">
        <v>0</v>
      </c>
      <c r="M326">
        <v>0</v>
      </c>
      <c r="N326">
        <v>0</v>
      </c>
    </row>
    <row r="327" spans="1:14" x14ac:dyDescent="0.25">
      <c r="A327" t="s">
        <v>4422</v>
      </c>
      <c r="B327" t="s">
        <v>75</v>
      </c>
      <c r="C327" t="s">
        <v>241</v>
      </c>
      <c r="D327" t="s">
        <v>4056</v>
      </c>
      <c r="E327">
        <v>0</v>
      </c>
      <c r="F327">
        <v>0</v>
      </c>
      <c r="G327">
        <v>0</v>
      </c>
      <c r="H327">
        <v>0</v>
      </c>
      <c r="I327">
        <v>0</v>
      </c>
      <c r="J327">
        <v>0</v>
      </c>
      <c r="K327">
        <v>29</v>
      </c>
      <c r="L327">
        <v>29</v>
      </c>
      <c r="M327">
        <v>0</v>
      </c>
      <c r="N327">
        <v>0</v>
      </c>
    </row>
    <row r="328" spans="1:14" x14ac:dyDescent="0.25">
      <c r="A328" t="s">
        <v>4423</v>
      </c>
      <c r="B328" t="s">
        <v>75</v>
      </c>
      <c r="C328" t="s">
        <v>241</v>
      </c>
      <c r="D328" t="s">
        <v>4058</v>
      </c>
      <c r="E328">
        <v>0</v>
      </c>
      <c r="F328">
        <v>0</v>
      </c>
      <c r="G328">
        <v>0</v>
      </c>
      <c r="H328">
        <v>0</v>
      </c>
      <c r="I328">
        <v>0</v>
      </c>
      <c r="J328">
        <v>0</v>
      </c>
      <c r="K328">
        <v>17</v>
      </c>
      <c r="L328">
        <v>17</v>
      </c>
      <c r="M328">
        <v>0</v>
      </c>
      <c r="N328">
        <v>0</v>
      </c>
    </row>
    <row r="329" spans="1:14" x14ac:dyDescent="0.25">
      <c r="A329" t="s">
        <v>4424</v>
      </c>
      <c r="B329" t="s">
        <v>75</v>
      </c>
      <c r="C329" t="s">
        <v>242</v>
      </c>
      <c r="D329" t="s">
        <v>4060</v>
      </c>
      <c r="E329">
        <v>13</v>
      </c>
      <c r="F329">
        <v>4</v>
      </c>
      <c r="G329">
        <v>8</v>
      </c>
      <c r="H329">
        <v>1</v>
      </c>
      <c r="I329">
        <v>0</v>
      </c>
      <c r="J329">
        <v>167</v>
      </c>
      <c r="K329">
        <v>0</v>
      </c>
      <c r="L329">
        <v>0</v>
      </c>
      <c r="M329">
        <v>0</v>
      </c>
      <c r="N329">
        <v>0</v>
      </c>
    </row>
    <row r="330" spans="1:14" x14ac:dyDescent="0.25">
      <c r="A330" t="s">
        <v>4425</v>
      </c>
      <c r="B330" t="s">
        <v>75</v>
      </c>
      <c r="C330" t="s">
        <v>242</v>
      </c>
      <c r="D330" t="s">
        <v>4062</v>
      </c>
      <c r="E330">
        <v>180</v>
      </c>
      <c r="F330">
        <v>51</v>
      </c>
      <c r="G330">
        <v>126</v>
      </c>
      <c r="H330">
        <v>2</v>
      </c>
      <c r="I330">
        <v>1</v>
      </c>
      <c r="J330">
        <v>0</v>
      </c>
      <c r="K330">
        <v>0</v>
      </c>
      <c r="L330">
        <v>0</v>
      </c>
      <c r="M330">
        <v>0</v>
      </c>
      <c r="N330">
        <v>0</v>
      </c>
    </row>
    <row r="331" spans="1:14" x14ac:dyDescent="0.25">
      <c r="A331" t="s">
        <v>4426</v>
      </c>
      <c r="B331" t="s">
        <v>75</v>
      </c>
      <c r="C331" t="s">
        <v>242</v>
      </c>
      <c r="D331" t="s">
        <v>4064</v>
      </c>
      <c r="E331">
        <v>146</v>
      </c>
      <c r="F331">
        <v>28</v>
      </c>
      <c r="G331">
        <v>117</v>
      </c>
      <c r="H331">
        <v>1</v>
      </c>
      <c r="I331">
        <v>0</v>
      </c>
      <c r="J331">
        <v>34</v>
      </c>
      <c r="K331">
        <v>0</v>
      </c>
      <c r="L331">
        <v>0</v>
      </c>
      <c r="M331">
        <v>0</v>
      </c>
      <c r="N331">
        <v>0</v>
      </c>
    </row>
    <row r="332" spans="1:14" x14ac:dyDescent="0.25">
      <c r="A332" t="s">
        <v>4427</v>
      </c>
      <c r="B332" t="s">
        <v>75</v>
      </c>
      <c r="C332" t="s">
        <v>242</v>
      </c>
      <c r="D332" t="s">
        <v>4066</v>
      </c>
      <c r="E332">
        <v>180</v>
      </c>
      <c r="F332">
        <v>51</v>
      </c>
      <c r="G332">
        <v>126</v>
      </c>
      <c r="H332">
        <v>2</v>
      </c>
      <c r="I332">
        <v>1</v>
      </c>
      <c r="J332">
        <v>0</v>
      </c>
      <c r="K332">
        <v>0</v>
      </c>
      <c r="L332">
        <v>0</v>
      </c>
      <c r="M332">
        <v>0</v>
      </c>
      <c r="N332">
        <v>0</v>
      </c>
    </row>
    <row r="333" spans="1:14" x14ac:dyDescent="0.25">
      <c r="A333" t="s">
        <v>4428</v>
      </c>
      <c r="B333" t="s">
        <v>75</v>
      </c>
      <c r="C333" t="s">
        <v>242</v>
      </c>
      <c r="D333" t="s">
        <v>4068</v>
      </c>
      <c r="E333">
        <v>13</v>
      </c>
      <c r="F333">
        <v>4</v>
      </c>
      <c r="G333">
        <v>7</v>
      </c>
      <c r="H333">
        <v>1</v>
      </c>
      <c r="I333">
        <v>1</v>
      </c>
      <c r="J333">
        <v>167</v>
      </c>
      <c r="K333">
        <v>0</v>
      </c>
      <c r="L333">
        <v>0</v>
      </c>
      <c r="M333">
        <v>0</v>
      </c>
      <c r="N333">
        <v>0</v>
      </c>
    </row>
    <row r="334" spans="1:14" x14ac:dyDescent="0.25">
      <c r="A334" t="s">
        <v>4429</v>
      </c>
      <c r="B334" t="s">
        <v>75</v>
      </c>
      <c r="C334" t="s">
        <v>242</v>
      </c>
      <c r="D334" t="s">
        <v>4050</v>
      </c>
      <c r="E334">
        <v>167</v>
      </c>
      <c r="F334">
        <v>49</v>
      </c>
      <c r="G334">
        <v>117</v>
      </c>
      <c r="H334">
        <v>1</v>
      </c>
      <c r="I334">
        <v>0</v>
      </c>
      <c r="J334">
        <v>13</v>
      </c>
      <c r="K334">
        <v>0</v>
      </c>
      <c r="L334">
        <v>0</v>
      </c>
      <c r="M334">
        <v>0</v>
      </c>
      <c r="N334">
        <v>0</v>
      </c>
    </row>
    <row r="335" spans="1:14" x14ac:dyDescent="0.25">
      <c r="A335" t="s">
        <v>4430</v>
      </c>
      <c r="B335" t="s">
        <v>75</v>
      </c>
      <c r="C335" t="s">
        <v>242</v>
      </c>
      <c r="D335" t="s">
        <v>4052</v>
      </c>
      <c r="E335">
        <v>13</v>
      </c>
      <c r="F335">
        <v>4</v>
      </c>
      <c r="G335">
        <v>8</v>
      </c>
      <c r="H335">
        <v>1</v>
      </c>
      <c r="I335">
        <v>0</v>
      </c>
      <c r="J335">
        <v>167</v>
      </c>
      <c r="K335">
        <v>0</v>
      </c>
      <c r="L335">
        <v>0</v>
      </c>
      <c r="M335">
        <v>0</v>
      </c>
      <c r="N335">
        <v>0</v>
      </c>
    </row>
    <row r="336" spans="1:14" x14ac:dyDescent="0.25">
      <c r="A336" t="s">
        <v>4431</v>
      </c>
      <c r="B336" t="s">
        <v>75</v>
      </c>
      <c r="C336" t="s">
        <v>242</v>
      </c>
      <c r="D336" t="s">
        <v>4054</v>
      </c>
      <c r="E336">
        <v>148</v>
      </c>
      <c r="F336">
        <v>28</v>
      </c>
      <c r="G336">
        <v>119</v>
      </c>
      <c r="H336">
        <v>1</v>
      </c>
      <c r="I336">
        <v>0</v>
      </c>
      <c r="J336">
        <v>32</v>
      </c>
      <c r="K336">
        <v>0</v>
      </c>
      <c r="L336">
        <v>0</v>
      </c>
      <c r="M336">
        <v>0</v>
      </c>
      <c r="N336">
        <v>0</v>
      </c>
    </row>
    <row r="337" spans="1:14" x14ac:dyDescent="0.25">
      <c r="A337" t="s">
        <v>4432</v>
      </c>
      <c r="B337" t="s">
        <v>75</v>
      </c>
      <c r="C337" t="s">
        <v>242</v>
      </c>
      <c r="D337" t="s">
        <v>4056</v>
      </c>
      <c r="E337">
        <v>0</v>
      </c>
      <c r="F337">
        <v>0</v>
      </c>
      <c r="G337">
        <v>0</v>
      </c>
      <c r="H337">
        <v>0</v>
      </c>
      <c r="I337">
        <v>0</v>
      </c>
      <c r="J337">
        <v>0</v>
      </c>
      <c r="K337">
        <v>136</v>
      </c>
      <c r="L337">
        <v>136</v>
      </c>
      <c r="M337">
        <v>0</v>
      </c>
      <c r="N337">
        <v>0</v>
      </c>
    </row>
    <row r="338" spans="1:14" x14ac:dyDescent="0.25">
      <c r="A338" t="s">
        <v>4433</v>
      </c>
      <c r="B338" t="s">
        <v>75</v>
      </c>
      <c r="C338" t="s">
        <v>242</v>
      </c>
      <c r="D338" t="s">
        <v>4058</v>
      </c>
      <c r="E338">
        <v>0</v>
      </c>
      <c r="F338">
        <v>0</v>
      </c>
      <c r="G338">
        <v>0</v>
      </c>
      <c r="H338">
        <v>0</v>
      </c>
      <c r="I338">
        <v>0</v>
      </c>
      <c r="J338">
        <v>0</v>
      </c>
      <c r="K338">
        <v>117</v>
      </c>
      <c r="L338">
        <v>117</v>
      </c>
      <c r="M338">
        <v>0</v>
      </c>
      <c r="N338">
        <v>0</v>
      </c>
    </row>
    <row r="339" spans="1:14" x14ac:dyDescent="0.25">
      <c r="A339" t="s">
        <v>4434</v>
      </c>
      <c r="B339" t="s">
        <v>75</v>
      </c>
      <c r="C339" t="s">
        <v>243</v>
      </c>
      <c r="D339" t="s">
        <v>4060</v>
      </c>
      <c r="E339">
        <v>8</v>
      </c>
      <c r="F339">
        <v>5</v>
      </c>
      <c r="G339">
        <v>3</v>
      </c>
      <c r="H339">
        <v>0</v>
      </c>
      <c r="I339">
        <v>0</v>
      </c>
      <c r="J339">
        <v>46</v>
      </c>
      <c r="K339">
        <v>0</v>
      </c>
      <c r="L339">
        <v>0</v>
      </c>
      <c r="M339">
        <v>0</v>
      </c>
      <c r="N339">
        <v>0</v>
      </c>
    </row>
    <row r="340" spans="1:14" x14ac:dyDescent="0.25">
      <c r="A340" t="s">
        <v>4435</v>
      </c>
      <c r="B340" t="s">
        <v>75</v>
      </c>
      <c r="C340" t="s">
        <v>243</v>
      </c>
      <c r="D340" t="s">
        <v>4062</v>
      </c>
      <c r="E340">
        <v>54</v>
      </c>
      <c r="F340">
        <v>12</v>
      </c>
      <c r="G340">
        <v>42</v>
      </c>
      <c r="H340">
        <v>0</v>
      </c>
      <c r="I340">
        <v>0</v>
      </c>
      <c r="J340">
        <v>0</v>
      </c>
      <c r="K340">
        <v>0</v>
      </c>
      <c r="L340">
        <v>0</v>
      </c>
      <c r="M340">
        <v>0</v>
      </c>
      <c r="N340">
        <v>0</v>
      </c>
    </row>
    <row r="341" spans="1:14" x14ac:dyDescent="0.25">
      <c r="A341" t="s">
        <v>4436</v>
      </c>
      <c r="B341" t="s">
        <v>75</v>
      </c>
      <c r="C341" t="s">
        <v>243</v>
      </c>
      <c r="D341" t="s">
        <v>4064</v>
      </c>
      <c r="E341">
        <v>44</v>
      </c>
      <c r="F341">
        <v>8</v>
      </c>
      <c r="G341">
        <v>36</v>
      </c>
      <c r="H341">
        <v>0</v>
      </c>
      <c r="I341">
        <v>0</v>
      </c>
      <c r="J341">
        <v>10</v>
      </c>
      <c r="K341">
        <v>0</v>
      </c>
      <c r="L341">
        <v>0</v>
      </c>
      <c r="M341">
        <v>0</v>
      </c>
      <c r="N341">
        <v>0</v>
      </c>
    </row>
    <row r="342" spans="1:14" x14ac:dyDescent="0.25">
      <c r="A342" t="s">
        <v>4437</v>
      </c>
      <c r="B342" t="s">
        <v>75</v>
      </c>
      <c r="C342" t="s">
        <v>243</v>
      </c>
      <c r="D342" t="s">
        <v>4066</v>
      </c>
      <c r="E342">
        <v>54</v>
      </c>
      <c r="F342">
        <v>12</v>
      </c>
      <c r="G342">
        <v>42</v>
      </c>
      <c r="H342">
        <v>0</v>
      </c>
      <c r="I342">
        <v>0</v>
      </c>
      <c r="J342">
        <v>0</v>
      </c>
      <c r="K342">
        <v>0</v>
      </c>
      <c r="L342">
        <v>0</v>
      </c>
      <c r="M342">
        <v>0</v>
      </c>
      <c r="N342">
        <v>0</v>
      </c>
    </row>
    <row r="343" spans="1:14" x14ac:dyDescent="0.25">
      <c r="A343" t="s">
        <v>4438</v>
      </c>
      <c r="B343" t="s">
        <v>75</v>
      </c>
      <c r="C343" t="s">
        <v>243</v>
      </c>
      <c r="D343" t="s">
        <v>4068</v>
      </c>
      <c r="E343">
        <v>8</v>
      </c>
      <c r="F343">
        <v>5</v>
      </c>
      <c r="G343">
        <v>3</v>
      </c>
      <c r="H343">
        <v>0</v>
      </c>
      <c r="I343">
        <v>0</v>
      </c>
      <c r="J343">
        <v>46</v>
      </c>
      <c r="K343">
        <v>0</v>
      </c>
      <c r="L343">
        <v>0</v>
      </c>
      <c r="M343">
        <v>0</v>
      </c>
      <c r="N343">
        <v>0</v>
      </c>
    </row>
    <row r="344" spans="1:14" x14ac:dyDescent="0.25">
      <c r="A344" t="s">
        <v>4439</v>
      </c>
      <c r="B344" t="s">
        <v>75</v>
      </c>
      <c r="C344" t="s">
        <v>243</v>
      </c>
      <c r="D344" t="s">
        <v>4050</v>
      </c>
      <c r="E344">
        <v>46</v>
      </c>
      <c r="F344">
        <v>12</v>
      </c>
      <c r="G344">
        <v>34</v>
      </c>
      <c r="H344">
        <v>0</v>
      </c>
      <c r="I344">
        <v>0</v>
      </c>
      <c r="J344">
        <v>8</v>
      </c>
      <c r="K344">
        <v>0</v>
      </c>
      <c r="L344">
        <v>0</v>
      </c>
      <c r="M344">
        <v>0</v>
      </c>
      <c r="N344">
        <v>0</v>
      </c>
    </row>
    <row r="345" spans="1:14" x14ac:dyDescent="0.25">
      <c r="A345" t="s">
        <v>4440</v>
      </c>
      <c r="B345" t="s">
        <v>75</v>
      </c>
      <c r="C345" t="s">
        <v>243</v>
      </c>
      <c r="D345" t="s">
        <v>4052</v>
      </c>
      <c r="E345">
        <v>8</v>
      </c>
      <c r="F345">
        <v>3</v>
      </c>
      <c r="G345">
        <v>5</v>
      </c>
      <c r="H345">
        <v>0</v>
      </c>
      <c r="I345">
        <v>0</v>
      </c>
      <c r="J345">
        <v>46</v>
      </c>
      <c r="K345">
        <v>0</v>
      </c>
      <c r="L345">
        <v>0</v>
      </c>
      <c r="M345">
        <v>0</v>
      </c>
      <c r="N345">
        <v>0</v>
      </c>
    </row>
    <row r="346" spans="1:14" x14ac:dyDescent="0.25">
      <c r="A346" t="s">
        <v>4441</v>
      </c>
      <c r="B346" t="s">
        <v>75</v>
      </c>
      <c r="C346" t="s">
        <v>243</v>
      </c>
      <c r="D346" t="s">
        <v>4054</v>
      </c>
      <c r="E346">
        <v>45</v>
      </c>
      <c r="F346">
        <v>8</v>
      </c>
      <c r="G346">
        <v>37</v>
      </c>
      <c r="H346">
        <v>0</v>
      </c>
      <c r="I346">
        <v>0</v>
      </c>
      <c r="J346">
        <v>9</v>
      </c>
      <c r="K346">
        <v>0</v>
      </c>
      <c r="L346">
        <v>0</v>
      </c>
      <c r="M346">
        <v>0</v>
      </c>
      <c r="N346">
        <v>0</v>
      </c>
    </row>
    <row r="347" spans="1:14" x14ac:dyDescent="0.25">
      <c r="A347" t="s">
        <v>4442</v>
      </c>
      <c r="B347" t="s">
        <v>75</v>
      </c>
      <c r="C347" t="s">
        <v>243</v>
      </c>
      <c r="D347" t="s">
        <v>4056</v>
      </c>
      <c r="E347">
        <v>0</v>
      </c>
      <c r="F347">
        <v>0</v>
      </c>
      <c r="G347">
        <v>0</v>
      </c>
      <c r="H347">
        <v>0</v>
      </c>
      <c r="I347">
        <v>0</v>
      </c>
      <c r="J347">
        <v>0</v>
      </c>
      <c r="K347">
        <v>32</v>
      </c>
      <c r="L347">
        <v>32</v>
      </c>
      <c r="M347">
        <v>0</v>
      </c>
      <c r="N347">
        <v>0</v>
      </c>
    </row>
    <row r="348" spans="1:14" x14ac:dyDescent="0.25">
      <c r="A348" t="s">
        <v>4443</v>
      </c>
      <c r="B348" t="s">
        <v>75</v>
      </c>
      <c r="C348" t="s">
        <v>243</v>
      </c>
      <c r="D348" t="s">
        <v>4058</v>
      </c>
      <c r="E348">
        <v>0</v>
      </c>
      <c r="F348">
        <v>0</v>
      </c>
      <c r="G348">
        <v>0</v>
      </c>
      <c r="H348">
        <v>0</v>
      </c>
      <c r="I348">
        <v>0</v>
      </c>
      <c r="J348">
        <v>0</v>
      </c>
      <c r="K348">
        <v>21</v>
      </c>
      <c r="L348">
        <v>21</v>
      </c>
      <c r="M348">
        <v>0</v>
      </c>
      <c r="N348">
        <v>0</v>
      </c>
    </row>
    <row r="349" spans="1:14" x14ac:dyDescent="0.25">
      <c r="A349" t="s">
        <v>4444</v>
      </c>
      <c r="B349" t="s">
        <v>74</v>
      </c>
      <c r="C349" t="s">
        <v>93</v>
      </c>
      <c r="D349" t="s">
        <v>4060</v>
      </c>
      <c r="E349">
        <v>15</v>
      </c>
      <c r="F349">
        <v>1</v>
      </c>
      <c r="G349">
        <v>14</v>
      </c>
      <c r="H349">
        <v>0</v>
      </c>
      <c r="I349">
        <v>0</v>
      </c>
      <c r="J349">
        <v>68</v>
      </c>
      <c r="K349">
        <v>0</v>
      </c>
      <c r="L349">
        <v>0</v>
      </c>
      <c r="M349">
        <v>0</v>
      </c>
      <c r="N349">
        <v>0</v>
      </c>
    </row>
    <row r="350" spans="1:14" x14ac:dyDescent="0.25">
      <c r="A350" t="s">
        <v>4445</v>
      </c>
      <c r="B350" t="s">
        <v>74</v>
      </c>
      <c r="C350" t="s">
        <v>93</v>
      </c>
      <c r="D350" t="s">
        <v>4062</v>
      </c>
      <c r="E350">
        <v>83</v>
      </c>
      <c r="F350">
        <v>10</v>
      </c>
      <c r="G350">
        <v>69</v>
      </c>
      <c r="H350">
        <v>4</v>
      </c>
      <c r="I350">
        <v>0</v>
      </c>
      <c r="J350">
        <v>0</v>
      </c>
      <c r="K350">
        <v>0</v>
      </c>
      <c r="L350">
        <v>0</v>
      </c>
      <c r="M350">
        <v>0</v>
      </c>
      <c r="N350">
        <v>0</v>
      </c>
    </row>
    <row r="351" spans="1:14" x14ac:dyDescent="0.25">
      <c r="A351" t="s">
        <v>4446</v>
      </c>
      <c r="B351" t="s">
        <v>74</v>
      </c>
      <c r="C351" t="s">
        <v>93</v>
      </c>
      <c r="D351" t="s">
        <v>4064</v>
      </c>
      <c r="E351">
        <v>57</v>
      </c>
      <c r="F351">
        <v>6</v>
      </c>
      <c r="G351">
        <v>50</v>
      </c>
      <c r="H351">
        <v>1</v>
      </c>
      <c r="I351">
        <v>0</v>
      </c>
      <c r="J351">
        <v>26</v>
      </c>
      <c r="K351">
        <v>0</v>
      </c>
      <c r="L351">
        <v>0</v>
      </c>
      <c r="M351">
        <v>0</v>
      </c>
      <c r="N351">
        <v>0</v>
      </c>
    </row>
    <row r="352" spans="1:14" x14ac:dyDescent="0.25">
      <c r="A352" t="s">
        <v>4447</v>
      </c>
      <c r="B352" t="s">
        <v>74</v>
      </c>
      <c r="C352" t="s">
        <v>93</v>
      </c>
      <c r="D352" t="s">
        <v>4066</v>
      </c>
      <c r="E352">
        <v>83</v>
      </c>
      <c r="F352">
        <v>10</v>
      </c>
      <c r="G352">
        <v>70</v>
      </c>
      <c r="H352">
        <v>3</v>
      </c>
      <c r="I352">
        <v>0</v>
      </c>
      <c r="J352">
        <v>0</v>
      </c>
      <c r="K352">
        <v>0</v>
      </c>
      <c r="L352">
        <v>0</v>
      </c>
      <c r="M352">
        <v>0</v>
      </c>
      <c r="N352">
        <v>0</v>
      </c>
    </row>
    <row r="353" spans="1:14" x14ac:dyDescent="0.25">
      <c r="A353" t="s">
        <v>4448</v>
      </c>
      <c r="B353" t="s">
        <v>74</v>
      </c>
      <c r="C353" t="s">
        <v>93</v>
      </c>
      <c r="D353" t="s">
        <v>4068</v>
      </c>
      <c r="E353">
        <v>15</v>
      </c>
      <c r="F353">
        <v>1</v>
      </c>
      <c r="G353">
        <v>14</v>
      </c>
      <c r="H353">
        <v>0</v>
      </c>
      <c r="I353">
        <v>0</v>
      </c>
      <c r="J353">
        <v>68</v>
      </c>
      <c r="K353">
        <v>0</v>
      </c>
      <c r="L353">
        <v>0</v>
      </c>
      <c r="M353">
        <v>0</v>
      </c>
      <c r="N353">
        <v>0</v>
      </c>
    </row>
    <row r="354" spans="1:14" x14ac:dyDescent="0.25">
      <c r="A354" t="s">
        <v>4449</v>
      </c>
      <c r="B354" t="s">
        <v>74</v>
      </c>
      <c r="C354" t="s">
        <v>93</v>
      </c>
      <c r="D354" t="s">
        <v>4050</v>
      </c>
      <c r="E354">
        <v>68</v>
      </c>
      <c r="F354">
        <v>10</v>
      </c>
      <c r="G354">
        <v>55</v>
      </c>
      <c r="H354">
        <v>3</v>
      </c>
      <c r="I354">
        <v>0</v>
      </c>
      <c r="J354">
        <v>15</v>
      </c>
      <c r="K354">
        <v>0</v>
      </c>
      <c r="L354">
        <v>0</v>
      </c>
      <c r="M354">
        <v>0</v>
      </c>
      <c r="N354">
        <v>0</v>
      </c>
    </row>
    <row r="355" spans="1:14" x14ac:dyDescent="0.25">
      <c r="A355" t="s">
        <v>4450</v>
      </c>
      <c r="B355" t="s">
        <v>74</v>
      </c>
      <c r="C355" t="s">
        <v>93</v>
      </c>
      <c r="D355" t="s">
        <v>4052</v>
      </c>
      <c r="E355">
        <v>15</v>
      </c>
      <c r="F355">
        <v>1</v>
      </c>
      <c r="G355">
        <v>14</v>
      </c>
      <c r="H355">
        <v>0</v>
      </c>
      <c r="I355">
        <v>0</v>
      </c>
      <c r="J355">
        <v>68</v>
      </c>
      <c r="K355">
        <v>0</v>
      </c>
      <c r="L355">
        <v>0</v>
      </c>
      <c r="M355">
        <v>0</v>
      </c>
      <c r="N355">
        <v>0</v>
      </c>
    </row>
    <row r="356" spans="1:14" x14ac:dyDescent="0.25">
      <c r="A356" t="s">
        <v>4451</v>
      </c>
      <c r="B356" t="s">
        <v>74</v>
      </c>
      <c r="C356" t="s">
        <v>93</v>
      </c>
      <c r="D356" t="s">
        <v>4054</v>
      </c>
      <c r="E356">
        <v>63</v>
      </c>
      <c r="F356">
        <v>8</v>
      </c>
      <c r="G356">
        <v>51</v>
      </c>
      <c r="H356">
        <v>4</v>
      </c>
      <c r="I356">
        <v>0</v>
      </c>
      <c r="J356">
        <v>20</v>
      </c>
      <c r="K356">
        <v>0</v>
      </c>
      <c r="L356">
        <v>0</v>
      </c>
      <c r="M356">
        <v>0</v>
      </c>
      <c r="N356">
        <v>0</v>
      </c>
    </row>
    <row r="357" spans="1:14" x14ac:dyDescent="0.25">
      <c r="A357" t="s">
        <v>4452</v>
      </c>
      <c r="B357" t="s">
        <v>74</v>
      </c>
      <c r="C357" t="s">
        <v>93</v>
      </c>
      <c r="D357" t="s">
        <v>4056</v>
      </c>
      <c r="E357">
        <v>0</v>
      </c>
      <c r="F357">
        <v>0</v>
      </c>
      <c r="G357">
        <v>0</v>
      </c>
      <c r="H357">
        <v>0</v>
      </c>
      <c r="I357">
        <v>0</v>
      </c>
      <c r="J357">
        <v>0</v>
      </c>
      <c r="K357">
        <v>82</v>
      </c>
      <c r="L357">
        <v>81</v>
      </c>
      <c r="M357">
        <v>1</v>
      </c>
      <c r="N357">
        <v>0</v>
      </c>
    </row>
    <row r="358" spans="1:14" x14ac:dyDescent="0.25">
      <c r="A358" t="s">
        <v>4453</v>
      </c>
      <c r="B358" t="s">
        <v>74</v>
      </c>
      <c r="C358" t="s">
        <v>93</v>
      </c>
      <c r="D358" t="s">
        <v>4058</v>
      </c>
      <c r="E358">
        <v>0</v>
      </c>
      <c r="F358">
        <v>0</v>
      </c>
      <c r="G358">
        <v>0</v>
      </c>
      <c r="H358">
        <v>0</v>
      </c>
      <c r="I358">
        <v>0</v>
      </c>
      <c r="J358">
        <v>0</v>
      </c>
      <c r="K358">
        <v>73</v>
      </c>
      <c r="L358">
        <v>73</v>
      </c>
      <c r="M358">
        <v>0</v>
      </c>
      <c r="N358">
        <v>0</v>
      </c>
    </row>
    <row r="359" spans="1:14" x14ac:dyDescent="0.25">
      <c r="A359" t="s">
        <v>4454</v>
      </c>
      <c r="B359" t="s">
        <v>74</v>
      </c>
      <c r="C359" t="s">
        <v>94</v>
      </c>
      <c r="D359" t="s">
        <v>4060</v>
      </c>
      <c r="E359">
        <v>31</v>
      </c>
      <c r="F359">
        <v>15</v>
      </c>
      <c r="G359">
        <v>14</v>
      </c>
      <c r="H359">
        <v>1</v>
      </c>
      <c r="I359">
        <v>1</v>
      </c>
      <c r="J359">
        <v>159</v>
      </c>
      <c r="K359">
        <v>0</v>
      </c>
      <c r="L359">
        <v>0</v>
      </c>
      <c r="M359">
        <v>0</v>
      </c>
      <c r="N359">
        <v>0</v>
      </c>
    </row>
    <row r="360" spans="1:14" x14ac:dyDescent="0.25">
      <c r="A360" t="s">
        <v>4455</v>
      </c>
      <c r="B360" t="s">
        <v>74</v>
      </c>
      <c r="C360" t="s">
        <v>94</v>
      </c>
      <c r="D360" t="s">
        <v>4062</v>
      </c>
      <c r="E360">
        <v>190</v>
      </c>
      <c r="F360">
        <v>34</v>
      </c>
      <c r="G360">
        <v>141</v>
      </c>
      <c r="H360">
        <v>11</v>
      </c>
      <c r="I360">
        <v>4</v>
      </c>
      <c r="J360">
        <v>0</v>
      </c>
      <c r="K360">
        <v>0</v>
      </c>
      <c r="L360">
        <v>0</v>
      </c>
      <c r="M360">
        <v>0</v>
      </c>
      <c r="N360">
        <v>0</v>
      </c>
    </row>
    <row r="361" spans="1:14" x14ac:dyDescent="0.25">
      <c r="A361" t="s">
        <v>4456</v>
      </c>
      <c r="B361" t="s">
        <v>74</v>
      </c>
      <c r="C361" t="s">
        <v>94</v>
      </c>
      <c r="D361" t="s">
        <v>4064</v>
      </c>
      <c r="E361">
        <v>136</v>
      </c>
      <c r="F361">
        <v>25</v>
      </c>
      <c r="G361">
        <v>104</v>
      </c>
      <c r="H361">
        <v>7</v>
      </c>
      <c r="I361">
        <v>0</v>
      </c>
      <c r="J361">
        <v>54</v>
      </c>
      <c r="K361">
        <v>0</v>
      </c>
      <c r="L361">
        <v>0</v>
      </c>
      <c r="M361">
        <v>0</v>
      </c>
      <c r="N361">
        <v>0</v>
      </c>
    </row>
    <row r="362" spans="1:14" x14ac:dyDescent="0.25">
      <c r="A362" t="s">
        <v>4457</v>
      </c>
      <c r="B362" t="s">
        <v>74</v>
      </c>
      <c r="C362" t="s">
        <v>94</v>
      </c>
      <c r="D362" t="s">
        <v>4066</v>
      </c>
      <c r="E362">
        <v>190</v>
      </c>
      <c r="F362">
        <v>34</v>
      </c>
      <c r="G362">
        <v>141</v>
      </c>
      <c r="H362">
        <v>11</v>
      </c>
      <c r="I362">
        <v>4</v>
      </c>
      <c r="J362">
        <v>0</v>
      </c>
      <c r="K362">
        <v>0</v>
      </c>
      <c r="L362">
        <v>0</v>
      </c>
      <c r="M362">
        <v>0</v>
      </c>
      <c r="N362">
        <v>0</v>
      </c>
    </row>
    <row r="363" spans="1:14" x14ac:dyDescent="0.25">
      <c r="A363" t="s">
        <v>4458</v>
      </c>
      <c r="B363" t="s">
        <v>74</v>
      </c>
      <c r="C363" t="s">
        <v>94</v>
      </c>
      <c r="D363" t="s">
        <v>4068</v>
      </c>
      <c r="E363">
        <v>31</v>
      </c>
      <c r="F363">
        <v>12</v>
      </c>
      <c r="G363">
        <v>17</v>
      </c>
      <c r="H363">
        <v>0</v>
      </c>
      <c r="I363">
        <v>2</v>
      </c>
      <c r="J363">
        <v>159</v>
      </c>
      <c r="K363">
        <v>0</v>
      </c>
      <c r="L363">
        <v>0</v>
      </c>
      <c r="M363">
        <v>0</v>
      </c>
      <c r="N363">
        <v>0</v>
      </c>
    </row>
    <row r="364" spans="1:14" x14ac:dyDescent="0.25">
      <c r="A364" t="s">
        <v>4459</v>
      </c>
      <c r="B364" t="s">
        <v>74</v>
      </c>
      <c r="C364" t="s">
        <v>94</v>
      </c>
      <c r="D364" t="s">
        <v>4050</v>
      </c>
      <c r="E364">
        <v>159</v>
      </c>
      <c r="F364">
        <v>32</v>
      </c>
      <c r="G364">
        <v>114</v>
      </c>
      <c r="H364">
        <v>11</v>
      </c>
      <c r="I364">
        <v>2</v>
      </c>
      <c r="J364">
        <v>31</v>
      </c>
      <c r="K364">
        <v>0</v>
      </c>
      <c r="L364">
        <v>0</v>
      </c>
      <c r="M364">
        <v>0</v>
      </c>
      <c r="N364">
        <v>0</v>
      </c>
    </row>
    <row r="365" spans="1:14" x14ac:dyDescent="0.25">
      <c r="A365" t="s">
        <v>4460</v>
      </c>
      <c r="B365" t="s">
        <v>74</v>
      </c>
      <c r="C365" t="s">
        <v>94</v>
      </c>
      <c r="D365" t="s">
        <v>4052</v>
      </c>
      <c r="E365">
        <v>31</v>
      </c>
      <c r="F365">
        <v>9</v>
      </c>
      <c r="G365">
        <v>20</v>
      </c>
      <c r="H365">
        <v>1</v>
      </c>
      <c r="I365">
        <v>1</v>
      </c>
      <c r="J365">
        <v>159</v>
      </c>
      <c r="K365">
        <v>0</v>
      </c>
      <c r="L365">
        <v>0</v>
      </c>
      <c r="M365">
        <v>0</v>
      </c>
      <c r="N365">
        <v>0</v>
      </c>
    </row>
    <row r="366" spans="1:14" x14ac:dyDescent="0.25">
      <c r="A366" t="s">
        <v>4461</v>
      </c>
      <c r="B366" t="s">
        <v>74</v>
      </c>
      <c r="C366" t="s">
        <v>94</v>
      </c>
      <c r="D366" t="s">
        <v>4054</v>
      </c>
      <c r="E366">
        <v>146</v>
      </c>
      <c r="F366">
        <v>26</v>
      </c>
      <c r="G366">
        <v>110</v>
      </c>
      <c r="H366">
        <v>9</v>
      </c>
      <c r="I366">
        <v>1</v>
      </c>
      <c r="J366">
        <v>44</v>
      </c>
      <c r="K366">
        <v>0</v>
      </c>
      <c r="L366">
        <v>0</v>
      </c>
      <c r="M366">
        <v>0</v>
      </c>
      <c r="N366">
        <v>0</v>
      </c>
    </row>
    <row r="367" spans="1:14" x14ac:dyDescent="0.25">
      <c r="A367" t="s">
        <v>4462</v>
      </c>
      <c r="B367" t="s">
        <v>74</v>
      </c>
      <c r="C367" t="s">
        <v>94</v>
      </c>
      <c r="D367" t="s">
        <v>4056</v>
      </c>
      <c r="E367">
        <v>0</v>
      </c>
      <c r="F367">
        <v>0</v>
      </c>
      <c r="G367">
        <v>0</v>
      </c>
      <c r="H367">
        <v>0</v>
      </c>
      <c r="I367">
        <v>0</v>
      </c>
      <c r="J367">
        <v>0</v>
      </c>
      <c r="K367">
        <v>184</v>
      </c>
      <c r="L367">
        <v>176</v>
      </c>
      <c r="M367">
        <v>7</v>
      </c>
      <c r="N367">
        <v>1</v>
      </c>
    </row>
    <row r="368" spans="1:14" x14ac:dyDescent="0.25">
      <c r="A368" t="s">
        <v>4463</v>
      </c>
      <c r="B368" t="s">
        <v>74</v>
      </c>
      <c r="C368" t="s">
        <v>94</v>
      </c>
      <c r="D368" t="s">
        <v>4058</v>
      </c>
      <c r="E368">
        <v>0</v>
      </c>
      <c r="F368">
        <v>0</v>
      </c>
      <c r="G368">
        <v>0</v>
      </c>
      <c r="H368">
        <v>0</v>
      </c>
      <c r="I368">
        <v>0</v>
      </c>
      <c r="J368">
        <v>0</v>
      </c>
      <c r="K368">
        <v>166</v>
      </c>
      <c r="L368">
        <v>159</v>
      </c>
      <c r="M368">
        <v>6</v>
      </c>
      <c r="N368">
        <v>1</v>
      </c>
    </row>
    <row r="369" spans="1:14" x14ac:dyDescent="0.25">
      <c r="A369" t="s">
        <v>4464</v>
      </c>
      <c r="B369" t="s">
        <v>74</v>
      </c>
      <c r="C369" t="s">
        <v>95</v>
      </c>
      <c r="D369" t="s">
        <v>4060</v>
      </c>
      <c r="E369">
        <v>20</v>
      </c>
      <c r="F369">
        <v>1</v>
      </c>
      <c r="G369">
        <v>17</v>
      </c>
      <c r="H369">
        <v>0</v>
      </c>
      <c r="I369">
        <v>2</v>
      </c>
      <c r="J369">
        <v>100</v>
      </c>
      <c r="K369">
        <v>0</v>
      </c>
      <c r="L369">
        <v>0</v>
      </c>
      <c r="M369">
        <v>0</v>
      </c>
      <c r="N369">
        <v>0</v>
      </c>
    </row>
    <row r="370" spans="1:14" x14ac:dyDescent="0.25">
      <c r="A370" t="s">
        <v>4465</v>
      </c>
      <c r="B370" t="s">
        <v>74</v>
      </c>
      <c r="C370" t="s">
        <v>95</v>
      </c>
      <c r="D370" t="s">
        <v>4062</v>
      </c>
      <c r="E370">
        <v>120</v>
      </c>
      <c r="F370">
        <v>18</v>
      </c>
      <c r="G370">
        <v>99</v>
      </c>
      <c r="H370">
        <v>1</v>
      </c>
      <c r="I370">
        <v>2</v>
      </c>
      <c r="J370">
        <v>0</v>
      </c>
      <c r="K370">
        <v>0</v>
      </c>
      <c r="L370">
        <v>0</v>
      </c>
      <c r="M370">
        <v>0</v>
      </c>
      <c r="N370">
        <v>0</v>
      </c>
    </row>
    <row r="371" spans="1:14" x14ac:dyDescent="0.25">
      <c r="A371" t="s">
        <v>4466</v>
      </c>
      <c r="B371" t="s">
        <v>74</v>
      </c>
      <c r="C371" t="s">
        <v>95</v>
      </c>
      <c r="D371" t="s">
        <v>4064</v>
      </c>
      <c r="E371">
        <v>84</v>
      </c>
      <c r="F371">
        <v>9</v>
      </c>
      <c r="G371">
        <v>75</v>
      </c>
      <c r="H371">
        <v>0</v>
      </c>
      <c r="I371">
        <v>0</v>
      </c>
      <c r="J371">
        <v>36</v>
      </c>
      <c r="K371">
        <v>0</v>
      </c>
      <c r="L371">
        <v>0</v>
      </c>
      <c r="M371">
        <v>0</v>
      </c>
      <c r="N371">
        <v>0</v>
      </c>
    </row>
    <row r="372" spans="1:14" x14ac:dyDescent="0.25">
      <c r="A372" t="s">
        <v>4467</v>
      </c>
      <c r="B372" t="s">
        <v>74</v>
      </c>
      <c r="C372" t="s">
        <v>95</v>
      </c>
      <c r="D372" t="s">
        <v>4066</v>
      </c>
      <c r="E372">
        <v>120</v>
      </c>
      <c r="F372">
        <v>18</v>
      </c>
      <c r="G372">
        <v>99</v>
      </c>
      <c r="H372">
        <v>1</v>
      </c>
      <c r="I372">
        <v>2</v>
      </c>
      <c r="J372">
        <v>0</v>
      </c>
      <c r="K372">
        <v>0</v>
      </c>
      <c r="L372">
        <v>0</v>
      </c>
      <c r="M372">
        <v>0</v>
      </c>
      <c r="N372">
        <v>0</v>
      </c>
    </row>
    <row r="373" spans="1:14" x14ac:dyDescent="0.25">
      <c r="A373" t="s">
        <v>4468</v>
      </c>
      <c r="B373" t="s">
        <v>74</v>
      </c>
      <c r="C373" t="s">
        <v>95</v>
      </c>
      <c r="D373" t="s">
        <v>4068</v>
      </c>
      <c r="E373">
        <v>20</v>
      </c>
      <c r="F373">
        <v>1</v>
      </c>
      <c r="G373">
        <v>17</v>
      </c>
      <c r="H373">
        <v>0</v>
      </c>
      <c r="I373">
        <v>2</v>
      </c>
      <c r="J373">
        <v>100</v>
      </c>
      <c r="K373">
        <v>0</v>
      </c>
      <c r="L373">
        <v>0</v>
      </c>
      <c r="M373">
        <v>0</v>
      </c>
      <c r="N373">
        <v>0</v>
      </c>
    </row>
    <row r="374" spans="1:14" x14ac:dyDescent="0.25">
      <c r="A374" t="s">
        <v>4469</v>
      </c>
      <c r="B374" t="s">
        <v>74</v>
      </c>
      <c r="C374" t="s">
        <v>95</v>
      </c>
      <c r="D374" t="s">
        <v>4050</v>
      </c>
      <c r="E374">
        <v>100</v>
      </c>
      <c r="F374">
        <v>23</v>
      </c>
      <c r="G374">
        <v>77</v>
      </c>
      <c r="H374">
        <v>0</v>
      </c>
      <c r="I374">
        <v>0</v>
      </c>
      <c r="J374">
        <v>20</v>
      </c>
      <c r="K374">
        <v>0</v>
      </c>
      <c r="L374">
        <v>0</v>
      </c>
      <c r="M374">
        <v>0</v>
      </c>
      <c r="N374">
        <v>0</v>
      </c>
    </row>
    <row r="375" spans="1:14" x14ac:dyDescent="0.25">
      <c r="A375" t="s">
        <v>4470</v>
      </c>
      <c r="B375" t="s">
        <v>74</v>
      </c>
      <c r="C375" t="s">
        <v>95</v>
      </c>
      <c r="D375" t="s">
        <v>4052</v>
      </c>
      <c r="E375">
        <v>20</v>
      </c>
      <c r="F375">
        <v>1</v>
      </c>
      <c r="G375">
        <v>17</v>
      </c>
      <c r="H375">
        <v>0</v>
      </c>
      <c r="I375">
        <v>2</v>
      </c>
      <c r="J375">
        <v>100</v>
      </c>
      <c r="K375">
        <v>0</v>
      </c>
      <c r="L375">
        <v>0</v>
      </c>
      <c r="M375">
        <v>0</v>
      </c>
      <c r="N375">
        <v>0</v>
      </c>
    </row>
    <row r="376" spans="1:14" x14ac:dyDescent="0.25">
      <c r="A376" t="s">
        <v>4471</v>
      </c>
      <c r="B376" t="s">
        <v>74</v>
      </c>
      <c r="C376" t="s">
        <v>95</v>
      </c>
      <c r="D376" t="s">
        <v>4054</v>
      </c>
      <c r="E376">
        <v>88</v>
      </c>
      <c r="F376">
        <v>9</v>
      </c>
      <c r="G376">
        <v>79</v>
      </c>
      <c r="H376">
        <v>0</v>
      </c>
      <c r="I376">
        <v>0</v>
      </c>
      <c r="J376">
        <v>32</v>
      </c>
      <c r="K376">
        <v>0</v>
      </c>
      <c r="L376">
        <v>0</v>
      </c>
      <c r="M376">
        <v>0</v>
      </c>
      <c r="N376">
        <v>0</v>
      </c>
    </row>
    <row r="377" spans="1:14" x14ac:dyDescent="0.25">
      <c r="A377" t="s">
        <v>4472</v>
      </c>
      <c r="B377" t="s">
        <v>74</v>
      </c>
      <c r="C377" t="s">
        <v>95</v>
      </c>
      <c r="D377" t="s">
        <v>4056</v>
      </c>
      <c r="E377">
        <v>0</v>
      </c>
      <c r="F377">
        <v>0</v>
      </c>
      <c r="G377">
        <v>0</v>
      </c>
      <c r="H377">
        <v>0</v>
      </c>
      <c r="I377">
        <v>0</v>
      </c>
      <c r="J377">
        <v>0</v>
      </c>
      <c r="K377">
        <v>120</v>
      </c>
      <c r="L377">
        <v>118</v>
      </c>
      <c r="M377">
        <v>2</v>
      </c>
      <c r="N377">
        <v>0</v>
      </c>
    </row>
    <row r="378" spans="1:14" x14ac:dyDescent="0.25">
      <c r="A378" t="s">
        <v>4473</v>
      </c>
      <c r="B378" t="s">
        <v>74</v>
      </c>
      <c r="C378" t="s">
        <v>95</v>
      </c>
      <c r="D378" t="s">
        <v>4058</v>
      </c>
      <c r="E378">
        <v>0</v>
      </c>
      <c r="F378">
        <v>0</v>
      </c>
      <c r="G378">
        <v>0</v>
      </c>
      <c r="H378">
        <v>0</v>
      </c>
      <c r="I378">
        <v>0</v>
      </c>
      <c r="J378">
        <v>0</v>
      </c>
      <c r="K378">
        <v>116</v>
      </c>
      <c r="L378">
        <v>114</v>
      </c>
      <c r="M378">
        <v>2</v>
      </c>
      <c r="N378">
        <v>0</v>
      </c>
    </row>
    <row r="379" spans="1:14" x14ac:dyDescent="0.25">
      <c r="A379" t="s">
        <v>4474</v>
      </c>
      <c r="B379" t="s">
        <v>74</v>
      </c>
      <c r="C379" t="s">
        <v>96</v>
      </c>
      <c r="D379" t="s">
        <v>4060</v>
      </c>
      <c r="E379">
        <v>20</v>
      </c>
      <c r="F379">
        <v>8</v>
      </c>
      <c r="G379">
        <v>12</v>
      </c>
      <c r="H379">
        <v>0</v>
      </c>
      <c r="I379">
        <v>0</v>
      </c>
      <c r="J379">
        <v>54</v>
      </c>
      <c r="K379">
        <v>0</v>
      </c>
      <c r="L379">
        <v>0</v>
      </c>
      <c r="M379">
        <v>0</v>
      </c>
      <c r="N379">
        <v>0</v>
      </c>
    </row>
    <row r="380" spans="1:14" x14ac:dyDescent="0.25">
      <c r="A380" t="s">
        <v>4475</v>
      </c>
      <c r="B380" t="s">
        <v>74</v>
      </c>
      <c r="C380" t="s">
        <v>96</v>
      </c>
      <c r="D380" t="s">
        <v>4062</v>
      </c>
      <c r="E380">
        <v>74</v>
      </c>
      <c r="F380">
        <v>11</v>
      </c>
      <c r="G380">
        <v>61</v>
      </c>
      <c r="H380">
        <v>2</v>
      </c>
      <c r="I380">
        <v>0</v>
      </c>
      <c r="J380">
        <v>0</v>
      </c>
      <c r="K380">
        <v>0</v>
      </c>
      <c r="L380">
        <v>0</v>
      </c>
      <c r="M380">
        <v>0</v>
      </c>
      <c r="N380">
        <v>0</v>
      </c>
    </row>
    <row r="381" spans="1:14" x14ac:dyDescent="0.25">
      <c r="A381" t="s">
        <v>4476</v>
      </c>
      <c r="B381" t="s">
        <v>74</v>
      </c>
      <c r="C381" t="s">
        <v>96</v>
      </c>
      <c r="D381" t="s">
        <v>4064</v>
      </c>
      <c r="E381">
        <v>47</v>
      </c>
      <c r="F381">
        <v>5</v>
      </c>
      <c r="G381">
        <v>42</v>
      </c>
      <c r="H381">
        <v>0</v>
      </c>
      <c r="I381">
        <v>0</v>
      </c>
      <c r="J381">
        <v>27</v>
      </c>
      <c r="K381">
        <v>0</v>
      </c>
      <c r="L381">
        <v>0</v>
      </c>
      <c r="M381">
        <v>0</v>
      </c>
      <c r="N381">
        <v>0</v>
      </c>
    </row>
    <row r="382" spans="1:14" x14ac:dyDescent="0.25">
      <c r="A382" t="s">
        <v>4477</v>
      </c>
      <c r="B382" t="s">
        <v>74</v>
      </c>
      <c r="C382" t="s">
        <v>96</v>
      </c>
      <c r="D382" t="s">
        <v>4066</v>
      </c>
      <c r="E382">
        <v>74</v>
      </c>
      <c r="F382">
        <v>11</v>
      </c>
      <c r="G382">
        <v>61</v>
      </c>
      <c r="H382">
        <v>2</v>
      </c>
      <c r="I382">
        <v>0</v>
      </c>
      <c r="J382">
        <v>0</v>
      </c>
      <c r="K382">
        <v>0</v>
      </c>
      <c r="L382">
        <v>0</v>
      </c>
      <c r="M382">
        <v>0</v>
      </c>
      <c r="N382">
        <v>0</v>
      </c>
    </row>
    <row r="383" spans="1:14" x14ac:dyDescent="0.25">
      <c r="A383" t="s">
        <v>4478</v>
      </c>
      <c r="B383" t="s">
        <v>74</v>
      </c>
      <c r="C383" t="s">
        <v>96</v>
      </c>
      <c r="D383" t="s">
        <v>4068</v>
      </c>
      <c r="E383">
        <v>20</v>
      </c>
      <c r="F383">
        <v>7</v>
      </c>
      <c r="G383">
        <v>13</v>
      </c>
      <c r="H383">
        <v>0</v>
      </c>
      <c r="I383">
        <v>0</v>
      </c>
      <c r="J383">
        <v>54</v>
      </c>
      <c r="K383">
        <v>0</v>
      </c>
      <c r="L383">
        <v>0</v>
      </c>
      <c r="M383">
        <v>0</v>
      </c>
      <c r="N383">
        <v>0</v>
      </c>
    </row>
    <row r="384" spans="1:14" x14ac:dyDescent="0.25">
      <c r="A384" t="s">
        <v>4479</v>
      </c>
      <c r="B384" t="s">
        <v>74</v>
      </c>
      <c r="C384" t="s">
        <v>96</v>
      </c>
      <c r="D384" t="s">
        <v>4050</v>
      </c>
      <c r="E384">
        <v>54</v>
      </c>
      <c r="F384">
        <v>16</v>
      </c>
      <c r="G384">
        <v>37</v>
      </c>
      <c r="H384">
        <v>1</v>
      </c>
      <c r="I384">
        <v>0</v>
      </c>
      <c r="J384">
        <v>20</v>
      </c>
      <c r="K384">
        <v>0</v>
      </c>
      <c r="L384">
        <v>0</v>
      </c>
      <c r="M384">
        <v>0</v>
      </c>
      <c r="N384">
        <v>0</v>
      </c>
    </row>
    <row r="385" spans="1:14" x14ac:dyDescent="0.25">
      <c r="A385" t="s">
        <v>4480</v>
      </c>
      <c r="B385" t="s">
        <v>74</v>
      </c>
      <c r="C385" t="s">
        <v>96</v>
      </c>
      <c r="D385" t="s">
        <v>4052</v>
      </c>
      <c r="E385">
        <v>20</v>
      </c>
      <c r="F385">
        <v>4</v>
      </c>
      <c r="G385">
        <v>15</v>
      </c>
      <c r="H385">
        <v>1</v>
      </c>
      <c r="I385">
        <v>0</v>
      </c>
      <c r="J385">
        <v>54</v>
      </c>
      <c r="K385">
        <v>0</v>
      </c>
      <c r="L385">
        <v>0</v>
      </c>
      <c r="M385">
        <v>0</v>
      </c>
      <c r="N385">
        <v>0</v>
      </c>
    </row>
    <row r="386" spans="1:14" x14ac:dyDescent="0.25">
      <c r="A386" t="s">
        <v>4481</v>
      </c>
      <c r="B386" t="s">
        <v>74</v>
      </c>
      <c r="C386" t="s">
        <v>96</v>
      </c>
      <c r="D386" t="s">
        <v>4054</v>
      </c>
      <c r="E386">
        <v>51</v>
      </c>
      <c r="F386">
        <v>7</v>
      </c>
      <c r="G386">
        <v>44</v>
      </c>
      <c r="H386">
        <v>0</v>
      </c>
      <c r="I386">
        <v>0</v>
      </c>
      <c r="J386">
        <v>23</v>
      </c>
      <c r="K386">
        <v>0</v>
      </c>
      <c r="L386">
        <v>0</v>
      </c>
      <c r="M386">
        <v>0</v>
      </c>
      <c r="N386">
        <v>0</v>
      </c>
    </row>
    <row r="387" spans="1:14" x14ac:dyDescent="0.25">
      <c r="A387" t="s">
        <v>4482</v>
      </c>
      <c r="B387" t="s">
        <v>74</v>
      </c>
      <c r="C387" t="s">
        <v>96</v>
      </c>
      <c r="D387" t="s">
        <v>4056</v>
      </c>
      <c r="E387">
        <v>0</v>
      </c>
      <c r="F387">
        <v>0</v>
      </c>
      <c r="G387">
        <v>0</v>
      </c>
      <c r="H387">
        <v>0</v>
      </c>
      <c r="I387">
        <v>0</v>
      </c>
      <c r="J387">
        <v>0</v>
      </c>
      <c r="K387">
        <v>74</v>
      </c>
      <c r="L387">
        <v>72</v>
      </c>
      <c r="M387">
        <v>2</v>
      </c>
      <c r="N387">
        <v>0</v>
      </c>
    </row>
    <row r="388" spans="1:14" x14ac:dyDescent="0.25">
      <c r="A388" t="s">
        <v>4483</v>
      </c>
      <c r="B388" t="s">
        <v>74</v>
      </c>
      <c r="C388" t="s">
        <v>96</v>
      </c>
      <c r="D388" t="s">
        <v>4058</v>
      </c>
      <c r="E388">
        <v>0</v>
      </c>
      <c r="F388">
        <v>0</v>
      </c>
      <c r="G388">
        <v>0</v>
      </c>
      <c r="H388">
        <v>0</v>
      </c>
      <c r="I388">
        <v>0</v>
      </c>
      <c r="J388">
        <v>0</v>
      </c>
      <c r="K388">
        <v>73</v>
      </c>
      <c r="L388">
        <v>71</v>
      </c>
      <c r="M388">
        <v>2</v>
      </c>
      <c r="N388">
        <v>0</v>
      </c>
    </row>
    <row r="389" spans="1:14" x14ac:dyDescent="0.25">
      <c r="A389" t="s">
        <v>4484</v>
      </c>
      <c r="B389" t="s">
        <v>74</v>
      </c>
      <c r="C389" t="s">
        <v>97</v>
      </c>
      <c r="D389" t="s">
        <v>4060</v>
      </c>
      <c r="E389">
        <v>2</v>
      </c>
      <c r="F389">
        <v>0</v>
      </c>
      <c r="G389">
        <v>2</v>
      </c>
      <c r="H389">
        <v>0</v>
      </c>
      <c r="I389">
        <v>0</v>
      </c>
      <c r="J389">
        <v>80</v>
      </c>
      <c r="K389">
        <v>0</v>
      </c>
      <c r="L389">
        <v>0</v>
      </c>
      <c r="M389">
        <v>0</v>
      </c>
      <c r="N389">
        <v>0</v>
      </c>
    </row>
    <row r="390" spans="1:14" x14ac:dyDescent="0.25">
      <c r="A390" t="s">
        <v>4485</v>
      </c>
      <c r="B390" t="s">
        <v>74</v>
      </c>
      <c r="C390" t="s">
        <v>97</v>
      </c>
      <c r="D390" t="s">
        <v>4062</v>
      </c>
      <c r="E390">
        <v>82</v>
      </c>
      <c r="F390">
        <v>23</v>
      </c>
      <c r="G390">
        <v>58</v>
      </c>
      <c r="H390">
        <v>1</v>
      </c>
      <c r="I390">
        <v>0</v>
      </c>
      <c r="J390">
        <v>0</v>
      </c>
      <c r="K390">
        <v>0</v>
      </c>
      <c r="L390">
        <v>0</v>
      </c>
      <c r="M390">
        <v>0</v>
      </c>
      <c r="N390">
        <v>0</v>
      </c>
    </row>
    <row r="391" spans="1:14" x14ac:dyDescent="0.25">
      <c r="A391" t="s">
        <v>4486</v>
      </c>
      <c r="B391" t="s">
        <v>74</v>
      </c>
      <c r="C391" t="s">
        <v>97</v>
      </c>
      <c r="D391" t="s">
        <v>4064</v>
      </c>
      <c r="E391">
        <v>69</v>
      </c>
      <c r="F391">
        <v>18</v>
      </c>
      <c r="G391">
        <v>51</v>
      </c>
      <c r="H391">
        <v>0</v>
      </c>
      <c r="I391">
        <v>0</v>
      </c>
      <c r="J391">
        <v>13</v>
      </c>
      <c r="K391">
        <v>0</v>
      </c>
      <c r="L391">
        <v>0</v>
      </c>
      <c r="M391">
        <v>0</v>
      </c>
      <c r="N391">
        <v>0</v>
      </c>
    </row>
    <row r="392" spans="1:14" x14ac:dyDescent="0.25">
      <c r="A392" t="s">
        <v>4487</v>
      </c>
      <c r="B392" t="s">
        <v>74</v>
      </c>
      <c r="C392" t="s">
        <v>97</v>
      </c>
      <c r="D392" t="s">
        <v>4066</v>
      </c>
      <c r="E392">
        <v>82</v>
      </c>
      <c r="F392">
        <v>23</v>
      </c>
      <c r="G392">
        <v>58</v>
      </c>
      <c r="H392">
        <v>1</v>
      </c>
      <c r="I392">
        <v>0</v>
      </c>
      <c r="J392">
        <v>0</v>
      </c>
      <c r="K392">
        <v>0</v>
      </c>
      <c r="L392">
        <v>0</v>
      </c>
      <c r="M392">
        <v>0</v>
      </c>
      <c r="N392">
        <v>0</v>
      </c>
    </row>
    <row r="393" spans="1:14" x14ac:dyDescent="0.25">
      <c r="A393" t="s">
        <v>4488</v>
      </c>
      <c r="B393" t="s">
        <v>74</v>
      </c>
      <c r="C393" t="s">
        <v>97</v>
      </c>
      <c r="D393" t="s">
        <v>4068</v>
      </c>
      <c r="E393">
        <v>2</v>
      </c>
      <c r="F393">
        <v>0</v>
      </c>
      <c r="G393">
        <v>2</v>
      </c>
      <c r="H393">
        <v>0</v>
      </c>
      <c r="I393">
        <v>0</v>
      </c>
      <c r="J393">
        <v>80</v>
      </c>
      <c r="K393">
        <v>0</v>
      </c>
      <c r="L393">
        <v>0</v>
      </c>
      <c r="M393">
        <v>0</v>
      </c>
      <c r="N393">
        <v>0</v>
      </c>
    </row>
    <row r="394" spans="1:14" x14ac:dyDescent="0.25">
      <c r="A394" t="s">
        <v>4489</v>
      </c>
      <c r="B394" t="s">
        <v>74</v>
      </c>
      <c r="C394" t="s">
        <v>97</v>
      </c>
      <c r="D394" t="s">
        <v>4050</v>
      </c>
      <c r="E394">
        <v>80</v>
      </c>
      <c r="F394">
        <v>26</v>
      </c>
      <c r="G394">
        <v>54</v>
      </c>
      <c r="H394">
        <v>0</v>
      </c>
      <c r="I394">
        <v>0</v>
      </c>
      <c r="J394">
        <v>2</v>
      </c>
      <c r="K394">
        <v>0</v>
      </c>
      <c r="L394">
        <v>0</v>
      </c>
      <c r="M394">
        <v>0</v>
      </c>
      <c r="N394">
        <v>0</v>
      </c>
    </row>
    <row r="395" spans="1:14" x14ac:dyDescent="0.25">
      <c r="A395" t="s">
        <v>4490</v>
      </c>
      <c r="B395" t="s">
        <v>74</v>
      </c>
      <c r="C395" t="s">
        <v>97</v>
      </c>
      <c r="D395" t="s">
        <v>4052</v>
      </c>
      <c r="E395">
        <v>2</v>
      </c>
      <c r="F395">
        <v>0</v>
      </c>
      <c r="G395">
        <v>2</v>
      </c>
      <c r="H395">
        <v>0</v>
      </c>
      <c r="I395">
        <v>0</v>
      </c>
      <c r="J395">
        <v>80</v>
      </c>
      <c r="K395">
        <v>0</v>
      </c>
      <c r="L395">
        <v>0</v>
      </c>
      <c r="M395">
        <v>0</v>
      </c>
      <c r="N395">
        <v>0</v>
      </c>
    </row>
    <row r="396" spans="1:14" x14ac:dyDescent="0.25">
      <c r="A396" t="s">
        <v>4491</v>
      </c>
      <c r="B396" t="s">
        <v>74</v>
      </c>
      <c r="C396" t="s">
        <v>97</v>
      </c>
      <c r="D396" t="s">
        <v>4054</v>
      </c>
      <c r="E396">
        <v>70</v>
      </c>
      <c r="F396">
        <v>18</v>
      </c>
      <c r="G396">
        <v>51</v>
      </c>
      <c r="H396">
        <v>1</v>
      </c>
      <c r="I396">
        <v>0</v>
      </c>
      <c r="J396">
        <v>12</v>
      </c>
      <c r="K396">
        <v>0</v>
      </c>
      <c r="L396">
        <v>0</v>
      </c>
      <c r="M396">
        <v>0</v>
      </c>
      <c r="N396">
        <v>0</v>
      </c>
    </row>
    <row r="397" spans="1:14" x14ac:dyDescent="0.25">
      <c r="A397" t="s">
        <v>4492</v>
      </c>
      <c r="B397" t="s">
        <v>74</v>
      </c>
      <c r="C397" t="s">
        <v>97</v>
      </c>
      <c r="D397" t="s">
        <v>4056</v>
      </c>
      <c r="E397">
        <v>0</v>
      </c>
      <c r="F397">
        <v>0</v>
      </c>
      <c r="G397">
        <v>0</v>
      </c>
      <c r="H397">
        <v>0</v>
      </c>
      <c r="I397">
        <v>0</v>
      </c>
      <c r="J397">
        <v>0</v>
      </c>
      <c r="K397">
        <v>82</v>
      </c>
      <c r="L397">
        <v>82</v>
      </c>
      <c r="M397">
        <v>0</v>
      </c>
      <c r="N397">
        <v>0</v>
      </c>
    </row>
    <row r="398" spans="1:14" x14ac:dyDescent="0.25">
      <c r="A398" t="s">
        <v>4493</v>
      </c>
      <c r="B398" t="s">
        <v>74</v>
      </c>
      <c r="C398" t="s">
        <v>97</v>
      </c>
      <c r="D398" t="s">
        <v>4058</v>
      </c>
      <c r="E398">
        <v>0</v>
      </c>
      <c r="F398">
        <v>0</v>
      </c>
      <c r="G398">
        <v>0</v>
      </c>
      <c r="H398">
        <v>0</v>
      </c>
      <c r="I398">
        <v>0</v>
      </c>
      <c r="J398">
        <v>0</v>
      </c>
      <c r="K398">
        <v>70</v>
      </c>
      <c r="L398">
        <v>70</v>
      </c>
      <c r="M398">
        <v>0</v>
      </c>
      <c r="N398">
        <v>0</v>
      </c>
    </row>
    <row r="399" spans="1:14" x14ac:dyDescent="0.25">
      <c r="A399" t="s">
        <v>4494</v>
      </c>
      <c r="B399" t="s">
        <v>74</v>
      </c>
      <c r="C399" t="s">
        <v>98</v>
      </c>
      <c r="D399" t="s">
        <v>4060</v>
      </c>
      <c r="E399">
        <v>44</v>
      </c>
      <c r="F399">
        <v>9</v>
      </c>
      <c r="G399">
        <v>34</v>
      </c>
      <c r="H399">
        <v>1</v>
      </c>
      <c r="I399">
        <v>0</v>
      </c>
      <c r="J399">
        <v>184</v>
      </c>
      <c r="K399">
        <v>0</v>
      </c>
      <c r="L399">
        <v>0</v>
      </c>
      <c r="M399">
        <v>0</v>
      </c>
      <c r="N399">
        <v>0</v>
      </c>
    </row>
    <row r="400" spans="1:14" x14ac:dyDescent="0.25">
      <c r="A400" t="s">
        <v>4495</v>
      </c>
      <c r="B400" t="s">
        <v>74</v>
      </c>
      <c r="C400" t="s">
        <v>98</v>
      </c>
      <c r="D400" t="s">
        <v>4062</v>
      </c>
      <c r="E400">
        <v>228</v>
      </c>
      <c r="F400">
        <v>27</v>
      </c>
      <c r="G400">
        <v>191</v>
      </c>
      <c r="H400">
        <v>7</v>
      </c>
      <c r="I400">
        <v>3</v>
      </c>
      <c r="J400">
        <v>0</v>
      </c>
      <c r="K400">
        <v>0</v>
      </c>
      <c r="L400">
        <v>0</v>
      </c>
      <c r="M400">
        <v>0</v>
      </c>
      <c r="N400">
        <v>0</v>
      </c>
    </row>
    <row r="401" spans="1:14" x14ac:dyDescent="0.25">
      <c r="A401" t="s">
        <v>4496</v>
      </c>
      <c r="B401" t="s">
        <v>74</v>
      </c>
      <c r="C401" t="s">
        <v>98</v>
      </c>
      <c r="D401" t="s">
        <v>4064</v>
      </c>
      <c r="E401">
        <v>161</v>
      </c>
      <c r="F401">
        <v>19</v>
      </c>
      <c r="G401">
        <v>140</v>
      </c>
      <c r="H401">
        <v>1</v>
      </c>
      <c r="I401">
        <v>1</v>
      </c>
      <c r="J401">
        <v>67</v>
      </c>
      <c r="K401">
        <v>0</v>
      </c>
      <c r="L401">
        <v>0</v>
      </c>
      <c r="M401">
        <v>0</v>
      </c>
      <c r="N401">
        <v>0</v>
      </c>
    </row>
    <row r="402" spans="1:14" x14ac:dyDescent="0.25">
      <c r="A402" t="s">
        <v>4497</v>
      </c>
      <c r="B402" t="s">
        <v>74</v>
      </c>
      <c r="C402" t="s">
        <v>98</v>
      </c>
      <c r="D402" t="s">
        <v>4066</v>
      </c>
      <c r="E402">
        <v>228</v>
      </c>
      <c r="F402">
        <v>27</v>
      </c>
      <c r="G402">
        <v>191</v>
      </c>
      <c r="H402">
        <v>7</v>
      </c>
      <c r="I402">
        <v>3</v>
      </c>
      <c r="J402">
        <v>0</v>
      </c>
      <c r="K402">
        <v>0</v>
      </c>
      <c r="L402">
        <v>0</v>
      </c>
      <c r="M402">
        <v>0</v>
      </c>
      <c r="N402">
        <v>0</v>
      </c>
    </row>
    <row r="403" spans="1:14" x14ac:dyDescent="0.25">
      <c r="A403" t="s">
        <v>4498</v>
      </c>
      <c r="B403" t="s">
        <v>74</v>
      </c>
      <c r="C403" t="s">
        <v>98</v>
      </c>
      <c r="D403" t="s">
        <v>4068</v>
      </c>
      <c r="E403">
        <v>44</v>
      </c>
      <c r="F403">
        <v>8</v>
      </c>
      <c r="G403">
        <v>35</v>
      </c>
      <c r="H403">
        <v>1</v>
      </c>
      <c r="I403">
        <v>0</v>
      </c>
      <c r="J403">
        <v>184</v>
      </c>
      <c r="K403">
        <v>0</v>
      </c>
      <c r="L403">
        <v>0</v>
      </c>
      <c r="M403">
        <v>0</v>
      </c>
      <c r="N403">
        <v>0</v>
      </c>
    </row>
    <row r="404" spans="1:14" x14ac:dyDescent="0.25">
      <c r="A404" t="s">
        <v>4499</v>
      </c>
      <c r="B404" t="s">
        <v>74</v>
      </c>
      <c r="C404" t="s">
        <v>98</v>
      </c>
      <c r="D404" t="s">
        <v>4050</v>
      </c>
      <c r="E404">
        <v>184</v>
      </c>
      <c r="F404">
        <v>23</v>
      </c>
      <c r="G404">
        <v>153</v>
      </c>
      <c r="H404">
        <v>5</v>
      </c>
      <c r="I404">
        <v>3</v>
      </c>
      <c r="J404">
        <v>44</v>
      </c>
      <c r="K404">
        <v>0</v>
      </c>
      <c r="L404">
        <v>0</v>
      </c>
      <c r="M404">
        <v>0</v>
      </c>
      <c r="N404">
        <v>0</v>
      </c>
    </row>
    <row r="405" spans="1:14" x14ac:dyDescent="0.25">
      <c r="A405" t="s">
        <v>4500</v>
      </c>
      <c r="B405" t="s">
        <v>74</v>
      </c>
      <c r="C405" t="s">
        <v>98</v>
      </c>
      <c r="D405" t="s">
        <v>4052</v>
      </c>
      <c r="E405">
        <v>44</v>
      </c>
      <c r="F405">
        <v>6</v>
      </c>
      <c r="G405">
        <v>37</v>
      </c>
      <c r="H405">
        <v>1</v>
      </c>
      <c r="I405">
        <v>0</v>
      </c>
      <c r="J405">
        <v>184</v>
      </c>
      <c r="K405">
        <v>0</v>
      </c>
      <c r="L405">
        <v>0</v>
      </c>
      <c r="M405">
        <v>0</v>
      </c>
      <c r="N405">
        <v>0</v>
      </c>
    </row>
    <row r="406" spans="1:14" x14ac:dyDescent="0.25">
      <c r="A406" t="s">
        <v>4501</v>
      </c>
      <c r="B406" t="s">
        <v>74</v>
      </c>
      <c r="C406" t="s">
        <v>98</v>
      </c>
      <c r="D406" t="s">
        <v>4054</v>
      </c>
      <c r="E406">
        <v>170</v>
      </c>
      <c r="F406">
        <v>20</v>
      </c>
      <c r="G406">
        <v>144</v>
      </c>
      <c r="H406">
        <v>5</v>
      </c>
      <c r="I406">
        <v>1</v>
      </c>
      <c r="J406">
        <v>58</v>
      </c>
      <c r="K406">
        <v>0</v>
      </c>
      <c r="L406">
        <v>0</v>
      </c>
      <c r="M406">
        <v>0</v>
      </c>
      <c r="N406">
        <v>0</v>
      </c>
    </row>
    <row r="407" spans="1:14" x14ac:dyDescent="0.25">
      <c r="A407" t="s">
        <v>4502</v>
      </c>
      <c r="B407" t="s">
        <v>74</v>
      </c>
      <c r="C407" t="s">
        <v>98</v>
      </c>
      <c r="D407" t="s">
        <v>4056</v>
      </c>
      <c r="E407">
        <v>0</v>
      </c>
      <c r="F407">
        <v>0</v>
      </c>
      <c r="G407">
        <v>0</v>
      </c>
      <c r="H407">
        <v>0</v>
      </c>
      <c r="I407">
        <v>0</v>
      </c>
      <c r="J407">
        <v>0</v>
      </c>
      <c r="K407">
        <v>228</v>
      </c>
      <c r="L407">
        <v>221</v>
      </c>
      <c r="M407">
        <v>6</v>
      </c>
      <c r="N407">
        <v>1</v>
      </c>
    </row>
    <row r="408" spans="1:14" x14ac:dyDescent="0.25">
      <c r="A408" t="s">
        <v>4503</v>
      </c>
      <c r="B408" t="s">
        <v>74</v>
      </c>
      <c r="C408" t="s">
        <v>98</v>
      </c>
      <c r="D408" t="s">
        <v>4058</v>
      </c>
      <c r="E408">
        <v>0</v>
      </c>
      <c r="F408">
        <v>0</v>
      </c>
      <c r="G408">
        <v>0</v>
      </c>
      <c r="H408">
        <v>0</v>
      </c>
      <c r="I408">
        <v>0</v>
      </c>
      <c r="J408">
        <v>0</v>
      </c>
      <c r="K408">
        <v>217</v>
      </c>
      <c r="L408">
        <v>210</v>
      </c>
      <c r="M408">
        <v>6</v>
      </c>
      <c r="N408">
        <v>1</v>
      </c>
    </row>
    <row r="409" spans="1:14" x14ac:dyDescent="0.25">
      <c r="A409" t="s">
        <v>4504</v>
      </c>
      <c r="B409" t="s">
        <v>74</v>
      </c>
      <c r="C409" t="s">
        <v>99</v>
      </c>
      <c r="D409" t="s">
        <v>4060</v>
      </c>
      <c r="E409">
        <v>49</v>
      </c>
      <c r="F409">
        <v>3</v>
      </c>
      <c r="G409">
        <v>42</v>
      </c>
      <c r="H409">
        <v>3</v>
      </c>
      <c r="I409">
        <v>1</v>
      </c>
      <c r="J409">
        <v>265</v>
      </c>
      <c r="K409">
        <v>0</v>
      </c>
      <c r="L409">
        <v>0</v>
      </c>
      <c r="M409">
        <v>0</v>
      </c>
      <c r="N409">
        <v>0</v>
      </c>
    </row>
    <row r="410" spans="1:14" x14ac:dyDescent="0.25">
      <c r="A410" t="s">
        <v>4505</v>
      </c>
      <c r="B410" t="s">
        <v>74</v>
      </c>
      <c r="C410" t="s">
        <v>99</v>
      </c>
      <c r="D410" t="s">
        <v>4062</v>
      </c>
      <c r="E410">
        <v>314</v>
      </c>
      <c r="F410">
        <v>25</v>
      </c>
      <c r="G410">
        <v>268</v>
      </c>
      <c r="H410">
        <v>18</v>
      </c>
      <c r="I410">
        <v>3</v>
      </c>
      <c r="J410">
        <v>0</v>
      </c>
      <c r="K410">
        <v>0</v>
      </c>
      <c r="L410">
        <v>0</v>
      </c>
      <c r="M410">
        <v>0</v>
      </c>
      <c r="N410">
        <v>0</v>
      </c>
    </row>
    <row r="411" spans="1:14" x14ac:dyDescent="0.25">
      <c r="A411" t="s">
        <v>4506</v>
      </c>
      <c r="B411" t="s">
        <v>74</v>
      </c>
      <c r="C411" t="s">
        <v>99</v>
      </c>
      <c r="D411" t="s">
        <v>4064</v>
      </c>
      <c r="E411">
        <v>219</v>
      </c>
      <c r="F411">
        <v>11</v>
      </c>
      <c r="G411">
        <v>206</v>
      </c>
      <c r="H411">
        <v>2</v>
      </c>
      <c r="I411">
        <v>0</v>
      </c>
      <c r="J411">
        <v>95</v>
      </c>
      <c r="K411">
        <v>0</v>
      </c>
      <c r="L411">
        <v>0</v>
      </c>
      <c r="M411">
        <v>0</v>
      </c>
      <c r="N411">
        <v>0</v>
      </c>
    </row>
    <row r="412" spans="1:14" x14ac:dyDescent="0.25">
      <c r="A412" t="s">
        <v>4507</v>
      </c>
      <c r="B412" t="s">
        <v>74</v>
      </c>
      <c r="C412" t="s">
        <v>99</v>
      </c>
      <c r="D412" t="s">
        <v>4066</v>
      </c>
      <c r="E412">
        <v>314</v>
      </c>
      <c r="F412">
        <v>25</v>
      </c>
      <c r="G412">
        <v>268</v>
      </c>
      <c r="H412">
        <v>18</v>
      </c>
      <c r="I412">
        <v>3</v>
      </c>
      <c r="J412">
        <v>0</v>
      </c>
      <c r="K412">
        <v>0</v>
      </c>
      <c r="L412">
        <v>0</v>
      </c>
      <c r="M412">
        <v>0</v>
      </c>
      <c r="N412">
        <v>0</v>
      </c>
    </row>
    <row r="413" spans="1:14" x14ac:dyDescent="0.25">
      <c r="A413" t="s">
        <v>4508</v>
      </c>
      <c r="B413" t="s">
        <v>74</v>
      </c>
      <c r="C413" t="s">
        <v>99</v>
      </c>
      <c r="D413" t="s">
        <v>4068</v>
      </c>
      <c r="E413">
        <v>49</v>
      </c>
      <c r="F413">
        <v>3</v>
      </c>
      <c r="G413">
        <v>43</v>
      </c>
      <c r="H413">
        <v>2</v>
      </c>
      <c r="I413">
        <v>1</v>
      </c>
      <c r="J413">
        <v>265</v>
      </c>
      <c r="K413">
        <v>0</v>
      </c>
      <c r="L413">
        <v>0</v>
      </c>
      <c r="M413">
        <v>0</v>
      </c>
      <c r="N413">
        <v>0</v>
      </c>
    </row>
    <row r="414" spans="1:14" x14ac:dyDescent="0.25">
      <c r="A414" t="s">
        <v>4509</v>
      </c>
      <c r="B414" t="s">
        <v>74</v>
      </c>
      <c r="C414" t="s">
        <v>99</v>
      </c>
      <c r="D414" t="s">
        <v>4050</v>
      </c>
      <c r="E414">
        <v>265</v>
      </c>
      <c r="F414">
        <v>23</v>
      </c>
      <c r="G414">
        <v>228</v>
      </c>
      <c r="H414">
        <v>14</v>
      </c>
      <c r="I414">
        <v>0</v>
      </c>
      <c r="J414">
        <v>49</v>
      </c>
      <c r="K414">
        <v>0</v>
      </c>
      <c r="L414">
        <v>0</v>
      </c>
      <c r="M414">
        <v>0</v>
      </c>
      <c r="N414">
        <v>0</v>
      </c>
    </row>
    <row r="415" spans="1:14" x14ac:dyDescent="0.25">
      <c r="A415" t="s">
        <v>4510</v>
      </c>
      <c r="B415" t="s">
        <v>74</v>
      </c>
      <c r="C415" t="s">
        <v>99</v>
      </c>
      <c r="D415" t="s">
        <v>4052</v>
      </c>
      <c r="E415">
        <v>49</v>
      </c>
      <c r="F415">
        <v>4</v>
      </c>
      <c r="G415">
        <v>40</v>
      </c>
      <c r="H415">
        <v>3</v>
      </c>
      <c r="I415">
        <v>2</v>
      </c>
      <c r="J415">
        <v>265</v>
      </c>
      <c r="K415">
        <v>0</v>
      </c>
      <c r="L415">
        <v>0</v>
      </c>
      <c r="M415">
        <v>0</v>
      </c>
      <c r="N415">
        <v>0</v>
      </c>
    </row>
    <row r="416" spans="1:14" x14ac:dyDescent="0.25">
      <c r="A416" t="s">
        <v>4511</v>
      </c>
      <c r="B416" t="s">
        <v>74</v>
      </c>
      <c r="C416" t="s">
        <v>99</v>
      </c>
      <c r="D416" t="s">
        <v>4054</v>
      </c>
      <c r="E416">
        <v>234</v>
      </c>
      <c r="F416">
        <v>11</v>
      </c>
      <c r="G416">
        <v>217</v>
      </c>
      <c r="H416">
        <v>6</v>
      </c>
      <c r="I416">
        <v>0</v>
      </c>
      <c r="J416">
        <v>80</v>
      </c>
      <c r="K416">
        <v>0</v>
      </c>
      <c r="L416">
        <v>0</v>
      </c>
      <c r="M416">
        <v>0</v>
      </c>
      <c r="N416">
        <v>0</v>
      </c>
    </row>
    <row r="417" spans="1:14" x14ac:dyDescent="0.25">
      <c r="A417" t="s">
        <v>4512</v>
      </c>
      <c r="B417" t="s">
        <v>74</v>
      </c>
      <c r="C417" t="s">
        <v>99</v>
      </c>
      <c r="D417" t="s">
        <v>4056</v>
      </c>
      <c r="E417">
        <v>0</v>
      </c>
      <c r="F417">
        <v>0</v>
      </c>
      <c r="G417">
        <v>0</v>
      </c>
      <c r="H417">
        <v>0</v>
      </c>
      <c r="I417">
        <v>0</v>
      </c>
      <c r="J417">
        <v>0</v>
      </c>
      <c r="K417">
        <v>314</v>
      </c>
      <c r="L417">
        <v>309</v>
      </c>
      <c r="M417">
        <v>5</v>
      </c>
      <c r="N417">
        <v>0</v>
      </c>
    </row>
    <row r="418" spans="1:14" x14ac:dyDescent="0.25">
      <c r="A418" t="s">
        <v>4513</v>
      </c>
      <c r="B418" t="s">
        <v>74</v>
      </c>
      <c r="C418" t="s">
        <v>99</v>
      </c>
      <c r="D418" t="s">
        <v>4058</v>
      </c>
      <c r="E418">
        <v>0</v>
      </c>
      <c r="F418">
        <v>0</v>
      </c>
      <c r="G418">
        <v>0</v>
      </c>
      <c r="H418">
        <v>0</v>
      </c>
      <c r="I418">
        <v>0</v>
      </c>
      <c r="J418">
        <v>0</v>
      </c>
      <c r="K418">
        <v>271</v>
      </c>
      <c r="L418">
        <v>267</v>
      </c>
      <c r="M418">
        <v>4</v>
      </c>
      <c r="N418">
        <v>0</v>
      </c>
    </row>
    <row r="419" spans="1:14" x14ac:dyDescent="0.25">
      <c r="A419" t="s">
        <v>4514</v>
      </c>
      <c r="B419" t="s">
        <v>74</v>
      </c>
      <c r="C419" t="s">
        <v>100</v>
      </c>
      <c r="D419" t="s">
        <v>4060</v>
      </c>
      <c r="E419">
        <v>10</v>
      </c>
      <c r="F419">
        <v>0</v>
      </c>
      <c r="G419">
        <v>10</v>
      </c>
      <c r="H419">
        <v>0</v>
      </c>
      <c r="I419">
        <v>0</v>
      </c>
      <c r="J419">
        <v>51</v>
      </c>
      <c r="K419">
        <v>0</v>
      </c>
      <c r="L419">
        <v>0</v>
      </c>
      <c r="M419">
        <v>0</v>
      </c>
      <c r="N419">
        <v>0</v>
      </c>
    </row>
    <row r="420" spans="1:14" x14ac:dyDescent="0.25">
      <c r="A420" t="s">
        <v>4515</v>
      </c>
      <c r="B420" t="s">
        <v>74</v>
      </c>
      <c r="C420" t="s">
        <v>100</v>
      </c>
      <c r="D420" t="s">
        <v>4062</v>
      </c>
      <c r="E420">
        <v>61</v>
      </c>
      <c r="F420">
        <v>6</v>
      </c>
      <c r="G420">
        <v>53</v>
      </c>
      <c r="H420">
        <v>2</v>
      </c>
      <c r="I420">
        <v>0</v>
      </c>
      <c r="J420">
        <v>0</v>
      </c>
      <c r="K420">
        <v>0</v>
      </c>
      <c r="L420">
        <v>0</v>
      </c>
      <c r="M420">
        <v>0</v>
      </c>
      <c r="N420">
        <v>0</v>
      </c>
    </row>
    <row r="421" spans="1:14" x14ac:dyDescent="0.25">
      <c r="A421" t="s">
        <v>4516</v>
      </c>
      <c r="B421" t="s">
        <v>74</v>
      </c>
      <c r="C421" t="s">
        <v>100</v>
      </c>
      <c r="D421" t="s">
        <v>4064</v>
      </c>
      <c r="E421">
        <v>45</v>
      </c>
      <c r="F421">
        <v>6</v>
      </c>
      <c r="G421">
        <v>39</v>
      </c>
      <c r="H421">
        <v>0</v>
      </c>
      <c r="I421">
        <v>0</v>
      </c>
      <c r="J421">
        <v>16</v>
      </c>
      <c r="K421">
        <v>0</v>
      </c>
      <c r="L421">
        <v>0</v>
      </c>
      <c r="M421">
        <v>0</v>
      </c>
      <c r="N421">
        <v>0</v>
      </c>
    </row>
    <row r="422" spans="1:14" x14ac:dyDescent="0.25">
      <c r="A422" t="s">
        <v>4517</v>
      </c>
      <c r="B422" t="s">
        <v>74</v>
      </c>
      <c r="C422" t="s">
        <v>100</v>
      </c>
      <c r="D422" t="s">
        <v>4066</v>
      </c>
      <c r="E422">
        <v>61</v>
      </c>
      <c r="F422">
        <v>6</v>
      </c>
      <c r="G422">
        <v>53</v>
      </c>
      <c r="H422">
        <v>2</v>
      </c>
      <c r="I422">
        <v>0</v>
      </c>
      <c r="J422">
        <v>0</v>
      </c>
      <c r="K422">
        <v>0</v>
      </c>
      <c r="L422">
        <v>0</v>
      </c>
      <c r="M422">
        <v>0</v>
      </c>
      <c r="N422">
        <v>0</v>
      </c>
    </row>
    <row r="423" spans="1:14" x14ac:dyDescent="0.25">
      <c r="A423" t="s">
        <v>4518</v>
      </c>
      <c r="B423" t="s">
        <v>74</v>
      </c>
      <c r="C423" t="s">
        <v>100</v>
      </c>
      <c r="D423" t="s">
        <v>4068</v>
      </c>
      <c r="E423">
        <v>10</v>
      </c>
      <c r="F423">
        <v>0</v>
      </c>
      <c r="G423">
        <v>9</v>
      </c>
      <c r="H423">
        <v>1</v>
      </c>
      <c r="I423">
        <v>0</v>
      </c>
      <c r="J423">
        <v>51</v>
      </c>
      <c r="K423">
        <v>0</v>
      </c>
      <c r="L423">
        <v>0</v>
      </c>
      <c r="M423">
        <v>0</v>
      </c>
      <c r="N423">
        <v>0</v>
      </c>
    </row>
    <row r="424" spans="1:14" x14ac:dyDescent="0.25">
      <c r="A424" t="s">
        <v>4519</v>
      </c>
      <c r="B424" t="s">
        <v>74</v>
      </c>
      <c r="C424" t="s">
        <v>100</v>
      </c>
      <c r="D424" t="s">
        <v>4050</v>
      </c>
      <c r="E424">
        <v>51</v>
      </c>
      <c r="F424">
        <v>8</v>
      </c>
      <c r="G424">
        <v>42</v>
      </c>
      <c r="H424">
        <v>1</v>
      </c>
      <c r="I424">
        <v>0</v>
      </c>
      <c r="J424">
        <v>10</v>
      </c>
      <c r="K424">
        <v>0</v>
      </c>
      <c r="L424">
        <v>0</v>
      </c>
      <c r="M424">
        <v>0</v>
      </c>
      <c r="N424">
        <v>0</v>
      </c>
    </row>
    <row r="425" spans="1:14" x14ac:dyDescent="0.25">
      <c r="A425" t="s">
        <v>5072</v>
      </c>
      <c r="B425" t="s">
        <v>74</v>
      </c>
      <c r="C425" t="s">
        <v>100</v>
      </c>
      <c r="D425" t="s">
        <v>4052</v>
      </c>
      <c r="E425">
        <v>10</v>
      </c>
      <c r="F425">
        <v>0</v>
      </c>
      <c r="G425">
        <v>10</v>
      </c>
      <c r="H425">
        <v>0</v>
      </c>
      <c r="I425">
        <v>0</v>
      </c>
      <c r="J425">
        <v>51</v>
      </c>
      <c r="K425">
        <v>0</v>
      </c>
      <c r="L425">
        <v>0</v>
      </c>
      <c r="M425">
        <v>0</v>
      </c>
      <c r="N425">
        <v>0</v>
      </c>
    </row>
    <row r="426" spans="1:14" x14ac:dyDescent="0.25">
      <c r="A426" t="s">
        <v>5073</v>
      </c>
      <c r="B426" t="s">
        <v>74</v>
      </c>
      <c r="C426" t="s">
        <v>100</v>
      </c>
      <c r="D426" t="s">
        <v>4054</v>
      </c>
      <c r="E426">
        <v>46</v>
      </c>
      <c r="F426">
        <v>6</v>
      </c>
      <c r="G426">
        <v>40</v>
      </c>
      <c r="H426">
        <v>0</v>
      </c>
      <c r="I426">
        <v>0</v>
      </c>
      <c r="J426">
        <v>15</v>
      </c>
      <c r="K426">
        <v>0</v>
      </c>
      <c r="L426">
        <v>0</v>
      </c>
      <c r="M426">
        <v>0</v>
      </c>
      <c r="N426">
        <v>0</v>
      </c>
    </row>
    <row r="427" spans="1:14" x14ac:dyDescent="0.25">
      <c r="A427" t="s">
        <v>5074</v>
      </c>
      <c r="B427" t="s">
        <v>74</v>
      </c>
      <c r="C427" t="s">
        <v>100</v>
      </c>
      <c r="D427" t="s">
        <v>4056</v>
      </c>
      <c r="E427">
        <v>0</v>
      </c>
      <c r="F427">
        <v>0</v>
      </c>
      <c r="G427">
        <v>0</v>
      </c>
      <c r="H427">
        <v>0</v>
      </c>
      <c r="I427">
        <v>0</v>
      </c>
      <c r="J427">
        <v>0</v>
      </c>
      <c r="K427">
        <v>61</v>
      </c>
      <c r="L427">
        <v>60</v>
      </c>
      <c r="M427">
        <v>1</v>
      </c>
      <c r="N427">
        <v>0</v>
      </c>
    </row>
    <row r="428" spans="1:14" x14ac:dyDescent="0.25">
      <c r="A428" t="s">
        <v>5075</v>
      </c>
      <c r="B428" t="s">
        <v>74</v>
      </c>
      <c r="C428" t="s">
        <v>100</v>
      </c>
      <c r="D428" t="s">
        <v>4058</v>
      </c>
      <c r="E428">
        <v>0</v>
      </c>
      <c r="F428">
        <v>0</v>
      </c>
      <c r="G428">
        <v>0</v>
      </c>
      <c r="H428">
        <v>0</v>
      </c>
      <c r="I428">
        <v>0</v>
      </c>
      <c r="J428">
        <v>0</v>
      </c>
      <c r="K428">
        <v>57</v>
      </c>
      <c r="L428">
        <v>57</v>
      </c>
      <c r="M428">
        <v>0</v>
      </c>
      <c r="N428">
        <v>0</v>
      </c>
    </row>
    <row r="429" spans="1:14" x14ac:dyDescent="0.25">
      <c r="A429" t="s">
        <v>5076</v>
      </c>
      <c r="B429" t="s">
        <v>74</v>
      </c>
      <c r="C429" t="s">
        <v>101</v>
      </c>
      <c r="D429" t="s">
        <v>4060</v>
      </c>
      <c r="E429">
        <v>8</v>
      </c>
      <c r="F429">
        <v>3</v>
      </c>
      <c r="G429">
        <v>5</v>
      </c>
      <c r="H429">
        <v>0</v>
      </c>
      <c r="I429">
        <v>0</v>
      </c>
      <c r="J429">
        <v>42</v>
      </c>
      <c r="K429">
        <v>0</v>
      </c>
      <c r="L429">
        <v>0</v>
      </c>
      <c r="M429">
        <v>0</v>
      </c>
      <c r="N429">
        <v>0</v>
      </c>
    </row>
    <row r="430" spans="1:14" x14ac:dyDescent="0.25">
      <c r="A430" t="s">
        <v>5077</v>
      </c>
      <c r="B430" t="s">
        <v>74</v>
      </c>
      <c r="C430" t="s">
        <v>101</v>
      </c>
      <c r="D430" t="s">
        <v>4062</v>
      </c>
      <c r="E430">
        <v>50</v>
      </c>
      <c r="F430">
        <v>14</v>
      </c>
      <c r="G430">
        <v>34</v>
      </c>
      <c r="H430">
        <v>1</v>
      </c>
      <c r="I430">
        <v>1</v>
      </c>
      <c r="J430">
        <v>0</v>
      </c>
      <c r="K430">
        <v>0</v>
      </c>
      <c r="L430">
        <v>0</v>
      </c>
      <c r="M430">
        <v>0</v>
      </c>
      <c r="N430">
        <v>0</v>
      </c>
    </row>
    <row r="431" spans="1:14" x14ac:dyDescent="0.25">
      <c r="A431" t="s">
        <v>5078</v>
      </c>
      <c r="B431" t="s">
        <v>74</v>
      </c>
      <c r="C431" t="s">
        <v>101</v>
      </c>
      <c r="D431" t="s">
        <v>4064</v>
      </c>
      <c r="E431">
        <v>40</v>
      </c>
      <c r="F431">
        <v>11</v>
      </c>
      <c r="G431">
        <v>29</v>
      </c>
      <c r="H431">
        <v>0</v>
      </c>
      <c r="I431">
        <v>0</v>
      </c>
      <c r="J431">
        <v>10</v>
      </c>
      <c r="K431">
        <v>0</v>
      </c>
      <c r="L431">
        <v>0</v>
      </c>
      <c r="M431">
        <v>0</v>
      </c>
      <c r="N431">
        <v>0</v>
      </c>
    </row>
    <row r="432" spans="1:14" x14ac:dyDescent="0.25">
      <c r="A432" t="s">
        <v>5079</v>
      </c>
      <c r="B432" t="s">
        <v>74</v>
      </c>
      <c r="C432" t="s">
        <v>101</v>
      </c>
      <c r="D432" t="s">
        <v>4066</v>
      </c>
      <c r="E432">
        <v>50</v>
      </c>
      <c r="F432">
        <v>14</v>
      </c>
      <c r="G432">
        <v>34</v>
      </c>
      <c r="H432">
        <v>1</v>
      </c>
      <c r="I432">
        <v>1</v>
      </c>
      <c r="J432">
        <v>0</v>
      </c>
      <c r="K432">
        <v>0</v>
      </c>
      <c r="L432">
        <v>0</v>
      </c>
      <c r="M432">
        <v>0</v>
      </c>
      <c r="N432">
        <v>0</v>
      </c>
    </row>
    <row r="433" spans="1:14" x14ac:dyDescent="0.25">
      <c r="A433" t="s">
        <v>5080</v>
      </c>
      <c r="B433" t="s">
        <v>74</v>
      </c>
      <c r="C433" t="s">
        <v>101</v>
      </c>
      <c r="D433" t="s">
        <v>4068</v>
      </c>
      <c r="E433">
        <v>8</v>
      </c>
      <c r="F433">
        <v>3</v>
      </c>
      <c r="G433">
        <v>4</v>
      </c>
      <c r="H433">
        <v>0</v>
      </c>
      <c r="I433">
        <v>1</v>
      </c>
      <c r="J433">
        <v>42</v>
      </c>
      <c r="K433">
        <v>0</v>
      </c>
      <c r="L433">
        <v>0</v>
      </c>
      <c r="M433">
        <v>0</v>
      </c>
      <c r="N433">
        <v>0</v>
      </c>
    </row>
    <row r="434" spans="1:14" x14ac:dyDescent="0.25">
      <c r="A434" t="s">
        <v>5081</v>
      </c>
      <c r="B434" t="s">
        <v>74</v>
      </c>
      <c r="C434" t="s">
        <v>101</v>
      </c>
      <c r="D434" t="s">
        <v>4050</v>
      </c>
      <c r="E434">
        <v>42</v>
      </c>
      <c r="F434">
        <v>13</v>
      </c>
      <c r="G434">
        <v>28</v>
      </c>
      <c r="H434">
        <v>1</v>
      </c>
      <c r="I434">
        <v>0</v>
      </c>
      <c r="J434">
        <v>8</v>
      </c>
      <c r="K434">
        <v>0</v>
      </c>
      <c r="L434">
        <v>0</v>
      </c>
      <c r="M434">
        <v>0</v>
      </c>
      <c r="N434">
        <v>0</v>
      </c>
    </row>
    <row r="435" spans="1:14" x14ac:dyDescent="0.25">
      <c r="A435" t="s">
        <v>5082</v>
      </c>
      <c r="B435" t="s">
        <v>74</v>
      </c>
      <c r="C435" t="s">
        <v>101</v>
      </c>
      <c r="D435" t="s">
        <v>4052</v>
      </c>
      <c r="E435">
        <v>8</v>
      </c>
      <c r="F435">
        <v>3</v>
      </c>
      <c r="G435">
        <v>5</v>
      </c>
      <c r="H435">
        <v>0</v>
      </c>
      <c r="I435">
        <v>0</v>
      </c>
      <c r="J435">
        <v>42</v>
      </c>
      <c r="K435">
        <v>0</v>
      </c>
      <c r="L435">
        <v>0</v>
      </c>
      <c r="M435">
        <v>0</v>
      </c>
      <c r="N435">
        <v>0</v>
      </c>
    </row>
    <row r="436" spans="1:14" x14ac:dyDescent="0.25">
      <c r="A436" t="s">
        <v>5083</v>
      </c>
      <c r="B436" t="s">
        <v>74</v>
      </c>
      <c r="C436" t="s">
        <v>101</v>
      </c>
      <c r="D436" t="s">
        <v>4054</v>
      </c>
      <c r="E436">
        <v>40</v>
      </c>
      <c r="F436">
        <v>11</v>
      </c>
      <c r="G436">
        <v>29</v>
      </c>
      <c r="H436">
        <v>0</v>
      </c>
      <c r="I436">
        <v>0</v>
      </c>
      <c r="J436">
        <v>10</v>
      </c>
      <c r="K436">
        <v>0</v>
      </c>
      <c r="L436">
        <v>0</v>
      </c>
      <c r="M436">
        <v>0</v>
      </c>
      <c r="N436">
        <v>0</v>
      </c>
    </row>
    <row r="437" spans="1:14" x14ac:dyDescent="0.25">
      <c r="A437" t="s">
        <v>5084</v>
      </c>
      <c r="B437" t="s">
        <v>74</v>
      </c>
      <c r="C437" t="s">
        <v>101</v>
      </c>
      <c r="D437" t="s">
        <v>4056</v>
      </c>
      <c r="E437">
        <v>0</v>
      </c>
      <c r="F437">
        <v>0</v>
      </c>
      <c r="G437">
        <v>0</v>
      </c>
      <c r="H437">
        <v>0</v>
      </c>
      <c r="I437">
        <v>0</v>
      </c>
      <c r="J437">
        <v>0</v>
      </c>
      <c r="K437">
        <v>50</v>
      </c>
      <c r="L437">
        <v>48</v>
      </c>
      <c r="M437">
        <v>1</v>
      </c>
      <c r="N437">
        <v>1</v>
      </c>
    </row>
    <row r="438" spans="1:14" x14ac:dyDescent="0.25">
      <c r="A438" t="s">
        <v>5085</v>
      </c>
      <c r="B438" t="s">
        <v>74</v>
      </c>
      <c r="C438" t="s">
        <v>101</v>
      </c>
      <c r="D438" t="s">
        <v>4058</v>
      </c>
      <c r="E438">
        <v>0</v>
      </c>
      <c r="F438">
        <v>0</v>
      </c>
      <c r="G438">
        <v>0</v>
      </c>
      <c r="H438">
        <v>0</v>
      </c>
      <c r="I438">
        <v>0</v>
      </c>
      <c r="J438">
        <v>0</v>
      </c>
      <c r="K438">
        <v>49</v>
      </c>
      <c r="L438">
        <v>48</v>
      </c>
      <c r="M438">
        <v>0</v>
      </c>
      <c r="N438">
        <v>1</v>
      </c>
    </row>
    <row r="439" spans="1:14" x14ac:dyDescent="0.25">
      <c r="A439" t="s">
        <v>5086</v>
      </c>
      <c r="B439" t="s">
        <v>74</v>
      </c>
      <c r="C439" t="s">
        <v>102</v>
      </c>
      <c r="D439" t="s">
        <v>4060</v>
      </c>
      <c r="E439">
        <v>25</v>
      </c>
      <c r="F439">
        <v>2</v>
      </c>
      <c r="G439">
        <v>22</v>
      </c>
      <c r="H439">
        <v>1</v>
      </c>
      <c r="I439">
        <v>0</v>
      </c>
      <c r="J439">
        <v>67</v>
      </c>
      <c r="K439">
        <v>0</v>
      </c>
      <c r="L439">
        <v>0</v>
      </c>
      <c r="M439">
        <v>0</v>
      </c>
      <c r="N439">
        <v>0</v>
      </c>
    </row>
    <row r="440" spans="1:14" x14ac:dyDescent="0.25">
      <c r="A440" t="s">
        <v>5087</v>
      </c>
      <c r="B440" t="s">
        <v>74</v>
      </c>
      <c r="C440" t="s">
        <v>102</v>
      </c>
      <c r="D440" t="s">
        <v>4062</v>
      </c>
      <c r="E440">
        <v>92</v>
      </c>
      <c r="F440">
        <v>7</v>
      </c>
      <c r="G440">
        <v>81</v>
      </c>
      <c r="H440">
        <v>4</v>
      </c>
      <c r="I440">
        <v>0</v>
      </c>
      <c r="J440">
        <v>0</v>
      </c>
      <c r="K440">
        <v>0</v>
      </c>
      <c r="L440">
        <v>0</v>
      </c>
      <c r="M440">
        <v>0</v>
      </c>
      <c r="N440">
        <v>0</v>
      </c>
    </row>
    <row r="441" spans="1:14" x14ac:dyDescent="0.25">
      <c r="A441" t="s">
        <v>5088</v>
      </c>
      <c r="B441" t="s">
        <v>74</v>
      </c>
      <c r="C441" t="s">
        <v>102</v>
      </c>
      <c r="D441" t="s">
        <v>4064</v>
      </c>
      <c r="E441">
        <v>60</v>
      </c>
      <c r="F441">
        <v>5</v>
      </c>
      <c r="G441">
        <v>55</v>
      </c>
      <c r="H441">
        <v>0</v>
      </c>
      <c r="I441">
        <v>0</v>
      </c>
      <c r="J441">
        <v>32</v>
      </c>
      <c r="K441">
        <v>0</v>
      </c>
      <c r="L441">
        <v>0</v>
      </c>
      <c r="M441">
        <v>0</v>
      </c>
      <c r="N441">
        <v>0</v>
      </c>
    </row>
    <row r="442" spans="1:14" x14ac:dyDescent="0.25">
      <c r="A442" t="s">
        <v>5089</v>
      </c>
      <c r="B442" t="s">
        <v>74</v>
      </c>
      <c r="C442" t="s">
        <v>102</v>
      </c>
      <c r="D442" t="s">
        <v>4066</v>
      </c>
      <c r="E442">
        <v>92</v>
      </c>
      <c r="F442">
        <v>7</v>
      </c>
      <c r="G442">
        <v>81</v>
      </c>
      <c r="H442">
        <v>4</v>
      </c>
      <c r="I442">
        <v>0</v>
      </c>
      <c r="J442">
        <v>0</v>
      </c>
      <c r="K442">
        <v>0</v>
      </c>
      <c r="L442">
        <v>0</v>
      </c>
      <c r="M442">
        <v>0</v>
      </c>
      <c r="N442">
        <v>0</v>
      </c>
    </row>
    <row r="443" spans="1:14" x14ac:dyDescent="0.25">
      <c r="A443" t="s">
        <v>5090</v>
      </c>
      <c r="B443" t="s">
        <v>74</v>
      </c>
      <c r="C443" t="s">
        <v>102</v>
      </c>
      <c r="D443" t="s">
        <v>4068</v>
      </c>
      <c r="E443">
        <v>25</v>
      </c>
      <c r="F443">
        <v>2</v>
      </c>
      <c r="G443">
        <v>22</v>
      </c>
      <c r="H443">
        <v>1</v>
      </c>
      <c r="I443">
        <v>0</v>
      </c>
      <c r="J443">
        <v>67</v>
      </c>
      <c r="K443">
        <v>0</v>
      </c>
      <c r="L443">
        <v>0</v>
      </c>
      <c r="M443">
        <v>0</v>
      </c>
      <c r="N443">
        <v>0</v>
      </c>
    </row>
    <row r="444" spans="1:14" x14ac:dyDescent="0.25">
      <c r="A444" t="s">
        <v>5091</v>
      </c>
      <c r="B444" t="s">
        <v>74</v>
      </c>
      <c r="C444" t="s">
        <v>102</v>
      </c>
      <c r="D444" t="s">
        <v>4050</v>
      </c>
      <c r="E444">
        <v>67</v>
      </c>
      <c r="F444">
        <v>8</v>
      </c>
      <c r="G444">
        <v>58</v>
      </c>
      <c r="H444">
        <v>1</v>
      </c>
      <c r="I444">
        <v>0</v>
      </c>
      <c r="J444">
        <v>25</v>
      </c>
      <c r="K444">
        <v>0</v>
      </c>
      <c r="L444">
        <v>0</v>
      </c>
      <c r="M444">
        <v>0</v>
      </c>
      <c r="N444">
        <v>0</v>
      </c>
    </row>
    <row r="445" spans="1:14" x14ac:dyDescent="0.25">
      <c r="A445" t="s">
        <v>5092</v>
      </c>
      <c r="B445" t="s">
        <v>74</v>
      </c>
      <c r="C445" t="s">
        <v>102</v>
      </c>
      <c r="D445" t="s">
        <v>4052</v>
      </c>
      <c r="E445">
        <v>25</v>
      </c>
      <c r="F445">
        <v>2</v>
      </c>
      <c r="G445">
        <v>21</v>
      </c>
      <c r="H445">
        <v>2</v>
      </c>
      <c r="I445">
        <v>0</v>
      </c>
      <c r="J445">
        <v>67</v>
      </c>
      <c r="K445">
        <v>0</v>
      </c>
      <c r="L445">
        <v>0</v>
      </c>
      <c r="M445">
        <v>0</v>
      </c>
      <c r="N445">
        <v>0</v>
      </c>
    </row>
    <row r="446" spans="1:14" x14ac:dyDescent="0.25">
      <c r="A446" t="s">
        <v>5093</v>
      </c>
      <c r="B446" t="s">
        <v>74</v>
      </c>
      <c r="C446" t="s">
        <v>102</v>
      </c>
      <c r="D446" t="s">
        <v>4054</v>
      </c>
      <c r="E446">
        <v>63</v>
      </c>
      <c r="F446">
        <v>5</v>
      </c>
      <c r="G446">
        <v>57</v>
      </c>
      <c r="H446">
        <v>1</v>
      </c>
      <c r="I446">
        <v>0</v>
      </c>
      <c r="J446">
        <v>29</v>
      </c>
      <c r="K446">
        <v>0</v>
      </c>
      <c r="L446">
        <v>0</v>
      </c>
      <c r="M446">
        <v>0</v>
      </c>
      <c r="N446">
        <v>0</v>
      </c>
    </row>
    <row r="447" spans="1:14" x14ac:dyDescent="0.25">
      <c r="A447" t="s">
        <v>5094</v>
      </c>
      <c r="B447" t="s">
        <v>74</v>
      </c>
      <c r="C447" t="s">
        <v>102</v>
      </c>
      <c r="D447" t="s">
        <v>4056</v>
      </c>
      <c r="E447">
        <v>0</v>
      </c>
      <c r="F447">
        <v>0</v>
      </c>
      <c r="G447">
        <v>0</v>
      </c>
      <c r="H447">
        <v>0</v>
      </c>
      <c r="I447">
        <v>0</v>
      </c>
      <c r="J447">
        <v>0</v>
      </c>
      <c r="K447">
        <v>92</v>
      </c>
      <c r="L447">
        <v>92</v>
      </c>
      <c r="M447">
        <v>0</v>
      </c>
      <c r="N447">
        <v>0</v>
      </c>
    </row>
    <row r="448" spans="1:14" x14ac:dyDescent="0.25">
      <c r="A448" t="s">
        <v>5095</v>
      </c>
      <c r="B448" t="s">
        <v>74</v>
      </c>
      <c r="C448" t="s">
        <v>102</v>
      </c>
      <c r="D448" t="s">
        <v>4058</v>
      </c>
      <c r="E448">
        <v>0</v>
      </c>
      <c r="F448">
        <v>0</v>
      </c>
      <c r="G448">
        <v>0</v>
      </c>
      <c r="H448">
        <v>0</v>
      </c>
      <c r="I448">
        <v>0</v>
      </c>
      <c r="J448">
        <v>0</v>
      </c>
      <c r="K448">
        <v>91</v>
      </c>
      <c r="L448">
        <v>91</v>
      </c>
      <c r="M448">
        <v>0</v>
      </c>
      <c r="N448">
        <v>0</v>
      </c>
    </row>
    <row r="449" spans="1:14" x14ac:dyDescent="0.25">
      <c r="A449" t="s">
        <v>5096</v>
      </c>
      <c r="B449" t="s">
        <v>74</v>
      </c>
      <c r="C449" t="s">
        <v>103</v>
      </c>
      <c r="D449" t="s">
        <v>4060</v>
      </c>
      <c r="E449">
        <v>31</v>
      </c>
      <c r="F449">
        <v>10</v>
      </c>
      <c r="G449">
        <v>19</v>
      </c>
      <c r="H449">
        <v>2</v>
      </c>
      <c r="I449">
        <v>0</v>
      </c>
      <c r="J449">
        <v>126</v>
      </c>
      <c r="K449">
        <v>0</v>
      </c>
      <c r="L449">
        <v>0</v>
      </c>
      <c r="M449">
        <v>0</v>
      </c>
      <c r="N449">
        <v>0</v>
      </c>
    </row>
    <row r="450" spans="1:14" x14ac:dyDescent="0.25">
      <c r="A450" t="s">
        <v>5097</v>
      </c>
      <c r="B450" t="s">
        <v>74</v>
      </c>
      <c r="C450" t="s">
        <v>103</v>
      </c>
      <c r="D450" t="s">
        <v>4062</v>
      </c>
      <c r="E450">
        <v>157</v>
      </c>
      <c r="F450">
        <v>27</v>
      </c>
      <c r="G450">
        <v>126</v>
      </c>
      <c r="H450">
        <v>4</v>
      </c>
      <c r="I450">
        <v>0</v>
      </c>
      <c r="J450">
        <v>0</v>
      </c>
      <c r="K450">
        <v>0</v>
      </c>
      <c r="L450">
        <v>0</v>
      </c>
      <c r="M450">
        <v>0</v>
      </c>
      <c r="N450">
        <v>0</v>
      </c>
    </row>
    <row r="451" spans="1:14" x14ac:dyDescent="0.25">
      <c r="A451" t="s">
        <v>5098</v>
      </c>
      <c r="B451" t="s">
        <v>74</v>
      </c>
      <c r="C451" t="s">
        <v>103</v>
      </c>
      <c r="D451" t="s">
        <v>4064</v>
      </c>
      <c r="E451">
        <v>115</v>
      </c>
      <c r="F451">
        <v>10</v>
      </c>
      <c r="G451">
        <v>105</v>
      </c>
      <c r="H451">
        <v>0</v>
      </c>
      <c r="I451">
        <v>0</v>
      </c>
      <c r="J451">
        <v>42</v>
      </c>
      <c r="K451">
        <v>0</v>
      </c>
      <c r="L451">
        <v>0</v>
      </c>
      <c r="M451">
        <v>0</v>
      </c>
      <c r="N451">
        <v>0</v>
      </c>
    </row>
    <row r="452" spans="1:14" x14ac:dyDescent="0.25">
      <c r="A452" t="s">
        <v>5099</v>
      </c>
      <c r="B452" t="s">
        <v>74</v>
      </c>
      <c r="C452" t="s">
        <v>103</v>
      </c>
      <c r="D452" t="s">
        <v>4066</v>
      </c>
      <c r="E452">
        <v>157</v>
      </c>
      <c r="F452">
        <v>27</v>
      </c>
      <c r="G452">
        <v>126</v>
      </c>
      <c r="H452">
        <v>4</v>
      </c>
      <c r="I452">
        <v>0</v>
      </c>
      <c r="J452">
        <v>0</v>
      </c>
      <c r="K452">
        <v>0</v>
      </c>
      <c r="L452">
        <v>0</v>
      </c>
      <c r="M452">
        <v>0</v>
      </c>
      <c r="N452">
        <v>0</v>
      </c>
    </row>
    <row r="453" spans="1:14" x14ac:dyDescent="0.25">
      <c r="A453" t="s">
        <v>5100</v>
      </c>
      <c r="B453" t="s">
        <v>74</v>
      </c>
      <c r="C453" t="s">
        <v>103</v>
      </c>
      <c r="D453" t="s">
        <v>4068</v>
      </c>
      <c r="E453">
        <v>31</v>
      </c>
      <c r="F453">
        <v>10</v>
      </c>
      <c r="G453">
        <v>19</v>
      </c>
      <c r="H453">
        <v>2</v>
      </c>
      <c r="I453">
        <v>0</v>
      </c>
      <c r="J453">
        <v>126</v>
      </c>
      <c r="K453">
        <v>0</v>
      </c>
      <c r="L453">
        <v>0</v>
      </c>
      <c r="M453">
        <v>0</v>
      </c>
      <c r="N453">
        <v>0</v>
      </c>
    </row>
    <row r="454" spans="1:14" x14ac:dyDescent="0.25">
      <c r="A454" t="s">
        <v>5101</v>
      </c>
      <c r="B454" t="s">
        <v>74</v>
      </c>
      <c r="C454" t="s">
        <v>103</v>
      </c>
      <c r="D454" t="s">
        <v>4050</v>
      </c>
      <c r="E454">
        <v>126</v>
      </c>
      <c r="F454">
        <v>25</v>
      </c>
      <c r="G454">
        <v>101</v>
      </c>
      <c r="H454">
        <v>0</v>
      </c>
      <c r="I454">
        <v>0</v>
      </c>
      <c r="J454">
        <v>31</v>
      </c>
      <c r="K454">
        <v>0</v>
      </c>
      <c r="L454">
        <v>0</v>
      </c>
      <c r="M454">
        <v>0</v>
      </c>
      <c r="N454">
        <v>0</v>
      </c>
    </row>
    <row r="455" spans="1:14" x14ac:dyDescent="0.25">
      <c r="A455" t="s">
        <v>5102</v>
      </c>
      <c r="B455" t="s">
        <v>74</v>
      </c>
      <c r="C455" t="s">
        <v>103</v>
      </c>
      <c r="D455" t="s">
        <v>4052</v>
      </c>
      <c r="E455">
        <v>31</v>
      </c>
      <c r="F455">
        <v>8</v>
      </c>
      <c r="G455">
        <v>19</v>
      </c>
      <c r="H455">
        <v>4</v>
      </c>
      <c r="I455">
        <v>0</v>
      </c>
      <c r="J455">
        <v>126</v>
      </c>
      <c r="K455">
        <v>0</v>
      </c>
      <c r="L455">
        <v>0</v>
      </c>
      <c r="M455">
        <v>0</v>
      </c>
      <c r="N455">
        <v>0</v>
      </c>
    </row>
    <row r="456" spans="1:14" x14ac:dyDescent="0.25">
      <c r="A456" t="s">
        <v>5103</v>
      </c>
      <c r="B456" t="s">
        <v>74</v>
      </c>
      <c r="C456" t="s">
        <v>103</v>
      </c>
      <c r="D456" t="s">
        <v>4054</v>
      </c>
      <c r="E456">
        <v>115</v>
      </c>
      <c r="F456">
        <v>10</v>
      </c>
      <c r="G456">
        <v>105</v>
      </c>
      <c r="H456">
        <v>0</v>
      </c>
      <c r="I456">
        <v>0</v>
      </c>
      <c r="J456">
        <v>42</v>
      </c>
      <c r="K456">
        <v>0</v>
      </c>
      <c r="L456">
        <v>0</v>
      </c>
      <c r="M456">
        <v>0</v>
      </c>
      <c r="N456">
        <v>0</v>
      </c>
    </row>
    <row r="457" spans="1:14" x14ac:dyDescent="0.25">
      <c r="A457" t="s">
        <v>5104</v>
      </c>
      <c r="B457" t="s">
        <v>74</v>
      </c>
      <c r="C457" t="s">
        <v>103</v>
      </c>
      <c r="D457" t="s">
        <v>4056</v>
      </c>
      <c r="E457">
        <v>0</v>
      </c>
      <c r="F457">
        <v>0</v>
      </c>
      <c r="G457">
        <v>0</v>
      </c>
      <c r="H457">
        <v>0</v>
      </c>
      <c r="I457">
        <v>0</v>
      </c>
      <c r="J457">
        <v>0</v>
      </c>
      <c r="K457">
        <v>156</v>
      </c>
      <c r="L457">
        <v>155</v>
      </c>
      <c r="M457">
        <v>1</v>
      </c>
      <c r="N457">
        <v>0</v>
      </c>
    </row>
    <row r="458" spans="1:14" x14ac:dyDescent="0.25">
      <c r="A458" t="s">
        <v>5105</v>
      </c>
      <c r="B458" t="s">
        <v>74</v>
      </c>
      <c r="C458" t="s">
        <v>103</v>
      </c>
      <c r="D458" t="s">
        <v>4058</v>
      </c>
      <c r="E458">
        <v>0</v>
      </c>
      <c r="F458">
        <v>0</v>
      </c>
      <c r="G458">
        <v>0</v>
      </c>
      <c r="H458">
        <v>0</v>
      </c>
      <c r="I458">
        <v>0</v>
      </c>
      <c r="J458">
        <v>0</v>
      </c>
      <c r="K458">
        <v>148</v>
      </c>
      <c r="L458">
        <v>147</v>
      </c>
      <c r="M458">
        <v>1</v>
      </c>
      <c r="N458">
        <v>0</v>
      </c>
    </row>
    <row r="459" spans="1:14" x14ac:dyDescent="0.25">
      <c r="A459" t="s">
        <v>5106</v>
      </c>
      <c r="B459" t="s">
        <v>74</v>
      </c>
      <c r="C459" t="s">
        <v>104</v>
      </c>
      <c r="D459" t="s">
        <v>4060</v>
      </c>
      <c r="E459">
        <v>16</v>
      </c>
      <c r="F459">
        <v>7</v>
      </c>
      <c r="G459">
        <v>9</v>
      </c>
      <c r="H459">
        <v>0</v>
      </c>
      <c r="I459">
        <v>0</v>
      </c>
      <c r="J459">
        <v>114</v>
      </c>
      <c r="K459">
        <v>0</v>
      </c>
      <c r="L459">
        <v>0</v>
      </c>
      <c r="M459">
        <v>0</v>
      </c>
      <c r="N459">
        <v>0</v>
      </c>
    </row>
    <row r="460" spans="1:14" x14ac:dyDescent="0.25">
      <c r="A460" t="s">
        <v>5107</v>
      </c>
      <c r="B460" t="s">
        <v>74</v>
      </c>
      <c r="C460" t="s">
        <v>104</v>
      </c>
      <c r="D460" t="s">
        <v>4062</v>
      </c>
      <c r="E460">
        <v>130</v>
      </c>
      <c r="F460">
        <v>24</v>
      </c>
      <c r="G460">
        <v>105</v>
      </c>
      <c r="H460">
        <v>1</v>
      </c>
      <c r="I460">
        <v>0</v>
      </c>
      <c r="J460">
        <v>0</v>
      </c>
      <c r="K460">
        <v>0</v>
      </c>
      <c r="L460">
        <v>0</v>
      </c>
      <c r="M460">
        <v>0</v>
      </c>
      <c r="N460">
        <v>0</v>
      </c>
    </row>
    <row r="461" spans="1:14" x14ac:dyDescent="0.25">
      <c r="A461" t="s">
        <v>5108</v>
      </c>
      <c r="B461" t="s">
        <v>74</v>
      </c>
      <c r="C461" t="s">
        <v>104</v>
      </c>
      <c r="D461" t="s">
        <v>4064</v>
      </c>
      <c r="E461">
        <v>108</v>
      </c>
      <c r="F461">
        <v>17</v>
      </c>
      <c r="G461">
        <v>91</v>
      </c>
      <c r="H461">
        <v>0</v>
      </c>
      <c r="I461">
        <v>0</v>
      </c>
      <c r="J461">
        <v>22</v>
      </c>
      <c r="K461">
        <v>0</v>
      </c>
      <c r="L461">
        <v>0</v>
      </c>
      <c r="M461">
        <v>0</v>
      </c>
      <c r="N461">
        <v>0</v>
      </c>
    </row>
    <row r="462" spans="1:14" x14ac:dyDescent="0.25">
      <c r="A462" t="s">
        <v>5109</v>
      </c>
      <c r="B462" t="s">
        <v>74</v>
      </c>
      <c r="C462" t="s">
        <v>104</v>
      </c>
      <c r="D462" t="s">
        <v>4066</v>
      </c>
      <c r="E462">
        <v>130</v>
      </c>
      <c r="F462">
        <v>24</v>
      </c>
      <c r="G462">
        <v>105</v>
      </c>
      <c r="H462">
        <v>1</v>
      </c>
      <c r="I462">
        <v>0</v>
      </c>
      <c r="J462">
        <v>0</v>
      </c>
      <c r="K462">
        <v>0</v>
      </c>
      <c r="L462">
        <v>0</v>
      </c>
      <c r="M462">
        <v>0</v>
      </c>
      <c r="N462">
        <v>0</v>
      </c>
    </row>
    <row r="463" spans="1:14" x14ac:dyDescent="0.25">
      <c r="A463" t="s">
        <v>5110</v>
      </c>
      <c r="B463" t="s">
        <v>74</v>
      </c>
      <c r="C463" t="s">
        <v>104</v>
      </c>
      <c r="D463" t="s">
        <v>4068</v>
      </c>
      <c r="E463">
        <v>16</v>
      </c>
      <c r="F463">
        <v>7</v>
      </c>
      <c r="G463">
        <v>8</v>
      </c>
      <c r="H463">
        <v>1</v>
      </c>
      <c r="I463">
        <v>0</v>
      </c>
      <c r="J463">
        <v>114</v>
      </c>
      <c r="K463">
        <v>0</v>
      </c>
      <c r="L463">
        <v>0</v>
      </c>
      <c r="M463">
        <v>0</v>
      </c>
      <c r="N463">
        <v>0</v>
      </c>
    </row>
    <row r="464" spans="1:14" x14ac:dyDescent="0.25">
      <c r="A464" t="s">
        <v>5111</v>
      </c>
      <c r="B464" t="s">
        <v>74</v>
      </c>
      <c r="C464" t="s">
        <v>104</v>
      </c>
      <c r="D464" t="s">
        <v>4050</v>
      </c>
      <c r="E464">
        <v>114</v>
      </c>
      <c r="F464">
        <v>28</v>
      </c>
      <c r="G464">
        <v>86</v>
      </c>
      <c r="H464">
        <v>0</v>
      </c>
      <c r="I464">
        <v>0</v>
      </c>
      <c r="J464">
        <v>16</v>
      </c>
      <c r="K464">
        <v>0</v>
      </c>
      <c r="L464">
        <v>0</v>
      </c>
      <c r="M464">
        <v>0</v>
      </c>
      <c r="N464">
        <v>0</v>
      </c>
    </row>
    <row r="465" spans="1:14" x14ac:dyDescent="0.25">
      <c r="A465" t="s">
        <v>5112</v>
      </c>
      <c r="B465" t="s">
        <v>74</v>
      </c>
      <c r="C465" t="s">
        <v>104</v>
      </c>
      <c r="D465" t="s">
        <v>4052</v>
      </c>
      <c r="E465">
        <v>16</v>
      </c>
      <c r="F465">
        <v>6</v>
      </c>
      <c r="G465">
        <v>10</v>
      </c>
      <c r="H465">
        <v>0</v>
      </c>
      <c r="I465">
        <v>0</v>
      </c>
      <c r="J465">
        <v>114</v>
      </c>
      <c r="K465">
        <v>0</v>
      </c>
      <c r="L465">
        <v>0</v>
      </c>
      <c r="M465">
        <v>0</v>
      </c>
      <c r="N465">
        <v>0</v>
      </c>
    </row>
    <row r="466" spans="1:14" x14ac:dyDescent="0.25">
      <c r="A466" t="s">
        <v>5113</v>
      </c>
      <c r="B466" t="s">
        <v>74</v>
      </c>
      <c r="C466" t="s">
        <v>104</v>
      </c>
      <c r="D466" t="s">
        <v>4054</v>
      </c>
      <c r="E466">
        <v>111</v>
      </c>
      <c r="F466">
        <v>17</v>
      </c>
      <c r="G466">
        <v>94</v>
      </c>
      <c r="H466">
        <v>0</v>
      </c>
      <c r="I466">
        <v>0</v>
      </c>
      <c r="J466">
        <v>19</v>
      </c>
      <c r="K466">
        <v>0</v>
      </c>
      <c r="L466">
        <v>0</v>
      </c>
      <c r="M466">
        <v>0</v>
      </c>
      <c r="N466">
        <v>0</v>
      </c>
    </row>
    <row r="467" spans="1:14" x14ac:dyDescent="0.25">
      <c r="A467" t="s">
        <v>5114</v>
      </c>
      <c r="B467" t="s">
        <v>74</v>
      </c>
      <c r="C467" t="s">
        <v>104</v>
      </c>
      <c r="D467" t="s">
        <v>4056</v>
      </c>
      <c r="E467">
        <v>0</v>
      </c>
      <c r="F467">
        <v>0</v>
      </c>
      <c r="G467">
        <v>0</v>
      </c>
      <c r="H467">
        <v>0</v>
      </c>
      <c r="I467">
        <v>0</v>
      </c>
      <c r="J467">
        <v>0</v>
      </c>
      <c r="K467">
        <v>130</v>
      </c>
      <c r="L467">
        <v>130</v>
      </c>
      <c r="M467">
        <v>0</v>
      </c>
      <c r="N467">
        <v>0</v>
      </c>
    </row>
    <row r="468" spans="1:14" x14ac:dyDescent="0.25">
      <c r="A468" t="s">
        <v>5115</v>
      </c>
      <c r="B468" t="s">
        <v>74</v>
      </c>
      <c r="C468" t="s">
        <v>104</v>
      </c>
      <c r="D468" t="s">
        <v>4058</v>
      </c>
      <c r="E468">
        <v>0</v>
      </c>
      <c r="F468">
        <v>0</v>
      </c>
      <c r="G468">
        <v>0</v>
      </c>
      <c r="H468">
        <v>0</v>
      </c>
      <c r="I468">
        <v>0</v>
      </c>
      <c r="J468">
        <v>0</v>
      </c>
      <c r="K468">
        <v>126</v>
      </c>
      <c r="L468">
        <v>126</v>
      </c>
      <c r="M468">
        <v>0</v>
      </c>
      <c r="N468">
        <v>0</v>
      </c>
    </row>
    <row r="469" spans="1:14" x14ac:dyDescent="0.25">
      <c r="A469" t="s">
        <v>5116</v>
      </c>
      <c r="B469" t="s">
        <v>74</v>
      </c>
      <c r="C469" t="s">
        <v>105</v>
      </c>
      <c r="D469" t="s">
        <v>4060</v>
      </c>
      <c r="E469">
        <v>70</v>
      </c>
      <c r="F469">
        <v>11</v>
      </c>
      <c r="G469">
        <v>57</v>
      </c>
      <c r="H469">
        <v>2</v>
      </c>
      <c r="I469">
        <v>0</v>
      </c>
      <c r="J469">
        <v>210</v>
      </c>
      <c r="K469">
        <v>0</v>
      </c>
      <c r="L469">
        <v>0</v>
      </c>
      <c r="M469">
        <v>0</v>
      </c>
      <c r="N469">
        <v>0</v>
      </c>
    </row>
    <row r="470" spans="1:14" x14ac:dyDescent="0.25">
      <c r="A470" t="s">
        <v>4520</v>
      </c>
      <c r="B470" t="s">
        <v>72</v>
      </c>
      <c r="C470" t="s">
        <v>92</v>
      </c>
      <c r="D470" t="s">
        <v>4060</v>
      </c>
      <c r="E470">
        <v>6837</v>
      </c>
      <c r="F470">
        <v>1691</v>
      </c>
      <c r="G470">
        <v>4760</v>
      </c>
      <c r="H470">
        <v>308</v>
      </c>
      <c r="I470">
        <v>78</v>
      </c>
      <c r="J470">
        <v>34476</v>
      </c>
      <c r="K470">
        <v>0</v>
      </c>
      <c r="L470">
        <v>0</v>
      </c>
      <c r="M470">
        <v>0</v>
      </c>
      <c r="N470">
        <v>0</v>
      </c>
    </row>
    <row r="471" spans="1:14" x14ac:dyDescent="0.25">
      <c r="A471" t="s">
        <v>4521</v>
      </c>
      <c r="B471" t="s">
        <v>72</v>
      </c>
      <c r="C471" t="s">
        <v>92</v>
      </c>
      <c r="D471" t="s">
        <v>4054</v>
      </c>
      <c r="E471">
        <v>32351</v>
      </c>
      <c r="F471">
        <v>5022</v>
      </c>
      <c r="G471">
        <v>26752</v>
      </c>
      <c r="H471">
        <v>518</v>
      </c>
      <c r="I471">
        <v>59</v>
      </c>
      <c r="J471">
        <v>8963</v>
      </c>
      <c r="K471">
        <v>0</v>
      </c>
      <c r="L471">
        <v>0</v>
      </c>
      <c r="M471">
        <v>0</v>
      </c>
      <c r="N471">
        <v>0</v>
      </c>
    </row>
    <row r="472" spans="1:14" x14ac:dyDescent="0.25">
      <c r="A472" t="s">
        <v>4522</v>
      </c>
      <c r="B472" t="s">
        <v>72</v>
      </c>
      <c r="C472" t="s">
        <v>92</v>
      </c>
      <c r="D472" t="s">
        <v>4050</v>
      </c>
      <c r="E472">
        <v>34476</v>
      </c>
      <c r="F472">
        <v>7379</v>
      </c>
      <c r="G472">
        <v>26314</v>
      </c>
      <c r="H472">
        <v>670</v>
      </c>
      <c r="I472">
        <v>113</v>
      </c>
      <c r="J472">
        <v>6838</v>
      </c>
      <c r="K472">
        <v>0</v>
      </c>
      <c r="L472">
        <v>0</v>
      </c>
      <c r="M472">
        <v>0</v>
      </c>
      <c r="N472">
        <v>0</v>
      </c>
    </row>
    <row r="473" spans="1:14" x14ac:dyDescent="0.25">
      <c r="A473" t="s">
        <v>4523</v>
      </c>
      <c r="B473" t="s">
        <v>72</v>
      </c>
      <c r="C473" t="s">
        <v>92</v>
      </c>
      <c r="D473" t="s">
        <v>4062</v>
      </c>
      <c r="E473">
        <v>41314</v>
      </c>
      <c r="F473">
        <v>7258</v>
      </c>
      <c r="G473">
        <v>32576</v>
      </c>
      <c r="H473">
        <v>1152</v>
      </c>
      <c r="I473">
        <v>328</v>
      </c>
      <c r="J473">
        <v>0</v>
      </c>
      <c r="K473">
        <v>0</v>
      </c>
      <c r="L473">
        <v>0</v>
      </c>
      <c r="M473">
        <v>0</v>
      </c>
      <c r="N473">
        <v>0</v>
      </c>
    </row>
    <row r="474" spans="1:14" x14ac:dyDescent="0.25">
      <c r="A474" t="s">
        <v>4524</v>
      </c>
      <c r="B474" t="s">
        <v>72</v>
      </c>
      <c r="C474" t="s">
        <v>92</v>
      </c>
      <c r="D474" t="s">
        <v>4066</v>
      </c>
      <c r="E474">
        <v>41314</v>
      </c>
      <c r="F474">
        <v>7233</v>
      </c>
      <c r="G474">
        <v>32610</v>
      </c>
      <c r="H474">
        <v>1143</v>
      </c>
      <c r="I474">
        <v>328</v>
      </c>
      <c r="J474">
        <v>0</v>
      </c>
      <c r="K474">
        <v>0</v>
      </c>
      <c r="L474">
        <v>0</v>
      </c>
      <c r="M474">
        <v>0</v>
      </c>
      <c r="N474">
        <v>0</v>
      </c>
    </row>
    <row r="475" spans="1:14" x14ac:dyDescent="0.25">
      <c r="A475" t="s">
        <v>4525</v>
      </c>
      <c r="B475" t="s">
        <v>72</v>
      </c>
      <c r="C475" t="s">
        <v>92</v>
      </c>
      <c r="D475" t="s">
        <v>4052</v>
      </c>
      <c r="E475">
        <v>6837</v>
      </c>
      <c r="F475">
        <v>1337</v>
      </c>
      <c r="G475">
        <v>5032</v>
      </c>
      <c r="H475">
        <v>381</v>
      </c>
      <c r="I475">
        <v>87</v>
      </c>
      <c r="J475">
        <v>34476</v>
      </c>
      <c r="K475">
        <v>0</v>
      </c>
      <c r="L475">
        <v>0</v>
      </c>
      <c r="M475">
        <v>0</v>
      </c>
      <c r="N475">
        <v>0</v>
      </c>
    </row>
    <row r="476" spans="1:14" x14ac:dyDescent="0.25">
      <c r="A476" t="s">
        <v>4526</v>
      </c>
      <c r="B476" t="s">
        <v>72</v>
      </c>
      <c r="C476" t="s">
        <v>92</v>
      </c>
      <c r="D476" t="s">
        <v>4068</v>
      </c>
      <c r="E476">
        <v>6837</v>
      </c>
      <c r="F476">
        <v>1580</v>
      </c>
      <c r="G476">
        <v>4758</v>
      </c>
      <c r="H476">
        <v>309</v>
      </c>
      <c r="I476">
        <v>190</v>
      </c>
      <c r="J476">
        <v>34476</v>
      </c>
      <c r="K476">
        <v>0</v>
      </c>
      <c r="L476">
        <v>0</v>
      </c>
      <c r="M476">
        <v>0</v>
      </c>
      <c r="N476">
        <v>0</v>
      </c>
    </row>
    <row r="477" spans="1:14" x14ac:dyDescent="0.25">
      <c r="A477" t="s">
        <v>4527</v>
      </c>
      <c r="B477" t="s">
        <v>72</v>
      </c>
      <c r="C477" t="s">
        <v>92</v>
      </c>
      <c r="D477" t="s">
        <v>4056</v>
      </c>
      <c r="E477">
        <v>0</v>
      </c>
      <c r="F477">
        <v>0</v>
      </c>
      <c r="G477">
        <v>0</v>
      </c>
      <c r="H477">
        <v>0</v>
      </c>
      <c r="I477">
        <v>0</v>
      </c>
      <c r="J477">
        <v>0</v>
      </c>
      <c r="K477">
        <v>36301</v>
      </c>
      <c r="L477">
        <v>35568</v>
      </c>
      <c r="M477">
        <v>692</v>
      </c>
      <c r="N477">
        <v>41</v>
      </c>
    </row>
    <row r="478" spans="1:14" x14ac:dyDescent="0.25">
      <c r="A478" t="s">
        <v>4528</v>
      </c>
      <c r="B478" t="s">
        <v>72</v>
      </c>
      <c r="C478" t="s">
        <v>92</v>
      </c>
      <c r="D478" t="s">
        <v>4058</v>
      </c>
      <c r="E478">
        <v>0</v>
      </c>
      <c r="F478">
        <v>0</v>
      </c>
      <c r="G478">
        <v>0</v>
      </c>
      <c r="H478">
        <v>0</v>
      </c>
      <c r="I478">
        <v>0</v>
      </c>
      <c r="J478">
        <v>0</v>
      </c>
      <c r="K478">
        <v>32736</v>
      </c>
      <c r="L478">
        <v>32106</v>
      </c>
      <c r="M478">
        <v>587</v>
      </c>
      <c r="N478">
        <v>43</v>
      </c>
    </row>
    <row r="479" spans="1:14" x14ac:dyDescent="0.25">
      <c r="A479" t="s">
        <v>4529</v>
      </c>
      <c r="B479" t="s">
        <v>72</v>
      </c>
      <c r="C479" t="s">
        <v>92</v>
      </c>
      <c r="D479" t="s">
        <v>4064</v>
      </c>
      <c r="E479">
        <v>31548</v>
      </c>
      <c r="F479">
        <v>4928</v>
      </c>
      <c r="G479">
        <v>26256</v>
      </c>
      <c r="H479">
        <v>317</v>
      </c>
      <c r="I479">
        <v>47</v>
      </c>
      <c r="J479">
        <v>9766</v>
      </c>
      <c r="K479">
        <v>0</v>
      </c>
      <c r="L479">
        <v>0</v>
      </c>
      <c r="M479">
        <v>0</v>
      </c>
      <c r="N479">
        <v>0</v>
      </c>
    </row>
    <row r="480" spans="1:14" x14ac:dyDescent="0.25">
      <c r="A480" t="s">
        <v>4530</v>
      </c>
      <c r="B480" t="s">
        <v>72</v>
      </c>
      <c r="C480" t="s">
        <v>93</v>
      </c>
      <c r="D480" t="s">
        <v>4060</v>
      </c>
      <c r="E480">
        <v>20</v>
      </c>
      <c r="F480">
        <v>2</v>
      </c>
      <c r="G480">
        <v>18</v>
      </c>
      <c r="H480">
        <v>0</v>
      </c>
      <c r="I480">
        <v>0</v>
      </c>
      <c r="J480">
        <v>117</v>
      </c>
      <c r="K480">
        <v>0</v>
      </c>
      <c r="L480">
        <v>0</v>
      </c>
      <c r="M480">
        <v>0</v>
      </c>
      <c r="N480">
        <v>0</v>
      </c>
    </row>
    <row r="481" spans="1:14" x14ac:dyDescent="0.25">
      <c r="A481" t="s">
        <v>4531</v>
      </c>
      <c r="B481" t="s">
        <v>72</v>
      </c>
      <c r="C481" t="s">
        <v>94</v>
      </c>
      <c r="D481" t="s">
        <v>4060</v>
      </c>
      <c r="E481">
        <v>52</v>
      </c>
      <c r="F481">
        <v>24</v>
      </c>
      <c r="G481">
        <v>26</v>
      </c>
      <c r="H481">
        <v>1</v>
      </c>
      <c r="I481">
        <v>1</v>
      </c>
      <c r="J481">
        <v>243</v>
      </c>
      <c r="K481">
        <v>0</v>
      </c>
      <c r="L481">
        <v>0</v>
      </c>
      <c r="M481">
        <v>0</v>
      </c>
      <c r="N481">
        <v>0</v>
      </c>
    </row>
    <row r="482" spans="1:14" x14ac:dyDescent="0.25">
      <c r="A482" t="s">
        <v>4532</v>
      </c>
      <c r="B482" t="s">
        <v>72</v>
      </c>
      <c r="C482" t="s">
        <v>95</v>
      </c>
      <c r="D482" t="s">
        <v>4060</v>
      </c>
      <c r="E482">
        <v>27</v>
      </c>
      <c r="F482">
        <v>2</v>
      </c>
      <c r="G482">
        <v>23</v>
      </c>
      <c r="H482">
        <v>0</v>
      </c>
      <c r="I482">
        <v>2</v>
      </c>
      <c r="J482">
        <v>144</v>
      </c>
      <c r="K482">
        <v>0</v>
      </c>
      <c r="L482">
        <v>0</v>
      </c>
      <c r="M482">
        <v>0</v>
      </c>
      <c r="N482">
        <v>0</v>
      </c>
    </row>
    <row r="483" spans="1:14" x14ac:dyDescent="0.25">
      <c r="A483" t="s">
        <v>4533</v>
      </c>
      <c r="B483" t="s">
        <v>72</v>
      </c>
      <c r="C483" t="s">
        <v>96</v>
      </c>
      <c r="D483" t="s">
        <v>4060</v>
      </c>
      <c r="E483">
        <v>28</v>
      </c>
      <c r="F483">
        <v>12</v>
      </c>
      <c r="G483">
        <v>15</v>
      </c>
      <c r="H483">
        <v>1</v>
      </c>
      <c r="I483">
        <v>0</v>
      </c>
      <c r="J483">
        <v>107</v>
      </c>
      <c r="K483">
        <v>0</v>
      </c>
      <c r="L483">
        <v>0</v>
      </c>
      <c r="M483">
        <v>0</v>
      </c>
      <c r="N483">
        <v>0</v>
      </c>
    </row>
    <row r="484" spans="1:14" x14ac:dyDescent="0.25">
      <c r="A484" t="s">
        <v>4534</v>
      </c>
      <c r="B484" t="s">
        <v>72</v>
      </c>
      <c r="C484" t="s">
        <v>97</v>
      </c>
      <c r="D484" t="s">
        <v>4060</v>
      </c>
      <c r="E484">
        <v>3</v>
      </c>
      <c r="F484">
        <v>0</v>
      </c>
      <c r="G484">
        <v>3</v>
      </c>
      <c r="H484">
        <v>0</v>
      </c>
      <c r="I484">
        <v>0</v>
      </c>
      <c r="J484">
        <v>122</v>
      </c>
      <c r="K484">
        <v>0</v>
      </c>
      <c r="L484">
        <v>0</v>
      </c>
      <c r="M484">
        <v>0</v>
      </c>
      <c r="N484">
        <v>0</v>
      </c>
    </row>
    <row r="485" spans="1:14" x14ac:dyDescent="0.25">
      <c r="A485" t="s">
        <v>4535</v>
      </c>
      <c r="B485" t="s">
        <v>72</v>
      </c>
      <c r="C485" t="s">
        <v>98</v>
      </c>
      <c r="D485" t="s">
        <v>4060</v>
      </c>
      <c r="E485">
        <v>57</v>
      </c>
      <c r="F485">
        <v>12</v>
      </c>
      <c r="G485">
        <v>41</v>
      </c>
      <c r="H485">
        <v>3</v>
      </c>
      <c r="I485">
        <v>1</v>
      </c>
      <c r="J485">
        <v>243</v>
      </c>
      <c r="K485">
        <v>0</v>
      </c>
      <c r="L485">
        <v>0</v>
      </c>
      <c r="M485">
        <v>0</v>
      </c>
      <c r="N485">
        <v>0</v>
      </c>
    </row>
    <row r="486" spans="1:14" x14ac:dyDescent="0.25">
      <c r="A486" t="s">
        <v>4536</v>
      </c>
      <c r="B486" t="s">
        <v>72</v>
      </c>
      <c r="C486" t="s">
        <v>99</v>
      </c>
      <c r="D486" t="s">
        <v>4060</v>
      </c>
      <c r="E486">
        <v>94</v>
      </c>
      <c r="F486">
        <v>7</v>
      </c>
      <c r="G486">
        <v>70</v>
      </c>
      <c r="H486">
        <v>13</v>
      </c>
      <c r="I486">
        <v>4</v>
      </c>
      <c r="J486">
        <v>519</v>
      </c>
      <c r="K486">
        <v>0</v>
      </c>
      <c r="L486">
        <v>0</v>
      </c>
      <c r="M486">
        <v>0</v>
      </c>
      <c r="N486">
        <v>0</v>
      </c>
    </row>
    <row r="487" spans="1:14" x14ac:dyDescent="0.25">
      <c r="A487" t="s">
        <v>4537</v>
      </c>
      <c r="B487" t="s">
        <v>72</v>
      </c>
      <c r="C487" t="s">
        <v>100</v>
      </c>
      <c r="D487" t="s">
        <v>4060</v>
      </c>
      <c r="E487">
        <v>19</v>
      </c>
      <c r="F487">
        <v>4</v>
      </c>
      <c r="G487">
        <v>14</v>
      </c>
      <c r="H487">
        <v>0</v>
      </c>
      <c r="I487">
        <v>1</v>
      </c>
      <c r="J487">
        <v>83</v>
      </c>
      <c r="K487">
        <v>0</v>
      </c>
      <c r="L487">
        <v>0</v>
      </c>
      <c r="M487">
        <v>0</v>
      </c>
      <c r="N487">
        <v>0</v>
      </c>
    </row>
    <row r="488" spans="1:14" x14ac:dyDescent="0.25">
      <c r="A488" t="s">
        <v>4538</v>
      </c>
      <c r="B488" t="s">
        <v>72</v>
      </c>
      <c r="C488" t="s">
        <v>101</v>
      </c>
      <c r="D488" t="s">
        <v>4060</v>
      </c>
      <c r="E488">
        <v>17</v>
      </c>
      <c r="F488">
        <v>3</v>
      </c>
      <c r="G488">
        <v>12</v>
      </c>
      <c r="H488">
        <v>2</v>
      </c>
      <c r="I488">
        <v>0</v>
      </c>
      <c r="J488">
        <v>65</v>
      </c>
      <c r="K488">
        <v>0</v>
      </c>
      <c r="L488">
        <v>0</v>
      </c>
      <c r="M488">
        <v>0</v>
      </c>
      <c r="N488">
        <v>0</v>
      </c>
    </row>
    <row r="489" spans="1:14" x14ac:dyDescent="0.25">
      <c r="A489" t="s">
        <v>4539</v>
      </c>
      <c r="B489" t="s">
        <v>72</v>
      </c>
      <c r="C489" t="s">
        <v>102</v>
      </c>
      <c r="D489" t="s">
        <v>4060</v>
      </c>
      <c r="E489">
        <v>35</v>
      </c>
      <c r="F489">
        <v>2</v>
      </c>
      <c r="G489">
        <v>31</v>
      </c>
      <c r="H489">
        <v>2</v>
      </c>
      <c r="I489">
        <v>0</v>
      </c>
      <c r="J489">
        <v>127</v>
      </c>
      <c r="K489">
        <v>0</v>
      </c>
      <c r="L489">
        <v>0</v>
      </c>
      <c r="M489">
        <v>0</v>
      </c>
      <c r="N489">
        <v>0</v>
      </c>
    </row>
    <row r="490" spans="1:14" x14ac:dyDescent="0.25">
      <c r="A490" t="s">
        <v>4540</v>
      </c>
      <c r="B490" t="s">
        <v>72</v>
      </c>
      <c r="C490" t="s">
        <v>103</v>
      </c>
      <c r="D490" t="s">
        <v>4060</v>
      </c>
      <c r="E490">
        <v>51</v>
      </c>
      <c r="F490">
        <v>16</v>
      </c>
      <c r="G490">
        <v>32</v>
      </c>
      <c r="H490">
        <v>3</v>
      </c>
      <c r="I490">
        <v>0</v>
      </c>
      <c r="J490">
        <v>223</v>
      </c>
      <c r="K490">
        <v>0</v>
      </c>
      <c r="L490">
        <v>0</v>
      </c>
      <c r="M490">
        <v>0</v>
      </c>
      <c r="N490">
        <v>0</v>
      </c>
    </row>
    <row r="491" spans="1:14" x14ac:dyDescent="0.25">
      <c r="A491" t="s">
        <v>4541</v>
      </c>
      <c r="B491" t="s">
        <v>72</v>
      </c>
      <c r="C491" t="s">
        <v>104</v>
      </c>
      <c r="D491" t="s">
        <v>4060</v>
      </c>
      <c r="E491">
        <v>24</v>
      </c>
      <c r="F491">
        <v>7</v>
      </c>
      <c r="G491">
        <v>16</v>
      </c>
      <c r="H491">
        <v>1</v>
      </c>
      <c r="I491">
        <v>0</v>
      </c>
      <c r="J491">
        <v>147</v>
      </c>
      <c r="K491">
        <v>0</v>
      </c>
      <c r="L491">
        <v>0</v>
      </c>
      <c r="M491">
        <v>0</v>
      </c>
      <c r="N491">
        <v>0</v>
      </c>
    </row>
    <row r="492" spans="1:14" x14ac:dyDescent="0.25">
      <c r="A492" t="s">
        <v>4542</v>
      </c>
      <c r="B492" t="s">
        <v>72</v>
      </c>
      <c r="C492" t="s">
        <v>105</v>
      </c>
      <c r="D492" t="s">
        <v>4060</v>
      </c>
      <c r="E492">
        <v>95</v>
      </c>
      <c r="F492">
        <v>20</v>
      </c>
      <c r="G492">
        <v>71</v>
      </c>
      <c r="H492">
        <v>3</v>
      </c>
      <c r="I492">
        <v>1</v>
      </c>
      <c r="J492">
        <v>313</v>
      </c>
      <c r="K492">
        <v>0</v>
      </c>
      <c r="L492">
        <v>0</v>
      </c>
      <c r="M492">
        <v>0</v>
      </c>
      <c r="N492">
        <v>0</v>
      </c>
    </row>
    <row r="493" spans="1:14" x14ac:dyDescent="0.25">
      <c r="A493" t="s">
        <v>4543</v>
      </c>
      <c r="B493" t="s">
        <v>72</v>
      </c>
      <c r="C493" t="s">
        <v>106</v>
      </c>
      <c r="D493" t="s">
        <v>4060</v>
      </c>
      <c r="E493">
        <v>24</v>
      </c>
      <c r="F493">
        <v>6</v>
      </c>
      <c r="G493">
        <v>16</v>
      </c>
      <c r="H493">
        <v>2</v>
      </c>
      <c r="I493">
        <v>0</v>
      </c>
      <c r="J493">
        <v>172</v>
      </c>
      <c r="K493">
        <v>0</v>
      </c>
      <c r="L493">
        <v>0</v>
      </c>
      <c r="M493">
        <v>0</v>
      </c>
      <c r="N493">
        <v>0</v>
      </c>
    </row>
    <row r="494" spans="1:14" x14ac:dyDescent="0.25">
      <c r="A494" t="s">
        <v>4544</v>
      </c>
      <c r="B494" t="s">
        <v>72</v>
      </c>
      <c r="C494" t="s">
        <v>107</v>
      </c>
      <c r="D494" t="s">
        <v>4060</v>
      </c>
      <c r="E494">
        <v>20</v>
      </c>
      <c r="F494">
        <v>7</v>
      </c>
      <c r="G494">
        <v>13</v>
      </c>
      <c r="H494">
        <v>0</v>
      </c>
      <c r="I494">
        <v>0</v>
      </c>
      <c r="J494">
        <v>135</v>
      </c>
      <c r="K494">
        <v>0</v>
      </c>
      <c r="L494">
        <v>0</v>
      </c>
      <c r="M494">
        <v>0</v>
      </c>
      <c r="N494">
        <v>0</v>
      </c>
    </row>
    <row r="495" spans="1:14" x14ac:dyDescent="0.25">
      <c r="A495" t="s">
        <v>4545</v>
      </c>
      <c r="B495" t="s">
        <v>72</v>
      </c>
      <c r="C495" t="s">
        <v>108</v>
      </c>
      <c r="D495" t="s">
        <v>4060</v>
      </c>
      <c r="E495">
        <v>64</v>
      </c>
      <c r="F495">
        <v>15</v>
      </c>
      <c r="G495">
        <v>48</v>
      </c>
      <c r="H495">
        <v>1</v>
      </c>
      <c r="I495">
        <v>0</v>
      </c>
      <c r="J495">
        <v>283</v>
      </c>
      <c r="K495">
        <v>0</v>
      </c>
      <c r="L495">
        <v>0</v>
      </c>
      <c r="M495">
        <v>0</v>
      </c>
      <c r="N495">
        <v>0</v>
      </c>
    </row>
    <row r="496" spans="1:14" x14ac:dyDescent="0.25">
      <c r="A496" t="s">
        <v>4546</v>
      </c>
      <c r="B496" t="s">
        <v>72</v>
      </c>
      <c r="C496" t="s">
        <v>109</v>
      </c>
      <c r="D496" t="s">
        <v>4060</v>
      </c>
      <c r="E496">
        <v>80</v>
      </c>
      <c r="F496">
        <v>38</v>
      </c>
      <c r="G496">
        <v>38</v>
      </c>
      <c r="H496">
        <v>3</v>
      </c>
      <c r="I496">
        <v>1</v>
      </c>
      <c r="J496">
        <v>373</v>
      </c>
      <c r="K496">
        <v>0</v>
      </c>
      <c r="L496">
        <v>0</v>
      </c>
      <c r="M496">
        <v>0</v>
      </c>
      <c r="N496">
        <v>0</v>
      </c>
    </row>
    <row r="497" spans="1:14" x14ac:dyDescent="0.25">
      <c r="A497" t="s">
        <v>4547</v>
      </c>
      <c r="B497" t="s">
        <v>72</v>
      </c>
      <c r="C497" t="s">
        <v>110</v>
      </c>
      <c r="D497" t="s">
        <v>4060</v>
      </c>
      <c r="E497">
        <v>94</v>
      </c>
      <c r="F497">
        <v>31</v>
      </c>
      <c r="G497">
        <v>59</v>
      </c>
      <c r="H497">
        <v>4</v>
      </c>
      <c r="I497">
        <v>0</v>
      </c>
      <c r="J497">
        <v>450</v>
      </c>
      <c r="K497">
        <v>0</v>
      </c>
      <c r="L497">
        <v>0</v>
      </c>
      <c r="M497">
        <v>0</v>
      </c>
      <c r="N497">
        <v>0</v>
      </c>
    </row>
    <row r="498" spans="1:14" x14ac:dyDescent="0.25">
      <c r="A498" t="s">
        <v>4548</v>
      </c>
      <c r="B498" t="s">
        <v>72</v>
      </c>
      <c r="C498" t="s">
        <v>111</v>
      </c>
      <c r="D498" t="s">
        <v>4060</v>
      </c>
      <c r="E498">
        <v>26</v>
      </c>
      <c r="F498">
        <v>4</v>
      </c>
      <c r="G498">
        <v>22</v>
      </c>
      <c r="H498">
        <v>0</v>
      </c>
      <c r="I498">
        <v>0</v>
      </c>
      <c r="J498">
        <v>112</v>
      </c>
      <c r="K498">
        <v>0</v>
      </c>
      <c r="L498">
        <v>0</v>
      </c>
      <c r="M498">
        <v>0</v>
      </c>
      <c r="N498">
        <v>0</v>
      </c>
    </row>
    <row r="499" spans="1:14" x14ac:dyDescent="0.25">
      <c r="A499" t="s">
        <v>4549</v>
      </c>
      <c r="B499" t="s">
        <v>72</v>
      </c>
      <c r="C499" t="s">
        <v>112</v>
      </c>
      <c r="D499" t="s">
        <v>4060</v>
      </c>
      <c r="E499">
        <v>21</v>
      </c>
      <c r="F499">
        <v>6</v>
      </c>
      <c r="G499">
        <v>14</v>
      </c>
      <c r="H499">
        <v>1</v>
      </c>
      <c r="I499">
        <v>0</v>
      </c>
      <c r="J499">
        <v>130</v>
      </c>
      <c r="K499">
        <v>0</v>
      </c>
      <c r="L499">
        <v>0</v>
      </c>
      <c r="M499">
        <v>0</v>
      </c>
      <c r="N499">
        <v>0</v>
      </c>
    </row>
    <row r="500" spans="1:14" x14ac:dyDescent="0.25">
      <c r="A500" t="s">
        <v>4550</v>
      </c>
      <c r="B500" t="s">
        <v>72</v>
      </c>
      <c r="C500" t="s">
        <v>113</v>
      </c>
      <c r="D500" t="s">
        <v>4060</v>
      </c>
      <c r="E500">
        <v>103</v>
      </c>
      <c r="F500">
        <v>35</v>
      </c>
      <c r="G500">
        <v>59</v>
      </c>
      <c r="H500">
        <v>8</v>
      </c>
      <c r="I500">
        <v>1</v>
      </c>
      <c r="J500">
        <v>512</v>
      </c>
      <c r="K500">
        <v>0</v>
      </c>
      <c r="L500">
        <v>0</v>
      </c>
      <c r="M500">
        <v>0</v>
      </c>
      <c r="N500">
        <v>0</v>
      </c>
    </row>
    <row r="501" spans="1:14" x14ac:dyDescent="0.25">
      <c r="A501" t="s">
        <v>4551</v>
      </c>
      <c r="B501" t="s">
        <v>72</v>
      </c>
      <c r="C501" t="s">
        <v>114</v>
      </c>
      <c r="D501" t="s">
        <v>4060</v>
      </c>
      <c r="E501">
        <v>27</v>
      </c>
      <c r="F501">
        <v>5</v>
      </c>
      <c r="G501">
        <v>21</v>
      </c>
      <c r="H501">
        <v>0</v>
      </c>
      <c r="I501">
        <v>1</v>
      </c>
      <c r="J501">
        <v>132</v>
      </c>
      <c r="K501">
        <v>0</v>
      </c>
      <c r="L501">
        <v>0</v>
      </c>
      <c r="M501">
        <v>0</v>
      </c>
      <c r="N501">
        <v>0</v>
      </c>
    </row>
    <row r="502" spans="1:14" x14ac:dyDescent="0.25">
      <c r="A502" t="s">
        <v>4552</v>
      </c>
      <c r="B502" t="s">
        <v>72</v>
      </c>
      <c r="C502" t="s">
        <v>115</v>
      </c>
      <c r="D502" t="s">
        <v>4060</v>
      </c>
      <c r="E502">
        <v>42</v>
      </c>
      <c r="F502">
        <v>5</v>
      </c>
      <c r="G502">
        <v>33</v>
      </c>
      <c r="H502">
        <v>3</v>
      </c>
      <c r="I502">
        <v>1</v>
      </c>
      <c r="J502">
        <v>268</v>
      </c>
      <c r="K502">
        <v>0</v>
      </c>
      <c r="L502">
        <v>0</v>
      </c>
      <c r="M502">
        <v>0</v>
      </c>
      <c r="N502">
        <v>0</v>
      </c>
    </row>
    <row r="503" spans="1:14" x14ac:dyDescent="0.25">
      <c r="A503" t="s">
        <v>4553</v>
      </c>
      <c r="B503" t="s">
        <v>72</v>
      </c>
      <c r="C503" t="s">
        <v>116</v>
      </c>
      <c r="D503" t="s">
        <v>4060</v>
      </c>
      <c r="E503">
        <v>47</v>
      </c>
      <c r="F503">
        <v>10</v>
      </c>
      <c r="G503">
        <v>36</v>
      </c>
      <c r="H503">
        <v>1</v>
      </c>
      <c r="I503">
        <v>0</v>
      </c>
      <c r="J503">
        <v>197</v>
      </c>
      <c r="K503">
        <v>0</v>
      </c>
      <c r="L503">
        <v>0</v>
      </c>
      <c r="M503">
        <v>0</v>
      </c>
      <c r="N503">
        <v>0</v>
      </c>
    </row>
    <row r="504" spans="1:14" x14ac:dyDescent="0.25">
      <c r="A504" t="s">
        <v>4554</v>
      </c>
      <c r="B504" t="s">
        <v>72</v>
      </c>
      <c r="C504" t="s">
        <v>117</v>
      </c>
      <c r="D504" t="s">
        <v>4060</v>
      </c>
      <c r="E504">
        <v>33</v>
      </c>
      <c r="F504">
        <v>9</v>
      </c>
      <c r="G504">
        <v>24</v>
      </c>
      <c r="H504">
        <v>0</v>
      </c>
      <c r="I504">
        <v>0</v>
      </c>
      <c r="J504">
        <v>189</v>
      </c>
      <c r="K504">
        <v>0</v>
      </c>
      <c r="L504">
        <v>0</v>
      </c>
      <c r="M504">
        <v>0</v>
      </c>
      <c r="N504">
        <v>0</v>
      </c>
    </row>
    <row r="505" spans="1:14" x14ac:dyDescent="0.25">
      <c r="A505" t="s">
        <v>4555</v>
      </c>
      <c r="B505" t="s">
        <v>72</v>
      </c>
      <c r="C505" t="s">
        <v>118</v>
      </c>
      <c r="D505" t="s">
        <v>4060</v>
      </c>
      <c r="E505">
        <v>2</v>
      </c>
      <c r="F505">
        <v>2</v>
      </c>
      <c r="G505">
        <v>0</v>
      </c>
      <c r="H505">
        <v>0</v>
      </c>
      <c r="I505">
        <v>0</v>
      </c>
      <c r="J505">
        <v>3</v>
      </c>
      <c r="K505">
        <v>0</v>
      </c>
      <c r="L505">
        <v>0</v>
      </c>
      <c r="M505">
        <v>0</v>
      </c>
      <c r="N505">
        <v>0</v>
      </c>
    </row>
    <row r="506" spans="1:14" x14ac:dyDescent="0.25">
      <c r="A506" t="s">
        <v>4556</v>
      </c>
      <c r="B506" t="s">
        <v>72</v>
      </c>
      <c r="C506" t="s">
        <v>119</v>
      </c>
      <c r="D506" t="s">
        <v>4060</v>
      </c>
      <c r="E506">
        <v>55</v>
      </c>
      <c r="F506">
        <v>17</v>
      </c>
      <c r="G506">
        <v>36</v>
      </c>
      <c r="H506">
        <v>2</v>
      </c>
      <c r="I506">
        <v>0</v>
      </c>
      <c r="J506">
        <v>299</v>
      </c>
      <c r="K506">
        <v>0</v>
      </c>
      <c r="L506">
        <v>0</v>
      </c>
      <c r="M506">
        <v>0</v>
      </c>
      <c r="N506">
        <v>0</v>
      </c>
    </row>
    <row r="507" spans="1:14" x14ac:dyDescent="0.25">
      <c r="A507" t="s">
        <v>4557</v>
      </c>
      <c r="B507" t="s">
        <v>72</v>
      </c>
      <c r="C507" t="s">
        <v>120</v>
      </c>
      <c r="D507" t="s">
        <v>4060</v>
      </c>
      <c r="E507">
        <v>38</v>
      </c>
      <c r="F507">
        <v>8</v>
      </c>
      <c r="G507">
        <v>27</v>
      </c>
      <c r="H507">
        <v>3</v>
      </c>
      <c r="I507">
        <v>0</v>
      </c>
      <c r="J507">
        <v>232</v>
      </c>
      <c r="K507">
        <v>0</v>
      </c>
      <c r="L507">
        <v>0</v>
      </c>
      <c r="M507">
        <v>0</v>
      </c>
      <c r="N507">
        <v>0</v>
      </c>
    </row>
    <row r="508" spans="1:14" x14ac:dyDescent="0.25">
      <c r="A508" t="s">
        <v>4558</v>
      </c>
      <c r="B508" t="s">
        <v>72</v>
      </c>
      <c r="C508" t="s">
        <v>121</v>
      </c>
      <c r="D508" t="s">
        <v>4060</v>
      </c>
      <c r="E508">
        <v>60</v>
      </c>
      <c r="F508">
        <v>13</v>
      </c>
      <c r="G508">
        <v>45</v>
      </c>
      <c r="H508">
        <v>0</v>
      </c>
      <c r="I508">
        <v>2</v>
      </c>
      <c r="J508">
        <v>277</v>
      </c>
      <c r="K508">
        <v>0</v>
      </c>
      <c r="L508">
        <v>0</v>
      </c>
      <c r="M508">
        <v>0</v>
      </c>
      <c r="N508">
        <v>0</v>
      </c>
    </row>
    <row r="509" spans="1:14" x14ac:dyDescent="0.25">
      <c r="A509" t="s">
        <v>4559</v>
      </c>
      <c r="B509" t="s">
        <v>72</v>
      </c>
      <c r="C509" t="s">
        <v>122</v>
      </c>
      <c r="D509" t="s">
        <v>4060</v>
      </c>
      <c r="E509">
        <v>22</v>
      </c>
      <c r="F509">
        <v>8</v>
      </c>
      <c r="G509">
        <v>14</v>
      </c>
      <c r="H509">
        <v>0</v>
      </c>
      <c r="I509">
        <v>0</v>
      </c>
      <c r="J509">
        <v>209</v>
      </c>
      <c r="K509">
        <v>0</v>
      </c>
      <c r="L509">
        <v>0</v>
      </c>
      <c r="M509">
        <v>0</v>
      </c>
      <c r="N509">
        <v>0</v>
      </c>
    </row>
    <row r="510" spans="1:14" x14ac:dyDescent="0.25">
      <c r="A510" t="s">
        <v>4560</v>
      </c>
      <c r="B510" t="s">
        <v>72</v>
      </c>
      <c r="C510" t="s">
        <v>123</v>
      </c>
      <c r="D510" t="s">
        <v>4060</v>
      </c>
      <c r="E510">
        <v>15</v>
      </c>
      <c r="F510">
        <v>7</v>
      </c>
      <c r="G510">
        <v>8</v>
      </c>
      <c r="H510">
        <v>0</v>
      </c>
      <c r="I510">
        <v>0</v>
      </c>
      <c r="J510">
        <v>65</v>
      </c>
      <c r="K510">
        <v>0</v>
      </c>
      <c r="L510">
        <v>0</v>
      </c>
      <c r="M510">
        <v>0</v>
      </c>
      <c r="N510">
        <v>0</v>
      </c>
    </row>
    <row r="511" spans="1:14" x14ac:dyDescent="0.25">
      <c r="A511" t="s">
        <v>4561</v>
      </c>
      <c r="B511" t="s">
        <v>72</v>
      </c>
      <c r="C511" t="s">
        <v>124</v>
      </c>
      <c r="D511" t="s">
        <v>4060</v>
      </c>
      <c r="E511">
        <v>10</v>
      </c>
      <c r="F511">
        <v>0</v>
      </c>
      <c r="G511">
        <v>9</v>
      </c>
      <c r="H511">
        <v>1</v>
      </c>
      <c r="I511">
        <v>0</v>
      </c>
      <c r="J511">
        <v>154</v>
      </c>
      <c r="K511">
        <v>0</v>
      </c>
      <c r="L511">
        <v>0</v>
      </c>
      <c r="M511">
        <v>0</v>
      </c>
      <c r="N511">
        <v>0</v>
      </c>
    </row>
    <row r="512" spans="1:14" x14ac:dyDescent="0.25">
      <c r="A512" t="s">
        <v>4562</v>
      </c>
      <c r="B512" t="s">
        <v>72</v>
      </c>
      <c r="C512" t="s">
        <v>125</v>
      </c>
      <c r="D512" t="s">
        <v>4060</v>
      </c>
      <c r="E512">
        <v>70</v>
      </c>
      <c r="F512">
        <v>5</v>
      </c>
      <c r="G512">
        <v>57</v>
      </c>
      <c r="H512">
        <v>6</v>
      </c>
      <c r="I512">
        <v>2</v>
      </c>
      <c r="J512">
        <v>477</v>
      </c>
      <c r="K512">
        <v>0</v>
      </c>
      <c r="L512">
        <v>0</v>
      </c>
      <c r="M512">
        <v>0</v>
      </c>
      <c r="N512">
        <v>0</v>
      </c>
    </row>
    <row r="513" spans="1:14" x14ac:dyDescent="0.25">
      <c r="A513" t="s">
        <v>4563</v>
      </c>
      <c r="B513" t="s">
        <v>72</v>
      </c>
      <c r="C513" t="s">
        <v>126</v>
      </c>
      <c r="D513" t="s">
        <v>4060</v>
      </c>
      <c r="E513">
        <v>104</v>
      </c>
      <c r="F513">
        <v>25</v>
      </c>
      <c r="G513">
        <v>74</v>
      </c>
      <c r="H513">
        <v>5</v>
      </c>
      <c r="I513">
        <v>0</v>
      </c>
      <c r="J513">
        <v>432</v>
      </c>
      <c r="K513">
        <v>0</v>
      </c>
      <c r="L513">
        <v>0</v>
      </c>
      <c r="M513">
        <v>0</v>
      </c>
      <c r="N513">
        <v>0</v>
      </c>
    </row>
    <row r="514" spans="1:14" x14ac:dyDescent="0.25">
      <c r="A514" t="s">
        <v>4564</v>
      </c>
      <c r="B514" t="s">
        <v>72</v>
      </c>
      <c r="C514" t="s">
        <v>127</v>
      </c>
      <c r="D514" t="s">
        <v>4060</v>
      </c>
      <c r="E514">
        <v>54</v>
      </c>
      <c r="F514">
        <v>11</v>
      </c>
      <c r="G514">
        <v>42</v>
      </c>
      <c r="H514">
        <v>1</v>
      </c>
      <c r="I514">
        <v>0</v>
      </c>
      <c r="J514">
        <v>205</v>
      </c>
      <c r="K514">
        <v>0</v>
      </c>
      <c r="L514">
        <v>0</v>
      </c>
      <c r="M514">
        <v>0</v>
      </c>
      <c r="N514">
        <v>0</v>
      </c>
    </row>
    <row r="515" spans="1:14" x14ac:dyDescent="0.25">
      <c r="A515" t="s">
        <v>4565</v>
      </c>
      <c r="B515" t="s">
        <v>72</v>
      </c>
      <c r="C515" t="s">
        <v>128</v>
      </c>
      <c r="D515" t="s">
        <v>4060</v>
      </c>
      <c r="E515">
        <v>31</v>
      </c>
      <c r="F515">
        <v>16</v>
      </c>
      <c r="G515">
        <v>15</v>
      </c>
      <c r="H515">
        <v>0</v>
      </c>
      <c r="I515">
        <v>0</v>
      </c>
      <c r="J515">
        <v>190</v>
      </c>
      <c r="K515">
        <v>0</v>
      </c>
      <c r="L515">
        <v>0</v>
      </c>
      <c r="M515">
        <v>0</v>
      </c>
      <c r="N515">
        <v>0</v>
      </c>
    </row>
    <row r="516" spans="1:14" x14ac:dyDescent="0.25">
      <c r="A516" t="s">
        <v>4566</v>
      </c>
      <c r="B516" t="s">
        <v>72</v>
      </c>
      <c r="C516" t="s">
        <v>129</v>
      </c>
      <c r="D516" t="s">
        <v>4060</v>
      </c>
      <c r="E516">
        <v>26</v>
      </c>
      <c r="F516">
        <v>7</v>
      </c>
      <c r="G516">
        <v>18</v>
      </c>
      <c r="H516">
        <v>1</v>
      </c>
      <c r="I516">
        <v>0</v>
      </c>
      <c r="J516">
        <v>126</v>
      </c>
      <c r="K516">
        <v>0</v>
      </c>
      <c r="L516">
        <v>0</v>
      </c>
      <c r="M516">
        <v>0</v>
      </c>
      <c r="N516">
        <v>0</v>
      </c>
    </row>
    <row r="517" spans="1:14" x14ac:dyDescent="0.25">
      <c r="A517" t="s">
        <v>4567</v>
      </c>
      <c r="B517" t="s">
        <v>72</v>
      </c>
      <c r="C517" t="s">
        <v>130</v>
      </c>
      <c r="D517" t="s">
        <v>4060</v>
      </c>
      <c r="E517">
        <v>50</v>
      </c>
      <c r="F517">
        <v>14</v>
      </c>
      <c r="G517">
        <v>35</v>
      </c>
      <c r="H517">
        <v>1</v>
      </c>
      <c r="I517">
        <v>0</v>
      </c>
      <c r="J517">
        <v>255</v>
      </c>
      <c r="K517">
        <v>0</v>
      </c>
      <c r="L517">
        <v>0</v>
      </c>
      <c r="M517">
        <v>0</v>
      </c>
      <c r="N517">
        <v>0</v>
      </c>
    </row>
    <row r="518" spans="1:14" x14ac:dyDescent="0.25">
      <c r="A518" t="s">
        <v>4568</v>
      </c>
      <c r="B518" t="s">
        <v>72</v>
      </c>
      <c r="C518" t="s">
        <v>131</v>
      </c>
      <c r="D518" t="s">
        <v>4060</v>
      </c>
      <c r="E518">
        <v>41</v>
      </c>
      <c r="F518">
        <v>7</v>
      </c>
      <c r="G518">
        <v>32</v>
      </c>
      <c r="H518">
        <v>1</v>
      </c>
      <c r="I518">
        <v>1</v>
      </c>
      <c r="J518">
        <v>196</v>
      </c>
      <c r="K518">
        <v>0</v>
      </c>
      <c r="L518">
        <v>0</v>
      </c>
      <c r="M518">
        <v>0</v>
      </c>
      <c r="N518">
        <v>0</v>
      </c>
    </row>
    <row r="519" spans="1:14" x14ac:dyDescent="0.25">
      <c r="A519" t="s">
        <v>4569</v>
      </c>
      <c r="B519" t="s">
        <v>72</v>
      </c>
      <c r="C519" t="s">
        <v>132</v>
      </c>
      <c r="D519" t="s">
        <v>4060</v>
      </c>
      <c r="E519">
        <v>38</v>
      </c>
      <c r="F519">
        <v>5</v>
      </c>
      <c r="G519">
        <v>33</v>
      </c>
      <c r="H519">
        <v>0</v>
      </c>
      <c r="I519">
        <v>0</v>
      </c>
      <c r="J519">
        <v>182</v>
      </c>
      <c r="K519">
        <v>0</v>
      </c>
      <c r="L519">
        <v>0</v>
      </c>
      <c r="M519">
        <v>0</v>
      </c>
      <c r="N519">
        <v>0</v>
      </c>
    </row>
    <row r="520" spans="1:14" x14ac:dyDescent="0.25">
      <c r="A520" t="s">
        <v>4570</v>
      </c>
      <c r="B520" t="s">
        <v>72</v>
      </c>
      <c r="C520" t="s">
        <v>133</v>
      </c>
      <c r="D520" t="s">
        <v>4060</v>
      </c>
      <c r="E520">
        <v>53</v>
      </c>
      <c r="F520">
        <v>26</v>
      </c>
      <c r="G520">
        <v>27</v>
      </c>
      <c r="H520">
        <v>0</v>
      </c>
      <c r="I520">
        <v>0</v>
      </c>
      <c r="J520">
        <v>243</v>
      </c>
      <c r="K520">
        <v>0</v>
      </c>
      <c r="L520">
        <v>0</v>
      </c>
      <c r="M520">
        <v>0</v>
      </c>
      <c r="N520">
        <v>0</v>
      </c>
    </row>
    <row r="521" spans="1:14" x14ac:dyDescent="0.25">
      <c r="A521" t="s">
        <v>4571</v>
      </c>
      <c r="B521" t="s">
        <v>72</v>
      </c>
      <c r="C521" t="s">
        <v>134</v>
      </c>
      <c r="D521" t="s">
        <v>4060</v>
      </c>
      <c r="E521">
        <v>35</v>
      </c>
      <c r="F521">
        <v>7</v>
      </c>
      <c r="G521">
        <v>26</v>
      </c>
      <c r="H521">
        <v>1</v>
      </c>
      <c r="I521">
        <v>1</v>
      </c>
      <c r="J521">
        <v>214</v>
      </c>
      <c r="K521">
        <v>0</v>
      </c>
      <c r="L521">
        <v>0</v>
      </c>
      <c r="M521">
        <v>0</v>
      </c>
      <c r="N521">
        <v>0</v>
      </c>
    </row>
    <row r="522" spans="1:14" x14ac:dyDescent="0.25">
      <c r="A522" t="s">
        <v>4572</v>
      </c>
      <c r="B522" t="s">
        <v>72</v>
      </c>
      <c r="C522" t="s">
        <v>135</v>
      </c>
      <c r="D522" t="s">
        <v>4060</v>
      </c>
      <c r="E522">
        <v>248</v>
      </c>
      <c r="F522">
        <v>62</v>
      </c>
      <c r="G522">
        <v>169</v>
      </c>
      <c r="H522">
        <v>13</v>
      </c>
      <c r="I522">
        <v>4</v>
      </c>
      <c r="J522">
        <v>851</v>
      </c>
      <c r="K522">
        <v>0</v>
      </c>
      <c r="L522">
        <v>0</v>
      </c>
      <c r="M522">
        <v>0</v>
      </c>
      <c r="N522">
        <v>0</v>
      </c>
    </row>
    <row r="523" spans="1:14" x14ac:dyDescent="0.25">
      <c r="A523" t="s">
        <v>4573</v>
      </c>
      <c r="B523" t="s">
        <v>72</v>
      </c>
      <c r="C523" t="s">
        <v>136</v>
      </c>
      <c r="D523" t="s">
        <v>4060</v>
      </c>
      <c r="E523">
        <v>16</v>
      </c>
      <c r="F523">
        <v>4</v>
      </c>
      <c r="G523">
        <v>10</v>
      </c>
      <c r="H523">
        <v>2</v>
      </c>
      <c r="I523">
        <v>0</v>
      </c>
      <c r="J523">
        <v>98</v>
      </c>
      <c r="K523">
        <v>0</v>
      </c>
      <c r="L523">
        <v>0</v>
      </c>
      <c r="M523">
        <v>0</v>
      </c>
      <c r="N523">
        <v>0</v>
      </c>
    </row>
    <row r="524" spans="1:14" x14ac:dyDescent="0.25">
      <c r="A524" t="s">
        <v>4574</v>
      </c>
      <c r="B524" t="s">
        <v>72</v>
      </c>
      <c r="C524" t="s">
        <v>137</v>
      </c>
      <c r="D524" t="s">
        <v>4060</v>
      </c>
      <c r="E524">
        <v>78</v>
      </c>
      <c r="F524">
        <v>27</v>
      </c>
      <c r="G524">
        <v>47</v>
      </c>
      <c r="H524">
        <v>4</v>
      </c>
      <c r="I524">
        <v>0</v>
      </c>
      <c r="J524">
        <v>404</v>
      </c>
      <c r="K524">
        <v>0</v>
      </c>
      <c r="L524">
        <v>0</v>
      </c>
      <c r="M524">
        <v>0</v>
      </c>
      <c r="N524">
        <v>0</v>
      </c>
    </row>
    <row r="525" spans="1:14" x14ac:dyDescent="0.25">
      <c r="A525" t="s">
        <v>4575</v>
      </c>
      <c r="B525" t="s">
        <v>72</v>
      </c>
      <c r="C525" t="s">
        <v>138</v>
      </c>
      <c r="D525" t="s">
        <v>4060</v>
      </c>
      <c r="E525">
        <v>59</v>
      </c>
      <c r="F525">
        <v>9</v>
      </c>
      <c r="G525">
        <v>43</v>
      </c>
      <c r="H525">
        <v>3</v>
      </c>
      <c r="I525">
        <v>4</v>
      </c>
      <c r="J525">
        <v>231</v>
      </c>
      <c r="K525">
        <v>0</v>
      </c>
      <c r="L525">
        <v>0</v>
      </c>
      <c r="M525">
        <v>0</v>
      </c>
      <c r="N525">
        <v>0</v>
      </c>
    </row>
    <row r="526" spans="1:14" x14ac:dyDescent="0.25">
      <c r="A526" t="s">
        <v>4576</v>
      </c>
      <c r="B526" t="s">
        <v>72</v>
      </c>
      <c r="C526" t="s">
        <v>139</v>
      </c>
      <c r="D526" t="s">
        <v>4060</v>
      </c>
      <c r="E526">
        <v>30</v>
      </c>
      <c r="F526">
        <v>9</v>
      </c>
      <c r="G526">
        <v>19</v>
      </c>
      <c r="H526">
        <v>2</v>
      </c>
      <c r="I526">
        <v>0</v>
      </c>
      <c r="J526">
        <v>151</v>
      </c>
      <c r="K526">
        <v>0</v>
      </c>
      <c r="L526">
        <v>0</v>
      </c>
      <c r="M526">
        <v>0</v>
      </c>
      <c r="N526">
        <v>0</v>
      </c>
    </row>
    <row r="527" spans="1:14" x14ac:dyDescent="0.25">
      <c r="A527" t="s">
        <v>4577</v>
      </c>
      <c r="B527" t="s">
        <v>72</v>
      </c>
      <c r="C527" t="s">
        <v>140</v>
      </c>
      <c r="D527" t="s">
        <v>4060</v>
      </c>
      <c r="E527">
        <v>17</v>
      </c>
      <c r="F527">
        <v>4</v>
      </c>
      <c r="G527">
        <v>11</v>
      </c>
      <c r="H527">
        <v>2</v>
      </c>
      <c r="I527">
        <v>0</v>
      </c>
      <c r="J527">
        <v>92</v>
      </c>
      <c r="K527">
        <v>0</v>
      </c>
      <c r="L527">
        <v>0</v>
      </c>
      <c r="M527">
        <v>0</v>
      </c>
      <c r="N527">
        <v>0</v>
      </c>
    </row>
    <row r="528" spans="1:14" x14ac:dyDescent="0.25">
      <c r="A528" t="s">
        <v>4578</v>
      </c>
      <c r="B528" t="s">
        <v>72</v>
      </c>
      <c r="C528" t="s">
        <v>141</v>
      </c>
      <c r="D528" t="s">
        <v>4060</v>
      </c>
      <c r="E528">
        <v>23</v>
      </c>
      <c r="F528">
        <v>7</v>
      </c>
      <c r="G528">
        <v>16</v>
      </c>
      <c r="H528">
        <v>0</v>
      </c>
      <c r="I528">
        <v>0</v>
      </c>
      <c r="J528">
        <v>87</v>
      </c>
      <c r="K528">
        <v>0</v>
      </c>
      <c r="L528">
        <v>0</v>
      </c>
      <c r="M528">
        <v>0</v>
      </c>
      <c r="N528">
        <v>0</v>
      </c>
    </row>
    <row r="529" spans="1:14" x14ac:dyDescent="0.25">
      <c r="A529" t="s">
        <v>4579</v>
      </c>
      <c r="B529" t="s">
        <v>72</v>
      </c>
      <c r="C529" t="s">
        <v>142</v>
      </c>
      <c r="D529" t="s">
        <v>4060</v>
      </c>
      <c r="E529">
        <v>292</v>
      </c>
      <c r="F529">
        <v>89</v>
      </c>
      <c r="G529">
        <v>195</v>
      </c>
      <c r="H529">
        <v>7</v>
      </c>
      <c r="I529">
        <v>1</v>
      </c>
      <c r="J529">
        <v>1005</v>
      </c>
      <c r="K529">
        <v>0</v>
      </c>
      <c r="L529">
        <v>0</v>
      </c>
      <c r="M529">
        <v>0</v>
      </c>
      <c r="N529">
        <v>0</v>
      </c>
    </row>
    <row r="530" spans="1:14" x14ac:dyDescent="0.25">
      <c r="A530" t="s">
        <v>4580</v>
      </c>
      <c r="B530" t="s">
        <v>72</v>
      </c>
      <c r="C530" t="s">
        <v>143</v>
      </c>
      <c r="D530" t="s">
        <v>4060</v>
      </c>
      <c r="E530">
        <v>19</v>
      </c>
      <c r="F530">
        <v>3</v>
      </c>
      <c r="G530">
        <v>16</v>
      </c>
      <c r="H530">
        <v>0</v>
      </c>
      <c r="I530">
        <v>0</v>
      </c>
      <c r="J530">
        <v>143</v>
      </c>
      <c r="K530">
        <v>0</v>
      </c>
      <c r="L530">
        <v>0</v>
      </c>
      <c r="M530">
        <v>0</v>
      </c>
      <c r="N530">
        <v>0</v>
      </c>
    </row>
    <row r="531" spans="1:14" x14ac:dyDescent="0.25">
      <c r="A531" t="s">
        <v>4581</v>
      </c>
      <c r="B531" t="s">
        <v>72</v>
      </c>
      <c r="C531" t="s">
        <v>144</v>
      </c>
      <c r="D531" t="s">
        <v>4060</v>
      </c>
      <c r="E531">
        <v>22</v>
      </c>
      <c r="F531">
        <v>7</v>
      </c>
      <c r="G531">
        <v>14</v>
      </c>
      <c r="H531">
        <v>1</v>
      </c>
      <c r="I531">
        <v>0</v>
      </c>
      <c r="J531">
        <v>155</v>
      </c>
      <c r="K531">
        <v>0</v>
      </c>
      <c r="L531">
        <v>0</v>
      </c>
      <c r="M531">
        <v>0</v>
      </c>
      <c r="N531">
        <v>0</v>
      </c>
    </row>
    <row r="532" spans="1:14" x14ac:dyDescent="0.25">
      <c r="A532" t="s">
        <v>4582</v>
      </c>
      <c r="B532" t="s">
        <v>72</v>
      </c>
      <c r="C532" t="s">
        <v>145</v>
      </c>
      <c r="D532" t="s">
        <v>4060</v>
      </c>
      <c r="E532">
        <v>8</v>
      </c>
      <c r="F532">
        <v>1</v>
      </c>
      <c r="G532">
        <v>6</v>
      </c>
      <c r="H532">
        <v>1</v>
      </c>
      <c r="I532">
        <v>0</v>
      </c>
      <c r="J532">
        <v>45</v>
      </c>
      <c r="K532">
        <v>0</v>
      </c>
      <c r="L532">
        <v>0</v>
      </c>
      <c r="M532">
        <v>0</v>
      </c>
      <c r="N532">
        <v>0</v>
      </c>
    </row>
    <row r="533" spans="1:14" x14ac:dyDescent="0.25">
      <c r="A533" t="s">
        <v>4583</v>
      </c>
      <c r="B533" t="s">
        <v>72</v>
      </c>
      <c r="C533" t="s">
        <v>146</v>
      </c>
      <c r="D533" t="s">
        <v>4060</v>
      </c>
      <c r="E533">
        <v>44</v>
      </c>
      <c r="F533">
        <v>11</v>
      </c>
      <c r="G533">
        <v>33</v>
      </c>
      <c r="H533">
        <v>0</v>
      </c>
      <c r="I533">
        <v>0</v>
      </c>
      <c r="J533">
        <v>186</v>
      </c>
      <c r="K533">
        <v>0</v>
      </c>
      <c r="L533">
        <v>0</v>
      </c>
      <c r="M533">
        <v>0</v>
      </c>
      <c r="N533">
        <v>0</v>
      </c>
    </row>
    <row r="534" spans="1:14" x14ac:dyDescent="0.25">
      <c r="A534" t="s">
        <v>4584</v>
      </c>
      <c r="B534" t="s">
        <v>72</v>
      </c>
      <c r="C534" t="s">
        <v>147</v>
      </c>
      <c r="D534" t="s">
        <v>4060</v>
      </c>
      <c r="E534">
        <v>23</v>
      </c>
      <c r="F534">
        <v>5</v>
      </c>
      <c r="G534">
        <v>17</v>
      </c>
      <c r="H534">
        <v>1</v>
      </c>
      <c r="I534">
        <v>0</v>
      </c>
      <c r="J534">
        <v>77</v>
      </c>
      <c r="K534">
        <v>0</v>
      </c>
      <c r="L534">
        <v>0</v>
      </c>
      <c r="M534">
        <v>0</v>
      </c>
      <c r="N534">
        <v>0</v>
      </c>
    </row>
    <row r="535" spans="1:14" x14ac:dyDescent="0.25">
      <c r="A535" t="s">
        <v>4585</v>
      </c>
      <c r="B535" t="s">
        <v>72</v>
      </c>
      <c r="C535" t="s">
        <v>148</v>
      </c>
      <c r="D535" t="s">
        <v>4060</v>
      </c>
      <c r="E535">
        <v>190</v>
      </c>
      <c r="F535">
        <v>54</v>
      </c>
      <c r="G535">
        <v>128</v>
      </c>
      <c r="H535">
        <v>7</v>
      </c>
      <c r="I535">
        <v>1</v>
      </c>
      <c r="J535">
        <v>1044</v>
      </c>
      <c r="K535">
        <v>0</v>
      </c>
      <c r="L535">
        <v>0</v>
      </c>
      <c r="M535">
        <v>0</v>
      </c>
      <c r="N535">
        <v>0</v>
      </c>
    </row>
    <row r="536" spans="1:14" x14ac:dyDescent="0.25">
      <c r="A536" t="s">
        <v>4586</v>
      </c>
      <c r="B536" t="s">
        <v>72</v>
      </c>
      <c r="C536" t="s">
        <v>149</v>
      </c>
      <c r="D536" t="s">
        <v>4060</v>
      </c>
      <c r="E536">
        <v>57</v>
      </c>
      <c r="F536">
        <v>8</v>
      </c>
      <c r="G536">
        <v>47</v>
      </c>
      <c r="H536">
        <v>2</v>
      </c>
      <c r="I536">
        <v>0</v>
      </c>
      <c r="J536">
        <v>206</v>
      </c>
      <c r="K536">
        <v>0</v>
      </c>
      <c r="L536">
        <v>0</v>
      </c>
      <c r="M536">
        <v>0</v>
      </c>
      <c r="N536">
        <v>0</v>
      </c>
    </row>
    <row r="537" spans="1:14" x14ac:dyDescent="0.25">
      <c r="A537" t="s">
        <v>4587</v>
      </c>
      <c r="B537" t="s">
        <v>72</v>
      </c>
      <c r="C537" t="s">
        <v>150</v>
      </c>
      <c r="D537" t="s">
        <v>4060</v>
      </c>
      <c r="E537">
        <v>36</v>
      </c>
      <c r="F537">
        <v>8</v>
      </c>
      <c r="G537">
        <v>28</v>
      </c>
      <c r="H537">
        <v>0</v>
      </c>
      <c r="I537">
        <v>0</v>
      </c>
      <c r="J537">
        <v>157</v>
      </c>
      <c r="K537">
        <v>0</v>
      </c>
      <c r="L537">
        <v>0</v>
      </c>
      <c r="M537">
        <v>0</v>
      </c>
      <c r="N537">
        <v>0</v>
      </c>
    </row>
    <row r="538" spans="1:14" x14ac:dyDescent="0.25">
      <c r="A538" t="s">
        <v>4588</v>
      </c>
      <c r="B538" t="s">
        <v>72</v>
      </c>
      <c r="C538" t="s">
        <v>151</v>
      </c>
      <c r="D538" t="s">
        <v>4060</v>
      </c>
      <c r="E538">
        <v>10</v>
      </c>
      <c r="F538">
        <v>1</v>
      </c>
      <c r="G538">
        <v>8</v>
      </c>
      <c r="H538">
        <v>1</v>
      </c>
      <c r="I538">
        <v>0</v>
      </c>
      <c r="J538">
        <v>58</v>
      </c>
      <c r="K538">
        <v>0</v>
      </c>
      <c r="L538">
        <v>0</v>
      </c>
      <c r="M538">
        <v>0</v>
      </c>
      <c r="N538">
        <v>0</v>
      </c>
    </row>
    <row r="539" spans="1:14" x14ac:dyDescent="0.25">
      <c r="A539" t="s">
        <v>4589</v>
      </c>
      <c r="B539" t="s">
        <v>72</v>
      </c>
      <c r="C539" t="s">
        <v>152</v>
      </c>
      <c r="D539" t="s">
        <v>4060</v>
      </c>
      <c r="E539">
        <v>0</v>
      </c>
      <c r="F539">
        <v>0</v>
      </c>
      <c r="G539">
        <v>0</v>
      </c>
      <c r="H539">
        <v>0</v>
      </c>
      <c r="I539">
        <v>0</v>
      </c>
      <c r="J539">
        <v>2</v>
      </c>
      <c r="K539">
        <v>0</v>
      </c>
      <c r="L539">
        <v>0</v>
      </c>
      <c r="M539">
        <v>0</v>
      </c>
      <c r="N539">
        <v>0</v>
      </c>
    </row>
    <row r="540" spans="1:14" x14ac:dyDescent="0.25">
      <c r="A540" t="s">
        <v>4590</v>
      </c>
      <c r="B540" t="s">
        <v>72</v>
      </c>
      <c r="C540" t="s">
        <v>153</v>
      </c>
      <c r="D540" t="s">
        <v>4060</v>
      </c>
      <c r="E540">
        <v>23</v>
      </c>
      <c r="F540">
        <v>5</v>
      </c>
      <c r="G540">
        <v>17</v>
      </c>
      <c r="H540">
        <v>1</v>
      </c>
      <c r="I540">
        <v>0</v>
      </c>
      <c r="J540">
        <v>138</v>
      </c>
      <c r="K540">
        <v>0</v>
      </c>
      <c r="L540">
        <v>0</v>
      </c>
      <c r="M540">
        <v>0</v>
      </c>
      <c r="N540">
        <v>0</v>
      </c>
    </row>
    <row r="541" spans="1:14" x14ac:dyDescent="0.25">
      <c r="A541" t="s">
        <v>4591</v>
      </c>
      <c r="B541" t="s">
        <v>72</v>
      </c>
      <c r="C541" t="s">
        <v>154</v>
      </c>
      <c r="D541" t="s">
        <v>4060</v>
      </c>
      <c r="E541">
        <v>7</v>
      </c>
      <c r="F541">
        <v>2</v>
      </c>
      <c r="G541">
        <v>4</v>
      </c>
      <c r="H541">
        <v>1</v>
      </c>
      <c r="I541">
        <v>0</v>
      </c>
      <c r="J541">
        <v>63</v>
      </c>
      <c r="K541">
        <v>0</v>
      </c>
      <c r="L541">
        <v>0</v>
      </c>
      <c r="M541">
        <v>0</v>
      </c>
      <c r="N541">
        <v>0</v>
      </c>
    </row>
    <row r="542" spans="1:14" x14ac:dyDescent="0.25">
      <c r="A542" t="s">
        <v>4592</v>
      </c>
      <c r="B542" t="s">
        <v>72</v>
      </c>
      <c r="C542" t="s">
        <v>155</v>
      </c>
      <c r="D542" t="s">
        <v>4060</v>
      </c>
      <c r="E542">
        <v>176</v>
      </c>
      <c r="F542">
        <v>63</v>
      </c>
      <c r="G542">
        <v>107</v>
      </c>
      <c r="H542">
        <v>5</v>
      </c>
      <c r="I542">
        <v>1</v>
      </c>
      <c r="J542">
        <v>992</v>
      </c>
      <c r="K542">
        <v>0</v>
      </c>
      <c r="L542">
        <v>0</v>
      </c>
      <c r="M542">
        <v>0</v>
      </c>
      <c r="N542">
        <v>0</v>
      </c>
    </row>
    <row r="543" spans="1:14" x14ac:dyDescent="0.25">
      <c r="A543" t="s">
        <v>4593</v>
      </c>
      <c r="B543" t="s">
        <v>72</v>
      </c>
      <c r="C543" t="s">
        <v>156</v>
      </c>
      <c r="D543" t="s">
        <v>4060</v>
      </c>
      <c r="E543">
        <v>20</v>
      </c>
      <c r="F543">
        <v>2</v>
      </c>
      <c r="G543">
        <v>17</v>
      </c>
      <c r="H543">
        <v>1</v>
      </c>
      <c r="I543">
        <v>0</v>
      </c>
      <c r="J543">
        <v>88</v>
      </c>
      <c r="K543">
        <v>0</v>
      </c>
      <c r="L543">
        <v>0</v>
      </c>
      <c r="M543">
        <v>0</v>
      </c>
      <c r="N543">
        <v>0</v>
      </c>
    </row>
    <row r="544" spans="1:14" x14ac:dyDescent="0.25">
      <c r="A544" t="s">
        <v>4594</v>
      </c>
      <c r="B544" t="s">
        <v>72</v>
      </c>
      <c r="C544" t="s">
        <v>157</v>
      </c>
      <c r="D544" t="s">
        <v>4060</v>
      </c>
      <c r="E544">
        <v>39</v>
      </c>
      <c r="F544">
        <v>5</v>
      </c>
      <c r="G544">
        <v>33</v>
      </c>
      <c r="H544">
        <v>1</v>
      </c>
      <c r="I544">
        <v>0</v>
      </c>
      <c r="J544">
        <v>132</v>
      </c>
      <c r="K544">
        <v>0</v>
      </c>
      <c r="L544">
        <v>0</v>
      </c>
      <c r="M544">
        <v>0</v>
      </c>
      <c r="N544">
        <v>0</v>
      </c>
    </row>
    <row r="545" spans="1:14" x14ac:dyDescent="0.25">
      <c r="A545" t="s">
        <v>4595</v>
      </c>
      <c r="B545" t="s">
        <v>72</v>
      </c>
      <c r="C545" t="s">
        <v>158</v>
      </c>
      <c r="D545" t="s">
        <v>4060</v>
      </c>
      <c r="E545">
        <v>44</v>
      </c>
      <c r="F545">
        <v>7</v>
      </c>
      <c r="G545">
        <v>35</v>
      </c>
      <c r="H545">
        <v>1</v>
      </c>
      <c r="I545">
        <v>1</v>
      </c>
      <c r="J545">
        <v>292</v>
      </c>
      <c r="K545">
        <v>0</v>
      </c>
      <c r="L545">
        <v>0</v>
      </c>
      <c r="M545">
        <v>0</v>
      </c>
      <c r="N545">
        <v>0</v>
      </c>
    </row>
    <row r="546" spans="1:14" x14ac:dyDescent="0.25">
      <c r="A546" t="s">
        <v>4596</v>
      </c>
      <c r="B546" t="s">
        <v>72</v>
      </c>
      <c r="C546" t="s">
        <v>159</v>
      </c>
      <c r="D546" t="s">
        <v>4060</v>
      </c>
      <c r="E546">
        <v>9</v>
      </c>
      <c r="F546">
        <v>3</v>
      </c>
      <c r="G546">
        <v>5</v>
      </c>
      <c r="H546">
        <v>0</v>
      </c>
      <c r="I546">
        <v>1</v>
      </c>
      <c r="J546">
        <v>77</v>
      </c>
      <c r="K546">
        <v>0</v>
      </c>
      <c r="L546">
        <v>0</v>
      </c>
      <c r="M546">
        <v>0</v>
      </c>
      <c r="N546">
        <v>0</v>
      </c>
    </row>
    <row r="547" spans="1:14" x14ac:dyDescent="0.25">
      <c r="A547" t="s">
        <v>4597</v>
      </c>
      <c r="B547" t="s">
        <v>72</v>
      </c>
      <c r="C547" t="s">
        <v>160</v>
      </c>
      <c r="D547" t="s">
        <v>4060</v>
      </c>
      <c r="E547">
        <v>42</v>
      </c>
      <c r="F547">
        <v>9</v>
      </c>
      <c r="G547">
        <v>30</v>
      </c>
      <c r="H547">
        <v>2</v>
      </c>
      <c r="I547">
        <v>1</v>
      </c>
      <c r="J547">
        <v>197</v>
      </c>
      <c r="K547">
        <v>0</v>
      </c>
      <c r="L547">
        <v>0</v>
      </c>
      <c r="M547">
        <v>0</v>
      </c>
      <c r="N547">
        <v>0</v>
      </c>
    </row>
    <row r="548" spans="1:14" x14ac:dyDescent="0.25">
      <c r="A548" t="s">
        <v>4598</v>
      </c>
      <c r="B548" t="s">
        <v>72</v>
      </c>
      <c r="C548" t="s">
        <v>161</v>
      </c>
      <c r="D548" t="s">
        <v>4060</v>
      </c>
      <c r="E548">
        <v>134</v>
      </c>
      <c r="F548">
        <v>41</v>
      </c>
      <c r="G548">
        <v>89</v>
      </c>
      <c r="H548">
        <v>4</v>
      </c>
      <c r="I548">
        <v>0</v>
      </c>
      <c r="J548">
        <v>750</v>
      </c>
      <c r="K548">
        <v>0</v>
      </c>
      <c r="L548">
        <v>0</v>
      </c>
      <c r="M548">
        <v>0</v>
      </c>
      <c r="N548">
        <v>0</v>
      </c>
    </row>
    <row r="549" spans="1:14" x14ac:dyDescent="0.25">
      <c r="A549" t="s">
        <v>4599</v>
      </c>
      <c r="B549" t="s">
        <v>72</v>
      </c>
      <c r="C549" t="s">
        <v>162</v>
      </c>
      <c r="D549" t="s">
        <v>4060</v>
      </c>
      <c r="E549">
        <v>96</v>
      </c>
      <c r="F549">
        <v>20</v>
      </c>
      <c r="G549">
        <v>69</v>
      </c>
      <c r="H549">
        <v>4</v>
      </c>
      <c r="I549">
        <v>3</v>
      </c>
      <c r="J549">
        <v>629</v>
      </c>
      <c r="K549">
        <v>0</v>
      </c>
      <c r="L549">
        <v>0</v>
      </c>
      <c r="M549">
        <v>0</v>
      </c>
      <c r="N549">
        <v>0</v>
      </c>
    </row>
    <row r="550" spans="1:14" x14ac:dyDescent="0.25">
      <c r="A550" t="s">
        <v>4600</v>
      </c>
      <c r="B550" t="s">
        <v>72</v>
      </c>
      <c r="C550" t="s">
        <v>163</v>
      </c>
      <c r="D550" t="s">
        <v>4060</v>
      </c>
      <c r="E550">
        <v>25</v>
      </c>
      <c r="F550">
        <v>0</v>
      </c>
      <c r="G550">
        <v>20</v>
      </c>
      <c r="H550">
        <v>4</v>
      </c>
      <c r="I550">
        <v>1</v>
      </c>
      <c r="J550">
        <v>132</v>
      </c>
      <c r="K550">
        <v>0</v>
      </c>
      <c r="L550">
        <v>0</v>
      </c>
      <c r="M550">
        <v>0</v>
      </c>
      <c r="N550">
        <v>0</v>
      </c>
    </row>
    <row r="551" spans="1:14" x14ac:dyDescent="0.25">
      <c r="A551" t="s">
        <v>4601</v>
      </c>
      <c r="B551" t="s">
        <v>72</v>
      </c>
      <c r="C551" t="s">
        <v>164</v>
      </c>
      <c r="D551" t="s">
        <v>4060</v>
      </c>
      <c r="E551">
        <v>87</v>
      </c>
      <c r="F551">
        <v>6</v>
      </c>
      <c r="G551">
        <v>73</v>
      </c>
      <c r="H551">
        <v>6</v>
      </c>
      <c r="I551">
        <v>2</v>
      </c>
      <c r="J551">
        <v>519</v>
      </c>
      <c r="K551">
        <v>0</v>
      </c>
      <c r="L551">
        <v>0</v>
      </c>
      <c r="M551">
        <v>0</v>
      </c>
      <c r="N551">
        <v>0</v>
      </c>
    </row>
    <row r="552" spans="1:14" x14ac:dyDescent="0.25">
      <c r="A552" t="s">
        <v>4602</v>
      </c>
      <c r="B552" t="s">
        <v>72</v>
      </c>
      <c r="C552" t="s">
        <v>165</v>
      </c>
      <c r="D552" t="s">
        <v>4060</v>
      </c>
      <c r="E552">
        <v>46</v>
      </c>
      <c r="F552">
        <v>10</v>
      </c>
      <c r="G552">
        <v>32</v>
      </c>
      <c r="H552">
        <v>3</v>
      </c>
      <c r="I552">
        <v>1</v>
      </c>
      <c r="J552">
        <v>268</v>
      </c>
      <c r="K552">
        <v>0</v>
      </c>
      <c r="L552">
        <v>0</v>
      </c>
      <c r="M552">
        <v>0</v>
      </c>
      <c r="N552">
        <v>0</v>
      </c>
    </row>
    <row r="553" spans="1:14" x14ac:dyDescent="0.25">
      <c r="A553" t="s">
        <v>4603</v>
      </c>
      <c r="B553" t="s">
        <v>72</v>
      </c>
      <c r="C553" t="s">
        <v>166</v>
      </c>
      <c r="D553" t="s">
        <v>4060</v>
      </c>
      <c r="E553">
        <v>63</v>
      </c>
      <c r="F553">
        <v>4</v>
      </c>
      <c r="G553">
        <v>55</v>
      </c>
      <c r="H553">
        <v>4</v>
      </c>
      <c r="I553">
        <v>0</v>
      </c>
      <c r="J553">
        <v>479</v>
      </c>
      <c r="K553">
        <v>0</v>
      </c>
      <c r="L553">
        <v>0</v>
      </c>
      <c r="M553">
        <v>0</v>
      </c>
      <c r="N553">
        <v>0</v>
      </c>
    </row>
    <row r="554" spans="1:14" x14ac:dyDescent="0.25">
      <c r="A554" t="s">
        <v>4604</v>
      </c>
      <c r="B554" t="s">
        <v>72</v>
      </c>
      <c r="C554" t="s">
        <v>167</v>
      </c>
      <c r="D554" t="s">
        <v>4060</v>
      </c>
      <c r="E554">
        <v>24</v>
      </c>
      <c r="F554">
        <v>8</v>
      </c>
      <c r="G554">
        <v>16</v>
      </c>
      <c r="H554">
        <v>0</v>
      </c>
      <c r="I554">
        <v>0</v>
      </c>
      <c r="J554">
        <v>223</v>
      </c>
      <c r="K554">
        <v>0</v>
      </c>
      <c r="L554">
        <v>0</v>
      </c>
      <c r="M554">
        <v>0</v>
      </c>
      <c r="N554">
        <v>0</v>
      </c>
    </row>
    <row r="555" spans="1:14" x14ac:dyDescent="0.25">
      <c r="A555" t="s">
        <v>4605</v>
      </c>
      <c r="B555" t="s">
        <v>72</v>
      </c>
      <c r="C555" t="s">
        <v>168</v>
      </c>
      <c r="D555" t="s">
        <v>4060</v>
      </c>
      <c r="E555">
        <v>21</v>
      </c>
      <c r="F555">
        <v>1</v>
      </c>
      <c r="G555">
        <v>18</v>
      </c>
      <c r="H555">
        <v>2</v>
      </c>
      <c r="I555">
        <v>0</v>
      </c>
      <c r="J555">
        <v>125</v>
      </c>
      <c r="K555">
        <v>0</v>
      </c>
      <c r="L555">
        <v>0</v>
      </c>
      <c r="M555">
        <v>0</v>
      </c>
      <c r="N555">
        <v>0</v>
      </c>
    </row>
    <row r="556" spans="1:14" x14ac:dyDescent="0.25">
      <c r="A556" t="s">
        <v>4606</v>
      </c>
      <c r="B556" t="s">
        <v>72</v>
      </c>
      <c r="C556" t="s">
        <v>169</v>
      </c>
      <c r="D556" t="s">
        <v>4060</v>
      </c>
      <c r="E556">
        <v>60</v>
      </c>
      <c r="F556">
        <v>9</v>
      </c>
      <c r="G556">
        <v>44</v>
      </c>
      <c r="H556">
        <v>7</v>
      </c>
      <c r="I556">
        <v>0</v>
      </c>
      <c r="J556">
        <v>306</v>
      </c>
      <c r="K556">
        <v>0</v>
      </c>
      <c r="L556">
        <v>0</v>
      </c>
      <c r="M556">
        <v>0</v>
      </c>
      <c r="N556">
        <v>0</v>
      </c>
    </row>
    <row r="557" spans="1:14" x14ac:dyDescent="0.25">
      <c r="A557" t="s">
        <v>4607</v>
      </c>
      <c r="B557" t="s">
        <v>72</v>
      </c>
      <c r="C557" t="s">
        <v>170</v>
      </c>
      <c r="D557" t="s">
        <v>4060</v>
      </c>
      <c r="E557">
        <v>29</v>
      </c>
      <c r="F557">
        <v>5</v>
      </c>
      <c r="G557">
        <v>23</v>
      </c>
      <c r="H557">
        <v>0</v>
      </c>
      <c r="I557">
        <v>1</v>
      </c>
      <c r="J557">
        <v>168</v>
      </c>
      <c r="K557">
        <v>0</v>
      </c>
      <c r="L557">
        <v>0</v>
      </c>
      <c r="M557">
        <v>0</v>
      </c>
      <c r="N557">
        <v>0</v>
      </c>
    </row>
    <row r="558" spans="1:14" x14ac:dyDescent="0.25">
      <c r="A558" t="s">
        <v>4608</v>
      </c>
      <c r="B558" t="s">
        <v>72</v>
      </c>
      <c r="C558" t="s">
        <v>171</v>
      </c>
      <c r="D558" t="s">
        <v>4060</v>
      </c>
      <c r="E558">
        <v>38</v>
      </c>
      <c r="F558">
        <v>2</v>
      </c>
      <c r="G558">
        <v>34</v>
      </c>
      <c r="H558">
        <v>1</v>
      </c>
      <c r="I558">
        <v>1</v>
      </c>
      <c r="J558">
        <v>192</v>
      </c>
      <c r="K558">
        <v>0</v>
      </c>
      <c r="L558">
        <v>0</v>
      </c>
      <c r="M558">
        <v>0</v>
      </c>
      <c r="N558">
        <v>0</v>
      </c>
    </row>
    <row r="559" spans="1:14" x14ac:dyDescent="0.25">
      <c r="A559" t="s">
        <v>4609</v>
      </c>
      <c r="B559" t="s">
        <v>72</v>
      </c>
      <c r="C559" t="s">
        <v>172</v>
      </c>
      <c r="D559" t="s">
        <v>4060</v>
      </c>
      <c r="E559">
        <v>14</v>
      </c>
      <c r="F559">
        <v>5</v>
      </c>
      <c r="G559">
        <v>9</v>
      </c>
      <c r="H559">
        <v>0</v>
      </c>
      <c r="I559">
        <v>0</v>
      </c>
      <c r="J559">
        <v>66</v>
      </c>
      <c r="K559">
        <v>0</v>
      </c>
      <c r="L559">
        <v>0</v>
      </c>
      <c r="M559">
        <v>0</v>
      </c>
      <c r="N559">
        <v>0</v>
      </c>
    </row>
    <row r="560" spans="1:14" x14ac:dyDescent="0.25">
      <c r="A560" t="s">
        <v>4610</v>
      </c>
      <c r="B560" t="s">
        <v>72</v>
      </c>
      <c r="C560" t="s">
        <v>173</v>
      </c>
      <c r="D560" t="s">
        <v>4060</v>
      </c>
      <c r="E560">
        <v>35</v>
      </c>
      <c r="F560">
        <v>10</v>
      </c>
      <c r="G560">
        <v>21</v>
      </c>
      <c r="H560">
        <v>2</v>
      </c>
      <c r="I560">
        <v>2</v>
      </c>
      <c r="J560">
        <v>223</v>
      </c>
      <c r="K560">
        <v>0</v>
      </c>
      <c r="L560">
        <v>0</v>
      </c>
      <c r="M560">
        <v>0</v>
      </c>
      <c r="N560">
        <v>0</v>
      </c>
    </row>
    <row r="561" spans="1:14" x14ac:dyDescent="0.25">
      <c r="A561" t="s">
        <v>4611</v>
      </c>
      <c r="B561" t="s">
        <v>72</v>
      </c>
      <c r="C561" t="s">
        <v>174</v>
      </c>
      <c r="D561" t="s">
        <v>4060</v>
      </c>
      <c r="E561">
        <v>33</v>
      </c>
      <c r="F561">
        <v>11</v>
      </c>
      <c r="G561">
        <v>20</v>
      </c>
      <c r="H561">
        <v>2</v>
      </c>
      <c r="I561">
        <v>0</v>
      </c>
      <c r="J561">
        <v>148</v>
      </c>
      <c r="K561">
        <v>0</v>
      </c>
      <c r="L561">
        <v>0</v>
      </c>
      <c r="M561">
        <v>0</v>
      </c>
      <c r="N561">
        <v>0</v>
      </c>
    </row>
    <row r="562" spans="1:14" x14ac:dyDescent="0.25">
      <c r="A562" t="s">
        <v>4612</v>
      </c>
      <c r="B562" t="s">
        <v>72</v>
      </c>
      <c r="C562" t="s">
        <v>175</v>
      </c>
      <c r="D562" t="s">
        <v>4060</v>
      </c>
      <c r="E562">
        <v>22</v>
      </c>
      <c r="F562">
        <v>2</v>
      </c>
      <c r="G562">
        <v>14</v>
      </c>
      <c r="H562">
        <v>2</v>
      </c>
      <c r="I562">
        <v>4</v>
      </c>
      <c r="J562">
        <v>147</v>
      </c>
      <c r="K562">
        <v>0</v>
      </c>
      <c r="L562">
        <v>0</v>
      </c>
      <c r="M562">
        <v>0</v>
      </c>
      <c r="N562">
        <v>0</v>
      </c>
    </row>
    <row r="563" spans="1:14" x14ac:dyDescent="0.25">
      <c r="A563" t="s">
        <v>4613</v>
      </c>
      <c r="B563" t="s">
        <v>72</v>
      </c>
      <c r="C563" t="s">
        <v>176</v>
      </c>
      <c r="D563" t="s">
        <v>4060</v>
      </c>
      <c r="E563">
        <v>83</v>
      </c>
      <c r="F563">
        <v>21</v>
      </c>
      <c r="G563">
        <v>52</v>
      </c>
      <c r="H563">
        <v>9</v>
      </c>
      <c r="I563">
        <v>1</v>
      </c>
      <c r="J563">
        <v>446</v>
      </c>
      <c r="K563">
        <v>0</v>
      </c>
      <c r="L563">
        <v>0</v>
      </c>
      <c r="M563">
        <v>0</v>
      </c>
      <c r="N563">
        <v>0</v>
      </c>
    </row>
    <row r="564" spans="1:14" x14ac:dyDescent="0.25">
      <c r="A564" t="s">
        <v>4614</v>
      </c>
      <c r="B564" t="s">
        <v>72</v>
      </c>
      <c r="C564" t="s">
        <v>177</v>
      </c>
      <c r="D564" t="s">
        <v>4060</v>
      </c>
      <c r="E564">
        <v>8</v>
      </c>
      <c r="F564">
        <v>1</v>
      </c>
      <c r="G564">
        <v>7</v>
      </c>
      <c r="H564">
        <v>0</v>
      </c>
      <c r="I564">
        <v>0</v>
      </c>
      <c r="J564">
        <v>70</v>
      </c>
      <c r="K564">
        <v>0</v>
      </c>
      <c r="L564">
        <v>0</v>
      </c>
      <c r="M564">
        <v>0</v>
      </c>
      <c r="N564">
        <v>0</v>
      </c>
    </row>
    <row r="565" spans="1:14" x14ac:dyDescent="0.25">
      <c r="A565" t="s">
        <v>4615</v>
      </c>
      <c r="B565" t="s">
        <v>72</v>
      </c>
      <c r="C565" t="s">
        <v>178</v>
      </c>
      <c r="D565" t="s">
        <v>4060</v>
      </c>
      <c r="E565">
        <v>14</v>
      </c>
      <c r="F565">
        <v>2</v>
      </c>
      <c r="G565">
        <v>12</v>
      </c>
      <c r="H565">
        <v>0</v>
      </c>
      <c r="I565">
        <v>0</v>
      </c>
      <c r="J565">
        <v>100</v>
      </c>
      <c r="K565">
        <v>0</v>
      </c>
      <c r="L565">
        <v>0</v>
      </c>
      <c r="M565">
        <v>0</v>
      </c>
      <c r="N565">
        <v>0</v>
      </c>
    </row>
    <row r="566" spans="1:14" x14ac:dyDescent="0.25">
      <c r="A566" t="s">
        <v>4616</v>
      </c>
      <c r="B566" t="s">
        <v>72</v>
      </c>
      <c r="C566" t="s">
        <v>179</v>
      </c>
      <c r="D566" t="s">
        <v>4060</v>
      </c>
      <c r="E566">
        <v>35</v>
      </c>
      <c r="F566">
        <v>13</v>
      </c>
      <c r="G566">
        <v>18</v>
      </c>
      <c r="H566">
        <v>4</v>
      </c>
      <c r="I566">
        <v>0</v>
      </c>
      <c r="J566">
        <v>141</v>
      </c>
      <c r="K566">
        <v>0</v>
      </c>
      <c r="L566">
        <v>0</v>
      </c>
      <c r="M566">
        <v>0</v>
      </c>
      <c r="N566">
        <v>0</v>
      </c>
    </row>
    <row r="567" spans="1:14" x14ac:dyDescent="0.25">
      <c r="A567" t="s">
        <v>4617</v>
      </c>
      <c r="B567" t="s">
        <v>72</v>
      </c>
      <c r="C567" t="s">
        <v>180</v>
      </c>
      <c r="D567" t="s">
        <v>4060</v>
      </c>
      <c r="E567">
        <v>32</v>
      </c>
      <c r="F567">
        <v>10</v>
      </c>
      <c r="G567">
        <v>21</v>
      </c>
      <c r="H567">
        <v>1</v>
      </c>
      <c r="I567">
        <v>0</v>
      </c>
      <c r="J567">
        <v>110</v>
      </c>
      <c r="K567">
        <v>0</v>
      </c>
      <c r="L567">
        <v>0</v>
      </c>
      <c r="M567">
        <v>0</v>
      </c>
      <c r="N567">
        <v>0</v>
      </c>
    </row>
    <row r="568" spans="1:14" x14ac:dyDescent="0.25">
      <c r="A568" t="s">
        <v>4618</v>
      </c>
      <c r="B568" t="s">
        <v>72</v>
      </c>
      <c r="C568" t="s">
        <v>181</v>
      </c>
      <c r="D568" t="s">
        <v>4060</v>
      </c>
      <c r="E568">
        <v>84</v>
      </c>
      <c r="F568">
        <v>20</v>
      </c>
      <c r="G568">
        <v>59</v>
      </c>
      <c r="H568">
        <v>3</v>
      </c>
      <c r="I568">
        <v>2</v>
      </c>
      <c r="J568">
        <v>337</v>
      </c>
      <c r="K568">
        <v>0</v>
      </c>
      <c r="L568">
        <v>0</v>
      </c>
      <c r="M568">
        <v>0</v>
      </c>
      <c r="N568">
        <v>0</v>
      </c>
    </row>
    <row r="569" spans="1:14" x14ac:dyDescent="0.25">
      <c r="A569" t="s">
        <v>4619</v>
      </c>
      <c r="B569" t="s">
        <v>72</v>
      </c>
      <c r="C569" t="s">
        <v>182</v>
      </c>
      <c r="D569" t="s">
        <v>4060</v>
      </c>
      <c r="E569">
        <v>75</v>
      </c>
      <c r="F569">
        <v>5</v>
      </c>
      <c r="G569">
        <v>67</v>
      </c>
      <c r="H569">
        <v>2</v>
      </c>
      <c r="I569">
        <v>1</v>
      </c>
      <c r="J569">
        <v>592</v>
      </c>
      <c r="K569">
        <v>0</v>
      </c>
      <c r="L569">
        <v>0</v>
      </c>
      <c r="M569">
        <v>0</v>
      </c>
      <c r="N569">
        <v>0</v>
      </c>
    </row>
    <row r="570" spans="1:14" x14ac:dyDescent="0.25">
      <c r="A570" t="s">
        <v>4620</v>
      </c>
      <c r="B570" t="s">
        <v>72</v>
      </c>
      <c r="C570" t="s">
        <v>183</v>
      </c>
      <c r="D570" t="s">
        <v>4060</v>
      </c>
      <c r="E570">
        <v>32</v>
      </c>
      <c r="F570">
        <v>10</v>
      </c>
      <c r="G570">
        <v>20</v>
      </c>
      <c r="H570">
        <v>2</v>
      </c>
      <c r="I570">
        <v>0</v>
      </c>
      <c r="J570">
        <v>158</v>
      </c>
      <c r="K570">
        <v>0</v>
      </c>
      <c r="L570">
        <v>0</v>
      </c>
      <c r="M570">
        <v>0</v>
      </c>
      <c r="N570">
        <v>0</v>
      </c>
    </row>
    <row r="571" spans="1:14" x14ac:dyDescent="0.25">
      <c r="A571" t="s">
        <v>4621</v>
      </c>
      <c r="B571" t="s">
        <v>72</v>
      </c>
      <c r="C571" t="s">
        <v>260</v>
      </c>
      <c r="D571" t="s">
        <v>4060</v>
      </c>
      <c r="E571">
        <v>1</v>
      </c>
      <c r="F571">
        <v>0</v>
      </c>
      <c r="G571">
        <v>1</v>
      </c>
      <c r="H571">
        <v>0</v>
      </c>
      <c r="I571">
        <v>0</v>
      </c>
      <c r="J571">
        <v>10</v>
      </c>
      <c r="K571">
        <v>0</v>
      </c>
      <c r="L571">
        <v>0</v>
      </c>
      <c r="M571">
        <v>0</v>
      </c>
      <c r="N571">
        <v>0</v>
      </c>
    </row>
    <row r="572" spans="1:14" x14ac:dyDescent="0.25">
      <c r="A572" t="s">
        <v>4622</v>
      </c>
      <c r="B572" t="s">
        <v>72</v>
      </c>
      <c r="C572" t="s">
        <v>184</v>
      </c>
      <c r="D572" t="s">
        <v>4060</v>
      </c>
      <c r="E572">
        <v>26</v>
      </c>
      <c r="F572">
        <v>0</v>
      </c>
      <c r="G572">
        <v>24</v>
      </c>
      <c r="H572">
        <v>0</v>
      </c>
      <c r="I572">
        <v>2</v>
      </c>
      <c r="J572">
        <v>142</v>
      </c>
      <c r="K572">
        <v>0</v>
      </c>
      <c r="L572">
        <v>0</v>
      </c>
      <c r="M572">
        <v>0</v>
      </c>
      <c r="N572">
        <v>0</v>
      </c>
    </row>
    <row r="573" spans="1:14" x14ac:dyDescent="0.25">
      <c r="A573" t="s">
        <v>4623</v>
      </c>
      <c r="B573" t="s">
        <v>72</v>
      </c>
      <c r="C573" t="s">
        <v>185</v>
      </c>
      <c r="D573" t="s">
        <v>4060</v>
      </c>
      <c r="E573">
        <v>88</v>
      </c>
      <c r="F573">
        <v>6</v>
      </c>
      <c r="G573">
        <v>79</v>
      </c>
      <c r="H573">
        <v>1</v>
      </c>
      <c r="I573">
        <v>2</v>
      </c>
      <c r="J573">
        <v>513</v>
      </c>
      <c r="K573">
        <v>0</v>
      </c>
      <c r="L573">
        <v>0</v>
      </c>
      <c r="M573">
        <v>0</v>
      </c>
      <c r="N573">
        <v>0</v>
      </c>
    </row>
    <row r="574" spans="1:14" x14ac:dyDescent="0.25">
      <c r="A574" t="s">
        <v>4624</v>
      </c>
      <c r="B574" t="s">
        <v>72</v>
      </c>
      <c r="C574" t="s">
        <v>186</v>
      </c>
      <c r="D574" t="s">
        <v>4060</v>
      </c>
      <c r="E574">
        <v>29</v>
      </c>
      <c r="F574">
        <v>9</v>
      </c>
      <c r="G574">
        <v>17</v>
      </c>
      <c r="H574">
        <v>3</v>
      </c>
      <c r="I574">
        <v>0</v>
      </c>
      <c r="J574">
        <v>157</v>
      </c>
      <c r="K574">
        <v>0</v>
      </c>
      <c r="L574">
        <v>0</v>
      </c>
      <c r="M574">
        <v>0</v>
      </c>
      <c r="N574">
        <v>0</v>
      </c>
    </row>
    <row r="575" spans="1:14" x14ac:dyDescent="0.25">
      <c r="A575" t="s">
        <v>4625</v>
      </c>
      <c r="B575" t="s">
        <v>72</v>
      </c>
      <c r="C575" t="s">
        <v>187</v>
      </c>
      <c r="D575" t="s">
        <v>4060</v>
      </c>
      <c r="E575">
        <v>79</v>
      </c>
      <c r="F575">
        <v>21</v>
      </c>
      <c r="G575">
        <v>52</v>
      </c>
      <c r="H575">
        <v>6</v>
      </c>
      <c r="I575">
        <v>0</v>
      </c>
      <c r="J575">
        <v>473</v>
      </c>
      <c r="K575">
        <v>0</v>
      </c>
      <c r="L575">
        <v>0</v>
      </c>
      <c r="M575">
        <v>0</v>
      </c>
      <c r="N575">
        <v>0</v>
      </c>
    </row>
    <row r="576" spans="1:14" x14ac:dyDescent="0.25">
      <c r="A576" t="s">
        <v>4626</v>
      </c>
      <c r="B576" t="s">
        <v>72</v>
      </c>
      <c r="C576" t="s">
        <v>188</v>
      </c>
      <c r="D576" t="s">
        <v>4060</v>
      </c>
      <c r="E576">
        <v>21</v>
      </c>
      <c r="F576">
        <v>4</v>
      </c>
      <c r="G576">
        <v>15</v>
      </c>
      <c r="H576">
        <v>2</v>
      </c>
      <c r="I576">
        <v>0</v>
      </c>
      <c r="J576">
        <v>164</v>
      </c>
      <c r="K576">
        <v>0</v>
      </c>
      <c r="L576">
        <v>0</v>
      </c>
      <c r="M576">
        <v>0</v>
      </c>
      <c r="N576">
        <v>0</v>
      </c>
    </row>
    <row r="577" spans="1:14" x14ac:dyDescent="0.25">
      <c r="A577" t="s">
        <v>4627</v>
      </c>
      <c r="B577" t="s">
        <v>72</v>
      </c>
      <c r="C577" t="s">
        <v>189</v>
      </c>
      <c r="D577" t="s">
        <v>4060</v>
      </c>
      <c r="E577">
        <v>26</v>
      </c>
      <c r="F577">
        <v>13</v>
      </c>
      <c r="G577">
        <v>11</v>
      </c>
      <c r="H577">
        <v>1</v>
      </c>
      <c r="I577">
        <v>1</v>
      </c>
      <c r="J577">
        <v>123</v>
      </c>
      <c r="K577">
        <v>0</v>
      </c>
      <c r="L577">
        <v>0</v>
      </c>
      <c r="M577">
        <v>0</v>
      </c>
      <c r="N577">
        <v>0</v>
      </c>
    </row>
    <row r="578" spans="1:14" x14ac:dyDescent="0.25">
      <c r="A578" t="s">
        <v>4628</v>
      </c>
      <c r="B578" t="s">
        <v>72</v>
      </c>
      <c r="C578" t="s">
        <v>190</v>
      </c>
      <c r="D578" t="s">
        <v>4060</v>
      </c>
      <c r="E578">
        <v>40</v>
      </c>
      <c r="F578">
        <v>6</v>
      </c>
      <c r="G578">
        <v>33</v>
      </c>
      <c r="H578">
        <v>1</v>
      </c>
      <c r="I578">
        <v>0</v>
      </c>
      <c r="J578">
        <v>96</v>
      </c>
      <c r="K578">
        <v>0</v>
      </c>
      <c r="L578">
        <v>0</v>
      </c>
      <c r="M578">
        <v>0</v>
      </c>
      <c r="N578">
        <v>0</v>
      </c>
    </row>
    <row r="579" spans="1:14" x14ac:dyDescent="0.25">
      <c r="A579" t="s">
        <v>4629</v>
      </c>
      <c r="B579" t="s">
        <v>72</v>
      </c>
      <c r="C579" t="s">
        <v>191</v>
      </c>
      <c r="D579" t="s">
        <v>4060</v>
      </c>
      <c r="E579">
        <v>28</v>
      </c>
      <c r="F579">
        <v>5</v>
      </c>
      <c r="G579">
        <v>21</v>
      </c>
      <c r="H579">
        <v>2</v>
      </c>
      <c r="I579">
        <v>0</v>
      </c>
      <c r="J579">
        <v>82</v>
      </c>
      <c r="K579">
        <v>0</v>
      </c>
      <c r="L579">
        <v>0</v>
      </c>
      <c r="M579">
        <v>0</v>
      </c>
      <c r="N579">
        <v>0</v>
      </c>
    </row>
    <row r="580" spans="1:14" x14ac:dyDescent="0.25">
      <c r="A580" t="s">
        <v>4630</v>
      </c>
      <c r="B580" t="s">
        <v>72</v>
      </c>
      <c r="C580" t="s">
        <v>192</v>
      </c>
      <c r="D580" t="s">
        <v>4060</v>
      </c>
      <c r="E580">
        <v>25</v>
      </c>
      <c r="F580">
        <v>4</v>
      </c>
      <c r="G580">
        <v>19</v>
      </c>
      <c r="H580">
        <v>1</v>
      </c>
      <c r="I580">
        <v>1</v>
      </c>
      <c r="J580">
        <v>178</v>
      </c>
      <c r="K580">
        <v>0</v>
      </c>
      <c r="L580">
        <v>0</v>
      </c>
      <c r="M580">
        <v>0</v>
      </c>
      <c r="N580">
        <v>0</v>
      </c>
    </row>
    <row r="581" spans="1:14" x14ac:dyDescent="0.25">
      <c r="A581" t="s">
        <v>4631</v>
      </c>
      <c r="B581" t="s">
        <v>72</v>
      </c>
      <c r="C581" t="s">
        <v>193</v>
      </c>
      <c r="D581" t="s">
        <v>4060</v>
      </c>
      <c r="E581">
        <v>20</v>
      </c>
      <c r="F581">
        <v>4</v>
      </c>
      <c r="G581">
        <v>16</v>
      </c>
      <c r="H581">
        <v>0</v>
      </c>
      <c r="I581">
        <v>0</v>
      </c>
      <c r="J581">
        <v>93</v>
      </c>
      <c r="K581">
        <v>0</v>
      </c>
      <c r="L581">
        <v>0</v>
      </c>
      <c r="M581">
        <v>0</v>
      </c>
      <c r="N581">
        <v>0</v>
      </c>
    </row>
    <row r="582" spans="1:14" x14ac:dyDescent="0.25">
      <c r="A582" t="s">
        <v>4632</v>
      </c>
      <c r="B582" t="s">
        <v>72</v>
      </c>
      <c r="C582" t="s">
        <v>194</v>
      </c>
      <c r="D582" t="s">
        <v>4060</v>
      </c>
      <c r="E582">
        <v>56</v>
      </c>
      <c r="F582">
        <v>14</v>
      </c>
      <c r="G582">
        <v>41</v>
      </c>
      <c r="H582">
        <v>1</v>
      </c>
      <c r="I582">
        <v>0</v>
      </c>
      <c r="J582">
        <v>153</v>
      </c>
      <c r="K582">
        <v>0</v>
      </c>
      <c r="L582">
        <v>0</v>
      </c>
      <c r="M582">
        <v>0</v>
      </c>
      <c r="N582">
        <v>0</v>
      </c>
    </row>
    <row r="583" spans="1:14" x14ac:dyDescent="0.25">
      <c r="A583" t="s">
        <v>4633</v>
      </c>
      <c r="B583" t="s">
        <v>72</v>
      </c>
      <c r="C583" t="s">
        <v>195</v>
      </c>
      <c r="D583" t="s">
        <v>4060</v>
      </c>
      <c r="E583">
        <v>41</v>
      </c>
      <c r="F583">
        <v>9</v>
      </c>
      <c r="G583">
        <v>31</v>
      </c>
      <c r="H583">
        <v>1</v>
      </c>
      <c r="I583">
        <v>0</v>
      </c>
      <c r="J583">
        <v>144</v>
      </c>
      <c r="K583">
        <v>0</v>
      </c>
      <c r="L583">
        <v>0</v>
      </c>
      <c r="M583">
        <v>0</v>
      </c>
      <c r="N583">
        <v>0</v>
      </c>
    </row>
    <row r="584" spans="1:14" x14ac:dyDescent="0.25">
      <c r="A584" t="s">
        <v>4634</v>
      </c>
      <c r="B584" t="s">
        <v>72</v>
      </c>
      <c r="C584" t="s">
        <v>196</v>
      </c>
      <c r="D584" t="s">
        <v>4060</v>
      </c>
      <c r="E584">
        <v>41</v>
      </c>
      <c r="F584">
        <v>7</v>
      </c>
      <c r="G584">
        <v>34</v>
      </c>
      <c r="H584">
        <v>0</v>
      </c>
      <c r="I584">
        <v>0</v>
      </c>
      <c r="J584">
        <v>165</v>
      </c>
      <c r="K584">
        <v>0</v>
      </c>
      <c r="L584">
        <v>0</v>
      </c>
      <c r="M584">
        <v>0</v>
      </c>
      <c r="N584">
        <v>0</v>
      </c>
    </row>
    <row r="585" spans="1:14" x14ac:dyDescent="0.25">
      <c r="A585" t="s">
        <v>4635</v>
      </c>
      <c r="B585" t="s">
        <v>72</v>
      </c>
      <c r="C585" t="s">
        <v>197</v>
      </c>
      <c r="D585" t="s">
        <v>4060</v>
      </c>
      <c r="E585">
        <v>8</v>
      </c>
      <c r="F585">
        <v>0</v>
      </c>
      <c r="G585">
        <v>6</v>
      </c>
      <c r="H585">
        <v>2</v>
      </c>
      <c r="I585">
        <v>0</v>
      </c>
      <c r="J585">
        <v>16</v>
      </c>
      <c r="K585">
        <v>0</v>
      </c>
      <c r="L585">
        <v>0</v>
      </c>
      <c r="M585">
        <v>0</v>
      </c>
      <c r="N585">
        <v>0</v>
      </c>
    </row>
    <row r="586" spans="1:14" x14ac:dyDescent="0.25">
      <c r="A586" t="s">
        <v>4636</v>
      </c>
      <c r="B586" t="s">
        <v>72</v>
      </c>
      <c r="C586" t="s">
        <v>198</v>
      </c>
      <c r="D586" t="s">
        <v>4060</v>
      </c>
      <c r="E586">
        <v>36</v>
      </c>
      <c r="F586">
        <v>9</v>
      </c>
      <c r="G586">
        <v>26</v>
      </c>
      <c r="H586">
        <v>0</v>
      </c>
      <c r="I586">
        <v>1</v>
      </c>
      <c r="J586">
        <v>174</v>
      </c>
      <c r="K586">
        <v>0</v>
      </c>
      <c r="L586">
        <v>0</v>
      </c>
      <c r="M586">
        <v>0</v>
      </c>
      <c r="N586">
        <v>0</v>
      </c>
    </row>
    <row r="587" spans="1:14" x14ac:dyDescent="0.25">
      <c r="A587" t="s">
        <v>4637</v>
      </c>
      <c r="B587" t="s">
        <v>72</v>
      </c>
      <c r="C587" t="s">
        <v>199</v>
      </c>
      <c r="D587" t="s">
        <v>4060</v>
      </c>
      <c r="E587">
        <v>30</v>
      </c>
      <c r="F587">
        <v>1</v>
      </c>
      <c r="G587">
        <v>23</v>
      </c>
      <c r="H587">
        <v>5</v>
      </c>
      <c r="I587">
        <v>1</v>
      </c>
      <c r="J587">
        <v>125</v>
      </c>
      <c r="K587">
        <v>0</v>
      </c>
      <c r="L587">
        <v>0</v>
      </c>
      <c r="M587">
        <v>0</v>
      </c>
      <c r="N587">
        <v>0</v>
      </c>
    </row>
    <row r="588" spans="1:14" x14ac:dyDescent="0.25">
      <c r="A588" t="s">
        <v>4638</v>
      </c>
      <c r="B588" t="s">
        <v>72</v>
      </c>
      <c r="C588" t="s">
        <v>200</v>
      </c>
      <c r="D588" t="s">
        <v>4060</v>
      </c>
      <c r="E588">
        <v>22</v>
      </c>
      <c r="F588">
        <v>2</v>
      </c>
      <c r="G588">
        <v>20</v>
      </c>
      <c r="H588">
        <v>0</v>
      </c>
      <c r="I588">
        <v>0</v>
      </c>
      <c r="J588">
        <v>92</v>
      </c>
      <c r="K588">
        <v>0</v>
      </c>
      <c r="L588">
        <v>0</v>
      </c>
      <c r="M588">
        <v>0</v>
      </c>
      <c r="N588">
        <v>0</v>
      </c>
    </row>
    <row r="589" spans="1:14" x14ac:dyDescent="0.25">
      <c r="A589" t="s">
        <v>4639</v>
      </c>
      <c r="B589" t="s">
        <v>72</v>
      </c>
      <c r="C589" t="s">
        <v>201</v>
      </c>
      <c r="D589" t="s">
        <v>4060</v>
      </c>
      <c r="E589">
        <v>56</v>
      </c>
      <c r="F589">
        <v>8</v>
      </c>
      <c r="G589">
        <v>46</v>
      </c>
      <c r="H589">
        <v>2</v>
      </c>
      <c r="I589">
        <v>0</v>
      </c>
      <c r="J589">
        <v>279</v>
      </c>
      <c r="K589">
        <v>0</v>
      </c>
      <c r="L589">
        <v>0</v>
      </c>
      <c r="M589">
        <v>0</v>
      </c>
      <c r="N589">
        <v>0</v>
      </c>
    </row>
    <row r="590" spans="1:14" x14ac:dyDescent="0.25">
      <c r="A590" t="s">
        <v>4640</v>
      </c>
      <c r="B590" t="s">
        <v>72</v>
      </c>
      <c r="C590" t="s">
        <v>202</v>
      </c>
      <c r="D590" t="s">
        <v>4060</v>
      </c>
      <c r="E590">
        <v>31</v>
      </c>
      <c r="F590">
        <v>12</v>
      </c>
      <c r="G590">
        <v>19</v>
      </c>
      <c r="H590">
        <v>0</v>
      </c>
      <c r="I590">
        <v>0</v>
      </c>
      <c r="J590">
        <v>163</v>
      </c>
      <c r="K590">
        <v>0</v>
      </c>
      <c r="L590">
        <v>0</v>
      </c>
      <c r="M590">
        <v>0</v>
      </c>
      <c r="N590">
        <v>0</v>
      </c>
    </row>
    <row r="591" spans="1:14" x14ac:dyDescent="0.25">
      <c r="A591" t="s">
        <v>4641</v>
      </c>
      <c r="B591" t="s">
        <v>72</v>
      </c>
      <c r="C591" t="s">
        <v>203</v>
      </c>
      <c r="D591" t="s">
        <v>4060</v>
      </c>
      <c r="E591">
        <v>8</v>
      </c>
      <c r="F591">
        <v>1</v>
      </c>
      <c r="G591">
        <v>5</v>
      </c>
      <c r="H591">
        <v>2</v>
      </c>
      <c r="I591">
        <v>0</v>
      </c>
      <c r="J591">
        <v>95</v>
      </c>
      <c r="K591">
        <v>0</v>
      </c>
      <c r="L591">
        <v>0</v>
      </c>
      <c r="M591">
        <v>0</v>
      </c>
      <c r="N591">
        <v>0</v>
      </c>
    </row>
    <row r="592" spans="1:14" x14ac:dyDescent="0.25">
      <c r="A592" t="s">
        <v>4642</v>
      </c>
      <c r="B592" t="s">
        <v>72</v>
      </c>
      <c r="C592" t="s">
        <v>204</v>
      </c>
      <c r="D592" t="s">
        <v>4060</v>
      </c>
      <c r="E592">
        <v>34</v>
      </c>
      <c r="F592">
        <v>6</v>
      </c>
      <c r="G592">
        <v>24</v>
      </c>
      <c r="H592">
        <v>3</v>
      </c>
      <c r="I592">
        <v>1</v>
      </c>
      <c r="J592">
        <v>136</v>
      </c>
      <c r="K592">
        <v>0</v>
      </c>
      <c r="L592">
        <v>0</v>
      </c>
      <c r="M592">
        <v>0</v>
      </c>
      <c r="N592">
        <v>0</v>
      </c>
    </row>
    <row r="593" spans="1:14" x14ac:dyDescent="0.25">
      <c r="A593" t="s">
        <v>4643</v>
      </c>
      <c r="B593" t="s">
        <v>72</v>
      </c>
      <c r="C593" t="s">
        <v>205</v>
      </c>
      <c r="D593" t="s">
        <v>4060</v>
      </c>
      <c r="E593">
        <v>52</v>
      </c>
      <c r="F593">
        <v>23</v>
      </c>
      <c r="G593">
        <v>27</v>
      </c>
      <c r="H593">
        <v>2</v>
      </c>
      <c r="I593">
        <v>0</v>
      </c>
      <c r="J593">
        <v>311</v>
      </c>
      <c r="K593">
        <v>0</v>
      </c>
      <c r="L593">
        <v>0</v>
      </c>
      <c r="M593">
        <v>0</v>
      </c>
      <c r="N593">
        <v>0</v>
      </c>
    </row>
    <row r="594" spans="1:14" x14ac:dyDescent="0.25">
      <c r="A594" t="s">
        <v>4644</v>
      </c>
      <c r="B594" t="s">
        <v>72</v>
      </c>
      <c r="C594" t="s">
        <v>206</v>
      </c>
      <c r="D594" t="s">
        <v>4060</v>
      </c>
      <c r="E594">
        <v>45</v>
      </c>
      <c r="F594">
        <v>14</v>
      </c>
      <c r="G594">
        <v>30</v>
      </c>
      <c r="H594">
        <v>1</v>
      </c>
      <c r="I594">
        <v>0</v>
      </c>
      <c r="J594">
        <v>203</v>
      </c>
      <c r="K594">
        <v>0</v>
      </c>
      <c r="L594">
        <v>0</v>
      </c>
      <c r="M594">
        <v>0</v>
      </c>
      <c r="N594">
        <v>0</v>
      </c>
    </row>
    <row r="595" spans="1:14" x14ac:dyDescent="0.25">
      <c r="A595" t="s">
        <v>4645</v>
      </c>
      <c r="B595" t="s">
        <v>72</v>
      </c>
      <c r="C595" t="s">
        <v>207</v>
      </c>
      <c r="D595" t="s">
        <v>4060</v>
      </c>
      <c r="E595">
        <v>5</v>
      </c>
      <c r="F595">
        <v>1</v>
      </c>
      <c r="G595">
        <v>4</v>
      </c>
      <c r="H595">
        <v>0</v>
      </c>
      <c r="I595">
        <v>0</v>
      </c>
      <c r="J595">
        <v>92</v>
      </c>
      <c r="K595">
        <v>0</v>
      </c>
      <c r="L595">
        <v>0</v>
      </c>
      <c r="M595">
        <v>0</v>
      </c>
      <c r="N595">
        <v>0</v>
      </c>
    </row>
    <row r="596" spans="1:14" x14ac:dyDescent="0.25">
      <c r="A596" t="s">
        <v>4646</v>
      </c>
      <c r="B596" t="s">
        <v>72</v>
      </c>
      <c r="C596" t="s">
        <v>208</v>
      </c>
      <c r="D596" t="s">
        <v>4060</v>
      </c>
      <c r="E596">
        <v>45</v>
      </c>
      <c r="F596">
        <v>12</v>
      </c>
      <c r="G596">
        <v>30</v>
      </c>
      <c r="H596">
        <v>2</v>
      </c>
      <c r="I596">
        <v>1</v>
      </c>
      <c r="J596">
        <v>143</v>
      </c>
      <c r="K596">
        <v>0</v>
      </c>
      <c r="L596">
        <v>0</v>
      </c>
      <c r="M596">
        <v>0</v>
      </c>
      <c r="N596">
        <v>0</v>
      </c>
    </row>
    <row r="597" spans="1:14" x14ac:dyDescent="0.25">
      <c r="A597" t="s">
        <v>4647</v>
      </c>
      <c r="B597" t="s">
        <v>72</v>
      </c>
      <c r="C597" t="s">
        <v>209</v>
      </c>
      <c r="D597" t="s">
        <v>4060</v>
      </c>
      <c r="E597">
        <v>38</v>
      </c>
      <c r="F597">
        <v>9</v>
      </c>
      <c r="G597">
        <v>26</v>
      </c>
      <c r="H597">
        <v>2</v>
      </c>
      <c r="I597">
        <v>1</v>
      </c>
      <c r="J597">
        <v>105</v>
      </c>
      <c r="K597">
        <v>0</v>
      </c>
      <c r="L597">
        <v>0</v>
      </c>
      <c r="M597">
        <v>0</v>
      </c>
      <c r="N597">
        <v>0</v>
      </c>
    </row>
    <row r="598" spans="1:14" x14ac:dyDescent="0.25">
      <c r="A598" t="s">
        <v>4648</v>
      </c>
      <c r="B598" t="s">
        <v>72</v>
      </c>
      <c r="C598" t="s">
        <v>210</v>
      </c>
      <c r="D598" t="s">
        <v>4060</v>
      </c>
      <c r="E598">
        <v>29</v>
      </c>
      <c r="F598">
        <v>3</v>
      </c>
      <c r="G598">
        <v>25</v>
      </c>
      <c r="H598">
        <v>1</v>
      </c>
      <c r="I598">
        <v>0</v>
      </c>
      <c r="J598">
        <v>255</v>
      </c>
      <c r="K598">
        <v>0</v>
      </c>
      <c r="L598">
        <v>0</v>
      </c>
      <c r="M598">
        <v>0</v>
      </c>
      <c r="N598">
        <v>0</v>
      </c>
    </row>
    <row r="599" spans="1:14" x14ac:dyDescent="0.25">
      <c r="A599" t="s">
        <v>4649</v>
      </c>
      <c r="B599" t="s">
        <v>72</v>
      </c>
      <c r="C599" t="s">
        <v>211</v>
      </c>
      <c r="D599" t="s">
        <v>4060</v>
      </c>
      <c r="E599">
        <v>10</v>
      </c>
      <c r="F599">
        <v>5</v>
      </c>
      <c r="G599">
        <v>5</v>
      </c>
      <c r="H599">
        <v>0</v>
      </c>
      <c r="I599">
        <v>0</v>
      </c>
      <c r="J599">
        <v>71</v>
      </c>
      <c r="K599">
        <v>0</v>
      </c>
      <c r="L599">
        <v>0</v>
      </c>
      <c r="M599">
        <v>0</v>
      </c>
      <c r="N599">
        <v>0</v>
      </c>
    </row>
    <row r="600" spans="1:14" x14ac:dyDescent="0.25">
      <c r="A600" t="s">
        <v>4650</v>
      </c>
      <c r="B600" t="s">
        <v>72</v>
      </c>
      <c r="C600" t="s">
        <v>212</v>
      </c>
      <c r="D600" t="s">
        <v>4060</v>
      </c>
      <c r="E600">
        <v>94</v>
      </c>
      <c r="F600">
        <v>28</v>
      </c>
      <c r="G600">
        <v>61</v>
      </c>
      <c r="H600">
        <v>5</v>
      </c>
      <c r="I600">
        <v>0</v>
      </c>
      <c r="J600">
        <v>458</v>
      </c>
      <c r="K600">
        <v>0</v>
      </c>
      <c r="L600">
        <v>0</v>
      </c>
      <c r="M600">
        <v>0</v>
      </c>
      <c r="N600">
        <v>0</v>
      </c>
    </row>
    <row r="601" spans="1:14" x14ac:dyDescent="0.25">
      <c r="A601" t="s">
        <v>4651</v>
      </c>
      <c r="B601" t="s">
        <v>72</v>
      </c>
      <c r="C601" t="s">
        <v>213</v>
      </c>
      <c r="D601" t="s">
        <v>4060</v>
      </c>
      <c r="E601">
        <v>51</v>
      </c>
      <c r="F601">
        <v>11</v>
      </c>
      <c r="G601">
        <v>37</v>
      </c>
      <c r="H601">
        <v>3</v>
      </c>
      <c r="I601">
        <v>0</v>
      </c>
      <c r="J601">
        <v>243</v>
      </c>
      <c r="K601">
        <v>0</v>
      </c>
      <c r="L601">
        <v>0</v>
      </c>
      <c r="M601">
        <v>0</v>
      </c>
      <c r="N601">
        <v>0</v>
      </c>
    </row>
    <row r="602" spans="1:14" x14ac:dyDescent="0.25">
      <c r="A602" t="s">
        <v>4652</v>
      </c>
      <c r="B602" t="s">
        <v>72</v>
      </c>
      <c r="C602" t="s">
        <v>214</v>
      </c>
      <c r="D602" t="s">
        <v>4060</v>
      </c>
      <c r="E602">
        <v>19</v>
      </c>
      <c r="F602">
        <v>10</v>
      </c>
      <c r="G602">
        <v>7</v>
      </c>
      <c r="H602">
        <v>2</v>
      </c>
      <c r="I602">
        <v>0</v>
      </c>
      <c r="J602">
        <v>136</v>
      </c>
      <c r="K602">
        <v>0</v>
      </c>
      <c r="L602">
        <v>0</v>
      </c>
      <c r="M602">
        <v>0</v>
      </c>
      <c r="N602">
        <v>0</v>
      </c>
    </row>
    <row r="603" spans="1:14" x14ac:dyDescent="0.25">
      <c r="A603" t="s">
        <v>4653</v>
      </c>
      <c r="B603" t="s">
        <v>72</v>
      </c>
      <c r="C603" t="s">
        <v>215</v>
      </c>
      <c r="D603" t="s">
        <v>4060</v>
      </c>
      <c r="E603">
        <v>25</v>
      </c>
      <c r="F603">
        <v>3</v>
      </c>
      <c r="G603">
        <v>20</v>
      </c>
      <c r="H603">
        <v>2</v>
      </c>
      <c r="I603">
        <v>0</v>
      </c>
      <c r="J603">
        <v>94</v>
      </c>
      <c r="K603">
        <v>0</v>
      </c>
      <c r="L603">
        <v>0</v>
      </c>
      <c r="M603">
        <v>0</v>
      </c>
      <c r="N603">
        <v>0</v>
      </c>
    </row>
    <row r="604" spans="1:14" x14ac:dyDescent="0.25">
      <c r="A604" t="s">
        <v>4654</v>
      </c>
      <c r="B604" t="s">
        <v>72</v>
      </c>
      <c r="C604" t="s">
        <v>216</v>
      </c>
      <c r="D604" t="s">
        <v>4060</v>
      </c>
      <c r="E604">
        <v>73</v>
      </c>
      <c r="F604">
        <v>16</v>
      </c>
      <c r="G604">
        <v>52</v>
      </c>
      <c r="H604">
        <v>5</v>
      </c>
      <c r="I604">
        <v>0</v>
      </c>
      <c r="J604">
        <v>392</v>
      </c>
      <c r="K604">
        <v>0</v>
      </c>
      <c r="L604">
        <v>0</v>
      </c>
      <c r="M604">
        <v>0</v>
      </c>
      <c r="N604">
        <v>0</v>
      </c>
    </row>
    <row r="605" spans="1:14" x14ac:dyDescent="0.25">
      <c r="A605" t="s">
        <v>4655</v>
      </c>
      <c r="B605" t="s">
        <v>72</v>
      </c>
      <c r="C605" t="s">
        <v>217</v>
      </c>
      <c r="D605" t="s">
        <v>4060</v>
      </c>
      <c r="E605">
        <v>25</v>
      </c>
      <c r="F605">
        <v>6</v>
      </c>
      <c r="G605">
        <v>18</v>
      </c>
      <c r="H605">
        <v>1</v>
      </c>
      <c r="I605">
        <v>0</v>
      </c>
      <c r="J605">
        <v>106</v>
      </c>
      <c r="K605">
        <v>0</v>
      </c>
      <c r="L605">
        <v>0</v>
      </c>
      <c r="M605">
        <v>0</v>
      </c>
      <c r="N605">
        <v>0</v>
      </c>
    </row>
    <row r="606" spans="1:14" x14ac:dyDescent="0.25">
      <c r="A606" t="s">
        <v>4656</v>
      </c>
      <c r="B606" t="s">
        <v>72</v>
      </c>
      <c r="C606" t="s">
        <v>218</v>
      </c>
      <c r="D606" t="s">
        <v>4060</v>
      </c>
      <c r="E606">
        <v>244</v>
      </c>
      <c r="F606">
        <v>110</v>
      </c>
      <c r="G606">
        <v>126</v>
      </c>
      <c r="H606">
        <v>4</v>
      </c>
      <c r="I606">
        <v>4</v>
      </c>
      <c r="J606">
        <v>1074</v>
      </c>
      <c r="K606">
        <v>0</v>
      </c>
      <c r="L606">
        <v>0</v>
      </c>
      <c r="M606">
        <v>0</v>
      </c>
      <c r="N606">
        <v>0</v>
      </c>
    </row>
    <row r="607" spans="1:14" x14ac:dyDescent="0.25">
      <c r="A607" t="s">
        <v>4657</v>
      </c>
      <c r="B607" t="s">
        <v>72</v>
      </c>
      <c r="C607" t="s">
        <v>219</v>
      </c>
      <c r="D607" t="s">
        <v>4060</v>
      </c>
      <c r="E607">
        <v>25</v>
      </c>
      <c r="F607">
        <v>5</v>
      </c>
      <c r="G607">
        <v>20</v>
      </c>
      <c r="H607">
        <v>0</v>
      </c>
      <c r="I607">
        <v>0</v>
      </c>
      <c r="J607">
        <v>182</v>
      </c>
      <c r="K607">
        <v>0</v>
      </c>
      <c r="L607">
        <v>0</v>
      </c>
      <c r="M607">
        <v>0</v>
      </c>
      <c r="N607">
        <v>0</v>
      </c>
    </row>
    <row r="608" spans="1:14" x14ac:dyDescent="0.25">
      <c r="A608" t="s">
        <v>4658</v>
      </c>
      <c r="B608" t="s">
        <v>72</v>
      </c>
      <c r="C608" t="s">
        <v>220</v>
      </c>
      <c r="D608" t="s">
        <v>4060</v>
      </c>
      <c r="E608">
        <v>50</v>
      </c>
      <c r="F608">
        <v>15</v>
      </c>
      <c r="G608">
        <v>32</v>
      </c>
      <c r="H608">
        <v>2</v>
      </c>
      <c r="I608">
        <v>1</v>
      </c>
      <c r="J608">
        <v>170</v>
      </c>
      <c r="K608">
        <v>0</v>
      </c>
      <c r="L608">
        <v>0</v>
      </c>
      <c r="M608">
        <v>0</v>
      </c>
      <c r="N608">
        <v>0</v>
      </c>
    </row>
    <row r="609" spans="1:14" x14ac:dyDescent="0.25">
      <c r="A609" t="s">
        <v>4659</v>
      </c>
      <c r="B609" t="s">
        <v>72</v>
      </c>
      <c r="C609" t="s">
        <v>221</v>
      </c>
      <c r="D609" t="s">
        <v>4060</v>
      </c>
      <c r="E609">
        <v>34</v>
      </c>
      <c r="F609">
        <v>3</v>
      </c>
      <c r="G609">
        <v>31</v>
      </c>
      <c r="H609">
        <v>0</v>
      </c>
      <c r="I609">
        <v>0</v>
      </c>
      <c r="J609">
        <v>198</v>
      </c>
      <c r="K609">
        <v>0</v>
      </c>
      <c r="L609">
        <v>0</v>
      </c>
      <c r="M609">
        <v>0</v>
      </c>
      <c r="N609">
        <v>0</v>
      </c>
    </row>
    <row r="610" spans="1:14" x14ac:dyDescent="0.25">
      <c r="A610" t="s">
        <v>4660</v>
      </c>
      <c r="B610" t="s">
        <v>72</v>
      </c>
      <c r="C610" t="s">
        <v>222</v>
      </c>
      <c r="D610" t="s">
        <v>4060</v>
      </c>
      <c r="E610">
        <v>31</v>
      </c>
      <c r="F610">
        <v>7</v>
      </c>
      <c r="G610">
        <v>22</v>
      </c>
      <c r="H610">
        <v>2</v>
      </c>
      <c r="I610">
        <v>0</v>
      </c>
      <c r="J610">
        <v>84</v>
      </c>
      <c r="K610">
        <v>0</v>
      </c>
      <c r="L610">
        <v>0</v>
      </c>
      <c r="M610">
        <v>0</v>
      </c>
      <c r="N610">
        <v>0</v>
      </c>
    </row>
    <row r="611" spans="1:14" x14ac:dyDescent="0.25">
      <c r="A611" t="s">
        <v>4661</v>
      </c>
      <c r="B611" t="s">
        <v>72</v>
      </c>
      <c r="C611" t="s">
        <v>223</v>
      </c>
      <c r="D611" t="s">
        <v>4060</v>
      </c>
      <c r="E611">
        <v>12</v>
      </c>
      <c r="F611">
        <v>4</v>
      </c>
      <c r="G611">
        <v>6</v>
      </c>
      <c r="H611">
        <v>1</v>
      </c>
      <c r="I611">
        <v>1</v>
      </c>
      <c r="J611">
        <v>127</v>
      </c>
      <c r="K611">
        <v>0</v>
      </c>
      <c r="L611">
        <v>0</v>
      </c>
      <c r="M611">
        <v>0</v>
      </c>
      <c r="N611">
        <v>0</v>
      </c>
    </row>
    <row r="612" spans="1:14" x14ac:dyDescent="0.25">
      <c r="A612" t="s">
        <v>4662</v>
      </c>
      <c r="B612" t="s">
        <v>72</v>
      </c>
      <c r="C612" t="s">
        <v>224</v>
      </c>
      <c r="D612" t="s">
        <v>4060</v>
      </c>
      <c r="E612">
        <v>11</v>
      </c>
      <c r="F612">
        <v>3</v>
      </c>
      <c r="G612">
        <v>6</v>
      </c>
      <c r="H612">
        <v>2</v>
      </c>
      <c r="I612">
        <v>0</v>
      </c>
      <c r="J612">
        <v>57</v>
      </c>
      <c r="K612">
        <v>0</v>
      </c>
      <c r="L612">
        <v>0</v>
      </c>
      <c r="M612">
        <v>0</v>
      </c>
      <c r="N612">
        <v>0</v>
      </c>
    </row>
    <row r="613" spans="1:14" x14ac:dyDescent="0.25">
      <c r="A613" t="s">
        <v>4663</v>
      </c>
      <c r="B613" t="s">
        <v>72</v>
      </c>
      <c r="C613" t="s">
        <v>225</v>
      </c>
      <c r="D613" t="s">
        <v>4060</v>
      </c>
      <c r="E613">
        <v>13</v>
      </c>
      <c r="F613">
        <v>1</v>
      </c>
      <c r="G613">
        <v>10</v>
      </c>
      <c r="H613">
        <v>1</v>
      </c>
      <c r="I613">
        <v>1</v>
      </c>
      <c r="J613">
        <v>123</v>
      </c>
      <c r="K613">
        <v>0</v>
      </c>
      <c r="L613">
        <v>0</v>
      </c>
      <c r="M613">
        <v>0</v>
      </c>
      <c r="N613">
        <v>0</v>
      </c>
    </row>
    <row r="614" spans="1:14" x14ac:dyDescent="0.25">
      <c r="A614" t="s">
        <v>4664</v>
      </c>
      <c r="B614" t="s">
        <v>72</v>
      </c>
      <c r="C614" t="s">
        <v>226</v>
      </c>
      <c r="D614" t="s">
        <v>4060</v>
      </c>
      <c r="E614">
        <v>48</v>
      </c>
      <c r="F614">
        <v>10</v>
      </c>
      <c r="G614">
        <v>37</v>
      </c>
      <c r="H614">
        <v>0</v>
      </c>
      <c r="I614">
        <v>1</v>
      </c>
      <c r="J614">
        <v>202</v>
      </c>
      <c r="K614">
        <v>0</v>
      </c>
      <c r="L614">
        <v>0</v>
      </c>
      <c r="M614">
        <v>0</v>
      </c>
      <c r="N614">
        <v>0</v>
      </c>
    </row>
    <row r="615" spans="1:14" x14ac:dyDescent="0.25">
      <c r="A615" t="s">
        <v>4665</v>
      </c>
      <c r="B615" t="s">
        <v>72</v>
      </c>
      <c r="C615" t="s">
        <v>227</v>
      </c>
      <c r="D615" t="s">
        <v>4060</v>
      </c>
      <c r="E615">
        <v>50</v>
      </c>
      <c r="F615">
        <v>7</v>
      </c>
      <c r="G615">
        <v>42</v>
      </c>
      <c r="H615">
        <v>1</v>
      </c>
      <c r="I615">
        <v>0</v>
      </c>
      <c r="J615">
        <v>206</v>
      </c>
      <c r="K615">
        <v>0</v>
      </c>
      <c r="L615">
        <v>0</v>
      </c>
      <c r="M615">
        <v>0</v>
      </c>
      <c r="N615">
        <v>0</v>
      </c>
    </row>
    <row r="616" spans="1:14" x14ac:dyDescent="0.25">
      <c r="A616" t="s">
        <v>4666</v>
      </c>
      <c r="B616" t="s">
        <v>72</v>
      </c>
      <c r="C616" t="s">
        <v>228</v>
      </c>
      <c r="D616" t="s">
        <v>4060</v>
      </c>
      <c r="E616">
        <v>10</v>
      </c>
      <c r="F616">
        <v>0</v>
      </c>
      <c r="G616">
        <v>9</v>
      </c>
      <c r="H616">
        <v>0</v>
      </c>
      <c r="I616">
        <v>1</v>
      </c>
      <c r="J616">
        <v>98</v>
      </c>
      <c r="K616">
        <v>0</v>
      </c>
      <c r="L616">
        <v>0</v>
      </c>
      <c r="M616">
        <v>0</v>
      </c>
      <c r="N616">
        <v>0</v>
      </c>
    </row>
    <row r="617" spans="1:14" x14ac:dyDescent="0.25">
      <c r="A617" t="s">
        <v>4667</v>
      </c>
      <c r="B617" t="s">
        <v>72</v>
      </c>
      <c r="C617" t="s">
        <v>229</v>
      </c>
      <c r="D617" t="s">
        <v>4060</v>
      </c>
      <c r="E617">
        <v>32</v>
      </c>
      <c r="F617">
        <v>6</v>
      </c>
      <c r="G617">
        <v>23</v>
      </c>
      <c r="H617">
        <v>3</v>
      </c>
      <c r="I617">
        <v>0</v>
      </c>
      <c r="J617">
        <v>164</v>
      </c>
      <c r="K617">
        <v>0</v>
      </c>
      <c r="L617">
        <v>0</v>
      </c>
      <c r="M617">
        <v>0</v>
      </c>
      <c r="N617">
        <v>0</v>
      </c>
    </row>
    <row r="618" spans="1:14" x14ac:dyDescent="0.25">
      <c r="A618" t="s">
        <v>4668</v>
      </c>
      <c r="B618" t="s">
        <v>72</v>
      </c>
      <c r="C618" t="s">
        <v>230</v>
      </c>
      <c r="D618" t="s">
        <v>4060</v>
      </c>
      <c r="E618">
        <v>48</v>
      </c>
      <c r="F618">
        <v>10</v>
      </c>
      <c r="G618">
        <v>34</v>
      </c>
      <c r="H618">
        <v>4</v>
      </c>
      <c r="I618">
        <v>0</v>
      </c>
      <c r="J618">
        <v>197</v>
      </c>
      <c r="K618">
        <v>0</v>
      </c>
      <c r="L618">
        <v>0</v>
      </c>
      <c r="M618">
        <v>0</v>
      </c>
      <c r="N618">
        <v>0</v>
      </c>
    </row>
    <row r="619" spans="1:14" x14ac:dyDescent="0.25">
      <c r="A619" t="s">
        <v>4669</v>
      </c>
      <c r="B619" t="s">
        <v>72</v>
      </c>
      <c r="C619" t="s">
        <v>231</v>
      </c>
      <c r="D619" t="s">
        <v>4060</v>
      </c>
      <c r="E619">
        <v>34</v>
      </c>
      <c r="F619">
        <v>6</v>
      </c>
      <c r="G619">
        <v>28</v>
      </c>
      <c r="H619">
        <v>0</v>
      </c>
      <c r="I619">
        <v>0</v>
      </c>
      <c r="J619">
        <v>153</v>
      </c>
      <c r="K619">
        <v>0</v>
      </c>
      <c r="L619">
        <v>0</v>
      </c>
      <c r="M619">
        <v>0</v>
      </c>
      <c r="N619">
        <v>0</v>
      </c>
    </row>
    <row r="620" spans="1:14" x14ac:dyDescent="0.25">
      <c r="A620" t="s">
        <v>4670</v>
      </c>
      <c r="B620" t="s">
        <v>72</v>
      </c>
      <c r="C620" t="s">
        <v>232</v>
      </c>
      <c r="D620" t="s">
        <v>4060</v>
      </c>
      <c r="E620">
        <v>77</v>
      </c>
      <c r="F620">
        <v>19</v>
      </c>
      <c r="G620">
        <v>46</v>
      </c>
      <c r="H620">
        <v>11</v>
      </c>
      <c r="I620">
        <v>1</v>
      </c>
      <c r="J620">
        <v>345</v>
      </c>
      <c r="K620">
        <v>0</v>
      </c>
      <c r="L620">
        <v>0</v>
      </c>
      <c r="M620">
        <v>0</v>
      </c>
      <c r="N620">
        <v>0</v>
      </c>
    </row>
    <row r="621" spans="1:14" x14ac:dyDescent="0.25">
      <c r="A621" t="s">
        <v>4671</v>
      </c>
      <c r="B621" t="s">
        <v>72</v>
      </c>
      <c r="C621" t="s">
        <v>233</v>
      </c>
      <c r="D621" t="s">
        <v>4060</v>
      </c>
      <c r="E621">
        <v>21</v>
      </c>
      <c r="F621">
        <v>4</v>
      </c>
      <c r="G621">
        <v>17</v>
      </c>
      <c r="H621">
        <v>0</v>
      </c>
      <c r="I621">
        <v>0</v>
      </c>
      <c r="J621">
        <v>156</v>
      </c>
      <c r="K621">
        <v>0</v>
      </c>
      <c r="L621">
        <v>0</v>
      </c>
      <c r="M621">
        <v>0</v>
      </c>
      <c r="N621">
        <v>0</v>
      </c>
    </row>
    <row r="622" spans="1:14" x14ac:dyDescent="0.25">
      <c r="A622" t="s">
        <v>4672</v>
      </c>
      <c r="B622" t="s">
        <v>72</v>
      </c>
      <c r="C622" t="s">
        <v>234</v>
      </c>
      <c r="D622" t="s">
        <v>4060</v>
      </c>
      <c r="E622">
        <v>91</v>
      </c>
      <c r="F622">
        <v>32</v>
      </c>
      <c r="G622">
        <v>54</v>
      </c>
      <c r="H622">
        <v>3</v>
      </c>
      <c r="I622">
        <v>2</v>
      </c>
      <c r="J622">
        <v>640</v>
      </c>
      <c r="K622">
        <v>0</v>
      </c>
      <c r="L622">
        <v>0</v>
      </c>
      <c r="M622">
        <v>0</v>
      </c>
      <c r="N622">
        <v>0</v>
      </c>
    </row>
    <row r="623" spans="1:14" x14ac:dyDescent="0.25">
      <c r="A623" t="s">
        <v>4673</v>
      </c>
      <c r="B623" t="s">
        <v>72</v>
      </c>
      <c r="C623" t="s">
        <v>235</v>
      </c>
      <c r="D623" t="s">
        <v>4060</v>
      </c>
      <c r="E623">
        <v>22</v>
      </c>
      <c r="F623">
        <v>6</v>
      </c>
      <c r="G623">
        <v>16</v>
      </c>
      <c r="H623">
        <v>0</v>
      </c>
      <c r="I623">
        <v>0</v>
      </c>
      <c r="J623">
        <v>66</v>
      </c>
      <c r="K623">
        <v>0</v>
      </c>
      <c r="L623">
        <v>0</v>
      </c>
      <c r="M623">
        <v>0</v>
      </c>
      <c r="N623">
        <v>0</v>
      </c>
    </row>
    <row r="624" spans="1:14" x14ac:dyDescent="0.25">
      <c r="A624" t="s">
        <v>4674</v>
      </c>
      <c r="B624" t="s">
        <v>72</v>
      </c>
      <c r="C624" t="s">
        <v>236</v>
      </c>
      <c r="D624" t="s">
        <v>4060</v>
      </c>
      <c r="E624">
        <v>28</v>
      </c>
      <c r="F624">
        <v>8</v>
      </c>
      <c r="G624">
        <v>18</v>
      </c>
      <c r="H624">
        <v>2</v>
      </c>
      <c r="I624">
        <v>0</v>
      </c>
      <c r="J624">
        <v>161</v>
      </c>
      <c r="K624">
        <v>0</v>
      </c>
      <c r="L624">
        <v>0</v>
      </c>
      <c r="M624">
        <v>0</v>
      </c>
      <c r="N624">
        <v>0</v>
      </c>
    </row>
    <row r="625" spans="1:14" x14ac:dyDescent="0.25">
      <c r="A625" t="s">
        <v>4675</v>
      </c>
      <c r="B625" t="s">
        <v>72</v>
      </c>
      <c r="C625" t="s">
        <v>237</v>
      </c>
      <c r="D625" t="s">
        <v>4060</v>
      </c>
      <c r="E625">
        <v>73</v>
      </c>
      <c r="F625">
        <v>20</v>
      </c>
      <c r="G625">
        <v>47</v>
      </c>
      <c r="H625">
        <v>6</v>
      </c>
      <c r="I625">
        <v>0</v>
      </c>
      <c r="J625">
        <v>400</v>
      </c>
      <c r="K625">
        <v>0</v>
      </c>
      <c r="L625">
        <v>0</v>
      </c>
      <c r="M625">
        <v>0</v>
      </c>
      <c r="N625">
        <v>0</v>
      </c>
    </row>
    <row r="626" spans="1:14" x14ac:dyDescent="0.25">
      <c r="A626" t="s">
        <v>4676</v>
      </c>
      <c r="B626" t="s">
        <v>72</v>
      </c>
      <c r="C626" t="s">
        <v>238</v>
      </c>
      <c r="D626" t="s">
        <v>4060</v>
      </c>
      <c r="E626">
        <v>21</v>
      </c>
      <c r="F626">
        <v>8</v>
      </c>
      <c r="G626">
        <v>12</v>
      </c>
      <c r="H626">
        <v>1</v>
      </c>
      <c r="I626">
        <v>0</v>
      </c>
      <c r="J626">
        <v>129</v>
      </c>
      <c r="K626">
        <v>0</v>
      </c>
      <c r="L626">
        <v>0</v>
      </c>
      <c r="M626">
        <v>0</v>
      </c>
      <c r="N626">
        <v>0</v>
      </c>
    </row>
    <row r="627" spans="1:14" x14ac:dyDescent="0.25">
      <c r="A627" t="s">
        <v>4677</v>
      </c>
      <c r="B627" t="s">
        <v>72</v>
      </c>
      <c r="C627" t="s">
        <v>239</v>
      </c>
      <c r="D627" t="s">
        <v>4060</v>
      </c>
      <c r="E627">
        <v>25</v>
      </c>
      <c r="F627">
        <v>9</v>
      </c>
      <c r="G627">
        <v>16</v>
      </c>
      <c r="H627">
        <v>0</v>
      </c>
      <c r="I627">
        <v>0</v>
      </c>
      <c r="J627">
        <v>197</v>
      </c>
      <c r="K627">
        <v>0</v>
      </c>
      <c r="L627">
        <v>0</v>
      </c>
      <c r="M627">
        <v>0</v>
      </c>
      <c r="N627">
        <v>0</v>
      </c>
    </row>
    <row r="628" spans="1:14" x14ac:dyDescent="0.25">
      <c r="A628" t="s">
        <v>4678</v>
      </c>
      <c r="B628" t="s">
        <v>72</v>
      </c>
      <c r="C628" t="s">
        <v>240</v>
      </c>
      <c r="D628" t="s">
        <v>4060</v>
      </c>
      <c r="E628">
        <v>28</v>
      </c>
      <c r="F628">
        <v>9</v>
      </c>
      <c r="G628">
        <v>16</v>
      </c>
      <c r="H628">
        <v>3</v>
      </c>
      <c r="I628">
        <v>0</v>
      </c>
      <c r="J628">
        <v>173</v>
      </c>
      <c r="K628">
        <v>0</v>
      </c>
      <c r="L628">
        <v>0</v>
      </c>
      <c r="M628">
        <v>0</v>
      </c>
      <c r="N628">
        <v>0</v>
      </c>
    </row>
    <row r="629" spans="1:14" x14ac:dyDescent="0.25">
      <c r="A629" t="s">
        <v>4679</v>
      </c>
      <c r="B629" t="s">
        <v>72</v>
      </c>
      <c r="C629" t="s">
        <v>241</v>
      </c>
      <c r="D629" t="s">
        <v>4060</v>
      </c>
      <c r="E629">
        <v>25</v>
      </c>
      <c r="F629">
        <v>1</v>
      </c>
      <c r="G629">
        <v>22</v>
      </c>
      <c r="H629">
        <v>2</v>
      </c>
      <c r="I629">
        <v>0</v>
      </c>
      <c r="J629">
        <v>75</v>
      </c>
      <c r="K629">
        <v>0</v>
      </c>
      <c r="L629">
        <v>0</v>
      </c>
      <c r="M629">
        <v>0</v>
      </c>
      <c r="N629">
        <v>0</v>
      </c>
    </row>
    <row r="630" spans="1:14" x14ac:dyDescent="0.25">
      <c r="A630" t="s">
        <v>4680</v>
      </c>
      <c r="B630" t="s">
        <v>72</v>
      </c>
      <c r="C630" t="s">
        <v>242</v>
      </c>
      <c r="D630" t="s">
        <v>4060</v>
      </c>
      <c r="E630">
        <v>67</v>
      </c>
      <c r="F630">
        <v>14</v>
      </c>
      <c r="G630">
        <v>44</v>
      </c>
      <c r="H630">
        <v>7</v>
      </c>
      <c r="I630">
        <v>2</v>
      </c>
      <c r="J630">
        <v>328</v>
      </c>
      <c r="K630">
        <v>0</v>
      </c>
      <c r="L630">
        <v>0</v>
      </c>
      <c r="M630">
        <v>0</v>
      </c>
      <c r="N630">
        <v>0</v>
      </c>
    </row>
    <row r="631" spans="1:14" x14ac:dyDescent="0.25">
      <c r="A631" t="s">
        <v>4681</v>
      </c>
      <c r="B631" t="s">
        <v>72</v>
      </c>
      <c r="C631" t="s">
        <v>243</v>
      </c>
      <c r="D631" t="s">
        <v>4060</v>
      </c>
      <c r="E631">
        <v>31</v>
      </c>
      <c r="F631">
        <v>11</v>
      </c>
      <c r="G631">
        <v>20</v>
      </c>
      <c r="H631">
        <v>0</v>
      </c>
      <c r="I631">
        <v>0</v>
      </c>
      <c r="J631">
        <v>124</v>
      </c>
      <c r="K631">
        <v>0</v>
      </c>
      <c r="L631">
        <v>0</v>
      </c>
      <c r="M631">
        <v>0</v>
      </c>
      <c r="N631">
        <v>0</v>
      </c>
    </row>
    <row r="632" spans="1:14" x14ac:dyDescent="0.25">
      <c r="A632" t="s">
        <v>4682</v>
      </c>
      <c r="B632" t="s">
        <v>72</v>
      </c>
      <c r="C632" t="s">
        <v>93</v>
      </c>
      <c r="D632" t="s">
        <v>4062</v>
      </c>
      <c r="E632">
        <v>137</v>
      </c>
      <c r="F632">
        <v>16</v>
      </c>
      <c r="G632">
        <v>117</v>
      </c>
      <c r="H632">
        <v>4</v>
      </c>
      <c r="I632">
        <v>0</v>
      </c>
      <c r="J632">
        <v>0</v>
      </c>
      <c r="K632">
        <v>0</v>
      </c>
      <c r="L632">
        <v>0</v>
      </c>
      <c r="M632">
        <v>0</v>
      </c>
      <c r="N632">
        <v>0</v>
      </c>
    </row>
    <row r="633" spans="1:14" x14ac:dyDescent="0.25">
      <c r="A633" t="s">
        <v>4683</v>
      </c>
      <c r="B633" t="s">
        <v>72</v>
      </c>
      <c r="C633" t="s">
        <v>94</v>
      </c>
      <c r="D633" t="s">
        <v>4062</v>
      </c>
      <c r="E633">
        <v>295</v>
      </c>
      <c r="F633">
        <v>62</v>
      </c>
      <c r="G633">
        <v>217</v>
      </c>
      <c r="H633">
        <v>12</v>
      </c>
      <c r="I633">
        <v>4</v>
      </c>
      <c r="J633">
        <v>0</v>
      </c>
      <c r="K633">
        <v>0</v>
      </c>
      <c r="L633">
        <v>0</v>
      </c>
      <c r="M633">
        <v>0</v>
      </c>
      <c r="N633">
        <v>0</v>
      </c>
    </row>
    <row r="634" spans="1:14" x14ac:dyDescent="0.25">
      <c r="A634" t="s">
        <v>4684</v>
      </c>
      <c r="B634" t="s">
        <v>72</v>
      </c>
      <c r="C634" t="s">
        <v>95</v>
      </c>
      <c r="D634" t="s">
        <v>4062</v>
      </c>
      <c r="E634">
        <v>171</v>
      </c>
      <c r="F634">
        <v>33</v>
      </c>
      <c r="G634">
        <v>134</v>
      </c>
      <c r="H634">
        <v>1</v>
      </c>
      <c r="I634">
        <v>3</v>
      </c>
      <c r="J634">
        <v>0</v>
      </c>
      <c r="K634">
        <v>0</v>
      </c>
      <c r="L634">
        <v>0</v>
      </c>
      <c r="M634">
        <v>0</v>
      </c>
      <c r="N634">
        <v>0</v>
      </c>
    </row>
    <row r="635" spans="1:14" x14ac:dyDescent="0.25">
      <c r="A635" t="s">
        <v>4685</v>
      </c>
      <c r="B635" t="s">
        <v>72</v>
      </c>
      <c r="C635" t="s">
        <v>96</v>
      </c>
      <c r="D635" t="s">
        <v>4062</v>
      </c>
      <c r="E635">
        <v>135</v>
      </c>
      <c r="F635">
        <v>25</v>
      </c>
      <c r="G635">
        <v>107</v>
      </c>
      <c r="H635">
        <v>3</v>
      </c>
      <c r="I635">
        <v>0</v>
      </c>
      <c r="J635">
        <v>0</v>
      </c>
      <c r="K635">
        <v>0</v>
      </c>
      <c r="L635">
        <v>0</v>
      </c>
      <c r="M635">
        <v>0</v>
      </c>
      <c r="N635">
        <v>0</v>
      </c>
    </row>
    <row r="636" spans="1:14" x14ac:dyDescent="0.25">
      <c r="A636" t="s">
        <v>4686</v>
      </c>
      <c r="B636" t="s">
        <v>72</v>
      </c>
      <c r="C636" t="s">
        <v>97</v>
      </c>
      <c r="D636" t="s">
        <v>4062</v>
      </c>
      <c r="E636">
        <v>125</v>
      </c>
      <c r="F636">
        <v>36</v>
      </c>
      <c r="G636">
        <v>88</v>
      </c>
      <c r="H636">
        <v>1</v>
      </c>
      <c r="I636">
        <v>0</v>
      </c>
      <c r="J636">
        <v>0</v>
      </c>
      <c r="K636">
        <v>0</v>
      </c>
      <c r="L636">
        <v>0</v>
      </c>
      <c r="M636">
        <v>0</v>
      </c>
      <c r="N636">
        <v>0</v>
      </c>
    </row>
    <row r="637" spans="1:14" x14ac:dyDescent="0.25">
      <c r="A637" t="s">
        <v>4687</v>
      </c>
      <c r="B637" t="s">
        <v>72</v>
      </c>
      <c r="C637" t="s">
        <v>98</v>
      </c>
      <c r="D637" t="s">
        <v>4062</v>
      </c>
      <c r="E637">
        <v>300</v>
      </c>
      <c r="F637">
        <v>35</v>
      </c>
      <c r="G637">
        <v>251</v>
      </c>
      <c r="H637">
        <v>8</v>
      </c>
      <c r="I637">
        <v>6</v>
      </c>
      <c r="J637">
        <v>0</v>
      </c>
      <c r="K637">
        <v>0</v>
      </c>
      <c r="L637">
        <v>0</v>
      </c>
      <c r="M637">
        <v>0</v>
      </c>
      <c r="N637">
        <v>0</v>
      </c>
    </row>
    <row r="638" spans="1:14" x14ac:dyDescent="0.25">
      <c r="A638" t="s">
        <v>4688</v>
      </c>
      <c r="B638" t="s">
        <v>72</v>
      </c>
      <c r="C638" t="s">
        <v>99</v>
      </c>
      <c r="D638" t="s">
        <v>4062</v>
      </c>
      <c r="E638">
        <v>613</v>
      </c>
      <c r="F638">
        <v>78</v>
      </c>
      <c r="G638">
        <v>493</v>
      </c>
      <c r="H638">
        <v>34</v>
      </c>
      <c r="I638">
        <v>8</v>
      </c>
      <c r="J638">
        <v>0</v>
      </c>
      <c r="K638">
        <v>0</v>
      </c>
      <c r="L638">
        <v>0</v>
      </c>
      <c r="M638">
        <v>0</v>
      </c>
      <c r="N638">
        <v>0</v>
      </c>
    </row>
    <row r="639" spans="1:14" x14ac:dyDescent="0.25">
      <c r="A639" t="s">
        <v>4689</v>
      </c>
      <c r="B639" t="s">
        <v>72</v>
      </c>
      <c r="C639" t="s">
        <v>100</v>
      </c>
      <c r="D639" t="s">
        <v>4062</v>
      </c>
      <c r="E639">
        <v>102</v>
      </c>
      <c r="F639">
        <v>18</v>
      </c>
      <c r="G639">
        <v>81</v>
      </c>
      <c r="H639">
        <v>2</v>
      </c>
      <c r="I639">
        <v>1</v>
      </c>
      <c r="J639">
        <v>0</v>
      </c>
      <c r="K639">
        <v>0</v>
      </c>
      <c r="L639">
        <v>0</v>
      </c>
      <c r="M639">
        <v>0</v>
      </c>
      <c r="N639">
        <v>0</v>
      </c>
    </row>
    <row r="640" spans="1:14" x14ac:dyDescent="0.25">
      <c r="A640" t="s">
        <v>4690</v>
      </c>
      <c r="B640" t="s">
        <v>72</v>
      </c>
      <c r="C640" t="s">
        <v>101</v>
      </c>
      <c r="D640" t="s">
        <v>4062</v>
      </c>
      <c r="E640">
        <v>82</v>
      </c>
      <c r="F640">
        <v>16</v>
      </c>
      <c r="G640">
        <v>62</v>
      </c>
      <c r="H640">
        <v>3</v>
      </c>
      <c r="I640">
        <v>1</v>
      </c>
      <c r="J640">
        <v>0</v>
      </c>
      <c r="K640">
        <v>0</v>
      </c>
      <c r="L640">
        <v>0</v>
      </c>
      <c r="M640">
        <v>0</v>
      </c>
      <c r="N640">
        <v>0</v>
      </c>
    </row>
    <row r="641" spans="1:14" x14ac:dyDescent="0.25">
      <c r="A641" t="s">
        <v>4691</v>
      </c>
      <c r="B641" t="s">
        <v>72</v>
      </c>
      <c r="C641" t="s">
        <v>102</v>
      </c>
      <c r="D641" t="s">
        <v>4062</v>
      </c>
      <c r="E641">
        <v>162</v>
      </c>
      <c r="F641">
        <v>23</v>
      </c>
      <c r="G641">
        <v>133</v>
      </c>
      <c r="H641">
        <v>6</v>
      </c>
      <c r="I641">
        <v>0</v>
      </c>
      <c r="J641">
        <v>0</v>
      </c>
      <c r="K641">
        <v>0</v>
      </c>
      <c r="L641">
        <v>0</v>
      </c>
      <c r="M641">
        <v>0</v>
      </c>
      <c r="N641">
        <v>0</v>
      </c>
    </row>
    <row r="642" spans="1:14" x14ac:dyDescent="0.25">
      <c r="A642" t="s">
        <v>4692</v>
      </c>
      <c r="B642" t="s">
        <v>72</v>
      </c>
      <c r="C642" t="s">
        <v>103</v>
      </c>
      <c r="D642" t="s">
        <v>4062</v>
      </c>
      <c r="E642">
        <v>274</v>
      </c>
      <c r="F642">
        <v>55</v>
      </c>
      <c r="G642">
        <v>212</v>
      </c>
      <c r="H642">
        <v>7</v>
      </c>
      <c r="I642">
        <v>0</v>
      </c>
      <c r="J642">
        <v>0</v>
      </c>
      <c r="K642">
        <v>0</v>
      </c>
      <c r="L642">
        <v>0</v>
      </c>
      <c r="M642">
        <v>0</v>
      </c>
      <c r="N642">
        <v>0</v>
      </c>
    </row>
    <row r="643" spans="1:14" x14ac:dyDescent="0.25">
      <c r="A643" t="s">
        <v>4693</v>
      </c>
      <c r="B643" t="s">
        <v>72</v>
      </c>
      <c r="C643" t="s">
        <v>104</v>
      </c>
      <c r="D643" t="s">
        <v>4062</v>
      </c>
      <c r="E643">
        <v>171</v>
      </c>
      <c r="F643">
        <v>34</v>
      </c>
      <c r="G643">
        <v>135</v>
      </c>
      <c r="H643">
        <v>2</v>
      </c>
      <c r="I643">
        <v>0</v>
      </c>
      <c r="J643">
        <v>0</v>
      </c>
      <c r="K643">
        <v>0</v>
      </c>
      <c r="L643">
        <v>0</v>
      </c>
      <c r="M643">
        <v>0</v>
      </c>
      <c r="N643">
        <v>0</v>
      </c>
    </row>
    <row r="644" spans="1:14" x14ac:dyDescent="0.25">
      <c r="A644" t="s">
        <v>4694</v>
      </c>
      <c r="B644" t="s">
        <v>72</v>
      </c>
      <c r="C644" t="s">
        <v>105</v>
      </c>
      <c r="D644" t="s">
        <v>4062</v>
      </c>
      <c r="E644">
        <v>408</v>
      </c>
      <c r="F644">
        <v>70</v>
      </c>
      <c r="G644">
        <v>327</v>
      </c>
      <c r="H644">
        <v>9</v>
      </c>
      <c r="I644">
        <v>2</v>
      </c>
      <c r="J644">
        <v>0</v>
      </c>
      <c r="K644">
        <v>0</v>
      </c>
      <c r="L644">
        <v>0</v>
      </c>
      <c r="M644">
        <v>0</v>
      </c>
      <c r="N644">
        <v>0</v>
      </c>
    </row>
    <row r="645" spans="1:14" x14ac:dyDescent="0.25">
      <c r="A645" t="s">
        <v>4695</v>
      </c>
      <c r="B645" t="s">
        <v>72</v>
      </c>
      <c r="C645" t="s">
        <v>106</v>
      </c>
      <c r="D645" t="s">
        <v>4062</v>
      </c>
      <c r="E645">
        <v>196</v>
      </c>
      <c r="F645">
        <v>28</v>
      </c>
      <c r="G645">
        <v>161</v>
      </c>
      <c r="H645">
        <v>5</v>
      </c>
      <c r="I645">
        <v>2</v>
      </c>
      <c r="J645">
        <v>0</v>
      </c>
      <c r="K645">
        <v>0</v>
      </c>
      <c r="L645">
        <v>0</v>
      </c>
      <c r="M645">
        <v>0</v>
      </c>
      <c r="N645">
        <v>0</v>
      </c>
    </row>
    <row r="646" spans="1:14" x14ac:dyDescent="0.25">
      <c r="A646" t="s">
        <v>4696</v>
      </c>
      <c r="B646" t="s">
        <v>72</v>
      </c>
      <c r="C646" t="s">
        <v>107</v>
      </c>
      <c r="D646" t="s">
        <v>4062</v>
      </c>
      <c r="E646">
        <v>155</v>
      </c>
      <c r="F646">
        <v>38</v>
      </c>
      <c r="G646">
        <v>114</v>
      </c>
      <c r="H646">
        <v>2</v>
      </c>
      <c r="I646">
        <v>1</v>
      </c>
      <c r="J646">
        <v>0</v>
      </c>
      <c r="K646">
        <v>0</v>
      </c>
      <c r="L646">
        <v>0</v>
      </c>
      <c r="M646">
        <v>0</v>
      </c>
      <c r="N646">
        <v>0</v>
      </c>
    </row>
    <row r="647" spans="1:14" x14ac:dyDescent="0.25">
      <c r="A647" t="s">
        <v>4697</v>
      </c>
      <c r="B647" t="s">
        <v>72</v>
      </c>
      <c r="C647" t="s">
        <v>108</v>
      </c>
      <c r="D647" t="s">
        <v>4062</v>
      </c>
      <c r="E647">
        <v>347</v>
      </c>
      <c r="F647">
        <v>65</v>
      </c>
      <c r="G647">
        <v>271</v>
      </c>
      <c r="H647">
        <v>11</v>
      </c>
      <c r="I647">
        <v>0</v>
      </c>
      <c r="J647">
        <v>0</v>
      </c>
      <c r="K647">
        <v>0</v>
      </c>
      <c r="L647">
        <v>0</v>
      </c>
      <c r="M647">
        <v>0</v>
      </c>
      <c r="N647">
        <v>0</v>
      </c>
    </row>
    <row r="648" spans="1:14" x14ac:dyDescent="0.25">
      <c r="A648" t="s">
        <v>4698</v>
      </c>
      <c r="B648" t="s">
        <v>72</v>
      </c>
      <c r="C648" t="s">
        <v>109</v>
      </c>
      <c r="D648" t="s">
        <v>4062</v>
      </c>
      <c r="E648">
        <v>453</v>
      </c>
      <c r="F648">
        <v>101</v>
      </c>
      <c r="G648">
        <v>337</v>
      </c>
      <c r="H648">
        <v>13</v>
      </c>
      <c r="I648">
        <v>2</v>
      </c>
      <c r="J648">
        <v>0</v>
      </c>
      <c r="K648">
        <v>0</v>
      </c>
      <c r="L648">
        <v>0</v>
      </c>
      <c r="M648">
        <v>0</v>
      </c>
      <c r="N648">
        <v>0</v>
      </c>
    </row>
    <row r="649" spans="1:14" x14ac:dyDescent="0.25">
      <c r="A649" t="s">
        <v>4699</v>
      </c>
      <c r="B649" t="s">
        <v>72</v>
      </c>
      <c r="C649" t="s">
        <v>110</v>
      </c>
      <c r="D649" t="s">
        <v>4062</v>
      </c>
      <c r="E649">
        <v>544</v>
      </c>
      <c r="F649">
        <v>89</v>
      </c>
      <c r="G649">
        <v>439</v>
      </c>
      <c r="H649">
        <v>15</v>
      </c>
      <c r="I649">
        <v>1</v>
      </c>
      <c r="J649">
        <v>0</v>
      </c>
      <c r="K649">
        <v>0</v>
      </c>
      <c r="L649">
        <v>0</v>
      </c>
      <c r="M649">
        <v>0</v>
      </c>
      <c r="N649">
        <v>0</v>
      </c>
    </row>
    <row r="650" spans="1:14" x14ac:dyDescent="0.25">
      <c r="A650" t="s">
        <v>4700</v>
      </c>
      <c r="B650" t="s">
        <v>72</v>
      </c>
      <c r="C650" t="s">
        <v>111</v>
      </c>
      <c r="D650" t="s">
        <v>4062</v>
      </c>
      <c r="E650">
        <v>138</v>
      </c>
      <c r="F650">
        <v>29</v>
      </c>
      <c r="G650">
        <v>103</v>
      </c>
      <c r="H650">
        <v>6</v>
      </c>
      <c r="I650">
        <v>0</v>
      </c>
      <c r="J650">
        <v>0</v>
      </c>
      <c r="K650">
        <v>0</v>
      </c>
      <c r="L650">
        <v>0</v>
      </c>
      <c r="M650">
        <v>0</v>
      </c>
      <c r="N650">
        <v>0</v>
      </c>
    </row>
    <row r="651" spans="1:14" x14ac:dyDescent="0.25">
      <c r="A651" t="s">
        <v>4701</v>
      </c>
      <c r="B651" t="s">
        <v>72</v>
      </c>
      <c r="C651" t="s">
        <v>112</v>
      </c>
      <c r="D651" t="s">
        <v>4062</v>
      </c>
      <c r="E651">
        <v>151</v>
      </c>
      <c r="F651">
        <v>36</v>
      </c>
      <c r="G651">
        <v>110</v>
      </c>
      <c r="H651">
        <v>3</v>
      </c>
      <c r="I651">
        <v>2</v>
      </c>
      <c r="J651">
        <v>0</v>
      </c>
      <c r="K651">
        <v>0</v>
      </c>
      <c r="L651">
        <v>0</v>
      </c>
      <c r="M651">
        <v>0</v>
      </c>
      <c r="N651">
        <v>0</v>
      </c>
    </row>
    <row r="652" spans="1:14" x14ac:dyDescent="0.25">
      <c r="A652" t="s">
        <v>4702</v>
      </c>
      <c r="B652" t="s">
        <v>72</v>
      </c>
      <c r="C652" t="s">
        <v>113</v>
      </c>
      <c r="D652" t="s">
        <v>4062</v>
      </c>
      <c r="E652">
        <v>615</v>
      </c>
      <c r="F652">
        <v>144</v>
      </c>
      <c r="G652">
        <v>449</v>
      </c>
      <c r="H652">
        <v>19</v>
      </c>
      <c r="I652">
        <v>3</v>
      </c>
      <c r="J652">
        <v>0</v>
      </c>
      <c r="K652">
        <v>0</v>
      </c>
      <c r="L652">
        <v>0</v>
      </c>
      <c r="M652">
        <v>0</v>
      </c>
      <c r="N652">
        <v>0</v>
      </c>
    </row>
    <row r="653" spans="1:14" x14ac:dyDescent="0.25">
      <c r="A653" t="s">
        <v>4703</v>
      </c>
      <c r="B653" t="s">
        <v>72</v>
      </c>
      <c r="C653" t="s">
        <v>114</v>
      </c>
      <c r="D653" t="s">
        <v>4062</v>
      </c>
      <c r="E653">
        <v>159</v>
      </c>
      <c r="F653">
        <v>37</v>
      </c>
      <c r="G653">
        <v>112</v>
      </c>
      <c r="H653">
        <v>9</v>
      </c>
      <c r="I653">
        <v>1</v>
      </c>
      <c r="J653">
        <v>0</v>
      </c>
      <c r="K653">
        <v>0</v>
      </c>
      <c r="L653">
        <v>0</v>
      </c>
      <c r="M653">
        <v>0</v>
      </c>
      <c r="N653">
        <v>0</v>
      </c>
    </row>
    <row r="654" spans="1:14" x14ac:dyDescent="0.25">
      <c r="A654" t="s">
        <v>4704</v>
      </c>
      <c r="B654" t="s">
        <v>72</v>
      </c>
      <c r="C654" t="s">
        <v>115</v>
      </c>
      <c r="D654" t="s">
        <v>4062</v>
      </c>
      <c r="E654">
        <v>310</v>
      </c>
      <c r="F654">
        <v>66</v>
      </c>
      <c r="G654">
        <v>237</v>
      </c>
      <c r="H654">
        <v>5</v>
      </c>
      <c r="I654">
        <v>2</v>
      </c>
      <c r="J654">
        <v>0</v>
      </c>
      <c r="K654">
        <v>0</v>
      </c>
      <c r="L654">
        <v>0</v>
      </c>
      <c r="M654">
        <v>0</v>
      </c>
      <c r="N654">
        <v>0</v>
      </c>
    </row>
    <row r="655" spans="1:14" x14ac:dyDescent="0.25">
      <c r="A655" t="s">
        <v>4705</v>
      </c>
      <c r="B655" t="s">
        <v>72</v>
      </c>
      <c r="C655" t="s">
        <v>116</v>
      </c>
      <c r="D655" t="s">
        <v>4062</v>
      </c>
      <c r="E655">
        <v>244</v>
      </c>
      <c r="F655">
        <v>52</v>
      </c>
      <c r="G655">
        <v>189</v>
      </c>
      <c r="H655">
        <v>3</v>
      </c>
      <c r="I655">
        <v>0</v>
      </c>
      <c r="J655">
        <v>0</v>
      </c>
      <c r="K655">
        <v>0</v>
      </c>
      <c r="L655">
        <v>0</v>
      </c>
      <c r="M655">
        <v>0</v>
      </c>
      <c r="N655">
        <v>0</v>
      </c>
    </row>
    <row r="656" spans="1:14" x14ac:dyDescent="0.25">
      <c r="A656" t="s">
        <v>4706</v>
      </c>
      <c r="B656" t="s">
        <v>72</v>
      </c>
      <c r="C656" t="s">
        <v>117</v>
      </c>
      <c r="D656" t="s">
        <v>4062</v>
      </c>
      <c r="E656">
        <v>222</v>
      </c>
      <c r="F656">
        <v>46</v>
      </c>
      <c r="G656">
        <v>170</v>
      </c>
      <c r="H656">
        <v>5</v>
      </c>
      <c r="I656">
        <v>1</v>
      </c>
      <c r="J656">
        <v>0</v>
      </c>
      <c r="K656">
        <v>0</v>
      </c>
      <c r="L656">
        <v>0</v>
      </c>
      <c r="M656">
        <v>0</v>
      </c>
      <c r="N656">
        <v>0</v>
      </c>
    </row>
    <row r="657" spans="1:14" x14ac:dyDescent="0.25">
      <c r="A657" t="s">
        <v>4707</v>
      </c>
      <c r="B657" t="s">
        <v>72</v>
      </c>
      <c r="C657" t="s">
        <v>118</v>
      </c>
      <c r="D657" t="s">
        <v>4062</v>
      </c>
      <c r="E657">
        <v>5</v>
      </c>
      <c r="F657">
        <v>2</v>
      </c>
      <c r="G657">
        <v>3</v>
      </c>
      <c r="H657">
        <v>0</v>
      </c>
      <c r="I657">
        <v>0</v>
      </c>
      <c r="J657">
        <v>0</v>
      </c>
      <c r="K657">
        <v>0</v>
      </c>
      <c r="L657">
        <v>0</v>
      </c>
      <c r="M657">
        <v>0</v>
      </c>
      <c r="N657">
        <v>0</v>
      </c>
    </row>
    <row r="658" spans="1:14" x14ac:dyDescent="0.25">
      <c r="A658" t="s">
        <v>4708</v>
      </c>
      <c r="B658" t="s">
        <v>72</v>
      </c>
      <c r="C658" t="s">
        <v>119</v>
      </c>
      <c r="D658" t="s">
        <v>4062</v>
      </c>
      <c r="E658">
        <v>354</v>
      </c>
      <c r="F658">
        <v>85</v>
      </c>
      <c r="G658">
        <v>262</v>
      </c>
      <c r="H658">
        <v>5</v>
      </c>
      <c r="I658">
        <v>2</v>
      </c>
      <c r="J658">
        <v>0</v>
      </c>
      <c r="K658">
        <v>0</v>
      </c>
      <c r="L658">
        <v>0</v>
      </c>
      <c r="M658">
        <v>0</v>
      </c>
      <c r="N658">
        <v>0</v>
      </c>
    </row>
    <row r="659" spans="1:14" x14ac:dyDescent="0.25">
      <c r="A659" t="s">
        <v>4709</v>
      </c>
      <c r="B659" t="s">
        <v>72</v>
      </c>
      <c r="C659" t="s">
        <v>120</v>
      </c>
      <c r="D659" t="s">
        <v>4062</v>
      </c>
      <c r="E659">
        <v>270</v>
      </c>
      <c r="F659">
        <v>33</v>
      </c>
      <c r="G659">
        <v>227</v>
      </c>
      <c r="H659">
        <v>7</v>
      </c>
      <c r="I659">
        <v>3</v>
      </c>
      <c r="J659">
        <v>0</v>
      </c>
      <c r="K659">
        <v>0</v>
      </c>
      <c r="L659">
        <v>0</v>
      </c>
      <c r="M659">
        <v>0</v>
      </c>
      <c r="N659">
        <v>0</v>
      </c>
    </row>
    <row r="660" spans="1:14" x14ac:dyDescent="0.25">
      <c r="A660" t="s">
        <v>4710</v>
      </c>
      <c r="B660" t="s">
        <v>72</v>
      </c>
      <c r="C660" t="s">
        <v>121</v>
      </c>
      <c r="D660" t="s">
        <v>4062</v>
      </c>
      <c r="E660">
        <v>337</v>
      </c>
      <c r="F660">
        <v>50</v>
      </c>
      <c r="G660">
        <v>272</v>
      </c>
      <c r="H660">
        <v>10</v>
      </c>
      <c r="I660">
        <v>5</v>
      </c>
      <c r="J660">
        <v>0</v>
      </c>
      <c r="K660">
        <v>0</v>
      </c>
      <c r="L660">
        <v>0</v>
      </c>
      <c r="M660">
        <v>0</v>
      </c>
      <c r="N660">
        <v>0</v>
      </c>
    </row>
    <row r="661" spans="1:14" x14ac:dyDescent="0.25">
      <c r="A661" t="s">
        <v>4711</v>
      </c>
      <c r="B661" t="s">
        <v>72</v>
      </c>
      <c r="C661" t="s">
        <v>122</v>
      </c>
      <c r="D661" t="s">
        <v>4062</v>
      </c>
      <c r="E661">
        <v>231</v>
      </c>
      <c r="F661">
        <v>41</v>
      </c>
      <c r="G661">
        <v>190</v>
      </c>
      <c r="H661">
        <v>0</v>
      </c>
      <c r="I661">
        <v>0</v>
      </c>
      <c r="J661">
        <v>0</v>
      </c>
      <c r="K661">
        <v>0</v>
      </c>
      <c r="L661">
        <v>0</v>
      </c>
      <c r="M661">
        <v>0</v>
      </c>
      <c r="N661">
        <v>0</v>
      </c>
    </row>
    <row r="662" spans="1:14" x14ac:dyDescent="0.25">
      <c r="A662" t="s">
        <v>4712</v>
      </c>
      <c r="B662" t="s">
        <v>72</v>
      </c>
      <c r="C662" t="s">
        <v>123</v>
      </c>
      <c r="D662" t="s">
        <v>4062</v>
      </c>
      <c r="E662">
        <v>80</v>
      </c>
      <c r="F662">
        <v>10</v>
      </c>
      <c r="G662">
        <v>67</v>
      </c>
      <c r="H662">
        <v>2</v>
      </c>
      <c r="I662">
        <v>1</v>
      </c>
      <c r="J662">
        <v>0</v>
      </c>
      <c r="K662">
        <v>0</v>
      </c>
      <c r="L662">
        <v>0</v>
      </c>
      <c r="M662">
        <v>0</v>
      </c>
      <c r="N662">
        <v>0</v>
      </c>
    </row>
    <row r="663" spans="1:14" x14ac:dyDescent="0.25">
      <c r="A663" t="s">
        <v>4713</v>
      </c>
      <c r="B663" t="s">
        <v>72</v>
      </c>
      <c r="C663" t="s">
        <v>124</v>
      </c>
      <c r="D663" t="s">
        <v>4062</v>
      </c>
      <c r="E663">
        <v>164</v>
      </c>
      <c r="F663">
        <v>9</v>
      </c>
      <c r="G663">
        <v>153</v>
      </c>
      <c r="H663">
        <v>1</v>
      </c>
      <c r="I663">
        <v>1</v>
      </c>
      <c r="J663">
        <v>0</v>
      </c>
      <c r="K663">
        <v>0</v>
      </c>
      <c r="L663">
        <v>0</v>
      </c>
      <c r="M663">
        <v>0</v>
      </c>
      <c r="N663">
        <v>0</v>
      </c>
    </row>
    <row r="664" spans="1:14" x14ac:dyDescent="0.25">
      <c r="A664" t="s">
        <v>4714</v>
      </c>
      <c r="B664" t="s">
        <v>72</v>
      </c>
      <c r="C664" t="s">
        <v>125</v>
      </c>
      <c r="D664" t="s">
        <v>4062</v>
      </c>
      <c r="E664">
        <v>547</v>
      </c>
      <c r="F664">
        <v>62</v>
      </c>
      <c r="G664">
        <v>464</v>
      </c>
      <c r="H664">
        <v>12</v>
      </c>
      <c r="I664">
        <v>9</v>
      </c>
      <c r="J664">
        <v>0</v>
      </c>
      <c r="K664">
        <v>0</v>
      </c>
      <c r="L664">
        <v>0</v>
      </c>
      <c r="M664">
        <v>0</v>
      </c>
      <c r="N664">
        <v>0</v>
      </c>
    </row>
    <row r="665" spans="1:14" x14ac:dyDescent="0.25">
      <c r="A665" t="s">
        <v>4715</v>
      </c>
      <c r="B665" t="s">
        <v>72</v>
      </c>
      <c r="C665" t="s">
        <v>126</v>
      </c>
      <c r="D665" t="s">
        <v>4062</v>
      </c>
      <c r="E665">
        <v>536</v>
      </c>
      <c r="F665">
        <v>97</v>
      </c>
      <c r="G665">
        <v>420</v>
      </c>
      <c r="H665">
        <v>11</v>
      </c>
      <c r="I665">
        <v>8</v>
      </c>
      <c r="J665">
        <v>0</v>
      </c>
      <c r="K665">
        <v>0</v>
      </c>
      <c r="L665">
        <v>0</v>
      </c>
      <c r="M665">
        <v>0</v>
      </c>
      <c r="N665">
        <v>0</v>
      </c>
    </row>
    <row r="666" spans="1:14" x14ac:dyDescent="0.25">
      <c r="A666" t="s">
        <v>4716</v>
      </c>
      <c r="B666" t="s">
        <v>72</v>
      </c>
      <c r="C666" t="s">
        <v>127</v>
      </c>
      <c r="D666" t="s">
        <v>4062</v>
      </c>
      <c r="E666">
        <v>259</v>
      </c>
      <c r="F666">
        <v>29</v>
      </c>
      <c r="G666">
        <v>225</v>
      </c>
      <c r="H666">
        <v>3</v>
      </c>
      <c r="I666">
        <v>2</v>
      </c>
      <c r="J666">
        <v>0</v>
      </c>
      <c r="K666">
        <v>0</v>
      </c>
      <c r="L666">
        <v>0</v>
      </c>
      <c r="M666">
        <v>0</v>
      </c>
      <c r="N666">
        <v>0</v>
      </c>
    </row>
    <row r="667" spans="1:14" x14ac:dyDescent="0.25">
      <c r="A667" t="s">
        <v>4717</v>
      </c>
      <c r="B667" t="s">
        <v>72</v>
      </c>
      <c r="C667" t="s">
        <v>128</v>
      </c>
      <c r="D667" t="s">
        <v>4062</v>
      </c>
      <c r="E667">
        <v>221</v>
      </c>
      <c r="F667">
        <v>49</v>
      </c>
      <c r="G667">
        <v>170</v>
      </c>
      <c r="H667">
        <v>2</v>
      </c>
      <c r="I667">
        <v>0</v>
      </c>
      <c r="J667">
        <v>0</v>
      </c>
      <c r="K667">
        <v>0</v>
      </c>
      <c r="L667">
        <v>0</v>
      </c>
      <c r="M667">
        <v>0</v>
      </c>
      <c r="N667">
        <v>0</v>
      </c>
    </row>
    <row r="668" spans="1:14" x14ac:dyDescent="0.25">
      <c r="A668" t="s">
        <v>4718</v>
      </c>
      <c r="B668" t="s">
        <v>72</v>
      </c>
      <c r="C668" t="s">
        <v>129</v>
      </c>
      <c r="D668" t="s">
        <v>4062</v>
      </c>
      <c r="E668">
        <v>152</v>
      </c>
      <c r="F668">
        <v>35</v>
      </c>
      <c r="G668">
        <v>112</v>
      </c>
      <c r="H668">
        <v>4</v>
      </c>
      <c r="I668">
        <v>1</v>
      </c>
      <c r="J668">
        <v>0</v>
      </c>
      <c r="K668">
        <v>0</v>
      </c>
      <c r="L668">
        <v>0</v>
      </c>
      <c r="M668">
        <v>0</v>
      </c>
      <c r="N668">
        <v>0</v>
      </c>
    </row>
    <row r="669" spans="1:14" x14ac:dyDescent="0.25">
      <c r="A669" t="s">
        <v>4719</v>
      </c>
      <c r="B669" t="s">
        <v>72</v>
      </c>
      <c r="C669" t="s">
        <v>130</v>
      </c>
      <c r="D669" t="s">
        <v>4062</v>
      </c>
      <c r="E669">
        <v>305</v>
      </c>
      <c r="F669">
        <v>40</v>
      </c>
      <c r="G669">
        <v>252</v>
      </c>
      <c r="H669">
        <v>12</v>
      </c>
      <c r="I669">
        <v>1</v>
      </c>
      <c r="J669">
        <v>0</v>
      </c>
      <c r="K669">
        <v>0</v>
      </c>
      <c r="L669">
        <v>0</v>
      </c>
      <c r="M669">
        <v>0</v>
      </c>
      <c r="N669">
        <v>0</v>
      </c>
    </row>
    <row r="670" spans="1:14" x14ac:dyDescent="0.25">
      <c r="A670" t="s">
        <v>4720</v>
      </c>
      <c r="B670" t="s">
        <v>72</v>
      </c>
      <c r="C670" t="s">
        <v>131</v>
      </c>
      <c r="D670" t="s">
        <v>4062</v>
      </c>
      <c r="E670">
        <v>237</v>
      </c>
      <c r="F670">
        <v>28</v>
      </c>
      <c r="G670">
        <v>198</v>
      </c>
      <c r="H670">
        <v>6</v>
      </c>
      <c r="I670">
        <v>5</v>
      </c>
      <c r="J670">
        <v>0</v>
      </c>
      <c r="K670">
        <v>0</v>
      </c>
      <c r="L670">
        <v>0</v>
      </c>
      <c r="M670">
        <v>0</v>
      </c>
      <c r="N670">
        <v>0</v>
      </c>
    </row>
    <row r="671" spans="1:14" x14ac:dyDescent="0.25">
      <c r="A671" t="s">
        <v>4721</v>
      </c>
      <c r="B671" t="s">
        <v>72</v>
      </c>
      <c r="C671" t="s">
        <v>132</v>
      </c>
      <c r="D671" t="s">
        <v>4062</v>
      </c>
      <c r="E671">
        <v>220</v>
      </c>
      <c r="F671">
        <v>38</v>
      </c>
      <c r="G671">
        <v>180</v>
      </c>
      <c r="H671">
        <v>2</v>
      </c>
      <c r="I671">
        <v>0</v>
      </c>
      <c r="J671">
        <v>0</v>
      </c>
      <c r="K671">
        <v>0</v>
      </c>
      <c r="L671">
        <v>0</v>
      </c>
      <c r="M671">
        <v>0</v>
      </c>
      <c r="N671">
        <v>0</v>
      </c>
    </row>
    <row r="672" spans="1:14" x14ac:dyDescent="0.25">
      <c r="A672" t="s">
        <v>4722</v>
      </c>
      <c r="B672" t="s">
        <v>72</v>
      </c>
      <c r="C672" t="s">
        <v>133</v>
      </c>
      <c r="D672" t="s">
        <v>4062</v>
      </c>
      <c r="E672">
        <v>296</v>
      </c>
      <c r="F672">
        <v>56</v>
      </c>
      <c r="G672">
        <v>235</v>
      </c>
      <c r="H672">
        <v>5</v>
      </c>
      <c r="I672">
        <v>0</v>
      </c>
      <c r="J672">
        <v>0</v>
      </c>
      <c r="K672">
        <v>0</v>
      </c>
      <c r="L672">
        <v>0</v>
      </c>
      <c r="M672">
        <v>0</v>
      </c>
      <c r="N672">
        <v>0</v>
      </c>
    </row>
    <row r="673" spans="1:14" x14ac:dyDescent="0.25">
      <c r="A673" t="s">
        <v>4723</v>
      </c>
      <c r="B673" t="s">
        <v>72</v>
      </c>
      <c r="C673" t="s">
        <v>134</v>
      </c>
      <c r="D673" t="s">
        <v>4062</v>
      </c>
      <c r="E673">
        <v>249</v>
      </c>
      <c r="F673">
        <v>30</v>
      </c>
      <c r="G673">
        <v>208</v>
      </c>
      <c r="H673">
        <v>8</v>
      </c>
      <c r="I673">
        <v>3</v>
      </c>
      <c r="J673">
        <v>0</v>
      </c>
      <c r="K673">
        <v>0</v>
      </c>
      <c r="L673">
        <v>0</v>
      </c>
      <c r="M673">
        <v>0</v>
      </c>
      <c r="N673">
        <v>0</v>
      </c>
    </row>
    <row r="674" spans="1:14" x14ac:dyDescent="0.25">
      <c r="A674" t="s">
        <v>4724</v>
      </c>
      <c r="B674" t="s">
        <v>72</v>
      </c>
      <c r="C674" t="s">
        <v>135</v>
      </c>
      <c r="D674" t="s">
        <v>4062</v>
      </c>
      <c r="E674">
        <v>1099</v>
      </c>
      <c r="F674">
        <v>214</v>
      </c>
      <c r="G674">
        <v>839</v>
      </c>
      <c r="H674">
        <v>36</v>
      </c>
      <c r="I674">
        <v>10</v>
      </c>
      <c r="J674">
        <v>0</v>
      </c>
      <c r="K674">
        <v>0</v>
      </c>
      <c r="L674">
        <v>0</v>
      </c>
      <c r="M674">
        <v>0</v>
      </c>
      <c r="N674">
        <v>0</v>
      </c>
    </row>
    <row r="675" spans="1:14" x14ac:dyDescent="0.25">
      <c r="A675" t="s">
        <v>4725</v>
      </c>
      <c r="B675" t="s">
        <v>72</v>
      </c>
      <c r="C675" t="s">
        <v>136</v>
      </c>
      <c r="D675" t="s">
        <v>4062</v>
      </c>
      <c r="E675">
        <v>114</v>
      </c>
      <c r="F675">
        <v>19</v>
      </c>
      <c r="G675">
        <v>92</v>
      </c>
      <c r="H675">
        <v>2</v>
      </c>
      <c r="I675">
        <v>1</v>
      </c>
      <c r="J675">
        <v>0</v>
      </c>
      <c r="K675">
        <v>0</v>
      </c>
      <c r="L675">
        <v>0</v>
      </c>
      <c r="M675">
        <v>0</v>
      </c>
      <c r="N675">
        <v>0</v>
      </c>
    </row>
    <row r="676" spans="1:14" x14ac:dyDescent="0.25">
      <c r="A676" t="s">
        <v>4726</v>
      </c>
      <c r="B676" t="s">
        <v>72</v>
      </c>
      <c r="C676" t="s">
        <v>137</v>
      </c>
      <c r="D676" t="s">
        <v>4062</v>
      </c>
      <c r="E676">
        <v>482</v>
      </c>
      <c r="F676">
        <v>77</v>
      </c>
      <c r="G676">
        <v>394</v>
      </c>
      <c r="H676">
        <v>9</v>
      </c>
      <c r="I676">
        <v>2</v>
      </c>
      <c r="J676">
        <v>0</v>
      </c>
      <c r="K676">
        <v>0</v>
      </c>
      <c r="L676">
        <v>0</v>
      </c>
      <c r="M676">
        <v>0</v>
      </c>
      <c r="N676">
        <v>0</v>
      </c>
    </row>
    <row r="677" spans="1:14" x14ac:dyDescent="0.25">
      <c r="A677" t="s">
        <v>4727</v>
      </c>
      <c r="B677" t="s">
        <v>72</v>
      </c>
      <c r="C677" t="s">
        <v>138</v>
      </c>
      <c r="D677" t="s">
        <v>4062</v>
      </c>
      <c r="E677">
        <v>290</v>
      </c>
      <c r="F677">
        <v>43</v>
      </c>
      <c r="G677">
        <v>227</v>
      </c>
      <c r="H677">
        <v>12</v>
      </c>
      <c r="I677">
        <v>8</v>
      </c>
      <c r="J677">
        <v>0</v>
      </c>
      <c r="K677">
        <v>0</v>
      </c>
      <c r="L677">
        <v>0</v>
      </c>
      <c r="M677">
        <v>0</v>
      </c>
      <c r="N677">
        <v>0</v>
      </c>
    </row>
    <row r="678" spans="1:14" x14ac:dyDescent="0.25">
      <c r="A678" t="s">
        <v>4728</v>
      </c>
      <c r="B678" t="s">
        <v>72</v>
      </c>
      <c r="C678" t="s">
        <v>139</v>
      </c>
      <c r="D678" t="s">
        <v>4062</v>
      </c>
      <c r="E678">
        <v>181</v>
      </c>
      <c r="F678">
        <v>31</v>
      </c>
      <c r="G678">
        <v>145</v>
      </c>
      <c r="H678">
        <v>5</v>
      </c>
      <c r="I678">
        <v>0</v>
      </c>
      <c r="J678">
        <v>0</v>
      </c>
      <c r="K678">
        <v>0</v>
      </c>
      <c r="L678">
        <v>0</v>
      </c>
      <c r="M678">
        <v>0</v>
      </c>
      <c r="N678">
        <v>0</v>
      </c>
    </row>
    <row r="679" spans="1:14" x14ac:dyDescent="0.25">
      <c r="A679" t="s">
        <v>4729</v>
      </c>
      <c r="B679" t="s">
        <v>72</v>
      </c>
      <c r="C679" t="s">
        <v>140</v>
      </c>
      <c r="D679" t="s">
        <v>4062</v>
      </c>
      <c r="E679">
        <v>109</v>
      </c>
      <c r="F679">
        <v>18</v>
      </c>
      <c r="G679">
        <v>85</v>
      </c>
      <c r="H679">
        <v>6</v>
      </c>
      <c r="I679">
        <v>0</v>
      </c>
      <c r="J679">
        <v>0</v>
      </c>
      <c r="K679">
        <v>0</v>
      </c>
      <c r="L679">
        <v>0</v>
      </c>
      <c r="M679">
        <v>0</v>
      </c>
      <c r="N679">
        <v>0</v>
      </c>
    </row>
    <row r="680" spans="1:14" x14ac:dyDescent="0.25">
      <c r="A680" t="s">
        <v>4730</v>
      </c>
      <c r="B680" t="s">
        <v>72</v>
      </c>
      <c r="C680" t="s">
        <v>141</v>
      </c>
      <c r="D680" t="s">
        <v>4062</v>
      </c>
      <c r="E680">
        <v>110</v>
      </c>
      <c r="F680">
        <v>25</v>
      </c>
      <c r="G680">
        <v>78</v>
      </c>
      <c r="H680">
        <v>6</v>
      </c>
      <c r="I680">
        <v>1</v>
      </c>
      <c r="J680">
        <v>0</v>
      </c>
      <c r="K680">
        <v>0</v>
      </c>
      <c r="L680">
        <v>0</v>
      </c>
      <c r="M680">
        <v>0</v>
      </c>
      <c r="N680">
        <v>0</v>
      </c>
    </row>
    <row r="681" spans="1:14" x14ac:dyDescent="0.25">
      <c r="A681" t="s">
        <v>4731</v>
      </c>
      <c r="B681" t="s">
        <v>72</v>
      </c>
      <c r="C681" t="s">
        <v>142</v>
      </c>
      <c r="D681" t="s">
        <v>4062</v>
      </c>
      <c r="E681">
        <v>1297</v>
      </c>
      <c r="F681">
        <v>286</v>
      </c>
      <c r="G681">
        <v>979</v>
      </c>
      <c r="H681">
        <v>24</v>
      </c>
      <c r="I681">
        <v>8</v>
      </c>
      <c r="J681">
        <v>0</v>
      </c>
      <c r="K681">
        <v>0</v>
      </c>
      <c r="L681">
        <v>0</v>
      </c>
      <c r="M681">
        <v>0</v>
      </c>
      <c r="N681">
        <v>0</v>
      </c>
    </row>
    <row r="682" spans="1:14" x14ac:dyDescent="0.25">
      <c r="A682" t="s">
        <v>4732</v>
      </c>
      <c r="B682" t="s">
        <v>72</v>
      </c>
      <c r="C682" t="s">
        <v>143</v>
      </c>
      <c r="D682" t="s">
        <v>4062</v>
      </c>
      <c r="E682">
        <v>162</v>
      </c>
      <c r="F682">
        <v>30</v>
      </c>
      <c r="G682">
        <v>128</v>
      </c>
      <c r="H682">
        <v>4</v>
      </c>
      <c r="I682">
        <v>0</v>
      </c>
      <c r="J682">
        <v>0</v>
      </c>
      <c r="K682">
        <v>0</v>
      </c>
      <c r="L682">
        <v>0</v>
      </c>
      <c r="M682">
        <v>0</v>
      </c>
      <c r="N682">
        <v>0</v>
      </c>
    </row>
    <row r="683" spans="1:14" x14ac:dyDescent="0.25">
      <c r="A683" t="s">
        <v>4733</v>
      </c>
      <c r="B683" t="s">
        <v>72</v>
      </c>
      <c r="C683" t="s">
        <v>144</v>
      </c>
      <c r="D683" t="s">
        <v>4062</v>
      </c>
      <c r="E683">
        <v>177</v>
      </c>
      <c r="F683">
        <v>34</v>
      </c>
      <c r="G683">
        <v>138</v>
      </c>
      <c r="H683">
        <v>5</v>
      </c>
      <c r="I683">
        <v>0</v>
      </c>
      <c r="J683">
        <v>0</v>
      </c>
      <c r="K683">
        <v>0</v>
      </c>
      <c r="L683">
        <v>0</v>
      </c>
      <c r="M683">
        <v>0</v>
      </c>
      <c r="N683">
        <v>0</v>
      </c>
    </row>
    <row r="684" spans="1:14" x14ac:dyDescent="0.25">
      <c r="A684" t="s">
        <v>4734</v>
      </c>
      <c r="B684" t="s">
        <v>72</v>
      </c>
      <c r="C684" t="s">
        <v>145</v>
      </c>
      <c r="D684" t="s">
        <v>4062</v>
      </c>
      <c r="E684">
        <v>53</v>
      </c>
      <c r="F684">
        <v>12</v>
      </c>
      <c r="G684">
        <v>40</v>
      </c>
      <c r="H684">
        <v>1</v>
      </c>
      <c r="I684">
        <v>0</v>
      </c>
      <c r="J684">
        <v>0</v>
      </c>
      <c r="K684">
        <v>0</v>
      </c>
      <c r="L684">
        <v>0</v>
      </c>
      <c r="M684">
        <v>0</v>
      </c>
      <c r="N684">
        <v>0</v>
      </c>
    </row>
    <row r="685" spans="1:14" x14ac:dyDescent="0.25">
      <c r="A685" t="s">
        <v>4735</v>
      </c>
      <c r="B685" t="s">
        <v>72</v>
      </c>
      <c r="C685" t="s">
        <v>146</v>
      </c>
      <c r="D685" t="s">
        <v>4062</v>
      </c>
      <c r="E685">
        <v>230</v>
      </c>
      <c r="F685">
        <v>39</v>
      </c>
      <c r="G685">
        <v>179</v>
      </c>
      <c r="H685">
        <v>9</v>
      </c>
      <c r="I685">
        <v>3</v>
      </c>
      <c r="J685">
        <v>0</v>
      </c>
      <c r="K685">
        <v>0</v>
      </c>
      <c r="L685">
        <v>0</v>
      </c>
      <c r="M685">
        <v>0</v>
      </c>
      <c r="N685">
        <v>0</v>
      </c>
    </row>
    <row r="686" spans="1:14" x14ac:dyDescent="0.25">
      <c r="A686" t="s">
        <v>4736</v>
      </c>
      <c r="B686" t="s">
        <v>72</v>
      </c>
      <c r="C686" t="s">
        <v>147</v>
      </c>
      <c r="D686" t="s">
        <v>4062</v>
      </c>
      <c r="E686">
        <v>100</v>
      </c>
      <c r="F686">
        <v>22</v>
      </c>
      <c r="G686">
        <v>74</v>
      </c>
      <c r="H686">
        <v>3</v>
      </c>
      <c r="I686">
        <v>1</v>
      </c>
      <c r="J686">
        <v>0</v>
      </c>
      <c r="K686">
        <v>0</v>
      </c>
      <c r="L686">
        <v>0</v>
      </c>
      <c r="M686">
        <v>0</v>
      </c>
      <c r="N686">
        <v>0</v>
      </c>
    </row>
    <row r="687" spans="1:14" x14ac:dyDescent="0.25">
      <c r="A687" t="s">
        <v>4737</v>
      </c>
      <c r="B687" t="s">
        <v>72</v>
      </c>
      <c r="C687" t="s">
        <v>148</v>
      </c>
      <c r="D687" t="s">
        <v>4062</v>
      </c>
      <c r="E687">
        <v>1234</v>
      </c>
      <c r="F687">
        <v>225</v>
      </c>
      <c r="G687">
        <v>966</v>
      </c>
      <c r="H687">
        <v>29</v>
      </c>
      <c r="I687">
        <v>14</v>
      </c>
      <c r="J687">
        <v>0</v>
      </c>
      <c r="K687">
        <v>0</v>
      </c>
      <c r="L687">
        <v>0</v>
      </c>
      <c r="M687">
        <v>0</v>
      </c>
      <c r="N687">
        <v>0</v>
      </c>
    </row>
    <row r="688" spans="1:14" x14ac:dyDescent="0.25">
      <c r="A688" t="s">
        <v>4738</v>
      </c>
      <c r="B688" t="s">
        <v>72</v>
      </c>
      <c r="C688" t="s">
        <v>149</v>
      </c>
      <c r="D688" t="s">
        <v>4062</v>
      </c>
      <c r="E688">
        <v>264</v>
      </c>
      <c r="F688">
        <v>35</v>
      </c>
      <c r="G688">
        <v>218</v>
      </c>
      <c r="H688">
        <v>11</v>
      </c>
      <c r="I688">
        <v>0</v>
      </c>
      <c r="J688">
        <v>0</v>
      </c>
      <c r="K688">
        <v>0</v>
      </c>
      <c r="L688">
        <v>0</v>
      </c>
      <c r="M688">
        <v>0</v>
      </c>
      <c r="N688">
        <v>0</v>
      </c>
    </row>
    <row r="689" spans="1:14" x14ac:dyDescent="0.25">
      <c r="A689" t="s">
        <v>4739</v>
      </c>
      <c r="B689" t="s">
        <v>72</v>
      </c>
      <c r="C689" t="s">
        <v>150</v>
      </c>
      <c r="D689" t="s">
        <v>4062</v>
      </c>
      <c r="E689">
        <v>193</v>
      </c>
      <c r="F689">
        <v>45</v>
      </c>
      <c r="G689">
        <v>141</v>
      </c>
      <c r="H689">
        <v>5</v>
      </c>
      <c r="I689">
        <v>2</v>
      </c>
      <c r="J689">
        <v>0</v>
      </c>
      <c r="K689">
        <v>0</v>
      </c>
      <c r="L689">
        <v>0</v>
      </c>
      <c r="M689">
        <v>0</v>
      </c>
      <c r="N689">
        <v>0</v>
      </c>
    </row>
    <row r="690" spans="1:14" x14ac:dyDescent="0.25">
      <c r="A690" t="s">
        <v>4740</v>
      </c>
      <c r="B690" t="s">
        <v>72</v>
      </c>
      <c r="C690" t="s">
        <v>151</v>
      </c>
      <c r="D690" t="s">
        <v>4062</v>
      </c>
      <c r="E690">
        <v>68</v>
      </c>
      <c r="F690">
        <v>21</v>
      </c>
      <c r="G690">
        <v>43</v>
      </c>
      <c r="H690">
        <v>4</v>
      </c>
      <c r="I690">
        <v>0</v>
      </c>
      <c r="J690">
        <v>0</v>
      </c>
      <c r="K690">
        <v>0</v>
      </c>
      <c r="L690">
        <v>0</v>
      </c>
      <c r="M690">
        <v>0</v>
      </c>
      <c r="N690">
        <v>0</v>
      </c>
    </row>
    <row r="691" spans="1:14" x14ac:dyDescent="0.25">
      <c r="A691" t="s">
        <v>4741</v>
      </c>
      <c r="B691" t="s">
        <v>72</v>
      </c>
      <c r="C691" t="s">
        <v>152</v>
      </c>
      <c r="D691" t="s">
        <v>4062</v>
      </c>
      <c r="E691">
        <v>2</v>
      </c>
      <c r="F691">
        <v>2</v>
      </c>
      <c r="G691">
        <v>0</v>
      </c>
      <c r="H691">
        <v>0</v>
      </c>
      <c r="I691">
        <v>0</v>
      </c>
      <c r="J691">
        <v>0</v>
      </c>
      <c r="K691">
        <v>0</v>
      </c>
      <c r="L691">
        <v>0</v>
      </c>
      <c r="M691">
        <v>0</v>
      </c>
      <c r="N691">
        <v>0</v>
      </c>
    </row>
    <row r="692" spans="1:14" x14ac:dyDescent="0.25">
      <c r="A692" t="s">
        <v>4742</v>
      </c>
      <c r="B692" t="s">
        <v>72</v>
      </c>
      <c r="C692" t="s">
        <v>153</v>
      </c>
      <c r="D692" t="s">
        <v>4062</v>
      </c>
      <c r="E692">
        <v>161</v>
      </c>
      <c r="F692">
        <v>39</v>
      </c>
      <c r="G692">
        <v>116</v>
      </c>
      <c r="H692">
        <v>6</v>
      </c>
      <c r="I692">
        <v>0</v>
      </c>
      <c r="J692">
        <v>0</v>
      </c>
      <c r="K692">
        <v>0</v>
      </c>
      <c r="L692">
        <v>0</v>
      </c>
      <c r="M692">
        <v>0</v>
      </c>
      <c r="N692">
        <v>0</v>
      </c>
    </row>
    <row r="693" spans="1:14" x14ac:dyDescent="0.25">
      <c r="A693" t="s">
        <v>4743</v>
      </c>
      <c r="B693" t="s">
        <v>72</v>
      </c>
      <c r="C693" t="s">
        <v>154</v>
      </c>
      <c r="D693" t="s">
        <v>4062</v>
      </c>
      <c r="E693">
        <v>70</v>
      </c>
      <c r="F693">
        <v>22</v>
      </c>
      <c r="G693">
        <v>41</v>
      </c>
      <c r="H693">
        <v>5</v>
      </c>
      <c r="I693">
        <v>2</v>
      </c>
      <c r="J693">
        <v>0</v>
      </c>
      <c r="K693">
        <v>0</v>
      </c>
      <c r="L693">
        <v>0</v>
      </c>
      <c r="M693">
        <v>0</v>
      </c>
      <c r="N693">
        <v>0</v>
      </c>
    </row>
    <row r="694" spans="1:14" x14ac:dyDescent="0.25">
      <c r="A694" t="s">
        <v>4744</v>
      </c>
      <c r="B694" t="s">
        <v>72</v>
      </c>
      <c r="C694" t="s">
        <v>155</v>
      </c>
      <c r="D694" t="s">
        <v>4062</v>
      </c>
      <c r="E694">
        <v>1168</v>
      </c>
      <c r="F694">
        <v>214</v>
      </c>
      <c r="G694">
        <v>928</v>
      </c>
      <c r="H694">
        <v>22</v>
      </c>
      <c r="I694">
        <v>4</v>
      </c>
      <c r="J694">
        <v>0</v>
      </c>
      <c r="K694">
        <v>0</v>
      </c>
      <c r="L694">
        <v>0</v>
      </c>
      <c r="M694">
        <v>0</v>
      </c>
      <c r="N694">
        <v>0</v>
      </c>
    </row>
    <row r="695" spans="1:14" x14ac:dyDescent="0.25">
      <c r="A695" t="s">
        <v>4745</v>
      </c>
      <c r="B695" t="s">
        <v>72</v>
      </c>
      <c r="C695" t="s">
        <v>156</v>
      </c>
      <c r="D695" t="s">
        <v>4062</v>
      </c>
      <c r="E695">
        <v>108</v>
      </c>
      <c r="F695">
        <v>10</v>
      </c>
      <c r="G695">
        <v>93</v>
      </c>
      <c r="H695">
        <v>4</v>
      </c>
      <c r="I695">
        <v>1</v>
      </c>
      <c r="J695">
        <v>0</v>
      </c>
      <c r="K695">
        <v>0</v>
      </c>
      <c r="L695">
        <v>0</v>
      </c>
      <c r="M695">
        <v>0</v>
      </c>
      <c r="N695">
        <v>0</v>
      </c>
    </row>
    <row r="696" spans="1:14" x14ac:dyDescent="0.25">
      <c r="A696" t="s">
        <v>4746</v>
      </c>
      <c r="B696" t="s">
        <v>72</v>
      </c>
      <c r="C696" t="s">
        <v>157</v>
      </c>
      <c r="D696" t="s">
        <v>4062</v>
      </c>
      <c r="E696">
        <v>171</v>
      </c>
      <c r="F696">
        <v>29</v>
      </c>
      <c r="G696">
        <v>133</v>
      </c>
      <c r="H696">
        <v>8</v>
      </c>
      <c r="I696">
        <v>1</v>
      </c>
      <c r="J696">
        <v>0</v>
      </c>
      <c r="K696">
        <v>0</v>
      </c>
      <c r="L696">
        <v>0</v>
      </c>
      <c r="M696">
        <v>0</v>
      </c>
      <c r="N696">
        <v>0</v>
      </c>
    </row>
    <row r="697" spans="1:14" x14ac:dyDescent="0.25">
      <c r="A697" t="s">
        <v>4747</v>
      </c>
      <c r="B697" t="s">
        <v>72</v>
      </c>
      <c r="C697" t="s">
        <v>158</v>
      </c>
      <c r="D697" t="s">
        <v>4062</v>
      </c>
      <c r="E697">
        <v>336</v>
      </c>
      <c r="F697">
        <v>52</v>
      </c>
      <c r="G697">
        <v>272</v>
      </c>
      <c r="H697">
        <v>11</v>
      </c>
      <c r="I697">
        <v>1</v>
      </c>
      <c r="J697">
        <v>0</v>
      </c>
      <c r="K697">
        <v>0</v>
      </c>
      <c r="L697">
        <v>0</v>
      </c>
      <c r="M697">
        <v>0</v>
      </c>
      <c r="N697">
        <v>0</v>
      </c>
    </row>
    <row r="698" spans="1:14" x14ac:dyDescent="0.25">
      <c r="A698" t="s">
        <v>4748</v>
      </c>
      <c r="B698" t="s">
        <v>72</v>
      </c>
      <c r="C698" t="s">
        <v>159</v>
      </c>
      <c r="D698" t="s">
        <v>4062</v>
      </c>
      <c r="E698">
        <v>86</v>
      </c>
      <c r="F698">
        <v>18</v>
      </c>
      <c r="G698">
        <v>64</v>
      </c>
      <c r="H698">
        <v>3</v>
      </c>
      <c r="I698">
        <v>1</v>
      </c>
      <c r="J698">
        <v>0</v>
      </c>
      <c r="K698">
        <v>0</v>
      </c>
      <c r="L698">
        <v>0</v>
      </c>
      <c r="M698">
        <v>0</v>
      </c>
      <c r="N698">
        <v>0</v>
      </c>
    </row>
    <row r="699" spans="1:14" x14ac:dyDescent="0.25">
      <c r="A699" t="s">
        <v>4749</v>
      </c>
      <c r="B699" t="s">
        <v>72</v>
      </c>
      <c r="C699" t="s">
        <v>160</v>
      </c>
      <c r="D699" t="s">
        <v>4062</v>
      </c>
      <c r="E699">
        <v>239</v>
      </c>
      <c r="F699">
        <v>27</v>
      </c>
      <c r="G699">
        <v>199</v>
      </c>
      <c r="H699">
        <v>9</v>
      </c>
      <c r="I699">
        <v>4</v>
      </c>
      <c r="J699">
        <v>0</v>
      </c>
      <c r="K699">
        <v>0</v>
      </c>
      <c r="L699">
        <v>0</v>
      </c>
      <c r="M699">
        <v>0</v>
      </c>
      <c r="N699">
        <v>0</v>
      </c>
    </row>
    <row r="700" spans="1:14" x14ac:dyDescent="0.25">
      <c r="A700" t="s">
        <v>4750</v>
      </c>
      <c r="B700" t="s">
        <v>72</v>
      </c>
      <c r="C700" t="s">
        <v>161</v>
      </c>
      <c r="D700" t="s">
        <v>4062</v>
      </c>
      <c r="E700">
        <v>884</v>
      </c>
      <c r="F700">
        <v>170</v>
      </c>
      <c r="G700">
        <v>695</v>
      </c>
      <c r="H700">
        <v>17</v>
      </c>
      <c r="I700">
        <v>2</v>
      </c>
      <c r="J700">
        <v>0</v>
      </c>
      <c r="K700">
        <v>0</v>
      </c>
      <c r="L700">
        <v>0</v>
      </c>
      <c r="M700">
        <v>0</v>
      </c>
      <c r="N700">
        <v>0</v>
      </c>
    </row>
    <row r="701" spans="1:14" x14ac:dyDescent="0.25">
      <c r="A701" t="s">
        <v>4751</v>
      </c>
      <c r="B701" t="s">
        <v>72</v>
      </c>
      <c r="C701" t="s">
        <v>162</v>
      </c>
      <c r="D701" t="s">
        <v>4062</v>
      </c>
      <c r="E701">
        <v>725</v>
      </c>
      <c r="F701">
        <v>126</v>
      </c>
      <c r="G701">
        <v>574</v>
      </c>
      <c r="H701">
        <v>12</v>
      </c>
      <c r="I701">
        <v>13</v>
      </c>
      <c r="J701">
        <v>0</v>
      </c>
      <c r="K701">
        <v>0</v>
      </c>
      <c r="L701">
        <v>0</v>
      </c>
      <c r="M701">
        <v>0</v>
      </c>
      <c r="N701">
        <v>0</v>
      </c>
    </row>
    <row r="702" spans="1:14" x14ac:dyDescent="0.25">
      <c r="A702" t="s">
        <v>4752</v>
      </c>
      <c r="B702" t="s">
        <v>72</v>
      </c>
      <c r="C702" t="s">
        <v>163</v>
      </c>
      <c r="D702" t="s">
        <v>4062</v>
      </c>
      <c r="E702">
        <v>157</v>
      </c>
      <c r="F702">
        <v>23</v>
      </c>
      <c r="G702">
        <v>114</v>
      </c>
      <c r="H702">
        <v>15</v>
      </c>
      <c r="I702">
        <v>5</v>
      </c>
      <c r="J702">
        <v>0</v>
      </c>
      <c r="K702">
        <v>0</v>
      </c>
      <c r="L702">
        <v>0</v>
      </c>
      <c r="M702">
        <v>0</v>
      </c>
      <c r="N702">
        <v>0</v>
      </c>
    </row>
    <row r="703" spans="1:14" x14ac:dyDescent="0.25">
      <c r="A703" t="s">
        <v>4753</v>
      </c>
      <c r="B703" t="s">
        <v>72</v>
      </c>
      <c r="C703" t="s">
        <v>164</v>
      </c>
      <c r="D703" t="s">
        <v>4062</v>
      </c>
      <c r="E703">
        <v>606</v>
      </c>
      <c r="F703">
        <v>105</v>
      </c>
      <c r="G703">
        <v>472</v>
      </c>
      <c r="H703">
        <v>21</v>
      </c>
      <c r="I703">
        <v>8</v>
      </c>
      <c r="J703">
        <v>0</v>
      </c>
      <c r="K703">
        <v>0</v>
      </c>
      <c r="L703">
        <v>0</v>
      </c>
      <c r="M703">
        <v>0</v>
      </c>
      <c r="N703">
        <v>0</v>
      </c>
    </row>
    <row r="704" spans="1:14" x14ac:dyDescent="0.25">
      <c r="A704" t="s">
        <v>4754</v>
      </c>
      <c r="B704" t="s">
        <v>72</v>
      </c>
      <c r="C704" t="s">
        <v>165</v>
      </c>
      <c r="D704" t="s">
        <v>4062</v>
      </c>
      <c r="E704">
        <v>314</v>
      </c>
      <c r="F704">
        <v>34</v>
      </c>
      <c r="G704">
        <v>256</v>
      </c>
      <c r="H704">
        <v>20</v>
      </c>
      <c r="I704">
        <v>4</v>
      </c>
      <c r="J704">
        <v>0</v>
      </c>
      <c r="K704">
        <v>0</v>
      </c>
      <c r="L704">
        <v>0</v>
      </c>
      <c r="M704">
        <v>0</v>
      </c>
      <c r="N704">
        <v>0</v>
      </c>
    </row>
    <row r="705" spans="1:14" x14ac:dyDescent="0.25">
      <c r="A705" t="s">
        <v>4755</v>
      </c>
      <c r="B705" t="s">
        <v>72</v>
      </c>
      <c r="C705" t="s">
        <v>166</v>
      </c>
      <c r="D705" t="s">
        <v>4062</v>
      </c>
      <c r="E705">
        <v>542</v>
      </c>
      <c r="F705">
        <v>51</v>
      </c>
      <c r="G705">
        <v>476</v>
      </c>
      <c r="H705">
        <v>12</v>
      </c>
      <c r="I705">
        <v>3</v>
      </c>
      <c r="J705">
        <v>0</v>
      </c>
      <c r="K705">
        <v>0</v>
      </c>
      <c r="L705">
        <v>0</v>
      </c>
      <c r="M705">
        <v>0</v>
      </c>
      <c r="N705">
        <v>0</v>
      </c>
    </row>
    <row r="706" spans="1:14" x14ac:dyDescent="0.25">
      <c r="A706" t="s">
        <v>4756</v>
      </c>
      <c r="B706" t="s">
        <v>72</v>
      </c>
      <c r="C706" t="s">
        <v>167</v>
      </c>
      <c r="D706" t="s">
        <v>4062</v>
      </c>
      <c r="E706">
        <v>247</v>
      </c>
      <c r="F706">
        <v>22</v>
      </c>
      <c r="G706">
        <v>209</v>
      </c>
      <c r="H706">
        <v>14</v>
      </c>
      <c r="I706">
        <v>2</v>
      </c>
      <c r="J706">
        <v>0</v>
      </c>
      <c r="K706">
        <v>0</v>
      </c>
      <c r="L706">
        <v>0</v>
      </c>
      <c r="M706">
        <v>0</v>
      </c>
      <c r="N706">
        <v>0</v>
      </c>
    </row>
    <row r="707" spans="1:14" x14ac:dyDescent="0.25">
      <c r="A707" t="s">
        <v>4757</v>
      </c>
      <c r="B707" t="s">
        <v>72</v>
      </c>
      <c r="C707" t="s">
        <v>168</v>
      </c>
      <c r="D707" t="s">
        <v>4062</v>
      </c>
      <c r="E707">
        <v>146</v>
      </c>
      <c r="F707">
        <v>40</v>
      </c>
      <c r="G707">
        <v>102</v>
      </c>
      <c r="H707">
        <v>3</v>
      </c>
      <c r="I707">
        <v>1</v>
      </c>
      <c r="J707">
        <v>0</v>
      </c>
      <c r="K707">
        <v>0</v>
      </c>
      <c r="L707">
        <v>0</v>
      </c>
      <c r="M707">
        <v>0</v>
      </c>
      <c r="N707">
        <v>0</v>
      </c>
    </row>
    <row r="708" spans="1:14" x14ac:dyDescent="0.25">
      <c r="A708" t="s">
        <v>4758</v>
      </c>
      <c r="B708" t="s">
        <v>72</v>
      </c>
      <c r="C708" t="s">
        <v>169</v>
      </c>
      <c r="D708" t="s">
        <v>4062</v>
      </c>
      <c r="E708">
        <v>366</v>
      </c>
      <c r="F708">
        <v>54</v>
      </c>
      <c r="G708">
        <v>280</v>
      </c>
      <c r="H708">
        <v>27</v>
      </c>
      <c r="I708">
        <v>5</v>
      </c>
      <c r="J708">
        <v>0</v>
      </c>
      <c r="K708">
        <v>0</v>
      </c>
      <c r="L708">
        <v>0</v>
      </c>
      <c r="M708">
        <v>0</v>
      </c>
      <c r="N708">
        <v>0</v>
      </c>
    </row>
    <row r="709" spans="1:14" x14ac:dyDescent="0.25">
      <c r="A709" t="s">
        <v>4759</v>
      </c>
      <c r="B709" t="s">
        <v>72</v>
      </c>
      <c r="C709" t="s">
        <v>170</v>
      </c>
      <c r="D709" t="s">
        <v>4062</v>
      </c>
      <c r="E709">
        <v>197</v>
      </c>
      <c r="F709">
        <v>26</v>
      </c>
      <c r="G709">
        <v>165</v>
      </c>
      <c r="H709">
        <v>5</v>
      </c>
      <c r="I709">
        <v>1</v>
      </c>
      <c r="J709">
        <v>0</v>
      </c>
      <c r="K709">
        <v>0</v>
      </c>
      <c r="L709">
        <v>0</v>
      </c>
      <c r="M709">
        <v>0</v>
      </c>
      <c r="N709">
        <v>0</v>
      </c>
    </row>
    <row r="710" spans="1:14" x14ac:dyDescent="0.25">
      <c r="A710" t="s">
        <v>4760</v>
      </c>
      <c r="B710" t="s">
        <v>72</v>
      </c>
      <c r="C710" t="s">
        <v>171</v>
      </c>
      <c r="D710" t="s">
        <v>4062</v>
      </c>
      <c r="E710">
        <v>230</v>
      </c>
      <c r="F710">
        <v>29</v>
      </c>
      <c r="G710">
        <v>190</v>
      </c>
      <c r="H710">
        <v>9</v>
      </c>
      <c r="I710">
        <v>2</v>
      </c>
      <c r="J710">
        <v>0</v>
      </c>
      <c r="K710">
        <v>0</v>
      </c>
      <c r="L710">
        <v>0</v>
      </c>
      <c r="M710">
        <v>0</v>
      </c>
      <c r="N710">
        <v>0</v>
      </c>
    </row>
    <row r="711" spans="1:14" x14ac:dyDescent="0.25">
      <c r="A711" t="s">
        <v>4761</v>
      </c>
      <c r="B711" t="s">
        <v>72</v>
      </c>
      <c r="C711" t="s">
        <v>172</v>
      </c>
      <c r="D711" t="s">
        <v>4062</v>
      </c>
      <c r="E711">
        <v>80</v>
      </c>
      <c r="F711">
        <v>17</v>
      </c>
      <c r="G711">
        <v>61</v>
      </c>
      <c r="H711">
        <v>1</v>
      </c>
      <c r="I711">
        <v>1</v>
      </c>
      <c r="J711">
        <v>0</v>
      </c>
      <c r="K711">
        <v>0</v>
      </c>
      <c r="L711">
        <v>0</v>
      </c>
      <c r="M711">
        <v>0</v>
      </c>
      <c r="N711">
        <v>0</v>
      </c>
    </row>
    <row r="712" spans="1:14" x14ac:dyDescent="0.25">
      <c r="A712" t="s">
        <v>4762</v>
      </c>
      <c r="B712" t="s">
        <v>72</v>
      </c>
      <c r="C712" t="s">
        <v>173</v>
      </c>
      <c r="D712" t="s">
        <v>4062</v>
      </c>
      <c r="E712">
        <v>258</v>
      </c>
      <c r="F712">
        <v>34</v>
      </c>
      <c r="G712">
        <v>212</v>
      </c>
      <c r="H712">
        <v>9</v>
      </c>
      <c r="I712">
        <v>3</v>
      </c>
      <c r="J712">
        <v>0</v>
      </c>
      <c r="K712">
        <v>0</v>
      </c>
      <c r="L712">
        <v>0</v>
      </c>
      <c r="M712">
        <v>0</v>
      </c>
      <c r="N712">
        <v>0</v>
      </c>
    </row>
    <row r="713" spans="1:14" x14ac:dyDescent="0.25">
      <c r="A713" t="s">
        <v>4763</v>
      </c>
      <c r="B713" t="s">
        <v>72</v>
      </c>
      <c r="C713" t="s">
        <v>174</v>
      </c>
      <c r="D713" t="s">
        <v>4062</v>
      </c>
      <c r="E713">
        <v>181</v>
      </c>
      <c r="F713">
        <v>31</v>
      </c>
      <c r="G713">
        <v>143</v>
      </c>
      <c r="H713">
        <v>7</v>
      </c>
      <c r="I713">
        <v>0</v>
      </c>
      <c r="J713">
        <v>0</v>
      </c>
      <c r="K713">
        <v>0</v>
      </c>
      <c r="L713">
        <v>0</v>
      </c>
      <c r="M713">
        <v>0</v>
      </c>
      <c r="N713">
        <v>0</v>
      </c>
    </row>
    <row r="714" spans="1:14" x14ac:dyDescent="0.25">
      <c r="A714" t="s">
        <v>4764</v>
      </c>
      <c r="B714" t="s">
        <v>72</v>
      </c>
      <c r="C714" t="s">
        <v>175</v>
      </c>
      <c r="D714" t="s">
        <v>4062</v>
      </c>
      <c r="E714">
        <v>169</v>
      </c>
      <c r="F714">
        <v>21</v>
      </c>
      <c r="G714">
        <v>136</v>
      </c>
      <c r="H714">
        <v>7</v>
      </c>
      <c r="I714">
        <v>5</v>
      </c>
      <c r="J714">
        <v>0</v>
      </c>
      <c r="K714">
        <v>0</v>
      </c>
      <c r="L714">
        <v>0</v>
      </c>
      <c r="M714">
        <v>0</v>
      </c>
      <c r="N714">
        <v>0</v>
      </c>
    </row>
    <row r="715" spans="1:14" x14ac:dyDescent="0.25">
      <c r="A715" t="s">
        <v>4765</v>
      </c>
      <c r="B715" t="s">
        <v>72</v>
      </c>
      <c r="C715" t="s">
        <v>176</v>
      </c>
      <c r="D715" t="s">
        <v>4062</v>
      </c>
      <c r="E715">
        <v>529</v>
      </c>
      <c r="F715">
        <v>93</v>
      </c>
      <c r="G715">
        <v>409</v>
      </c>
      <c r="H715">
        <v>21</v>
      </c>
      <c r="I715">
        <v>6</v>
      </c>
      <c r="J715">
        <v>0</v>
      </c>
      <c r="K715">
        <v>0</v>
      </c>
      <c r="L715">
        <v>0</v>
      </c>
      <c r="M715">
        <v>0</v>
      </c>
      <c r="N715">
        <v>0</v>
      </c>
    </row>
    <row r="716" spans="1:14" x14ac:dyDescent="0.25">
      <c r="A716" t="s">
        <v>4766</v>
      </c>
      <c r="B716" t="s">
        <v>72</v>
      </c>
      <c r="C716" t="s">
        <v>177</v>
      </c>
      <c r="D716" t="s">
        <v>4062</v>
      </c>
      <c r="E716">
        <v>78</v>
      </c>
      <c r="F716">
        <v>6</v>
      </c>
      <c r="G716">
        <v>71</v>
      </c>
      <c r="H716">
        <v>0</v>
      </c>
      <c r="I716">
        <v>1</v>
      </c>
      <c r="J716">
        <v>0</v>
      </c>
      <c r="K716">
        <v>0</v>
      </c>
      <c r="L716">
        <v>0</v>
      </c>
      <c r="M716">
        <v>0</v>
      </c>
      <c r="N716">
        <v>0</v>
      </c>
    </row>
    <row r="717" spans="1:14" x14ac:dyDescent="0.25">
      <c r="A717" t="s">
        <v>4767</v>
      </c>
      <c r="B717" t="s">
        <v>72</v>
      </c>
      <c r="C717" t="s">
        <v>178</v>
      </c>
      <c r="D717" t="s">
        <v>4062</v>
      </c>
      <c r="E717">
        <v>114</v>
      </c>
      <c r="F717">
        <v>14</v>
      </c>
      <c r="G717">
        <v>99</v>
      </c>
      <c r="H717">
        <v>1</v>
      </c>
      <c r="I717">
        <v>0</v>
      </c>
      <c r="J717">
        <v>0</v>
      </c>
      <c r="K717">
        <v>0</v>
      </c>
      <c r="L717">
        <v>0</v>
      </c>
      <c r="M717">
        <v>0</v>
      </c>
      <c r="N717">
        <v>0</v>
      </c>
    </row>
    <row r="718" spans="1:14" x14ac:dyDescent="0.25">
      <c r="A718" t="s">
        <v>4768</v>
      </c>
      <c r="B718" t="s">
        <v>72</v>
      </c>
      <c r="C718" t="s">
        <v>179</v>
      </c>
      <c r="D718" t="s">
        <v>4062</v>
      </c>
      <c r="E718">
        <v>176</v>
      </c>
      <c r="F718">
        <v>46</v>
      </c>
      <c r="G718">
        <v>123</v>
      </c>
      <c r="H718">
        <v>6</v>
      </c>
      <c r="I718">
        <v>1</v>
      </c>
      <c r="J718">
        <v>0</v>
      </c>
      <c r="K718">
        <v>0</v>
      </c>
      <c r="L718">
        <v>0</v>
      </c>
      <c r="M718">
        <v>0</v>
      </c>
      <c r="N718">
        <v>0</v>
      </c>
    </row>
    <row r="719" spans="1:14" x14ac:dyDescent="0.25">
      <c r="A719" t="s">
        <v>4769</v>
      </c>
      <c r="B719" t="s">
        <v>72</v>
      </c>
      <c r="C719" t="s">
        <v>180</v>
      </c>
      <c r="D719" t="s">
        <v>4062</v>
      </c>
      <c r="E719">
        <v>142</v>
      </c>
      <c r="F719">
        <v>31</v>
      </c>
      <c r="G719">
        <v>108</v>
      </c>
      <c r="H719">
        <v>3</v>
      </c>
      <c r="I719">
        <v>0</v>
      </c>
      <c r="J719">
        <v>0</v>
      </c>
      <c r="K719">
        <v>0</v>
      </c>
      <c r="L719">
        <v>0</v>
      </c>
      <c r="M719">
        <v>0</v>
      </c>
      <c r="N719">
        <v>0</v>
      </c>
    </row>
    <row r="720" spans="1:14" x14ac:dyDescent="0.25">
      <c r="A720" t="s">
        <v>4770</v>
      </c>
      <c r="B720" t="s">
        <v>72</v>
      </c>
      <c r="C720" t="s">
        <v>181</v>
      </c>
      <c r="D720" t="s">
        <v>4062</v>
      </c>
      <c r="E720">
        <v>421</v>
      </c>
      <c r="F720">
        <v>69</v>
      </c>
      <c r="G720">
        <v>342</v>
      </c>
      <c r="H720">
        <v>5</v>
      </c>
      <c r="I720">
        <v>5</v>
      </c>
      <c r="J720">
        <v>0</v>
      </c>
      <c r="K720">
        <v>0</v>
      </c>
      <c r="L720">
        <v>0</v>
      </c>
      <c r="M720">
        <v>0</v>
      </c>
      <c r="N720">
        <v>0</v>
      </c>
    </row>
    <row r="721" spans="1:14" x14ac:dyDescent="0.25">
      <c r="A721" t="s">
        <v>4771</v>
      </c>
      <c r="B721" t="s">
        <v>72</v>
      </c>
      <c r="C721" t="s">
        <v>182</v>
      </c>
      <c r="D721" t="s">
        <v>4062</v>
      </c>
      <c r="E721">
        <v>667</v>
      </c>
      <c r="F721">
        <v>149</v>
      </c>
      <c r="G721">
        <v>493</v>
      </c>
      <c r="H721">
        <v>22</v>
      </c>
      <c r="I721">
        <v>3</v>
      </c>
      <c r="J721">
        <v>0</v>
      </c>
      <c r="K721">
        <v>0</v>
      </c>
      <c r="L721">
        <v>0</v>
      </c>
      <c r="M721">
        <v>0</v>
      </c>
      <c r="N721">
        <v>0</v>
      </c>
    </row>
    <row r="722" spans="1:14" x14ac:dyDescent="0.25">
      <c r="A722" t="s">
        <v>4772</v>
      </c>
      <c r="B722" t="s">
        <v>72</v>
      </c>
      <c r="C722" t="s">
        <v>183</v>
      </c>
      <c r="D722" t="s">
        <v>4062</v>
      </c>
      <c r="E722">
        <v>190</v>
      </c>
      <c r="F722">
        <v>31</v>
      </c>
      <c r="G722">
        <v>154</v>
      </c>
      <c r="H722">
        <v>5</v>
      </c>
      <c r="I722">
        <v>0</v>
      </c>
      <c r="J722">
        <v>0</v>
      </c>
      <c r="K722">
        <v>0</v>
      </c>
      <c r="L722">
        <v>0</v>
      </c>
      <c r="M722">
        <v>0</v>
      </c>
      <c r="N722">
        <v>0</v>
      </c>
    </row>
    <row r="723" spans="1:14" x14ac:dyDescent="0.25">
      <c r="A723" t="s">
        <v>4773</v>
      </c>
      <c r="B723" t="s">
        <v>72</v>
      </c>
      <c r="C723" t="s">
        <v>260</v>
      </c>
      <c r="D723" t="s">
        <v>4062</v>
      </c>
      <c r="E723">
        <v>11</v>
      </c>
      <c r="F723">
        <v>5</v>
      </c>
      <c r="G723">
        <v>5</v>
      </c>
      <c r="H723">
        <v>1</v>
      </c>
      <c r="I723">
        <v>0</v>
      </c>
      <c r="J723">
        <v>0</v>
      </c>
      <c r="K723">
        <v>0</v>
      </c>
      <c r="L723">
        <v>0</v>
      </c>
      <c r="M723">
        <v>0</v>
      </c>
      <c r="N723">
        <v>0</v>
      </c>
    </row>
    <row r="724" spans="1:14" x14ac:dyDescent="0.25">
      <c r="A724" t="s">
        <v>4774</v>
      </c>
      <c r="B724" t="s">
        <v>72</v>
      </c>
      <c r="C724" t="s">
        <v>184</v>
      </c>
      <c r="D724" t="s">
        <v>4062</v>
      </c>
      <c r="E724">
        <v>168</v>
      </c>
      <c r="F724">
        <v>9</v>
      </c>
      <c r="G724">
        <v>151</v>
      </c>
      <c r="H724">
        <v>5</v>
      </c>
      <c r="I724">
        <v>3</v>
      </c>
      <c r="J724">
        <v>0</v>
      </c>
      <c r="K724">
        <v>0</v>
      </c>
      <c r="L724">
        <v>0</v>
      </c>
      <c r="M724">
        <v>0</v>
      </c>
      <c r="N724">
        <v>0</v>
      </c>
    </row>
    <row r="725" spans="1:14" x14ac:dyDescent="0.25">
      <c r="A725" t="s">
        <v>4775</v>
      </c>
      <c r="B725" t="s">
        <v>72</v>
      </c>
      <c r="C725" t="s">
        <v>185</v>
      </c>
      <c r="D725" t="s">
        <v>4062</v>
      </c>
      <c r="E725">
        <v>601</v>
      </c>
      <c r="F725">
        <v>86</v>
      </c>
      <c r="G725">
        <v>491</v>
      </c>
      <c r="H725">
        <v>13</v>
      </c>
      <c r="I725">
        <v>11</v>
      </c>
      <c r="J725">
        <v>0</v>
      </c>
      <c r="K725">
        <v>0</v>
      </c>
      <c r="L725">
        <v>0</v>
      </c>
      <c r="M725">
        <v>0</v>
      </c>
      <c r="N725">
        <v>0</v>
      </c>
    </row>
    <row r="726" spans="1:14" x14ac:dyDescent="0.25">
      <c r="A726" t="s">
        <v>4776</v>
      </c>
      <c r="B726" t="s">
        <v>72</v>
      </c>
      <c r="C726" t="s">
        <v>186</v>
      </c>
      <c r="D726" t="s">
        <v>4062</v>
      </c>
      <c r="E726">
        <v>186</v>
      </c>
      <c r="F726">
        <v>39</v>
      </c>
      <c r="G726">
        <v>134</v>
      </c>
      <c r="H726">
        <v>11</v>
      </c>
      <c r="I726">
        <v>2</v>
      </c>
      <c r="J726">
        <v>0</v>
      </c>
      <c r="K726">
        <v>0</v>
      </c>
      <c r="L726">
        <v>0</v>
      </c>
      <c r="M726">
        <v>0</v>
      </c>
      <c r="N726">
        <v>0</v>
      </c>
    </row>
    <row r="727" spans="1:14" x14ac:dyDescent="0.25">
      <c r="A727" t="s">
        <v>4777</v>
      </c>
      <c r="B727" t="s">
        <v>72</v>
      </c>
      <c r="C727" t="s">
        <v>187</v>
      </c>
      <c r="D727" t="s">
        <v>4062</v>
      </c>
      <c r="E727">
        <v>552</v>
      </c>
      <c r="F727">
        <v>72</v>
      </c>
      <c r="G727">
        <v>458</v>
      </c>
      <c r="H727">
        <v>17</v>
      </c>
      <c r="I727">
        <v>5</v>
      </c>
      <c r="J727">
        <v>0</v>
      </c>
      <c r="K727">
        <v>0</v>
      </c>
      <c r="L727">
        <v>0</v>
      </c>
      <c r="M727">
        <v>0</v>
      </c>
      <c r="N727">
        <v>0</v>
      </c>
    </row>
    <row r="728" spans="1:14" x14ac:dyDescent="0.25">
      <c r="A728" t="s">
        <v>4778</v>
      </c>
      <c r="B728" t="s">
        <v>72</v>
      </c>
      <c r="C728" t="s">
        <v>188</v>
      </c>
      <c r="D728" t="s">
        <v>4062</v>
      </c>
      <c r="E728">
        <v>185</v>
      </c>
      <c r="F728">
        <v>42</v>
      </c>
      <c r="G728">
        <v>133</v>
      </c>
      <c r="H728">
        <v>8</v>
      </c>
      <c r="I728">
        <v>2</v>
      </c>
      <c r="J728">
        <v>0</v>
      </c>
      <c r="K728">
        <v>0</v>
      </c>
      <c r="L728">
        <v>0</v>
      </c>
      <c r="M728">
        <v>0</v>
      </c>
      <c r="N728">
        <v>0</v>
      </c>
    </row>
    <row r="729" spans="1:14" x14ac:dyDescent="0.25">
      <c r="A729" t="s">
        <v>4779</v>
      </c>
      <c r="B729" t="s">
        <v>72</v>
      </c>
      <c r="C729" t="s">
        <v>189</v>
      </c>
      <c r="D729" t="s">
        <v>4062</v>
      </c>
      <c r="E729">
        <v>149</v>
      </c>
      <c r="F729">
        <v>31</v>
      </c>
      <c r="G729">
        <v>112</v>
      </c>
      <c r="H729">
        <v>4</v>
      </c>
      <c r="I729">
        <v>2</v>
      </c>
      <c r="J729">
        <v>0</v>
      </c>
      <c r="K729">
        <v>0</v>
      </c>
      <c r="L729">
        <v>0</v>
      </c>
      <c r="M729">
        <v>0</v>
      </c>
      <c r="N729">
        <v>0</v>
      </c>
    </row>
    <row r="730" spans="1:14" x14ac:dyDescent="0.25">
      <c r="A730" t="s">
        <v>4780</v>
      </c>
      <c r="B730" t="s">
        <v>72</v>
      </c>
      <c r="C730" t="s">
        <v>190</v>
      </c>
      <c r="D730" t="s">
        <v>4062</v>
      </c>
      <c r="E730">
        <v>136</v>
      </c>
      <c r="F730">
        <v>21</v>
      </c>
      <c r="G730">
        <v>112</v>
      </c>
      <c r="H730">
        <v>1</v>
      </c>
      <c r="I730">
        <v>2</v>
      </c>
      <c r="J730">
        <v>0</v>
      </c>
      <c r="K730">
        <v>0</v>
      </c>
      <c r="L730">
        <v>0</v>
      </c>
      <c r="M730">
        <v>0</v>
      </c>
      <c r="N730">
        <v>0</v>
      </c>
    </row>
    <row r="731" spans="1:14" x14ac:dyDescent="0.25">
      <c r="A731" t="s">
        <v>4781</v>
      </c>
      <c r="B731" t="s">
        <v>72</v>
      </c>
      <c r="C731" t="s">
        <v>191</v>
      </c>
      <c r="D731" t="s">
        <v>4062</v>
      </c>
      <c r="E731">
        <v>110</v>
      </c>
      <c r="F731">
        <v>16</v>
      </c>
      <c r="G731">
        <v>91</v>
      </c>
      <c r="H731">
        <v>2</v>
      </c>
      <c r="I731">
        <v>1</v>
      </c>
      <c r="J731">
        <v>0</v>
      </c>
      <c r="K731">
        <v>0</v>
      </c>
      <c r="L731">
        <v>0</v>
      </c>
      <c r="M731">
        <v>0</v>
      </c>
      <c r="N731">
        <v>0</v>
      </c>
    </row>
    <row r="732" spans="1:14" x14ac:dyDescent="0.25">
      <c r="A732" t="s">
        <v>4782</v>
      </c>
      <c r="B732" t="s">
        <v>72</v>
      </c>
      <c r="C732" t="s">
        <v>192</v>
      </c>
      <c r="D732" t="s">
        <v>4062</v>
      </c>
      <c r="E732">
        <v>203</v>
      </c>
      <c r="F732">
        <v>27</v>
      </c>
      <c r="G732">
        <v>161</v>
      </c>
      <c r="H732">
        <v>12</v>
      </c>
      <c r="I732">
        <v>3</v>
      </c>
      <c r="J732">
        <v>0</v>
      </c>
      <c r="K732">
        <v>0</v>
      </c>
      <c r="L732">
        <v>0</v>
      </c>
      <c r="M732">
        <v>0</v>
      </c>
      <c r="N732">
        <v>0</v>
      </c>
    </row>
    <row r="733" spans="1:14" x14ac:dyDescent="0.25">
      <c r="A733" t="s">
        <v>4783</v>
      </c>
      <c r="B733" t="s">
        <v>72</v>
      </c>
      <c r="C733" t="s">
        <v>193</v>
      </c>
      <c r="D733" t="s">
        <v>4062</v>
      </c>
      <c r="E733">
        <v>113</v>
      </c>
      <c r="F733">
        <v>16</v>
      </c>
      <c r="G733">
        <v>96</v>
      </c>
      <c r="H733">
        <v>1</v>
      </c>
      <c r="I733">
        <v>0</v>
      </c>
      <c r="J733">
        <v>0</v>
      </c>
      <c r="K733">
        <v>0</v>
      </c>
      <c r="L733">
        <v>0</v>
      </c>
      <c r="M733">
        <v>0</v>
      </c>
      <c r="N733">
        <v>0</v>
      </c>
    </row>
    <row r="734" spans="1:14" x14ac:dyDescent="0.25">
      <c r="A734" t="s">
        <v>4784</v>
      </c>
      <c r="B734" t="s">
        <v>72</v>
      </c>
      <c r="C734" t="s">
        <v>194</v>
      </c>
      <c r="D734" t="s">
        <v>4062</v>
      </c>
      <c r="E734">
        <v>209</v>
      </c>
      <c r="F734">
        <v>54</v>
      </c>
      <c r="G734">
        <v>146</v>
      </c>
      <c r="H734">
        <v>9</v>
      </c>
      <c r="I734">
        <v>0</v>
      </c>
      <c r="J734">
        <v>0</v>
      </c>
      <c r="K734">
        <v>0</v>
      </c>
      <c r="L734">
        <v>0</v>
      </c>
      <c r="M734">
        <v>0</v>
      </c>
      <c r="N734">
        <v>0</v>
      </c>
    </row>
    <row r="735" spans="1:14" x14ac:dyDescent="0.25">
      <c r="A735" t="s">
        <v>4785</v>
      </c>
      <c r="B735" t="s">
        <v>72</v>
      </c>
      <c r="C735" t="s">
        <v>195</v>
      </c>
      <c r="D735" t="s">
        <v>4062</v>
      </c>
      <c r="E735">
        <v>185</v>
      </c>
      <c r="F735">
        <v>35</v>
      </c>
      <c r="G735">
        <v>142</v>
      </c>
      <c r="H735">
        <v>7</v>
      </c>
      <c r="I735">
        <v>1</v>
      </c>
      <c r="J735">
        <v>0</v>
      </c>
      <c r="K735">
        <v>0</v>
      </c>
      <c r="L735">
        <v>0</v>
      </c>
      <c r="M735">
        <v>0</v>
      </c>
      <c r="N735">
        <v>0</v>
      </c>
    </row>
    <row r="736" spans="1:14" x14ac:dyDescent="0.25">
      <c r="A736" t="s">
        <v>4786</v>
      </c>
      <c r="B736" t="s">
        <v>72</v>
      </c>
      <c r="C736" t="s">
        <v>196</v>
      </c>
      <c r="D736" t="s">
        <v>4062</v>
      </c>
      <c r="E736">
        <v>206</v>
      </c>
      <c r="F736">
        <v>26</v>
      </c>
      <c r="G736">
        <v>167</v>
      </c>
      <c r="H736">
        <v>7</v>
      </c>
      <c r="I736">
        <v>6</v>
      </c>
      <c r="J736">
        <v>0</v>
      </c>
      <c r="K736">
        <v>0</v>
      </c>
      <c r="L736">
        <v>0</v>
      </c>
      <c r="M736">
        <v>0</v>
      </c>
      <c r="N736">
        <v>0</v>
      </c>
    </row>
    <row r="737" spans="1:14" x14ac:dyDescent="0.25">
      <c r="A737" t="s">
        <v>4787</v>
      </c>
      <c r="B737" t="s">
        <v>72</v>
      </c>
      <c r="C737" t="s">
        <v>197</v>
      </c>
      <c r="D737" t="s">
        <v>4062</v>
      </c>
      <c r="E737">
        <v>24</v>
      </c>
      <c r="F737">
        <v>3</v>
      </c>
      <c r="G737">
        <v>19</v>
      </c>
      <c r="H737">
        <v>2</v>
      </c>
      <c r="I737">
        <v>0</v>
      </c>
      <c r="J737">
        <v>0</v>
      </c>
      <c r="K737">
        <v>0</v>
      </c>
      <c r="L737">
        <v>0</v>
      </c>
      <c r="M737">
        <v>0</v>
      </c>
      <c r="N737">
        <v>0</v>
      </c>
    </row>
    <row r="738" spans="1:14" x14ac:dyDescent="0.25">
      <c r="A738" t="s">
        <v>4788</v>
      </c>
      <c r="B738" t="s">
        <v>72</v>
      </c>
      <c r="C738" t="s">
        <v>198</v>
      </c>
      <c r="D738" t="s">
        <v>4062</v>
      </c>
      <c r="E738">
        <v>210</v>
      </c>
      <c r="F738">
        <v>34</v>
      </c>
      <c r="G738">
        <v>168</v>
      </c>
      <c r="H738">
        <v>4</v>
      </c>
      <c r="I738">
        <v>4</v>
      </c>
      <c r="J738">
        <v>0</v>
      </c>
      <c r="K738">
        <v>0</v>
      </c>
      <c r="L738">
        <v>0</v>
      </c>
      <c r="M738">
        <v>0</v>
      </c>
      <c r="N738">
        <v>0</v>
      </c>
    </row>
    <row r="739" spans="1:14" x14ac:dyDescent="0.25">
      <c r="A739" t="s">
        <v>4789</v>
      </c>
      <c r="B739" t="s">
        <v>72</v>
      </c>
      <c r="C739" t="s">
        <v>199</v>
      </c>
      <c r="D739" t="s">
        <v>4062</v>
      </c>
      <c r="E739">
        <v>155</v>
      </c>
      <c r="F739">
        <v>16</v>
      </c>
      <c r="G739">
        <v>129</v>
      </c>
      <c r="H739">
        <v>6</v>
      </c>
      <c r="I739">
        <v>4</v>
      </c>
      <c r="J739">
        <v>0</v>
      </c>
      <c r="K739">
        <v>0</v>
      </c>
      <c r="L739">
        <v>0</v>
      </c>
      <c r="M739">
        <v>0</v>
      </c>
      <c r="N739">
        <v>0</v>
      </c>
    </row>
    <row r="740" spans="1:14" x14ac:dyDescent="0.25">
      <c r="A740" t="s">
        <v>4790</v>
      </c>
      <c r="B740" t="s">
        <v>72</v>
      </c>
      <c r="C740" t="s">
        <v>200</v>
      </c>
      <c r="D740" t="s">
        <v>4062</v>
      </c>
      <c r="E740">
        <v>114</v>
      </c>
      <c r="F740">
        <v>21</v>
      </c>
      <c r="G740">
        <v>90</v>
      </c>
      <c r="H740">
        <v>3</v>
      </c>
      <c r="I740">
        <v>0</v>
      </c>
      <c r="J740">
        <v>0</v>
      </c>
      <c r="K740">
        <v>0</v>
      </c>
      <c r="L740">
        <v>0</v>
      </c>
      <c r="M740">
        <v>0</v>
      </c>
      <c r="N740">
        <v>0</v>
      </c>
    </row>
    <row r="741" spans="1:14" x14ac:dyDescent="0.25">
      <c r="A741" t="s">
        <v>4791</v>
      </c>
      <c r="B741" t="s">
        <v>72</v>
      </c>
      <c r="C741" t="s">
        <v>201</v>
      </c>
      <c r="D741" t="s">
        <v>4062</v>
      </c>
      <c r="E741">
        <v>335</v>
      </c>
      <c r="F741">
        <v>45</v>
      </c>
      <c r="G741">
        <v>279</v>
      </c>
      <c r="H741">
        <v>8</v>
      </c>
      <c r="I741">
        <v>3</v>
      </c>
      <c r="J741">
        <v>0</v>
      </c>
      <c r="K741">
        <v>0</v>
      </c>
      <c r="L741">
        <v>0</v>
      </c>
      <c r="M741">
        <v>0</v>
      </c>
      <c r="N741">
        <v>0</v>
      </c>
    </row>
    <row r="742" spans="1:14" x14ac:dyDescent="0.25">
      <c r="A742" t="s">
        <v>4792</v>
      </c>
      <c r="B742" t="s">
        <v>72</v>
      </c>
      <c r="C742" t="s">
        <v>202</v>
      </c>
      <c r="D742" t="s">
        <v>4062</v>
      </c>
      <c r="E742">
        <v>194</v>
      </c>
      <c r="F742">
        <v>39</v>
      </c>
      <c r="G742">
        <v>150</v>
      </c>
      <c r="H742">
        <v>3</v>
      </c>
      <c r="I742">
        <v>2</v>
      </c>
      <c r="J742">
        <v>0</v>
      </c>
      <c r="K742">
        <v>0</v>
      </c>
      <c r="L742">
        <v>0</v>
      </c>
      <c r="M742">
        <v>0</v>
      </c>
      <c r="N742">
        <v>0</v>
      </c>
    </row>
    <row r="743" spans="1:14" x14ac:dyDescent="0.25">
      <c r="A743" t="s">
        <v>4793</v>
      </c>
      <c r="B743" t="s">
        <v>72</v>
      </c>
      <c r="C743" t="s">
        <v>203</v>
      </c>
      <c r="D743" t="s">
        <v>4062</v>
      </c>
      <c r="E743">
        <v>103</v>
      </c>
      <c r="F743">
        <v>17</v>
      </c>
      <c r="G743">
        <v>82</v>
      </c>
      <c r="H743">
        <v>2</v>
      </c>
      <c r="I743">
        <v>2</v>
      </c>
      <c r="J743">
        <v>0</v>
      </c>
      <c r="K743">
        <v>0</v>
      </c>
      <c r="L743">
        <v>0</v>
      </c>
      <c r="M743">
        <v>0</v>
      </c>
      <c r="N743">
        <v>0</v>
      </c>
    </row>
    <row r="744" spans="1:14" x14ac:dyDescent="0.25">
      <c r="A744" t="s">
        <v>4794</v>
      </c>
      <c r="B744" t="s">
        <v>72</v>
      </c>
      <c r="C744" t="s">
        <v>204</v>
      </c>
      <c r="D744" t="s">
        <v>4062</v>
      </c>
      <c r="E744">
        <v>170</v>
      </c>
      <c r="F744">
        <v>28</v>
      </c>
      <c r="G744">
        <v>135</v>
      </c>
      <c r="H744">
        <v>5</v>
      </c>
      <c r="I744">
        <v>2</v>
      </c>
      <c r="J744">
        <v>0</v>
      </c>
      <c r="K744">
        <v>0</v>
      </c>
      <c r="L744">
        <v>0</v>
      </c>
      <c r="M744">
        <v>0</v>
      </c>
      <c r="N744">
        <v>0</v>
      </c>
    </row>
    <row r="745" spans="1:14" x14ac:dyDescent="0.25">
      <c r="A745" t="s">
        <v>4795</v>
      </c>
      <c r="B745" t="s">
        <v>72</v>
      </c>
      <c r="C745" t="s">
        <v>205</v>
      </c>
      <c r="D745" t="s">
        <v>4062</v>
      </c>
      <c r="E745">
        <v>363</v>
      </c>
      <c r="F745">
        <v>74</v>
      </c>
      <c r="G745">
        <v>278</v>
      </c>
      <c r="H745">
        <v>10</v>
      </c>
      <c r="I745">
        <v>1</v>
      </c>
      <c r="J745">
        <v>0</v>
      </c>
      <c r="K745">
        <v>0</v>
      </c>
      <c r="L745">
        <v>0</v>
      </c>
      <c r="M745">
        <v>0</v>
      </c>
      <c r="N745">
        <v>0</v>
      </c>
    </row>
    <row r="746" spans="1:14" x14ac:dyDescent="0.25">
      <c r="A746" t="s">
        <v>4796</v>
      </c>
      <c r="B746" t="s">
        <v>72</v>
      </c>
      <c r="C746" t="s">
        <v>206</v>
      </c>
      <c r="D746" t="s">
        <v>4062</v>
      </c>
      <c r="E746">
        <v>248</v>
      </c>
      <c r="F746">
        <v>41</v>
      </c>
      <c r="G746">
        <v>202</v>
      </c>
      <c r="H746">
        <v>5</v>
      </c>
      <c r="I746">
        <v>0</v>
      </c>
      <c r="J746">
        <v>0</v>
      </c>
      <c r="K746">
        <v>0</v>
      </c>
      <c r="L746">
        <v>0</v>
      </c>
      <c r="M746">
        <v>0</v>
      </c>
      <c r="N746">
        <v>0</v>
      </c>
    </row>
    <row r="747" spans="1:14" x14ac:dyDescent="0.25">
      <c r="A747" t="s">
        <v>4797</v>
      </c>
      <c r="B747" t="s">
        <v>72</v>
      </c>
      <c r="C747" t="s">
        <v>207</v>
      </c>
      <c r="D747" t="s">
        <v>4062</v>
      </c>
      <c r="E747">
        <v>97</v>
      </c>
      <c r="F747">
        <v>20</v>
      </c>
      <c r="G747">
        <v>76</v>
      </c>
      <c r="H747">
        <v>1</v>
      </c>
      <c r="I747">
        <v>0</v>
      </c>
      <c r="J747">
        <v>0</v>
      </c>
      <c r="K747">
        <v>0</v>
      </c>
      <c r="L747">
        <v>0</v>
      </c>
      <c r="M747">
        <v>0</v>
      </c>
      <c r="N747">
        <v>0</v>
      </c>
    </row>
    <row r="748" spans="1:14" x14ac:dyDescent="0.25">
      <c r="A748" t="s">
        <v>4798</v>
      </c>
      <c r="B748" t="s">
        <v>72</v>
      </c>
      <c r="C748" t="s">
        <v>208</v>
      </c>
      <c r="D748" t="s">
        <v>4062</v>
      </c>
      <c r="E748">
        <v>188</v>
      </c>
      <c r="F748">
        <v>38</v>
      </c>
      <c r="G748">
        <v>139</v>
      </c>
      <c r="H748">
        <v>9</v>
      </c>
      <c r="I748">
        <v>2</v>
      </c>
      <c r="J748">
        <v>0</v>
      </c>
      <c r="K748">
        <v>0</v>
      </c>
      <c r="L748">
        <v>0</v>
      </c>
      <c r="M748">
        <v>0</v>
      </c>
      <c r="N748">
        <v>0</v>
      </c>
    </row>
    <row r="749" spans="1:14" x14ac:dyDescent="0.25">
      <c r="A749" t="s">
        <v>4799</v>
      </c>
      <c r="B749" t="s">
        <v>72</v>
      </c>
      <c r="C749" t="s">
        <v>209</v>
      </c>
      <c r="D749" t="s">
        <v>4062</v>
      </c>
      <c r="E749">
        <v>143</v>
      </c>
      <c r="F749">
        <v>33</v>
      </c>
      <c r="G749">
        <v>105</v>
      </c>
      <c r="H749">
        <v>4</v>
      </c>
      <c r="I749">
        <v>1</v>
      </c>
      <c r="J749">
        <v>0</v>
      </c>
      <c r="K749">
        <v>0</v>
      </c>
      <c r="L749">
        <v>0</v>
      </c>
      <c r="M749">
        <v>0</v>
      </c>
      <c r="N749">
        <v>0</v>
      </c>
    </row>
    <row r="750" spans="1:14" x14ac:dyDescent="0.25">
      <c r="A750" t="s">
        <v>4800</v>
      </c>
      <c r="B750" t="s">
        <v>72</v>
      </c>
      <c r="C750" t="s">
        <v>210</v>
      </c>
      <c r="D750" t="s">
        <v>4062</v>
      </c>
      <c r="E750">
        <v>284</v>
      </c>
      <c r="F750">
        <v>26</v>
      </c>
      <c r="G750">
        <v>241</v>
      </c>
      <c r="H750">
        <v>15</v>
      </c>
      <c r="I750">
        <v>2</v>
      </c>
      <c r="J750">
        <v>0</v>
      </c>
      <c r="K750">
        <v>0</v>
      </c>
      <c r="L750">
        <v>0</v>
      </c>
      <c r="M750">
        <v>0</v>
      </c>
      <c r="N750">
        <v>0</v>
      </c>
    </row>
    <row r="751" spans="1:14" x14ac:dyDescent="0.25">
      <c r="A751" t="s">
        <v>4801</v>
      </c>
      <c r="B751" t="s">
        <v>72</v>
      </c>
      <c r="C751" t="s">
        <v>211</v>
      </c>
      <c r="D751" t="s">
        <v>4062</v>
      </c>
      <c r="E751">
        <v>81</v>
      </c>
      <c r="F751">
        <v>12</v>
      </c>
      <c r="G751">
        <v>67</v>
      </c>
      <c r="H751">
        <v>2</v>
      </c>
      <c r="I751">
        <v>0</v>
      </c>
      <c r="J751">
        <v>0</v>
      </c>
      <c r="K751">
        <v>0</v>
      </c>
      <c r="L751">
        <v>0</v>
      </c>
      <c r="M751">
        <v>0</v>
      </c>
      <c r="N751">
        <v>0</v>
      </c>
    </row>
    <row r="752" spans="1:14" x14ac:dyDescent="0.25">
      <c r="A752" t="s">
        <v>4802</v>
      </c>
      <c r="B752" t="s">
        <v>72</v>
      </c>
      <c r="C752" t="s">
        <v>212</v>
      </c>
      <c r="D752" t="s">
        <v>4062</v>
      </c>
      <c r="E752">
        <v>552</v>
      </c>
      <c r="F752">
        <v>89</v>
      </c>
      <c r="G752">
        <v>452</v>
      </c>
      <c r="H752">
        <v>10</v>
      </c>
      <c r="I752">
        <v>1</v>
      </c>
      <c r="J752">
        <v>0</v>
      </c>
      <c r="K752">
        <v>0</v>
      </c>
      <c r="L752">
        <v>0</v>
      </c>
      <c r="M752">
        <v>0</v>
      </c>
      <c r="N752">
        <v>0</v>
      </c>
    </row>
    <row r="753" spans="1:14" x14ac:dyDescent="0.25">
      <c r="A753" t="s">
        <v>4803</v>
      </c>
      <c r="B753" t="s">
        <v>72</v>
      </c>
      <c r="C753" t="s">
        <v>213</v>
      </c>
      <c r="D753" t="s">
        <v>4062</v>
      </c>
      <c r="E753">
        <v>294</v>
      </c>
      <c r="F753">
        <v>54</v>
      </c>
      <c r="G753">
        <v>228</v>
      </c>
      <c r="H753">
        <v>6</v>
      </c>
      <c r="I753">
        <v>6</v>
      </c>
      <c r="J753">
        <v>0</v>
      </c>
      <c r="K753">
        <v>0</v>
      </c>
      <c r="L753">
        <v>0</v>
      </c>
      <c r="M753">
        <v>0</v>
      </c>
      <c r="N753">
        <v>0</v>
      </c>
    </row>
    <row r="754" spans="1:14" x14ac:dyDescent="0.25">
      <c r="A754" t="s">
        <v>4804</v>
      </c>
      <c r="B754" t="s">
        <v>72</v>
      </c>
      <c r="C754" t="s">
        <v>214</v>
      </c>
      <c r="D754" t="s">
        <v>4062</v>
      </c>
      <c r="E754">
        <v>155</v>
      </c>
      <c r="F754">
        <v>29</v>
      </c>
      <c r="G754">
        <v>122</v>
      </c>
      <c r="H754">
        <v>4</v>
      </c>
      <c r="I754">
        <v>0</v>
      </c>
      <c r="J754">
        <v>0</v>
      </c>
      <c r="K754">
        <v>0</v>
      </c>
      <c r="L754">
        <v>0</v>
      </c>
      <c r="M754">
        <v>0</v>
      </c>
      <c r="N754">
        <v>0</v>
      </c>
    </row>
    <row r="755" spans="1:14" x14ac:dyDescent="0.25">
      <c r="A755" t="s">
        <v>4805</v>
      </c>
      <c r="B755" t="s">
        <v>72</v>
      </c>
      <c r="C755" t="s">
        <v>215</v>
      </c>
      <c r="D755" t="s">
        <v>4062</v>
      </c>
      <c r="E755">
        <v>119</v>
      </c>
      <c r="F755">
        <v>17</v>
      </c>
      <c r="G755">
        <v>98</v>
      </c>
      <c r="H755">
        <v>4</v>
      </c>
      <c r="I755">
        <v>0</v>
      </c>
      <c r="J755">
        <v>0</v>
      </c>
      <c r="K755">
        <v>0</v>
      </c>
      <c r="L755">
        <v>0</v>
      </c>
      <c r="M755">
        <v>0</v>
      </c>
      <c r="N755">
        <v>0</v>
      </c>
    </row>
    <row r="756" spans="1:14" x14ac:dyDescent="0.25">
      <c r="A756" t="s">
        <v>4806</v>
      </c>
      <c r="B756" t="s">
        <v>72</v>
      </c>
      <c r="C756" t="s">
        <v>216</v>
      </c>
      <c r="D756" t="s">
        <v>4062</v>
      </c>
      <c r="E756">
        <v>465</v>
      </c>
      <c r="F756">
        <v>83</v>
      </c>
      <c r="G756">
        <v>360</v>
      </c>
      <c r="H756">
        <v>19</v>
      </c>
      <c r="I756">
        <v>3</v>
      </c>
      <c r="J756">
        <v>0</v>
      </c>
      <c r="K756">
        <v>0</v>
      </c>
      <c r="L756">
        <v>0</v>
      </c>
      <c r="M756">
        <v>0</v>
      </c>
      <c r="N756">
        <v>0</v>
      </c>
    </row>
    <row r="757" spans="1:14" x14ac:dyDescent="0.25">
      <c r="A757" t="s">
        <v>4807</v>
      </c>
      <c r="B757" t="s">
        <v>72</v>
      </c>
      <c r="C757" t="s">
        <v>217</v>
      </c>
      <c r="D757" t="s">
        <v>4062</v>
      </c>
      <c r="E757">
        <v>131</v>
      </c>
      <c r="F757">
        <v>26</v>
      </c>
      <c r="G757">
        <v>103</v>
      </c>
      <c r="H757">
        <v>1</v>
      </c>
      <c r="I757">
        <v>1</v>
      </c>
      <c r="J757">
        <v>0</v>
      </c>
      <c r="K757">
        <v>0</v>
      </c>
      <c r="L757">
        <v>0</v>
      </c>
      <c r="M757">
        <v>0</v>
      </c>
      <c r="N757">
        <v>0</v>
      </c>
    </row>
    <row r="758" spans="1:14" x14ac:dyDescent="0.25">
      <c r="A758" t="s">
        <v>4808</v>
      </c>
      <c r="B758" t="s">
        <v>72</v>
      </c>
      <c r="C758" t="s">
        <v>218</v>
      </c>
      <c r="D758" t="s">
        <v>4062</v>
      </c>
      <c r="E758">
        <v>1318</v>
      </c>
      <c r="F758">
        <v>291</v>
      </c>
      <c r="G758">
        <v>999</v>
      </c>
      <c r="H758">
        <v>18</v>
      </c>
      <c r="I758">
        <v>10</v>
      </c>
      <c r="J758">
        <v>0</v>
      </c>
      <c r="K758">
        <v>0</v>
      </c>
      <c r="L758">
        <v>0</v>
      </c>
      <c r="M758">
        <v>0</v>
      </c>
      <c r="N758">
        <v>0</v>
      </c>
    </row>
    <row r="759" spans="1:14" x14ac:dyDescent="0.25">
      <c r="A759" t="s">
        <v>4809</v>
      </c>
      <c r="B759" t="s">
        <v>72</v>
      </c>
      <c r="C759" t="s">
        <v>219</v>
      </c>
      <c r="D759" t="s">
        <v>4062</v>
      </c>
      <c r="E759">
        <v>207</v>
      </c>
      <c r="F759">
        <v>24</v>
      </c>
      <c r="G759">
        <v>181</v>
      </c>
      <c r="H759">
        <v>2</v>
      </c>
      <c r="I759">
        <v>0</v>
      </c>
      <c r="J759">
        <v>0</v>
      </c>
      <c r="K759">
        <v>0</v>
      </c>
      <c r="L759">
        <v>0</v>
      </c>
      <c r="M759">
        <v>0</v>
      </c>
      <c r="N759">
        <v>0</v>
      </c>
    </row>
    <row r="760" spans="1:14" x14ac:dyDescent="0.25">
      <c r="A760" t="s">
        <v>4810</v>
      </c>
      <c r="B760" t="s">
        <v>72</v>
      </c>
      <c r="C760" t="s">
        <v>220</v>
      </c>
      <c r="D760" t="s">
        <v>4062</v>
      </c>
      <c r="E760">
        <v>220</v>
      </c>
      <c r="F760">
        <v>27</v>
      </c>
      <c r="G760">
        <v>187</v>
      </c>
      <c r="H760">
        <v>5</v>
      </c>
      <c r="I760">
        <v>1</v>
      </c>
      <c r="J760">
        <v>0</v>
      </c>
      <c r="K760">
        <v>0</v>
      </c>
      <c r="L760">
        <v>0</v>
      </c>
      <c r="M760">
        <v>0</v>
      </c>
      <c r="N760">
        <v>0</v>
      </c>
    </row>
    <row r="761" spans="1:14" x14ac:dyDescent="0.25">
      <c r="A761" t="s">
        <v>4811</v>
      </c>
      <c r="B761" t="s">
        <v>72</v>
      </c>
      <c r="C761" t="s">
        <v>221</v>
      </c>
      <c r="D761" t="s">
        <v>4062</v>
      </c>
      <c r="E761">
        <v>232</v>
      </c>
      <c r="F761">
        <v>21</v>
      </c>
      <c r="G761">
        <v>203</v>
      </c>
      <c r="H761">
        <v>7</v>
      </c>
      <c r="I761">
        <v>1</v>
      </c>
      <c r="J761">
        <v>0</v>
      </c>
      <c r="K761">
        <v>0</v>
      </c>
      <c r="L761">
        <v>0</v>
      </c>
      <c r="M761">
        <v>0</v>
      </c>
      <c r="N761">
        <v>0</v>
      </c>
    </row>
    <row r="762" spans="1:14" x14ac:dyDescent="0.25">
      <c r="A762" t="s">
        <v>4812</v>
      </c>
      <c r="B762" t="s">
        <v>72</v>
      </c>
      <c r="C762" t="s">
        <v>222</v>
      </c>
      <c r="D762" t="s">
        <v>4062</v>
      </c>
      <c r="E762">
        <v>115</v>
      </c>
      <c r="F762">
        <v>15</v>
      </c>
      <c r="G762">
        <v>98</v>
      </c>
      <c r="H762">
        <v>1</v>
      </c>
      <c r="I762">
        <v>1</v>
      </c>
      <c r="J762">
        <v>0</v>
      </c>
      <c r="K762">
        <v>0</v>
      </c>
      <c r="L762">
        <v>0</v>
      </c>
      <c r="M762">
        <v>0</v>
      </c>
      <c r="N762">
        <v>0</v>
      </c>
    </row>
    <row r="763" spans="1:14" x14ac:dyDescent="0.25">
      <c r="A763" t="s">
        <v>4813</v>
      </c>
      <c r="B763" t="s">
        <v>72</v>
      </c>
      <c r="C763" t="s">
        <v>223</v>
      </c>
      <c r="D763" t="s">
        <v>4062</v>
      </c>
      <c r="E763">
        <v>139</v>
      </c>
      <c r="F763">
        <v>24</v>
      </c>
      <c r="G763">
        <v>106</v>
      </c>
      <c r="H763">
        <v>8</v>
      </c>
      <c r="I763">
        <v>1</v>
      </c>
      <c r="J763">
        <v>0</v>
      </c>
      <c r="K763">
        <v>0</v>
      </c>
      <c r="L763">
        <v>0</v>
      </c>
      <c r="M763">
        <v>0</v>
      </c>
      <c r="N763">
        <v>0</v>
      </c>
    </row>
    <row r="764" spans="1:14" x14ac:dyDescent="0.25">
      <c r="A764" t="s">
        <v>4814</v>
      </c>
      <c r="B764" t="s">
        <v>72</v>
      </c>
      <c r="C764" t="s">
        <v>224</v>
      </c>
      <c r="D764" t="s">
        <v>4062</v>
      </c>
      <c r="E764">
        <v>68</v>
      </c>
      <c r="F764">
        <v>18</v>
      </c>
      <c r="G764">
        <v>48</v>
      </c>
      <c r="H764">
        <v>2</v>
      </c>
      <c r="I764">
        <v>0</v>
      </c>
      <c r="J764">
        <v>0</v>
      </c>
      <c r="K764">
        <v>0</v>
      </c>
      <c r="L764">
        <v>0</v>
      </c>
      <c r="M764">
        <v>0</v>
      </c>
      <c r="N764">
        <v>0</v>
      </c>
    </row>
    <row r="765" spans="1:14" x14ac:dyDescent="0.25">
      <c r="A765" t="s">
        <v>4815</v>
      </c>
      <c r="B765" t="s">
        <v>72</v>
      </c>
      <c r="C765" t="s">
        <v>225</v>
      </c>
      <c r="D765" t="s">
        <v>4062</v>
      </c>
      <c r="E765">
        <v>136</v>
      </c>
      <c r="F765">
        <v>17</v>
      </c>
      <c r="G765">
        <v>110</v>
      </c>
      <c r="H765">
        <v>8</v>
      </c>
      <c r="I765">
        <v>1</v>
      </c>
      <c r="J765">
        <v>0</v>
      </c>
      <c r="K765">
        <v>0</v>
      </c>
      <c r="L765">
        <v>0</v>
      </c>
      <c r="M765">
        <v>0</v>
      </c>
      <c r="N765">
        <v>0</v>
      </c>
    </row>
    <row r="766" spans="1:14" x14ac:dyDescent="0.25">
      <c r="A766" t="s">
        <v>4816</v>
      </c>
      <c r="B766" t="s">
        <v>72</v>
      </c>
      <c r="C766" t="s">
        <v>226</v>
      </c>
      <c r="D766" t="s">
        <v>4062</v>
      </c>
      <c r="E766">
        <v>250</v>
      </c>
      <c r="F766">
        <v>57</v>
      </c>
      <c r="G766">
        <v>184</v>
      </c>
      <c r="H766">
        <v>8</v>
      </c>
      <c r="I766">
        <v>1</v>
      </c>
      <c r="J766">
        <v>0</v>
      </c>
      <c r="K766">
        <v>0</v>
      </c>
      <c r="L766">
        <v>0</v>
      </c>
      <c r="M766">
        <v>0</v>
      </c>
      <c r="N766">
        <v>0</v>
      </c>
    </row>
    <row r="767" spans="1:14" x14ac:dyDescent="0.25">
      <c r="A767" t="s">
        <v>4817</v>
      </c>
      <c r="B767" t="s">
        <v>72</v>
      </c>
      <c r="C767" t="s">
        <v>227</v>
      </c>
      <c r="D767" t="s">
        <v>4062</v>
      </c>
      <c r="E767">
        <v>256</v>
      </c>
      <c r="F767">
        <v>30</v>
      </c>
      <c r="G767">
        <v>222</v>
      </c>
      <c r="H767">
        <v>4</v>
      </c>
      <c r="I767">
        <v>0</v>
      </c>
      <c r="J767">
        <v>0</v>
      </c>
      <c r="K767">
        <v>0</v>
      </c>
      <c r="L767">
        <v>0</v>
      </c>
      <c r="M767">
        <v>0</v>
      </c>
      <c r="N767">
        <v>0</v>
      </c>
    </row>
    <row r="768" spans="1:14" x14ac:dyDescent="0.25">
      <c r="A768" t="s">
        <v>4818</v>
      </c>
      <c r="B768" t="s">
        <v>72</v>
      </c>
      <c r="C768" t="s">
        <v>228</v>
      </c>
      <c r="D768" t="s">
        <v>4062</v>
      </c>
      <c r="E768">
        <v>108</v>
      </c>
      <c r="F768">
        <v>10</v>
      </c>
      <c r="G768">
        <v>96</v>
      </c>
      <c r="H768">
        <v>1</v>
      </c>
      <c r="I768">
        <v>1</v>
      </c>
      <c r="J768">
        <v>0</v>
      </c>
      <c r="K768">
        <v>0</v>
      </c>
      <c r="L768">
        <v>0</v>
      </c>
      <c r="M768">
        <v>0</v>
      </c>
      <c r="N768">
        <v>0</v>
      </c>
    </row>
    <row r="769" spans="1:14" x14ac:dyDescent="0.25">
      <c r="A769" t="s">
        <v>4819</v>
      </c>
      <c r="B769" t="s">
        <v>72</v>
      </c>
      <c r="C769" t="s">
        <v>229</v>
      </c>
      <c r="D769" t="s">
        <v>4062</v>
      </c>
      <c r="E769">
        <v>196</v>
      </c>
      <c r="F769">
        <v>26</v>
      </c>
      <c r="G769">
        <v>159</v>
      </c>
      <c r="H769">
        <v>9</v>
      </c>
      <c r="I769">
        <v>2</v>
      </c>
      <c r="J769">
        <v>0</v>
      </c>
      <c r="K769">
        <v>0</v>
      </c>
      <c r="L769">
        <v>0</v>
      </c>
      <c r="M769">
        <v>0</v>
      </c>
      <c r="N769">
        <v>0</v>
      </c>
    </row>
    <row r="770" spans="1:14" x14ac:dyDescent="0.25">
      <c r="A770" t="s">
        <v>4820</v>
      </c>
      <c r="B770" t="s">
        <v>72</v>
      </c>
      <c r="C770" t="s">
        <v>230</v>
      </c>
      <c r="D770" t="s">
        <v>4062</v>
      </c>
      <c r="E770">
        <v>245</v>
      </c>
      <c r="F770">
        <v>54</v>
      </c>
      <c r="G770">
        <v>181</v>
      </c>
      <c r="H770">
        <v>10</v>
      </c>
      <c r="I770">
        <v>0</v>
      </c>
      <c r="J770">
        <v>0</v>
      </c>
      <c r="K770">
        <v>0</v>
      </c>
      <c r="L770">
        <v>0</v>
      </c>
      <c r="M770">
        <v>0</v>
      </c>
      <c r="N770">
        <v>0</v>
      </c>
    </row>
    <row r="771" spans="1:14" x14ac:dyDescent="0.25">
      <c r="A771" t="s">
        <v>4821</v>
      </c>
      <c r="B771" t="s">
        <v>72</v>
      </c>
      <c r="C771" t="s">
        <v>231</v>
      </c>
      <c r="D771" t="s">
        <v>4062</v>
      </c>
      <c r="E771">
        <v>187</v>
      </c>
      <c r="F771">
        <v>40</v>
      </c>
      <c r="G771">
        <v>144</v>
      </c>
      <c r="H771">
        <v>3</v>
      </c>
      <c r="I771">
        <v>0</v>
      </c>
      <c r="J771">
        <v>0</v>
      </c>
      <c r="K771">
        <v>0</v>
      </c>
      <c r="L771">
        <v>0</v>
      </c>
      <c r="M771">
        <v>0</v>
      </c>
      <c r="N771">
        <v>0</v>
      </c>
    </row>
    <row r="772" spans="1:14" x14ac:dyDescent="0.25">
      <c r="A772" t="s">
        <v>4822</v>
      </c>
      <c r="B772" t="s">
        <v>72</v>
      </c>
      <c r="C772" t="s">
        <v>232</v>
      </c>
      <c r="D772" t="s">
        <v>4062</v>
      </c>
      <c r="E772">
        <v>422</v>
      </c>
      <c r="F772">
        <v>83</v>
      </c>
      <c r="G772">
        <v>317</v>
      </c>
      <c r="H772">
        <v>16</v>
      </c>
      <c r="I772">
        <v>6</v>
      </c>
      <c r="J772">
        <v>0</v>
      </c>
      <c r="K772">
        <v>0</v>
      </c>
      <c r="L772">
        <v>0</v>
      </c>
      <c r="M772">
        <v>0</v>
      </c>
      <c r="N772">
        <v>0</v>
      </c>
    </row>
    <row r="773" spans="1:14" x14ac:dyDescent="0.25">
      <c r="A773" t="s">
        <v>4823</v>
      </c>
      <c r="B773" t="s">
        <v>72</v>
      </c>
      <c r="C773" t="s">
        <v>233</v>
      </c>
      <c r="D773" t="s">
        <v>4062</v>
      </c>
      <c r="E773">
        <v>177</v>
      </c>
      <c r="F773">
        <v>22</v>
      </c>
      <c r="G773">
        <v>152</v>
      </c>
      <c r="H773">
        <v>1</v>
      </c>
      <c r="I773">
        <v>2</v>
      </c>
      <c r="J773">
        <v>0</v>
      </c>
      <c r="K773">
        <v>0</v>
      </c>
      <c r="L773">
        <v>0</v>
      </c>
      <c r="M773">
        <v>0</v>
      </c>
      <c r="N773">
        <v>0</v>
      </c>
    </row>
    <row r="774" spans="1:14" x14ac:dyDescent="0.25">
      <c r="A774" t="s">
        <v>4824</v>
      </c>
      <c r="B774" t="s">
        <v>72</v>
      </c>
      <c r="C774" t="s">
        <v>234</v>
      </c>
      <c r="D774" t="s">
        <v>4062</v>
      </c>
      <c r="E774">
        <v>731</v>
      </c>
      <c r="F774">
        <v>125</v>
      </c>
      <c r="G774">
        <v>587</v>
      </c>
      <c r="H774">
        <v>14</v>
      </c>
      <c r="I774">
        <v>5</v>
      </c>
      <c r="J774">
        <v>0</v>
      </c>
      <c r="K774">
        <v>0</v>
      </c>
      <c r="L774">
        <v>0</v>
      </c>
      <c r="M774">
        <v>0</v>
      </c>
      <c r="N774">
        <v>0</v>
      </c>
    </row>
    <row r="775" spans="1:14" x14ac:dyDescent="0.25">
      <c r="A775" t="s">
        <v>4825</v>
      </c>
      <c r="B775" t="s">
        <v>72</v>
      </c>
      <c r="C775" t="s">
        <v>235</v>
      </c>
      <c r="D775" t="s">
        <v>4062</v>
      </c>
      <c r="E775">
        <v>88</v>
      </c>
      <c r="F775">
        <v>24</v>
      </c>
      <c r="G775">
        <v>62</v>
      </c>
      <c r="H775">
        <v>2</v>
      </c>
      <c r="I775">
        <v>0</v>
      </c>
      <c r="J775">
        <v>0</v>
      </c>
      <c r="K775">
        <v>0</v>
      </c>
      <c r="L775">
        <v>0</v>
      </c>
      <c r="M775">
        <v>0</v>
      </c>
      <c r="N775">
        <v>0</v>
      </c>
    </row>
    <row r="776" spans="1:14" x14ac:dyDescent="0.25">
      <c r="A776" t="s">
        <v>4826</v>
      </c>
      <c r="B776" t="s">
        <v>72</v>
      </c>
      <c r="C776" t="s">
        <v>236</v>
      </c>
      <c r="D776" t="s">
        <v>4062</v>
      </c>
      <c r="E776">
        <v>189</v>
      </c>
      <c r="F776">
        <v>29</v>
      </c>
      <c r="G776">
        <v>151</v>
      </c>
      <c r="H776">
        <v>9</v>
      </c>
      <c r="I776">
        <v>0</v>
      </c>
      <c r="J776">
        <v>0</v>
      </c>
      <c r="K776">
        <v>0</v>
      </c>
      <c r="L776">
        <v>0</v>
      </c>
      <c r="M776">
        <v>0</v>
      </c>
      <c r="N776">
        <v>0</v>
      </c>
    </row>
    <row r="777" spans="1:14" x14ac:dyDescent="0.25">
      <c r="A777" t="s">
        <v>4827</v>
      </c>
      <c r="B777" t="s">
        <v>72</v>
      </c>
      <c r="C777" t="s">
        <v>237</v>
      </c>
      <c r="D777" t="s">
        <v>4062</v>
      </c>
      <c r="E777">
        <v>473</v>
      </c>
      <c r="F777">
        <v>105</v>
      </c>
      <c r="G777">
        <v>349</v>
      </c>
      <c r="H777">
        <v>18</v>
      </c>
      <c r="I777">
        <v>1</v>
      </c>
      <c r="J777">
        <v>0</v>
      </c>
      <c r="K777">
        <v>0</v>
      </c>
      <c r="L777">
        <v>0</v>
      </c>
      <c r="M777">
        <v>0</v>
      </c>
      <c r="N777">
        <v>0</v>
      </c>
    </row>
    <row r="778" spans="1:14" x14ac:dyDescent="0.25">
      <c r="A778" t="s">
        <v>4828</v>
      </c>
      <c r="B778" t="s">
        <v>72</v>
      </c>
      <c r="C778" t="s">
        <v>238</v>
      </c>
      <c r="D778" t="s">
        <v>4062</v>
      </c>
      <c r="E778">
        <v>150</v>
      </c>
      <c r="F778">
        <v>36</v>
      </c>
      <c r="G778">
        <v>111</v>
      </c>
      <c r="H778">
        <v>3</v>
      </c>
      <c r="I778">
        <v>0</v>
      </c>
      <c r="J778">
        <v>0</v>
      </c>
      <c r="K778">
        <v>0</v>
      </c>
      <c r="L778">
        <v>0</v>
      </c>
      <c r="M778">
        <v>0</v>
      </c>
      <c r="N778">
        <v>0</v>
      </c>
    </row>
    <row r="779" spans="1:14" x14ac:dyDescent="0.25">
      <c r="A779" t="s">
        <v>4829</v>
      </c>
      <c r="B779" t="s">
        <v>72</v>
      </c>
      <c r="C779" t="s">
        <v>239</v>
      </c>
      <c r="D779" t="s">
        <v>4062</v>
      </c>
      <c r="E779">
        <v>222</v>
      </c>
      <c r="F779">
        <v>36</v>
      </c>
      <c r="G779">
        <v>183</v>
      </c>
      <c r="H779">
        <v>3</v>
      </c>
      <c r="I779">
        <v>0</v>
      </c>
      <c r="J779">
        <v>0</v>
      </c>
      <c r="K779">
        <v>0</v>
      </c>
      <c r="L779">
        <v>0</v>
      </c>
      <c r="M779">
        <v>0</v>
      </c>
      <c r="N779">
        <v>0</v>
      </c>
    </row>
    <row r="780" spans="1:14" x14ac:dyDescent="0.25">
      <c r="A780" t="s">
        <v>4830</v>
      </c>
      <c r="B780" t="s">
        <v>72</v>
      </c>
      <c r="C780" t="s">
        <v>240</v>
      </c>
      <c r="D780" t="s">
        <v>4062</v>
      </c>
      <c r="E780">
        <v>201</v>
      </c>
      <c r="F780">
        <v>46</v>
      </c>
      <c r="G780">
        <v>151</v>
      </c>
      <c r="H780">
        <v>3</v>
      </c>
      <c r="I780">
        <v>1</v>
      </c>
      <c r="J780">
        <v>0</v>
      </c>
      <c r="K780">
        <v>0</v>
      </c>
      <c r="L780">
        <v>0</v>
      </c>
      <c r="M780">
        <v>0</v>
      </c>
      <c r="N780">
        <v>0</v>
      </c>
    </row>
    <row r="781" spans="1:14" x14ac:dyDescent="0.25">
      <c r="A781" t="s">
        <v>4831</v>
      </c>
      <c r="B781" t="s">
        <v>72</v>
      </c>
      <c r="C781" t="s">
        <v>241</v>
      </c>
      <c r="D781" t="s">
        <v>4062</v>
      </c>
      <c r="E781">
        <v>100</v>
      </c>
      <c r="F781">
        <v>4</v>
      </c>
      <c r="G781">
        <v>87</v>
      </c>
      <c r="H781">
        <v>8</v>
      </c>
      <c r="I781">
        <v>1</v>
      </c>
      <c r="J781">
        <v>0</v>
      </c>
      <c r="K781">
        <v>0</v>
      </c>
      <c r="L781">
        <v>0</v>
      </c>
      <c r="M781">
        <v>0</v>
      </c>
      <c r="N781">
        <v>0</v>
      </c>
    </row>
    <row r="782" spans="1:14" x14ac:dyDescent="0.25">
      <c r="A782" t="s">
        <v>4832</v>
      </c>
      <c r="B782" t="s">
        <v>72</v>
      </c>
      <c r="C782" t="s">
        <v>242</v>
      </c>
      <c r="D782" t="s">
        <v>4062</v>
      </c>
      <c r="E782">
        <v>395</v>
      </c>
      <c r="F782">
        <v>104</v>
      </c>
      <c r="G782">
        <v>277</v>
      </c>
      <c r="H782">
        <v>9</v>
      </c>
      <c r="I782">
        <v>5</v>
      </c>
      <c r="J782">
        <v>0</v>
      </c>
      <c r="K782">
        <v>0</v>
      </c>
      <c r="L782">
        <v>0</v>
      </c>
      <c r="M782">
        <v>0</v>
      </c>
      <c r="N782">
        <v>0</v>
      </c>
    </row>
    <row r="783" spans="1:14" x14ac:dyDescent="0.25">
      <c r="A783" t="s">
        <v>4833</v>
      </c>
      <c r="B783" t="s">
        <v>72</v>
      </c>
      <c r="C783" t="s">
        <v>243</v>
      </c>
      <c r="D783" t="s">
        <v>4062</v>
      </c>
      <c r="E783">
        <v>155</v>
      </c>
      <c r="F783">
        <v>29</v>
      </c>
      <c r="G783">
        <v>126</v>
      </c>
      <c r="H783">
        <v>0</v>
      </c>
      <c r="I783">
        <v>0</v>
      </c>
      <c r="J783">
        <v>0</v>
      </c>
      <c r="K783">
        <v>0</v>
      </c>
      <c r="L783">
        <v>0</v>
      </c>
      <c r="M783">
        <v>0</v>
      </c>
      <c r="N783">
        <v>0</v>
      </c>
    </row>
    <row r="784" spans="1:14" x14ac:dyDescent="0.25">
      <c r="A784" t="s">
        <v>4834</v>
      </c>
      <c r="B784" t="s">
        <v>72</v>
      </c>
      <c r="C784" t="s">
        <v>93</v>
      </c>
      <c r="D784" t="s">
        <v>4064</v>
      </c>
      <c r="E784">
        <v>106</v>
      </c>
      <c r="F784">
        <v>12</v>
      </c>
      <c r="G784">
        <v>93</v>
      </c>
      <c r="H784">
        <v>1</v>
      </c>
      <c r="I784">
        <v>0</v>
      </c>
      <c r="J784">
        <v>31</v>
      </c>
      <c r="K784">
        <v>0</v>
      </c>
      <c r="L784">
        <v>0</v>
      </c>
      <c r="M784">
        <v>0</v>
      </c>
      <c r="N784">
        <v>0</v>
      </c>
    </row>
    <row r="785" spans="1:14" x14ac:dyDescent="0.25">
      <c r="A785" t="s">
        <v>4835</v>
      </c>
      <c r="B785" t="s">
        <v>72</v>
      </c>
      <c r="C785" t="s">
        <v>94</v>
      </c>
      <c r="D785" t="s">
        <v>4064</v>
      </c>
      <c r="E785">
        <v>218</v>
      </c>
      <c r="F785">
        <v>46</v>
      </c>
      <c r="G785">
        <v>165</v>
      </c>
      <c r="H785">
        <v>7</v>
      </c>
      <c r="I785">
        <v>0</v>
      </c>
      <c r="J785">
        <v>77</v>
      </c>
      <c r="K785">
        <v>0</v>
      </c>
      <c r="L785">
        <v>0</v>
      </c>
      <c r="M785">
        <v>0</v>
      </c>
      <c r="N785">
        <v>0</v>
      </c>
    </row>
    <row r="786" spans="1:14" x14ac:dyDescent="0.25">
      <c r="A786" t="s">
        <v>4836</v>
      </c>
      <c r="B786" t="s">
        <v>72</v>
      </c>
      <c r="C786" t="s">
        <v>95</v>
      </c>
      <c r="D786" t="s">
        <v>4064</v>
      </c>
      <c r="E786">
        <v>127</v>
      </c>
      <c r="F786">
        <v>23</v>
      </c>
      <c r="G786">
        <v>104</v>
      </c>
      <c r="H786">
        <v>0</v>
      </c>
      <c r="I786">
        <v>0</v>
      </c>
      <c r="J786">
        <v>44</v>
      </c>
      <c r="K786">
        <v>0</v>
      </c>
      <c r="L786">
        <v>0</v>
      </c>
      <c r="M786">
        <v>0</v>
      </c>
      <c r="N786">
        <v>0</v>
      </c>
    </row>
    <row r="787" spans="1:14" x14ac:dyDescent="0.25">
      <c r="A787" t="s">
        <v>4837</v>
      </c>
      <c r="B787" t="s">
        <v>72</v>
      </c>
      <c r="C787" t="s">
        <v>96</v>
      </c>
      <c r="D787" t="s">
        <v>4064</v>
      </c>
      <c r="E787">
        <v>95</v>
      </c>
      <c r="F787">
        <v>11</v>
      </c>
      <c r="G787">
        <v>84</v>
      </c>
      <c r="H787">
        <v>0</v>
      </c>
      <c r="I787">
        <v>0</v>
      </c>
      <c r="J787">
        <v>40</v>
      </c>
      <c r="K787">
        <v>0</v>
      </c>
      <c r="L787">
        <v>0</v>
      </c>
      <c r="M787">
        <v>0</v>
      </c>
      <c r="N787">
        <v>0</v>
      </c>
    </row>
    <row r="788" spans="1:14" x14ac:dyDescent="0.25">
      <c r="A788" t="s">
        <v>4838</v>
      </c>
      <c r="B788" t="s">
        <v>72</v>
      </c>
      <c r="C788" t="s">
        <v>97</v>
      </c>
      <c r="D788" t="s">
        <v>4064</v>
      </c>
      <c r="E788">
        <v>106</v>
      </c>
      <c r="F788">
        <v>26</v>
      </c>
      <c r="G788">
        <v>80</v>
      </c>
      <c r="H788">
        <v>0</v>
      </c>
      <c r="I788">
        <v>0</v>
      </c>
      <c r="J788">
        <v>19</v>
      </c>
      <c r="K788">
        <v>0</v>
      </c>
      <c r="L788">
        <v>0</v>
      </c>
      <c r="M788">
        <v>0</v>
      </c>
      <c r="N788">
        <v>0</v>
      </c>
    </row>
    <row r="789" spans="1:14" x14ac:dyDescent="0.25">
      <c r="A789" t="s">
        <v>4839</v>
      </c>
      <c r="B789" t="s">
        <v>72</v>
      </c>
      <c r="C789" t="s">
        <v>98</v>
      </c>
      <c r="D789" t="s">
        <v>4064</v>
      </c>
      <c r="E789">
        <v>220</v>
      </c>
      <c r="F789">
        <v>25</v>
      </c>
      <c r="G789">
        <v>193</v>
      </c>
      <c r="H789">
        <v>1</v>
      </c>
      <c r="I789">
        <v>1</v>
      </c>
      <c r="J789">
        <v>80</v>
      </c>
      <c r="K789">
        <v>0</v>
      </c>
      <c r="L789">
        <v>0</v>
      </c>
      <c r="M789">
        <v>0</v>
      </c>
      <c r="N789">
        <v>0</v>
      </c>
    </row>
    <row r="790" spans="1:14" x14ac:dyDescent="0.25">
      <c r="A790" t="s">
        <v>4840</v>
      </c>
      <c r="B790" t="s">
        <v>72</v>
      </c>
      <c r="C790" t="s">
        <v>99</v>
      </c>
      <c r="D790" t="s">
        <v>4064</v>
      </c>
      <c r="E790">
        <v>449</v>
      </c>
      <c r="F790">
        <v>39</v>
      </c>
      <c r="G790">
        <v>401</v>
      </c>
      <c r="H790">
        <v>8</v>
      </c>
      <c r="I790">
        <v>1</v>
      </c>
      <c r="J790">
        <v>164</v>
      </c>
      <c r="K790">
        <v>0</v>
      </c>
      <c r="L790">
        <v>0</v>
      </c>
      <c r="M790">
        <v>0</v>
      </c>
      <c r="N790">
        <v>0</v>
      </c>
    </row>
    <row r="791" spans="1:14" x14ac:dyDescent="0.25">
      <c r="A791" t="s">
        <v>4841</v>
      </c>
      <c r="B791" t="s">
        <v>72</v>
      </c>
      <c r="C791" t="s">
        <v>100</v>
      </c>
      <c r="D791" t="s">
        <v>4064</v>
      </c>
      <c r="E791">
        <v>76</v>
      </c>
      <c r="F791">
        <v>14</v>
      </c>
      <c r="G791">
        <v>62</v>
      </c>
      <c r="H791">
        <v>0</v>
      </c>
      <c r="I791">
        <v>0</v>
      </c>
      <c r="J791">
        <v>26</v>
      </c>
      <c r="K791">
        <v>0</v>
      </c>
      <c r="L791">
        <v>0</v>
      </c>
      <c r="M791">
        <v>0</v>
      </c>
      <c r="N791">
        <v>0</v>
      </c>
    </row>
    <row r="792" spans="1:14" x14ac:dyDescent="0.25">
      <c r="A792" t="s">
        <v>4842</v>
      </c>
      <c r="B792" t="s">
        <v>72</v>
      </c>
      <c r="C792" t="s">
        <v>101</v>
      </c>
      <c r="D792" t="s">
        <v>4064</v>
      </c>
      <c r="E792">
        <v>63</v>
      </c>
      <c r="F792">
        <v>13</v>
      </c>
      <c r="G792">
        <v>50</v>
      </c>
      <c r="H792">
        <v>0</v>
      </c>
      <c r="I792">
        <v>0</v>
      </c>
      <c r="J792">
        <v>19</v>
      </c>
      <c r="K792">
        <v>0</v>
      </c>
      <c r="L792">
        <v>0</v>
      </c>
      <c r="M792">
        <v>0</v>
      </c>
      <c r="N792">
        <v>0</v>
      </c>
    </row>
    <row r="793" spans="1:14" x14ac:dyDescent="0.25">
      <c r="A793" t="s">
        <v>4843</v>
      </c>
      <c r="B793" t="s">
        <v>72</v>
      </c>
      <c r="C793" t="s">
        <v>102</v>
      </c>
      <c r="D793" t="s">
        <v>4064</v>
      </c>
      <c r="E793">
        <v>118</v>
      </c>
      <c r="F793">
        <v>20</v>
      </c>
      <c r="G793">
        <v>98</v>
      </c>
      <c r="H793">
        <v>0</v>
      </c>
      <c r="I793">
        <v>0</v>
      </c>
      <c r="J793">
        <v>44</v>
      </c>
      <c r="K793">
        <v>0</v>
      </c>
      <c r="L793">
        <v>0</v>
      </c>
      <c r="M793">
        <v>0</v>
      </c>
      <c r="N793">
        <v>0</v>
      </c>
    </row>
    <row r="794" spans="1:14" x14ac:dyDescent="0.25">
      <c r="A794" t="s">
        <v>4844</v>
      </c>
      <c r="B794" t="s">
        <v>72</v>
      </c>
      <c r="C794" t="s">
        <v>103</v>
      </c>
      <c r="D794" t="s">
        <v>4064</v>
      </c>
      <c r="E794">
        <v>206</v>
      </c>
      <c r="F794">
        <v>28</v>
      </c>
      <c r="G794">
        <v>177</v>
      </c>
      <c r="H794">
        <v>1</v>
      </c>
      <c r="I794">
        <v>0</v>
      </c>
      <c r="J794">
        <v>68</v>
      </c>
      <c r="K794">
        <v>0</v>
      </c>
      <c r="L794">
        <v>0</v>
      </c>
      <c r="M794">
        <v>0</v>
      </c>
      <c r="N794">
        <v>0</v>
      </c>
    </row>
    <row r="795" spans="1:14" x14ac:dyDescent="0.25">
      <c r="A795" t="s">
        <v>4845</v>
      </c>
      <c r="B795" t="s">
        <v>72</v>
      </c>
      <c r="C795" t="s">
        <v>104</v>
      </c>
      <c r="D795" t="s">
        <v>4064</v>
      </c>
      <c r="E795">
        <v>137</v>
      </c>
      <c r="F795">
        <v>25</v>
      </c>
      <c r="G795">
        <v>112</v>
      </c>
      <c r="H795">
        <v>0</v>
      </c>
      <c r="I795">
        <v>0</v>
      </c>
      <c r="J795">
        <v>34</v>
      </c>
      <c r="K795">
        <v>0</v>
      </c>
      <c r="L795">
        <v>0</v>
      </c>
      <c r="M795">
        <v>0</v>
      </c>
      <c r="N795">
        <v>0</v>
      </c>
    </row>
    <row r="796" spans="1:14" x14ac:dyDescent="0.25">
      <c r="A796" t="s">
        <v>4846</v>
      </c>
      <c r="B796" t="s">
        <v>72</v>
      </c>
      <c r="C796" t="s">
        <v>105</v>
      </c>
      <c r="D796" t="s">
        <v>4064</v>
      </c>
      <c r="E796">
        <v>289</v>
      </c>
      <c r="F796">
        <v>49</v>
      </c>
      <c r="G796">
        <v>238</v>
      </c>
      <c r="H796">
        <v>2</v>
      </c>
      <c r="I796">
        <v>0</v>
      </c>
      <c r="J796">
        <v>119</v>
      </c>
      <c r="K796">
        <v>0</v>
      </c>
      <c r="L796">
        <v>0</v>
      </c>
      <c r="M796">
        <v>0</v>
      </c>
      <c r="N796">
        <v>0</v>
      </c>
    </row>
    <row r="797" spans="1:14" x14ac:dyDescent="0.25">
      <c r="A797" t="s">
        <v>4847</v>
      </c>
      <c r="B797" t="s">
        <v>72</v>
      </c>
      <c r="C797" t="s">
        <v>106</v>
      </c>
      <c r="D797" t="s">
        <v>4064</v>
      </c>
      <c r="E797">
        <v>160</v>
      </c>
      <c r="F797">
        <v>21</v>
      </c>
      <c r="G797">
        <v>138</v>
      </c>
      <c r="H797">
        <v>1</v>
      </c>
      <c r="I797">
        <v>0</v>
      </c>
      <c r="J797">
        <v>36</v>
      </c>
      <c r="K797">
        <v>0</v>
      </c>
      <c r="L797">
        <v>0</v>
      </c>
      <c r="M797">
        <v>0</v>
      </c>
      <c r="N797">
        <v>0</v>
      </c>
    </row>
    <row r="798" spans="1:14" x14ac:dyDescent="0.25">
      <c r="A798" t="s">
        <v>4848</v>
      </c>
      <c r="B798" t="s">
        <v>72</v>
      </c>
      <c r="C798" t="s">
        <v>107</v>
      </c>
      <c r="D798" t="s">
        <v>4064</v>
      </c>
      <c r="E798">
        <v>122</v>
      </c>
      <c r="F798">
        <v>28</v>
      </c>
      <c r="G798">
        <v>93</v>
      </c>
      <c r="H798">
        <v>1</v>
      </c>
      <c r="I798">
        <v>0</v>
      </c>
      <c r="J798">
        <v>33</v>
      </c>
      <c r="K798">
        <v>0</v>
      </c>
      <c r="L798">
        <v>0</v>
      </c>
      <c r="M798">
        <v>0</v>
      </c>
      <c r="N798">
        <v>0</v>
      </c>
    </row>
    <row r="799" spans="1:14" x14ac:dyDescent="0.25">
      <c r="A799" t="s">
        <v>4849</v>
      </c>
      <c r="B799" t="s">
        <v>72</v>
      </c>
      <c r="C799" t="s">
        <v>108</v>
      </c>
      <c r="D799" t="s">
        <v>4064</v>
      </c>
      <c r="E799">
        <v>265</v>
      </c>
      <c r="F799">
        <v>46</v>
      </c>
      <c r="G799">
        <v>214</v>
      </c>
      <c r="H799">
        <v>5</v>
      </c>
      <c r="I799">
        <v>0</v>
      </c>
      <c r="J799">
        <v>82</v>
      </c>
      <c r="K799">
        <v>0</v>
      </c>
      <c r="L799">
        <v>0</v>
      </c>
      <c r="M799">
        <v>0</v>
      </c>
      <c r="N799">
        <v>0</v>
      </c>
    </row>
    <row r="800" spans="1:14" x14ac:dyDescent="0.25">
      <c r="A800" t="s">
        <v>4850</v>
      </c>
      <c r="B800" t="s">
        <v>72</v>
      </c>
      <c r="C800" t="s">
        <v>109</v>
      </c>
      <c r="D800" t="s">
        <v>4064</v>
      </c>
      <c r="E800">
        <v>345</v>
      </c>
      <c r="F800">
        <v>70</v>
      </c>
      <c r="G800">
        <v>273</v>
      </c>
      <c r="H800">
        <v>2</v>
      </c>
      <c r="I800">
        <v>0</v>
      </c>
      <c r="J800">
        <v>108</v>
      </c>
      <c r="K800">
        <v>0</v>
      </c>
      <c r="L800">
        <v>0</v>
      </c>
      <c r="M800">
        <v>0</v>
      </c>
      <c r="N800">
        <v>0</v>
      </c>
    </row>
    <row r="801" spans="1:14" x14ac:dyDescent="0.25">
      <c r="A801" t="s">
        <v>4851</v>
      </c>
      <c r="B801" t="s">
        <v>72</v>
      </c>
      <c r="C801" t="s">
        <v>110</v>
      </c>
      <c r="D801" t="s">
        <v>4064</v>
      </c>
      <c r="E801">
        <v>420</v>
      </c>
      <c r="F801">
        <v>57</v>
      </c>
      <c r="G801">
        <v>358</v>
      </c>
      <c r="H801">
        <v>5</v>
      </c>
      <c r="I801">
        <v>0</v>
      </c>
      <c r="J801">
        <v>124</v>
      </c>
      <c r="K801">
        <v>0</v>
      </c>
      <c r="L801">
        <v>0</v>
      </c>
      <c r="M801">
        <v>0</v>
      </c>
      <c r="N801">
        <v>0</v>
      </c>
    </row>
    <row r="802" spans="1:14" x14ac:dyDescent="0.25">
      <c r="A802" t="s">
        <v>4852</v>
      </c>
      <c r="B802" t="s">
        <v>72</v>
      </c>
      <c r="C802" t="s">
        <v>111</v>
      </c>
      <c r="D802" t="s">
        <v>4064</v>
      </c>
      <c r="E802">
        <v>108</v>
      </c>
      <c r="F802">
        <v>23</v>
      </c>
      <c r="G802">
        <v>81</v>
      </c>
      <c r="H802">
        <v>4</v>
      </c>
      <c r="I802">
        <v>0</v>
      </c>
      <c r="J802">
        <v>30</v>
      </c>
      <c r="K802">
        <v>0</v>
      </c>
      <c r="L802">
        <v>0</v>
      </c>
      <c r="M802">
        <v>0</v>
      </c>
      <c r="N802">
        <v>0</v>
      </c>
    </row>
    <row r="803" spans="1:14" x14ac:dyDescent="0.25">
      <c r="A803" t="s">
        <v>4853</v>
      </c>
      <c r="B803" t="s">
        <v>72</v>
      </c>
      <c r="C803" t="s">
        <v>112</v>
      </c>
      <c r="D803" t="s">
        <v>4064</v>
      </c>
      <c r="E803">
        <v>121</v>
      </c>
      <c r="F803">
        <v>29</v>
      </c>
      <c r="G803">
        <v>92</v>
      </c>
      <c r="H803">
        <v>0</v>
      </c>
      <c r="I803">
        <v>0</v>
      </c>
      <c r="J803">
        <v>30</v>
      </c>
      <c r="K803">
        <v>0</v>
      </c>
      <c r="L803">
        <v>0</v>
      </c>
      <c r="M803">
        <v>0</v>
      </c>
      <c r="N803">
        <v>0</v>
      </c>
    </row>
    <row r="804" spans="1:14" x14ac:dyDescent="0.25">
      <c r="A804" t="s">
        <v>4854</v>
      </c>
      <c r="B804" t="s">
        <v>72</v>
      </c>
      <c r="C804" t="s">
        <v>113</v>
      </c>
      <c r="D804" t="s">
        <v>4064</v>
      </c>
      <c r="E804">
        <v>464</v>
      </c>
      <c r="F804">
        <v>91</v>
      </c>
      <c r="G804">
        <v>369</v>
      </c>
      <c r="H804">
        <v>4</v>
      </c>
      <c r="I804">
        <v>0</v>
      </c>
      <c r="J804">
        <v>151</v>
      </c>
      <c r="K804">
        <v>0</v>
      </c>
      <c r="L804">
        <v>0</v>
      </c>
      <c r="M804">
        <v>0</v>
      </c>
      <c r="N804">
        <v>0</v>
      </c>
    </row>
    <row r="805" spans="1:14" x14ac:dyDescent="0.25">
      <c r="A805" t="s">
        <v>4855</v>
      </c>
      <c r="B805" t="s">
        <v>72</v>
      </c>
      <c r="C805" t="s">
        <v>114</v>
      </c>
      <c r="D805" t="s">
        <v>4064</v>
      </c>
      <c r="E805">
        <v>117</v>
      </c>
      <c r="F805">
        <v>24</v>
      </c>
      <c r="G805">
        <v>91</v>
      </c>
      <c r="H805">
        <v>2</v>
      </c>
      <c r="I805">
        <v>0</v>
      </c>
      <c r="J805">
        <v>42</v>
      </c>
      <c r="K805">
        <v>0</v>
      </c>
      <c r="L805">
        <v>0</v>
      </c>
      <c r="M805">
        <v>0</v>
      </c>
      <c r="N805">
        <v>0</v>
      </c>
    </row>
    <row r="806" spans="1:14" x14ac:dyDescent="0.25">
      <c r="A806" t="s">
        <v>4856</v>
      </c>
      <c r="B806" t="s">
        <v>72</v>
      </c>
      <c r="C806" t="s">
        <v>115</v>
      </c>
      <c r="D806" t="s">
        <v>4064</v>
      </c>
      <c r="E806">
        <v>247</v>
      </c>
      <c r="F806">
        <v>55</v>
      </c>
      <c r="G806">
        <v>191</v>
      </c>
      <c r="H806">
        <v>1</v>
      </c>
      <c r="I806">
        <v>0</v>
      </c>
      <c r="J806">
        <v>63</v>
      </c>
      <c r="K806">
        <v>0</v>
      </c>
      <c r="L806">
        <v>0</v>
      </c>
      <c r="M806">
        <v>0</v>
      </c>
      <c r="N806">
        <v>0</v>
      </c>
    </row>
    <row r="807" spans="1:14" x14ac:dyDescent="0.25">
      <c r="A807" t="s">
        <v>4857</v>
      </c>
      <c r="B807" t="s">
        <v>72</v>
      </c>
      <c r="C807" t="s">
        <v>116</v>
      </c>
      <c r="D807" t="s">
        <v>4064</v>
      </c>
      <c r="E807">
        <v>180</v>
      </c>
      <c r="F807">
        <v>34</v>
      </c>
      <c r="G807">
        <v>145</v>
      </c>
      <c r="H807">
        <v>1</v>
      </c>
      <c r="I807">
        <v>0</v>
      </c>
      <c r="J807">
        <v>64</v>
      </c>
      <c r="K807">
        <v>0</v>
      </c>
      <c r="L807">
        <v>0</v>
      </c>
      <c r="M807">
        <v>0</v>
      </c>
      <c r="N807">
        <v>0</v>
      </c>
    </row>
    <row r="808" spans="1:14" x14ac:dyDescent="0.25">
      <c r="A808" t="s">
        <v>4858</v>
      </c>
      <c r="B808" t="s">
        <v>72</v>
      </c>
      <c r="C808" t="s">
        <v>117</v>
      </c>
      <c r="D808" t="s">
        <v>4064</v>
      </c>
      <c r="E808">
        <v>178</v>
      </c>
      <c r="F808">
        <v>33</v>
      </c>
      <c r="G808">
        <v>143</v>
      </c>
      <c r="H808">
        <v>2</v>
      </c>
      <c r="I808">
        <v>0</v>
      </c>
      <c r="J808">
        <v>44</v>
      </c>
      <c r="K808">
        <v>0</v>
      </c>
      <c r="L808">
        <v>0</v>
      </c>
      <c r="M808">
        <v>0</v>
      </c>
      <c r="N808">
        <v>0</v>
      </c>
    </row>
    <row r="809" spans="1:14" x14ac:dyDescent="0.25">
      <c r="A809" t="s">
        <v>4859</v>
      </c>
      <c r="B809" t="s">
        <v>72</v>
      </c>
      <c r="C809" t="s">
        <v>118</v>
      </c>
      <c r="D809" t="s">
        <v>4064</v>
      </c>
      <c r="E809">
        <v>3</v>
      </c>
      <c r="F809">
        <v>0</v>
      </c>
      <c r="G809">
        <v>3</v>
      </c>
      <c r="H809">
        <v>0</v>
      </c>
      <c r="I809">
        <v>0</v>
      </c>
      <c r="J809">
        <v>2</v>
      </c>
      <c r="K809">
        <v>0</v>
      </c>
      <c r="L809">
        <v>0</v>
      </c>
      <c r="M809">
        <v>0</v>
      </c>
      <c r="N809">
        <v>0</v>
      </c>
    </row>
    <row r="810" spans="1:14" x14ac:dyDescent="0.25">
      <c r="A810" t="s">
        <v>4860</v>
      </c>
      <c r="B810" t="s">
        <v>72</v>
      </c>
      <c r="C810" t="s">
        <v>119</v>
      </c>
      <c r="D810" t="s">
        <v>4064</v>
      </c>
      <c r="E810">
        <v>263</v>
      </c>
      <c r="F810">
        <v>56</v>
      </c>
      <c r="G810">
        <v>205</v>
      </c>
      <c r="H810">
        <v>2</v>
      </c>
      <c r="I810">
        <v>0</v>
      </c>
      <c r="J810">
        <v>91</v>
      </c>
      <c r="K810">
        <v>0</v>
      </c>
      <c r="L810">
        <v>0</v>
      </c>
      <c r="M810">
        <v>0</v>
      </c>
      <c r="N810">
        <v>0</v>
      </c>
    </row>
    <row r="811" spans="1:14" x14ac:dyDescent="0.25">
      <c r="A811" t="s">
        <v>4861</v>
      </c>
      <c r="B811" t="s">
        <v>72</v>
      </c>
      <c r="C811" t="s">
        <v>120</v>
      </c>
      <c r="D811" t="s">
        <v>4064</v>
      </c>
      <c r="E811">
        <v>210</v>
      </c>
      <c r="F811">
        <v>21</v>
      </c>
      <c r="G811">
        <v>186</v>
      </c>
      <c r="H811">
        <v>2</v>
      </c>
      <c r="I811">
        <v>1</v>
      </c>
      <c r="J811">
        <v>60</v>
      </c>
      <c r="K811">
        <v>0</v>
      </c>
      <c r="L811">
        <v>0</v>
      </c>
      <c r="M811">
        <v>0</v>
      </c>
      <c r="N811">
        <v>0</v>
      </c>
    </row>
    <row r="812" spans="1:14" x14ac:dyDescent="0.25">
      <c r="A812" t="s">
        <v>4862</v>
      </c>
      <c r="B812" t="s">
        <v>72</v>
      </c>
      <c r="C812" t="s">
        <v>121</v>
      </c>
      <c r="D812" t="s">
        <v>4064</v>
      </c>
      <c r="E812">
        <v>244</v>
      </c>
      <c r="F812">
        <v>35</v>
      </c>
      <c r="G812">
        <v>205</v>
      </c>
      <c r="H812">
        <v>3</v>
      </c>
      <c r="I812">
        <v>1</v>
      </c>
      <c r="J812">
        <v>93</v>
      </c>
      <c r="K812">
        <v>0</v>
      </c>
      <c r="L812">
        <v>0</v>
      </c>
      <c r="M812">
        <v>0</v>
      </c>
      <c r="N812">
        <v>0</v>
      </c>
    </row>
    <row r="813" spans="1:14" x14ac:dyDescent="0.25">
      <c r="A813" t="s">
        <v>4863</v>
      </c>
      <c r="B813" t="s">
        <v>72</v>
      </c>
      <c r="C813" t="s">
        <v>122</v>
      </c>
      <c r="D813" t="s">
        <v>4064</v>
      </c>
      <c r="E813">
        <v>203</v>
      </c>
      <c r="F813">
        <v>34</v>
      </c>
      <c r="G813">
        <v>169</v>
      </c>
      <c r="H813">
        <v>0</v>
      </c>
      <c r="I813">
        <v>0</v>
      </c>
      <c r="J813">
        <v>28</v>
      </c>
      <c r="K813">
        <v>0</v>
      </c>
      <c r="L813">
        <v>0</v>
      </c>
      <c r="M813">
        <v>0</v>
      </c>
      <c r="N813">
        <v>0</v>
      </c>
    </row>
    <row r="814" spans="1:14" x14ac:dyDescent="0.25">
      <c r="A814" t="s">
        <v>4864</v>
      </c>
      <c r="B814" t="s">
        <v>72</v>
      </c>
      <c r="C814" t="s">
        <v>123</v>
      </c>
      <c r="D814" t="s">
        <v>4064</v>
      </c>
      <c r="E814">
        <v>57</v>
      </c>
      <c r="F814">
        <v>6</v>
      </c>
      <c r="G814">
        <v>51</v>
      </c>
      <c r="H814">
        <v>0</v>
      </c>
      <c r="I814">
        <v>0</v>
      </c>
      <c r="J814">
        <v>23</v>
      </c>
      <c r="K814">
        <v>0</v>
      </c>
      <c r="L814">
        <v>0</v>
      </c>
      <c r="M814">
        <v>0</v>
      </c>
      <c r="N814">
        <v>0</v>
      </c>
    </row>
    <row r="815" spans="1:14" x14ac:dyDescent="0.25">
      <c r="A815" t="s">
        <v>4865</v>
      </c>
      <c r="B815" t="s">
        <v>72</v>
      </c>
      <c r="C815" t="s">
        <v>124</v>
      </c>
      <c r="D815" t="s">
        <v>4064</v>
      </c>
      <c r="E815">
        <v>148</v>
      </c>
      <c r="F815">
        <v>9</v>
      </c>
      <c r="G815">
        <v>139</v>
      </c>
      <c r="H815">
        <v>0</v>
      </c>
      <c r="I815">
        <v>0</v>
      </c>
      <c r="J815">
        <v>16</v>
      </c>
      <c r="K815">
        <v>0</v>
      </c>
      <c r="L815">
        <v>0</v>
      </c>
      <c r="M815">
        <v>0</v>
      </c>
      <c r="N815">
        <v>0</v>
      </c>
    </row>
    <row r="816" spans="1:14" x14ac:dyDescent="0.25">
      <c r="A816" t="s">
        <v>4866</v>
      </c>
      <c r="B816" t="s">
        <v>72</v>
      </c>
      <c r="C816" t="s">
        <v>125</v>
      </c>
      <c r="D816" t="s">
        <v>4064</v>
      </c>
      <c r="E816">
        <v>426</v>
      </c>
      <c r="F816">
        <v>38</v>
      </c>
      <c r="G816">
        <v>383</v>
      </c>
      <c r="H816">
        <v>5</v>
      </c>
      <c r="I816">
        <v>0</v>
      </c>
      <c r="J816">
        <v>121</v>
      </c>
      <c r="K816">
        <v>0</v>
      </c>
      <c r="L816">
        <v>0</v>
      </c>
      <c r="M816">
        <v>0</v>
      </c>
      <c r="N816">
        <v>0</v>
      </c>
    </row>
    <row r="817" spans="1:14" x14ac:dyDescent="0.25">
      <c r="A817" t="s">
        <v>4867</v>
      </c>
      <c r="B817" t="s">
        <v>72</v>
      </c>
      <c r="C817" t="s">
        <v>126</v>
      </c>
      <c r="D817" t="s">
        <v>4064</v>
      </c>
      <c r="E817">
        <v>393</v>
      </c>
      <c r="F817">
        <v>59</v>
      </c>
      <c r="G817">
        <v>331</v>
      </c>
      <c r="H817">
        <v>2</v>
      </c>
      <c r="I817">
        <v>1</v>
      </c>
      <c r="J817">
        <v>143</v>
      </c>
      <c r="K817">
        <v>0</v>
      </c>
      <c r="L817">
        <v>0</v>
      </c>
      <c r="M817">
        <v>0</v>
      </c>
      <c r="N817">
        <v>0</v>
      </c>
    </row>
    <row r="818" spans="1:14" x14ac:dyDescent="0.25">
      <c r="A818" t="s">
        <v>4868</v>
      </c>
      <c r="B818" t="s">
        <v>72</v>
      </c>
      <c r="C818" t="s">
        <v>127</v>
      </c>
      <c r="D818" t="s">
        <v>4064</v>
      </c>
      <c r="E818">
        <v>181</v>
      </c>
      <c r="F818">
        <v>16</v>
      </c>
      <c r="G818">
        <v>165</v>
      </c>
      <c r="H818">
        <v>0</v>
      </c>
      <c r="I818">
        <v>0</v>
      </c>
      <c r="J818">
        <v>78</v>
      </c>
      <c r="K818">
        <v>0</v>
      </c>
      <c r="L818">
        <v>0</v>
      </c>
      <c r="M818">
        <v>0</v>
      </c>
      <c r="N818">
        <v>0</v>
      </c>
    </row>
    <row r="819" spans="1:14" x14ac:dyDescent="0.25">
      <c r="A819" t="s">
        <v>4869</v>
      </c>
      <c r="B819" t="s">
        <v>72</v>
      </c>
      <c r="C819" t="s">
        <v>128</v>
      </c>
      <c r="D819" t="s">
        <v>4064</v>
      </c>
      <c r="E819">
        <v>172</v>
      </c>
      <c r="F819">
        <v>25</v>
      </c>
      <c r="G819">
        <v>147</v>
      </c>
      <c r="H819">
        <v>0</v>
      </c>
      <c r="I819">
        <v>0</v>
      </c>
      <c r="J819">
        <v>49</v>
      </c>
      <c r="K819">
        <v>0</v>
      </c>
      <c r="L819">
        <v>0</v>
      </c>
      <c r="M819">
        <v>0</v>
      </c>
      <c r="N819">
        <v>0</v>
      </c>
    </row>
    <row r="820" spans="1:14" x14ac:dyDescent="0.25">
      <c r="A820" t="s">
        <v>4870</v>
      </c>
      <c r="B820" t="s">
        <v>72</v>
      </c>
      <c r="C820" t="s">
        <v>129</v>
      </c>
      <c r="D820" t="s">
        <v>4064</v>
      </c>
      <c r="E820">
        <v>112</v>
      </c>
      <c r="F820">
        <v>20</v>
      </c>
      <c r="G820">
        <v>91</v>
      </c>
      <c r="H820">
        <v>1</v>
      </c>
      <c r="I820">
        <v>0</v>
      </c>
      <c r="J820">
        <v>40</v>
      </c>
      <c r="K820">
        <v>0</v>
      </c>
      <c r="L820">
        <v>0</v>
      </c>
      <c r="M820">
        <v>0</v>
      </c>
      <c r="N820">
        <v>0</v>
      </c>
    </row>
    <row r="821" spans="1:14" x14ac:dyDescent="0.25">
      <c r="A821" t="s">
        <v>4871</v>
      </c>
      <c r="B821" t="s">
        <v>72</v>
      </c>
      <c r="C821" t="s">
        <v>130</v>
      </c>
      <c r="D821" t="s">
        <v>4064</v>
      </c>
      <c r="E821">
        <v>234</v>
      </c>
      <c r="F821">
        <v>29</v>
      </c>
      <c r="G821">
        <v>204</v>
      </c>
      <c r="H821">
        <v>0</v>
      </c>
      <c r="I821">
        <v>1</v>
      </c>
      <c r="J821">
        <v>71</v>
      </c>
      <c r="K821">
        <v>0</v>
      </c>
      <c r="L821">
        <v>0</v>
      </c>
      <c r="M821">
        <v>0</v>
      </c>
      <c r="N821">
        <v>0</v>
      </c>
    </row>
    <row r="822" spans="1:14" x14ac:dyDescent="0.25">
      <c r="A822" t="s">
        <v>4872</v>
      </c>
      <c r="B822" t="s">
        <v>72</v>
      </c>
      <c r="C822" t="s">
        <v>131</v>
      </c>
      <c r="D822" t="s">
        <v>4064</v>
      </c>
      <c r="E822">
        <v>184</v>
      </c>
      <c r="F822">
        <v>25</v>
      </c>
      <c r="G822">
        <v>156</v>
      </c>
      <c r="H822">
        <v>2</v>
      </c>
      <c r="I822">
        <v>1</v>
      </c>
      <c r="J822">
        <v>53</v>
      </c>
      <c r="K822">
        <v>0</v>
      </c>
      <c r="L822">
        <v>0</v>
      </c>
      <c r="M822">
        <v>0</v>
      </c>
      <c r="N822">
        <v>0</v>
      </c>
    </row>
    <row r="823" spans="1:14" x14ac:dyDescent="0.25">
      <c r="A823" t="s">
        <v>4873</v>
      </c>
      <c r="B823" t="s">
        <v>72</v>
      </c>
      <c r="C823" t="s">
        <v>132</v>
      </c>
      <c r="D823" t="s">
        <v>4064</v>
      </c>
      <c r="E823">
        <v>170</v>
      </c>
      <c r="F823">
        <v>30</v>
      </c>
      <c r="G823">
        <v>140</v>
      </c>
      <c r="H823">
        <v>0</v>
      </c>
      <c r="I823">
        <v>0</v>
      </c>
      <c r="J823">
        <v>50</v>
      </c>
      <c r="K823">
        <v>0</v>
      </c>
      <c r="L823">
        <v>0</v>
      </c>
      <c r="M823">
        <v>0</v>
      </c>
      <c r="N823">
        <v>0</v>
      </c>
    </row>
    <row r="824" spans="1:14" x14ac:dyDescent="0.25">
      <c r="A824" t="s">
        <v>4874</v>
      </c>
      <c r="B824" t="s">
        <v>72</v>
      </c>
      <c r="C824" t="s">
        <v>133</v>
      </c>
      <c r="D824" t="s">
        <v>4064</v>
      </c>
      <c r="E824">
        <v>232</v>
      </c>
      <c r="F824">
        <v>32</v>
      </c>
      <c r="G824">
        <v>199</v>
      </c>
      <c r="H824">
        <v>1</v>
      </c>
      <c r="I824">
        <v>0</v>
      </c>
      <c r="J824">
        <v>64</v>
      </c>
      <c r="K824">
        <v>0</v>
      </c>
      <c r="L824">
        <v>0</v>
      </c>
      <c r="M824">
        <v>0</v>
      </c>
      <c r="N824">
        <v>0</v>
      </c>
    </row>
    <row r="825" spans="1:14" x14ac:dyDescent="0.25">
      <c r="A825" t="s">
        <v>4875</v>
      </c>
      <c r="B825" t="s">
        <v>72</v>
      </c>
      <c r="C825" t="s">
        <v>134</v>
      </c>
      <c r="D825" t="s">
        <v>4064</v>
      </c>
      <c r="E825">
        <v>196</v>
      </c>
      <c r="F825">
        <v>23</v>
      </c>
      <c r="G825">
        <v>170</v>
      </c>
      <c r="H825">
        <v>1</v>
      </c>
      <c r="I825">
        <v>2</v>
      </c>
      <c r="J825">
        <v>53</v>
      </c>
      <c r="K825">
        <v>0</v>
      </c>
      <c r="L825">
        <v>0</v>
      </c>
      <c r="M825">
        <v>0</v>
      </c>
      <c r="N825">
        <v>0</v>
      </c>
    </row>
    <row r="826" spans="1:14" x14ac:dyDescent="0.25">
      <c r="A826" t="s">
        <v>4876</v>
      </c>
      <c r="B826" t="s">
        <v>72</v>
      </c>
      <c r="C826" t="s">
        <v>135</v>
      </c>
      <c r="D826" t="s">
        <v>4064</v>
      </c>
      <c r="E826">
        <v>759</v>
      </c>
      <c r="F826">
        <v>132</v>
      </c>
      <c r="G826">
        <v>620</v>
      </c>
      <c r="H826">
        <v>7</v>
      </c>
      <c r="I826">
        <v>0</v>
      </c>
      <c r="J826">
        <v>340</v>
      </c>
      <c r="K826">
        <v>0</v>
      </c>
      <c r="L826">
        <v>0</v>
      </c>
      <c r="M826">
        <v>0</v>
      </c>
      <c r="N826">
        <v>0</v>
      </c>
    </row>
    <row r="827" spans="1:14" x14ac:dyDescent="0.25">
      <c r="A827" t="s">
        <v>4877</v>
      </c>
      <c r="B827" t="s">
        <v>72</v>
      </c>
      <c r="C827" t="s">
        <v>136</v>
      </c>
      <c r="D827" t="s">
        <v>4064</v>
      </c>
      <c r="E827">
        <v>92</v>
      </c>
      <c r="F827">
        <v>15</v>
      </c>
      <c r="G827">
        <v>77</v>
      </c>
      <c r="H827">
        <v>0</v>
      </c>
      <c r="I827">
        <v>0</v>
      </c>
      <c r="J827">
        <v>22</v>
      </c>
      <c r="K827">
        <v>0</v>
      </c>
      <c r="L827">
        <v>0</v>
      </c>
      <c r="M827">
        <v>0</v>
      </c>
      <c r="N827">
        <v>0</v>
      </c>
    </row>
    <row r="828" spans="1:14" x14ac:dyDescent="0.25">
      <c r="A828" t="s">
        <v>4878</v>
      </c>
      <c r="B828" t="s">
        <v>72</v>
      </c>
      <c r="C828" t="s">
        <v>137</v>
      </c>
      <c r="D828" t="s">
        <v>4064</v>
      </c>
      <c r="E828">
        <v>382</v>
      </c>
      <c r="F828">
        <v>51</v>
      </c>
      <c r="G828">
        <v>327</v>
      </c>
      <c r="H828">
        <v>4</v>
      </c>
      <c r="I828">
        <v>0</v>
      </c>
      <c r="J828">
        <v>100</v>
      </c>
      <c r="K828">
        <v>0</v>
      </c>
      <c r="L828">
        <v>0</v>
      </c>
      <c r="M828">
        <v>0</v>
      </c>
      <c r="N828">
        <v>0</v>
      </c>
    </row>
    <row r="829" spans="1:14" x14ac:dyDescent="0.25">
      <c r="A829" t="s">
        <v>4879</v>
      </c>
      <c r="B829" t="s">
        <v>72</v>
      </c>
      <c r="C829" t="s">
        <v>138</v>
      </c>
      <c r="D829" t="s">
        <v>4064</v>
      </c>
      <c r="E829">
        <v>206</v>
      </c>
      <c r="F829">
        <v>39</v>
      </c>
      <c r="G829">
        <v>161</v>
      </c>
      <c r="H829">
        <v>5</v>
      </c>
      <c r="I829">
        <v>1</v>
      </c>
      <c r="J829">
        <v>84</v>
      </c>
      <c r="K829">
        <v>0</v>
      </c>
      <c r="L829">
        <v>0</v>
      </c>
      <c r="M829">
        <v>0</v>
      </c>
      <c r="N829">
        <v>0</v>
      </c>
    </row>
    <row r="830" spans="1:14" x14ac:dyDescent="0.25">
      <c r="A830" t="s">
        <v>4880</v>
      </c>
      <c r="B830" t="s">
        <v>72</v>
      </c>
      <c r="C830" t="s">
        <v>139</v>
      </c>
      <c r="D830" t="s">
        <v>4064</v>
      </c>
      <c r="E830">
        <v>137</v>
      </c>
      <c r="F830">
        <v>23</v>
      </c>
      <c r="G830">
        <v>113</v>
      </c>
      <c r="H830">
        <v>1</v>
      </c>
      <c r="I830">
        <v>0</v>
      </c>
      <c r="J830">
        <v>44</v>
      </c>
      <c r="K830">
        <v>0</v>
      </c>
      <c r="L830">
        <v>0</v>
      </c>
      <c r="M830">
        <v>0</v>
      </c>
      <c r="N830">
        <v>0</v>
      </c>
    </row>
    <row r="831" spans="1:14" x14ac:dyDescent="0.25">
      <c r="A831" t="s">
        <v>4881</v>
      </c>
      <c r="B831" t="s">
        <v>72</v>
      </c>
      <c r="C831" t="s">
        <v>140</v>
      </c>
      <c r="D831" t="s">
        <v>4064</v>
      </c>
      <c r="E831">
        <v>85</v>
      </c>
      <c r="F831">
        <v>14</v>
      </c>
      <c r="G831">
        <v>68</v>
      </c>
      <c r="H831">
        <v>3</v>
      </c>
      <c r="I831">
        <v>0</v>
      </c>
      <c r="J831">
        <v>24</v>
      </c>
      <c r="K831">
        <v>0</v>
      </c>
      <c r="L831">
        <v>0</v>
      </c>
      <c r="M831">
        <v>0</v>
      </c>
      <c r="N831">
        <v>0</v>
      </c>
    </row>
    <row r="832" spans="1:14" x14ac:dyDescent="0.25">
      <c r="A832" t="s">
        <v>4882</v>
      </c>
      <c r="B832" t="s">
        <v>72</v>
      </c>
      <c r="C832" t="s">
        <v>141</v>
      </c>
      <c r="D832" t="s">
        <v>4064</v>
      </c>
      <c r="E832">
        <v>83</v>
      </c>
      <c r="F832">
        <v>19</v>
      </c>
      <c r="G832">
        <v>60</v>
      </c>
      <c r="H832">
        <v>4</v>
      </c>
      <c r="I832">
        <v>0</v>
      </c>
      <c r="J832">
        <v>27</v>
      </c>
      <c r="K832">
        <v>0</v>
      </c>
      <c r="L832">
        <v>0</v>
      </c>
      <c r="M832">
        <v>0</v>
      </c>
      <c r="N832">
        <v>0</v>
      </c>
    </row>
    <row r="833" spans="1:14" x14ac:dyDescent="0.25">
      <c r="A833" t="s">
        <v>4883</v>
      </c>
      <c r="B833" t="s">
        <v>72</v>
      </c>
      <c r="C833" t="s">
        <v>142</v>
      </c>
      <c r="D833" t="s">
        <v>4064</v>
      </c>
      <c r="E833">
        <v>930</v>
      </c>
      <c r="F833">
        <v>179</v>
      </c>
      <c r="G833">
        <v>746</v>
      </c>
      <c r="H833">
        <v>4</v>
      </c>
      <c r="I833">
        <v>1</v>
      </c>
      <c r="J833">
        <v>367</v>
      </c>
      <c r="K833">
        <v>0</v>
      </c>
      <c r="L833">
        <v>0</v>
      </c>
      <c r="M833">
        <v>0</v>
      </c>
      <c r="N833">
        <v>0</v>
      </c>
    </row>
    <row r="834" spans="1:14" x14ac:dyDescent="0.25">
      <c r="A834" t="s">
        <v>4884</v>
      </c>
      <c r="B834" t="s">
        <v>72</v>
      </c>
      <c r="C834" t="s">
        <v>143</v>
      </c>
      <c r="D834" t="s">
        <v>4064</v>
      </c>
      <c r="E834">
        <v>132</v>
      </c>
      <c r="F834">
        <v>23</v>
      </c>
      <c r="G834">
        <v>109</v>
      </c>
      <c r="H834">
        <v>0</v>
      </c>
      <c r="I834">
        <v>0</v>
      </c>
      <c r="J834">
        <v>30</v>
      </c>
      <c r="K834">
        <v>0</v>
      </c>
      <c r="L834">
        <v>0</v>
      </c>
      <c r="M834">
        <v>0</v>
      </c>
      <c r="N834">
        <v>0</v>
      </c>
    </row>
    <row r="835" spans="1:14" x14ac:dyDescent="0.25">
      <c r="A835" t="s">
        <v>4885</v>
      </c>
      <c r="B835" t="s">
        <v>72</v>
      </c>
      <c r="C835" t="s">
        <v>144</v>
      </c>
      <c r="D835" t="s">
        <v>4064</v>
      </c>
      <c r="E835">
        <v>144</v>
      </c>
      <c r="F835">
        <v>28</v>
      </c>
      <c r="G835">
        <v>114</v>
      </c>
      <c r="H835">
        <v>2</v>
      </c>
      <c r="I835">
        <v>0</v>
      </c>
      <c r="J835">
        <v>33</v>
      </c>
      <c r="K835">
        <v>0</v>
      </c>
      <c r="L835">
        <v>0</v>
      </c>
      <c r="M835">
        <v>0</v>
      </c>
      <c r="N835">
        <v>0</v>
      </c>
    </row>
    <row r="836" spans="1:14" x14ac:dyDescent="0.25">
      <c r="A836" t="s">
        <v>4886</v>
      </c>
      <c r="B836" t="s">
        <v>72</v>
      </c>
      <c r="C836" t="s">
        <v>145</v>
      </c>
      <c r="D836" t="s">
        <v>4064</v>
      </c>
      <c r="E836">
        <v>43</v>
      </c>
      <c r="F836">
        <v>10</v>
      </c>
      <c r="G836">
        <v>33</v>
      </c>
      <c r="H836">
        <v>0</v>
      </c>
      <c r="I836">
        <v>0</v>
      </c>
      <c r="J836">
        <v>10</v>
      </c>
      <c r="K836">
        <v>0</v>
      </c>
      <c r="L836">
        <v>0</v>
      </c>
      <c r="M836">
        <v>0</v>
      </c>
      <c r="N836">
        <v>0</v>
      </c>
    </row>
    <row r="837" spans="1:14" x14ac:dyDescent="0.25">
      <c r="A837" t="s">
        <v>4887</v>
      </c>
      <c r="B837" t="s">
        <v>72</v>
      </c>
      <c r="C837" t="s">
        <v>146</v>
      </c>
      <c r="D837" t="s">
        <v>4064</v>
      </c>
      <c r="E837">
        <v>168</v>
      </c>
      <c r="F837">
        <v>28</v>
      </c>
      <c r="G837">
        <v>137</v>
      </c>
      <c r="H837">
        <v>3</v>
      </c>
      <c r="I837">
        <v>0</v>
      </c>
      <c r="J837">
        <v>62</v>
      </c>
      <c r="K837">
        <v>0</v>
      </c>
      <c r="L837">
        <v>0</v>
      </c>
      <c r="M837">
        <v>0</v>
      </c>
      <c r="N837">
        <v>0</v>
      </c>
    </row>
    <row r="838" spans="1:14" x14ac:dyDescent="0.25">
      <c r="A838" t="s">
        <v>4888</v>
      </c>
      <c r="B838" t="s">
        <v>72</v>
      </c>
      <c r="C838" t="s">
        <v>147</v>
      </c>
      <c r="D838" t="s">
        <v>4064</v>
      </c>
      <c r="E838">
        <v>67</v>
      </c>
      <c r="F838">
        <v>13</v>
      </c>
      <c r="G838">
        <v>54</v>
      </c>
      <c r="H838">
        <v>0</v>
      </c>
      <c r="I838">
        <v>0</v>
      </c>
      <c r="J838">
        <v>33</v>
      </c>
      <c r="K838">
        <v>0</v>
      </c>
      <c r="L838">
        <v>0</v>
      </c>
      <c r="M838">
        <v>0</v>
      </c>
      <c r="N838">
        <v>0</v>
      </c>
    </row>
    <row r="839" spans="1:14" x14ac:dyDescent="0.25">
      <c r="A839" t="s">
        <v>4889</v>
      </c>
      <c r="B839" t="s">
        <v>72</v>
      </c>
      <c r="C839" t="s">
        <v>148</v>
      </c>
      <c r="D839" t="s">
        <v>4064</v>
      </c>
      <c r="E839">
        <v>942</v>
      </c>
      <c r="F839">
        <v>143</v>
      </c>
      <c r="G839">
        <v>786</v>
      </c>
      <c r="H839">
        <v>12</v>
      </c>
      <c r="I839">
        <v>1</v>
      </c>
      <c r="J839">
        <v>292</v>
      </c>
      <c r="K839">
        <v>0</v>
      </c>
      <c r="L839">
        <v>0</v>
      </c>
      <c r="M839">
        <v>0</v>
      </c>
      <c r="N839">
        <v>0</v>
      </c>
    </row>
    <row r="840" spans="1:14" x14ac:dyDescent="0.25">
      <c r="A840" t="s">
        <v>4890</v>
      </c>
      <c r="B840" t="s">
        <v>72</v>
      </c>
      <c r="C840" t="s">
        <v>149</v>
      </c>
      <c r="D840" t="s">
        <v>4064</v>
      </c>
      <c r="E840">
        <v>186</v>
      </c>
      <c r="F840">
        <v>23</v>
      </c>
      <c r="G840">
        <v>159</v>
      </c>
      <c r="H840">
        <v>4</v>
      </c>
      <c r="I840">
        <v>0</v>
      </c>
      <c r="J840">
        <v>78</v>
      </c>
      <c r="K840">
        <v>0</v>
      </c>
      <c r="L840">
        <v>0</v>
      </c>
      <c r="M840">
        <v>0</v>
      </c>
      <c r="N840">
        <v>0</v>
      </c>
    </row>
    <row r="841" spans="1:14" x14ac:dyDescent="0.25">
      <c r="A841" t="s">
        <v>4891</v>
      </c>
      <c r="B841" t="s">
        <v>72</v>
      </c>
      <c r="C841" t="s">
        <v>150</v>
      </c>
      <c r="D841" t="s">
        <v>4064</v>
      </c>
      <c r="E841">
        <v>139</v>
      </c>
      <c r="F841">
        <v>35</v>
      </c>
      <c r="G841">
        <v>103</v>
      </c>
      <c r="H841">
        <v>0</v>
      </c>
      <c r="I841">
        <v>1</v>
      </c>
      <c r="J841">
        <v>54</v>
      </c>
      <c r="K841">
        <v>0</v>
      </c>
      <c r="L841">
        <v>0</v>
      </c>
      <c r="M841">
        <v>0</v>
      </c>
      <c r="N841">
        <v>0</v>
      </c>
    </row>
    <row r="842" spans="1:14" x14ac:dyDescent="0.25">
      <c r="A842" t="s">
        <v>4892</v>
      </c>
      <c r="B842" t="s">
        <v>72</v>
      </c>
      <c r="C842" t="s">
        <v>151</v>
      </c>
      <c r="D842" t="s">
        <v>4064</v>
      </c>
      <c r="E842">
        <v>50</v>
      </c>
      <c r="F842">
        <v>16</v>
      </c>
      <c r="G842">
        <v>33</v>
      </c>
      <c r="H842">
        <v>1</v>
      </c>
      <c r="I842">
        <v>0</v>
      </c>
      <c r="J842">
        <v>18</v>
      </c>
      <c r="K842">
        <v>0</v>
      </c>
      <c r="L842">
        <v>0</v>
      </c>
      <c r="M842">
        <v>0</v>
      </c>
      <c r="N842">
        <v>0</v>
      </c>
    </row>
    <row r="843" spans="1:14" x14ac:dyDescent="0.25">
      <c r="A843" t="s">
        <v>4893</v>
      </c>
      <c r="B843" t="s">
        <v>72</v>
      </c>
      <c r="C843" t="s">
        <v>152</v>
      </c>
      <c r="D843" t="s">
        <v>4064</v>
      </c>
      <c r="E843">
        <v>2</v>
      </c>
      <c r="F843">
        <v>2</v>
      </c>
      <c r="G843">
        <v>0</v>
      </c>
      <c r="H843">
        <v>0</v>
      </c>
      <c r="I843">
        <v>0</v>
      </c>
      <c r="J843">
        <v>0</v>
      </c>
      <c r="K843">
        <v>0</v>
      </c>
      <c r="L843">
        <v>0</v>
      </c>
      <c r="M843">
        <v>0</v>
      </c>
      <c r="N843">
        <v>0</v>
      </c>
    </row>
    <row r="844" spans="1:14" x14ac:dyDescent="0.25">
      <c r="A844" t="s">
        <v>4894</v>
      </c>
      <c r="B844" t="s">
        <v>72</v>
      </c>
      <c r="C844" t="s">
        <v>153</v>
      </c>
      <c r="D844" t="s">
        <v>4064</v>
      </c>
      <c r="E844">
        <v>128</v>
      </c>
      <c r="F844">
        <v>33</v>
      </c>
      <c r="G844">
        <v>94</v>
      </c>
      <c r="H844">
        <v>1</v>
      </c>
      <c r="I844">
        <v>0</v>
      </c>
      <c r="J844">
        <v>33</v>
      </c>
      <c r="K844">
        <v>0</v>
      </c>
      <c r="L844">
        <v>0</v>
      </c>
      <c r="M844">
        <v>0</v>
      </c>
      <c r="N844">
        <v>0</v>
      </c>
    </row>
    <row r="845" spans="1:14" x14ac:dyDescent="0.25">
      <c r="A845" t="s">
        <v>4895</v>
      </c>
      <c r="B845" t="s">
        <v>72</v>
      </c>
      <c r="C845" t="s">
        <v>154</v>
      </c>
      <c r="D845" t="s">
        <v>4064</v>
      </c>
      <c r="E845">
        <v>60</v>
      </c>
      <c r="F845">
        <v>19</v>
      </c>
      <c r="G845">
        <v>41</v>
      </c>
      <c r="H845">
        <v>0</v>
      </c>
      <c r="I845">
        <v>0</v>
      </c>
      <c r="J845">
        <v>10</v>
      </c>
      <c r="K845">
        <v>0</v>
      </c>
      <c r="L845">
        <v>0</v>
      </c>
      <c r="M845">
        <v>0</v>
      </c>
      <c r="N845">
        <v>0</v>
      </c>
    </row>
    <row r="846" spans="1:14" x14ac:dyDescent="0.25">
      <c r="A846" t="s">
        <v>4896</v>
      </c>
      <c r="B846" t="s">
        <v>72</v>
      </c>
      <c r="C846" t="s">
        <v>155</v>
      </c>
      <c r="D846" t="s">
        <v>4064</v>
      </c>
      <c r="E846">
        <v>938</v>
      </c>
      <c r="F846">
        <v>151</v>
      </c>
      <c r="G846">
        <v>782</v>
      </c>
      <c r="H846">
        <v>4</v>
      </c>
      <c r="I846">
        <v>1</v>
      </c>
      <c r="J846">
        <v>230</v>
      </c>
      <c r="K846">
        <v>0</v>
      </c>
      <c r="L846">
        <v>0</v>
      </c>
      <c r="M846">
        <v>0</v>
      </c>
      <c r="N846">
        <v>0</v>
      </c>
    </row>
    <row r="847" spans="1:14" x14ac:dyDescent="0.25">
      <c r="A847" t="s">
        <v>4897</v>
      </c>
      <c r="B847" t="s">
        <v>72</v>
      </c>
      <c r="C847" t="s">
        <v>156</v>
      </c>
      <c r="D847" t="s">
        <v>4064</v>
      </c>
      <c r="E847">
        <v>83</v>
      </c>
      <c r="F847">
        <v>6</v>
      </c>
      <c r="G847">
        <v>75</v>
      </c>
      <c r="H847">
        <v>2</v>
      </c>
      <c r="I847">
        <v>0</v>
      </c>
      <c r="J847">
        <v>25</v>
      </c>
      <c r="K847">
        <v>0</v>
      </c>
      <c r="L847">
        <v>0</v>
      </c>
      <c r="M847">
        <v>0</v>
      </c>
      <c r="N847">
        <v>0</v>
      </c>
    </row>
    <row r="848" spans="1:14" x14ac:dyDescent="0.25">
      <c r="A848" t="s">
        <v>4898</v>
      </c>
      <c r="B848" t="s">
        <v>72</v>
      </c>
      <c r="C848" t="s">
        <v>157</v>
      </c>
      <c r="D848" t="s">
        <v>4064</v>
      </c>
      <c r="E848">
        <v>119</v>
      </c>
      <c r="F848">
        <v>20</v>
      </c>
      <c r="G848">
        <v>97</v>
      </c>
      <c r="H848">
        <v>1</v>
      </c>
      <c r="I848">
        <v>1</v>
      </c>
      <c r="J848">
        <v>52</v>
      </c>
      <c r="K848">
        <v>0</v>
      </c>
      <c r="L848">
        <v>0</v>
      </c>
      <c r="M848">
        <v>0</v>
      </c>
      <c r="N848">
        <v>0</v>
      </c>
    </row>
    <row r="849" spans="1:14" x14ac:dyDescent="0.25">
      <c r="A849" t="s">
        <v>4899</v>
      </c>
      <c r="B849" t="s">
        <v>72</v>
      </c>
      <c r="C849" t="s">
        <v>158</v>
      </c>
      <c r="D849" t="s">
        <v>4064</v>
      </c>
      <c r="E849">
        <v>261</v>
      </c>
      <c r="F849">
        <v>35</v>
      </c>
      <c r="G849">
        <v>222</v>
      </c>
      <c r="H849">
        <v>4</v>
      </c>
      <c r="I849">
        <v>0</v>
      </c>
      <c r="J849">
        <v>75</v>
      </c>
      <c r="K849">
        <v>0</v>
      </c>
      <c r="L849">
        <v>0</v>
      </c>
      <c r="M849">
        <v>0</v>
      </c>
      <c r="N849">
        <v>0</v>
      </c>
    </row>
    <row r="850" spans="1:14" x14ac:dyDescent="0.25">
      <c r="A850" t="s">
        <v>4900</v>
      </c>
      <c r="B850" t="s">
        <v>72</v>
      </c>
      <c r="C850" t="s">
        <v>159</v>
      </c>
      <c r="D850" t="s">
        <v>4064</v>
      </c>
      <c r="E850">
        <v>75</v>
      </c>
      <c r="F850">
        <v>16</v>
      </c>
      <c r="G850">
        <v>58</v>
      </c>
      <c r="H850">
        <v>1</v>
      </c>
      <c r="I850">
        <v>0</v>
      </c>
      <c r="J850">
        <v>11</v>
      </c>
      <c r="K850">
        <v>0</v>
      </c>
      <c r="L850">
        <v>0</v>
      </c>
      <c r="M850">
        <v>0</v>
      </c>
      <c r="N850">
        <v>0</v>
      </c>
    </row>
    <row r="851" spans="1:14" x14ac:dyDescent="0.25">
      <c r="A851" t="s">
        <v>4901</v>
      </c>
      <c r="B851" t="s">
        <v>72</v>
      </c>
      <c r="C851" t="s">
        <v>160</v>
      </c>
      <c r="D851" t="s">
        <v>4064</v>
      </c>
      <c r="E851">
        <v>179</v>
      </c>
      <c r="F851">
        <v>22</v>
      </c>
      <c r="G851">
        <v>154</v>
      </c>
      <c r="H851">
        <v>3</v>
      </c>
      <c r="I851">
        <v>0</v>
      </c>
      <c r="J851">
        <v>60</v>
      </c>
      <c r="K851">
        <v>0</v>
      </c>
      <c r="L851">
        <v>0</v>
      </c>
      <c r="M851">
        <v>0</v>
      </c>
      <c r="N851">
        <v>0</v>
      </c>
    </row>
    <row r="852" spans="1:14" x14ac:dyDescent="0.25">
      <c r="A852" t="s">
        <v>4902</v>
      </c>
      <c r="B852" t="s">
        <v>72</v>
      </c>
      <c r="C852" t="s">
        <v>161</v>
      </c>
      <c r="D852" t="s">
        <v>4064</v>
      </c>
      <c r="E852">
        <v>704</v>
      </c>
      <c r="F852">
        <v>127</v>
      </c>
      <c r="G852">
        <v>575</v>
      </c>
      <c r="H852">
        <v>2</v>
      </c>
      <c r="I852">
        <v>0</v>
      </c>
      <c r="J852">
        <v>180</v>
      </c>
      <c r="K852">
        <v>0</v>
      </c>
      <c r="L852">
        <v>0</v>
      </c>
      <c r="M852">
        <v>0</v>
      </c>
      <c r="N852">
        <v>0</v>
      </c>
    </row>
    <row r="853" spans="1:14" x14ac:dyDescent="0.25">
      <c r="A853" t="s">
        <v>4903</v>
      </c>
      <c r="B853" t="s">
        <v>72</v>
      </c>
      <c r="C853" t="s">
        <v>162</v>
      </c>
      <c r="D853" t="s">
        <v>4064</v>
      </c>
      <c r="E853">
        <v>576</v>
      </c>
      <c r="F853">
        <v>92</v>
      </c>
      <c r="G853">
        <v>474</v>
      </c>
      <c r="H853">
        <v>6</v>
      </c>
      <c r="I853">
        <v>4</v>
      </c>
      <c r="J853">
        <v>149</v>
      </c>
      <c r="K853">
        <v>0</v>
      </c>
      <c r="L853">
        <v>0</v>
      </c>
      <c r="M853">
        <v>0</v>
      </c>
      <c r="N853">
        <v>0</v>
      </c>
    </row>
    <row r="854" spans="1:14" x14ac:dyDescent="0.25">
      <c r="A854" t="s">
        <v>4904</v>
      </c>
      <c r="B854" t="s">
        <v>72</v>
      </c>
      <c r="C854" t="s">
        <v>163</v>
      </c>
      <c r="D854" t="s">
        <v>4064</v>
      </c>
      <c r="E854">
        <v>105</v>
      </c>
      <c r="F854">
        <v>14</v>
      </c>
      <c r="G854">
        <v>87</v>
      </c>
      <c r="H854">
        <v>3</v>
      </c>
      <c r="I854">
        <v>1</v>
      </c>
      <c r="J854">
        <v>52</v>
      </c>
      <c r="K854">
        <v>0</v>
      </c>
      <c r="L854">
        <v>0</v>
      </c>
      <c r="M854">
        <v>0</v>
      </c>
      <c r="N854">
        <v>0</v>
      </c>
    </row>
    <row r="855" spans="1:14" x14ac:dyDescent="0.25">
      <c r="A855" t="s">
        <v>4905</v>
      </c>
      <c r="B855" t="s">
        <v>72</v>
      </c>
      <c r="C855" t="s">
        <v>164</v>
      </c>
      <c r="D855" t="s">
        <v>4064</v>
      </c>
      <c r="E855">
        <v>424</v>
      </c>
      <c r="F855">
        <v>58</v>
      </c>
      <c r="G855">
        <v>358</v>
      </c>
      <c r="H855">
        <v>6</v>
      </c>
      <c r="I855">
        <v>2</v>
      </c>
      <c r="J855">
        <v>182</v>
      </c>
      <c r="K855">
        <v>0</v>
      </c>
      <c r="L855">
        <v>0</v>
      </c>
      <c r="M855">
        <v>0</v>
      </c>
      <c r="N855">
        <v>0</v>
      </c>
    </row>
    <row r="856" spans="1:14" x14ac:dyDescent="0.25">
      <c r="A856" t="s">
        <v>4906</v>
      </c>
      <c r="B856" t="s">
        <v>72</v>
      </c>
      <c r="C856" t="s">
        <v>165</v>
      </c>
      <c r="D856" t="s">
        <v>4064</v>
      </c>
      <c r="E856">
        <v>240</v>
      </c>
      <c r="F856">
        <v>27</v>
      </c>
      <c r="G856">
        <v>205</v>
      </c>
      <c r="H856">
        <v>7</v>
      </c>
      <c r="I856">
        <v>1</v>
      </c>
      <c r="J856">
        <v>74</v>
      </c>
      <c r="K856">
        <v>0</v>
      </c>
      <c r="L856">
        <v>0</v>
      </c>
      <c r="M856">
        <v>0</v>
      </c>
      <c r="N856">
        <v>0</v>
      </c>
    </row>
    <row r="857" spans="1:14" x14ac:dyDescent="0.25">
      <c r="A857" t="s">
        <v>4907</v>
      </c>
      <c r="B857" t="s">
        <v>72</v>
      </c>
      <c r="C857" t="s">
        <v>166</v>
      </c>
      <c r="D857" t="s">
        <v>4064</v>
      </c>
      <c r="E857">
        <v>453</v>
      </c>
      <c r="F857">
        <v>31</v>
      </c>
      <c r="G857">
        <v>417</v>
      </c>
      <c r="H857">
        <v>4</v>
      </c>
      <c r="I857">
        <v>1</v>
      </c>
      <c r="J857">
        <v>89</v>
      </c>
      <c r="K857">
        <v>0</v>
      </c>
      <c r="L857">
        <v>0</v>
      </c>
      <c r="M857">
        <v>0</v>
      </c>
      <c r="N857">
        <v>0</v>
      </c>
    </row>
    <row r="858" spans="1:14" x14ac:dyDescent="0.25">
      <c r="A858" t="s">
        <v>4908</v>
      </c>
      <c r="B858" t="s">
        <v>72</v>
      </c>
      <c r="C858" t="s">
        <v>167</v>
      </c>
      <c r="D858" t="s">
        <v>4064</v>
      </c>
      <c r="E858">
        <v>206</v>
      </c>
      <c r="F858">
        <v>18</v>
      </c>
      <c r="G858">
        <v>180</v>
      </c>
      <c r="H858">
        <v>7</v>
      </c>
      <c r="I858">
        <v>1</v>
      </c>
      <c r="J858">
        <v>41</v>
      </c>
      <c r="K858">
        <v>0</v>
      </c>
      <c r="L858">
        <v>0</v>
      </c>
      <c r="M858">
        <v>0</v>
      </c>
      <c r="N858">
        <v>0</v>
      </c>
    </row>
    <row r="859" spans="1:14" x14ac:dyDescent="0.25">
      <c r="A859" t="s">
        <v>4909</v>
      </c>
      <c r="B859" t="s">
        <v>72</v>
      </c>
      <c r="C859" t="s">
        <v>168</v>
      </c>
      <c r="D859" t="s">
        <v>4064</v>
      </c>
      <c r="E859">
        <v>112</v>
      </c>
      <c r="F859">
        <v>32</v>
      </c>
      <c r="G859">
        <v>80</v>
      </c>
      <c r="H859">
        <v>0</v>
      </c>
      <c r="I859">
        <v>0</v>
      </c>
      <c r="J859">
        <v>34</v>
      </c>
      <c r="K859">
        <v>0</v>
      </c>
      <c r="L859">
        <v>0</v>
      </c>
      <c r="M859">
        <v>0</v>
      </c>
      <c r="N859">
        <v>0</v>
      </c>
    </row>
    <row r="860" spans="1:14" x14ac:dyDescent="0.25">
      <c r="A860" t="s">
        <v>4910</v>
      </c>
      <c r="B860" t="s">
        <v>72</v>
      </c>
      <c r="C860" t="s">
        <v>169</v>
      </c>
      <c r="D860" t="s">
        <v>4064</v>
      </c>
      <c r="E860">
        <v>275</v>
      </c>
      <c r="F860">
        <v>41</v>
      </c>
      <c r="G860">
        <v>222</v>
      </c>
      <c r="H860">
        <v>10</v>
      </c>
      <c r="I860">
        <v>2</v>
      </c>
      <c r="J860">
        <v>91</v>
      </c>
      <c r="K860">
        <v>0</v>
      </c>
      <c r="L860">
        <v>0</v>
      </c>
      <c r="M860">
        <v>0</v>
      </c>
      <c r="N860">
        <v>0</v>
      </c>
    </row>
    <row r="861" spans="1:14" x14ac:dyDescent="0.25">
      <c r="A861" t="s">
        <v>4911</v>
      </c>
      <c r="B861" t="s">
        <v>72</v>
      </c>
      <c r="C861" t="s">
        <v>170</v>
      </c>
      <c r="D861" t="s">
        <v>4064</v>
      </c>
      <c r="E861">
        <v>158</v>
      </c>
      <c r="F861">
        <v>18</v>
      </c>
      <c r="G861">
        <v>138</v>
      </c>
      <c r="H861">
        <v>2</v>
      </c>
      <c r="I861">
        <v>0</v>
      </c>
      <c r="J861">
        <v>39</v>
      </c>
      <c r="K861">
        <v>0</v>
      </c>
      <c r="L861">
        <v>0</v>
      </c>
      <c r="M861">
        <v>0</v>
      </c>
      <c r="N861">
        <v>0</v>
      </c>
    </row>
    <row r="862" spans="1:14" x14ac:dyDescent="0.25">
      <c r="A862" t="s">
        <v>4912</v>
      </c>
      <c r="B862" t="s">
        <v>72</v>
      </c>
      <c r="C862" t="s">
        <v>171</v>
      </c>
      <c r="D862" t="s">
        <v>4064</v>
      </c>
      <c r="E862">
        <v>179</v>
      </c>
      <c r="F862">
        <v>25</v>
      </c>
      <c r="G862">
        <v>150</v>
      </c>
      <c r="H862">
        <v>4</v>
      </c>
      <c r="I862">
        <v>0</v>
      </c>
      <c r="J862">
        <v>51</v>
      </c>
      <c r="K862">
        <v>0</v>
      </c>
      <c r="L862">
        <v>0</v>
      </c>
      <c r="M862">
        <v>0</v>
      </c>
      <c r="N862">
        <v>0</v>
      </c>
    </row>
    <row r="863" spans="1:14" x14ac:dyDescent="0.25">
      <c r="A863" t="s">
        <v>4913</v>
      </c>
      <c r="B863" t="s">
        <v>72</v>
      </c>
      <c r="C863" t="s">
        <v>172</v>
      </c>
      <c r="D863" t="s">
        <v>4064</v>
      </c>
      <c r="E863">
        <v>62</v>
      </c>
      <c r="F863">
        <v>14</v>
      </c>
      <c r="G863">
        <v>48</v>
      </c>
      <c r="H863">
        <v>0</v>
      </c>
      <c r="I863">
        <v>0</v>
      </c>
      <c r="J863">
        <v>18</v>
      </c>
      <c r="K863">
        <v>0</v>
      </c>
      <c r="L863">
        <v>0</v>
      </c>
      <c r="M863">
        <v>0</v>
      </c>
      <c r="N863">
        <v>0</v>
      </c>
    </row>
    <row r="864" spans="1:14" x14ac:dyDescent="0.25">
      <c r="A864" t="s">
        <v>4914</v>
      </c>
      <c r="B864" t="s">
        <v>72</v>
      </c>
      <c r="C864" t="s">
        <v>173</v>
      </c>
      <c r="D864" t="s">
        <v>4064</v>
      </c>
      <c r="E864">
        <v>207</v>
      </c>
      <c r="F864">
        <v>22</v>
      </c>
      <c r="G864">
        <v>182</v>
      </c>
      <c r="H864">
        <v>2</v>
      </c>
      <c r="I864">
        <v>1</v>
      </c>
      <c r="J864">
        <v>51</v>
      </c>
      <c r="K864">
        <v>0</v>
      </c>
      <c r="L864">
        <v>0</v>
      </c>
      <c r="M864">
        <v>0</v>
      </c>
      <c r="N864">
        <v>0</v>
      </c>
    </row>
    <row r="865" spans="1:14" x14ac:dyDescent="0.25">
      <c r="A865" t="s">
        <v>4915</v>
      </c>
      <c r="B865" t="s">
        <v>72</v>
      </c>
      <c r="C865" t="s">
        <v>174</v>
      </c>
      <c r="D865" t="s">
        <v>4064</v>
      </c>
      <c r="E865">
        <v>133</v>
      </c>
      <c r="F865">
        <v>20</v>
      </c>
      <c r="G865">
        <v>111</v>
      </c>
      <c r="H865">
        <v>2</v>
      </c>
      <c r="I865">
        <v>0</v>
      </c>
      <c r="J865">
        <v>48</v>
      </c>
      <c r="K865">
        <v>0</v>
      </c>
      <c r="L865">
        <v>0</v>
      </c>
      <c r="M865">
        <v>0</v>
      </c>
      <c r="N865">
        <v>0</v>
      </c>
    </row>
    <row r="866" spans="1:14" x14ac:dyDescent="0.25">
      <c r="A866" t="s">
        <v>4916</v>
      </c>
      <c r="B866" t="s">
        <v>72</v>
      </c>
      <c r="C866" t="s">
        <v>175</v>
      </c>
      <c r="D866" t="s">
        <v>4064</v>
      </c>
      <c r="E866">
        <v>135</v>
      </c>
      <c r="F866">
        <v>18</v>
      </c>
      <c r="G866">
        <v>114</v>
      </c>
      <c r="H866">
        <v>3</v>
      </c>
      <c r="I866">
        <v>0</v>
      </c>
      <c r="J866">
        <v>34</v>
      </c>
      <c r="K866">
        <v>0</v>
      </c>
      <c r="L866">
        <v>0</v>
      </c>
      <c r="M866">
        <v>0</v>
      </c>
      <c r="N866">
        <v>0</v>
      </c>
    </row>
    <row r="867" spans="1:14" x14ac:dyDescent="0.25">
      <c r="A867" t="s">
        <v>4917</v>
      </c>
      <c r="B867" t="s">
        <v>72</v>
      </c>
      <c r="C867" t="s">
        <v>176</v>
      </c>
      <c r="D867" t="s">
        <v>4064</v>
      </c>
      <c r="E867">
        <v>425</v>
      </c>
      <c r="F867">
        <v>64</v>
      </c>
      <c r="G867">
        <v>356</v>
      </c>
      <c r="H867">
        <v>5</v>
      </c>
      <c r="I867">
        <v>0</v>
      </c>
      <c r="J867">
        <v>104</v>
      </c>
      <c r="K867">
        <v>0</v>
      </c>
      <c r="L867">
        <v>0</v>
      </c>
      <c r="M867">
        <v>0</v>
      </c>
      <c r="N867">
        <v>0</v>
      </c>
    </row>
    <row r="868" spans="1:14" x14ac:dyDescent="0.25">
      <c r="A868" t="s">
        <v>4918</v>
      </c>
      <c r="B868" t="s">
        <v>72</v>
      </c>
      <c r="C868" t="s">
        <v>177</v>
      </c>
      <c r="D868" t="s">
        <v>4064</v>
      </c>
      <c r="E868">
        <v>65</v>
      </c>
      <c r="F868">
        <v>3</v>
      </c>
      <c r="G868">
        <v>62</v>
      </c>
      <c r="H868">
        <v>0</v>
      </c>
      <c r="I868">
        <v>0</v>
      </c>
      <c r="J868">
        <v>13</v>
      </c>
      <c r="K868">
        <v>0</v>
      </c>
      <c r="L868">
        <v>0</v>
      </c>
      <c r="M868">
        <v>0</v>
      </c>
      <c r="N868">
        <v>0</v>
      </c>
    </row>
    <row r="869" spans="1:14" x14ac:dyDescent="0.25">
      <c r="A869" t="s">
        <v>4919</v>
      </c>
      <c r="B869" t="s">
        <v>72</v>
      </c>
      <c r="C869" t="s">
        <v>178</v>
      </c>
      <c r="D869" t="s">
        <v>4064</v>
      </c>
      <c r="E869">
        <v>90</v>
      </c>
      <c r="F869">
        <v>9</v>
      </c>
      <c r="G869">
        <v>81</v>
      </c>
      <c r="H869">
        <v>0</v>
      </c>
      <c r="I869">
        <v>0</v>
      </c>
      <c r="J869">
        <v>24</v>
      </c>
      <c r="K869">
        <v>0</v>
      </c>
      <c r="L869">
        <v>0</v>
      </c>
      <c r="M869">
        <v>0</v>
      </c>
      <c r="N869">
        <v>0</v>
      </c>
    </row>
    <row r="870" spans="1:14" x14ac:dyDescent="0.25">
      <c r="A870" t="s">
        <v>4920</v>
      </c>
      <c r="B870" t="s">
        <v>72</v>
      </c>
      <c r="C870" t="s">
        <v>179</v>
      </c>
      <c r="D870" t="s">
        <v>4064</v>
      </c>
      <c r="E870">
        <v>128</v>
      </c>
      <c r="F870">
        <v>31</v>
      </c>
      <c r="G870">
        <v>96</v>
      </c>
      <c r="H870">
        <v>1</v>
      </c>
      <c r="I870">
        <v>0</v>
      </c>
      <c r="J870">
        <v>48</v>
      </c>
      <c r="K870">
        <v>0</v>
      </c>
      <c r="L870">
        <v>0</v>
      </c>
      <c r="M870">
        <v>0</v>
      </c>
      <c r="N870">
        <v>0</v>
      </c>
    </row>
    <row r="871" spans="1:14" x14ac:dyDescent="0.25">
      <c r="A871" t="s">
        <v>4921</v>
      </c>
      <c r="B871" t="s">
        <v>72</v>
      </c>
      <c r="C871" t="s">
        <v>180</v>
      </c>
      <c r="D871" t="s">
        <v>4064</v>
      </c>
      <c r="E871">
        <v>107</v>
      </c>
      <c r="F871">
        <v>21</v>
      </c>
      <c r="G871">
        <v>86</v>
      </c>
      <c r="H871">
        <v>0</v>
      </c>
      <c r="I871">
        <v>0</v>
      </c>
      <c r="J871">
        <v>35</v>
      </c>
      <c r="K871">
        <v>0</v>
      </c>
      <c r="L871">
        <v>0</v>
      </c>
      <c r="M871">
        <v>0</v>
      </c>
      <c r="N871">
        <v>0</v>
      </c>
    </row>
    <row r="872" spans="1:14" x14ac:dyDescent="0.25">
      <c r="A872" t="s">
        <v>4922</v>
      </c>
      <c r="B872" t="s">
        <v>72</v>
      </c>
      <c r="C872" t="s">
        <v>181</v>
      </c>
      <c r="D872" t="s">
        <v>4064</v>
      </c>
      <c r="E872">
        <v>300</v>
      </c>
      <c r="F872">
        <v>42</v>
      </c>
      <c r="G872">
        <v>257</v>
      </c>
      <c r="H872">
        <v>1</v>
      </c>
      <c r="I872">
        <v>0</v>
      </c>
      <c r="J872">
        <v>121</v>
      </c>
      <c r="K872">
        <v>0</v>
      </c>
      <c r="L872">
        <v>0</v>
      </c>
      <c r="M872">
        <v>0</v>
      </c>
      <c r="N872">
        <v>0</v>
      </c>
    </row>
    <row r="873" spans="1:14" x14ac:dyDescent="0.25">
      <c r="A873" t="s">
        <v>4923</v>
      </c>
      <c r="B873" t="s">
        <v>72</v>
      </c>
      <c r="C873" t="s">
        <v>182</v>
      </c>
      <c r="D873" t="s">
        <v>4064</v>
      </c>
      <c r="E873">
        <v>500</v>
      </c>
      <c r="F873">
        <v>86</v>
      </c>
      <c r="G873">
        <v>406</v>
      </c>
      <c r="H873">
        <v>7</v>
      </c>
      <c r="I873">
        <v>1</v>
      </c>
      <c r="J873">
        <v>167</v>
      </c>
      <c r="K873">
        <v>0</v>
      </c>
      <c r="L873">
        <v>0</v>
      </c>
      <c r="M873">
        <v>0</v>
      </c>
      <c r="N873">
        <v>0</v>
      </c>
    </row>
    <row r="874" spans="1:14" x14ac:dyDescent="0.25">
      <c r="A874" t="s">
        <v>4924</v>
      </c>
      <c r="B874" t="s">
        <v>72</v>
      </c>
      <c r="C874" t="s">
        <v>183</v>
      </c>
      <c r="D874" t="s">
        <v>4064</v>
      </c>
      <c r="E874">
        <v>147</v>
      </c>
      <c r="F874">
        <v>17</v>
      </c>
      <c r="G874">
        <v>129</v>
      </c>
      <c r="H874">
        <v>1</v>
      </c>
      <c r="I874">
        <v>0</v>
      </c>
      <c r="J874">
        <v>43</v>
      </c>
      <c r="K874">
        <v>0</v>
      </c>
      <c r="L874">
        <v>0</v>
      </c>
      <c r="M874">
        <v>0</v>
      </c>
      <c r="N874">
        <v>0</v>
      </c>
    </row>
    <row r="875" spans="1:14" x14ac:dyDescent="0.25">
      <c r="A875" t="s">
        <v>4925</v>
      </c>
      <c r="B875" t="s">
        <v>72</v>
      </c>
      <c r="C875" t="s">
        <v>260</v>
      </c>
      <c r="D875" t="s">
        <v>4064</v>
      </c>
      <c r="E875">
        <v>9</v>
      </c>
      <c r="F875">
        <v>5</v>
      </c>
      <c r="G875">
        <v>3</v>
      </c>
      <c r="H875">
        <v>1</v>
      </c>
      <c r="I875">
        <v>0</v>
      </c>
      <c r="J875">
        <v>2</v>
      </c>
      <c r="K875">
        <v>0</v>
      </c>
      <c r="L875">
        <v>0</v>
      </c>
      <c r="M875">
        <v>0</v>
      </c>
      <c r="N875">
        <v>0</v>
      </c>
    </row>
    <row r="876" spans="1:14" x14ac:dyDescent="0.25">
      <c r="A876" t="s">
        <v>4926</v>
      </c>
      <c r="B876" t="s">
        <v>72</v>
      </c>
      <c r="C876" t="s">
        <v>184</v>
      </c>
      <c r="D876" t="s">
        <v>4064</v>
      </c>
      <c r="E876">
        <v>134</v>
      </c>
      <c r="F876">
        <v>8</v>
      </c>
      <c r="G876">
        <v>124</v>
      </c>
      <c r="H876">
        <v>2</v>
      </c>
      <c r="I876">
        <v>0</v>
      </c>
      <c r="J876">
        <v>34</v>
      </c>
      <c r="K876">
        <v>0</v>
      </c>
      <c r="L876">
        <v>0</v>
      </c>
      <c r="M876">
        <v>0</v>
      </c>
      <c r="N876">
        <v>0</v>
      </c>
    </row>
    <row r="877" spans="1:14" x14ac:dyDescent="0.25">
      <c r="A877" t="s">
        <v>4927</v>
      </c>
      <c r="B877" t="s">
        <v>72</v>
      </c>
      <c r="C877" t="s">
        <v>185</v>
      </c>
      <c r="D877" t="s">
        <v>4064</v>
      </c>
      <c r="E877">
        <v>480</v>
      </c>
      <c r="F877">
        <v>67</v>
      </c>
      <c r="G877">
        <v>405</v>
      </c>
      <c r="H877">
        <v>8</v>
      </c>
      <c r="I877">
        <v>0</v>
      </c>
      <c r="J877">
        <v>121</v>
      </c>
      <c r="K877">
        <v>0</v>
      </c>
      <c r="L877">
        <v>0</v>
      </c>
      <c r="M877">
        <v>0</v>
      </c>
      <c r="N877">
        <v>0</v>
      </c>
    </row>
    <row r="878" spans="1:14" x14ac:dyDescent="0.25">
      <c r="A878" t="s">
        <v>4928</v>
      </c>
      <c r="B878" t="s">
        <v>72</v>
      </c>
      <c r="C878" t="s">
        <v>186</v>
      </c>
      <c r="D878" t="s">
        <v>4064</v>
      </c>
      <c r="E878">
        <v>145</v>
      </c>
      <c r="F878">
        <v>31</v>
      </c>
      <c r="G878">
        <v>112</v>
      </c>
      <c r="H878">
        <v>1</v>
      </c>
      <c r="I878">
        <v>1</v>
      </c>
      <c r="J878">
        <v>41</v>
      </c>
      <c r="K878">
        <v>0</v>
      </c>
      <c r="L878">
        <v>0</v>
      </c>
      <c r="M878">
        <v>0</v>
      </c>
      <c r="N878">
        <v>0</v>
      </c>
    </row>
    <row r="879" spans="1:14" x14ac:dyDescent="0.25">
      <c r="A879" t="s">
        <v>4929</v>
      </c>
      <c r="B879" t="s">
        <v>72</v>
      </c>
      <c r="C879" t="s">
        <v>187</v>
      </c>
      <c r="D879" t="s">
        <v>4064</v>
      </c>
      <c r="E879">
        <v>446</v>
      </c>
      <c r="F879">
        <v>48</v>
      </c>
      <c r="G879">
        <v>394</v>
      </c>
      <c r="H879">
        <v>3</v>
      </c>
      <c r="I879">
        <v>1</v>
      </c>
      <c r="J879">
        <v>106</v>
      </c>
      <c r="K879">
        <v>0</v>
      </c>
      <c r="L879">
        <v>0</v>
      </c>
      <c r="M879">
        <v>0</v>
      </c>
      <c r="N879">
        <v>0</v>
      </c>
    </row>
    <row r="880" spans="1:14" x14ac:dyDescent="0.25">
      <c r="A880" t="s">
        <v>4930</v>
      </c>
      <c r="B880" t="s">
        <v>72</v>
      </c>
      <c r="C880" t="s">
        <v>188</v>
      </c>
      <c r="D880" t="s">
        <v>4064</v>
      </c>
      <c r="E880">
        <v>143</v>
      </c>
      <c r="F880">
        <v>25</v>
      </c>
      <c r="G880">
        <v>114</v>
      </c>
      <c r="H880">
        <v>4</v>
      </c>
      <c r="I880">
        <v>0</v>
      </c>
      <c r="J880">
        <v>42</v>
      </c>
      <c r="K880">
        <v>0</v>
      </c>
      <c r="L880">
        <v>0</v>
      </c>
      <c r="M880">
        <v>0</v>
      </c>
      <c r="N880">
        <v>0</v>
      </c>
    </row>
    <row r="881" spans="1:14" x14ac:dyDescent="0.25">
      <c r="A881" t="s">
        <v>4931</v>
      </c>
      <c r="B881" t="s">
        <v>72</v>
      </c>
      <c r="C881" t="s">
        <v>189</v>
      </c>
      <c r="D881" t="s">
        <v>4064</v>
      </c>
      <c r="E881">
        <v>111</v>
      </c>
      <c r="F881">
        <v>13</v>
      </c>
      <c r="G881">
        <v>97</v>
      </c>
      <c r="H881">
        <v>1</v>
      </c>
      <c r="I881">
        <v>0</v>
      </c>
      <c r="J881">
        <v>38</v>
      </c>
      <c r="K881">
        <v>0</v>
      </c>
      <c r="L881">
        <v>0</v>
      </c>
      <c r="M881">
        <v>0</v>
      </c>
      <c r="N881">
        <v>0</v>
      </c>
    </row>
    <row r="882" spans="1:14" x14ac:dyDescent="0.25">
      <c r="A882" t="s">
        <v>4932</v>
      </c>
      <c r="B882" t="s">
        <v>72</v>
      </c>
      <c r="C882" t="s">
        <v>190</v>
      </c>
      <c r="D882" t="s">
        <v>4064</v>
      </c>
      <c r="E882">
        <v>92</v>
      </c>
      <c r="F882">
        <v>17</v>
      </c>
      <c r="G882">
        <v>75</v>
      </c>
      <c r="H882">
        <v>0</v>
      </c>
      <c r="I882">
        <v>0</v>
      </c>
      <c r="J882">
        <v>44</v>
      </c>
      <c r="K882">
        <v>0</v>
      </c>
      <c r="L882">
        <v>0</v>
      </c>
      <c r="M882">
        <v>0</v>
      </c>
      <c r="N882">
        <v>0</v>
      </c>
    </row>
    <row r="883" spans="1:14" x14ac:dyDescent="0.25">
      <c r="A883" t="s">
        <v>4933</v>
      </c>
      <c r="B883" t="s">
        <v>72</v>
      </c>
      <c r="C883" t="s">
        <v>191</v>
      </c>
      <c r="D883" t="s">
        <v>4064</v>
      </c>
      <c r="E883">
        <v>78</v>
      </c>
      <c r="F883">
        <v>10</v>
      </c>
      <c r="G883">
        <v>68</v>
      </c>
      <c r="H883">
        <v>0</v>
      </c>
      <c r="I883">
        <v>0</v>
      </c>
      <c r="J883">
        <v>32</v>
      </c>
      <c r="K883">
        <v>0</v>
      </c>
      <c r="L883">
        <v>0</v>
      </c>
      <c r="M883">
        <v>0</v>
      </c>
      <c r="N883">
        <v>0</v>
      </c>
    </row>
    <row r="884" spans="1:14" x14ac:dyDescent="0.25">
      <c r="A884" t="s">
        <v>4934</v>
      </c>
      <c r="B884" t="s">
        <v>72</v>
      </c>
      <c r="C884" t="s">
        <v>192</v>
      </c>
      <c r="D884" t="s">
        <v>4064</v>
      </c>
      <c r="E884">
        <v>161</v>
      </c>
      <c r="F884">
        <v>23</v>
      </c>
      <c r="G884">
        <v>132</v>
      </c>
      <c r="H884">
        <v>6</v>
      </c>
      <c r="I884">
        <v>0</v>
      </c>
      <c r="J884">
        <v>42</v>
      </c>
      <c r="K884">
        <v>0</v>
      </c>
      <c r="L884">
        <v>0</v>
      </c>
      <c r="M884">
        <v>0</v>
      </c>
      <c r="N884">
        <v>0</v>
      </c>
    </row>
    <row r="885" spans="1:14" x14ac:dyDescent="0.25">
      <c r="A885" t="s">
        <v>4935</v>
      </c>
      <c r="B885" t="s">
        <v>72</v>
      </c>
      <c r="C885" t="s">
        <v>193</v>
      </c>
      <c r="D885" t="s">
        <v>4064</v>
      </c>
      <c r="E885">
        <v>91</v>
      </c>
      <c r="F885">
        <v>12</v>
      </c>
      <c r="G885">
        <v>78</v>
      </c>
      <c r="H885">
        <v>1</v>
      </c>
      <c r="I885">
        <v>0</v>
      </c>
      <c r="J885">
        <v>22</v>
      </c>
      <c r="K885">
        <v>0</v>
      </c>
      <c r="L885">
        <v>0</v>
      </c>
      <c r="M885">
        <v>0</v>
      </c>
      <c r="N885">
        <v>0</v>
      </c>
    </row>
    <row r="886" spans="1:14" x14ac:dyDescent="0.25">
      <c r="A886" t="s">
        <v>4936</v>
      </c>
      <c r="B886" t="s">
        <v>72</v>
      </c>
      <c r="C886" t="s">
        <v>194</v>
      </c>
      <c r="D886" t="s">
        <v>4064</v>
      </c>
      <c r="E886">
        <v>142</v>
      </c>
      <c r="F886">
        <v>42</v>
      </c>
      <c r="G886">
        <v>98</v>
      </c>
      <c r="H886">
        <v>2</v>
      </c>
      <c r="I886">
        <v>0</v>
      </c>
      <c r="J886">
        <v>67</v>
      </c>
      <c r="K886">
        <v>0</v>
      </c>
      <c r="L886">
        <v>0</v>
      </c>
      <c r="M886">
        <v>0</v>
      </c>
      <c r="N886">
        <v>0</v>
      </c>
    </row>
    <row r="887" spans="1:14" x14ac:dyDescent="0.25">
      <c r="A887" t="s">
        <v>4937</v>
      </c>
      <c r="B887" t="s">
        <v>72</v>
      </c>
      <c r="C887" t="s">
        <v>195</v>
      </c>
      <c r="D887" t="s">
        <v>4064</v>
      </c>
      <c r="E887">
        <v>141</v>
      </c>
      <c r="F887">
        <v>26</v>
      </c>
      <c r="G887">
        <v>110</v>
      </c>
      <c r="H887">
        <v>5</v>
      </c>
      <c r="I887">
        <v>0</v>
      </c>
      <c r="J887">
        <v>44</v>
      </c>
      <c r="K887">
        <v>0</v>
      </c>
      <c r="L887">
        <v>0</v>
      </c>
      <c r="M887">
        <v>0</v>
      </c>
      <c r="N887">
        <v>0</v>
      </c>
    </row>
    <row r="888" spans="1:14" x14ac:dyDescent="0.25">
      <c r="A888" t="s">
        <v>4938</v>
      </c>
      <c r="B888" t="s">
        <v>72</v>
      </c>
      <c r="C888" t="s">
        <v>196</v>
      </c>
      <c r="D888" t="s">
        <v>4064</v>
      </c>
      <c r="E888">
        <v>138</v>
      </c>
      <c r="F888">
        <v>16</v>
      </c>
      <c r="G888">
        <v>120</v>
      </c>
      <c r="H888">
        <v>1</v>
      </c>
      <c r="I888">
        <v>1</v>
      </c>
      <c r="J888">
        <v>68</v>
      </c>
      <c r="K888">
        <v>0</v>
      </c>
      <c r="L888">
        <v>0</v>
      </c>
      <c r="M888">
        <v>0</v>
      </c>
      <c r="N888">
        <v>0</v>
      </c>
    </row>
    <row r="889" spans="1:14" x14ac:dyDescent="0.25">
      <c r="A889" t="s">
        <v>4939</v>
      </c>
      <c r="B889" t="s">
        <v>72</v>
      </c>
      <c r="C889" t="s">
        <v>197</v>
      </c>
      <c r="D889" t="s">
        <v>4064</v>
      </c>
      <c r="E889">
        <v>14</v>
      </c>
      <c r="F889">
        <v>1</v>
      </c>
      <c r="G889">
        <v>13</v>
      </c>
      <c r="H889">
        <v>0</v>
      </c>
      <c r="I889">
        <v>0</v>
      </c>
      <c r="J889">
        <v>10</v>
      </c>
      <c r="K889">
        <v>0</v>
      </c>
      <c r="L889">
        <v>0</v>
      </c>
      <c r="M889">
        <v>0</v>
      </c>
      <c r="N889">
        <v>0</v>
      </c>
    </row>
    <row r="890" spans="1:14" x14ac:dyDescent="0.25">
      <c r="A890" t="s">
        <v>4940</v>
      </c>
      <c r="B890" t="s">
        <v>72</v>
      </c>
      <c r="C890" t="s">
        <v>198</v>
      </c>
      <c r="D890" t="s">
        <v>4064</v>
      </c>
      <c r="E890">
        <v>159</v>
      </c>
      <c r="F890">
        <v>25</v>
      </c>
      <c r="G890">
        <v>131</v>
      </c>
      <c r="H890">
        <v>2</v>
      </c>
      <c r="I890">
        <v>1</v>
      </c>
      <c r="J890">
        <v>51</v>
      </c>
      <c r="K890">
        <v>0</v>
      </c>
      <c r="L890">
        <v>0</v>
      </c>
      <c r="M890">
        <v>0</v>
      </c>
      <c r="N890">
        <v>0</v>
      </c>
    </row>
    <row r="891" spans="1:14" x14ac:dyDescent="0.25">
      <c r="A891" t="s">
        <v>4941</v>
      </c>
      <c r="B891" t="s">
        <v>72</v>
      </c>
      <c r="C891" t="s">
        <v>199</v>
      </c>
      <c r="D891" t="s">
        <v>4064</v>
      </c>
      <c r="E891">
        <v>111</v>
      </c>
      <c r="F891">
        <v>9</v>
      </c>
      <c r="G891">
        <v>100</v>
      </c>
      <c r="H891">
        <v>2</v>
      </c>
      <c r="I891">
        <v>0</v>
      </c>
      <c r="J891">
        <v>44</v>
      </c>
      <c r="K891">
        <v>0</v>
      </c>
      <c r="L891">
        <v>0</v>
      </c>
      <c r="M891">
        <v>0</v>
      </c>
      <c r="N891">
        <v>0</v>
      </c>
    </row>
    <row r="892" spans="1:14" x14ac:dyDescent="0.25">
      <c r="A892" t="s">
        <v>4942</v>
      </c>
      <c r="B892" t="s">
        <v>72</v>
      </c>
      <c r="C892" t="s">
        <v>200</v>
      </c>
      <c r="D892" t="s">
        <v>4064</v>
      </c>
      <c r="E892">
        <v>88</v>
      </c>
      <c r="F892">
        <v>17</v>
      </c>
      <c r="G892">
        <v>69</v>
      </c>
      <c r="H892">
        <v>2</v>
      </c>
      <c r="I892">
        <v>0</v>
      </c>
      <c r="J892">
        <v>26</v>
      </c>
      <c r="K892">
        <v>0</v>
      </c>
      <c r="L892">
        <v>0</v>
      </c>
      <c r="M892">
        <v>0</v>
      </c>
      <c r="N892">
        <v>0</v>
      </c>
    </row>
    <row r="893" spans="1:14" x14ac:dyDescent="0.25">
      <c r="A893" t="s">
        <v>4943</v>
      </c>
      <c r="B893" t="s">
        <v>72</v>
      </c>
      <c r="C893" t="s">
        <v>201</v>
      </c>
      <c r="D893" t="s">
        <v>4064</v>
      </c>
      <c r="E893">
        <v>241</v>
      </c>
      <c r="F893">
        <v>33</v>
      </c>
      <c r="G893">
        <v>206</v>
      </c>
      <c r="H893">
        <v>2</v>
      </c>
      <c r="I893">
        <v>0</v>
      </c>
      <c r="J893">
        <v>94</v>
      </c>
      <c r="K893">
        <v>0</v>
      </c>
      <c r="L893">
        <v>0</v>
      </c>
      <c r="M893">
        <v>0</v>
      </c>
      <c r="N893">
        <v>0</v>
      </c>
    </row>
    <row r="894" spans="1:14" x14ac:dyDescent="0.25">
      <c r="A894" t="s">
        <v>4944</v>
      </c>
      <c r="B894" t="s">
        <v>72</v>
      </c>
      <c r="C894" t="s">
        <v>202</v>
      </c>
      <c r="D894" t="s">
        <v>4064</v>
      </c>
      <c r="E894">
        <v>149</v>
      </c>
      <c r="F894">
        <v>22</v>
      </c>
      <c r="G894">
        <v>125</v>
      </c>
      <c r="H894">
        <v>1</v>
      </c>
      <c r="I894">
        <v>1</v>
      </c>
      <c r="J894">
        <v>45</v>
      </c>
      <c r="K894">
        <v>0</v>
      </c>
      <c r="L894">
        <v>0</v>
      </c>
      <c r="M894">
        <v>0</v>
      </c>
      <c r="N894">
        <v>0</v>
      </c>
    </row>
    <row r="895" spans="1:14" x14ac:dyDescent="0.25">
      <c r="A895" t="s">
        <v>4945</v>
      </c>
      <c r="B895" t="s">
        <v>72</v>
      </c>
      <c r="C895" t="s">
        <v>203</v>
      </c>
      <c r="D895" t="s">
        <v>4064</v>
      </c>
      <c r="E895">
        <v>86</v>
      </c>
      <c r="F895">
        <v>14</v>
      </c>
      <c r="G895">
        <v>72</v>
      </c>
      <c r="H895">
        <v>0</v>
      </c>
      <c r="I895">
        <v>0</v>
      </c>
      <c r="J895">
        <v>17</v>
      </c>
      <c r="K895">
        <v>0</v>
      </c>
      <c r="L895">
        <v>0</v>
      </c>
      <c r="M895">
        <v>0</v>
      </c>
      <c r="N895">
        <v>0</v>
      </c>
    </row>
    <row r="896" spans="1:14" x14ac:dyDescent="0.25">
      <c r="A896" t="s">
        <v>4946</v>
      </c>
      <c r="B896" t="s">
        <v>72</v>
      </c>
      <c r="C896" t="s">
        <v>204</v>
      </c>
      <c r="D896" t="s">
        <v>4064</v>
      </c>
      <c r="E896">
        <v>123</v>
      </c>
      <c r="F896">
        <v>13</v>
      </c>
      <c r="G896">
        <v>108</v>
      </c>
      <c r="H896">
        <v>1</v>
      </c>
      <c r="I896">
        <v>1</v>
      </c>
      <c r="J896">
        <v>47</v>
      </c>
      <c r="K896">
        <v>0</v>
      </c>
      <c r="L896">
        <v>0</v>
      </c>
      <c r="M896">
        <v>0</v>
      </c>
      <c r="N896">
        <v>0</v>
      </c>
    </row>
    <row r="897" spans="1:14" x14ac:dyDescent="0.25">
      <c r="A897" t="s">
        <v>4947</v>
      </c>
      <c r="B897" t="s">
        <v>72</v>
      </c>
      <c r="C897" t="s">
        <v>205</v>
      </c>
      <c r="D897" t="s">
        <v>4064</v>
      </c>
      <c r="E897">
        <v>288</v>
      </c>
      <c r="F897">
        <v>47</v>
      </c>
      <c r="G897">
        <v>241</v>
      </c>
      <c r="H897">
        <v>0</v>
      </c>
      <c r="I897">
        <v>0</v>
      </c>
      <c r="J897">
        <v>75</v>
      </c>
      <c r="K897">
        <v>0</v>
      </c>
      <c r="L897">
        <v>0</v>
      </c>
      <c r="M897">
        <v>0</v>
      </c>
      <c r="N897">
        <v>0</v>
      </c>
    </row>
    <row r="898" spans="1:14" x14ac:dyDescent="0.25">
      <c r="A898" t="s">
        <v>4948</v>
      </c>
      <c r="B898" t="s">
        <v>72</v>
      </c>
      <c r="C898" t="s">
        <v>206</v>
      </c>
      <c r="D898" t="s">
        <v>4064</v>
      </c>
      <c r="E898">
        <v>192</v>
      </c>
      <c r="F898">
        <v>28</v>
      </c>
      <c r="G898">
        <v>163</v>
      </c>
      <c r="H898">
        <v>1</v>
      </c>
      <c r="I898">
        <v>0</v>
      </c>
      <c r="J898">
        <v>56</v>
      </c>
      <c r="K898">
        <v>0</v>
      </c>
      <c r="L898">
        <v>0</v>
      </c>
      <c r="M898">
        <v>0</v>
      </c>
      <c r="N898">
        <v>0</v>
      </c>
    </row>
    <row r="899" spans="1:14" x14ac:dyDescent="0.25">
      <c r="A899" t="s">
        <v>4949</v>
      </c>
      <c r="B899" t="s">
        <v>72</v>
      </c>
      <c r="C899" t="s">
        <v>207</v>
      </c>
      <c r="D899" t="s">
        <v>4064</v>
      </c>
      <c r="E899">
        <v>85</v>
      </c>
      <c r="F899">
        <v>17</v>
      </c>
      <c r="G899">
        <v>68</v>
      </c>
      <c r="H899">
        <v>0</v>
      </c>
      <c r="I899">
        <v>0</v>
      </c>
      <c r="J899">
        <v>12</v>
      </c>
      <c r="K899">
        <v>0</v>
      </c>
      <c r="L899">
        <v>0</v>
      </c>
      <c r="M899">
        <v>0</v>
      </c>
      <c r="N899">
        <v>0</v>
      </c>
    </row>
    <row r="900" spans="1:14" x14ac:dyDescent="0.25">
      <c r="A900" t="s">
        <v>4950</v>
      </c>
      <c r="B900" t="s">
        <v>72</v>
      </c>
      <c r="C900" t="s">
        <v>208</v>
      </c>
      <c r="D900" t="s">
        <v>4064</v>
      </c>
      <c r="E900">
        <v>131</v>
      </c>
      <c r="F900">
        <v>23</v>
      </c>
      <c r="G900">
        <v>105</v>
      </c>
      <c r="H900">
        <v>2</v>
      </c>
      <c r="I900">
        <v>1</v>
      </c>
      <c r="J900">
        <v>57</v>
      </c>
      <c r="K900">
        <v>0</v>
      </c>
      <c r="L900">
        <v>0</v>
      </c>
      <c r="M900">
        <v>0</v>
      </c>
      <c r="N900">
        <v>0</v>
      </c>
    </row>
    <row r="901" spans="1:14" x14ac:dyDescent="0.25">
      <c r="A901" t="s">
        <v>4951</v>
      </c>
      <c r="B901" t="s">
        <v>72</v>
      </c>
      <c r="C901" t="s">
        <v>209</v>
      </c>
      <c r="D901" t="s">
        <v>4064</v>
      </c>
      <c r="E901">
        <v>95</v>
      </c>
      <c r="F901">
        <v>23</v>
      </c>
      <c r="G901">
        <v>71</v>
      </c>
      <c r="H901">
        <v>1</v>
      </c>
      <c r="I901">
        <v>0</v>
      </c>
      <c r="J901">
        <v>48</v>
      </c>
      <c r="K901">
        <v>0</v>
      </c>
      <c r="L901">
        <v>0</v>
      </c>
      <c r="M901">
        <v>0</v>
      </c>
      <c r="N901">
        <v>0</v>
      </c>
    </row>
    <row r="902" spans="1:14" x14ac:dyDescent="0.25">
      <c r="A902" t="s">
        <v>4952</v>
      </c>
      <c r="B902" t="s">
        <v>72</v>
      </c>
      <c r="C902" t="s">
        <v>210</v>
      </c>
      <c r="D902" t="s">
        <v>4064</v>
      </c>
      <c r="E902">
        <v>214</v>
      </c>
      <c r="F902">
        <v>23</v>
      </c>
      <c r="G902">
        <v>187</v>
      </c>
      <c r="H902">
        <v>3</v>
      </c>
      <c r="I902">
        <v>1</v>
      </c>
      <c r="J902">
        <v>70</v>
      </c>
      <c r="K902">
        <v>0</v>
      </c>
      <c r="L902">
        <v>0</v>
      </c>
      <c r="M902">
        <v>0</v>
      </c>
      <c r="N902">
        <v>0</v>
      </c>
    </row>
    <row r="903" spans="1:14" x14ac:dyDescent="0.25">
      <c r="A903" t="s">
        <v>4953</v>
      </c>
      <c r="B903" t="s">
        <v>72</v>
      </c>
      <c r="C903" t="s">
        <v>211</v>
      </c>
      <c r="D903" t="s">
        <v>4064</v>
      </c>
      <c r="E903">
        <v>68</v>
      </c>
      <c r="F903">
        <v>11</v>
      </c>
      <c r="G903">
        <v>56</v>
      </c>
      <c r="H903">
        <v>1</v>
      </c>
      <c r="I903">
        <v>0</v>
      </c>
      <c r="J903">
        <v>13</v>
      </c>
      <c r="K903">
        <v>0</v>
      </c>
      <c r="L903">
        <v>0</v>
      </c>
      <c r="M903">
        <v>0</v>
      </c>
      <c r="N903">
        <v>0</v>
      </c>
    </row>
    <row r="904" spans="1:14" x14ac:dyDescent="0.25">
      <c r="A904" t="s">
        <v>4954</v>
      </c>
      <c r="B904" t="s">
        <v>72</v>
      </c>
      <c r="C904" t="s">
        <v>212</v>
      </c>
      <c r="D904" t="s">
        <v>4064</v>
      </c>
      <c r="E904">
        <v>430</v>
      </c>
      <c r="F904">
        <v>58</v>
      </c>
      <c r="G904">
        <v>369</v>
      </c>
      <c r="H904">
        <v>2</v>
      </c>
      <c r="I904">
        <v>1</v>
      </c>
      <c r="J904">
        <v>122</v>
      </c>
      <c r="K904">
        <v>0</v>
      </c>
      <c r="L904">
        <v>0</v>
      </c>
      <c r="M904">
        <v>0</v>
      </c>
      <c r="N904">
        <v>0</v>
      </c>
    </row>
    <row r="905" spans="1:14" x14ac:dyDescent="0.25">
      <c r="A905" t="s">
        <v>4955</v>
      </c>
      <c r="B905" t="s">
        <v>72</v>
      </c>
      <c r="C905" t="s">
        <v>213</v>
      </c>
      <c r="D905" t="s">
        <v>4064</v>
      </c>
      <c r="E905">
        <v>217</v>
      </c>
      <c r="F905">
        <v>34</v>
      </c>
      <c r="G905">
        <v>180</v>
      </c>
      <c r="H905">
        <v>1</v>
      </c>
      <c r="I905">
        <v>2</v>
      </c>
      <c r="J905">
        <v>77</v>
      </c>
      <c r="K905">
        <v>0</v>
      </c>
      <c r="L905">
        <v>0</v>
      </c>
      <c r="M905">
        <v>0</v>
      </c>
      <c r="N905">
        <v>0</v>
      </c>
    </row>
    <row r="906" spans="1:14" x14ac:dyDescent="0.25">
      <c r="A906" t="s">
        <v>4956</v>
      </c>
      <c r="B906" t="s">
        <v>72</v>
      </c>
      <c r="C906" t="s">
        <v>214</v>
      </c>
      <c r="D906" t="s">
        <v>4064</v>
      </c>
      <c r="E906">
        <v>126</v>
      </c>
      <c r="F906">
        <v>18</v>
      </c>
      <c r="G906">
        <v>107</v>
      </c>
      <c r="H906">
        <v>1</v>
      </c>
      <c r="I906">
        <v>0</v>
      </c>
      <c r="J906">
        <v>29</v>
      </c>
      <c r="K906">
        <v>0</v>
      </c>
      <c r="L906">
        <v>0</v>
      </c>
      <c r="M906">
        <v>0</v>
      </c>
      <c r="N906">
        <v>0</v>
      </c>
    </row>
    <row r="907" spans="1:14" x14ac:dyDescent="0.25">
      <c r="A907" t="s">
        <v>4957</v>
      </c>
      <c r="B907" t="s">
        <v>72</v>
      </c>
      <c r="C907" t="s">
        <v>215</v>
      </c>
      <c r="D907" t="s">
        <v>4064</v>
      </c>
      <c r="E907">
        <v>85</v>
      </c>
      <c r="F907">
        <v>8</v>
      </c>
      <c r="G907">
        <v>77</v>
      </c>
      <c r="H907">
        <v>0</v>
      </c>
      <c r="I907">
        <v>0</v>
      </c>
      <c r="J907">
        <v>34</v>
      </c>
      <c r="K907">
        <v>0</v>
      </c>
      <c r="L907">
        <v>0</v>
      </c>
      <c r="M907">
        <v>0</v>
      </c>
      <c r="N907">
        <v>0</v>
      </c>
    </row>
    <row r="908" spans="1:14" x14ac:dyDescent="0.25">
      <c r="A908" t="s">
        <v>4958</v>
      </c>
      <c r="B908" t="s">
        <v>72</v>
      </c>
      <c r="C908" t="s">
        <v>216</v>
      </c>
      <c r="D908" t="s">
        <v>4064</v>
      </c>
      <c r="E908">
        <v>377</v>
      </c>
      <c r="F908">
        <v>62</v>
      </c>
      <c r="G908">
        <v>310</v>
      </c>
      <c r="H908">
        <v>5</v>
      </c>
      <c r="I908">
        <v>0</v>
      </c>
      <c r="J908">
        <v>88</v>
      </c>
      <c r="K908">
        <v>0</v>
      </c>
      <c r="L908">
        <v>0</v>
      </c>
      <c r="M908">
        <v>0</v>
      </c>
      <c r="N908">
        <v>0</v>
      </c>
    </row>
    <row r="909" spans="1:14" x14ac:dyDescent="0.25">
      <c r="A909" t="s">
        <v>4959</v>
      </c>
      <c r="B909" t="s">
        <v>72</v>
      </c>
      <c r="C909" t="s">
        <v>217</v>
      </c>
      <c r="D909" t="s">
        <v>4064</v>
      </c>
      <c r="E909">
        <v>100</v>
      </c>
      <c r="F909">
        <v>18</v>
      </c>
      <c r="G909">
        <v>81</v>
      </c>
      <c r="H909">
        <v>0</v>
      </c>
      <c r="I909">
        <v>1</v>
      </c>
      <c r="J909">
        <v>31</v>
      </c>
      <c r="K909">
        <v>0</v>
      </c>
      <c r="L909">
        <v>0</v>
      </c>
      <c r="M909">
        <v>0</v>
      </c>
      <c r="N909">
        <v>0</v>
      </c>
    </row>
    <row r="910" spans="1:14" x14ac:dyDescent="0.25">
      <c r="A910" t="s">
        <v>4960</v>
      </c>
      <c r="B910" t="s">
        <v>72</v>
      </c>
      <c r="C910" t="s">
        <v>218</v>
      </c>
      <c r="D910" t="s">
        <v>4064</v>
      </c>
      <c r="E910">
        <v>1000</v>
      </c>
      <c r="F910">
        <v>177</v>
      </c>
      <c r="G910">
        <v>819</v>
      </c>
      <c r="H910">
        <v>4</v>
      </c>
      <c r="I910">
        <v>0</v>
      </c>
      <c r="J910">
        <v>318</v>
      </c>
      <c r="K910">
        <v>0</v>
      </c>
      <c r="L910">
        <v>0</v>
      </c>
      <c r="M910">
        <v>0</v>
      </c>
      <c r="N910">
        <v>0</v>
      </c>
    </row>
    <row r="911" spans="1:14" x14ac:dyDescent="0.25">
      <c r="A911" t="s">
        <v>4961</v>
      </c>
      <c r="B911" t="s">
        <v>72</v>
      </c>
      <c r="C911" t="s">
        <v>219</v>
      </c>
      <c r="D911" t="s">
        <v>4064</v>
      </c>
      <c r="E911">
        <v>169</v>
      </c>
      <c r="F911">
        <v>19</v>
      </c>
      <c r="G911">
        <v>150</v>
      </c>
      <c r="H911">
        <v>0</v>
      </c>
      <c r="I911">
        <v>0</v>
      </c>
      <c r="J911">
        <v>38</v>
      </c>
      <c r="K911">
        <v>0</v>
      </c>
      <c r="L911">
        <v>0</v>
      </c>
      <c r="M911">
        <v>0</v>
      </c>
      <c r="N911">
        <v>0</v>
      </c>
    </row>
    <row r="912" spans="1:14" x14ac:dyDescent="0.25">
      <c r="A912" t="s">
        <v>4962</v>
      </c>
      <c r="B912" t="s">
        <v>72</v>
      </c>
      <c r="C912" t="s">
        <v>220</v>
      </c>
      <c r="D912" t="s">
        <v>4064</v>
      </c>
      <c r="E912">
        <v>164</v>
      </c>
      <c r="F912">
        <v>16</v>
      </c>
      <c r="G912">
        <v>147</v>
      </c>
      <c r="H912">
        <v>1</v>
      </c>
      <c r="I912">
        <v>0</v>
      </c>
      <c r="J912">
        <v>56</v>
      </c>
      <c r="K912">
        <v>0</v>
      </c>
      <c r="L912">
        <v>0</v>
      </c>
      <c r="M912">
        <v>0</v>
      </c>
      <c r="N912">
        <v>0</v>
      </c>
    </row>
    <row r="913" spans="1:14" x14ac:dyDescent="0.25">
      <c r="A913" t="s">
        <v>4963</v>
      </c>
      <c r="B913" t="s">
        <v>72</v>
      </c>
      <c r="C913" t="s">
        <v>221</v>
      </c>
      <c r="D913" t="s">
        <v>4064</v>
      </c>
      <c r="E913">
        <v>183</v>
      </c>
      <c r="F913">
        <v>15</v>
      </c>
      <c r="G913">
        <v>163</v>
      </c>
      <c r="H913">
        <v>4</v>
      </c>
      <c r="I913">
        <v>1</v>
      </c>
      <c r="J913">
        <v>49</v>
      </c>
      <c r="K913">
        <v>0</v>
      </c>
      <c r="L913">
        <v>0</v>
      </c>
      <c r="M913">
        <v>0</v>
      </c>
      <c r="N913">
        <v>0</v>
      </c>
    </row>
    <row r="914" spans="1:14" x14ac:dyDescent="0.25">
      <c r="A914" t="s">
        <v>4964</v>
      </c>
      <c r="B914" t="s">
        <v>72</v>
      </c>
      <c r="C914" t="s">
        <v>222</v>
      </c>
      <c r="D914" t="s">
        <v>4064</v>
      </c>
      <c r="E914">
        <v>81</v>
      </c>
      <c r="F914">
        <v>8</v>
      </c>
      <c r="G914">
        <v>73</v>
      </c>
      <c r="H914">
        <v>0</v>
      </c>
      <c r="I914">
        <v>0</v>
      </c>
      <c r="J914">
        <v>34</v>
      </c>
      <c r="K914">
        <v>0</v>
      </c>
      <c r="L914">
        <v>0</v>
      </c>
      <c r="M914">
        <v>0</v>
      </c>
      <c r="N914">
        <v>0</v>
      </c>
    </row>
    <row r="915" spans="1:14" x14ac:dyDescent="0.25">
      <c r="A915" t="s">
        <v>4965</v>
      </c>
      <c r="B915" t="s">
        <v>72</v>
      </c>
      <c r="C915" t="s">
        <v>223</v>
      </c>
      <c r="D915" t="s">
        <v>4064</v>
      </c>
      <c r="E915">
        <v>107</v>
      </c>
      <c r="F915">
        <v>19</v>
      </c>
      <c r="G915">
        <v>86</v>
      </c>
      <c r="H915">
        <v>2</v>
      </c>
      <c r="I915">
        <v>0</v>
      </c>
      <c r="J915">
        <v>32</v>
      </c>
      <c r="K915">
        <v>0</v>
      </c>
      <c r="L915">
        <v>0</v>
      </c>
      <c r="M915">
        <v>0</v>
      </c>
      <c r="N915">
        <v>0</v>
      </c>
    </row>
    <row r="916" spans="1:14" x14ac:dyDescent="0.25">
      <c r="A916" t="s">
        <v>4966</v>
      </c>
      <c r="B916" t="s">
        <v>72</v>
      </c>
      <c r="C916" t="s">
        <v>224</v>
      </c>
      <c r="D916" t="s">
        <v>4064</v>
      </c>
      <c r="E916">
        <v>51</v>
      </c>
      <c r="F916">
        <v>13</v>
      </c>
      <c r="G916">
        <v>38</v>
      </c>
      <c r="H916">
        <v>0</v>
      </c>
      <c r="I916">
        <v>0</v>
      </c>
      <c r="J916">
        <v>17</v>
      </c>
      <c r="K916">
        <v>0</v>
      </c>
      <c r="L916">
        <v>0</v>
      </c>
      <c r="M916">
        <v>0</v>
      </c>
      <c r="N916">
        <v>0</v>
      </c>
    </row>
    <row r="917" spans="1:14" x14ac:dyDescent="0.25">
      <c r="A917" t="s">
        <v>4967</v>
      </c>
      <c r="B917" t="s">
        <v>72</v>
      </c>
      <c r="C917" t="s">
        <v>225</v>
      </c>
      <c r="D917" t="s">
        <v>4064</v>
      </c>
      <c r="E917">
        <v>113</v>
      </c>
      <c r="F917">
        <v>16</v>
      </c>
      <c r="G917">
        <v>94</v>
      </c>
      <c r="H917">
        <v>3</v>
      </c>
      <c r="I917">
        <v>0</v>
      </c>
      <c r="J917">
        <v>23</v>
      </c>
      <c r="K917">
        <v>0</v>
      </c>
      <c r="L917">
        <v>0</v>
      </c>
      <c r="M917">
        <v>0</v>
      </c>
      <c r="N917">
        <v>0</v>
      </c>
    </row>
    <row r="918" spans="1:14" x14ac:dyDescent="0.25">
      <c r="A918" t="s">
        <v>4968</v>
      </c>
      <c r="B918" t="s">
        <v>72</v>
      </c>
      <c r="C918" t="s">
        <v>226</v>
      </c>
      <c r="D918" t="s">
        <v>4064</v>
      </c>
      <c r="E918">
        <v>179</v>
      </c>
      <c r="F918">
        <v>40</v>
      </c>
      <c r="G918">
        <v>137</v>
      </c>
      <c r="H918">
        <v>2</v>
      </c>
      <c r="I918">
        <v>0</v>
      </c>
      <c r="J918">
        <v>71</v>
      </c>
      <c r="K918">
        <v>0</v>
      </c>
      <c r="L918">
        <v>0</v>
      </c>
      <c r="M918">
        <v>0</v>
      </c>
      <c r="N918">
        <v>0</v>
      </c>
    </row>
    <row r="919" spans="1:14" x14ac:dyDescent="0.25">
      <c r="A919" t="s">
        <v>4969</v>
      </c>
      <c r="B919" t="s">
        <v>72</v>
      </c>
      <c r="C919" t="s">
        <v>227</v>
      </c>
      <c r="D919" t="s">
        <v>4064</v>
      </c>
      <c r="E919">
        <v>189</v>
      </c>
      <c r="F919">
        <v>19</v>
      </c>
      <c r="G919">
        <v>169</v>
      </c>
      <c r="H919">
        <v>1</v>
      </c>
      <c r="I919">
        <v>0</v>
      </c>
      <c r="J919">
        <v>67</v>
      </c>
      <c r="K919">
        <v>0</v>
      </c>
      <c r="L919">
        <v>0</v>
      </c>
      <c r="M919">
        <v>0</v>
      </c>
      <c r="N919">
        <v>0</v>
      </c>
    </row>
    <row r="920" spans="1:14" x14ac:dyDescent="0.25">
      <c r="A920" t="s">
        <v>4970</v>
      </c>
      <c r="B920" t="s">
        <v>72</v>
      </c>
      <c r="C920" t="s">
        <v>228</v>
      </c>
      <c r="D920" t="s">
        <v>4064</v>
      </c>
      <c r="E920">
        <v>93</v>
      </c>
      <c r="F920">
        <v>8</v>
      </c>
      <c r="G920">
        <v>84</v>
      </c>
      <c r="H920">
        <v>1</v>
      </c>
      <c r="I920">
        <v>0</v>
      </c>
      <c r="J920">
        <v>15</v>
      </c>
      <c r="K920">
        <v>0</v>
      </c>
      <c r="L920">
        <v>0</v>
      </c>
      <c r="M920">
        <v>0</v>
      </c>
      <c r="N920">
        <v>0</v>
      </c>
    </row>
    <row r="921" spans="1:14" x14ac:dyDescent="0.25">
      <c r="A921" t="s">
        <v>4971</v>
      </c>
      <c r="B921" t="s">
        <v>72</v>
      </c>
      <c r="C921" t="s">
        <v>229</v>
      </c>
      <c r="D921" t="s">
        <v>4064</v>
      </c>
      <c r="E921">
        <v>144</v>
      </c>
      <c r="F921">
        <v>18</v>
      </c>
      <c r="G921">
        <v>121</v>
      </c>
      <c r="H921">
        <v>3</v>
      </c>
      <c r="I921">
        <v>2</v>
      </c>
      <c r="J921">
        <v>52</v>
      </c>
      <c r="K921">
        <v>0</v>
      </c>
      <c r="L921">
        <v>0</v>
      </c>
      <c r="M921">
        <v>0</v>
      </c>
      <c r="N921">
        <v>0</v>
      </c>
    </row>
    <row r="922" spans="1:14" x14ac:dyDescent="0.25">
      <c r="A922" t="s">
        <v>4972</v>
      </c>
      <c r="B922" t="s">
        <v>72</v>
      </c>
      <c r="C922" t="s">
        <v>230</v>
      </c>
      <c r="D922" t="s">
        <v>4064</v>
      </c>
      <c r="E922">
        <v>172</v>
      </c>
      <c r="F922">
        <v>34</v>
      </c>
      <c r="G922">
        <v>137</v>
      </c>
      <c r="H922">
        <v>1</v>
      </c>
      <c r="I922">
        <v>0</v>
      </c>
      <c r="J922">
        <v>73</v>
      </c>
      <c r="K922">
        <v>0</v>
      </c>
      <c r="L922">
        <v>0</v>
      </c>
      <c r="M922">
        <v>0</v>
      </c>
      <c r="N922">
        <v>0</v>
      </c>
    </row>
    <row r="923" spans="1:14" x14ac:dyDescent="0.25">
      <c r="A923" t="s">
        <v>4973</v>
      </c>
      <c r="B923" t="s">
        <v>72</v>
      </c>
      <c r="C923" t="s">
        <v>231</v>
      </c>
      <c r="D923" t="s">
        <v>4064</v>
      </c>
      <c r="E923">
        <v>137</v>
      </c>
      <c r="F923">
        <v>31</v>
      </c>
      <c r="G923">
        <v>106</v>
      </c>
      <c r="H923">
        <v>0</v>
      </c>
      <c r="I923">
        <v>0</v>
      </c>
      <c r="J923">
        <v>50</v>
      </c>
      <c r="K923">
        <v>0</v>
      </c>
      <c r="L923">
        <v>0</v>
      </c>
      <c r="M923">
        <v>0</v>
      </c>
      <c r="N923">
        <v>0</v>
      </c>
    </row>
    <row r="924" spans="1:14" x14ac:dyDescent="0.25">
      <c r="A924" t="s">
        <v>4974</v>
      </c>
      <c r="B924" t="s">
        <v>72</v>
      </c>
      <c r="C924" t="s">
        <v>232</v>
      </c>
      <c r="D924" t="s">
        <v>4064</v>
      </c>
      <c r="E924">
        <v>314</v>
      </c>
      <c r="F924">
        <v>46</v>
      </c>
      <c r="G924">
        <v>264</v>
      </c>
      <c r="H924">
        <v>3</v>
      </c>
      <c r="I924">
        <v>1</v>
      </c>
      <c r="J924">
        <v>108</v>
      </c>
      <c r="K924">
        <v>0</v>
      </c>
      <c r="L924">
        <v>0</v>
      </c>
      <c r="M924">
        <v>0</v>
      </c>
      <c r="N924">
        <v>0</v>
      </c>
    </row>
    <row r="925" spans="1:14" x14ac:dyDescent="0.25">
      <c r="A925" t="s">
        <v>4975</v>
      </c>
      <c r="B925" t="s">
        <v>72</v>
      </c>
      <c r="C925" t="s">
        <v>233</v>
      </c>
      <c r="D925" t="s">
        <v>4064</v>
      </c>
      <c r="E925">
        <v>147</v>
      </c>
      <c r="F925">
        <v>16</v>
      </c>
      <c r="G925">
        <v>131</v>
      </c>
      <c r="H925">
        <v>0</v>
      </c>
      <c r="I925">
        <v>0</v>
      </c>
      <c r="J925">
        <v>30</v>
      </c>
      <c r="K925">
        <v>0</v>
      </c>
      <c r="L925">
        <v>0</v>
      </c>
      <c r="M925">
        <v>0</v>
      </c>
      <c r="N925">
        <v>0</v>
      </c>
    </row>
    <row r="926" spans="1:14" x14ac:dyDescent="0.25">
      <c r="A926" t="s">
        <v>4976</v>
      </c>
      <c r="B926" t="s">
        <v>72</v>
      </c>
      <c r="C926" t="s">
        <v>234</v>
      </c>
      <c r="D926" t="s">
        <v>4064</v>
      </c>
      <c r="E926">
        <v>609</v>
      </c>
      <c r="F926">
        <v>90</v>
      </c>
      <c r="G926">
        <v>513</v>
      </c>
      <c r="H926">
        <v>6</v>
      </c>
      <c r="I926">
        <v>0</v>
      </c>
      <c r="J926">
        <v>122</v>
      </c>
      <c r="K926">
        <v>0</v>
      </c>
      <c r="L926">
        <v>0</v>
      </c>
      <c r="M926">
        <v>0</v>
      </c>
      <c r="N926">
        <v>0</v>
      </c>
    </row>
    <row r="927" spans="1:14" x14ac:dyDescent="0.25">
      <c r="A927" t="s">
        <v>4977</v>
      </c>
      <c r="B927" t="s">
        <v>72</v>
      </c>
      <c r="C927" t="s">
        <v>235</v>
      </c>
      <c r="D927" t="s">
        <v>4064</v>
      </c>
      <c r="E927">
        <v>60</v>
      </c>
      <c r="F927">
        <v>15</v>
      </c>
      <c r="G927">
        <v>45</v>
      </c>
      <c r="H927">
        <v>0</v>
      </c>
      <c r="I927">
        <v>0</v>
      </c>
      <c r="J927">
        <v>28</v>
      </c>
      <c r="K927">
        <v>0</v>
      </c>
      <c r="L927">
        <v>0</v>
      </c>
      <c r="M927">
        <v>0</v>
      </c>
      <c r="N927">
        <v>0</v>
      </c>
    </row>
    <row r="928" spans="1:14" x14ac:dyDescent="0.25">
      <c r="A928" t="s">
        <v>4978</v>
      </c>
      <c r="B928" t="s">
        <v>72</v>
      </c>
      <c r="C928" t="s">
        <v>236</v>
      </c>
      <c r="D928" t="s">
        <v>4064</v>
      </c>
      <c r="E928">
        <v>148</v>
      </c>
      <c r="F928">
        <v>21</v>
      </c>
      <c r="G928">
        <v>124</v>
      </c>
      <c r="H928">
        <v>3</v>
      </c>
      <c r="I928">
        <v>0</v>
      </c>
      <c r="J928">
        <v>41</v>
      </c>
      <c r="K928">
        <v>0</v>
      </c>
      <c r="L928">
        <v>0</v>
      </c>
      <c r="M928">
        <v>0</v>
      </c>
      <c r="N928">
        <v>0</v>
      </c>
    </row>
    <row r="929" spans="1:14" x14ac:dyDescent="0.25">
      <c r="A929" t="s">
        <v>4979</v>
      </c>
      <c r="B929" t="s">
        <v>72</v>
      </c>
      <c r="C929" t="s">
        <v>237</v>
      </c>
      <c r="D929" t="s">
        <v>4064</v>
      </c>
      <c r="E929">
        <v>372</v>
      </c>
      <c r="F929">
        <v>71</v>
      </c>
      <c r="G929">
        <v>295</v>
      </c>
      <c r="H929">
        <v>6</v>
      </c>
      <c r="I929">
        <v>0</v>
      </c>
      <c r="J929">
        <v>101</v>
      </c>
      <c r="K929">
        <v>0</v>
      </c>
      <c r="L929">
        <v>0</v>
      </c>
      <c r="M929">
        <v>0</v>
      </c>
      <c r="N929">
        <v>0</v>
      </c>
    </row>
    <row r="930" spans="1:14" x14ac:dyDescent="0.25">
      <c r="A930" t="s">
        <v>4980</v>
      </c>
      <c r="B930" t="s">
        <v>72</v>
      </c>
      <c r="C930" t="s">
        <v>238</v>
      </c>
      <c r="D930" t="s">
        <v>4064</v>
      </c>
      <c r="E930">
        <v>122</v>
      </c>
      <c r="F930">
        <v>28</v>
      </c>
      <c r="G930">
        <v>93</v>
      </c>
      <c r="H930">
        <v>1</v>
      </c>
      <c r="I930">
        <v>0</v>
      </c>
      <c r="J930">
        <v>28</v>
      </c>
      <c r="K930">
        <v>0</v>
      </c>
      <c r="L930">
        <v>0</v>
      </c>
      <c r="M930">
        <v>0</v>
      </c>
      <c r="N930">
        <v>0</v>
      </c>
    </row>
    <row r="931" spans="1:14" x14ac:dyDescent="0.25">
      <c r="A931" t="s">
        <v>4981</v>
      </c>
      <c r="B931" t="s">
        <v>72</v>
      </c>
      <c r="C931" t="s">
        <v>239</v>
      </c>
      <c r="D931" t="s">
        <v>4064</v>
      </c>
      <c r="E931">
        <v>191</v>
      </c>
      <c r="F931">
        <v>28</v>
      </c>
      <c r="G931">
        <v>160</v>
      </c>
      <c r="H931">
        <v>3</v>
      </c>
      <c r="I931">
        <v>0</v>
      </c>
      <c r="J931">
        <v>31</v>
      </c>
      <c r="K931">
        <v>0</v>
      </c>
      <c r="L931">
        <v>0</v>
      </c>
      <c r="M931">
        <v>0</v>
      </c>
      <c r="N931">
        <v>0</v>
      </c>
    </row>
    <row r="932" spans="1:14" x14ac:dyDescent="0.25">
      <c r="A932" t="s">
        <v>4982</v>
      </c>
      <c r="B932" t="s">
        <v>72</v>
      </c>
      <c r="C932" t="s">
        <v>240</v>
      </c>
      <c r="D932" t="s">
        <v>4064</v>
      </c>
      <c r="E932">
        <v>156</v>
      </c>
      <c r="F932">
        <v>33</v>
      </c>
      <c r="G932">
        <v>122</v>
      </c>
      <c r="H932">
        <v>1</v>
      </c>
      <c r="I932">
        <v>0</v>
      </c>
      <c r="J932">
        <v>45</v>
      </c>
      <c r="K932">
        <v>0</v>
      </c>
      <c r="L932">
        <v>0</v>
      </c>
      <c r="M932">
        <v>0</v>
      </c>
      <c r="N932">
        <v>0</v>
      </c>
    </row>
    <row r="933" spans="1:14" x14ac:dyDescent="0.25">
      <c r="A933" t="s">
        <v>4983</v>
      </c>
      <c r="B933" t="s">
        <v>72</v>
      </c>
      <c r="C933" t="s">
        <v>241</v>
      </c>
      <c r="D933" t="s">
        <v>4064</v>
      </c>
      <c r="E933">
        <v>69</v>
      </c>
      <c r="F933">
        <v>3</v>
      </c>
      <c r="G933">
        <v>62</v>
      </c>
      <c r="H933">
        <v>3</v>
      </c>
      <c r="I933">
        <v>1</v>
      </c>
      <c r="J933">
        <v>31</v>
      </c>
      <c r="K933">
        <v>0</v>
      </c>
      <c r="L933">
        <v>0</v>
      </c>
      <c r="M933">
        <v>0</v>
      </c>
      <c r="N933">
        <v>0</v>
      </c>
    </row>
    <row r="934" spans="1:14" x14ac:dyDescent="0.25">
      <c r="A934" t="s">
        <v>4984</v>
      </c>
      <c r="B934" t="s">
        <v>72</v>
      </c>
      <c r="C934" t="s">
        <v>242</v>
      </c>
      <c r="D934" t="s">
        <v>4064</v>
      </c>
      <c r="E934">
        <v>286</v>
      </c>
      <c r="F934">
        <v>57</v>
      </c>
      <c r="G934">
        <v>227</v>
      </c>
      <c r="H934">
        <v>1</v>
      </c>
      <c r="I934">
        <v>1</v>
      </c>
      <c r="J934">
        <v>109</v>
      </c>
      <c r="K934">
        <v>0</v>
      </c>
      <c r="L934">
        <v>0</v>
      </c>
      <c r="M934">
        <v>0</v>
      </c>
      <c r="N934">
        <v>0</v>
      </c>
    </row>
    <row r="935" spans="1:14" x14ac:dyDescent="0.25">
      <c r="A935" t="s">
        <v>4985</v>
      </c>
      <c r="B935" t="s">
        <v>72</v>
      </c>
      <c r="C935" t="s">
        <v>243</v>
      </c>
      <c r="D935" t="s">
        <v>4064</v>
      </c>
      <c r="E935">
        <v>116</v>
      </c>
      <c r="F935">
        <v>15</v>
      </c>
      <c r="G935">
        <v>101</v>
      </c>
      <c r="H935">
        <v>0</v>
      </c>
      <c r="I935">
        <v>0</v>
      </c>
      <c r="J935">
        <v>39</v>
      </c>
      <c r="K935">
        <v>0</v>
      </c>
      <c r="L935">
        <v>0</v>
      </c>
      <c r="M935">
        <v>0</v>
      </c>
      <c r="N935">
        <v>0</v>
      </c>
    </row>
    <row r="936" spans="1:14" x14ac:dyDescent="0.25">
      <c r="A936" t="s">
        <v>4986</v>
      </c>
      <c r="B936" t="s">
        <v>72</v>
      </c>
      <c r="C936" t="s">
        <v>93</v>
      </c>
      <c r="D936" t="s">
        <v>4066</v>
      </c>
      <c r="E936">
        <v>137</v>
      </c>
      <c r="F936">
        <v>16</v>
      </c>
      <c r="G936">
        <v>118</v>
      </c>
      <c r="H936">
        <v>3</v>
      </c>
      <c r="I936">
        <v>0</v>
      </c>
      <c r="J936">
        <v>0</v>
      </c>
      <c r="K936">
        <v>0</v>
      </c>
      <c r="L936">
        <v>0</v>
      </c>
      <c r="M936">
        <v>0</v>
      </c>
      <c r="N936">
        <v>0</v>
      </c>
    </row>
    <row r="937" spans="1:14" x14ac:dyDescent="0.25">
      <c r="A937" t="s">
        <v>4987</v>
      </c>
      <c r="B937" t="s">
        <v>72</v>
      </c>
      <c r="C937" t="s">
        <v>94</v>
      </c>
      <c r="D937" t="s">
        <v>4066</v>
      </c>
      <c r="E937">
        <v>295</v>
      </c>
      <c r="F937">
        <v>61</v>
      </c>
      <c r="G937">
        <v>218</v>
      </c>
      <c r="H937">
        <v>12</v>
      </c>
      <c r="I937">
        <v>4</v>
      </c>
      <c r="J937">
        <v>0</v>
      </c>
      <c r="K937">
        <v>0</v>
      </c>
      <c r="L937">
        <v>0</v>
      </c>
      <c r="M937">
        <v>0</v>
      </c>
      <c r="N937">
        <v>0</v>
      </c>
    </row>
    <row r="938" spans="1:14" x14ac:dyDescent="0.25">
      <c r="A938" t="s">
        <v>4988</v>
      </c>
      <c r="B938" t="s">
        <v>72</v>
      </c>
      <c r="C938" t="s">
        <v>95</v>
      </c>
      <c r="D938" t="s">
        <v>4066</v>
      </c>
      <c r="E938">
        <v>171</v>
      </c>
      <c r="F938">
        <v>33</v>
      </c>
      <c r="G938">
        <v>134</v>
      </c>
      <c r="H938">
        <v>1</v>
      </c>
      <c r="I938">
        <v>3</v>
      </c>
      <c r="J938">
        <v>0</v>
      </c>
      <c r="K938">
        <v>0</v>
      </c>
      <c r="L938">
        <v>0</v>
      </c>
      <c r="M938">
        <v>0</v>
      </c>
      <c r="N938">
        <v>0</v>
      </c>
    </row>
    <row r="939" spans="1:14" x14ac:dyDescent="0.25">
      <c r="A939" t="s">
        <v>4989</v>
      </c>
      <c r="B939" t="s">
        <v>72</v>
      </c>
      <c r="C939" t="s">
        <v>96</v>
      </c>
      <c r="D939" t="s">
        <v>4066</v>
      </c>
      <c r="E939">
        <v>135</v>
      </c>
      <c r="F939">
        <v>25</v>
      </c>
      <c r="G939">
        <v>107</v>
      </c>
      <c r="H939">
        <v>3</v>
      </c>
      <c r="I939">
        <v>0</v>
      </c>
      <c r="J939">
        <v>0</v>
      </c>
      <c r="K939">
        <v>0</v>
      </c>
      <c r="L939">
        <v>0</v>
      </c>
      <c r="M939">
        <v>0</v>
      </c>
      <c r="N939">
        <v>0</v>
      </c>
    </row>
    <row r="940" spans="1:14" x14ac:dyDescent="0.25">
      <c r="A940" t="s">
        <v>4990</v>
      </c>
      <c r="B940" t="s">
        <v>72</v>
      </c>
      <c r="C940" t="s">
        <v>97</v>
      </c>
      <c r="D940" t="s">
        <v>4066</v>
      </c>
      <c r="E940">
        <v>125</v>
      </c>
      <c r="F940">
        <v>36</v>
      </c>
      <c r="G940">
        <v>88</v>
      </c>
      <c r="H940">
        <v>1</v>
      </c>
      <c r="I940">
        <v>0</v>
      </c>
      <c r="J940">
        <v>0</v>
      </c>
      <c r="K940">
        <v>0</v>
      </c>
      <c r="L940">
        <v>0</v>
      </c>
      <c r="M940">
        <v>0</v>
      </c>
      <c r="N940">
        <v>0</v>
      </c>
    </row>
    <row r="941" spans="1:14" x14ac:dyDescent="0.25">
      <c r="A941" t="s">
        <v>4991</v>
      </c>
      <c r="B941" t="s">
        <v>72</v>
      </c>
      <c r="C941" t="s">
        <v>98</v>
      </c>
      <c r="D941" t="s">
        <v>4066</v>
      </c>
      <c r="E941">
        <v>300</v>
      </c>
      <c r="F941">
        <v>35</v>
      </c>
      <c r="G941">
        <v>251</v>
      </c>
      <c r="H941">
        <v>8</v>
      </c>
      <c r="I941">
        <v>6</v>
      </c>
      <c r="J941">
        <v>0</v>
      </c>
      <c r="K941">
        <v>0</v>
      </c>
      <c r="L941">
        <v>0</v>
      </c>
      <c r="M941">
        <v>0</v>
      </c>
      <c r="N941">
        <v>0</v>
      </c>
    </row>
    <row r="942" spans="1:14" x14ac:dyDescent="0.25">
      <c r="A942" t="s">
        <v>4992</v>
      </c>
      <c r="B942" t="s">
        <v>72</v>
      </c>
      <c r="C942" t="s">
        <v>99</v>
      </c>
      <c r="D942" t="s">
        <v>4066</v>
      </c>
      <c r="E942">
        <v>613</v>
      </c>
      <c r="F942">
        <v>78</v>
      </c>
      <c r="G942">
        <v>493</v>
      </c>
      <c r="H942">
        <v>34</v>
      </c>
      <c r="I942">
        <v>8</v>
      </c>
      <c r="J942">
        <v>0</v>
      </c>
      <c r="K942">
        <v>0</v>
      </c>
      <c r="L942">
        <v>0</v>
      </c>
      <c r="M942">
        <v>0</v>
      </c>
      <c r="N942">
        <v>0</v>
      </c>
    </row>
    <row r="943" spans="1:14" x14ac:dyDescent="0.25">
      <c r="A943" t="s">
        <v>4993</v>
      </c>
      <c r="B943" t="s">
        <v>72</v>
      </c>
      <c r="C943" t="s">
        <v>100</v>
      </c>
      <c r="D943" t="s">
        <v>4066</v>
      </c>
      <c r="E943">
        <v>102</v>
      </c>
      <c r="F943">
        <v>18</v>
      </c>
      <c r="G943">
        <v>81</v>
      </c>
      <c r="H943">
        <v>2</v>
      </c>
      <c r="I943">
        <v>1</v>
      </c>
      <c r="J943">
        <v>0</v>
      </c>
      <c r="K943">
        <v>0</v>
      </c>
      <c r="L943">
        <v>0</v>
      </c>
      <c r="M943">
        <v>0</v>
      </c>
      <c r="N943">
        <v>0</v>
      </c>
    </row>
    <row r="944" spans="1:14" x14ac:dyDescent="0.25">
      <c r="A944" t="s">
        <v>4994</v>
      </c>
      <c r="B944" t="s">
        <v>72</v>
      </c>
      <c r="C944" t="s">
        <v>101</v>
      </c>
      <c r="D944" t="s">
        <v>4066</v>
      </c>
      <c r="E944">
        <v>82</v>
      </c>
      <c r="F944">
        <v>16</v>
      </c>
      <c r="G944">
        <v>62</v>
      </c>
      <c r="H944">
        <v>3</v>
      </c>
      <c r="I944">
        <v>1</v>
      </c>
      <c r="J944">
        <v>0</v>
      </c>
      <c r="K944">
        <v>0</v>
      </c>
      <c r="L944">
        <v>0</v>
      </c>
      <c r="M944">
        <v>0</v>
      </c>
      <c r="N944">
        <v>0</v>
      </c>
    </row>
    <row r="945" spans="1:14" x14ac:dyDescent="0.25">
      <c r="A945" t="s">
        <v>4995</v>
      </c>
      <c r="B945" t="s">
        <v>72</v>
      </c>
      <c r="C945" t="s">
        <v>102</v>
      </c>
      <c r="D945" t="s">
        <v>4066</v>
      </c>
      <c r="E945">
        <v>162</v>
      </c>
      <c r="F945">
        <v>23</v>
      </c>
      <c r="G945">
        <v>133</v>
      </c>
      <c r="H945">
        <v>6</v>
      </c>
      <c r="I945">
        <v>0</v>
      </c>
      <c r="J945">
        <v>0</v>
      </c>
      <c r="K945">
        <v>0</v>
      </c>
      <c r="L945">
        <v>0</v>
      </c>
      <c r="M945">
        <v>0</v>
      </c>
      <c r="N945">
        <v>0</v>
      </c>
    </row>
    <row r="946" spans="1:14" x14ac:dyDescent="0.25">
      <c r="A946" t="s">
        <v>4996</v>
      </c>
      <c r="B946" t="s">
        <v>72</v>
      </c>
      <c r="C946" t="s">
        <v>103</v>
      </c>
      <c r="D946" t="s">
        <v>4066</v>
      </c>
      <c r="E946">
        <v>274</v>
      </c>
      <c r="F946">
        <v>55</v>
      </c>
      <c r="G946">
        <v>212</v>
      </c>
      <c r="H946">
        <v>7</v>
      </c>
      <c r="I946">
        <v>0</v>
      </c>
      <c r="J946">
        <v>0</v>
      </c>
      <c r="K946">
        <v>0</v>
      </c>
      <c r="L946">
        <v>0</v>
      </c>
      <c r="M946">
        <v>0</v>
      </c>
      <c r="N946">
        <v>0</v>
      </c>
    </row>
    <row r="947" spans="1:14" x14ac:dyDescent="0.25">
      <c r="A947" t="s">
        <v>4997</v>
      </c>
      <c r="B947" t="s">
        <v>72</v>
      </c>
      <c r="C947" t="s">
        <v>104</v>
      </c>
      <c r="D947" t="s">
        <v>4066</v>
      </c>
      <c r="E947">
        <v>171</v>
      </c>
      <c r="F947">
        <v>34</v>
      </c>
      <c r="G947">
        <v>135</v>
      </c>
      <c r="H947">
        <v>2</v>
      </c>
      <c r="I947">
        <v>0</v>
      </c>
      <c r="J947">
        <v>0</v>
      </c>
      <c r="K947">
        <v>0</v>
      </c>
      <c r="L947">
        <v>0</v>
      </c>
      <c r="M947">
        <v>0</v>
      </c>
      <c r="N947">
        <v>0</v>
      </c>
    </row>
    <row r="948" spans="1:14" x14ac:dyDescent="0.25">
      <c r="A948" t="s">
        <v>4998</v>
      </c>
      <c r="B948" t="s">
        <v>72</v>
      </c>
      <c r="C948" t="s">
        <v>105</v>
      </c>
      <c r="D948" t="s">
        <v>4066</v>
      </c>
      <c r="E948">
        <v>408</v>
      </c>
      <c r="F948">
        <v>70</v>
      </c>
      <c r="G948">
        <v>327</v>
      </c>
      <c r="H948">
        <v>9</v>
      </c>
      <c r="I948">
        <v>2</v>
      </c>
      <c r="J948">
        <v>0</v>
      </c>
      <c r="K948">
        <v>0</v>
      </c>
      <c r="L948">
        <v>0</v>
      </c>
      <c r="M948">
        <v>0</v>
      </c>
      <c r="N948">
        <v>0</v>
      </c>
    </row>
    <row r="949" spans="1:14" x14ac:dyDescent="0.25">
      <c r="A949" t="s">
        <v>4999</v>
      </c>
      <c r="B949" t="s">
        <v>72</v>
      </c>
      <c r="C949" t="s">
        <v>106</v>
      </c>
      <c r="D949" t="s">
        <v>4066</v>
      </c>
      <c r="E949">
        <v>196</v>
      </c>
      <c r="F949">
        <v>28</v>
      </c>
      <c r="G949">
        <v>161</v>
      </c>
      <c r="H949">
        <v>5</v>
      </c>
      <c r="I949">
        <v>2</v>
      </c>
      <c r="J949">
        <v>0</v>
      </c>
      <c r="K949">
        <v>0</v>
      </c>
      <c r="L949">
        <v>0</v>
      </c>
      <c r="M949">
        <v>0</v>
      </c>
      <c r="N949">
        <v>0</v>
      </c>
    </row>
    <row r="950" spans="1:14" x14ac:dyDescent="0.25">
      <c r="A950" t="s">
        <v>5000</v>
      </c>
      <c r="B950" t="s">
        <v>72</v>
      </c>
      <c r="C950" t="s">
        <v>107</v>
      </c>
      <c r="D950" t="s">
        <v>4066</v>
      </c>
      <c r="E950">
        <v>155</v>
      </c>
      <c r="F950">
        <v>38</v>
      </c>
      <c r="G950">
        <v>114</v>
      </c>
      <c r="H950">
        <v>2</v>
      </c>
      <c r="I950">
        <v>1</v>
      </c>
      <c r="J950">
        <v>0</v>
      </c>
      <c r="K950">
        <v>0</v>
      </c>
      <c r="L950">
        <v>0</v>
      </c>
      <c r="M950">
        <v>0</v>
      </c>
      <c r="N950">
        <v>0</v>
      </c>
    </row>
    <row r="951" spans="1:14" x14ac:dyDescent="0.25">
      <c r="A951" t="s">
        <v>5001</v>
      </c>
      <c r="B951" t="s">
        <v>72</v>
      </c>
      <c r="C951" t="s">
        <v>108</v>
      </c>
      <c r="D951" t="s">
        <v>4066</v>
      </c>
      <c r="E951">
        <v>347</v>
      </c>
      <c r="F951">
        <v>65</v>
      </c>
      <c r="G951">
        <v>271</v>
      </c>
      <c r="H951">
        <v>11</v>
      </c>
      <c r="I951">
        <v>0</v>
      </c>
      <c r="J951">
        <v>0</v>
      </c>
      <c r="K951">
        <v>0</v>
      </c>
      <c r="L951">
        <v>0</v>
      </c>
      <c r="M951">
        <v>0</v>
      </c>
      <c r="N951">
        <v>0</v>
      </c>
    </row>
    <row r="952" spans="1:14" x14ac:dyDescent="0.25">
      <c r="A952" t="s">
        <v>5002</v>
      </c>
      <c r="B952" t="s">
        <v>72</v>
      </c>
      <c r="C952" t="s">
        <v>109</v>
      </c>
      <c r="D952" t="s">
        <v>4066</v>
      </c>
      <c r="E952">
        <v>453</v>
      </c>
      <c r="F952">
        <v>100</v>
      </c>
      <c r="G952">
        <v>339</v>
      </c>
      <c r="H952">
        <v>12</v>
      </c>
      <c r="I952">
        <v>2</v>
      </c>
      <c r="J952">
        <v>0</v>
      </c>
      <c r="K952">
        <v>0</v>
      </c>
      <c r="L952">
        <v>0</v>
      </c>
      <c r="M952">
        <v>0</v>
      </c>
      <c r="N952">
        <v>0</v>
      </c>
    </row>
    <row r="953" spans="1:14" x14ac:dyDescent="0.25">
      <c r="A953" t="s">
        <v>5003</v>
      </c>
      <c r="B953" t="s">
        <v>72</v>
      </c>
      <c r="C953" t="s">
        <v>110</v>
      </c>
      <c r="D953" t="s">
        <v>4066</v>
      </c>
      <c r="E953">
        <v>544</v>
      </c>
      <c r="F953">
        <v>86</v>
      </c>
      <c r="G953">
        <v>443</v>
      </c>
      <c r="H953">
        <v>14</v>
      </c>
      <c r="I953">
        <v>1</v>
      </c>
      <c r="J953">
        <v>0</v>
      </c>
      <c r="K953">
        <v>0</v>
      </c>
      <c r="L953">
        <v>0</v>
      </c>
      <c r="M953">
        <v>0</v>
      </c>
      <c r="N953">
        <v>0</v>
      </c>
    </row>
    <row r="954" spans="1:14" x14ac:dyDescent="0.25">
      <c r="A954" t="s">
        <v>5004</v>
      </c>
      <c r="B954" t="s">
        <v>72</v>
      </c>
      <c r="C954" t="s">
        <v>111</v>
      </c>
      <c r="D954" t="s">
        <v>4066</v>
      </c>
      <c r="E954">
        <v>138</v>
      </c>
      <c r="F954">
        <v>29</v>
      </c>
      <c r="G954">
        <v>103</v>
      </c>
      <c r="H954">
        <v>6</v>
      </c>
      <c r="I954">
        <v>0</v>
      </c>
      <c r="J954">
        <v>0</v>
      </c>
      <c r="K954">
        <v>0</v>
      </c>
      <c r="L954">
        <v>0</v>
      </c>
      <c r="M954">
        <v>0</v>
      </c>
      <c r="N954">
        <v>0</v>
      </c>
    </row>
    <row r="955" spans="1:14" x14ac:dyDescent="0.25">
      <c r="A955" t="s">
        <v>5005</v>
      </c>
      <c r="B955" t="s">
        <v>72</v>
      </c>
      <c r="C955" t="s">
        <v>112</v>
      </c>
      <c r="D955" t="s">
        <v>4066</v>
      </c>
      <c r="E955">
        <v>151</v>
      </c>
      <c r="F955">
        <v>36</v>
      </c>
      <c r="G955">
        <v>110</v>
      </c>
      <c r="H955">
        <v>3</v>
      </c>
      <c r="I955">
        <v>2</v>
      </c>
      <c r="J955">
        <v>0</v>
      </c>
      <c r="K955">
        <v>0</v>
      </c>
      <c r="L955">
        <v>0</v>
      </c>
      <c r="M955">
        <v>0</v>
      </c>
      <c r="N955">
        <v>0</v>
      </c>
    </row>
    <row r="956" spans="1:14" x14ac:dyDescent="0.25">
      <c r="A956" t="s">
        <v>5006</v>
      </c>
      <c r="B956" t="s">
        <v>72</v>
      </c>
      <c r="C956" t="s">
        <v>113</v>
      </c>
      <c r="D956" t="s">
        <v>4066</v>
      </c>
      <c r="E956">
        <v>615</v>
      </c>
      <c r="F956">
        <v>144</v>
      </c>
      <c r="G956">
        <v>449</v>
      </c>
      <c r="H956">
        <v>19</v>
      </c>
      <c r="I956">
        <v>3</v>
      </c>
      <c r="J956">
        <v>0</v>
      </c>
      <c r="K956">
        <v>0</v>
      </c>
      <c r="L956">
        <v>0</v>
      </c>
      <c r="M956">
        <v>0</v>
      </c>
      <c r="N956">
        <v>0</v>
      </c>
    </row>
    <row r="957" spans="1:14" x14ac:dyDescent="0.25">
      <c r="A957" t="s">
        <v>5007</v>
      </c>
      <c r="B957" t="s">
        <v>72</v>
      </c>
      <c r="C957" t="s">
        <v>114</v>
      </c>
      <c r="D957" t="s">
        <v>4066</v>
      </c>
      <c r="E957">
        <v>159</v>
      </c>
      <c r="F957">
        <v>31</v>
      </c>
      <c r="G957">
        <v>118</v>
      </c>
      <c r="H957">
        <v>9</v>
      </c>
      <c r="I957">
        <v>1</v>
      </c>
      <c r="J957">
        <v>0</v>
      </c>
      <c r="K957">
        <v>0</v>
      </c>
      <c r="L957">
        <v>0</v>
      </c>
      <c r="M957">
        <v>0</v>
      </c>
      <c r="N957">
        <v>0</v>
      </c>
    </row>
    <row r="958" spans="1:14" x14ac:dyDescent="0.25">
      <c r="A958" t="s">
        <v>5008</v>
      </c>
      <c r="B958" t="s">
        <v>72</v>
      </c>
      <c r="C958" t="s">
        <v>115</v>
      </c>
      <c r="D958" t="s">
        <v>4066</v>
      </c>
      <c r="E958">
        <v>310</v>
      </c>
      <c r="F958">
        <v>66</v>
      </c>
      <c r="G958">
        <v>237</v>
      </c>
      <c r="H958">
        <v>5</v>
      </c>
      <c r="I958">
        <v>2</v>
      </c>
      <c r="J958">
        <v>0</v>
      </c>
      <c r="K958">
        <v>0</v>
      </c>
      <c r="L958">
        <v>0</v>
      </c>
      <c r="M958">
        <v>0</v>
      </c>
      <c r="N958">
        <v>0</v>
      </c>
    </row>
    <row r="959" spans="1:14" x14ac:dyDescent="0.25">
      <c r="A959" t="s">
        <v>5009</v>
      </c>
      <c r="B959" t="s">
        <v>72</v>
      </c>
      <c r="C959" t="s">
        <v>116</v>
      </c>
      <c r="D959" t="s">
        <v>4066</v>
      </c>
      <c r="E959">
        <v>244</v>
      </c>
      <c r="F959">
        <v>52</v>
      </c>
      <c r="G959">
        <v>189</v>
      </c>
      <c r="H959">
        <v>3</v>
      </c>
      <c r="I959">
        <v>0</v>
      </c>
      <c r="J959">
        <v>0</v>
      </c>
      <c r="K959">
        <v>0</v>
      </c>
      <c r="L959">
        <v>0</v>
      </c>
      <c r="M959">
        <v>0</v>
      </c>
      <c r="N959">
        <v>0</v>
      </c>
    </row>
    <row r="960" spans="1:14" x14ac:dyDescent="0.25">
      <c r="A960" t="s">
        <v>5010</v>
      </c>
      <c r="B960" t="s">
        <v>72</v>
      </c>
      <c r="C960" t="s">
        <v>117</v>
      </c>
      <c r="D960" t="s">
        <v>4066</v>
      </c>
      <c r="E960">
        <v>222</v>
      </c>
      <c r="F960">
        <v>45</v>
      </c>
      <c r="G960">
        <v>171</v>
      </c>
      <c r="H960">
        <v>5</v>
      </c>
      <c r="I960">
        <v>1</v>
      </c>
      <c r="J960">
        <v>0</v>
      </c>
      <c r="K960">
        <v>0</v>
      </c>
      <c r="L960">
        <v>0</v>
      </c>
      <c r="M960">
        <v>0</v>
      </c>
      <c r="N960">
        <v>0</v>
      </c>
    </row>
    <row r="961" spans="1:14" x14ac:dyDescent="0.25">
      <c r="A961" t="s">
        <v>5011</v>
      </c>
      <c r="B961" t="s">
        <v>72</v>
      </c>
      <c r="C961" t="s">
        <v>118</v>
      </c>
      <c r="D961" t="s">
        <v>4066</v>
      </c>
      <c r="E961">
        <v>5</v>
      </c>
      <c r="F961">
        <v>2</v>
      </c>
      <c r="G961">
        <v>3</v>
      </c>
      <c r="H961">
        <v>0</v>
      </c>
      <c r="I961">
        <v>0</v>
      </c>
      <c r="J961">
        <v>0</v>
      </c>
      <c r="K961">
        <v>0</v>
      </c>
      <c r="L961">
        <v>0</v>
      </c>
      <c r="M961">
        <v>0</v>
      </c>
      <c r="N961">
        <v>0</v>
      </c>
    </row>
    <row r="962" spans="1:14" x14ac:dyDescent="0.25">
      <c r="A962" t="s">
        <v>5012</v>
      </c>
      <c r="B962" t="s">
        <v>72</v>
      </c>
      <c r="C962" t="s">
        <v>119</v>
      </c>
      <c r="D962" t="s">
        <v>4066</v>
      </c>
      <c r="E962">
        <v>354</v>
      </c>
      <c r="F962">
        <v>85</v>
      </c>
      <c r="G962">
        <v>262</v>
      </c>
      <c r="H962">
        <v>5</v>
      </c>
      <c r="I962">
        <v>2</v>
      </c>
      <c r="J962">
        <v>0</v>
      </c>
      <c r="K962">
        <v>0</v>
      </c>
      <c r="L962">
        <v>0</v>
      </c>
      <c r="M962">
        <v>0</v>
      </c>
      <c r="N962">
        <v>0</v>
      </c>
    </row>
    <row r="963" spans="1:14" x14ac:dyDescent="0.25">
      <c r="A963" t="s">
        <v>5013</v>
      </c>
      <c r="B963" t="s">
        <v>72</v>
      </c>
      <c r="C963" t="s">
        <v>120</v>
      </c>
      <c r="D963" t="s">
        <v>4066</v>
      </c>
      <c r="E963">
        <v>270</v>
      </c>
      <c r="F963">
        <v>33</v>
      </c>
      <c r="G963">
        <v>227</v>
      </c>
      <c r="H963">
        <v>7</v>
      </c>
      <c r="I963">
        <v>3</v>
      </c>
      <c r="J963">
        <v>0</v>
      </c>
      <c r="K963">
        <v>0</v>
      </c>
      <c r="L963">
        <v>0</v>
      </c>
      <c r="M963">
        <v>0</v>
      </c>
      <c r="N963">
        <v>0</v>
      </c>
    </row>
    <row r="964" spans="1:14" x14ac:dyDescent="0.25">
      <c r="A964" t="s">
        <v>5014</v>
      </c>
      <c r="B964" t="s">
        <v>72</v>
      </c>
      <c r="C964" t="s">
        <v>121</v>
      </c>
      <c r="D964" t="s">
        <v>4066</v>
      </c>
      <c r="E964">
        <v>337</v>
      </c>
      <c r="F964">
        <v>50</v>
      </c>
      <c r="G964">
        <v>272</v>
      </c>
      <c r="H964">
        <v>10</v>
      </c>
      <c r="I964">
        <v>5</v>
      </c>
      <c r="J964">
        <v>0</v>
      </c>
      <c r="K964">
        <v>0</v>
      </c>
      <c r="L964">
        <v>0</v>
      </c>
      <c r="M964">
        <v>0</v>
      </c>
      <c r="N964">
        <v>0</v>
      </c>
    </row>
    <row r="965" spans="1:14" x14ac:dyDescent="0.25">
      <c r="A965" t="s">
        <v>5015</v>
      </c>
      <c r="B965" t="s">
        <v>72</v>
      </c>
      <c r="C965" t="s">
        <v>122</v>
      </c>
      <c r="D965" t="s">
        <v>4066</v>
      </c>
      <c r="E965">
        <v>231</v>
      </c>
      <c r="F965">
        <v>41</v>
      </c>
      <c r="G965">
        <v>190</v>
      </c>
      <c r="H965">
        <v>0</v>
      </c>
      <c r="I965">
        <v>0</v>
      </c>
      <c r="J965">
        <v>0</v>
      </c>
      <c r="K965">
        <v>0</v>
      </c>
      <c r="L965">
        <v>0</v>
      </c>
      <c r="M965">
        <v>0</v>
      </c>
      <c r="N965">
        <v>0</v>
      </c>
    </row>
    <row r="966" spans="1:14" x14ac:dyDescent="0.25">
      <c r="A966" t="s">
        <v>5016</v>
      </c>
      <c r="B966" t="s">
        <v>72</v>
      </c>
      <c r="C966" t="s">
        <v>123</v>
      </c>
      <c r="D966" t="s">
        <v>4066</v>
      </c>
      <c r="E966">
        <v>80</v>
      </c>
      <c r="F966">
        <v>10</v>
      </c>
      <c r="G966">
        <v>67</v>
      </c>
      <c r="H966">
        <v>2</v>
      </c>
      <c r="I966">
        <v>1</v>
      </c>
      <c r="J966">
        <v>0</v>
      </c>
      <c r="K966">
        <v>0</v>
      </c>
      <c r="L966">
        <v>0</v>
      </c>
      <c r="M966">
        <v>0</v>
      </c>
      <c r="N966">
        <v>0</v>
      </c>
    </row>
    <row r="967" spans="1:14" x14ac:dyDescent="0.25">
      <c r="A967" t="s">
        <v>5017</v>
      </c>
      <c r="B967" t="s">
        <v>72</v>
      </c>
      <c r="C967" t="s">
        <v>124</v>
      </c>
      <c r="D967" t="s">
        <v>4066</v>
      </c>
      <c r="E967">
        <v>164</v>
      </c>
      <c r="F967">
        <v>9</v>
      </c>
      <c r="G967">
        <v>153</v>
      </c>
      <c r="H967">
        <v>1</v>
      </c>
      <c r="I967">
        <v>1</v>
      </c>
      <c r="J967">
        <v>0</v>
      </c>
      <c r="K967">
        <v>0</v>
      </c>
      <c r="L967">
        <v>0</v>
      </c>
      <c r="M967">
        <v>0</v>
      </c>
      <c r="N967">
        <v>0</v>
      </c>
    </row>
    <row r="968" spans="1:14" x14ac:dyDescent="0.25">
      <c r="A968" t="s">
        <v>5018</v>
      </c>
      <c r="B968" t="s">
        <v>72</v>
      </c>
      <c r="C968" t="s">
        <v>125</v>
      </c>
      <c r="D968" t="s">
        <v>4066</v>
      </c>
      <c r="E968">
        <v>547</v>
      </c>
      <c r="F968">
        <v>62</v>
      </c>
      <c r="G968">
        <v>464</v>
      </c>
      <c r="H968">
        <v>12</v>
      </c>
      <c r="I968">
        <v>9</v>
      </c>
      <c r="J968">
        <v>0</v>
      </c>
      <c r="K968">
        <v>0</v>
      </c>
      <c r="L968">
        <v>0</v>
      </c>
      <c r="M968">
        <v>0</v>
      </c>
      <c r="N968">
        <v>0</v>
      </c>
    </row>
    <row r="969" spans="1:14" x14ac:dyDescent="0.25">
      <c r="A969" t="s">
        <v>5019</v>
      </c>
      <c r="B969" t="s">
        <v>72</v>
      </c>
      <c r="C969" t="s">
        <v>126</v>
      </c>
      <c r="D969" t="s">
        <v>4066</v>
      </c>
      <c r="E969">
        <v>536</v>
      </c>
      <c r="F969">
        <v>97</v>
      </c>
      <c r="G969">
        <v>420</v>
      </c>
      <c r="H969">
        <v>11</v>
      </c>
      <c r="I969">
        <v>8</v>
      </c>
      <c r="J969">
        <v>0</v>
      </c>
      <c r="K969">
        <v>0</v>
      </c>
      <c r="L969">
        <v>0</v>
      </c>
      <c r="M969">
        <v>0</v>
      </c>
      <c r="N969">
        <v>0</v>
      </c>
    </row>
    <row r="970" spans="1:14" x14ac:dyDescent="0.25">
      <c r="A970" t="s">
        <v>5020</v>
      </c>
      <c r="B970" t="s">
        <v>72</v>
      </c>
      <c r="C970" t="s">
        <v>127</v>
      </c>
      <c r="D970" t="s">
        <v>4066</v>
      </c>
      <c r="E970">
        <v>259</v>
      </c>
      <c r="F970">
        <v>29</v>
      </c>
      <c r="G970">
        <v>225</v>
      </c>
      <c r="H970">
        <v>3</v>
      </c>
      <c r="I970">
        <v>2</v>
      </c>
      <c r="J970">
        <v>0</v>
      </c>
      <c r="K970">
        <v>0</v>
      </c>
      <c r="L970">
        <v>0</v>
      </c>
      <c r="M970">
        <v>0</v>
      </c>
      <c r="N970">
        <v>0</v>
      </c>
    </row>
    <row r="971" spans="1:14" x14ac:dyDescent="0.25">
      <c r="A971" t="s">
        <v>5021</v>
      </c>
      <c r="B971" t="s">
        <v>72</v>
      </c>
      <c r="C971" t="s">
        <v>128</v>
      </c>
      <c r="D971" t="s">
        <v>4066</v>
      </c>
      <c r="E971">
        <v>221</v>
      </c>
      <c r="F971">
        <v>49</v>
      </c>
      <c r="G971">
        <v>170</v>
      </c>
      <c r="H971">
        <v>2</v>
      </c>
      <c r="I971">
        <v>0</v>
      </c>
      <c r="J971">
        <v>0</v>
      </c>
      <c r="K971">
        <v>0</v>
      </c>
      <c r="L971">
        <v>0</v>
      </c>
      <c r="M971">
        <v>0</v>
      </c>
      <c r="N971">
        <v>0</v>
      </c>
    </row>
    <row r="972" spans="1:14" x14ac:dyDescent="0.25">
      <c r="A972" t="s">
        <v>5022</v>
      </c>
      <c r="B972" t="s">
        <v>72</v>
      </c>
      <c r="C972" t="s">
        <v>129</v>
      </c>
      <c r="D972" t="s">
        <v>4066</v>
      </c>
      <c r="E972">
        <v>152</v>
      </c>
      <c r="F972">
        <v>35</v>
      </c>
      <c r="G972">
        <v>112</v>
      </c>
      <c r="H972">
        <v>4</v>
      </c>
      <c r="I972">
        <v>1</v>
      </c>
      <c r="J972">
        <v>0</v>
      </c>
      <c r="K972">
        <v>0</v>
      </c>
      <c r="L972">
        <v>0</v>
      </c>
      <c r="M972">
        <v>0</v>
      </c>
      <c r="N972">
        <v>0</v>
      </c>
    </row>
    <row r="973" spans="1:14" x14ac:dyDescent="0.25">
      <c r="A973" t="s">
        <v>5023</v>
      </c>
      <c r="B973" t="s">
        <v>72</v>
      </c>
      <c r="C973" t="s">
        <v>130</v>
      </c>
      <c r="D973" t="s">
        <v>4066</v>
      </c>
      <c r="E973">
        <v>305</v>
      </c>
      <c r="F973">
        <v>40</v>
      </c>
      <c r="G973">
        <v>252</v>
      </c>
      <c r="H973">
        <v>12</v>
      </c>
      <c r="I973">
        <v>1</v>
      </c>
      <c r="J973">
        <v>0</v>
      </c>
      <c r="K973">
        <v>0</v>
      </c>
      <c r="L973">
        <v>0</v>
      </c>
      <c r="M973">
        <v>0</v>
      </c>
      <c r="N973">
        <v>0</v>
      </c>
    </row>
    <row r="974" spans="1:14" x14ac:dyDescent="0.25">
      <c r="A974" t="s">
        <v>5024</v>
      </c>
      <c r="B974" t="s">
        <v>72</v>
      </c>
      <c r="C974" t="s">
        <v>131</v>
      </c>
      <c r="D974" t="s">
        <v>4066</v>
      </c>
      <c r="E974">
        <v>237</v>
      </c>
      <c r="F974">
        <v>28</v>
      </c>
      <c r="G974">
        <v>198</v>
      </c>
      <c r="H974">
        <v>6</v>
      </c>
      <c r="I974">
        <v>5</v>
      </c>
      <c r="J974">
        <v>0</v>
      </c>
      <c r="K974">
        <v>0</v>
      </c>
      <c r="L974">
        <v>0</v>
      </c>
      <c r="M974">
        <v>0</v>
      </c>
      <c r="N974">
        <v>0</v>
      </c>
    </row>
    <row r="975" spans="1:14" x14ac:dyDescent="0.25">
      <c r="A975" t="s">
        <v>5025</v>
      </c>
      <c r="B975" t="s">
        <v>72</v>
      </c>
      <c r="C975" t="s">
        <v>132</v>
      </c>
      <c r="D975" t="s">
        <v>4066</v>
      </c>
      <c r="E975">
        <v>220</v>
      </c>
      <c r="F975">
        <v>38</v>
      </c>
      <c r="G975">
        <v>180</v>
      </c>
      <c r="H975">
        <v>2</v>
      </c>
      <c r="I975">
        <v>0</v>
      </c>
      <c r="J975">
        <v>0</v>
      </c>
      <c r="K975">
        <v>0</v>
      </c>
      <c r="L975">
        <v>0</v>
      </c>
      <c r="M975">
        <v>0</v>
      </c>
      <c r="N975">
        <v>0</v>
      </c>
    </row>
    <row r="976" spans="1:14" x14ac:dyDescent="0.25">
      <c r="A976" t="s">
        <v>5026</v>
      </c>
      <c r="B976" t="s">
        <v>72</v>
      </c>
      <c r="C976" t="s">
        <v>133</v>
      </c>
      <c r="D976" t="s">
        <v>4066</v>
      </c>
      <c r="E976">
        <v>296</v>
      </c>
      <c r="F976">
        <v>55</v>
      </c>
      <c r="G976">
        <v>236</v>
      </c>
      <c r="H976">
        <v>5</v>
      </c>
      <c r="I976">
        <v>0</v>
      </c>
      <c r="J976">
        <v>0</v>
      </c>
      <c r="K976">
        <v>0</v>
      </c>
      <c r="L976">
        <v>0</v>
      </c>
      <c r="M976">
        <v>0</v>
      </c>
      <c r="N976">
        <v>0</v>
      </c>
    </row>
    <row r="977" spans="1:14" x14ac:dyDescent="0.25">
      <c r="A977" t="s">
        <v>5027</v>
      </c>
      <c r="B977" t="s">
        <v>72</v>
      </c>
      <c r="C977" t="s">
        <v>134</v>
      </c>
      <c r="D977" t="s">
        <v>4066</v>
      </c>
      <c r="E977">
        <v>249</v>
      </c>
      <c r="F977">
        <v>30</v>
      </c>
      <c r="G977">
        <v>208</v>
      </c>
      <c r="H977">
        <v>8</v>
      </c>
      <c r="I977">
        <v>3</v>
      </c>
      <c r="J977">
        <v>0</v>
      </c>
      <c r="K977">
        <v>0</v>
      </c>
      <c r="L977">
        <v>0</v>
      </c>
      <c r="M977">
        <v>0</v>
      </c>
      <c r="N977">
        <v>0</v>
      </c>
    </row>
    <row r="978" spans="1:14" x14ac:dyDescent="0.25">
      <c r="A978" t="s">
        <v>5028</v>
      </c>
      <c r="B978" t="s">
        <v>72</v>
      </c>
      <c r="C978" t="s">
        <v>135</v>
      </c>
      <c r="D978" t="s">
        <v>4066</v>
      </c>
      <c r="E978">
        <v>1099</v>
      </c>
      <c r="F978">
        <v>214</v>
      </c>
      <c r="G978">
        <v>840</v>
      </c>
      <c r="H978">
        <v>35</v>
      </c>
      <c r="I978">
        <v>10</v>
      </c>
      <c r="J978">
        <v>0</v>
      </c>
      <c r="K978">
        <v>0</v>
      </c>
      <c r="L978">
        <v>0</v>
      </c>
      <c r="M978">
        <v>0</v>
      </c>
      <c r="N978">
        <v>0</v>
      </c>
    </row>
    <row r="979" spans="1:14" x14ac:dyDescent="0.25">
      <c r="A979" t="s">
        <v>5029</v>
      </c>
      <c r="B979" t="s">
        <v>72</v>
      </c>
      <c r="C979" t="s">
        <v>136</v>
      </c>
      <c r="D979" t="s">
        <v>4066</v>
      </c>
      <c r="E979">
        <v>114</v>
      </c>
      <c r="F979">
        <v>19</v>
      </c>
      <c r="G979">
        <v>92</v>
      </c>
      <c r="H979">
        <v>2</v>
      </c>
      <c r="I979">
        <v>1</v>
      </c>
      <c r="J979">
        <v>0</v>
      </c>
      <c r="K979">
        <v>0</v>
      </c>
      <c r="L979">
        <v>0</v>
      </c>
      <c r="M979">
        <v>0</v>
      </c>
      <c r="N979">
        <v>0</v>
      </c>
    </row>
    <row r="980" spans="1:14" x14ac:dyDescent="0.25">
      <c r="A980" t="s">
        <v>5030</v>
      </c>
      <c r="B980" t="s">
        <v>72</v>
      </c>
      <c r="C980" t="s">
        <v>137</v>
      </c>
      <c r="D980" t="s">
        <v>4066</v>
      </c>
      <c r="E980">
        <v>482</v>
      </c>
      <c r="F980">
        <v>77</v>
      </c>
      <c r="G980">
        <v>394</v>
      </c>
      <c r="H980">
        <v>9</v>
      </c>
      <c r="I980">
        <v>2</v>
      </c>
      <c r="J980">
        <v>0</v>
      </c>
      <c r="K980">
        <v>0</v>
      </c>
      <c r="L980">
        <v>0</v>
      </c>
      <c r="M980">
        <v>0</v>
      </c>
      <c r="N980">
        <v>0</v>
      </c>
    </row>
    <row r="981" spans="1:14" x14ac:dyDescent="0.25">
      <c r="A981" t="s">
        <v>5031</v>
      </c>
      <c r="B981" t="s">
        <v>72</v>
      </c>
      <c r="C981" t="s">
        <v>138</v>
      </c>
      <c r="D981" t="s">
        <v>4066</v>
      </c>
      <c r="E981">
        <v>290</v>
      </c>
      <c r="F981">
        <v>43</v>
      </c>
      <c r="G981">
        <v>227</v>
      </c>
      <c r="H981">
        <v>12</v>
      </c>
      <c r="I981">
        <v>8</v>
      </c>
      <c r="J981">
        <v>0</v>
      </c>
      <c r="K981">
        <v>0</v>
      </c>
      <c r="L981">
        <v>0</v>
      </c>
      <c r="M981">
        <v>0</v>
      </c>
      <c r="N981">
        <v>0</v>
      </c>
    </row>
    <row r="982" spans="1:14" x14ac:dyDescent="0.25">
      <c r="A982" t="s">
        <v>5032</v>
      </c>
      <c r="B982" t="s">
        <v>72</v>
      </c>
      <c r="C982" t="s">
        <v>139</v>
      </c>
      <c r="D982" t="s">
        <v>4066</v>
      </c>
      <c r="E982">
        <v>181</v>
      </c>
      <c r="F982">
        <v>30</v>
      </c>
      <c r="G982">
        <v>146</v>
      </c>
      <c r="H982">
        <v>5</v>
      </c>
      <c r="I982">
        <v>0</v>
      </c>
      <c r="J982">
        <v>0</v>
      </c>
      <c r="K982">
        <v>0</v>
      </c>
      <c r="L982">
        <v>0</v>
      </c>
      <c r="M982">
        <v>0</v>
      </c>
      <c r="N982">
        <v>0</v>
      </c>
    </row>
    <row r="983" spans="1:14" x14ac:dyDescent="0.25">
      <c r="A983" t="s">
        <v>5033</v>
      </c>
      <c r="B983" t="s">
        <v>72</v>
      </c>
      <c r="C983" t="s">
        <v>140</v>
      </c>
      <c r="D983" t="s">
        <v>4066</v>
      </c>
      <c r="E983">
        <v>109</v>
      </c>
      <c r="F983">
        <v>18</v>
      </c>
      <c r="G983">
        <v>85</v>
      </c>
      <c r="H983">
        <v>6</v>
      </c>
      <c r="I983">
        <v>0</v>
      </c>
      <c r="J983">
        <v>0</v>
      </c>
      <c r="K983">
        <v>0</v>
      </c>
      <c r="L983">
        <v>0</v>
      </c>
      <c r="M983">
        <v>0</v>
      </c>
      <c r="N983">
        <v>0</v>
      </c>
    </row>
    <row r="984" spans="1:14" x14ac:dyDescent="0.25">
      <c r="A984" t="s">
        <v>5034</v>
      </c>
      <c r="B984" t="s">
        <v>72</v>
      </c>
      <c r="C984" t="s">
        <v>141</v>
      </c>
      <c r="D984" t="s">
        <v>4066</v>
      </c>
      <c r="E984">
        <v>110</v>
      </c>
      <c r="F984">
        <v>24</v>
      </c>
      <c r="G984">
        <v>79</v>
      </c>
      <c r="H984">
        <v>6</v>
      </c>
      <c r="I984">
        <v>1</v>
      </c>
      <c r="J984">
        <v>0</v>
      </c>
      <c r="K984">
        <v>0</v>
      </c>
      <c r="L984">
        <v>0</v>
      </c>
      <c r="M984">
        <v>0</v>
      </c>
      <c r="N984">
        <v>0</v>
      </c>
    </row>
    <row r="985" spans="1:14" x14ac:dyDescent="0.25">
      <c r="A985" t="s">
        <v>5035</v>
      </c>
      <c r="B985" t="s">
        <v>72</v>
      </c>
      <c r="C985" t="s">
        <v>142</v>
      </c>
      <c r="D985" t="s">
        <v>4066</v>
      </c>
      <c r="E985">
        <v>1297</v>
      </c>
      <c r="F985">
        <v>286</v>
      </c>
      <c r="G985">
        <v>981</v>
      </c>
      <c r="H985">
        <v>22</v>
      </c>
      <c r="I985">
        <v>8</v>
      </c>
      <c r="J985">
        <v>0</v>
      </c>
      <c r="K985">
        <v>0</v>
      </c>
      <c r="L985">
        <v>0</v>
      </c>
      <c r="M985">
        <v>0</v>
      </c>
      <c r="N985">
        <v>0</v>
      </c>
    </row>
    <row r="986" spans="1:14" x14ac:dyDescent="0.25">
      <c r="A986" t="s">
        <v>5036</v>
      </c>
      <c r="B986" t="s">
        <v>72</v>
      </c>
      <c r="C986" t="s">
        <v>143</v>
      </c>
      <c r="D986" t="s">
        <v>4066</v>
      </c>
      <c r="E986">
        <v>162</v>
      </c>
      <c r="F986">
        <v>29</v>
      </c>
      <c r="G986">
        <v>129</v>
      </c>
      <c r="H986">
        <v>4</v>
      </c>
      <c r="I986">
        <v>0</v>
      </c>
      <c r="J986">
        <v>0</v>
      </c>
      <c r="K986">
        <v>0</v>
      </c>
      <c r="L986">
        <v>0</v>
      </c>
      <c r="M986">
        <v>0</v>
      </c>
      <c r="N986">
        <v>0</v>
      </c>
    </row>
    <row r="987" spans="1:14" x14ac:dyDescent="0.25">
      <c r="A987" t="s">
        <v>5037</v>
      </c>
      <c r="B987" t="s">
        <v>72</v>
      </c>
      <c r="C987" t="s">
        <v>144</v>
      </c>
      <c r="D987" t="s">
        <v>4066</v>
      </c>
      <c r="E987">
        <v>177</v>
      </c>
      <c r="F987">
        <v>34</v>
      </c>
      <c r="G987">
        <v>138</v>
      </c>
      <c r="H987">
        <v>5</v>
      </c>
      <c r="I987">
        <v>0</v>
      </c>
      <c r="J987">
        <v>0</v>
      </c>
      <c r="K987">
        <v>0</v>
      </c>
      <c r="L987">
        <v>0</v>
      </c>
      <c r="M987">
        <v>0</v>
      </c>
      <c r="N987">
        <v>0</v>
      </c>
    </row>
    <row r="988" spans="1:14" x14ac:dyDescent="0.25">
      <c r="A988" t="s">
        <v>5038</v>
      </c>
      <c r="B988" t="s">
        <v>72</v>
      </c>
      <c r="C988" t="s">
        <v>145</v>
      </c>
      <c r="D988" t="s">
        <v>4066</v>
      </c>
      <c r="E988">
        <v>53</v>
      </c>
      <c r="F988">
        <v>12</v>
      </c>
      <c r="G988">
        <v>40</v>
      </c>
      <c r="H988">
        <v>1</v>
      </c>
      <c r="I988">
        <v>0</v>
      </c>
      <c r="J988">
        <v>0</v>
      </c>
      <c r="K988">
        <v>0</v>
      </c>
      <c r="L988">
        <v>0</v>
      </c>
      <c r="M988">
        <v>0</v>
      </c>
      <c r="N988">
        <v>0</v>
      </c>
    </row>
    <row r="989" spans="1:14" x14ac:dyDescent="0.25">
      <c r="A989" t="s">
        <v>5039</v>
      </c>
      <c r="B989" t="s">
        <v>72</v>
      </c>
      <c r="C989" t="s">
        <v>146</v>
      </c>
      <c r="D989" t="s">
        <v>4066</v>
      </c>
      <c r="E989">
        <v>230</v>
      </c>
      <c r="F989">
        <v>39</v>
      </c>
      <c r="G989">
        <v>179</v>
      </c>
      <c r="H989">
        <v>9</v>
      </c>
      <c r="I989">
        <v>3</v>
      </c>
      <c r="J989">
        <v>0</v>
      </c>
      <c r="K989">
        <v>0</v>
      </c>
      <c r="L989">
        <v>0</v>
      </c>
      <c r="M989">
        <v>0</v>
      </c>
      <c r="N989">
        <v>0</v>
      </c>
    </row>
    <row r="990" spans="1:14" x14ac:dyDescent="0.25">
      <c r="A990" t="s">
        <v>5040</v>
      </c>
      <c r="B990" t="s">
        <v>72</v>
      </c>
      <c r="C990" t="s">
        <v>147</v>
      </c>
      <c r="D990" t="s">
        <v>4066</v>
      </c>
      <c r="E990">
        <v>100</v>
      </c>
      <c r="F990">
        <v>22</v>
      </c>
      <c r="G990">
        <v>74</v>
      </c>
      <c r="H990">
        <v>3</v>
      </c>
      <c r="I990">
        <v>1</v>
      </c>
      <c r="J990">
        <v>0</v>
      </c>
      <c r="K990">
        <v>0</v>
      </c>
      <c r="L990">
        <v>0</v>
      </c>
      <c r="M990">
        <v>0</v>
      </c>
      <c r="N990">
        <v>0</v>
      </c>
    </row>
    <row r="991" spans="1:14" x14ac:dyDescent="0.25">
      <c r="A991" t="s">
        <v>5041</v>
      </c>
      <c r="B991" t="s">
        <v>72</v>
      </c>
      <c r="C991" t="s">
        <v>148</v>
      </c>
      <c r="D991" t="s">
        <v>4066</v>
      </c>
      <c r="E991">
        <v>1234</v>
      </c>
      <c r="F991">
        <v>225</v>
      </c>
      <c r="G991">
        <v>966</v>
      </c>
      <c r="H991">
        <v>29</v>
      </c>
      <c r="I991">
        <v>14</v>
      </c>
      <c r="J991">
        <v>0</v>
      </c>
      <c r="K991">
        <v>0</v>
      </c>
      <c r="L991">
        <v>0</v>
      </c>
      <c r="M991">
        <v>0</v>
      </c>
      <c r="N991">
        <v>0</v>
      </c>
    </row>
    <row r="992" spans="1:14" x14ac:dyDescent="0.25">
      <c r="A992" t="s">
        <v>5042</v>
      </c>
      <c r="B992" t="s">
        <v>72</v>
      </c>
      <c r="C992" t="s">
        <v>149</v>
      </c>
      <c r="D992" t="s">
        <v>4066</v>
      </c>
      <c r="E992">
        <v>264</v>
      </c>
      <c r="F992">
        <v>35</v>
      </c>
      <c r="G992">
        <v>218</v>
      </c>
      <c r="H992">
        <v>11</v>
      </c>
      <c r="I992">
        <v>0</v>
      </c>
      <c r="J992">
        <v>0</v>
      </c>
      <c r="K992">
        <v>0</v>
      </c>
      <c r="L992">
        <v>0</v>
      </c>
      <c r="M992">
        <v>0</v>
      </c>
      <c r="N992">
        <v>0</v>
      </c>
    </row>
    <row r="993" spans="1:14" x14ac:dyDescent="0.25">
      <c r="A993" t="s">
        <v>5043</v>
      </c>
      <c r="B993" t="s">
        <v>72</v>
      </c>
      <c r="C993" t="s">
        <v>150</v>
      </c>
      <c r="D993" t="s">
        <v>4066</v>
      </c>
      <c r="E993">
        <v>193</v>
      </c>
      <c r="F993">
        <v>45</v>
      </c>
      <c r="G993">
        <v>141</v>
      </c>
      <c r="H993">
        <v>5</v>
      </c>
      <c r="I993">
        <v>2</v>
      </c>
      <c r="J993">
        <v>0</v>
      </c>
      <c r="K993">
        <v>0</v>
      </c>
      <c r="L993">
        <v>0</v>
      </c>
      <c r="M993">
        <v>0</v>
      </c>
      <c r="N993">
        <v>0</v>
      </c>
    </row>
    <row r="994" spans="1:14" x14ac:dyDescent="0.25">
      <c r="A994" t="s">
        <v>5044</v>
      </c>
      <c r="B994" t="s">
        <v>72</v>
      </c>
      <c r="C994" t="s">
        <v>151</v>
      </c>
      <c r="D994" t="s">
        <v>4066</v>
      </c>
      <c r="E994">
        <v>68</v>
      </c>
      <c r="F994">
        <v>21</v>
      </c>
      <c r="G994">
        <v>43</v>
      </c>
      <c r="H994">
        <v>4</v>
      </c>
      <c r="I994">
        <v>0</v>
      </c>
      <c r="J994">
        <v>0</v>
      </c>
      <c r="K994">
        <v>0</v>
      </c>
      <c r="L994">
        <v>0</v>
      </c>
      <c r="M994">
        <v>0</v>
      </c>
      <c r="N994">
        <v>0</v>
      </c>
    </row>
    <row r="995" spans="1:14" x14ac:dyDescent="0.25">
      <c r="A995" t="s">
        <v>5045</v>
      </c>
      <c r="B995" t="s">
        <v>72</v>
      </c>
      <c r="C995" t="s">
        <v>152</v>
      </c>
      <c r="D995" t="s">
        <v>4066</v>
      </c>
      <c r="E995">
        <v>2</v>
      </c>
      <c r="F995">
        <v>2</v>
      </c>
      <c r="G995">
        <v>0</v>
      </c>
      <c r="H995">
        <v>0</v>
      </c>
      <c r="I995">
        <v>0</v>
      </c>
      <c r="J995">
        <v>0</v>
      </c>
      <c r="K995">
        <v>0</v>
      </c>
      <c r="L995">
        <v>0</v>
      </c>
      <c r="M995">
        <v>0</v>
      </c>
      <c r="N995">
        <v>0</v>
      </c>
    </row>
    <row r="996" spans="1:14" x14ac:dyDescent="0.25">
      <c r="A996" t="s">
        <v>5046</v>
      </c>
      <c r="B996" t="s">
        <v>72</v>
      </c>
      <c r="C996" t="s">
        <v>153</v>
      </c>
      <c r="D996" t="s">
        <v>4066</v>
      </c>
      <c r="E996">
        <v>161</v>
      </c>
      <c r="F996">
        <v>38</v>
      </c>
      <c r="G996">
        <v>117</v>
      </c>
      <c r="H996">
        <v>6</v>
      </c>
      <c r="I996">
        <v>0</v>
      </c>
      <c r="J996">
        <v>0</v>
      </c>
      <c r="K996">
        <v>0</v>
      </c>
      <c r="L996">
        <v>0</v>
      </c>
      <c r="M996">
        <v>0</v>
      </c>
      <c r="N996">
        <v>0</v>
      </c>
    </row>
    <row r="997" spans="1:14" x14ac:dyDescent="0.25">
      <c r="A997" t="s">
        <v>5047</v>
      </c>
      <c r="B997" t="s">
        <v>72</v>
      </c>
      <c r="C997" t="s">
        <v>154</v>
      </c>
      <c r="D997" t="s">
        <v>4066</v>
      </c>
      <c r="E997">
        <v>70</v>
      </c>
      <c r="F997">
        <v>22</v>
      </c>
      <c r="G997">
        <v>41</v>
      </c>
      <c r="H997">
        <v>5</v>
      </c>
      <c r="I997">
        <v>2</v>
      </c>
      <c r="J997">
        <v>0</v>
      </c>
      <c r="K997">
        <v>0</v>
      </c>
      <c r="L997">
        <v>0</v>
      </c>
      <c r="M997">
        <v>0</v>
      </c>
      <c r="N997">
        <v>0</v>
      </c>
    </row>
    <row r="998" spans="1:14" x14ac:dyDescent="0.25">
      <c r="A998" t="s">
        <v>5048</v>
      </c>
      <c r="B998" t="s">
        <v>72</v>
      </c>
      <c r="C998" t="s">
        <v>155</v>
      </c>
      <c r="D998" t="s">
        <v>4066</v>
      </c>
      <c r="E998">
        <v>1168</v>
      </c>
      <c r="F998">
        <v>213</v>
      </c>
      <c r="G998">
        <v>929</v>
      </c>
      <c r="H998">
        <v>22</v>
      </c>
      <c r="I998">
        <v>4</v>
      </c>
      <c r="J998">
        <v>0</v>
      </c>
      <c r="K998">
        <v>0</v>
      </c>
      <c r="L998">
        <v>0</v>
      </c>
      <c r="M998">
        <v>0</v>
      </c>
      <c r="N998">
        <v>0</v>
      </c>
    </row>
    <row r="999" spans="1:14" x14ac:dyDescent="0.25">
      <c r="A999" t="s">
        <v>5049</v>
      </c>
      <c r="B999" t="s">
        <v>72</v>
      </c>
      <c r="C999" t="s">
        <v>156</v>
      </c>
      <c r="D999" t="s">
        <v>4066</v>
      </c>
      <c r="E999">
        <v>108</v>
      </c>
      <c r="F999">
        <v>10</v>
      </c>
      <c r="G999">
        <v>93</v>
      </c>
      <c r="H999">
        <v>4</v>
      </c>
      <c r="I999">
        <v>1</v>
      </c>
      <c r="J999">
        <v>0</v>
      </c>
      <c r="K999">
        <v>0</v>
      </c>
      <c r="L999">
        <v>0</v>
      </c>
      <c r="M999">
        <v>0</v>
      </c>
      <c r="N999">
        <v>0</v>
      </c>
    </row>
    <row r="1000" spans="1:14" x14ac:dyDescent="0.25">
      <c r="A1000" t="s">
        <v>5050</v>
      </c>
      <c r="B1000" t="s">
        <v>72</v>
      </c>
      <c r="C1000" t="s">
        <v>157</v>
      </c>
      <c r="D1000" t="s">
        <v>4066</v>
      </c>
      <c r="E1000">
        <v>171</v>
      </c>
      <c r="F1000">
        <v>28</v>
      </c>
      <c r="G1000">
        <v>134</v>
      </c>
      <c r="H1000">
        <v>8</v>
      </c>
      <c r="I1000">
        <v>1</v>
      </c>
      <c r="J1000">
        <v>0</v>
      </c>
      <c r="K1000">
        <v>0</v>
      </c>
      <c r="L1000">
        <v>0</v>
      </c>
      <c r="M1000">
        <v>0</v>
      </c>
      <c r="N1000">
        <v>0</v>
      </c>
    </row>
    <row r="1001" spans="1:14" x14ac:dyDescent="0.25">
      <c r="A1001" t="s">
        <v>5051</v>
      </c>
      <c r="B1001" t="s">
        <v>72</v>
      </c>
      <c r="C1001" t="s">
        <v>158</v>
      </c>
      <c r="D1001" t="s">
        <v>4066</v>
      </c>
      <c r="E1001">
        <v>336</v>
      </c>
      <c r="F1001">
        <v>52</v>
      </c>
      <c r="G1001">
        <v>273</v>
      </c>
      <c r="H1001">
        <v>10</v>
      </c>
      <c r="I1001">
        <v>1</v>
      </c>
      <c r="J1001">
        <v>0</v>
      </c>
      <c r="K1001">
        <v>0</v>
      </c>
      <c r="L1001">
        <v>0</v>
      </c>
      <c r="M1001">
        <v>0</v>
      </c>
      <c r="N1001">
        <v>0</v>
      </c>
    </row>
    <row r="1002" spans="1:14" x14ac:dyDescent="0.25">
      <c r="A1002" t="s">
        <v>5052</v>
      </c>
      <c r="B1002" t="s">
        <v>72</v>
      </c>
      <c r="C1002" t="s">
        <v>159</v>
      </c>
      <c r="D1002" t="s">
        <v>4066</v>
      </c>
      <c r="E1002">
        <v>86</v>
      </c>
      <c r="F1002">
        <v>18</v>
      </c>
      <c r="G1002">
        <v>64</v>
      </c>
      <c r="H1002">
        <v>3</v>
      </c>
      <c r="I1002">
        <v>1</v>
      </c>
      <c r="J1002">
        <v>0</v>
      </c>
      <c r="K1002">
        <v>0</v>
      </c>
      <c r="L1002">
        <v>0</v>
      </c>
      <c r="M1002">
        <v>0</v>
      </c>
      <c r="N1002">
        <v>0</v>
      </c>
    </row>
    <row r="1003" spans="1:14" x14ac:dyDescent="0.25">
      <c r="A1003" t="s">
        <v>5053</v>
      </c>
      <c r="B1003" t="s">
        <v>72</v>
      </c>
      <c r="C1003" t="s">
        <v>160</v>
      </c>
      <c r="D1003" t="s">
        <v>4066</v>
      </c>
      <c r="E1003">
        <v>239</v>
      </c>
      <c r="F1003">
        <v>27</v>
      </c>
      <c r="G1003">
        <v>199</v>
      </c>
      <c r="H1003">
        <v>9</v>
      </c>
      <c r="I1003">
        <v>4</v>
      </c>
      <c r="J1003">
        <v>0</v>
      </c>
      <c r="K1003">
        <v>0</v>
      </c>
      <c r="L1003">
        <v>0</v>
      </c>
      <c r="M1003">
        <v>0</v>
      </c>
      <c r="N1003">
        <v>0</v>
      </c>
    </row>
    <row r="1004" spans="1:14" x14ac:dyDescent="0.25">
      <c r="A1004" t="s">
        <v>5054</v>
      </c>
      <c r="B1004" t="s">
        <v>72</v>
      </c>
      <c r="C1004" t="s">
        <v>161</v>
      </c>
      <c r="D1004" t="s">
        <v>4066</v>
      </c>
      <c r="E1004">
        <v>884</v>
      </c>
      <c r="F1004">
        <v>170</v>
      </c>
      <c r="G1004">
        <v>695</v>
      </c>
      <c r="H1004">
        <v>17</v>
      </c>
      <c r="I1004">
        <v>2</v>
      </c>
      <c r="J1004">
        <v>0</v>
      </c>
      <c r="K1004">
        <v>0</v>
      </c>
      <c r="L1004">
        <v>0</v>
      </c>
      <c r="M1004">
        <v>0</v>
      </c>
      <c r="N1004">
        <v>0</v>
      </c>
    </row>
    <row r="1005" spans="1:14" x14ac:dyDescent="0.25">
      <c r="A1005" t="s">
        <v>5055</v>
      </c>
      <c r="B1005" t="s">
        <v>72</v>
      </c>
      <c r="C1005" t="s">
        <v>162</v>
      </c>
      <c r="D1005" t="s">
        <v>4066</v>
      </c>
      <c r="E1005">
        <v>725</v>
      </c>
      <c r="F1005">
        <v>126</v>
      </c>
      <c r="G1005">
        <v>574</v>
      </c>
      <c r="H1005">
        <v>12</v>
      </c>
      <c r="I1005">
        <v>13</v>
      </c>
      <c r="J1005">
        <v>0</v>
      </c>
      <c r="K1005">
        <v>0</v>
      </c>
      <c r="L1005">
        <v>0</v>
      </c>
      <c r="M1005">
        <v>0</v>
      </c>
      <c r="N1005">
        <v>0</v>
      </c>
    </row>
    <row r="1006" spans="1:14" x14ac:dyDescent="0.25">
      <c r="A1006" t="s">
        <v>5056</v>
      </c>
      <c r="B1006" t="s">
        <v>72</v>
      </c>
      <c r="C1006" t="s">
        <v>163</v>
      </c>
      <c r="D1006" t="s">
        <v>4066</v>
      </c>
      <c r="E1006">
        <v>157</v>
      </c>
      <c r="F1006">
        <v>23</v>
      </c>
      <c r="G1006">
        <v>114</v>
      </c>
      <c r="H1006">
        <v>15</v>
      </c>
      <c r="I1006">
        <v>5</v>
      </c>
      <c r="J1006">
        <v>0</v>
      </c>
      <c r="K1006">
        <v>0</v>
      </c>
      <c r="L1006">
        <v>0</v>
      </c>
      <c r="M1006">
        <v>0</v>
      </c>
      <c r="N1006">
        <v>0</v>
      </c>
    </row>
    <row r="1007" spans="1:14" x14ac:dyDescent="0.25">
      <c r="A1007" t="s">
        <v>5057</v>
      </c>
      <c r="B1007" t="s">
        <v>72</v>
      </c>
      <c r="C1007" t="s">
        <v>164</v>
      </c>
      <c r="D1007" t="s">
        <v>4066</v>
      </c>
      <c r="E1007">
        <v>606</v>
      </c>
      <c r="F1007">
        <v>105</v>
      </c>
      <c r="G1007">
        <v>472</v>
      </c>
      <c r="H1007">
        <v>21</v>
      </c>
      <c r="I1007">
        <v>8</v>
      </c>
      <c r="J1007">
        <v>0</v>
      </c>
      <c r="K1007">
        <v>0</v>
      </c>
      <c r="L1007">
        <v>0</v>
      </c>
      <c r="M1007">
        <v>0</v>
      </c>
      <c r="N1007">
        <v>0</v>
      </c>
    </row>
    <row r="1008" spans="1:14" x14ac:dyDescent="0.25">
      <c r="A1008" t="s">
        <v>5058</v>
      </c>
      <c r="B1008" t="s">
        <v>72</v>
      </c>
      <c r="C1008" t="s">
        <v>165</v>
      </c>
      <c r="D1008" t="s">
        <v>4066</v>
      </c>
      <c r="E1008">
        <v>314</v>
      </c>
      <c r="F1008">
        <v>34</v>
      </c>
      <c r="G1008">
        <v>255</v>
      </c>
      <c r="H1008">
        <v>21</v>
      </c>
      <c r="I1008">
        <v>4</v>
      </c>
      <c r="J1008">
        <v>0</v>
      </c>
      <c r="K1008">
        <v>0</v>
      </c>
      <c r="L1008">
        <v>0</v>
      </c>
      <c r="M1008">
        <v>0</v>
      </c>
      <c r="N1008">
        <v>0</v>
      </c>
    </row>
    <row r="1009" spans="1:14" x14ac:dyDescent="0.25">
      <c r="A1009" t="s">
        <v>5059</v>
      </c>
      <c r="B1009" t="s">
        <v>72</v>
      </c>
      <c r="C1009" t="s">
        <v>166</v>
      </c>
      <c r="D1009" t="s">
        <v>4066</v>
      </c>
      <c r="E1009">
        <v>542</v>
      </c>
      <c r="F1009">
        <v>51</v>
      </c>
      <c r="G1009">
        <v>476</v>
      </c>
      <c r="H1009">
        <v>12</v>
      </c>
      <c r="I1009">
        <v>3</v>
      </c>
      <c r="J1009">
        <v>0</v>
      </c>
      <c r="K1009">
        <v>0</v>
      </c>
      <c r="L1009">
        <v>0</v>
      </c>
      <c r="M1009">
        <v>0</v>
      </c>
      <c r="N1009">
        <v>0</v>
      </c>
    </row>
    <row r="1010" spans="1:14" x14ac:dyDescent="0.25">
      <c r="A1010" t="s">
        <v>5060</v>
      </c>
      <c r="B1010" t="s">
        <v>72</v>
      </c>
      <c r="C1010" t="s">
        <v>167</v>
      </c>
      <c r="D1010" t="s">
        <v>4066</v>
      </c>
      <c r="E1010">
        <v>247</v>
      </c>
      <c r="F1010">
        <v>22</v>
      </c>
      <c r="G1010">
        <v>209</v>
      </c>
      <c r="H1010">
        <v>14</v>
      </c>
      <c r="I1010">
        <v>2</v>
      </c>
      <c r="J1010">
        <v>0</v>
      </c>
      <c r="K1010">
        <v>0</v>
      </c>
      <c r="L1010">
        <v>0</v>
      </c>
      <c r="M1010">
        <v>0</v>
      </c>
      <c r="N1010">
        <v>0</v>
      </c>
    </row>
    <row r="1011" spans="1:14" x14ac:dyDescent="0.25">
      <c r="A1011" t="s">
        <v>5061</v>
      </c>
      <c r="B1011" t="s">
        <v>72</v>
      </c>
      <c r="C1011" t="s">
        <v>168</v>
      </c>
      <c r="D1011" t="s">
        <v>4066</v>
      </c>
      <c r="E1011">
        <v>146</v>
      </c>
      <c r="F1011">
        <v>40</v>
      </c>
      <c r="G1011">
        <v>102</v>
      </c>
      <c r="H1011">
        <v>3</v>
      </c>
      <c r="I1011">
        <v>1</v>
      </c>
      <c r="J1011">
        <v>0</v>
      </c>
      <c r="K1011">
        <v>0</v>
      </c>
      <c r="L1011">
        <v>0</v>
      </c>
      <c r="M1011">
        <v>0</v>
      </c>
      <c r="N1011">
        <v>0</v>
      </c>
    </row>
    <row r="1012" spans="1:14" x14ac:dyDescent="0.25">
      <c r="A1012" t="s">
        <v>5062</v>
      </c>
      <c r="B1012" t="s">
        <v>72</v>
      </c>
      <c r="C1012" t="s">
        <v>169</v>
      </c>
      <c r="D1012" t="s">
        <v>4066</v>
      </c>
      <c r="E1012">
        <v>366</v>
      </c>
      <c r="F1012">
        <v>54</v>
      </c>
      <c r="G1012">
        <v>280</v>
      </c>
      <c r="H1012">
        <v>27</v>
      </c>
      <c r="I1012">
        <v>5</v>
      </c>
      <c r="J1012">
        <v>0</v>
      </c>
      <c r="K1012">
        <v>0</v>
      </c>
      <c r="L1012">
        <v>0</v>
      </c>
      <c r="M1012">
        <v>0</v>
      </c>
      <c r="N1012">
        <v>0</v>
      </c>
    </row>
    <row r="1013" spans="1:14" x14ac:dyDescent="0.25">
      <c r="A1013" t="s">
        <v>5063</v>
      </c>
      <c r="B1013" t="s">
        <v>72</v>
      </c>
      <c r="C1013" t="s">
        <v>170</v>
      </c>
      <c r="D1013" t="s">
        <v>4066</v>
      </c>
      <c r="E1013">
        <v>197</v>
      </c>
      <c r="F1013">
        <v>26</v>
      </c>
      <c r="G1013">
        <v>165</v>
      </c>
      <c r="H1013">
        <v>5</v>
      </c>
      <c r="I1013">
        <v>1</v>
      </c>
      <c r="J1013">
        <v>0</v>
      </c>
      <c r="K1013">
        <v>0</v>
      </c>
      <c r="L1013">
        <v>0</v>
      </c>
      <c r="M1013">
        <v>0</v>
      </c>
      <c r="N1013">
        <v>0</v>
      </c>
    </row>
    <row r="1014" spans="1:14" x14ac:dyDescent="0.25">
      <c r="A1014" t="s">
        <v>5064</v>
      </c>
      <c r="B1014" t="s">
        <v>72</v>
      </c>
      <c r="C1014" t="s">
        <v>171</v>
      </c>
      <c r="D1014" t="s">
        <v>4066</v>
      </c>
      <c r="E1014">
        <v>230</v>
      </c>
      <c r="F1014">
        <v>29</v>
      </c>
      <c r="G1014">
        <v>190</v>
      </c>
      <c r="H1014">
        <v>9</v>
      </c>
      <c r="I1014">
        <v>2</v>
      </c>
      <c r="J1014">
        <v>0</v>
      </c>
      <c r="K1014">
        <v>0</v>
      </c>
      <c r="L1014">
        <v>0</v>
      </c>
      <c r="M1014">
        <v>0</v>
      </c>
      <c r="N1014">
        <v>0</v>
      </c>
    </row>
    <row r="1015" spans="1:14" x14ac:dyDescent="0.25">
      <c r="A1015" t="s">
        <v>5065</v>
      </c>
      <c r="B1015" t="s">
        <v>72</v>
      </c>
      <c r="C1015" t="s">
        <v>172</v>
      </c>
      <c r="D1015" t="s">
        <v>4066</v>
      </c>
      <c r="E1015">
        <v>80</v>
      </c>
      <c r="F1015">
        <v>17</v>
      </c>
      <c r="G1015">
        <v>61</v>
      </c>
      <c r="H1015">
        <v>1</v>
      </c>
      <c r="I1015">
        <v>1</v>
      </c>
      <c r="J1015">
        <v>0</v>
      </c>
      <c r="K1015">
        <v>0</v>
      </c>
      <c r="L1015">
        <v>0</v>
      </c>
      <c r="M1015">
        <v>0</v>
      </c>
      <c r="N1015">
        <v>0</v>
      </c>
    </row>
    <row r="1016" spans="1:14" x14ac:dyDescent="0.25">
      <c r="A1016" t="s">
        <v>5066</v>
      </c>
      <c r="B1016" t="s">
        <v>72</v>
      </c>
      <c r="C1016" t="s">
        <v>173</v>
      </c>
      <c r="D1016" t="s">
        <v>4066</v>
      </c>
      <c r="E1016">
        <v>258</v>
      </c>
      <c r="F1016">
        <v>34</v>
      </c>
      <c r="G1016">
        <v>212</v>
      </c>
      <c r="H1016">
        <v>9</v>
      </c>
      <c r="I1016">
        <v>3</v>
      </c>
      <c r="J1016">
        <v>0</v>
      </c>
      <c r="K1016">
        <v>0</v>
      </c>
      <c r="L1016">
        <v>0</v>
      </c>
      <c r="M1016">
        <v>0</v>
      </c>
      <c r="N1016">
        <v>0</v>
      </c>
    </row>
    <row r="1017" spans="1:14" x14ac:dyDescent="0.25">
      <c r="A1017" t="s">
        <v>5067</v>
      </c>
      <c r="B1017" t="s">
        <v>72</v>
      </c>
      <c r="C1017" t="s">
        <v>174</v>
      </c>
      <c r="D1017" t="s">
        <v>4066</v>
      </c>
      <c r="E1017">
        <v>181</v>
      </c>
      <c r="F1017">
        <v>31</v>
      </c>
      <c r="G1017">
        <v>143</v>
      </c>
      <c r="H1017">
        <v>7</v>
      </c>
      <c r="I1017">
        <v>0</v>
      </c>
      <c r="J1017">
        <v>0</v>
      </c>
      <c r="K1017">
        <v>0</v>
      </c>
      <c r="L1017">
        <v>0</v>
      </c>
      <c r="M1017">
        <v>0</v>
      </c>
      <c r="N1017">
        <v>0</v>
      </c>
    </row>
    <row r="1018" spans="1:14" x14ac:dyDescent="0.25">
      <c r="A1018" t="s">
        <v>5068</v>
      </c>
      <c r="B1018" t="s">
        <v>72</v>
      </c>
      <c r="C1018" t="s">
        <v>175</v>
      </c>
      <c r="D1018" t="s">
        <v>4066</v>
      </c>
      <c r="E1018">
        <v>169</v>
      </c>
      <c r="F1018">
        <v>21</v>
      </c>
      <c r="G1018">
        <v>136</v>
      </c>
      <c r="H1018">
        <v>7</v>
      </c>
      <c r="I1018">
        <v>5</v>
      </c>
      <c r="J1018">
        <v>0</v>
      </c>
      <c r="K1018">
        <v>0</v>
      </c>
      <c r="L1018">
        <v>0</v>
      </c>
      <c r="M1018">
        <v>0</v>
      </c>
      <c r="N1018">
        <v>0</v>
      </c>
    </row>
    <row r="1019" spans="1:14" x14ac:dyDescent="0.25">
      <c r="A1019" t="s">
        <v>5069</v>
      </c>
      <c r="B1019" t="s">
        <v>72</v>
      </c>
      <c r="C1019" t="s">
        <v>176</v>
      </c>
      <c r="D1019" t="s">
        <v>4066</v>
      </c>
      <c r="E1019">
        <v>529</v>
      </c>
      <c r="F1019">
        <v>93</v>
      </c>
      <c r="G1019">
        <v>409</v>
      </c>
      <c r="H1019">
        <v>21</v>
      </c>
      <c r="I1019">
        <v>6</v>
      </c>
      <c r="J1019">
        <v>0</v>
      </c>
      <c r="K1019">
        <v>0</v>
      </c>
      <c r="L1019">
        <v>0</v>
      </c>
      <c r="M1019">
        <v>0</v>
      </c>
      <c r="N1019">
        <v>0</v>
      </c>
    </row>
    <row r="1020" spans="1:14" x14ac:dyDescent="0.25">
      <c r="A1020" t="s">
        <v>5070</v>
      </c>
      <c r="B1020" t="s">
        <v>72</v>
      </c>
      <c r="C1020" t="s">
        <v>177</v>
      </c>
      <c r="D1020" t="s">
        <v>4066</v>
      </c>
      <c r="E1020">
        <v>78</v>
      </c>
      <c r="F1020">
        <v>6</v>
      </c>
      <c r="G1020">
        <v>71</v>
      </c>
      <c r="H1020">
        <v>0</v>
      </c>
      <c r="I1020">
        <v>1</v>
      </c>
      <c r="J1020">
        <v>0</v>
      </c>
      <c r="K1020">
        <v>0</v>
      </c>
      <c r="L1020">
        <v>0</v>
      </c>
      <c r="M1020">
        <v>0</v>
      </c>
      <c r="N1020">
        <v>0</v>
      </c>
    </row>
    <row r="1021" spans="1:14" x14ac:dyDescent="0.25">
      <c r="A1021" t="s">
        <v>5071</v>
      </c>
      <c r="B1021" t="s">
        <v>72</v>
      </c>
      <c r="C1021" t="s">
        <v>178</v>
      </c>
      <c r="D1021" t="s">
        <v>4066</v>
      </c>
      <c r="E1021">
        <v>114</v>
      </c>
      <c r="F1021">
        <v>14</v>
      </c>
      <c r="G1021">
        <v>99</v>
      </c>
      <c r="H1021">
        <v>1</v>
      </c>
      <c r="I1021">
        <v>0</v>
      </c>
      <c r="J1021">
        <v>0</v>
      </c>
      <c r="K1021">
        <v>0</v>
      </c>
      <c r="L1021">
        <v>0</v>
      </c>
      <c r="M1021">
        <v>0</v>
      </c>
      <c r="N1021">
        <v>0</v>
      </c>
    </row>
    <row r="1022" spans="1:14" x14ac:dyDescent="0.25">
      <c r="A1022" t="s">
        <v>5117</v>
      </c>
      <c r="B1022" t="s">
        <v>74</v>
      </c>
      <c r="C1022" t="s">
        <v>105</v>
      </c>
      <c r="D1022" t="s">
        <v>4062</v>
      </c>
      <c r="E1022">
        <v>280</v>
      </c>
      <c r="F1022">
        <v>39</v>
      </c>
      <c r="G1022">
        <v>232</v>
      </c>
      <c r="H1022">
        <v>8</v>
      </c>
      <c r="I1022">
        <v>1</v>
      </c>
      <c r="J1022">
        <v>0</v>
      </c>
      <c r="K1022">
        <v>0</v>
      </c>
      <c r="L1022">
        <v>0</v>
      </c>
      <c r="M1022">
        <v>0</v>
      </c>
      <c r="N1022">
        <v>0</v>
      </c>
    </row>
    <row r="1023" spans="1:14" x14ac:dyDescent="0.25">
      <c r="A1023" t="s">
        <v>5118</v>
      </c>
      <c r="B1023" t="s">
        <v>74</v>
      </c>
      <c r="C1023" t="s">
        <v>105</v>
      </c>
      <c r="D1023" t="s">
        <v>4064</v>
      </c>
      <c r="E1023">
        <v>189</v>
      </c>
      <c r="F1023">
        <v>27</v>
      </c>
      <c r="G1023">
        <v>160</v>
      </c>
      <c r="H1023">
        <v>2</v>
      </c>
      <c r="I1023">
        <v>0</v>
      </c>
      <c r="J1023">
        <v>91</v>
      </c>
      <c r="K1023">
        <v>0</v>
      </c>
      <c r="L1023">
        <v>0</v>
      </c>
      <c r="M1023">
        <v>0</v>
      </c>
      <c r="N1023">
        <v>0</v>
      </c>
    </row>
    <row r="1024" spans="1:14" x14ac:dyDescent="0.25">
      <c r="A1024" t="s">
        <v>5119</v>
      </c>
      <c r="B1024" t="s">
        <v>74</v>
      </c>
      <c r="C1024" t="s">
        <v>105</v>
      </c>
      <c r="D1024" t="s">
        <v>4066</v>
      </c>
      <c r="E1024">
        <v>280</v>
      </c>
      <c r="F1024">
        <v>39</v>
      </c>
      <c r="G1024">
        <v>232</v>
      </c>
      <c r="H1024">
        <v>8</v>
      </c>
      <c r="I1024">
        <v>1</v>
      </c>
      <c r="J1024">
        <v>0</v>
      </c>
      <c r="K1024">
        <v>0</v>
      </c>
      <c r="L1024">
        <v>0</v>
      </c>
      <c r="M1024">
        <v>0</v>
      </c>
      <c r="N1024">
        <v>0</v>
      </c>
    </row>
    <row r="1025" spans="1:14" x14ac:dyDescent="0.25">
      <c r="A1025" t="s">
        <v>5120</v>
      </c>
      <c r="B1025" t="s">
        <v>74</v>
      </c>
      <c r="C1025" t="s">
        <v>105</v>
      </c>
      <c r="D1025" t="s">
        <v>4068</v>
      </c>
      <c r="E1025">
        <v>70</v>
      </c>
      <c r="F1025">
        <v>11</v>
      </c>
      <c r="G1025">
        <v>57</v>
      </c>
      <c r="H1025">
        <v>2</v>
      </c>
      <c r="I1025">
        <v>0</v>
      </c>
      <c r="J1025">
        <v>210</v>
      </c>
      <c r="K1025">
        <v>0</v>
      </c>
      <c r="L1025">
        <v>0</v>
      </c>
      <c r="M1025">
        <v>0</v>
      </c>
      <c r="N1025">
        <v>0</v>
      </c>
    </row>
    <row r="1026" spans="1:14" x14ac:dyDescent="0.25">
      <c r="A1026" t="s">
        <v>5121</v>
      </c>
      <c r="B1026" t="s">
        <v>74</v>
      </c>
      <c r="C1026" t="s">
        <v>105</v>
      </c>
      <c r="D1026" t="s">
        <v>4050</v>
      </c>
      <c r="E1026">
        <v>210</v>
      </c>
      <c r="F1026">
        <v>31</v>
      </c>
      <c r="G1026">
        <v>172</v>
      </c>
      <c r="H1026">
        <v>6</v>
      </c>
      <c r="I1026">
        <v>1</v>
      </c>
      <c r="J1026">
        <v>70</v>
      </c>
      <c r="K1026">
        <v>0</v>
      </c>
      <c r="L1026">
        <v>0</v>
      </c>
      <c r="M1026">
        <v>0</v>
      </c>
      <c r="N1026">
        <v>0</v>
      </c>
    </row>
    <row r="1027" spans="1:14" x14ac:dyDescent="0.25">
      <c r="A1027" t="s">
        <v>5122</v>
      </c>
      <c r="B1027" t="s">
        <v>74</v>
      </c>
      <c r="C1027" t="s">
        <v>105</v>
      </c>
      <c r="D1027" t="s">
        <v>4052</v>
      </c>
      <c r="E1027">
        <v>70</v>
      </c>
      <c r="F1027">
        <v>10</v>
      </c>
      <c r="G1027">
        <v>58</v>
      </c>
      <c r="H1027">
        <v>2</v>
      </c>
      <c r="I1027">
        <v>0</v>
      </c>
      <c r="J1027">
        <v>210</v>
      </c>
      <c r="K1027">
        <v>0</v>
      </c>
      <c r="L1027">
        <v>0</v>
      </c>
      <c r="M1027">
        <v>0</v>
      </c>
      <c r="N1027">
        <v>0</v>
      </c>
    </row>
    <row r="1028" spans="1:14" x14ac:dyDescent="0.25">
      <c r="A1028" t="s">
        <v>5123</v>
      </c>
      <c r="B1028" t="s">
        <v>74</v>
      </c>
      <c r="C1028" t="s">
        <v>105</v>
      </c>
      <c r="D1028" t="s">
        <v>4054</v>
      </c>
      <c r="E1028">
        <v>198</v>
      </c>
      <c r="F1028">
        <v>27</v>
      </c>
      <c r="G1028">
        <v>167</v>
      </c>
      <c r="H1028">
        <v>4</v>
      </c>
      <c r="I1028">
        <v>0</v>
      </c>
      <c r="J1028">
        <v>82</v>
      </c>
      <c r="K1028">
        <v>0</v>
      </c>
      <c r="L1028">
        <v>0</v>
      </c>
      <c r="M1028">
        <v>0</v>
      </c>
      <c r="N1028">
        <v>0</v>
      </c>
    </row>
    <row r="1029" spans="1:14" x14ac:dyDescent="0.25">
      <c r="A1029" t="s">
        <v>5124</v>
      </c>
      <c r="B1029" t="s">
        <v>74</v>
      </c>
      <c r="C1029" t="s">
        <v>105</v>
      </c>
      <c r="D1029" t="s">
        <v>4056</v>
      </c>
      <c r="E1029">
        <v>0</v>
      </c>
      <c r="F1029">
        <v>0</v>
      </c>
      <c r="G1029">
        <v>0</v>
      </c>
      <c r="H1029">
        <v>0</v>
      </c>
      <c r="I1029">
        <v>0</v>
      </c>
      <c r="J1029">
        <v>0</v>
      </c>
      <c r="K1029">
        <v>280</v>
      </c>
      <c r="L1029">
        <v>277</v>
      </c>
      <c r="M1029">
        <v>3</v>
      </c>
      <c r="N1029">
        <v>0</v>
      </c>
    </row>
    <row r="1030" spans="1:14" x14ac:dyDescent="0.25">
      <c r="A1030" t="s">
        <v>5125</v>
      </c>
      <c r="B1030" t="s">
        <v>74</v>
      </c>
      <c r="C1030" t="s">
        <v>105</v>
      </c>
      <c r="D1030" t="s">
        <v>4058</v>
      </c>
      <c r="E1030">
        <v>0</v>
      </c>
      <c r="F1030">
        <v>0</v>
      </c>
      <c r="G1030">
        <v>0</v>
      </c>
      <c r="H1030">
        <v>0</v>
      </c>
      <c r="I1030">
        <v>0</v>
      </c>
      <c r="J1030">
        <v>0</v>
      </c>
      <c r="K1030">
        <v>270</v>
      </c>
      <c r="L1030">
        <v>267</v>
      </c>
      <c r="M1030">
        <v>3</v>
      </c>
      <c r="N1030">
        <v>0</v>
      </c>
    </row>
    <row r="1031" spans="1:14" x14ac:dyDescent="0.25">
      <c r="A1031" t="s">
        <v>5126</v>
      </c>
      <c r="B1031" t="s">
        <v>74</v>
      </c>
      <c r="C1031" t="s">
        <v>106</v>
      </c>
      <c r="D1031" t="s">
        <v>4060</v>
      </c>
      <c r="E1031">
        <v>18</v>
      </c>
      <c r="F1031">
        <v>5</v>
      </c>
      <c r="G1031">
        <v>12</v>
      </c>
      <c r="H1031">
        <v>1</v>
      </c>
      <c r="I1031">
        <v>0</v>
      </c>
      <c r="J1031">
        <v>86</v>
      </c>
      <c r="K1031">
        <v>0</v>
      </c>
      <c r="L1031">
        <v>0</v>
      </c>
      <c r="M1031">
        <v>0</v>
      </c>
      <c r="N1031">
        <v>0</v>
      </c>
    </row>
    <row r="1032" spans="1:14" x14ac:dyDescent="0.25">
      <c r="A1032" t="s">
        <v>5127</v>
      </c>
      <c r="B1032" t="s">
        <v>74</v>
      </c>
      <c r="C1032" t="s">
        <v>106</v>
      </c>
      <c r="D1032" t="s">
        <v>4062</v>
      </c>
      <c r="E1032">
        <v>104</v>
      </c>
      <c r="F1032">
        <v>14</v>
      </c>
      <c r="G1032">
        <v>85</v>
      </c>
      <c r="H1032">
        <v>3</v>
      </c>
      <c r="I1032">
        <v>2</v>
      </c>
      <c r="J1032">
        <v>0</v>
      </c>
      <c r="K1032">
        <v>0</v>
      </c>
      <c r="L1032">
        <v>0</v>
      </c>
      <c r="M1032">
        <v>0</v>
      </c>
      <c r="N1032">
        <v>0</v>
      </c>
    </row>
    <row r="1033" spans="1:14" x14ac:dyDescent="0.25">
      <c r="A1033" t="s">
        <v>5128</v>
      </c>
      <c r="B1033" t="s">
        <v>74</v>
      </c>
      <c r="C1033" t="s">
        <v>106</v>
      </c>
      <c r="D1033" t="s">
        <v>4064</v>
      </c>
      <c r="E1033">
        <v>76</v>
      </c>
      <c r="F1033">
        <v>10</v>
      </c>
      <c r="G1033">
        <v>65</v>
      </c>
      <c r="H1033">
        <v>1</v>
      </c>
      <c r="I1033">
        <v>0</v>
      </c>
      <c r="J1033">
        <v>28</v>
      </c>
      <c r="K1033">
        <v>0</v>
      </c>
      <c r="L1033">
        <v>0</v>
      </c>
      <c r="M1033">
        <v>0</v>
      </c>
      <c r="N1033">
        <v>0</v>
      </c>
    </row>
    <row r="1034" spans="1:14" x14ac:dyDescent="0.25">
      <c r="A1034" t="s">
        <v>5129</v>
      </c>
      <c r="B1034" t="s">
        <v>74</v>
      </c>
      <c r="C1034" t="s">
        <v>106</v>
      </c>
      <c r="D1034" t="s">
        <v>4066</v>
      </c>
      <c r="E1034">
        <v>104</v>
      </c>
      <c r="F1034">
        <v>14</v>
      </c>
      <c r="G1034">
        <v>85</v>
      </c>
      <c r="H1034">
        <v>3</v>
      </c>
      <c r="I1034">
        <v>2</v>
      </c>
      <c r="J1034">
        <v>0</v>
      </c>
      <c r="K1034">
        <v>0</v>
      </c>
      <c r="L1034">
        <v>0</v>
      </c>
      <c r="M1034">
        <v>0</v>
      </c>
      <c r="N1034">
        <v>0</v>
      </c>
    </row>
    <row r="1035" spans="1:14" x14ac:dyDescent="0.25">
      <c r="A1035" t="s">
        <v>5130</v>
      </c>
      <c r="B1035" t="s">
        <v>74</v>
      </c>
      <c r="C1035" t="s">
        <v>106</v>
      </c>
      <c r="D1035" t="s">
        <v>4068</v>
      </c>
      <c r="E1035">
        <v>18</v>
      </c>
      <c r="F1035">
        <v>4</v>
      </c>
      <c r="G1035">
        <v>13</v>
      </c>
      <c r="H1035">
        <v>0</v>
      </c>
      <c r="I1035">
        <v>1</v>
      </c>
      <c r="J1035">
        <v>86</v>
      </c>
      <c r="K1035">
        <v>0</v>
      </c>
      <c r="L1035">
        <v>0</v>
      </c>
      <c r="M1035">
        <v>0</v>
      </c>
      <c r="N1035">
        <v>0</v>
      </c>
    </row>
    <row r="1036" spans="1:14" x14ac:dyDescent="0.25">
      <c r="A1036" t="s">
        <v>5131</v>
      </c>
      <c r="B1036" t="s">
        <v>74</v>
      </c>
      <c r="C1036" t="s">
        <v>106</v>
      </c>
      <c r="D1036" t="s">
        <v>4050</v>
      </c>
      <c r="E1036">
        <v>86</v>
      </c>
      <c r="F1036">
        <v>14</v>
      </c>
      <c r="G1036">
        <v>67</v>
      </c>
      <c r="H1036">
        <v>4</v>
      </c>
      <c r="I1036">
        <v>1</v>
      </c>
      <c r="J1036">
        <v>18</v>
      </c>
      <c r="K1036">
        <v>0</v>
      </c>
      <c r="L1036">
        <v>0</v>
      </c>
      <c r="M1036">
        <v>0</v>
      </c>
      <c r="N1036">
        <v>0</v>
      </c>
    </row>
    <row r="1037" spans="1:14" x14ac:dyDescent="0.25">
      <c r="A1037" t="s">
        <v>5132</v>
      </c>
      <c r="B1037" t="s">
        <v>74</v>
      </c>
      <c r="C1037" t="s">
        <v>106</v>
      </c>
      <c r="D1037" t="s">
        <v>4052</v>
      </c>
      <c r="E1037">
        <v>18</v>
      </c>
      <c r="F1037">
        <v>4</v>
      </c>
      <c r="G1037">
        <v>13</v>
      </c>
      <c r="H1037">
        <v>1</v>
      </c>
      <c r="I1037">
        <v>0</v>
      </c>
      <c r="J1037">
        <v>86</v>
      </c>
      <c r="K1037">
        <v>0</v>
      </c>
      <c r="L1037">
        <v>0</v>
      </c>
      <c r="M1037">
        <v>0</v>
      </c>
      <c r="N1037">
        <v>0</v>
      </c>
    </row>
    <row r="1038" spans="1:14" x14ac:dyDescent="0.25">
      <c r="A1038" t="s">
        <v>5133</v>
      </c>
      <c r="B1038" t="s">
        <v>74</v>
      </c>
      <c r="C1038" t="s">
        <v>106</v>
      </c>
      <c r="D1038" t="s">
        <v>4054</v>
      </c>
      <c r="E1038">
        <v>82</v>
      </c>
      <c r="F1038">
        <v>10</v>
      </c>
      <c r="G1038">
        <v>68</v>
      </c>
      <c r="H1038">
        <v>4</v>
      </c>
      <c r="I1038">
        <v>0</v>
      </c>
      <c r="J1038">
        <v>22</v>
      </c>
      <c r="K1038">
        <v>0</v>
      </c>
      <c r="L1038">
        <v>0</v>
      </c>
      <c r="M1038">
        <v>0</v>
      </c>
      <c r="N1038">
        <v>0</v>
      </c>
    </row>
    <row r="1039" spans="1:14" x14ac:dyDescent="0.25">
      <c r="A1039" t="s">
        <v>5134</v>
      </c>
      <c r="B1039" t="s">
        <v>74</v>
      </c>
      <c r="C1039" t="s">
        <v>106</v>
      </c>
      <c r="D1039" t="s">
        <v>4056</v>
      </c>
      <c r="E1039">
        <v>0</v>
      </c>
      <c r="F1039">
        <v>0</v>
      </c>
      <c r="G1039">
        <v>0</v>
      </c>
      <c r="H1039">
        <v>0</v>
      </c>
      <c r="I1039">
        <v>0</v>
      </c>
      <c r="J1039">
        <v>0</v>
      </c>
      <c r="K1039">
        <v>104</v>
      </c>
      <c r="L1039">
        <v>101</v>
      </c>
      <c r="M1039">
        <v>2</v>
      </c>
      <c r="N1039">
        <v>1</v>
      </c>
    </row>
    <row r="1040" spans="1:14" x14ac:dyDescent="0.25">
      <c r="A1040" t="s">
        <v>5135</v>
      </c>
      <c r="B1040" t="s">
        <v>74</v>
      </c>
      <c r="C1040" t="s">
        <v>106</v>
      </c>
      <c r="D1040" t="s">
        <v>4058</v>
      </c>
      <c r="E1040">
        <v>0</v>
      </c>
      <c r="F1040">
        <v>0</v>
      </c>
      <c r="G1040">
        <v>0</v>
      </c>
      <c r="H1040">
        <v>0</v>
      </c>
      <c r="I1040">
        <v>0</v>
      </c>
      <c r="J1040">
        <v>0</v>
      </c>
      <c r="K1040">
        <v>96</v>
      </c>
      <c r="L1040">
        <v>93</v>
      </c>
      <c r="M1040">
        <v>2</v>
      </c>
      <c r="N1040">
        <v>1</v>
      </c>
    </row>
    <row r="1041" spans="1:14" x14ac:dyDescent="0.25">
      <c r="A1041" t="s">
        <v>5136</v>
      </c>
      <c r="B1041" t="s">
        <v>74</v>
      </c>
      <c r="C1041" t="s">
        <v>107</v>
      </c>
      <c r="D1041" t="s">
        <v>4060</v>
      </c>
      <c r="E1041">
        <v>7</v>
      </c>
      <c r="F1041">
        <v>2</v>
      </c>
      <c r="G1041">
        <v>5</v>
      </c>
      <c r="H1041">
        <v>0</v>
      </c>
      <c r="I1041">
        <v>0</v>
      </c>
      <c r="J1041">
        <v>61</v>
      </c>
      <c r="K1041">
        <v>0</v>
      </c>
      <c r="L1041">
        <v>0</v>
      </c>
      <c r="M1041">
        <v>0</v>
      </c>
      <c r="N1041">
        <v>0</v>
      </c>
    </row>
    <row r="1042" spans="1:14" x14ac:dyDescent="0.25">
      <c r="A1042" t="s">
        <v>5137</v>
      </c>
      <c r="B1042" t="s">
        <v>74</v>
      </c>
      <c r="C1042" t="s">
        <v>107</v>
      </c>
      <c r="D1042" t="s">
        <v>4062</v>
      </c>
      <c r="E1042">
        <v>68</v>
      </c>
      <c r="F1042">
        <v>8</v>
      </c>
      <c r="G1042">
        <v>59</v>
      </c>
      <c r="H1042">
        <v>0</v>
      </c>
      <c r="I1042">
        <v>1</v>
      </c>
      <c r="J1042">
        <v>0</v>
      </c>
      <c r="K1042">
        <v>0</v>
      </c>
      <c r="L1042">
        <v>0</v>
      </c>
      <c r="M1042">
        <v>0</v>
      </c>
      <c r="N1042">
        <v>0</v>
      </c>
    </row>
    <row r="1043" spans="1:14" x14ac:dyDescent="0.25">
      <c r="A1043" t="s">
        <v>5138</v>
      </c>
      <c r="B1043" t="s">
        <v>74</v>
      </c>
      <c r="C1043" t="s">
        <v>107</v>
      </c>
      <c r="D1043" t="s">
        <v>4064</v>
      </c>
      <c r="E1043">
        <v>52</v>
      </c>
      <c r="F1043">
        <v>5</v>
      </c>
      <c r="G1043">
        <v>47</v>
      </c>
      <c r="H1043">
        <v>0</v>
      </c>
      <c r="I1043">
        <v>0</v>
      </c>
      <c r="J1043">
        <v>16</v>
      </c>
      <c r="K1043">
        <v>0</v>
      </c>
      <c r="L1043">
        <v>0</v>
      </c>
      <c r="M1043">
        <v>0</v>
      </c>
      <c r="N1043">
        <v>0</v>
      </c>
    </row>
    <row r="1044" spans="1:14" x14ac:dyDescent="0.25">
      <c r="A1044" t="s">
        <v>5139</v>
      </c>
      <c r="B1044" t="s">
        <v>74</v>
      </c>
      <c r="C1044" t="s">
        <v>107</v>
      </c>
      <c r="D1044" t="s">
        <v>4066</v>
      </c>
      <c r="E1044">
        <v>68</v>
      </c>
      <c r="F1044">
        <v>8</v>
      </c>
      <c r="G1044">
        <v>59</v>
      </c>
      <c r="H1044">
        <v>0</v>
      </c>
      <c r="I1044">
        <v>1</v>
      </c>
      <c r="J1044">
        <v>0</v>
      </c>
      <c r="K1044">
        <v>0</v>
      </c>
      <c r="L1044">
        <v>0</v>
      </c>
      <c r="M1044">
        <v>0</v>
      </c>
      <c r="N1044">
        <v>0</v>
      </c>
    </row>
    <row r="1045" spans="1:14" x14ac:dyDescent="0.25">
      <c r="A1045" t="s">
        <v>5140</v>
      </c>
      <c r="B1045" t="s">
        <v>74</v>
      </c>
      <c r="C1045" t="s">
        <v>107</v>
      </c>
      <c r="D1045" t="s">
        <v>4068</v>
      </c>
      <c r="E1045">
        <v>7</v>
      </c>
      <c r="F1045">
        <v>2</v>
      </c>
      <c r="G1045">
        <v>5</v>
      </c>
      <c r="H1045">
        <v>0</v>
      </c>
      <c r="I1045">
        <v>0</v>
      </c>
      <c r="J1045">
        <v>61</v>
      </c>
      <c r="K1045">
        <v>0</v>
      </c>
      <c r="L1045">
        <v>0</v>
      </c>
      <c r="M1045">
        <v>0</v>
      </c>
      <c r="N1045">
        <v>0</v>
      </c>
    </row>
    <row r="1046" spans="1:14" x14ac:dyDescent="0.25">
      <c r="A1046" t="s">
        <v>5141</v>
      </c>
      <c r="B1046" t="s">
        <v>74</v>
      </c>
      <c r="C1046" t="s">
        <v>107</v>
      </c>
      <c r="D1046" t="s">
        <v>4050</v>
      </c>
      <c r="E1046">
        <v>61</v>
      </c>
      <c r="F1046">
        <v>8</v>
      </c>
      <c r="G1046">
        <v>51</v>
      </c>
      <c r="H1046">
        <v>1</v>
      </c>
      <c r="I1046">
        <v>1</v>
      </c>
      <c r="J1046">
        <v>7</v>
      </c>
      <c r="K1046">
        <v>0</v>
      </c>
      <c r="L1046">
        <v>0</v>
      </c>
      <c r="M1046">
        <v>0</v>
      </c>
      <c r="N1046">
        <v>0</v>
      </c>
    </row>
    <row r="1047" spans="1:14" x14ac:dyDescent="0.25">
      <c r="A1047" t="s">
        <v>5142</v>
      </c>
      <c r="B1047" t="s">
        <v>74</v>
      </c>
      <c r="C1047" t="s">
        <v>107</v>
      </c>
      <c r="D1047" t="s">
        <v>4052</v>
      </c>
      <c r="E1047">
        <v>7</v>
      </c>
      <c r="F1047">
        <v>2</v>
      </c>
      <c r="G1047">
        <v>5</v>
      </c>
      <c r="H1047">
        <v>0</v>
      </c>
      <c r="I1047">
        <v>0</v>
      </c>
      <c r="J1047">
        <v>61</v>
      </c>
      <c r="K1047">
        <v>0</v>
      </c>
      <c r="L1047">
        <v>0</v>
      </c>
      <c r="M1047">
        <v>0</v>
      </c>
      <c r="N1047">
        <v>0</v>
      </c>
    </row>
    <row r="1048" spans="1:14" x14ac:dyDescent="0.25">
      <c r="A1048" t="s">
        <v>5143</v>
      </c>
      <c r="B1048" t="s">
        <v>74</v>
      </c>
      <c r="C1048" t="s">
        <v>107</v>
      </c>
      <c r="D1048" t="s">
        <v>4054</v>
      </c>
      <c r="E1048">
        <v>55</v>
      </c>
      <c r="F1048">
        <v>5</v>
      </c>
      <c r="G1048">
        <v>48</v>
      </c>
      <c r="H1048">
        <v>1</v>
      </c>
      <c r="I1048">
        <v>1</v>
      </c>
      <c r="J1048">
        <v>13</v>
      </c>
      <c r="K1048">
        <v>0</v>
      </c>
      <c r="L1048">
        <v>0</v>
      </c>
      <c r="M1048">
        <v>0</v>
      </c>
      <c r="N1048">
        <v>0</v>
      </c>
    </row>
    <row r="1049" spans="1:14" x14ac:dyDescent="0.25">
      <c r="A1049" t="s">
        <v>5144</v>
      </c>
      <c r="B1049" t="s">
        <v>74</v>
      </c>
      <c r="C1049" t="s">
        <v>107</v>
      </c>
      <c r="D1049" t="s">
        <v>4056</v>
      </c>
      <c r="E1049">
        <v>0</v>
      </c>
      <c r="F1049">
        <v>0</v>
      </c>
      <c r="G1049">
        <v>0</v>
      </c>
      <c r="H1049">
        <v>0</v>
      </c>
      <c r="I1049">
        <v>0</v>
      </c>
      <c r="J1049">
        <v>0</v>
      </c>
      <c r="K1049">
        <v>68</v>
      </c>
      <c r="L1049">
        <v>66</v>
      </c>
      <c r="M1049">
        <v>2</v>
      </c>
      <c r="N1049">
        <v>0</v>
      </c>
    </row>
    <row r="1050" spans="1:14" x14ac:dyDescent="0.25">
      <c r="A1050" t="s">
        <v>5145</v>
      </c>
      <c r="B1050" t="s">
        <v>74</v>
      </c>
      <c r="C1050" t="s">
        <v>107</v>
      </c>
      <c r="D1050" t="s">
        <v>4058</v>
      </c>
      <c r="E1050">
        <v>0</v>
      </c>
      <c r="F1050">
        <v>0</v>
      </c>
      <c r="G1050">
        <v>0</v>
      </c>
      <c r="H1050">
        <v>0</v>
      </c>
      <c r="I1050">
        <v>0</v>
      </c>
      <c r="J1050">
        <v>0</v>
      </c>
      <c r="K1050">
        <v>62</v>
      </c>
      <c r="L1050">
        <v>61</v>
      </c>
      <c r="M1050">
        <v>1</v>
      </c>
      <c r="N1050">
        <v>0</v>
      </c>
    </row>
    <row r="1051" spans="1:14" x14ac:dyDescent="0.25">
      <c r="A1051" t="s">
        <v>5146</v>
      </c>
      <c r="B1051" t="s">
        <v>74</v>
      </c>
      <c r="C1051" t="s">
        <v>108</v>
      </c>
      <c r="D1051" t="s">
        <v>4060</v>
      </c>
      <c r="E1051">
        <v>49</v>
      </c>
      <c r="F1051">
        <v>9</v>
      </c>
      <c r="G1051">
        <v>39</v>
      </c>
      <c r="H1051">
        <v>1</v>
      </c>
      <c r="I1051">
        <v>0</v>
      </c>
      <c r="J1051">
        <v>193</v>
      </c>
      <c r="K1051">
        <v>0</v>
      </c>
      <c r="L1051">
        <v>0</v>
      </c>
      <c r="M1051">
        <v>0</v>
      </c>
      <c r="N1051">
        <v>0</v>
      </c>
    </row>
    <row r="1052" spans="1:14" x14ac:dyDescent="0.25">
      <c r="A1052" t="s">
        <v>5147</v>
      </c>
      <c r="B1052" t="s">
        <v>74</v>
      </c>
      <c r="C1052" t="s">
        <v>108</v>
      </c>
      <c r="D1052" t="s">
        <v>4062</v>
      </c>
      <c r="E1052">
        <v>242</v>
      </c>
      <c r="F1052">
        <v>38</v>
      </c>
      <c r="G1052">
        <v>196</v>
      </c>
      <c r="H1052">
        <v>8</v>
      </c>
      <c r="I1052">
        <v>0</v>
      </c>
      <c r="J1052">
        <v>0</v>
      </c>
      <c r="K1052">
        <v>0</v>
      </c>
      <c r="L1052">
        <v>0</v>
      </c>
      <c r="M1052">
        <v>0</v>
      </c>
      <c r="N1052">
        <v>0</v>
      </c>
    </row>
    <row r="1053" spans="1:14" x14ac:dyDescent="0.25">
      <c r="A1053" t="s">
        <v>5148</v>
      </c>
      <c r="B1053" t="s">
        <v>74</v>
      </c>
      <c r="C1053" t="s">
        <v>108</v>
      </c>
      <c r="D1053" t="s">
        <v>4064</v>
      </c>
      <c r="E1053">
        <v>180</v>
      </c>
      <c r="F1053">
        <v>27</v>
      </c>
      <c r="G1053">
        <v>150</v>
      </c>
      <c r="H1053">
        <v>3</v>
      </c>
      <c r="I1053">
        <v>0</v>
      </c>
      <c r="J1053">
        <v>62</v>
      </c>
      <c r="K1053">
        <v>0</v>
      </c>
      <c r="L1053">
        <v>0</v>
      </c>
      <c r="M1053">
        <v>0</v>
      </c>
      <c r="N1053">
        <v>0</v>
      </c>
    </row>
    <row r="1054" spans="1:14" x14ac:dyDescent="0.25">
      <c r="A1054" t="s">
        <v>5149</v>
      </c>
      <c r="B1054" t="s">
        <v>74</v>
      </c>
      <c r="C1054" t="s">
        <v>108</v>
      </c>
      <c r="D1054" t="s">
        <v>4066</v>
      </c>
      <c r="E1054">
        <v>242</v>
      </c>
      <c r="F1054">
        <v>38</v>
      </c>
      <c r="G1054">
        <v>196</v>
      </c>
      <c r="H1054">
        <v>8</v>
      </c>
      <c r="I1054">
        <v>0</v>
      </c>
      <c r="J1054">
        <v>0</v>
      </c>
      <c r="K1054">
        <v>0</v>
      </c>
      <c r="L1054">
        <v>0</v>
      </c>
      <c r="M1054">
        <v>0</v>
      </c>
      <c r="N1054">
        <v>0</v>
      </c>
    </row>
    <row r="1055" spans="1:14" x14ac:dyDescent="0.25">
      <c r="A1055" t="s">
        <v>5150</v>
      </c>
      <c r="B1055" t="s">
        <v>74</v>
      </c>
      <c r="C1055" t="s">
        <v>108</v>
      </c>
      <c r="D1055" t="s">
        <v>4068</v>
      </c>
      <c r="E1055">
        <v>49</v>
      </c>
      <c r="F1055">
        <v>9</v>
      </c>
      <c r="G1055">
        <v>39</v>
      </c>
      <c r="H1055">
        <v>1</v>
      </c>
      <c r="I1055">
        <v>0</v>
      </c>
      <c r="J1055">
        <v>193</v>
      </c>
      <c r="K1055">
        <v>0</v>
      </c>
      <c r="L1055">
        <v>0</v>
      </c>
      <c r="M1055">
        <v>0</v>
      </c>
      <c r="N1055">
        <v>0</v>
      </c>
    </row>
    <row r="1056" spans="1:14" x14ac:dyDescent="0.25">
      <c r="A1056" t="s">
        <v>5151</v>
      </c>
      <c r="B1056" t="s">
        <v>74</v>
      </c>
      <c r="C1056" t="s">
        <v>108</v>
      </c>
      <c r="D1056" t="s">
        <v>4050</v>
      </c>
      <c r="E1056">
        <v>193</v>
      </c>
      <c r="F1056">
        <v>43</v>
      </c>
      <c r="G1056">
        <v>142</v>
      </c>
      <c r="H1056">
        <v>8</v>
      </c>
      <c r="I1056">
        <v>0</v>
      </c>
      <c r="J1056">
        <v>49</v>
      </c>
      <c r="K1056">
        <v>0</v>
      </c>
      <c r="L1056">
        <v>0</v>
      </c>
      <c r="M1056">
        <v>0</v>
      </c>
      <c r="N1056">
        <v>0</v>
      </c>
    </row>
    <row r="1057" spans="1:14" x14ac:dyDescent="0.25">
      <c r="A1057" t="s">
        <v>5152</v>
      </c>
      <c r="B1057" t="s">
        <v>74</v>
      </c>
      <c r="C1057" t="s">
        <v>108</v>
      </c>
      <c r="D1057" t="s">
        <v>4052</v>
      </c>
      <c r="E1057">
        <v>49</v>
      </c>
      <c r="F1057">
        <v>6</v>
      </c>
      <c r="G1057">
        <v>42</v>
      </c>
      <c r="H1057">
        <v>1</v>
      </c>
      <c r="I1057">
        <v>0</v>
      </c>
      <c r="J1057">
        <v>193</v>
      </c>
      <c r="K1057">
        <v>0</v>
      </c>
      <c r="L1057">
        <v>0</v>
      </c>
      <c r="M1057">
        <v>0</v>
      </c>
      <c r="N1057">
        <v>0</v>
      </c>
    </row>
    <row r="1058" spans="1:14" x14ac:dyDescent="0.25">
      <c r="A1058" t="s">
        <v>5153</v>
      </c>
      <c r="B1058" t="s">
        <v>74</v>
      </c>
      <c r="C1058" t="s">
        <v>108</v>
      </c>
      <c r="D1058" t="s">
        <v>4054</v>
      </c>
      <c r="E1058">
        <v>184</v>
      </c>
      <c r="F1058">
        <v>27</v>
      </c>
      <c r="G1058">
        <v>153</v>
      </c>
      <c r="H1058">
        <v>4</v>
      </c>
      <c r="I1058">
        <v>0</v>
      </c>
      <c r="J1058">
        <v>58</v>
      </c>
      <c r="K1058">
        <v>0</v>
      </c>
      <c r="L1058">
        <v>0</v>
      </c>
      <c r="M1058">
        <v>0</v>
      </c>
      <c r="N1058">
        <v>0</v>
      </c>
    </row>
    <row r="1059" spans="1:14" x14ac:dyDescent="0.25">
      <c r="A1059" t="s">
        <v>5154</v>
      </c>
      <c r="B1059" t="s">
        <v>74</v>
      </c>
      <c r="C1059" t="s">
        <v>108</v>
      </c>
      <c r="D1059" t="s">
        <v>4056</v>
      </c>
      <c r="E1059">
        <v>0</v>
      </c>
      <c r="F1059">
        <v>0</v>
      </c>
      <c r="G1059">
        <v>0</v>
      </c>
      <c r="H1059">
        <v>0</v>
      </c>
      <c r="I1059">
        <v>0</v>
      </c>
      <c r="J1059">
        <v>0</v>
      </c>
      <c r="K1059">
        <v>242</v>
      </c>
      <c r="L1059">
        <v>234</v>
      </c>
      <c r="M1059">
        <v>8</v>
      </c>
      <c r="N1059">
        <v>0</v>
      </c>
    </row>
    <row r="1060" spans="1:14" x14ac:dyDescent="0.25">
      <c r="A1060" t="s">
        <v>5155</v>
      </c>
      <c r="B1060" t="s">
        <v>74</v>
      </c>
      <c r="C1060" t="s">
        <v>108</v>
      </c>
      <c r="D1060" t="s">
        <v>4058</v>
      </c>
      <c r="E1060">
        <v>0</v>
      </c>
      <c r="F1060">
        <v>0</v>
      </c>
      <c r="G1060">
        <v>0</v>
      </c>
      <c r="H1060">
        <v>0</v>
      </c>
      <c r="I1060">
        <v>0</v>
      </c>
      <c r="J1060">
        <v>0</v>
      </c>
      <c r="K1060">
        <v>232</v>
      </c>
      <c r="L1060">
        <v>223</v>
      </c>
      <c r="M1060">
        <v>8</v>
      </c>
      <c r="N1060">
        <v>1</v>
      </c>
    </row>
    <row r="1061" spans="1:14" x14ac:dyDescent="0.25">
      <c r="A1061" t="s">
        <v>5156</v>
      </c>
      <c r="B1061" t="s">
        <v>74</v>
      </c>
      <c r="C1061" t="s">
        <v>109</v>
      </c>
      <c r="D1061" t="s">
        <v>4060</v>
      </c>
      <c r="E1061">
        <v>56</v>
      </c>
      <c r="F1061">
        <v>27</v>
      </c>
      <c r="G1061">
        <v>28</v>
      </c>
      <c r="H1061">
        <v>1</v>
      </c>
      <c r="I1061">
        <v>0</v>
      </c>
      <c r="J1061">
        <v>270</v>
      </c>
      <c r="K1061">
        <v>0</v>
      </c>
      <c r="L1061">
        <v>0</v>
      </c>
      <c r="M1061">
        <v>0</v>
      </c>
      <c r="N1061">
        <v>0</v>
      </c>
    </row>
    <row r="1062" spans="1:14" x14ac:dyDescent="0.25">
      <c r="A1062" t="s">
        <v>5157</v>
      </c>
      <c r="B1062" t="s">
        <v>74</v>
      </c>
      <c r="C1062" t="s">
        <v>109</v>
      </c>
      <c r="D1062" t="s">
        <v>4062</v>
      </c>
      <c r="E1062">
        <v>326</v>
      </c>
      <c r="F1062">
        <v>67</v>
      </c>
      <c r="G1062">
        <v>248</v>
      </c>
      <c r="H1062">
        <v>11</v>
      </c>
      <c r="I1062">
        <v>0</v>
      </c>
      <c r="J1062">
        <v>0</v>
      </c>
      <c r="K1062">
        <v>0</v>
      </c>
      <c r="L1062">
        <v>0</v>
      </c>
      <c r="M1062">
        <v>0</v>
      </c>
      <c r="N1062">
        <v>0</v>
      </c>
    </row>
    <row r="1063" spans="1:14" x14ac:dyDescent="0.25">
      <c r="A1063" t="s">
        <v>5158</v>
      </c>
      <c r="B1063" t="s">
        <v>74</v>
      </c>
      <c r="C1063" t="s">
        <v>109</v>
      </c>
      <c r="D1063" t="s">
        <v>4064</v>
      </c>
      <c r="E1063">
        <v>246</v>
      </c>
      <c r="F1063">
        <v>48</v>
      </c>
      <c r="G1063">
        <v>196</v>
      </c>
      <c r="H1063">
        <v>2</v>
      </c>
      <c r="I1063">
        <v>0</v>
      </c>
      <c r="J1063">
        <v>80</v>
      </c>
      <c r="K1063">
        <v>0</v>
      </c>
      <c r="L1063">
        <v>0</v>
      </c>
      <c r="M1063">
        <v>0</v>
      </c>
      <c r="N1063">
        <v>0</v>
      </c>
    </row>
    <row r="1064" spans="1:14" x14ac:dyDescent="0.25">
      <c r="A1064" t="s">
        <v>5159</v>
      </c>
      <c r="B1064" t="s">
        <v>74</v>
      </c>
      <c r="C1064" t="s">
        <v>109</v>
      </c>
      <c r="D1064" t="s">
        <v>4066</v>
      </c>
      <c r="E1064">
        <v>326</v>
      </c>
      <c r="F1064">
        <v>66</v>
      </c>
      <c r="G1064">
        <v>250</v>
      </c>
      <c r="H1064">
        <v>10</v>
      </c>
      <c r="I1064">
        <v>0</v>
      </c>
      <c r="J1064">
        <v>0</v>
      </c>
      <c r="K1064">
        <v>0</v>
      </c>
      <c r="L1064">
        <v>0</v>
      </c>
      <c r="M1064">
        <v>0</v>
      </c>
      <c r="N1064">
        <v>0</v>
      </c>
    </row>
    <row r="1065" spans="1:14" x14ac:dyDescent="0.25">
      <c r="A1065" t="s">
        <v>5160</v>
      </c>
      <c r="B1065" t="s">
        <v>74</v>
      </c>
      <c r="C1065" t="s">
        <v>109</v>
      </c>
      <c r="D1065" t="s">
        <v>4068</v>
      </c>
      <c r="E1065">
        <v>56</v>
      </c>
      <c r="F1065">
        <v>19</v>
      </c>
      <c r="G1065">
        <v>35</v>
      </c>
      <c r="H1065">
        <v>2</v>
      </c>
      <c r="I1065">
        <v>0</v>
      </c>
      <c r="J1065">
        <v>270</v>
      </c>
      <c r="K1065">
        <v>0</v>
      </c>
      <c r="L1065">
        <v>0</v>
      </c>
      <c r="M1065">
        <v>0</v>
      </c>
      <c r="N1065">
        <v>0</v>
      </c>
    </row>
    <row r="1066" spans="1:14" x14ac:dyDescent="0.25">
      <c r="A1066" t="s">
        <v>5161</v>
      </c>
      <c r="B1066" t="s">
        <v>74</v>
      </c>
      <c r="C1066" t="s">
        <v>109</v>
      </c>
      <c r="D1066" t="s">
        <v>4050</v>
      </c>
      <c r="E1066">
        <v>270</v>
      </c>
      <c r="F1066">
        <v>64</v>
      </c>
      <c r="G1066">
        <v>199</v>
      </c>
      <c r="H1066">
        <v>7</v>
      </c>
      <c r="I1066">
        <v>0</v>
      </c>
      <c r="J1066">
        <v>56</v>
      </c>
      <c r="K1066">
        <v>0</v>
      </c>
      <c r="L1066">
        <v>0</v>
      </c>
      <c r="M1066">
        <v>0</v>
      </c>
      <c r="N1066">
        <v>0</v>
      </c>
    </row>
    <row r="1067" spans="1:14" x14ac:dyDescent="0.25">
      <c r="A1067" t="s">
        <v>5162</v>
      </c>
      <c r="B1067" t="s">
        <v>74</v>
      </c>
      <c r="C1067" t="s">
        <v>109</v>
      </c>
      <c r="D1067" t="s">
        <v>4052</v>
      </c>
      <c r="E1067">
        <v>56</v>
      </c>
      <c r="F1067">
        <v>16</v>
      </c>
      <c r="G1067">
        <v>38</v>
      </c>
      <c r="H1067">
        <v>2</v>
      </c>
      <c r="I1067">
        <v>0</v>
      </c>
      <c r="J1067">
        <v>270</v>
      </c>
      <c r="K1067">
        <v>0</v>
      </c>
      <c r="L1067">
        <v>0</v>
      </c>
      <c r="M1067">
        <v>0</v>
      </c>
      <c r="N1067">
        <v>0</v>
      </c>
    </row>
    <row r="1068" spans="1:14" x14ac:dyDescent="0.25">
      <c r="A1068" t="s">
        <v>5163</v>
      </c>
      <c r="B1068" t="s">
        <v>74</v>
      </c>
      <c r="C1068" t="s">
        <v>109</v>
      </c>
      <c r="D1068" t="s">
        <v>4054</v>
      </c>
      <c r="E1068">
        <v>258</v>
      </c>
      <c r="F1068">
        <v>52</v>
      </c>
      <c r="G1068">
        <v>203</v>
      </c>
      <c r="H1068">
        <v>3</v>
      </c>
      <c r="I1068">
        <v>0</v>
      </c>
      <c r="J1068">
        <v>68</v>
      </c>
      <c r="K1068">
        <v>0</v>
      </c>
      <c r="L1068">
        <v>0</v>
      </c>
      <c r="M1068">
        <v>0</v>
      </c>
      <c r="N1068">
        <v>0</v>
      </c>
    </row>
    <row r="1069" spans="1:14" x14ac:dyDescent="0.25">
      <c r="A1069" t="s">
        <v>5164</v>
      </c>
      <c r="B1069" t="s">
        <v>74</v>
      </c>
      <c r="C1069" t="s">
        <v>109</v>
      </c>
      <c r="D1069" t="s">
        <v>4056</v>
      </c>
      <c r="E1069">
        <v>0</v>
      </c>
      <c r="F1069">
        <v>0</v>
      </c>
      <c r="G1069">
        <v>0</v>
      </c>
      <c r="H1069">
        <v>0</v>
      </c>
      <c r="I1069">
        <v>0</v>
      </c>
      <c r="J1069">
        <v>0</v>
      </c>
      <c r="K1069">
        <v>324</v>
      </c>
      <c r="L1069">
        <v>315</v>
      </c>
      <c r="M1069">
        <v>9</v>
      </c>
      <c r="N1069">
        <v>0</v>
      </c>
    </row>
    <row r="1070" spans="1:14" x14ac:dyDescent="0.25">
      <c r="A1070" t="s">
        <v>5165</v>
      </c>
      <c r="B1070" t="s">
        <v>74</v>
      </c>
      <c r="C1070" t="s">
        <v>109</v>
      </c>
      <c r="D1070" t="s">
        <v>4058</v>
      </c>
      <c r="E1070">
        <v>0</v>
      </c>
      <c r="F1070">
        <v>0</v>
      </c>
      <c r="G1070">
        <v>0</v>
      </c>
      <c r="H1070">
        <v>0</v>
      </c>
      <c r="I1070">
        <v>0</v>
      </c>
      <c r="J1070">
        <v>0</v>
      </c>
      <c r="K1070">
        <v>298</v>
      </c>
      <c r="L1070">
        <v>291</v>
      </c>
      <c r="M1070">
        <v>6</v>
      </c>
      <c r="N1070">
        <v>1</v>
      </c>
    </row>
    <row r="1071" spans="1:14" x14ac:dyDescent="0.25">
      <c r="A1071" t="s">
        <v>5166</v>
      </c>
      <c r="B1071" t="s">
        <v>74</v>
      </c>
      <c r="C1071" t="s">
        <v>110</v>
      </c>
      <c r="D1071" t="s">
        <v>4060</v>
      </c>
      <c r="E1071">
        <v>63</v>
      </c>
      <c r="F1071">
        <v>21</v>
      </c>
      <c r="G1071">
        <v>40</v>
      </c>
      <c r="H1071">
        <v>2</v>
      </c>
      <c r="I1071">
        <v>0</v>
      </c>
      <c r="J1071">
        <v>279</v>
      </c>
      <c r="K1071">
        <v>0</v>
      </c>
      <c r="L1071">
        <v>0</v>
      </c>
      <c r="M1071">
        <v>0</v>
      </c>
      <c r="N1071">
        <v>0</v>
      </c>
    </row>
    <row r="1072" spans="1:14" x14ac:dyDescent="0.25">
      <c r="A1072" t="s">
        <v>5167</v>
      </c>
      <c r="B1072" t="s">
        <v>74</v>
      </c>
      <c r="C1072" t="s">
        <v>110</v>
      </c>
      <c r="D1072" t="s">
        <v>4062</v>
      </c>
      <c r="E1072">
        <v>342</v>
      </c>
      <c r="F1072">
        <v>53</v>
      </c>
      <c r="G1072">
        <v>276</v>
      </c>
      <c r="H1072">
        <v>12</v>
      </c>
      <c r="I1072">
        <v>1</v>
      </c>
      <c r="J1072">
        <v>0</v>
      </c>
      <c r="K1072">
        <v>0</v>
      </c>
      <c r="L1072">
        <v>0</v>
      </c>
      <c r="M1072">
        <v>0</v>
      </c>
      <c r="N1072">
        <v>0</v>
      </c>
    </row>
    <row r="1073" spans="1:14" x14ac:dyDescent="0.25">
      <c r="A1073" t="s">
        <v>5168</v>
      </c>
      <c r="B1073" t="s">
        <v>74</v>
      </c>
      <c r="C1073" t="s">
        <v>110</v>
      </c>
      <c r="D1073" t="s">
        <v>4064</v>
      </c>
      <c r="E1073">
        <v>252</v>
      </c>
      <c r="F1073">
        <v>33</v>
      </c>
      <c r="G1073">
        <v>215</v>
      </c>
      <c r="H1073">
        <v>4</v>
      </c>
      <c r="I1073">
        <v>0</v>
      </c>
      <c r="J1073">
        <v>90</v>
      </c>
      <c r="K1073">
        <v>0</v>
      </c>
      <c r="L1073">
        <v>0</v>
      </c>
      <c r="M1073">
        <v>0</v>
      </c>
      <c r="N1073">
        <v>0</v>
      </c>
    </row>
    <row r="1074" spans="1:14" x14ac:dyDescent="0.25">
      <c r="A1074" t="s">
        <v>5169</v>
      </c>
      <c r="B1074" t="s">
        <v>74</v>
      </c>
      <c r="C1074" t="s">
        <v>110</v>
      </c>
      <c r="D1074" t="s">
        <v>4066</v>
      </c>
      <c r="E1074">
        <v>342</v>
      </c>
      <c r="F1074">
        <v>52</v>
      </c>
      <c r="G1074">
        <v>278</v>
      </c>
      <c r="H1074">
        <v>11</v>
      </c>
      <c r="I1074">
        <v>1</v>
      </c>
      <c r="J1074">
        <v>0</v>
      </c>
      <c r="K1074">
        <v>0</v>
      </c>
      <c r="L1074">
        <v>0</v>
      </c>
      <c r="M1074">
        <v>0</v>
      </c>
      <c r="N1074">
        <v>0</v>
      </c>
    </row>
    <row r="1075" spans="1:14" x14ac:dyDescent="0.25">
      <c r="A1075" t="s">
        <v>5170</v>
      </c>
      <c r="B1075" t="s">
        <v>74</v>
      </c>
      <c r="C1075" t="s">
        <v>110</v>
      </c>
      <c r="D1075" t="s">
        <v>4068</v>
      </c>
      <c r="E1075">
        <v>63</v>
      </c>
      <c r="F1075">
        <v>21</v>
      </c>
      <c r="G1075">
        <v>39</v>
      </c>
      <c r="H1075">
        <v>3</v>
      </c>
      <c r="I1075">
        <v>0</v>
      </c>
      <c r="J1075">
        <v>279</v>
      </c>
      <c r="K1075">
        <v>0</v>
      </c>
      <c r="L1075">
        <v>0</v>
      </c>
      <c r="M1075">
        <v>0</v>
      </c>
      <c r="N1075">
        <v>0</v>
      </c>
    </row>
    <row r="1076" spans="1:14" x14ac:dyDescent="0.25">
      <c r="A1076" t="s">
        <v>5171</v>
      </c>
      <c r="B1076" t="s">
        <v>74</v>
      </c>
      <c r="C1076" t="s">
        <v>110</v>
      </c>
      <c r="D1076" t="s">
        <v>4050</v>
      </c>
      <c r="E1076">
        <v>279</v>
      </c>
      <c r="F1076">
        <v>39</v>
      </c>
      <c r="G1076">
        <v>231</v>
      </c>
      <c r="H1076">
        <v>8</v>
      </c>
      <c r="I1076">
        <v>1</v>
      </c>
      <c r="J1076">
        <v>63</v>
      </c>
      <c r="K1076">
        <v>0</v>
      </c>
      <c r="L1076">
        <v>0</v>
      </c>
      <c r="M1076">
        <v>0</v>
      </c>
      <c r="N1076">
        <v>0</v>
      </c>
    </row>
    <row r="1077" spans="1:14" x14ac:dyDescent="0.25">
      <c r="A1077" t="s">
        <v>5172</v>
      </c>
      <c r="B1077" t="s">
        <v>74</v>
      </c>
      <c r="C1077" t="s">
        <v>110</v>
      </c>
      <c r="D1077" t="s">
        <v>4052</v>
      </c>
      <c r="E1077">
        <v>63</v>
      </c>
      <c r="F1077">
        <v>19</v>
      </c>
      <c r="G1077">
        <v>42</v>
      </c>
      <c r="H1077">
        <v>2</v>
      </c>
      <c r="I1077">
        <v>0</v>
      </c>
      <c r="J1077">
        <v>279</v>
      </c>
      <c r="K1077">
        <v>0</v>
      </c>
      <c r="L1077">
        <v>0</v>
      </c>
      <c r="M1077">
        <v>0</v>
      </c>
      <c r="N1077">
        <v>0</v>
      </c>
    </row>
    <row r="1078" spans="1:14" x14ac:dyDescent="0.25">
      <c r="A1078" t="s">
        <v>5173</v>
      </c>
      <c r="B1078" t="s">
        <v>74</v>
      </c>
      <c r="C1078" t="s">
        <v>110</v>
      </c>
      <c r="D1078" t="s">
        <v>4054</v>
      </c>
      <c r="E1078">
        <v>258</v>
      </c>
      <c r="F1078">
        <v>33</v>
      </c>
      <c r="G1078">
        <v>218</v>
      </c>
      <c r="H1078">
        <v>7</v>
      </c>
      <c r="I1078">
        <v>0</v>
      </c>
      <c r="J1078">
        <v>84</v>
      </c>
      <c r="K1078">
        <v>0</v>
      </c>
      <c r="L1078">
        <v>0</v>
      </c>
      <c r="M1078">
        <v>0</v>
      </c>
      <c r="N1078">
        <v>0</v>
      </c>
    </row>
    <row r="1079" spans="1:14" x14ac:dyDescent="0.25">
      <c r="A1079" t="s">
        <v>5174</v>
      </c>
      <c r="B1079" t="s">
        <v>74</v>
      </c>
      <c r="C1079" t="s">
        <v>110</v>
      </c>
      <c r="D1079" t="s">
        <v>4056</v>
      </c>
      <c r="E1079">
        <v>0</v>
      </c>
      <c r="F1079">
        <v>0</v>
      </c>
      <c r="G1079">
        <v>0</v>
      </c>
      <c r="H1079">
        <v>0</v>
      </c>
      <c r="I1079">
        <v>0</v>
      </c>
      <c r="J1079">
        <v>0</v>
      </c>
      <c r="K1079">
        <v>342</v>
      </c>
      <c r="L1079">
        <v>332</v>
      </c>
      <c r="M1079">
        <v>10</v>
      </c>
      <c r="N1079">
        <v>0</v>
      </c>
    </row>
    <row r="1080" spans="1:14" x14ac:dyDescent="0.25">
      <c r="A1080" t="s">
        <v>5175</v>
      </c>
      <c r="B1080" t="s">
        <v>74</v>
      </c>
      <c r="C1080" t="s">
        <v>110</v>
      </c>
      <c r="D1080" t="s">
        <v>4058</v>
      </c>
      <c r="E1080">
        <v>0</v>
      </c>
      <c r="F1080">
        <v>0</v>
      </c>
      <c r="G1080">
        <v>0</v>
      </c>
      <c r="H1080">
        <v>0</v>
      </c>
      <c r="I1080">
        <v>0</v>
      </c>
      <c r="J1080">
        <v>0</v>
      </c>
      <c r="K1080">
        <v>332</v>
      </c>
      <c r="L1080">
        <v>323</v>
      </c>
      <c r="M1080">
        <v>9</v>
      </c>
      <c r="N1080">
        <v>0</v>
      </c>
    </row>
    <row r="1081" spans="1:14" x14ac:dyDescent="0.25">
      <c r="A1081" t="s">
        <v>5176</v>
      </c>
      <c r="B1081" t="s">
        <v>74</v>
      </c>
      <c r="C1081" t="s">
        <v>111</v>
      </c>
      <c r="D1081" t="s">
        <v>4060</v>
      </c>
      <c r="E1081">
        <v>18</v>
      </c>
      <c r="F1081">
        <v>3</v>
      </c>
      <c r="G1081">
        <v>15</v>
      </c>
      <c r="H1081">
        <v>0</v>
      </c>
      <c r="I1081">
        <v>0</v>
      </c>
      <c r="J1081">
        <v>70</v>
      </c>
      <c r="K1081">
        <v>0</v>
      </c>
      <c r="L1081">
        <v>0</v>
      </c>
      <c r="M1081">
        <v>0</v>
      </c>
      <c r="N1081">
        <v>0</v>
      </c>
    </row>
    <row r="1082" spans="1:14" x14ac:dyDescent="0.25">
      <c r="A1082" t="s">
        <v>5177</v>
      </c>
      <c r="B1082" t="s">
        <v>74</v>
      </c>
      <c r="C1082" t="s">
        <v>111</v>
      </c>
      <c r="D1082" t="s">
        <v>4062</v>
      </c>
      <c r="E1082">
        <v>88</v>
      </c>
      <c r="F1082">
        <v>17</v>
      </c>
      <c r="G1082">
        <v>67</v>
      </c>
      <c r="H1082">
        <v>4</v>
      </c>
      <c r="I1082">
        <v>0</v>
      </c>
      <c r="J1082">
        <v>0</v>
      </c>
      <c r="K1082">
        <v>0</v>
      </c>
      <c r="L1082">
        <v>0</v>
      </c>
      <c r="M1082">
        <v>0</v>
      </c>
      <c r="N1082">
        <v>0</v>
      </c>
    </row>
    <row r="1083" spans="1:14" x14ac:dyDescent="0.25">
      <c r="A1083" t="s">
        <v>5178</v>
      </c>
      <c r="B1083" t="s">
        <v>74</v>
      </c>
      <c r="C1083" t="s">
        <v>111</v>
      </c>
      <c r="D1083" t="s">
        <v>4064</v>
      </c>
      <c r="E1083">
        <v>67</v>
      </c>
      <c r="F1083">
        <v>13</v>
      </c>
      <c r="G1083">
        <v>51</v>
      </c>
      <c r="H1083">
        <v>3</v>
      </c>
      <c r="I1083">
        <v>0</v>
      </c>
      <c r="J1083">
        <v>21</v>
      </c>
      <c r="K1083">
        <v>0</v>
      </c>
      <c r="L1083">
        <v>0</v>
      </c>
      <c r="M1083">
        <v>0</v>
      </c>
      <c r="N1083">
        <v>0</v>
      </c>
    </row>
    <row r="1084" spans="1:14" x14ac:dyDescent="0.25">
      <c r="A1084" t="s">
        <v>5179</v>
      </c>
      <c r="B1084" t="s">
        <v>74</v>
      </c>
      <c r="C1084" t="s">
        <v>111</v>
      </c>
      <c r="D1084" t="s">
        <v>4066</v>
      </c>
      <c r="E1084">
        <v>88</v>
      </c>
      <c r="F1084">
        <v>17</v>
      </c>
      <c r="G1084">
        <v>67</v>
      </c>
      <c r="H1084">
        <v>4</v>
      </c>
      <c r="I1084">
        <v>0</v>
      </c>
      <c r="J1084">
        <v>0</v>
      </c>
      <c r="K1084">
        <v>0</v>
      </c>
      <c r="L1084">
        <v>0</v>
      </c>
      <c r="M1084">
        <v>0</v>
      </c>
      <c r="N1084">
        <v>0</v>
      </c>
    </row>
    <row r="1085" spans="1:14" x14ac:dyDescent="0.25">
      <c r="A1085" t="s">
        <v>5180</v>
      </c>
      <c r="B1085" t="s">
        <v>74</v>
      </c>
      <c r="C1085" t="s">
        <v>111</v>
      </c>
      <c r="D1085" t="s">
        <v>4068</v>
      </c>
      <c r="E1085">
        <v>18</v>
      </c>
      <c r="F1085">
        <v>2</v>
      </c>
      <c r="G1085">
        <v>16</v>
      </c>
      <c r="H1085">
        <v>0</v>
      </c>
      <c r="I1085">
        <v>0</v>
      </c>
      <c r="J1085">
        <v>70</v>
      </c>
      <c r="K1085">
        <v>0</v>
      </c>
      <c r="L1085">
        <v>0</v>
      </c>
      <c r="M1085">
        <v>0</v>
      </c>
      <c r="N1085">
        <v>0</v>
      </c>
    </row>
    <row r="1086" spans="1:14" x14ac:dyDescent="0.25">
      <c r="A1086" t="s">
        <v>5181</v>
      </c>
      <c r="B1086" t="s">
        <v>74</v>
      </c>
      <c r="C1086" t="s">
        <v>111</v>
      </c>
      <c r="D1086" t="s">
        <v>4050</v>
      </c>
      <c r="E1086">
        <v>70</v>
      </c>
      <c r="F1086">
        <v>17</v>
      </c>
      <c r="G1086">
        <v>50</v>
      </c>
      <c r="H1086">
        <v>3</v>
      </c>
      <c r="I1086">
        <v>0</v>
      </c>
      <c r="J1086">
        <v>18</v>
      </c>
      <c r="K1086">
        <v>0</v>
      </c>
      <c r="L1086">
        <v>0</v>
      </c>
      <c r="M1086">
        <v>0</v>
      </c>
      <c r="N1086">
        <v>0</v>
      </c>
    </row>
    <row r="1087" spans="1:14" x14ac:dyDescent="0.25">
      <c r="A1087" t="s">
        <v>5182</v>
      </c>
      <c r="B1087" t="s">
        <v>74</v>
      </c>
      <c r="C1087" t="s">
        <v>111</v>
      </c>
      <c r="D1087" t="s">
        <v>4052</v>
      </c>
      <c r="E1087">
        <v>18</v>
      </c>
      <c r="F1087">
        <v>2</v>
      </c>
      <c r="G1087">
        <v>16</v>
      </c>
      <c r="H1087">
        <v>0</v>
      </c>
      <c r="I1087">
        <v>0</v>
      </c>
      <c r="J1087">
        <v>70</v>
      </c>
      <c r="K1087">
        <v>0</v>
      </c>
      <c r="L1087">
        <v>0</v>
      </c>
      <c r="M1087">
        <v>0</v>
      </c>
      <c r="N1087">
        <v>0</v>
      </c>
    </row>
    <row r="1088" spans="1:14" x14ac:dyDescent="0.25">
      <c r="A1088" t="s">
        <v>5183</v>
      </c>
      <c r="B1088" t="s">
        <v>74</v>
      </c>
      <c r="C1088" t="s">
        <v>111</v>
      </c>
      <c r="D1088" t="s">
        <v>4054</v>
      </c>
      <c r="E1088">
        <v>67</v>
      </c>
      <c r="F1088">
        <v>13</v>
      </c>
      <c r="G1088">
        <v>51</v>
      </c>
      <c r="H1088">
        <v>3</v>
      </c>
      <c r="I1088">
        <v>0</v>
      </c>
      <c r="J1088">
        <v>21</v>
      </c>
      <c r="K1088">
        <v>0</v>
      </c>
      <c r="L1088">
        <v>0</v>
      </c>
      <c r="M1088">
        <v>0</v>
      </c>
      <c r="N1088">
        <v>0</v>
      </c>
    </row>
    <row r="1089" spans="1:14" x14ac:dyDescent="0.25">
      <c r="A1089" t="s">
        <v>5184</v>
      </c>
      <c r="B1089" t="s">
        <v>74</v>
      </c>
      <c r="C1089" t="s">
        <v>111</v>
      </c>
      <c r="D1089" t="s">
        <v>4056</v>
      </c>
      <c r="E1089">
        <v>0</v>
      </c>
      <c r="F1089">
        <v>0</v>
      </c>
      <c r="G1089">
        <v>0</v>
      </c>
      <c r="H1089">
        <v>0</v>
      </c>
      <c r="I1089">
        <v>0</v>
      </c>
      <c r="J1089">
        <v>0</v>
      </c>
      <c r="K1089">
        <v>87</v>
      </c>
      <c r="L1089">
        <v>86</v>
      </c>
      <c r="M1089">
        <v>1</v>
      </c>
      <c r="N1089">
        <v>0</v>
      </c>
    </row>
    <row r="1090" spans="1:14" x14ac:dyDescent="0.25">
      <c r="A1090" t="s">
        <v>5185</v>
      </c>
      <c r="B1090" t="s">
        <v>74</v>
      </c>
      <c r="C1090" t="s">
        <v>111</v>
      </c>
      <c r="D1090" t="s">
        <v>4058</v>
      </c>
      <c r="E1090">
        <v>0</v>
      </c>
      <c r="F1090">
        <v>0</v>
      </c>
      <c r="G1090">
        <v>0</v>
      </c>
      <c r="H1090">
        <v>0</v>
      </c>
      <c r="I1090">
        <v>0</v>
      </c>
      <c r="J1090">
        <v>0</v>
      </c>
      <c r="K1090">
        <v>83</v>
      </c>
      <c r="L1090">
        <v>82</v>
      </c>
      <c r="M1090">
        <v>1</v>
      </c>
      <c r="N1090">
        <v>0</v>
      </c>
    </row>
    <row r="1091" spans="1:14" x14ac:dyDescent="0.25">
      <c r="A1091" t="s">
        <v>5186</v>
      </c>
      <c r="B1091" t="s">
        <v>74</v>
      </c>
      <c r="C1091" t="s">
        <v>112</v>
      </c>
      <c r="D1091" t="s">
        <v>4060</v>
      </c>
      <c r="E1091">
        <v>12</v>
      </c>
      <c r="F1091">
        <v>5</v>
      </c>
      <c r="G1091">
        <v>7</v>
      </c>
      <c r="H1091">
        <v>0</v>
      </c>
      <c r="I1091">
        <v>0</v>
      </c>
      <c r="J1091">
        <v>73</v>
      </c>
      <c r="K1091">
        <v>0</v>
      </c>
      <c r="L1091">
        <v>0</v>
      </c>
      <c r="M1091">
        <v>0</v>
      </c>
      <c r="N1091">
        <v>0</v>
      </c>
    </row>
    <row r="1092" spans="1:14" x14ac:dyDescent="0.25">
      <c r="A1092" t="s">
        <v>5187</v>
      </c>
      <c r="B1092" t="s">
        <v>74</v>
      </c>
      <c r="C1092" t="s">
        <v>112</v>
      </c>
      <c r="D1092" t="s">
        <v>4062</v>
      </c>
      <c r="E1092">
        <v>85</v>
      </c>
      <c r="F1092">
        <v>13</v>
      </c>
      <c r="G1092">
        <v>71</v>
      </c>
      <c r="H1092">
        <v>1</v>
      </c>
      <c r="I1092">
        <v>0</v>
      </c>
      <c r="J1092">
        <v>0</v>
      </c>
      <c r="K1092">
        <v>0</v>
      </c>
      <c r="L1092">
        <v>0</v>
      </c>
      <c r="M1092">
        <v>0</v>
      </c>
      <c r="N1092">
        <v>0</v>
      </c>
    </row>
    <row r="1093" spans="1:14" x14ac:dyDescent="0.25">
      <c r="A1093" t="s">
        <v>5188</v>
      </c>
      <c r="B1093" t="s">
        <v>74</v>
      </c>
      <c r="C1093" t="s">
        <v>112</v>
      </c>
      <c r="D1093" t="s">
        <v>4064</v>
      </c>
      <c r="E1093">
        <v>68</v>
      </c>
      <c r="F1093">
        <v>8</v>
      </c>
      <c r="G1093">
        <v>60</v>
      </c>
      <c r="H1093">
        <v>0</v>
      </c>
      <c r="I1093">
        <v>0</v>
      </c>
      <c r="J1093">
        <v>17</v>
      </c>
      <c r="K1093">
        <v>0</v>
      </c>
      <c r="L1093">
        <v>0</v>
      </c>
      <c r="M1093">
        <v>0</v>
      </c>
      <c r="N1093">
        <v>0</v>
      </c>
    </row>
    <row r="1094" spans="1:14" x14ac:dyDescent="0.25">
      <c r="A1094" t="s">
        <v>5189</v>
      </c>
      <c r="B1094" t="s">
        <v>74</v>
      </c>
      <c r="C1094" t="s">
        <v>112</v>
      </c>
      <c r="D1094" t="s">
        <v>4066</v>
      </c>
      <c r="E1094">
        <v>85</v>
      </c>
      <c r="F1094">
        <v>13</v>
      </c>
      <c r="G1094">
        <v>71</v>
      </c>
      <c r="H1094">
        <v>1</v>
      </c>
      <c r="I1094">
        <v>0</v>
      </c>
      <c r="J1094">
        <v>0</v>
      </c>
      <c r="K1094">
        <v>0</v>
      </c>
      <c r="L1094">
        <v>0</v>
      </c>
      <c r="M1094">
        <v>0</v>
      </c>
      <c r="N1094">
        <v>0</v>
      </c>
    </row>
    <row r="1095" spans="1:14" x14ac:dyDescent="0.25">
      <c r="A1095" t="s">
        <v>5190</v>
      </c>
      <c r="B1095" t="s">
        <v>74</v>
      </c>
      <c r="C1095" t="s">
        <v>112</v>
      </c>
      <c r="D1095" t="s">
        <v>4068</v>
      </c>
      <c r="E1095">
        <v>12</v>
      </c>
      <c r="F1095">
        <v>4</v>
      </c>
      <c r="G1095">
        <v>8</v>
      </c>
      <c r="H1095">
        <v>0</v>
      </c>
      <c r="I1095">
        <v>0</v>
      </c>
      <c r="J1095">
        <v>73</v>
      </c>
      <c r="K1095">
        <v>0</v>
      </c>
      <c r="L1095">
        <v>0</v>
      </c>
      <c r="M1095">
        <v>0</v>
      </c>
      <c r="N1095">
        <v>0</v>
      </c>
    </row>
    <row r="1096" spans="1:14" x14ac:dyDescent="0.25">
      <c r="A1096" t="s">
        <v>5191</v>
      </c>
      <c r="B1096" t="s">
        <v>74</v>
      </c>
      <c r="C1096" t="s">
        <v>112</v>
      </c>
      <c r="D1096" t="s">
        <v>4050</v>
      </c>
      <c r="E1096">
        <v>73</v>
      </c>
      <c r="F1096">
        <v>13</v>
      </c>
      <c r="G1096">
        <v>59</v>
      </c>
      <c r="H1096">
        <v>1</v>
      </c>
      <c r="I1096">
        <v>0</v>
      </c>
      <c r="J1096">
        <v>12</v>
      </c>
      <c r="K1096">
        <v>0</v>
      </c>
      <c r="L1096">
        <v>0</v>
      </c>
      <c r="M1096">
        <v>0</v>
      </c>
      <c r="N1096">
        <v>0</v>
      </c>
    </row>
    <row r="1097" spans="1:14" x14ac:dyDescent="0.25">
      <c r="A1097" t="s">
        <v>5192</v>
      </c>
      <c r="B1097" t="s">
        <v>74</v>
      </c>
      <c r="C1097" t="s">
        <v>112</v>
      </c>
      <c r="D1097" t="s">
        <v>4052</v>
      </c>
      <c r="E1097">
        <v>12</v>
      </c>
      <c r="F1097">
        <v>4</v>
      </c>
      <c r="G1097">
        <v>8</v>
      </c>
      <c r="H1097">
        <v>0</v>
      </c>
      <c r="I1097">
        <v>0</v>
      </c>
      <c r="J1097">
        <v>73</v>
      </c>
      <c r="K1097">
        <v>0</v>
      </c>
      <c r="L1097">
        <v>0</v>
      </c>
      <c r="M1097">
        <v>0</v>
      </c>
      <c r="N1097">
        <v>0</v>
      </c>
    </row>
    <row r="1098" spans="1:14" x14ac:dyDescent="0.25">
      <c r="A1098" t="s">
        <v>5193</v>
      </c>
      <c r="B1098" t="s">
        <v>74</v>
      </c>
      <c r="C1098" t="s">
        <v>112</v>
      </c>
      <c r="D1098" t="s">
        <v>4054</v>
      </c>
      <c r="E1098">
        <v>70</v>
      </c>
      <c r="F1098">
        <v>8</v>
      </c>
      <c r="G1098">
        <v>61</v>
      </c>
      <c r="H1098">
        <v>1</v>
      </c>
      <c r="I1098">
        <v>0</v>
      </c>
      <c r="J1098">
        <v>15</v>
      </c>
      <c r="K1098">
        <v>0</v>
      </c>
      <c r="L1098">
        <v>0</v>
      </c>
      <c r="M1098">
        <v>0</v>
      </c>
      <c r="N1098">
        <v>0</v>
      </c>
    </row>
    <row r="1099" spans="1:14" x14ac:dyDescent="0.25">
      <c r="A1099" t="s">
        <v>5194</v>
      </c>
      <c r="B1099" t="s">
        <v>74</v>
      </c>
      <c r="C1099" t="s">
        <v>112</v>
      </c>
      <c r="D1099" t="s">
        <v>4056</v>
      </c>
      <c r="E1099">
        <v>0</v>
      </c>
      <c r="F1099">
        <v>0</v>
      </c>
      <c r="G1099">
        <v>0</v>
      </c>
      <c r="H1099">
        <v>0</v>
      </c>
      <c r="I1099">
        <v>0</v>
      </c>
      <c r="J1099">
        <v>0</v>
      </c>
      <c r="K1099">
        <v>85</v>
      </c>
      <c r="L1099">
        <v>85</v>
      </c>
      <c r="M1099">
        <v>0</v>
      </c>
      <c r="N1099">
        <v>0</v>
      </c>
    </row>
    <row r="1100" spans="1:14" x14ac:dyDescent="0.25">
      <c r="A1100" t="s">
        <v>5195</v>
      </c>
      <c r="B1100" t="s">
        <v>74</v>
      </c>
      <c r="C1100" t="s">
        <v>112</v>
      </c>
      <c r="D1100" t="s">
        <v>4058</v>
      </c>
      <c r="E1100">
        <v>0</v>
      </c>
      <c r="F1100">
        <v>0</v>
      </c>
      <c r="G1100">
        <v>0</v>
      </c>
      <c r="H1100">
        <v>0</v>
      </c>
      <c r="I1100">
        <v>0</v>
      </c>
      <c r="J1100">
        <v>0</v>
      </c>
      <c r="K1100">
        <v>83</v>
      </c>
      <c r="L1100">
        <v>83</v>
      </c>
      <c r="M1100">
        <v>0</v>
      </c>
      <c r="N1100">
        <v>0</v>
      </c>
    </row>
    <row r="1101" spans="1:14" x14ac:dyDescent="0.25">
      <c r="A1101" t="s">
        <v>5196</v>
      </c>
      <c r="B1101" t="s">
        <v>74</v>
      </c>
      <c r="C1101" t="s">
        <v>113</v>
      </c>
      <c r="D1101" t="s">
        <v>4060</v>
      </c>
      <c r="E1101">
        <v>65</v>
      </c>
      <c r="F1101">
        <v>22</v>
      </c>
      <c r="G1101">
        <v>37</v>
      </c>
      <c r="H1101">
        <v>5</v>
      </c>
      <c r="I1101">
        <v>1</v>
      </c>
      <c r="J1101">
        <v>336</v>
      </c>
      <c r="K1101">
        <v>0</v>
      </c>
      <c r="L1101">
        <v>0</v>
      </c>
      <c r="M1101">
        <v>0</v>
      </c>
      <c r="N1101">
        <v>0</v>
      </c>
    </row>
    <row r="1102" spans="1:14" x14ac:dyDescent="0.25">
      <c r="A1102" t="s">
        <v>5197</v>
      </c>
      <c r="B1102" t="s">
        <v>74</v>
      </c>
      <c r="C1102" t="s">
        <v>113</v>
      </c>
      <c r="D1102" t="s">
        <v>4062</v>
      </c>
      <c r="E1102">
        <v>401</v>
      </c>
      <c r="F1102">
        <v>83</v>
      </c>
      <c r="G1102">
        <v>305</v>
      </c>
      <c r="H1102">
        <v>10</v>
      </c>
      <c r="I1102">
        <v>3</v>
      </c>
      <c r="J1102">
        <v>0</v>
      </c>
      <c r="K1102">
        <v>0</v>
      </c>
      <c r="L1102">
        <v>0</v>
      </c>
      <c r="M1102">
        <v>0</v>
      </c>
      <c r="N1102">
        <v>0</v>
      </c>
    </row>
    <row r="1103" spans="1:14" x14ac:dyDescent="0.25">
      <c r="A1103" t="s">
        <v>5198</v>
      </c>
      <c r="B1103" t="s">
        <v>74</v>
      </c>
      <c r="C1103" t="s">
        <v>113</v>
      </c>
      <c r="D1103" t="s">
        <v>4064</v>
      </c>
      <c r="E1103">
        <v>302</v>
      </c>
      <c r="F1103">
        <v>54</v>
      </c>
      <c r="G1103">
        <v>247</v>
      </c>
      <c r="H1103">
        <v>1</v>
      </c>
      <c r="I1103">
        <v>0</v>
      </c>
      <c r="J1103">
        <v>99</v>
      </c>
      <c r="K1103">
        <v>0</v>
      </c>
      <c r="L1103">
        <v>0</v>
      </c>
      <c r="M1103">
        <v>0</v>
      </c>
      <c r="N1103">
        <v>0</v>
      </c>
    </row>
    <row r="1104" spans="1:14" x14ac:dyDescent="0.25">
      <c r="A1104" t="s">
        <v>5199</v>
      </c>
      <c r="B1104" t="s">
        <v>74</v>
      </c>
      <c r="C1104" t="s">
        <v>113</v>
      </c>
      <c r="D1104" t="s">
        <v>4066</v>
      </c>
      <c r="E1104">
        <v>401</v>
      </c>
      <c r="F1104">
        <v>83</v>
      </c>
      <c r="G1104">
        <v>305</v>
      </c>
      <c r="H1104">
        <v>10</v>
      </c>
      <c r="I1104">
        <v>3</v>
      </c>
      <c r="J1104">
        <v>0</v>
      </c>
      <c r="K1104">
        <v>0</v>
      </c>
      <c r="L1104">
        <v>0</v>
      </c>
      <c r="M1104">
        <v>0</v>
      </c>
      <c r="N1104">
        <v>0</v>
      </c>
    </row>
    <row r="1105" spans="1:14" x14ac:dyDescent="0.25">
      <c r="A1105" t="s">
        <v>5200</v>
      </c>
      <c r="B1105" t="s">
        <v>74</v>
      </c>
      <c r="C1105" t="s">
        <v>113</v>
      </c>
      <c r="D1105" t="s">
        <v>4068</v>
      </c>
      <c r="E1105">
        <v>65</v>
      </c>
      <c r="F1105">
        <v>20</v>
      </c>
      <c r="G1105">
        <v>39</v>
      </c>
      <c r="H1105">
        <v>5</v>
      </c>
      <c r="I1105">
        <v>1</v>
      </c>
      <c r="J1105">
        <v>336</v>
      </c>
      <c r="K1105">
        <v>0</v>
      </c>
      <c r="L1105">
        <v>0</v>
      </c>
      <c r="M1105">
        <v>0</v>
      </c>
      <c r="N1105">
        <v>0</v>
      </c>
    </row>
    <row r="1106" spans="1:14" x14ac:dyDescent="0.25">
      <c r="A1106" t="s">
        <v>5201</v>
      </c>
      <c r="B1106" t="s">
        <v>74</v>
      </c>
      <c r="C1106" t="s">
        <v>113</v>
      </c>
      <c r="D1106" t="s">
        <v>4050</v>
      </c>
      <c r="E1106">
        <v>336</v>
      </c>
      <c r="F1106">
        <v>76</v>
      </c>
      <c r="G1106">
        <v>255</v>
      </c>
      <c r="H1106">
        <v>3</v>
      </c>
      <c r="I1106">
        <v>2</v>
      </c>
      <c r="J1106">
        <v>65</v>
      </c>
      <c r="K1106">
        <v>0</v>
      </c>
      <c r="L1106">
        <v>0</v>
      </c>
      <c r="M1106">
        <v>0</v>
      </c>
      <c r="N1106">
        <v>0</v>
      </c>
    </row>
    <row r="1107" spans="1:14" x14ac:dyDescent="0.25">
      <c r="A1107" t="s">
        <v>5202</v>
      </c>
      <c r="B1107" t="s">
        <v>74</v>
      </c>
      <c r="C1107" t="s">
        <v>113</v>
      </c>
      <c r="D1107" t="s">
        <v>4052</v>
      </c>
      <c r="E1107">
        <v>65</v>
      </c>
      <c r="F1107">
        <v>20</v>
      </c>
      <c r="G1107">
        <v>39</v>
      </c>
      <c r="H1107">
        <v>6</v>
      </c>
      <c r="I1107">
        <v>0</v>
      </c>
      <c r="J1107">
        <v>336</v>
      </c>
      <c r="K1107">
        <v>0</v>
      </c>
      <c r="L1107">
        <v>0</v>
      </c>
      <c r="M1107">
        <v>0</v>
      </c>
      <c r="N1107">
        <v>0</v>
      </c>
    </row>
    <row r="1108" spans="1:14" x14ac:dyDescent="0.25">
      <c r="A1108" t="s">
        <v>5203</v>
      </c>
      <c r="B1108" t="s">
        <v>74</v>
      </c>
      <c r="C1108" t="s">
        <v>113</v>
      </c>
      <c r="D1108" t="s">
        <v>4054</v>
      </c>
      <c r="E1108">
        <v>307</v>
      </c>
      <c r="F1108">
        <v>55</v>
      </c>
      <c r="G1108">
        <v>250</v>
      </c>
      <c r="H1108">
        <v>2</v>
      </c>
      <c r="I1108">
        <v>0</v>
      </c>
      <c r="J1108">
        <v>94</v>
      </c>
      <c r="K1108">
        <v>0</v>
      </c>
      <c r="L1108">
        <v>0</v>
      </c>
      <c r="M1108">
        <v>0</v>
      </c>
      <c r="N1108">
        <v>0</v>
      </c>
    </row>
    <row r="1109" spans="1:14" x14ac:dyDescent="0.25">
      <c r="A1109" t="s">
        <v>5204</v>
      </c>
      <c r="B1109" t="s">
        <v>74</v>
      </c>
      <c r="C1109" t="s">
        <v>113</v>
      </c>
      <c r="D1109" t="s">
        <v>4056</v>
      </c>
      <c r="E1109">
        <v>0</v>
      </c>
      <c r="F1109">
        <v>0</v>
      </c>
      <c r="G1109">
        <v>0</v>
      </c>
      <c r="H1109">
        <v>0</v>
      </c>
      <c r="I1109">
        <v>0</v>
      </c>
      <c r="J1109">
        <v>0</v>
      </c>
      <c r="K1109">
        <v>400</v>
      </c>
      <c r="L1109">
        <v>398</v>
      </c>
      <c r="M1109">
        <v>2</v>
      </c>
      <c r="N1109">
        <v>0</v>
      </c>
    </row>
    <row r="1110" spans="1:14" x14ac:dyDescent="0.25">
      <c r="A1110" t="s">
        <v>5205</v>
      </c>
      <c r="B1110" t="s">
        <v>74</v>
      </c>
      <c r="C1110" t="s">
        <v>113</v>
      </c>
      <c r="D1110" t="s">
        <v>4058</v>
      </c>
      <c r="E1110">
        <v>0</v>
      </c>
      <c r="F1110">
        <v>0</v>
      </c>
      <c r="G1110">
        <v>0</v>
      </c>
      <c r="H1110">
        <v>0</v>
      </c>
      <c r="I1110">
        <v>0</v>
      </c>
      <c r="J1110">
        <v>0</v>
      </c>
      <c r="K1110">
        <v>375</v>
      </c>
      <c r="L1110">
        <v>373</v>
      </c>
      <c r="M1110">
        <v>2</v>
      </c>
      <c r="N1110">
        <v>0</v>
      </c>
    </row>
    <row r="1111" spans="1:14" x14ac:dyDescent="0.25">
      <c r="A1111" t="s">
        <v>5206</v>
      </c>
      <c r="B1111" t="s">
        <v>74</v>
      </c>
      <c r="C1111" t="s">
        <v>114</v>
      </c>
      <c r="D1111" t="s">
        <v>4060</v>
      </c>
      <c r="E1111">
        <v>15</v>
      </c>
      <c r="F1111">
        <v>2</v>
      </c>
      <c r="G1111">
        <v>12</v>
      </c>
      <c r="H1111">
        <v>0</v>
      </c>
      <c r="I1111">
        <v>1</v>
      </c>
      <c r="J1111">
        <v>83</v>
      </c>
      <c r="K1111">
        <v>0</v>
      </c>
      <c r="L1111">
        <v>0</v>
      </c>
      <c r="M1111">
        <v>0</v>
      </c>
      <c r="N1111">
        <v>0</v>
      </c>
    </row>
    <row r="1112" spans="1:14" x14ac:dyDescent="0.25">
      <c r="A1112" t="s">
        <v>5207</v>
      </c>
      <c r="B1112" t="s">
        <v>74</v>
      </c>
      <c r="C1112" t="s">
        <v>114</v>
      </c>
      <c r="D1112" t="s">
        <v>4062</v>
      </c>
      <c r="E1112">
        <v>98</v>
      </c>
      <c r="F1112">
        <v>17</v>
      </c>
      <c r="G1112">
        <v>73</v>
      </c>
      <c r="H1112">
        <v>7</v>
      </c>
      <c r="I1112">
        <v>1</v>
      </c>
      <c r="J1112">
        <v>0</v>
      </c>
      <c r="K1112">
        <v>0</v>
      </c>
      <c r="L1112">
        <v>0</v>
      </c>
      <c r="M1112">
        <v>0</v>
      </c>
      <c r="N1112">
        <v>0</v>
      </c>
    </row>
    <row r="1113" spans="1:14" x14ac:dyDescent="0.25">
      <c r="A1113" t="s">
        <v>5208</v>
      </c>
      <c r="B1113" t="s">
        <v>74</v>
      </c>
      <c r="C1113" t="s">
        <v>114</v>
      </c>
      <c r="D1113" t="s">
        <v>4064</v>
      </c>
      <c r="E1113">
        <v>71</v>
      </c>
      <c r="F1113">
        <v>10</v>
      </c>
      <c r="G1113">
        <v>59</v>
      </c>
      <c r="H1113">
        <v>2</v>
      </c>
      <c r="I1113">
        <v>0</v>
      </c>
      <c r="J1113">
        <v>27</v>
      </c>
      <c r="K1113">
        <v>0</v>
      </c>
      <c r="L1113">
        <v>0</v>
      </c>
      <c r="M1113">
        <v>0</v>
      </c>
      <c r="N1113">
        <v>0</v>
      </c>
    </row>
    <row r="1114" spans="1:14" x14ac:dyDescent="0.25">
      <c r="A1114" t="s">
        <v>5209</v>
      </c>
      <c r="B1114" t="s">
        <v>74</v>
      </c>
      <c r="C1114" t="s">
        <v>114</v>
      </c>
      <c r="D1114" t="s">
        <v>4066</v>
      </c>
      <c r="E1114">
        <v>98</v>
      </c>
      <c r="F1114">
        <v>14</v>
      </c>
      <c r="G1114">
        <v>76</v>
      </c>
      <c r="H1114">
        <v>7</v>
      </c>
      <c r="I1114">
        <v>1</v>
      </c>
      <c r="J1114">
        <v>0</v>
      </c>
      <c r="K1114">
        <v>0</v>
      </c>
      <c r="L1114">
        <v>0</v>
      </c>
      <c r="M1114">
        <v>0</v>
      </c>
      <c r="N1114">
        <v>0</v>
      </c>
    </row>
    <row r="1115" spans="1:14" x14ac:dyDescent="0.25">
      <c r="A1115" t="s">
        <v>5210</v>
      </c>
      <c r="B1115" t="s">
        <v>74</v>
      </c>
      <c r="C1115" t="s">
        <v>114</v>
      </c>
      <c r="D1115" t="s">
        <v>4068</v>
      </c>
      <c r="E1115">
        <v>15</v>
      </c>
      <c r="F1115">
        <v>2</v>
      </c>
      <c r="G1115">
        <v>12</v>
      </c>
      <c r="H1115">
        <v>0</v>
      </c>
      <c r="I1115">
        <v>1</v>
      </c>
      <c r="J1115">
        <v>83</v>
      </c>
      <c r="K1115">
        <v>0</v>
      </c>
      <c r="L1115">
        <v>0</v>
      </c>
      <c r="M1115">
        <v>0</v>
      </c>
      <c r="N1115">
        <v>0</v>
      </c>
    </row>
    <row r="1116" spans="1:14" x14ac:dyDescent="0.25">
      <c r="A1116" t="s">
        <v>5211</v>
      </c>
      <c r="B1116" t="s">
        <v>74</v>
      </c>
      <c r="C1116" t="s">
        <v>114</v>
      </c>
      <c r="D1116" t="s">
        <v>4050</v>
      </c>
      <c r="E1116">
        <v>83</v>
      </c>
      <c r="F1116">
        <v>13</v>
      </c>
      <c r="G1116">
        <v>64</v>
      </c>
      <c r="H1116">
        <v>6</v>
      </c>
      <c r="I1116">
        <v>0</v>
      </c>
      <c r="J1116">
        <v>15</v>
      </c>
      <c r="K1116">
        <v>0</v>
      </c>
      <c r="L1116">
        <v>0</v>
      </c>
      <c r="M1116">
        <v>0</v>
      </c>
      <c r="N1116">
        <v>0</v>
      </c>
    </row>
    <row r="1117" spans="1:14" x14ac:dyDescent="0.25">
      <c r="A1117" t="s">
        <v>5212</v>
      </c>
      <c r="B1117" t="s">
        <v>74</v>
      </c>
      <c r="C1117" t="s">
        <v>114</v>
      </c>
      <c r="D1117" t="s">
        <v>4052</v>
      </c>
      <c r="E1117">
        <v>15</v>
      </c>
      <c r="F1117">
        <v>2</v>
      </c>
      <c r="G1117">
        <v>12</v>
      </c>
      <c r="H1117">
        <v>0</v>
      </c>
      <c r="I1117">
        <v>1</v>
      </c>
      <c r="J1117">
        <v>83</v>
      </c>
      <c r="K1117">
        <v>0</v>
      </c>
      <c r="L1117">
        <v>0</v>
      </c>
      <c r="M1117">
        <v>0</v>
      </c>
      <c r="N1117">
        <v>0</v>
      </c>
    </row>
    <row r="1118" spans="1:14" x14ac:dyDescent="0.25">
      <c r="A1118" t="s">
        <v>5213</v>
      </c>
      <c r="B1118" t="s">
        <v>74</v>
      </c>
      <c r="C1118" t="s">
        <v>114</v>
      </c>
      <c r="D1118" t="s">
        <v>4054</v>
      </c>
      <c r="E1118">
        <v>75</v>
      </c>
      <c r="F1118">
        <v>11</v>
      </c>
      <c r="G1118">
        <v>61</v>
      </c>
      <c r="H1118">
        <v>3</v>
      </c>
      <c r="I1118">
        <v>0</v>
      </c>
      <c r="J1118">
        <v>23</v>
      </c>
      <c r="K1118">
        <v>0</v>
      </c>
      <c r="L1118">
        <v>0</v>
      </c>
      <c r="M1118">
        <v>0</v>
      </c>
      <c r="N1118">
        <v>0</v>
      </c>
    </row>
    <row r="1119" spans="1:14" x14ac:dyDescent="0.25">
      <c r="A1119" t="s">
        <v>5214</v>
      </c>
      <c r="B1119" t="s">
        <v>74</v>
      </c>
      <c r="C1119" t="s">
        <v>114</v>
      </c>
      <c r="D1119" t="s">
        <v>4056</v>
      </c>
      <c r="E1119">
        <v>0</v>
      </c>
      <c r="F1119">
        <v>0</v>
      </c>
      <c r="G1119">
        <v>0</v>
      </c>
      <c r="H1119">
        <v>0</v>
      </c>
      <c r="I1119">
        <v>0</v>
      </c>
      <c r="J1119">
        <v>0</v>
      </c>
      <c r="K1119">
        <v>97</v>
      </c>
      <c r="L1119">
        <v>93</v>
      </c>
      <c r="M1119">
        <v>4</v>
      </c>
      <c r="N1119">
        <v>0</v>
      </c>
    </row>
    <row r="1120" spans="1:14" x14ac:dyDescent="0.25">
      <c r="A1120" t="s">
        <v>5215</v>
      </c>
      <c r="B1120" t="s">
        <v>74</v>
      </c>
      <c r="C1120" t="s">
        <v>114</v>
      </c>
      <c r="D1120" t="s">
        <v>4058</v>
      </c>
      <c r="E1120">
        <v>0</v>
      </c>
      <c r="F1120">
        <v>0</v>
      </c>
      <c r="G1120">
        <v>0</v>
      </c>
      <c r="H1120">
        <v>0</v>
      </c>
      <c r="I1120">
        <v>0</v>
      </c>
      <c r="J1120">
        <v>0</v>
      </c>
      <c r="K1120">
        <v>89</v>
      </c>
      <c r="L1120">
        <v>86</v>
      </c>
      <c r="M1120">
        <v>3</v>
      </c>
      <c r="N1120">
        <v>0</v>
      </c>
    </row>
    <row r="1121" spans="1:14" x14ac:dyDescent="0.25">
      <c r="A1121" t="s">
        <v>5216</v>
      </c>
      <c r="B1121" t="s">
        <v>74</v>
      </c>
      <c r="C1121" t="s">
        <v>115</v>
      </c>
      <c r="D1121" t="s">
        <v>4060</v>
      </c>
      <c r="E1121">
        <v>36</v>
      </c>
      <c r="F1121">
        <v>5</v>
      </c>
      <c r="G1121">
        <v>28</v>
      </c>
      <c r="H1121">
        <v>2</v>
      </c>
      <c r="I1121">
        <v>1</v>
      </c>
      <c r="J1121">
        <v>204</v>
      </c>
      <c r="K1121">
        <v>0</v>
      </c>
      <c r="L1121">
        <v>0</v>
      </c>
      <c r="M1121">
        <v>0</v>
      </c>
      <c r="N1121">
        <v>0</v>
      </c>
    </row>
    <row r="1122" spans="1:14" x14ac:dyDescent="0.25">
      <c r="A1122" t="s">
        <v>5217</v>
      </c>
      <c r="B1122" t="s">
        <v>74</v>
      </c>
      <c r="C1122" t="s">
        <v>115</v>
      </c>
      <c r="D1122" t="s">
        <v>4062</v>
      </c>
      <c r="E1122">
        <v>240</v>
      </c>
      <c r="F1122">
        <v>48</v>
      </c>
      <c r="G1122">
        <v>186</v>
      </c>
      <c r="H1122">
        <v>4</v>
      </c>
      <c r="I1122">
        <v>2</v>
      </c>
      <c r="J1122">
        <v>0</v>
      </c>
      <c r="K1122">
        <v>0</v>
      </c>
      <c r="L1122">
        <v>0</v>
      </c>
      <c r="M1122">
        <v>0</v>
      </c>
      <c r="N1122">
        <v>0</v>
      </c>
    </row>
    <row r="1123" spans="1:14" x14ac:dyDescent="0.25">
      <c r="A1123" t="s">
        <v>5218</v>
      </c>
      <c r="B1123" t="s">
        <v>74</v>
      </c>
      <c r="C1123" t="s">
        <v>115</v>
      </c>
      <c r="D1123" t="s">
        <v>4064</v>
      </c>
      <c r="E1123">
        <v>184</v>
      </c>
      <c r="F1123">
        <v>38</v>
      </c>
      <c r="G1123">
        <v>145</v>
      </c>
      <c r="H1123">
        <v>1</v>
      </c>
      <c r="I1123">
        <v>0</v>
      </c>
      <c r="J1123">
        <v>56</v>
      </c>
      <c r="K1123">
        <v>0</v>
      </c>
      <c r="L1123">
        <v>0</v>
      </c>
      <c r="M1123">
        <v>0</v>
      </c>
      <c r="N1123">
        <v>0</v>
      </c>
    </row>
    <row r="1124" spans="1:14" x14ac:dyDescent="0.25">
      <c r="A1124" t="s">
        <v>5219</v>
      </c>
      <c r="B1124" t="s">
        <v>74</v>
      </c>
      <c r="C1124" t="s">
        <v>115</v>
      </c>
      <c r="D1124" t="s">
        <v>4066</v>
      </c>
      <c r="E1124">
        <v>240</v>
      </c>
      <c r="F1124">
        <v>48</v>
      </c>
      <c r="G1124">
        <v>186</v>
      </c>
      <c r="H1124">
        <v>4</v>
      </c>
      <c r="I1124">
        <v>2</v>
      </c>
      <c r="J1124">
        <v>0</v>
      </c>
      <c r="K1124">
        <v>0</v>
      </c>
      <c r="L1124">
        <v>0</v>
      </c>
      <c r="M1124">
        <v>0</v>
      </c>
      <c r="N1124">
        <v>0</v>
      </c>
    </row>
    <row r="1125" spans="1:14" x14ac:dyDescent="0.25">
      <c r="A1125" t="s">
        <v>5220</v>
      </c>
      <c r="B1125" t="s">
        <v>74</v>
      </c>
      <c r="C1125" t="s">
        <v>115</v>
      </c>
      <c r="D1125" t="s">
        <v>4068</v>
      </c>
      <c r="E1125">
        <v>36</v>
      </c>
      <c r="F1125">
        <v>5</v>
      </c>
      <c r="G1125">
        <v>28</v>
      </c>
      <c r="H1125">
        <v>2</v>
      </c>
      <c r="I1125">
        <v>1</v>
      </c>
      <c r="J1125">
        <v>204</v>
      </c>
      <c r="K1125">
        <v>0</v>
      </c>
      <c r="L1125">
        <v>0</v>
      </c>
      <c r="M1125">
        <v>0</v>
      </c>
      <c r="N1125">
        <v>0</v>
      </c>
    </row>
    <row r="1126" spans="1:14" x14ac:dyDescent="0.25">
      <c r="A1126" t="s">
        <v>5221</v>
      </c>
      <c r="B1126" t="s">
        <v>74</v>
      </c>
      <c r="C1126" t="s">
        <v>115</v>
      </c>
      <c r="D1126" t="s">
        <v>4050</v>
      </c>
      <c r="E1126">
        <v>204</v>
      </c>
      <c r="F1126">
        <v>52</v>
      </c>
      <c r="G1126">
        <v>151</v>
      </c>
      <c r="H1126">
        <v>1</v>
      </c>
      <c r="I1126">
        <v>0</v>
      </c>
      <c r="J1126">
        <v>36</v>
      </c>
      <c r="K1126">
        <v>0</v>
      </c>
      <c r="L1126">
        <v>0</v>
      </c>
      <c r="M1126">
        <v>0</v>
      </c>
      <c r="N1126">
        <v>0</v>
      </c>
    </row>
    <row r="1127" spans="1:14" x14ac:dyDescent="0.25">
      <c r="A1127" t="s">
        <v>5222</v>
      </c>
      <c r="B1127" t="s">
        <v>74</v>
      </c>
      <c r="C1127" t="s">
        <v>115</v>
      </c>
      <c r="D1127" t="s">
        <v>4052</v>
      </c>
      <c r="E1127">
        <v>36</v>
      </c>
      <c r="F1127">
        <v>6</v>
      </c>
      <c r="G1127">
        <v>27</v>
      </c>
      <c r="H1127">
        <v>2</v>
      </c>
      <c r="I1127">
        <v>1</v>
      </c>
      <c r="J1127">
        <v>204</v>
      </c>
      <c r="K1127">
        <v>0</v>
      </c>
      <c r="L1127">
        <v>0</v>
      </c>
      <c r="M1127">
        <v>0</v>
      </c>
      <c r="N1127">
        <v>0</v>
      </c>
    </row>
    <row r="1128" spans="1:14" x14ac:dyDescent="0.25">
      <c r="A1128" t="s">
        <v>5223</v>
      </c>
      <c r="B1128" t="s">
        <v>74</v>
      </c>
      <c r="C1128" t="s">
        <v>115</v>
      </c>
      <c r="D1128" t="s">
        <v>4054</v>
      </c>
      <c r="E1128">
        <v>189</v>
      </c>
      <c r="F1128">
        <v>38</v>
      </c>
      <c r="G1128">
        <v>150</v>
      </c>
      <c r="H1128">
        <v>1</v>
      </c>
      <c r="I1128">
        <v>0</v>
      </c>
      <c r="J1128">
        <v>51</v>
      </c>
      <c r="K1128">
        <v>0</v>
      </c>
      <c r="L1128">
        <v>0</v>
      </c>
      <c r="M1128">
        <v>0</v>
      </c>
      <c r="N1128">
        <v>0</v>
      </c>
    </row>
    <row r="1129" spans="1:14" x14ac:dyDescent="0.25">
      <c r="A1129" t="s">
        <v>5224</v>
      </c>
      <c r="B1129" t="s">
        <v>74</v>
      </c>
      <c r="C1129" t="s">
        <v>115</v>
      </c>
      <c r="D1129" t="s">
        <v>4056</v>
      </c>
      <c r="E1129">
        <v>0</v>
      </c>
      <c r="F1129">
        <v>0</v>
      </c>
      <c r="G1129">
        <v>0</v>
      </c>
      <c r="H1129">
        <v>0</v>
      </c>
      <c r="I1129">
        <v>0</v>
      </c>
      <c r="J1129">
        <v>0</v>
      </c>
      <c r="K1129">
        <v>240</v>
      </c>
      <c r="L1129">
        <v>238</v>
      </c>
      <c r="M1129">
        <v>2</v>
      </c>
      <c r="N1129">
        <v>0</v>
      </c>
    </row>
    <row r="1130" spans="1:14" x14ac:dyDescent="0.25">
      <c r="A1130" t="s">
        <v>5225</v>
      </c>
      <c r="B1130" t="s">
        <v>74</v>
      </c>
      <c r="C1130" t="s">
        <v>115</v>
      </c>
      <c r="D1130" t="s">
        <v>4058</v>
      </c>
      <c r="E1130">
        <v>0</v>
      </c>
      <c r="F1130">
        <v>0</v>
      </c>
      <c r="G1130">
        <v>0</v>
      </c>
      <c r="H1130">
        <v>0</v>
      </c>
      <c r="I1130">
        <v>0</v>
      </c>
      <c r="J1130">
        <v>0</v>
      </c>
      <c r="K1130">
        <v>219</v>
      </c>
      <c r="L1130">
        <v>218</v>
      </c>
      <c r="M1130">
        <v>1</v>
      </c>
      <c r="N1130">
        <v>0</v>
      </c>
    </row>
    <row r="1131" spans="1:14" x14ac:dyDescent="0.25">
      <c r="A1131" t="s">
        <v>5226</v>
      </c>
      <c r="B1131" t="s">
        <v>74</v>
      </c>
      <c r="C1131" t="s">
        <v>116</v>
      </c>
      <c r="D1131" t="s">
        <v>4060</v>
      </c>
      <c r="E1131">
        <v>21</v>
      </c>
      <c r="F1131">
        <v>3</v>
      </c>
      <c r="G1131">
        <v>17</v>
      </c>
      <c r="H1131">
        <v>1</v>
      </c>
      <c r="I1131">
        <v>0</v>
      </c>
      <c r="J1131">
        <v>107</v>
      </c>
      <c r="K1131">
        <v>0</v>
      </c>
      <c r="L1131">
        <v>0</v>
      </c>
      <c r="M1131">
        <v>0</v>
      </c>
      <c r="N1131">
        <v>0</v>
      </c>
    </row>
    <row r="1132" spans="1:14" x14ac:dyDescent="0.25">
      <c r="A1132" t="s">
        <v>5227</v>
      </c>
      <c r="B1132" t="s">
        <v>74</v>
      </c>
      <c r="C1132" t="s">
        <v>116</v>
      </c>
      <c r="D1132" t="s">
        <v>4062</v>
      </c>
      <c r="E1132">
        <v>128</v>
      </c>
      <c r="F1132">
        <v>19</v>
      </c>
      <c r="G1132">
        <v>107</v>
      </c>
      <c r="H1132">
        <v>2</v>
      </c>
      <c r="I1132">
        <v>0</v>
      </c>
      <c r="J1132">
        <v>0</v>
      </c>
      <c r="K1132">
        <v>0</v>
      </c>
      <c r="L1132">
        <v>0</v>
      </c>
      <c r="M1132">
        <v>0</v>
      </c>
      <c r="N1132">
        <v>0</v>
      </c>
    </row>
    <row r="1133" spans="1:14" x14ac:dyDescent="0.25">
      <c r="A1133" t="s">
        <v>5228</v>
      </c>
      <c r="B1133" t="s">
        <v>74</v>
      </c>
      <c r="C1133" t="s">
        <v>116</v>
      </c>
      <c r="D1133" t="s">
        <v>4064</v>
      </c>
      <c r="E1133">
        <v>97</v>
      </c>
      <c r="F1133">
        <v>15</v>
      </c>
      <c r="G1133">
        <v>82</v>
      </c>
      <c r="H1133">
        <v>0</v>
      </c>
      <c r="I1133">
        <v>0</v>
      </c>
      <c r="J1133">
        <v>31</v>
      </c>
      <c r="K1133">
        <v>0</v>
      </c>
      <c r="L1133">
        <v>0</v>
      </c>
      <c r="M1133">
        <v>0</v>
      </c>
      <c r="N1133">
        <v>0</v>
      </c>
    </row>
    <row r="1134" spans="1:14" x14ac:dyDescent="0.25">
      <c r="A1134" t="s">
        <v>5229</v>
      </c>
      <c r="B1134" t="s">
        <v>74</v>
      </c>
      <c r="C1134" t="s">
        <v>116</v>
      </c>
      <c r="D1134" t="s">
        <v>4066</v>
      </c>
      <c r="E1134">
        <v>128</v>
      </c>
      <c r="F1134">
        <v>19</v>
      </c>
      <c r="G1134">
        <v>107</v>
      </c>
      <c r="H1134">
        <v>2</v>
      </c>
      <c r="I1134">
        <v>0</v>
      </c>
      <c r="J1134">
        <v>0</v>
      </c>
      <c r="K1134">
        <v>0</v>
      </c>
      <c r="L1134">
        <v>0</v>
      </c>
      <c r="M1134">
        <v>0</v>
      </c>
      <c r="N1134">
        <v>0</v>
      </c>
    </row>
    <row r="1135" spans="1:14" x14ac:dyDescent="0.25">
      <c r="A1135" t="s">
        <v>5230</v>
      </c>
      <c r="B1135" t="s">
        <v>74</v>
      </c>
      <c r="C1135" t="s">
        <v>116</v>
      </c>
      <c r="D1135" t="s">
        <v>4068</v>
      </c>
      <c r="E1135">
        <v>21</v>
      </c>
      <c r="F1135">
        <v>3</v>
      </c>
      <c r="G1135">
        <v>17</v>
      </c>
      <c r="H1135">
        <v>1</v>
      </c>
      <c r="I1135">
        <v>0</v>
      </c>
      <c r="J1135">
        <v>107</v>
      </c>
      <c r="K1135">
        <v>0</v>
      </c>
      <c r="L1135">
        <v>0</v>
      </c>
      <c r="M1135">
        <v>0</v>
      </c>
      <c r="N1135">
        <v>0</v>
      </c>
    </row>
    <row r="1136" spans="1:14" x14ac:dyDescent="0.25">
      <c r="A1136" t="s">
        <v>5231</v>
      </c>
      <c r="B1136" t="s">
        <v>74</v>
      </c>
      <c r="C1136" t="s">
        <v>116</v>
      </c>
      <c r="D1136" t="s">
        <v>4050</v>
      </c>
      <c r="E1136">
        <v>107</v>
      </c>
      <c r="F1136">
        <v>18</v>
      </c>
      <c r="G1136">
        <v>88</v>
      </c>
      <c r="H1136">
        <v>1</v>
      </c>
      <c r="I1136">
        <v>0</v>
      </c>
      <c r="J1136">
        <v>21</v>
      </c>
      <c r="K1136">
        <v>0</v>
      </c>
      <c r="L1136">
        <v>0</v>
      </c>
      <c r="M1136">
        <v>0</v>
      </c>
      <c r="N1136">
        <v>0</v>
      </c>
    </row>
    <row r="1137" spans="1:14" x14ac:dyDescent="0.25">
      <c r="A1137" t="s">
        <v>5232</v>
      </c>
      <c r="B1137" t="s">
        <v>74</v>
      </c>
      <c r="C1137" t="s">
        <v>116</v>
      </c>
      <c r="D1137" t="s">
        <v>4052</v>
      </c>
      <c r="E1137">
        <v>21</v>
      </c>
      <c r="F1137">
        <v>2</v>
      </c>
      <c r="G1137">
        <v>18</v>
      </c>
      <c r="H1137">
        <v>1</v>
      </c>
      <c r="I1137">
        <v>0</v>
      </c>
      <c r="J1137">
        <v>107</v>
      </c>
      <c r="K1137">
        <v>0</v>
      </c>
      <c r="L1137">
        <v>0</v>
      </c>
      <c r="M1137">
        <v>0</v>
      </c>
      <c r="N1137">
        <v>0</v>
      </c>
    </row>
    <row r="1138" spans="1:14" x14ac:dyDescent="0.25">
      <c r="A1138" t="s">
        <v>5233</v>
      </c>
      <c r="B1138" t="s">
        <v>74</v>
      </c>
      <c r="C1138" t="s">
        <v>116</v>
      </c>
      <c r="D1138" t="s">
        <v>4054</v>
      </c>
      <c r="E1138">
        <v>99</v>
      </c>
      <c r="F1138">
        <v>15</v>
      </c>
      <c r="G1138">
        <v>84</v>
      </c>
      <c r="H1138">
        <v>0</v>
      </c>
      <c r="I1138">
        <v>0</v>
      </c>
      <c r="J1138">
        <v>29</v>
      </c>
      <c r="K1138">
        <v>0</v>
      </c>
      <c r="L1138">
        <v>0</v>
      </c>
      <c r="M1138">
        <v>0</v>
      </c>
      <c r="N1138">
        <v>0</v>
      </c>
    </row>
    <row r="1139" spans="1:14" x14ac:dyDescent="0.25">
      <c r="A1139" t="s">
        <v>5234</v>
      </c>
      <c r="B1139" t="s">
        <v>74</v>
      </c>
      <c r="C1139" t="s">
        <v>116</v>
      </c>
      <c r="D1139" t="s">
        <v>4056</v>
      </c>
      <c r="E1139">
        <v>0</v>
      </c>
      <c r="F1139">
        <v>0</v>
      </c>
      <c r="G1139">
        <v>0</v>
      </c>
      <c r="H1139">
        <v>0</v>
      </c>
      <c r="I1139">
        <v>0</v>
      </c>
      <c r="J1139">
        <v>0</v>
      </c>
      <c r="K1139">
        <v>128</v>
      </c>
      <c r="L1139">
        <v>125</v>
      </c>
      <c r="M1139">
        <v>3</v>
      </c>
      <c r="N1139">
        <v>0</v>
      </c>
    </row>
    <row r="1140" spans="1:14" x14ac:dyDescent="0.25">
      <c r="A1140" t="s">
        <v>5235</v>
      </c>
      <c r="B1140" t="s">
        <v>74</v>
      </c>
      <c r="C1140" t="s">
        <v>116</v>
      </c>
      <c r="D1140" t="s">
        <v>4058</v>
      </c>
      <c r="E1140">
        <v>0</v>
      </c>
      <c r="F1140">
        <v>0</v>
      </c>
      <c r="G1140">
        <v>0</v>
      </c>
      <c r="H1140">
        <v>0</v>
      </c>
      <c r="I1140">
        <v>0</v>
      </c>
      <c r="J1140">
        <v>0</v>
      </c>
      <c r="K1140">
        <v>126</v>
      </c>
      <c r="L1140">
        <v>123</v>
      </c>
      <c r="M1140">
        <v>3</v>
      </c>
      <c r="N1140">
        <v>0</v>
      </c>
    </row>
    <row r="1141" spans="1:14" x14ac:dyDescent="0.25">
      <c r="A1141" t="s">
        <v>5236</v>
      </c>
      <c r="B1141" t="s">
        <v>74</v>
      </c>
      <c r="C1141" t="s">
        <v>117</v>
      </c>
      <c r="D1141" t="s">
        <v>4060</v>
      </c>
      <c r="E1141">
        <v>16</v>
      </c>
      <c r="F1141">
        <v>4</v>
      </c>
      <c r="G1141">
        <v>12</v>
      </c>
      <c r="H1141">
        <v>0</v>
      </c>
      <c r="I1141">
        <v>0</v>
      </c>
      <c r="J1141">
        <v>102</v>
      </c>
      <c r="K1141">
        <v>0</v>
      </c>
      <c r="L1141">
        <v>0</v>
      </c>
      <c r="M1141">
        <v>0</v>
      </c>
      <c r="N1141">
        <v>0</v>
      </c>
    </row>
    <row r="1142" spans="1:14" x14ac:dyDescent="0.25">
      <c r="A1142" t="s">
        <v>5237</v>
      </c>
      <c r="B1142" t="s">
        <v>74</v>
      </c>
      <c r="C1142" t="s">
        <v>117</v>
      </c>
      <c r="D1142" t="s">
        <v>4062</v>
      </c>
      <c r="E1142">
        <v>118</v>
      </c>
      <c r="F1142">
        <v>20</v>
      </c>
      <c r="G1142">
        <v>93</v>
      </c>
      <c r="H1142">
        <v>5</v>
      </c>
      <c r="I1142">
        <v>0</v>
      </c>
      <c r="J1142">
        <v>0</v>
      </c>
      <c r="K1142">
        <v>0</v>
      </c>
      <c r="L1142">
        <v>0</v>
      </c>
      <c r="M1142">
        <v>0</v>
      </c>
      <c r="N1142">
        <v>0</v>
      </c>
    </row>
    <row r="1143" spans="1:14" x14ac:dyDescent="0.25">
      <c r="A1143" t="s">
        <v>5238</v>
      </c>
      <c r="B1143" t="s">
        <v>74</v>
      </c>
      <c r="C1143" t="s">
        <v>117</v>
      </c>
      <c r="D1143" t="s">
        <v>4064</v>
      </c>
      <c r="E1143">
        <v>94</v>
      </c>
      <c r="F1143">
        <v>13</v>
      </c>
      <c r="G1143">
        <v>80</v>
      </c>
      <c r="H1143">
        <v>1</v>
      </c>
      <c r="I1143">
        <v>0</v>
      </c>
      <c r="J1143">
        <v>24</v>
      </c>
      <c r="K1143">
        <v>0</v>
      </c>
      <c r="L1143">
        <v>0</v>
      </c>
      <c r="M1143">
        <v>0</v>
      </c>
      <c r="N1143">
        <v>0</v>
      </c>
    </row>
    <row r="1144" spans="1:14" x14ac:dyDescent="0.25">
      <c r="A1144" t="s">
        <v>5239</v>
      </c>
      <c r="B1144" t="s">
        <v>74</v>
      </c>
      <c r="C1144" t="s">
        <v>117</v>
      </c>
      <c r="D1144" t="s">
        <v>4066</v>
      </c>
      <c r="E1144">
        <v>118</v>
      </c>
      <c r="F1144">
        <v>20</v>
      </c>
      <c r="G1144">
        <v>93</v>
      </c>
      <c r="H1144">
        <v>5</v>
      </c>
      <c r="I1144">
        <v>0</v>
      </c>
      <c r="J1144">
        <v>0</v>
      </c>
      <c r="K1144">
        <v>0</v>
      </c>
      <c r="L1144">
        <v>0</v>
      </c>
      <c r="M1144">
        <v>0</v>
      </c>
      <c r="N1144">
        <v>0</v>
      </c>
    </row>
    <row r="1145" spans="1:14" x14ac:dyDescent="0.25">
      <c r="A1145" t="s">
        <v>5240</v>
      </c>
      <c r="B1145" t="s">
        <v>74</v>
      </c>
      <c r="C1145" t="s">
        <v>117</v>
      </c>
      <c r="D1145" t="s">
        <v>4068</v>
      </c>
      <c r="E1145">
        <v>16</v>
      </c>
      <c r="F1145">
        <v>4</v>
      </c>
      <c r="G1145">
        <v>12</v>
      </c>
      <c r="H1145">
        <v>0</v>
      </c>
      <c r="I1145">
        <v>0</v>
      </c>
      <c r="J1145">
        <v>102</v>
      </c>
      <c r="K1145">
        <v>0</v>
      </c>
      <c r="L1145">
        <v>0</v>
      </c>
      <c r="M1145">
        <v>0</v>
      </c>
      <c r="N1145">
        <v>0</v>
      </c>
    </row>
    <row r="1146" spans="1:14" x14ac:dyDescent="0.25">
      <c r="A1146" t="s">
        <v>5241</v>
      </c>
      <c r="B1146" t="s">
        <v>74</v>
      </c>
      <c r="C1146" t="s">
        <v>117</v>
      </c>
      <c r="D1146" t="s">
        <v>4050</v>
      </c>
      <c r="E1146">
        <v>102</v>
      </c>
      <c r="F1146">
        <v>22</v>
      </c>
      <c r="G1146">
        <v>74</v>
      </c>
      <c r="H1146">
        <v>6</v>
      </c>
      <c r="I1146">
        <v>0</v>
      </c>
      <c r="J1146">
        <v>16</v>
      </c>
      <c r="K1146">
        <v>0</v>
      </c>
      <c r="L1146">
        <v>0</v>
      </c>
      <c r="M1146">
        <v>0</v>
      </c>
      <c r="N1146">
        <v>0</v>
      </c>
    </row>
    <row r="1147" spans="1:14" x14ac:dyDescent="0.25">
      <c r="A1147" t="s">
        <v>5242</v>
      </c>
      <c r="B1147" t="s">
        <v>74</v>
      </c>
      <c r="C1147" t="s">
        <v>117</v>
      </c>
      <c r="D1147" t="s">
        <v>4052</v>
      </c>
      <c r="E1147">
        <v>16</v>
      </c>
      <c r="F1147">
        <v>4</v>
      </c>
      <c r="G1147">
        <v>12</v>
      </c>
      <c r="H1147">
        <v>0</v>
      </c>
      <c r="I1147">
        <v>0</v>
      </c>
      <c r="J1147">
        <v>102</v>
      </c>
      <c r="K1147">
        <v>0</v>
      </c>
      <c r="L1147">
        <v>0</v>
      </c>
      <c r="M1147">
        <v>0</v>
      </c>
      <c r="N1147">
        <v>0</v>
      </c>
    </row>
    <row r="1148" spans="1:14" x14ac:dyDescent="0.25">
      <c r="A1148" t="s">
        <v>5243</v>
      </c>
      <c r="B1148" t="s">
        <v>74</v>
      </c>
      <c r="C1148" t="s">
        <v>117</v>
      </c>
      <c r="D1148" t="s">
        <v>4054</v>
      </c>
      <c r="E1148">
        <v>100</v>
      </c>
      <c r="F1148">
        <v>14</v>
      </c>
      <c r="G1148">
        <v>82</v>
      </c>
      <c r="H1148">
        <v>4</v>
      </c>
      <c r="I1148">
        <v>0</v>
      </c>
      <c r="J1148">
        <v>18</v>
      </c>
      <c r="K1148">
        <v>0</v>
      </c>
      <c r="L1148">
        <v>0</v>
      </c>
      <c r="M1148">
        <v>0</v>
      </c>
      <c r="N1148">
        <v>0</v>
      </c>
    </row>
    <row r="1149" spans="1:14" x14ac:dyDescent="0.25">
      <c r="A1149" t="s">
        <v>5244</v>
      </c>
      <c r="B1149" t="s">
        <v>74</v>
      </c>
      <c r="C1149" t="s">
        <v>117</v>
      </c>
      <c r="D1149" t="s">
        <v>4056</v>
      </c>
      <c r="E1149">
        <v>0</v>
      </c>
      <c r="F1149">
        <v>0</v>
      </c>
      <c r="G1149">
        <v>0</v>
      </c>
      <c r="H1149">
        <v>0</v>
      </c>
      <c r="I1149">
        <v>0</v>
      </c>
      <c r="J1149">
        <v>0</v>
      </c>
      <c r="K1149">
        <v>118</v>
      </c>
      <c r="L1149">
        <v>114</v>
      </c>
      <c r="M1149">
        <v>4</v>
      </c>
      <c r="N1149">
        <v>0</v>
      </c>
    </row>
    <row r="1150" spans="1:14" x14ac:dyDescent="0.25">
      <c r="A1150" t="s">
        <v>5245</v>
      </c>
      <c r="B1150" t="s">
        <v>74</v>
      </c>
      <c r="C1150" t="s">
        <v>117</v>
      </c>
      <c r="D1150" t="s">
        <v>4058</v>
      </c>
      <c r="E1150">
        <v>0</v>
      </c>
      <c r="F1150">
        <v>0</v>
      </c>
      <c r="G1150">
        <v>0</v>
      </c>
      <c r="H1150">
        <v>0</v>
      </c>
      <c r="I1150">
        <v>0</v>
      </c>
      <c r="J1150">
        <v>0</v>
      </c>
      <c r="K1150">
        <v>116</v>
      </c>
      <c r="L1150">
        <v>112</v>
      </c>
      <c r="M1150">
        <v>4</v>
      </c>
      <c r="N1150">
        <v>0</v>
      </c>
    </row>
    <row r="1151" spans="1:14" x14ac:dyDescent="0.25">
      <c r="A1151" t="s">
        <v>5246</v>
      </c>
      <c r="B1151" t="s">
        <v>74</v>
      </c>
      <c r="C1151" t="s">
        <v>119</v>
      </c>
      <c r="D1151" t="s">
        <v>4060</v>
      </c>
      <c r="E1151">
        <v>22</v>
      </c>
      <c r="F1151">
        <v>10</v>
      </c>
      <c r="G1151">
        <v>11</v>
      </c>
      <c r="H1151">
        <v>1</v>
      </c>
      <c r="I1151">
        <v>0</v>
      </c>
      <c r="J1151">
        <v>146</v>
      </c>
      <c r="K1151">
        <v>0</v>
      </c>
      <c r="L1151">
        <v>0</v>
      </c>
      <c r="M1151">
        <v>0</v>
      </c>
      <c r="N1151">
        <v>0</v>
      </c>
    </row>
    <row r="1152" spans="1:14" x14ac:dyDescent="0.25">
      <c r="A1152" t="s">
        <v>5247</v>
      </c>
      <c r="B1152" t="s">
        <v>74</v>
      </c>
      <c r="C1152" t="s">
        <v>119</v>
      </c>
      <c r="D1152" t="s">
        <v>4062</v>
      </c>
      <c r="E1152">
        <v>168</v>
      </c>
      <c r="F1152">
        <v>46</v>
      </c>
      <c r="G1152">
        <v>118</v>
      </c>
      <c r="H1152">
        <v>4</v>
      </c>
      <c r="I1152">
        <v>0</v>
      </c>
      <c r="J1152">
        <v>0</v>
      </c>
      <c r="K1152">
        <v>0</v>
      </c>
      <c r="L1152">
        <v>0</v>
      </c>
      <c r="M1152">
        <v>0</v>
      </c>
      <c r="N1152">
        <v>0</v>
      </c>
    </row>
    <row r="1153" spans="1:14" x14ac:dyDescent="0.25">
      <c r="A1153" t="s">
        <v>5248</v>
      </c>
      <c r="B1153" t="s">
        <v>74</v>
      </c>
      <c r="C1153" t="s">
        <v>119</v>
      </c>
      <c r="D1153" t="s">
        <v>4064</v>
      </c>
      <c r="E1153">
        <v>127</v>
      </c>
      <c r="F1153">
        <v>29</v>
      </c>
      <c r="G1153">
        <v>96</v>
      </c>
      <c r="H1153">
        <v>2</v>
      </c>
      <c r="I1153">
        <v>0</v>
      </c>
      <c r="J1153">
        <v>41</v>
      </c>
      <c r="K1153">
        <v>0</v>
      </c>
      <c r="L1153">
        <v>0</v>
      </c>
      <c r="M1153">
        <v>0</v>
      </c>
      <c r="N1153">
        <v>0</v>
      </c>
    </row>
    <row r="1154" spans="1:14" x14ac:dyDescent="0.25">
      <c r="A1154" t="s">
        <v>5249</v>
      </c>
      <c r="B1154" t="s">
        <v>74</v>
      </c>
      <c r="C1154" t="s">
        <v>119</v>
      </c>
      <c r="D1154" t="s">
        <v>4066</v>
      </c>
      <c r="E1154">
        <v>168</v>
      </c>
      <c r="F1154">
        <v>46</v>
      </c>
      <c r="G1154">
        <v>118</v>
      </c>
      <c r="H1154">
        <v>4</v>
      </c>
      <c r="I1154">
        <v>0</v>
      </c>
      <c r="J1154">
        <v>0</v>
      </c>
      <c r="K1154">
        <v>0</v>
      </c>
      <c r="L1154">
        <v>0</v>
      </c>
      <c r="M1154">
        <v>0</v>
      </c>
      <c r="N1154">
        <v>0</v>
      </c>
    </row>
    <row r="1155" spans="1:14" x14ac:dyDescent="0.25">
      <c r="A1155" t="s">
        <v>5250</v>
      </c>
      <c r="B1155" t="s">
        <v>74</v>
      </c>
      <c r="C1155" t="s">
        <v>119</v>
      </c>
      <c r="D1155" t="s">
        <v>4068</v>
      </c>
      <c r="E1155">
        <v>22</v>
      </c>
      <c r="F1155">
        <v>9</v>
      </c>
      <c r="G1155">
        <v>12</v>
      </c>
      <c r="H1155">
        <v>1</v>
      </c>
      <c r="I1155">
        <v>0</v>
      </c>
      <c r="J1155">
        <v>146</v>
      </c>
      <c r="K1155">
        <v>0</v>
      </c>
      <c r="L1155">
        <v>0</v>
      </c>
      <c r="M1155">
        <v>0</v>
      </c>
      <c r="N1155">
        <v>0</v>
      </c>
    </row>
    <row r="1156" spans="1:14" x14ac:dyDescent="0.25">
      <c r="A1156" t="s">
        <v>5251</v>
      </c>
      <c r="B1156" t="s">
        <v>74</v>
      </c>
      <c r="C1156" t="s">
        <v>119</v>
      </c>
      <c r="D1156" t="s">
        <v>4050</v>
      </c>
      <c r="E1156">
        <v>146</v>
      </c>
      <c r="F1156">
        <v>42</v>
      </c>
      <c r="G1156">
        <v>102</v>
      </c>
      <c r="H1156">
        <v>2</v>
      </c>
      <c r="I1156">
        <v>0</v>
      </c>
      <c r="J1156">
        <v>22</v>
      </c>
      <c r="K1156">
        <v>0</v>
      </c>
      <c r="L1156">
        <v>0</v>
      </c>
      <c r="M1156">
        <v>0</v>
      </c>
      <c r="N1156">
        <v>0</v>
      </c>
    </row>
    <row r="1157" spans="1:14" x14ac:dyDescent="0.25">
      <c r="A1157" t="s">
        <v>5252</v>
      </c>
      <c r="B1157" t="s">
        <v>74</v>
      </c>
      <c r="C1157" t="s">
        <v>119</v>
      </c>
      <c r="D1157" t="s">
        <v>4052</v>
      </c>
      <c r="E1157">
        <v>22</v>
      </c>
      <c r="F1157">
        <v>10</v>
      </c>
      <c r="G1157">
        <v>11</v>
      </c>
      <c r="H1157">
        <v>1</v>
      </c>
      <c r="I1157">
        <v>0</v>
      </c>
      <c r="J1157">
        <v>146</v>
      </c>
      <c r="K1157">
        <v>0</v>
      </c>
      <c r="L1157">
        <v>0</v>
      </c>
      <c r="M1157">
        <v>0</v>
      </c>
      <c r="N1157">
        <v>0</v>
      </c>
    </row>
    <row r="1158" spans="1:14" x14ac:dyDescent="0.25">
      <c r="A1158" t="s">
        <v>5253</v>
      </c>
      <c r="B1158" t="s">
        <v>74</v>
      </c>
      <c r="C1158" t="s">
        <v>119</v>
      </c>
      <c r="D1158" t="s">
        <v>4054</v>
      </c>
      <c r="E1158">
        <v>131</v>
      </c>
      <c r="F1158">
        <v>31</v>
      </c>
      <c r="G1158">
        <v>98</v>
      </c>
      <c r="H1158">
        <v>2</v>
      </c>
      <c r="I1158">
        <v>0</v>
      </c>
      <c r="J1158">
        <v>37</v>
      </c>
      <c r="K1158">
        <v>0</v>
      </c>
      <c r="L1158">
        <v>0</v>
      </c>
      <c r="M1158">
        <v>0</v>
      </c>
      <c r="N1158">
        <v>0</v>
      </c>
    </row>
    <row r="1159" spans="1:14" x14ac:dyDescent="0.25">
      <c r="A1159" t="s">
        <v>5254</v>
      </c>
      <c r="B1159" t="s">
        <v>74</v>
      </c>
      <c r="C1159" t="s">
        <v>119</v>
      </c>
      <c r="D1159" t="s">
        <v>4056</v>
      </c>
      <c r="E1159">
        <v>0</v>
      </c>
      <c r="F1159">
        <v>0</v>
      </c>
      <c r="G1159">
        <v>0</v>
      </c>
      <c r="H1159">
        <v>0</v>
      </c>
      <c r="I1159">
        <v>0</v>
      </c>
      <c r="J1159">
        <v>0</v>
      </c>
      <c r="K1159">
        <v>168</v>
      </c>
      <c r="L1159">
        <v>166</v>
      </c>
      <c r="M1159">
        <v>2</v>
      </c>
      <c r="N1159">
        <v>0</v>
      </c>
    </row>
    <row r="1160" spans="1:14" x14ac:dyDescent="0.25">
      <c r="A1160" t="s">
        <v>5255</v>
      </c>
      <c r="B1160" t="s">
        <v>74</v>
      </c>
      <c r="C1160" t="s">
        <v>119</v>
      </c>
      <c r="D1160" t="s">
        <v>4058</v>
      </c>
      <c r="E1160">
        <v>0</v>
      </c>
      <c r="F1160">
        <v>0</v>
      </c>
      <c r="G1160">
        <v>0</v>
      </c>
      <c r="H1160">
        <v>0</v>
      </c>
      <c r="I1160">
        <v>0</v>
      </c>
      <c r="J1160">
        <v>0</v>
      </c>
      <c r="K1160">
        <v>159</v>
      </c>
      <c r="L1160">
        <v>157</v>
      </c>
      <c r="M1160">
        <v>2</v>
      </c>
      <c r="N1160">
        <v>0</v>
      </c>
    </row>
    <row r="1161" spans="1:14" x14ac:dyDescent="0.25">
      <c r="A1161" t="s">
        <v>5256</v>
      </c>
      <c r="B1161" t="s">
        <v>74</v>
      </c>
      <c r="C1161" t="s">
        <v>120</v>
      </c>
      <c r="D1161" t="s">
        <v>4060</v>
      </c>
      <c r="E1161">
        <v>30</v>
      </c>
      <c r="F1161">
        <v>7</v>
      </c>
      <c r="G1161">
        <v>20</v>
      </c>
      <c r="H1161">
        <v>3</v>
      </c>
      <c r="I1161">
        <v>0</v>
      </c>
      <c r="J1161">
        <v>161</v>
      </c>
      <c r="K1161">
        <v>0</v>
      </c>
      <c r="L1161">
        <v>0</v>
      </c>
      <c r="M1161">
        <v>0</v>
      </c>
      <c r="N1161">
        <v>0</v>
      </c>
    </row>
    <row r="1162" spans="1:14" x14ac:dyDescent="0.25">
      <c r="A1162" t="s">
        <v>5257</v>
      </c>
      <c r="B1162" t="s">
        <v>74</v>
      </c>
      <c r="C1162" t="s">
        <v>120</v>
      </c>
      <c r="D1162" t="s">
        <v>4062</v>
      </c>
      <c r="E1162">
        <v>191</v>
      </c>
      <c r="F1162">
        <v>21</v>
      </c>
      <c r="G1162">
        <v>161</v>
      </c>
      <c r="H1162">
        <v>6</v>
      </c>
      <c r="I1162">
        <v>3</v>
      </c>
      <c r="J1162">
        <v>0</v>
      </c>
      <c r="K1162">
        <v>0</v>
      </c>
      <c r="L1162">
        <v>0</v>
      </c>
      <c r="M1162">
        <v>0</v>
      </c>
      <c r="N1162">
        <v>0</v>
      </c>
    </row>
    <row r="1163" spans="1:14" x14ac:dyDescent="0.25">
      <c r="A1163" t="s">
        <v>5258</v>
      </c>
      <c r="B1163" t="s">
        <v>74</v>
      </c>
      <c r="C1163" t="s">
        <v>120</v>
      </c>
      <c r="D1163" t="s">
        <v>4064</v>
      </c>
      <c r="E1163">
        <v>141</v>
      </c>
      <c r="F1163">
        <v>12</v>
      </c>
      <c r="G1163">
        <v>127</v>
      </c>
      <c r="H1163">
        <v>1</v>
      </c>
      <c r="I1163">
        <v>1</v>
      </c>
      <c r="J1163">
        <v>50</v>
      </c>
      <c r="K1163">
        <v>0</v>
      </c>
      <c r="L1163">
        <v>0</v>
      </c>
      <c r="M1163">
        <v>0</v>
      </c>
      <c r="N1163">
        <v>0</v>
      </c>
    </row>
    <row r="1164" spans="1:14" x14ac:dyDescent="0.25">
      <c r="A1164" t="s">
        <v>5259</v>
      </c>
      <c r="B1164" t="s">
        <v>74</v>
      </c>
      <c r="C1164" t="s">
        <v>120</v>
      </c>
      <c r="D1164" t="s">
        <v>4066</v>
      </c>
      <c r="E1164">
        <v>191</v>
      </c>
      <c r="F1164">
        <v>21</v>
      </c>
      <c r="G1164">
        <v>161</v>
      </c>
      <c r="H1164">
        <v>6</v>
      </c>
      <c r="I1164">
        <v>3</v>
      </c>
      <c r="J1164">
        <v>0</v>
      </c>
      <c r="K1164">
        <v>0</v>
      </c>
      <c r="L1164">
        <v>0</v>
      </c>
      <c r="M1164">
        <v>0</v>
      </c>
      <c r="N1164">
        <v>0</v>
      </c>
    </row>
    <row r="1165" spans="1:14" x14ac:dyDescent="0.25">
      <c r="A1165" t="s">
        <v>5260</v>
      </c>
      <c r="B1165" t="s">
        <v>74</v>
      </c>
      <c r="C1165" t="s">
        <v>120</v>
      </c>
      <c r="D1165" t="s">
        <v>4068</v>
      </c>
      <c r="E1165">
        <v>30</v>
      </c>
      <c r="F1165">
        <v>6</v>
      </c>
      <c r="G1165">
        <v>22</v>
      </c>
      <c r="H1165">
        <v>2</v>
      </c>
      <c r="I1165">
        <v>0</v>
      </c>
      <c r="J1165">
        <v>161</v>
      </c>
      <c r="K1165">
        <v>0</v>
      </c>
      <c r="L1165">
        <v>0</v>
      </c>
      <c r="M1165">
        <v>0</v>
      </c>
      <c r="N1165">
        <v>0</v>
      </c>
    </row>
    <row r="1166" spans="1:14" x14ac:dyDescent="0.25">
      <c r="A1166" t="s">
        <v>5261</v>
      </c>
      <c r="B1166" t="s">
        <v>74</v>
      </c>
      <c r="C1166" t="s">
        <v>120</v>
      </c>
      <c r="D1166" t="s">
        <v>4050</v>
      </c>
      <c r="E1166">
        <v>161</v>
      </c>
      <c r="F1166">
        <v>16</v>
      </c>
      <c r="G1166">
        <v>140</v>
      </c>
      <c r="H1166">
        <v>4</v>
      </c>
      <c r="I1166">
        <v>1</v>
      </c>
      <c r="J1166">
        <v>30</v>
      </c>
      <c r="K1166">
        <v>0</v>
      </c>
      <c r="L1166">
        <v>0</v>
      </c>
      <c r="M1166">
        <v>0</v>
      </c>
      <c r="N1166">
        <v>0</v>
      </c>
    </row>
    <row r="1167" spans="1:14" x14ac:dyDescent="0.25">
      <c r="A1167" t="s">
        <v>5262</v>
      </c>
      <c r="B1167" t="s">
        <v>74</v>
      </c>
      <c r="C1167" t="s">
        <v>120</v>
      </c>
      <c r="D1167" t="s">
        <v>4052</v>
      </c>
      <c r="E1167">
        <v>30</v>
      </c>
      <c r="F1167">
        <v>6</v>
      </c>
      <c r="G1167">
        <v>21</v>
      </c>
      <c r="H1167">
        <v>3</v>
      </c>
      <c r="I1167">
        <v>0</v>
      </c>
      <c r="J1167">
        <v>161</v>
      </c>
      <c r="K1167">
        <v>0</v>
      </c>
      <c r="L1167">
        <v>0</v>
      </c>
      <c r="M1167">
        <v>0</v>
      </c>
      <c r="N1167">
        <v>0</v>
      </c>
    </row>
    <row r="1168" spans="1:14" x14ac:dyDescent="0.25">
      <c r="A1168" t="s">
        <v>5263</v>
      </c>
      <c r="B1168" t="s">
        <v>74</v>
      </c>
      <c r="C1168" t="s">
        <v>120</v>
      </c>
      <c r="D1168" t="s">
        <v>4054</v>
      </c>
      <c r="E1168">
        <v>143</v>
      </c>
      <c r="F1168">
        <v>12</v>
      </c>
      <c r="G1168">
        <v>129</v>
      </c>
      <c r="H1168">
        <v>1</v>
      </c>
      <c r="I1168">
        <v>1</v>
      </c>
      <c r="J1168">
        <v>48</v>
      </c>
      <c r="K1168">
        <v>0</v>
      </c>
      <c r="L1168">
        <v>0</v>
      </c>
      <c r="M1168">
        <v>0</v>
      </c>
      <c r="N1168">
        <v>0</v>
      </c>
    </row>
    <row r="1169" spans="1:14" x14ac:dyDescent="0.25">
      <c r="A1169" t="s">
        <v>5264</v>
      </c>
      <c r="B1169" t="s">
        <v>74</v>
      </c>
      <c r="C1169" t="s">
        <v>120</v>
      </c>
      <c r="D1169" t="s">
        <v>4056</v>
      </c>
      <c r="E1169">
        <v>0</v>
      </c>
      <c r="F1169">
        <v>0</v>
      </c>
      <c r="G1169">
        <v>0</v>
      </c>
      <c r="H1169">
        <v>0</v>
      </c>
      <c r="I1169">
        <v>0</v>
      </c>
      <c r="J1169">
        <v>0</v>
      </c>
      <c r="K1169">
        <v>188</v>
      </c>
      <c r="L1169">
        <v>182</v>
      </c>
      <c r="M1169">
        <v>6</v>
      </c>
      <c r="N1169">
        <v>0</v>
      </c>
    </row>
    <row r="1170" spans="1:14" x14ac:dyDescent="0.25">
      <c r="A1170" t="s">
        <v>5265</v>
      </c>
      <c r="B1170" t="s">
        <v>74</v>
      </c>
      <c r="C1170" t="s">
        <v>120</v>
      </c>
      <c r="D1170" t="s">
        <v>4058</v>
      </c>
      <c r="E1170">
        <v>0</v>
      </c>
      <c r="F1170">
        <v>0</v>
      </c>
      <c r="G1170">
        <v>0</v>
      </c>
      <c r="H1170">
        <v>0</v>
      </c>
      <c r="I1170">
        <v>0</v>
      </c>
      <c r="J1170">
        <v>0</v>
      </c>
      <c r="K1170">
        <v>153</v>
      </c>
      <c r="L1170">
        <v>148</v>
      </c>
      <c r="M1170">
        <v>5</v>
      </c>
      <c r="N1170">
        <v>0</v>
      </c>
    </row>
    <row r="1171" spans="1:14" x14ac:dyDescent="0.25">
      <c r="A1171" t="s">
        <v>5266</v>
      </c>
      <c r="B1171" t="s">
        <v>74</v>
      </c>
      <c r="C1171" t="s">
        <v>121</v>
      </c>
      <c r="D1171" t="s">
        <v>4060</v>
      </c>
      <c r="E1171">
        <v>42</v>
      </c>
      <c r="F1171">
        <v>7</v>
      </c>
      <c r="G1171">
        <v>34</v>
      </c>
      <c r="H1171">
        <v>0</v>
      </c>
      <c r="I1171">
        <v>1</v>
      </c>
      <c r="J1171">
        <v>173</v>
      </c>
      <c r="K1171">
        <v>0</v>
      </c>
      <c r="L1171">
        <v>0</v>
      </c>
      <c r="M1171">
        <v>0</v>
      </c>
      <c r="N1171">
        <v>0</v>
      </c>
    </row>
    <row r="1172" spans="1:14" x14ac:dyDescent="0.25">
      <c r="A1172" t="s">
        <v>5267</v>
      </c>
      <c r="B1172" t="s">
        <v>74</v>
      </c>
      <c r="C1172" t="s">
        <v>121</v>
      </c>
      <c r="D1172" t="s">
        <v>4062</v>
      </c>
      <c r="E1172">
        <v>215</v>
      </c>
      <c r="F1172">
        <v>33</v>
      </c>
      <c r="G1172">
        <v>168</v>
      </c>
      <c r="H1172">
        <v>10</v>
      </c>
      <c r="I1172">
        <v>4</v>
      </c>
      <c r="J1172">
        <v>0</v>
      </c>
      <c r="K1172">
        <v>0</v>
      </c>
      <c r="L1172">
        <v>0</v>
      </c>
      <c r="M1172">
        <v>0</v>
      </c>
      <c r="N1172">
        <v>0</v>
      </c>
    </row>
    <row r="1173" spans="1:14" x14ac:dyDescent="0.25">
      <c r="A1173" t="s">
        <v>5268</v>
      </c>
      <c r="B1173" t="s">
        <v>74</v>
      </c>
      <c r="C1173" t="s">
        <v>121</v>
      </c>
      <c r="D1173" t="s">
        <v>4064</v>
      </c>
      <c r="E1173">
        <v>143</v>
      </c>
      <c r="F1173">
        <v>24</v>
      </c>
      <c r="G1173">
        <v>115</v>
      </c>
      <c r="H1173">
        <v>3</v>
      </c>
      <c r="I1173">
        <v>1</v>
      </c>
      <c r="J1173">
        <v>72</v>
      </c>
      <c r="K1173">
        <v>0</v>
      </c>
      <c r="L1173">
        <v>0</v>
      </c>
      <c r="M1173">
        <v>0</v>
      </c>
      <c r="N1173">
        <v>0</v>
      </c>
    </row>
    <row r="1174" spans="1:14" x14ac:dyDescent="0.25">
      <c r="A1174" t="s">
        <v>5269</v>
      </c>
      <c r="B1174" t="s">
        <v>74</v>
      </c>
      <c r="C1174" t="s">
        <v>121</v>
      </c>
      <c r="D1174" t="s">
        <v>4066</v>
      </c>
      <c r="E1174">
        <v>215</v>
      </c>
      <c r="F1174">
        <v>33</v>
      </c>
      <c r="G1174">
        <v>168</v>
      </c>
      <c r="H1174">
        <v>10</v>
      </c>
      <c r="I1174">
        <v>4</v>
      </c>
      <c r="J1174">
        <v>0</v>
      </c>
      <c r="K1174">
        <v>0</v>
      </c>
      <c r="L1174">
        <v>0</v>
      </c>
      <c r="M1174">
        <v>0</v>
      </c>
      <c r="N1174">
        <v>0</v>
      </c>
    </row>
    <row r="1175" spans="1:14" x14ac:dyDescent="0.25">
      <c r="A1175" t="s">
        <v>5270</v>
      </c>
      <c r="B1175" t="s">
        <v>74</v>
      </c>
      <c r="C1175" t="s">
        <v>121</v>
      </c>
      <c r="D1175" t="s">
        <v>4068</v>
      </c>
      <c r="E1175">
        <v>42</v>
      </c>
      <c r="F1175">
        <v>7</v>
      </c>
      <c r="G1175">
        <v>33</v>
      </c>
      <c r="H1175">
        <v>0</v>
      </c>
      <c r="I1175">
        <v>2</v>
      </c>
      <c r="J1175">
        <v>173</v>
      </c>
      <c r="K1175">
        <v>0</v>
      </c>
      <c r="L1175">
        <v>0</v>
      </c>
      <c r="M1175">
        <v>0</v>
      </c>
      <c r="N1175">
        <v>0</v>
      </c>
    </row>
    <row r="1176" spans="1:14" x14ac:dyDescent="0.25">
      <c r="A1176" t="s">
        <v>5271</v>
      </c>
      <c r="B1176" t="s">
        <v>74</v>
      </c>
      <c r="C1176" t="s">
        <v>121</v>
      </c>
      <c r="D1176" t="s">
        <v>4050</v>
      </c>
      <c r="E1176">
        <v>173</v>
      </c>
      <c r="F1176">
        <v>35</v>
      </c>
      <c r="G1176">
        <v>125</v>
      </c>
      <c r="H1176">
        <v>12</v>
      </c>
      <c r="I1176">
        <v>1</v>
      </c>
      <c r="J1176">
        <v>42</v>
      </c>
      <c r="K1176">
        <v>0</v>
      </c>
      <c r="L1176">
        <v>0</v>
      </c>
      <c r="M1176">
        <v>0</v>
      </c>
      <c r="N1176">
        <v>0</v>
      </c>
    </row>
    <row r="1177" spans="1:14" x14ac:dyDescent="0.25">
      <c r="A1177" t="s">
        <v>5272</v>
      </c>
      <c r="B1177" t="s">
        <v>74</v>
      </c>
      <c r="C1177" t="s">
        <v>121</v>
      </c>
      <c r="D1177" t="s">
        <v>4052</v>
      </c>
      <c r="E1177">
        <v>42</v>
      </c>
      <c r="F1177">
        <v>6</v>
      </c>
      <c r="G1177">
        <v>34</v>
      </c>
      <c r="H1177">
        <v>1</v>
      </c>
      <c r="I1177">
        <v>1</v>
      </c>
      <c r="J1177">
        <v>173</v>
      </c>
      <c r="K1177">
        <v>0</v>
      </c>
      <c r="L1177">
        <v>0</v>
      </c>
      <c r="M1177">
        <v>0</v>
      </c>
      <c r="N1177">
        <v>0</v>
      </c>
    </row>
    <row r="1178" spans="1:14" x14ac:dyDescent="0.25">
      <c r="A1178" t="s">
        <v>5273</v>
      </c>
      <c r="B1178" t="s">
        <v>74</v>
      </c>
      <c r="C1178" t="s">
        <v>121</v>
      </c>
      <c r="D1178" t="s">
        <v>4054</v>
      </c>
      <c r="E1178">
        <v>153</v>
      </c>
      <c r="F1178">
        <v>25</v>
      </c>
      <c r="G1178">
        <v>123</v>
      </c>
      <c r="H1178">
        <v>4</v>
      </c>
      <c r="I1178">
        <v>1</v>
      </c>
      <c r="J1178">
        <v>62</v>
      </c>
      <c r="K1178">
        <v>0</v>
      </c>
      <c r="L1178">
        <v>0</v>
      </c>
      <c r="M1178">
        <v>0</v>
      </c>
      <c r="N1178">
        <v>0</v>
      </c>
    </row>
    <row r="1179" spans="1:14" x14ac:dyDescent="0.25">
      <c r="A1179" t="s">
        <v>5274</v>
      </c>
      <c r="B1179" t="s">
        <v>74</v>
      </c>
      <c r="C1179" t="s">
        <v>121</v>
      </c>
      <c r="D1179" t="s">
        <v>4056</v>
      </c>
      <c r="E1179">
        <v>0</v>
      </c>
      <c r="F1179">
        <v>0</v>
      </c>
      <c r="G1179">
        <v>0</v>
      </c>
      <c r="H1179">
        <v>0</v>
      </c>
      <c r="I1179">
        <v>0</v>
      </c>
      <c r="J1179">
        <v>0</v>
      </c>
      <c r="K1179">
        <v>215</v>
      </c>
      <c r="L1179">
        <v>209</v>
      </c>
      <c r="M1179">
        <v>6</v>
      </c>
      <c r="N1179">
        <v>0</v>
      </c>
    </row>
    <row r="1180" spans="1:14" x14ac:dyDescent="0.25">
      <c r="A1180" t="s">
        <v>5275</v>
      </c>
      <c r="B1180" t="s">
        <v>74</v>
      </c>
      <c r="C1180" t="s">
        <v>121</v>
      </c>
      <c r="D1180" t="s">
        <v>4058</v>
      </c>
      <c r="E1180">
        <v>0</v>
      </c>
      <c r="F1180">
        <v>0</v>
      </c>
      <c r="G1180">
        <v>0</v>
      </c>
      <c r="H1180">
        <v>0</v>
      </c>
      <c r="I1180">
        <v>0</v>
      </c>
      <c r="J1180">
        <v>0</v>
      </c>
      <c r="K1180">
        <v>204</v>
      </c>
      <c r="L1180">
        <v>199</v>
      </c>
      <c r="M1180">
        <v>5</v>
      </c>
      <c r="N1180">
        <v>0</v>
      </c>
    </row>
    <row r="1181" spans="1:14" x14ac:dyDescent="0.25">
      <c r="A1181" t="s">
        <v>5276</v>
      </c>
      <c r="B1181" t="s">
        <v>74</v>
      </c>
      <c r="C1181" t="s">
        <v>122</v>
      </c>
      <c r="D1181" t="s">
        <v>4060</v>
      </c>
      <c r="E1181">
        <v>13</v>
      </c>
      <c r="F1181">
        <v>6</v>
      </c>
      <c r="G1181">
        <v>7</v>
      </c>
      <c r="H1181">
        <v>0</v>
      </c>
      <c r="I1181">
        <v>0</v>
      </c>
      <c r="J1181">
        <v>99</v>
      </c>
      <c r="K1181">
        <v>0</v>
      </c>
      <c r="L1181">
        <v>0</v>
      </c>
      <c r="M1181">
        <v>0</v>
      </c>
      <c r="N1181">
        <v>0</v>
      </c>
    </row>
    <row r="1182" spans="1:14" x14ac:dyDescent="0.25">
      <c r="A1182" t="s">
        <v>5277</v>
      </c>
      <c r="B1182" t="s">
        <v>74</v>
      </c>
      <c r="C1182" t="s">
        <v>122</v>
      </c>
      <c r="D1182" t="s">
        <v>4062</v>
      </c>
      <c r="E1182">
        <v>112</v>
      </c>
      <c r="F1182">
        <v>14</v>
      </c>
      <c r="G1182">
        <v>98</v>
      </c>
      <c r="H1182">
        <v>0</v>
      </c>
      <c r="I1182">
        <v>0</v>
      </c>
      <c r="J1182">
        <v>0</v>
      </c>
      <c r="K1182">
        <v>0</v>
      </c>
      <c r="L1182">
        <v>0</v>
      </c>
      <c r="M1182">
        <v>0</v>
      </c>
      <c r="N1182">
        <v>0</v>
      </c>
    </row>
    <row r="1183" spans="1:14" x14ac:dyDescent="0.25">
      <c r="A1183" t="s">
        <v>5278</v>
      </c>
      <c r="B1183" t="s">
        <v>74</v>
      </c>
      <c r="C1183" t="s">
        <v>122</v>
      </c>
      <c r="D1183" t="s">
        <v>4064</v>
      </c>
      <c r="E1183">
        <v>95</v>
      </c>
      <c r="F1183">
        <v>9</v>
      </c>
      <c r="G1183">
        <v>86</v>
      </c>
      <c r="H1183">
        <v>0</v>
      </c>
      <c r="I1183">
        <v>0</v>
      </c>
      <c r="J1183">
        <v>17</v>
      </c>
      <c r="K1183">
        <v>0</v>
      </c>
      <c r="L1183">
        <v>0</v>
      </c>
      <c r="M1183">
        <v>0</v>
      </c>
      <c r="N1183">
        <v>0</v>
      </c>
    </row>
    <row r="1184" spans="1:14" x14ac:dyDescent="0.25">
      <c r="A1184" t="s">
        <v>5279</v>
      </c>
      <c r="B1184" t="s">
        <v>74</v>
      </c>
      <c r="C1184" t="s">
        <v>122</v>
      </c>
      <c r="D1184" t="s">
        <v>4066</v>
      </c>
      <c r="E1184">
        <v>112</v>
      </c>
      <c r="F1184">
        <v>14</v>
      </c>
      <c r="G1184">
        <v>98</v>
      </c>
      <c r="H1184">
        <v>0</v>
      </c>
      <c r="I1184">
        <v>0</v>
      </c>
      <c r="J1184">
        <v>0</v>
      </c>
      <c r="K1184">
        <v>0</v>
      </c>
      <c r="L1184">
        <v>0</v>
      </c>
      <c r="M1184">
        <v>0</v>
      </c>
      <c r="N1184">
        <v>0</v>
      </c>
    </row>
    <row r="1185" spans="1:14" x14ac:dyDescent="0.25">
      <c r="A1185" t="s">
        <v>5280</v>
      </c>
      <c r="B1185" t="s">
        <v>74</v>
      </c>
      <c r="C1185" t="s">
        <v>122</v>
      </c>
      <c r="D1185" t="s">
        <v>4068</v>
      </c>
      <c r="E1185">
        <v>13</v>
      </c>
      <c r="F1185">
        <v>5</v>
      </c>
      <c r="G1185">
        <v>8</v>
      </c>
      <c r="H1185">
        <v>0</v>
      </c>
      <c r="I1185">
        <v>0</v>
      </c>
      <c r="J1185">
        <v>99</v>
      </c>
      <c r="K1185">
        <v>0</v>
      </c>
      <c r="L1185">
        <v>0</v>
      </c>
      <c r="M1185">
        <v>0</v>
      </c>
      <c r="N1185">
        <v>0</v>
      </c>
    </row>
    <row r="1186" spans="1:14" x14ac:dyDescent="0.25">
      <c r="A1186" t="s">
        <v>5281</v>
      </c>
      <c r="B1186" t="s">
        <v>74</v>
      </c>
      <c r="C1186" t="s">
        <v>122</v>
      </c>
      <c r="D1186" t="s">
        <v>4050</v>
      </c>
      <c r="E1186">
        <v>99</v>
      </c>
      <c r="F1186">
        <v>10</v>
      </c>
      <c r="G1186">
        <v>89</v>
      </c>
      <c r="H1186">
        <v>0</v>
      </c>
      <c r="I1186">
        <v>0</v>
      </c>
      <c r="J1186">
        <v>13</v>
      </c>
      <c r="K1186">
        <v>0</v>
      </c>
      <c r="L1186">
        <v>0</v>
      </c>
      <c r="M1186">
        <v>0</v>
      </c>
      <c r="N1186">
        <v>0</v>
      </c>
    </row>
    <row r="1187" spans="1:14" x14ac:dyDescent="0.25">
      <c r="A1187" t="s">
        <v>5282</v>
      </c>
      <c r="B1187" t="s">
        <v>74</v>
      </c>
      <c r="C1187" t="s">
        <v>122</v>
      </c>
      <c r="D1187" t="s">
        <v>4052</v>
      </c>
      <c r="E1187">
        <v>13</v>
      </c>
      <c r="F1187">
        <v>5</v>
      </c>
      <c r="G1187">
        <v>8</v>
      </c>
      <c r="H1187">
        <v>0</v>
      </c>
      <c r="I1187">
        <v>0</v>
      </c>
      <c r="J1187">
        <v>99</v>
      </c>
      <c r="K1187">
        <v>0</v>
      </c>
      <c r="L1187">
        <v>0</v>
      </c>
      <c r="M1187">
        <v>0</v>
      </c>
      <c r="N1187">
        <v>0</v>
      </c>
    </row>
    <row r="1188" spans="1:14" x14ac:dyDescent="0.25">
      <c r="A1188" t="s">
        <v>5283</v>
      </c>
      <c r="B1188" t="s">
        <v>74</v>
      </c>
      <c r="C1188" t="s">
        <v>122</v>
      </c>
      <c r="D1188" t="s">
        <v>4054</v>
      </c>
      <c r="E1188">
        <v>95</v>
      </c>
      <c r="F1188">
        <v>9</v>
      </c>
      <c r="G1188">
        <v>86</v>
      </c>
      <c r="H1188">
        <v>0</v>
      </c>
      <c r="I1188">
        <v>0</v>
      </c>
      <c r="J1188">
        <v>17</v>
      </c>
      <c r="K1188">
        <v>0</v>
      </c>
      <c r="L1188">
        <v>0</v>
      </c>
      <c r="M1188">
        <v>0</v>
      </c>
      <c r="N1188">
        <v>0</v>
      </c>
    </row>
    <row r="1189" spans="1:14" x14ac:dyDescent="0.25">
      <c r="A1189" t="s">
        <v>5284</v>
      </c>
      <c r="B1189" t="s">
        <v>74</v>
      </c>
      <c r="C1189" t="s">
        <v>122</v>
      </c>
      <c r="D1189" t="s">
        <v>4056</v>
      </c>
      <c r="E1189">
        <v>0</v>
      </c>
      <c r="F1189">
        <v>0</v>
      </c>
      <c r="G1189">
        <v>0</v>
      </c>
      <c r="H1189">
        <v>0</v>
      </c>
      <c r="I1189">
        <v>0</v>
      </c>
      <c r="J1189">
        <v>0</v>
      </c>
      <c r="K1189">
        <v>111</v>
      </c>
      <c r="L1189">
        <v>111</v>
      </c>
      <c r="M1189">
        <v>0</v>
      </c>
      <c r="N1189">
        <v>0</v>
      </c>
    </row>
    <row r="1190" spans="1:14" x14ac:dyDescent="0.25">
      <c r="A1190" t="s">
        <v>5285</v>
      </c>
      <c r="B1190" t="s">
        <v>74</v>
      </c>
      <c r="C1190" t="s">
        <v>122</v>
      </c>
      <c r="D1190" t="s">
        <v>4058</v>
      </c>
      <c r="E1190">
        <v>0</v>
      </c>
      <c r="F1190">
        <v>0</v>
      </c>
      <c r="G1190">
        <v>0</v>
      </c>
      <c r="H1190">
        <v>0</v>
      </c>
      <c r="I1190">
        <v>0</v>
      </c>
      <c r="J1190">
        <v>0</v>
      </c>
      <c r="K1190">
        <v>103</v>
      </c>
      <c r="L1190">
        <v>103</v>
      </c>
      <c r="M1190">
        <v>0</v>
      </c>
      <c r="N1190">
        <v>0</v>
      </c>
    </row>
    <row r="1191" spans="1:14" x14ac:dyDescent="0.25">
      <c r="A1191" t="s">
        <v>5286</v>
      </c>
      <c r="B1191" t="s">
        <v>74</v>
      </c>
      <c r="C1191" t="s">
        <v>123</v>
      </c>
      <c r="D1191" t="s">
        <v>4060</v>
      </c>
      <c r="E1191">
        <v>10</v>
      </c>
      <c r="F1191">
        <v>4</v>
      </c>
      <c r="G1191">
        <v>6</v>
      </c>
      <c r="H1191">
        <v>0</v>
      </c>
      <c r="I1191">
        <v>0</v>
      </c>
      <c r="J1191">
        <v>43</v>
      </c>
      <c r="K1191">
        <v>0</v>
      </c>
      <c r="L1191">
        <v>0</v>
      </c>
      <c r="M1191">
        <v>0</v>
      </c>
      <c r="N1191">
        <v>0</v>
      </c>
    </row>
    <row r="1192" spans="1:14" x14ac:dyDescent="0.25">
      <c r="A1192" t="s">
        <v>5287</v>
      </c>
      <c r="B1192" t="s">
        <v>74</v>
      </c>
      <c r="C1192" t="s">
        <v>123</v>
      </c>
      <c r="D1192" t="s">
        <v>4062</v>
      </c>
      <c r="E1192">
        <v>53</v>
      </c>
      <c r="F1192">
        <v>5</v>
      </c>
      <c r="G1192">
        <v>46</v>
      </c>
      <c r="H1192">
        <v>2</v>
      </c>
      <c r="I1192">
        <v>0</v>
      </c>
      <c r="J1192">
        <v>0</v>
      </c>
      <c r="K1192">
        <v>0</v>
      </c>
      <c r="L1192">
        <v>0</v>
      </c>
      <c r="M1192">
        <v>0</v>
      </c>
      <c r="N1192">
        <v>0</v>
      </c>
    </row>
    <row r="1193" spans="1:14" x14ac:dyDescent="0.25">
      <c r="A1193" t="s">
        <v>5288</v>
      </c>
      <c r="B1193" t="s">
        <v>74</v>
      </c>
      <c r="C1193" t="s">
        <v>123</v>
      </c>
      <c r="D1193" t="s">
        <v>4064</v>
      </c>
      <c r="E1193">
        <v>37</v>
      </c>
      <c r="F1193">
        <v>2</v>
      </c>
      <c r="G1193">
        <v>35</v>
      </c>
      <c r="H1193">
        <v>0</v>
      </c>
      <c r="I1193">
        <v>0</v>
      </c>
      <c r="J1193">
        <v>16</v>
      </c>
      <c r="K1193">
        <v>0</v>
      </c>
      <c r="L1193">
        <v>0</v>
      </c>
      <c r="M1193">
        <v>0</v>
      </c>
      <c r="N1193">
        <v>0</v>
      </c>
    </row>
    <row r="1194" spans="1:14" x14ac:dyDescent="0.25">
      <c r="A1194" t="s">
        <v>5289</v>
      </c>
      <c r="B1194" t="s">
        <v>74</v>
      </c>
      <c r="C1194" t="s">
        <v>123</v>
      </c>
      <c r="D1194" t="s">
        <v>4066</v>
      </c>
      <c r="E1194">
        <v>53</v>
      </c>
      <c r="F1194">
        <v>5</v>
      </c>
      <c r="G1194">
        <v>46</v>
      </c>
      <c r="H1194">
        <v>2</v>
      </c>
      <c r="I1194">
        <v>0</v>
      </c>
      <c r="J1194">
        <v>0</v>
      </c>
      <c r="K1194">
        <v>0</v>
      </c>
      <c r="L1194">
        <v>0</v>
      </c>
      <c r="M1194">
        <v>0</v>
      </c>
      <c r="N1194">
        <v>0</v>
      </c>
    </row>
    <row r="1195" spans="1:14" x14ac:dyDescent="0.25">
      <c r="A1195" t="s">
        <v>5290</v>
      </c>
      <c r="B1195" t="s">
        <v>74</v>
      </c>
      <c r="C1195" t="s">
        <v>123</v>
      </c>
      <c r="D1195" t="s">
        <v>4068</v>
      </c>
      <c r="E1195">
        <v>10</v>
      </c>
      <c r="F1195">
        <v>4</v>
      </c>
      <c r="G1195">
        <v>6</v>
      </c>
      <c r="H1195">
        <v>0</v>
      </c>
      <c r="I1195">
        <v>0</v>
      </c>
      <c r="J1195">
        <v>43</v>
      </c>
      <c r="K1195">
        <v>0</v>
      </c>
      <c r="L1195">
        <v>0</v>
      </c>
      <c r="M1195">
        <v>0</v>
      </c>
      <c r="N1195">
        <v>0</v>
      </c>
    </row>
    <row r="1196" spans="1:14" x14ac:dyDescent="0.25">
      <c r="A1196" t="s">
        <v>5291</v>
      </c>
      <c r="B1196" t="s">
        <v>74</v>
      </c>
      <c r="C1196" t="s">
        <v>123</v>
      </c>
      <c r="D1196" t="s">
        <v>4050</v>
      </c>
      <c r="E1196">
        <v>43</v>
      </c>
      <c r="F1196">
        <v>2</v>
      </c>
      <c r="G1196">
        <v>39</v>
      </c>
      <c r="H1196">
        <v>2</v>
      </c>
      <c r="I1196">
        <v>0</v>
      </c>
      <c r="J1196">
        <v>10</v>
      </c>
      <c r="K1196">
        <v>0</v>
      </c>
      <c r="L1196">
        <v>0</v>
      </c>
      <c r="M1196">
        <v>0</v>
      </c>
      <c r="N1196">
        <v>0</v>
      </c>
    </row>
    <row r="1197" spans="1:14" x14ac:dyDescent="0.25">
      <c r="A1197" t="s">
        <v>5292</v>
      </c>
      <c r="B1197" t="s">
        <v>74</v>
      </c>
      <c r="C1197" t="s">
        <v>123</v>
      </c>
      <c r="D1197" t="s">
        <v>4052</v>
      </c>
      <c r="E1197">
        <v>10</v>
      </c>
      <c r="F1197">
        <v>3</v>
      </c>
      <c r="G1197">
        <v>7</v>
      </c>
      <c r="H1197">
        <v>0</v>
      </c>
      <c r="I1197">
        <v>0</v>
      </c>
      <c r="J1197">
        <v>43</v>
      </c>
      <c r="K1197">
        <v>0</v>
      </c>
      <c r="L1197">
        <v>0</v>
      </c>
      <c r="M1197">
        <v>0</v>
      </c>
      <c r="N1197">
        <v>0</v>
      </c>
    </row>
    <row r="1198" spans="1:14" x14ac:dyDescent="0.25">
      <c r="A1198" t="s">
        <v>5293</v>
      </c>
      <c r="B1198" t="s">
        <v>74</v>
      </c>
      <c r="C1198" t="s">
        <v>123</v>
      </c>
      <c r="D1198" t="s">
        <v>4054</v>
      </c>
      <c r="E1198">
        <v>42</v>
      </c>
      <c r="F1198">
        <v>2</v>
      </c>
      <c r="G1198">
        <v>38</v>
      </c>
      <c r="H1198">
        <v>2</v>
      </c>
      <c r="I1198">
        <v>0</v>
      </c>
      <c r="J1198">
        <v>11</v>
      </c>
      <c r="K1198">
        <v>0</v>
      </c>
      <c r="L1198">
        <v>0</v>
      </c>
      <c r="M1198">
        <v>0</v>
      </c>
      <c r="N1198">
        <v>0</v>
      </c>
    </row>
    <row r="1199" spans="1:14" x14ac:dyDescent="0.25">
      <c r="A1199" t="s">
        <v>5294</v>
      </c>
      <c r="B1199" t="s">
        <v>74</v>
      </c>
      <c r="C1199" t="s">
        <v>123</v>
      </c>
      <c r="D1199" t="s">
        <v>4056</v>
      </c>
      <c r="E1199">
        <v>0</v>
      </c>
      <c r="F1199">
        <v>0</v>
      </c>
      <c r="G1199">
        <v>0</v>
      </c>
      <c r="H1199">
        <v>0</v>
      </c>
      <c r="I1199">
        <v>0</v>
      </c>
      <c r="J1199">
        <v>0</v>
      </c>
      <c r="K1199">
        <v>53</v>
      </c>
      <c r="L1199">
        <v>53</v>
      </c>
      <c r="M1199">
        <v>0</v>
      </c>
      <c r="N1199">
        <v>0</v>
      </c>
    </row>
    <row r="1200" spans="1:14" x14ac:dyDescent="0.25">
      <c r="A1200" t="s">
        <v>5295</v>
      </c>
      <c r="B1200" t="s">
        <v>74</v>
      </c>
      <c r="C1200" t="s">
        <v>123</v>
      </c>
      <c r="D1200" t="s">
        <v>4058</v>
      </c>
      <c r="E1200">
        <v>0</v>
      </c>
      <c r="F1200">
        <v>0</v>
      </c>
      <c r="G1200">
        <v>0</v>
      </c>
      <c r="H1200">
        <v>0</v>
      </c>
      <c r="I1200">
        <v>0</v>
      </c>
      <c r="J1200">
        <v>0</v>
      </c>
      <c r="K1200">
        <v>52</v>
      </c>
      <c r="L1200">
        <v>52</v>
      </c>
      <c r="M1200">
        <v>0</v>
      </c>
      <c r="N1200">
        <v>0</v>
      </c>
    </row>
    <row r="1201" spans="1:14" x14ac:dyDescent="0.25">
      <c r="A1201" t="s">
        <v>5296</v>
      </c>
      <c r="B1201" t="s">
        <v>74</v>
      </c>
      <c r="C1201" t="s">
        <v>124</v>
      </c>
      <c r="D1201" t="s">
        <v>4060</v>
      </c>
      <c r="E1201">
        <v>4</v>
      </c>
      <c r="F1201">
        <v>0</v>
      </c>
      <c r="G1201">
        <v>4</v>
      </c>
      <c r="H1201">
        <v>0</v>
      </c>
      <c r="I1201">
        <v>0</v>
      </c>
      <c r="J1201">
        <v>96</v>
      </c>
      <c r="K1201">
        <v>0</v>
      </c>
      <c r="L1201">
        <v>0</v>
      </c>
      <c r="M1201">
        <v>0</v>
      </c>
      <c r="N1201">
        <v>0</v>
      </c>
    </row>
    <row r="1202" spans="1:14" x14ac:dyDescent="0.25">
      <c r="A1202" t="s">
        <v>5297</v>
      </c>
      <c r="B1202" t="s">
        <v>74</v>
      </c>
      <c r="C1202" t="s">
        <v>124</v>
      </c>
      <c r="D1202" t="s">
        <v>4062</v>
      </c>
      <c r="E1202">
        <v>100</v>
      </c>
      <c r="F1202">
        <v>3</v>
      </c>
      <c r="G1202">
        <v>96</v>
      </c>
      <c r="H1202">
        <v>1</v>
      </c>
      <c r="I1202">
        <v>0</v>
      </c>
      <c r="J1202">
        <v>0</v>
      </c>
      <c r="K1202">
        <v>0</v>
      </c>
      <c r="L1202">
        <v>0</v>
      </c>
      <c r="M1202">
        <v>0</v>
      </c>
      <c r="N1202">
        <v>0</v>
      </c>
    </row>
    <row r="1203" spans="1:14" x14ac:dyDescent="0.25">
      <c r="A1203" t="s">
        <v>5298</v>
      </c>
      <c r="B1203" t="s">
        <v>74</v>
      </c>
      <c r="C1203" t="s">
        <v>124</v>
      </c>
      <c r="D1203" t="s">
        <v>4064</v>
      </c>
      <c r="E1203">
        <v>91</v>
      </c>
      <c r="F1203">
        <v>3</v>
      </c>
      <c r="G1203">
        <v>88</v>
      </c>
      <c r="H1203">
        <v>0</v>
      </c>
      <c r="I1203">
        <v>0</v>
      </c>
      <c r="J1203">
        <v>9</v>
      </c>
      <c r="K1203">
        <v>0</v>
      </c>
      <c r="L1203">
        <v>0</v>
      </c>
      <c r="M1203">
        <v>0</v>
      </c>
      <c r="N1203">
        <v>0</v>
      </c>
    </row>
    <row r="1204" spans="1:14" x14ac:dyDescent="0.25">
      <c r="A1204" t="s">
        <v>5299</v>
      </c>
      <c r="B1204" t="s">
        <v>74</v>
      </c>
      <c r="C1204" t="s">
        <v>124</v>
      </c>
      <c r="D1204" t="s">
        <v>4066</v>
      </c>
      <c r="E1204">
        <v>100</v>
      </c>
      <c r="F1204">
        <v>3</v>
      </c>
      <c r="G1204">
        <v>96</v>
      </c>
      <c r="H1204">
        <v>1</v>
      </c>
      <c r="I1204">
        <v>0</v>
      </c>
      <c r="J1204">
        <v>0</v>
      </c>
      <c r="K1204">
        <v>0</v>
      </c>
      <c r="L1204">
        <v>0</v>
      </c>
      <c r="M1204">
        <v>0</v>
      </c>
      <c r="N1204">
        <v>0</v>
      </c>
    </row>
    <row r="1205" spans="1:14" x14ac:dyDescent="0.25">
      <c r="A1205" t="s">
        <v>5300</v>
      </c>
      <c r="B1205" t="s">
        <v>74</v>
      </c>
      <c r="C1205" t="s">
        <v>124</v>
      </c>
      <c r="D1205" t="s">
        <v>4068</v>
      </c>
      <c r="E1205">
        <v>4</v>
      </c>
      <c r="F1205">
        <v>0</v>
      </c>
      <c r="G1205">
        <v>4</v>
      </c>
      <c r="H1205">
        <v>0</v>
      </c>
      <c r="I1205">
        <v>0</v>
      </c>
      <c r="J1205">
        <v>96</v>
      </c>
      <c r="K1205">
        <v>0</v>
      </c>
      <c r="L1205">
        <v>0</v>
      </c>
      <c r="M1205">
        <v>0</v>
      </c>
      <c r="N1205">
        <v>0</v>
      </c>
    </row>
    <row r="1206" spans="1:14" x14ac:dyDescent="0.25">
      <c r="A1206" t="s">
        <v>5301</v>
      </c>
      <c r="B1206" t="s">
        <v>74</v>
      </c>
      <c r="C1206" t="s">
        <v>124</v>
      </c>
      <c r="D1206" t="s">
        <v>4050</v>
      </c>
      <c r="E1206">
        <v>96</v>
      </c>
      <c r="F1206">
        <v>4</v>
      </c>
      <c r="G1206">
        <v>91</v>
      </c>
      <c r="H1206">
        <v>1</v>
      </c>
      <c r="I1206">
        <v>0</v>
      </c>
      <c r="J1206">
        <v>4</v>
      </c>
      <c r="K1206">
        <v>0</v>
      </c>
      <c r="L1206">
        <v>0</v>
      </c>
      <c r="M1206">
        <v>0</v>
      </c>
      <c r="N1206">
        <v>0</v>
      </c>
    </row>
    <row r="1207" spans="1:14" x14ac:dyDescent="0.25">
      <c r="A1207" t="s">
        <v>5302</v>
      </c>
      <c r="B1207" t="s">
        <v>74</v>
      </c>
      <c r="C1207" t="s">
        <v>124</v>
      </c>
      <c r="D1207" t="s">
        <v>4052</v>
      </c>
      <c r="E1207">
        <v>4</v>
      </c>
      <c r="F1207">
        <v>0</v>
      </c>
      <c r="G1207">
        <v>4</v>
      </c>
      <c r="H1207">
        <v>0</v>
      </c>
      <c r="I1207">
        <v>0</v>
      </c>
      <c r="J1207">
        <v>96</v>
      </c>
      <c r="K1207">
        <v>0</v>
      </c>
      <c r="L1207">
        <v>0</v>
      </c>
      <c r="M1207">
        <v>0</v>
      </c>
      <c r="N1207">
        <v>0</v>
      </c>
    </row>
    <row r="1208" spans="1:14" x14ac:dyDescent="0.25">
      <c r="A1208" t="s">
        <v>5303</v>
      </c>
      <c r="B1208" t="s">
        <v>74</v>
      </c>
      <c r="C1208" t="s">
        <v>124</v>
      </c>
      <c r="D1208" t="s">
        <v>4054</v>
      </c>
      <c r="E1208">
        <v>94</v>
      </c>
      <c r="F1208">
        <v>3</v>
      </c>
      <c r="G1208">
        <v>90</v>
      </c>
      <c r="H1208">
        <v>1</v>
      </c>
      <c r="I1208">
        <v>0</v>
      </c>
      <c r="J1208">
        <v>6</v>
      </c>
      <c r="K1208">
        <v>0</v>
      </c>
      <c r="L1208">
        <v>0</v>
      </c>
      <c r="M1208">
        <v>0</v>
      </c>
      <c r="N1208">
        <v>0</v>
      </c>
    </row>
    <row r="1209" spans="1:14" x14ac:dyDescent="0.25">
      <c r="A1209" t="s">
        <v>5304</v>
      </c>
      <c r="B1209" t="s">
        <v>74</v>
      </c>
      <c r="C1209" t="s">
        <v>124</v>
      </c>
      <c r="D1209" t="s">
        <v>4056</v>
      </c>
      <c r="E1209">
        <v>0</v>
      </c>
      <c r="F1209">
        <v>0</v>
      </c>
      <c r="G1209">
        <v>0</v>
      </c>
      <c r="H1209">
        <v>0</v>
      </c>
      <c r="I1209">
        <v>0</v>
      </c>
      <c r="J1209">
        <v>0</v>
      </c>
      <c r="K1209">
        <v>100</v>
      </c>
      <c r="L1209">
        <v>99</v>
      </c>
      <c r="M1209">
        <v>1</v>
      </c>
      <c r="N1209">
        <v>0</v>
      </c>
    </row>
    <row r="1210" spans="1:14" x14ac:dyDescent="0.25">
      <c r="A1210" t="s">
        <v>5305</v>
      </c>
      <c r="B1210" t="s">
        <v>74</v>
      </c>
      <c r="C1210" t="s">
        <v>124</v>
      </c>
      <c r="D1210" t="s">
        <v>4058</v>
      </c>
      <c r="E1210">
        <v>0</v>
      </c>
      <c r="F1210">
        <v>0</v>
      </c>
      <c r="G1210">
        <v>0</v>
      </c>
      <c r="H1210">
        <v>0</v>
      </c>
      <c r="I1210">
        <v>0</v>
      </c>
      <c r="J1210">
        <v>0</v>
      </c>
      <c r="K1210">
        <v>92</v>
      </c>
      <c r="L1210">
        <v>91</v>
      </c>
      <c r="M1210">
        <v>1</v>
      </c>
      <c r="N1210">
        <v>0</v>
      </c>
    </row>
    <row r="1211" spans="1:14" x14ac:dyDescent="0.25">
      <c r="A1211" t="s">
        <v>5306</v>
      </c>
      <c r="B1211" t="s">
        <v>74</v>
      </c>
      <c r="C1211" t="s">
        <v>125</v>
      </c>
      <c r="D1211" t="s">
        <v>4060</v>
      </c>
      <c r="E1211">
        <v>41</v>
      </c>
      <c r="F1211">
        <v>4</v>
      </c>
      <c r="G1211">
        <v>31</v>
      </c>
      <c r="H1211">
        <v>4</v>
      </c>
      <c r="I1211">
        <v>2</v>
      </c>
      <c r="J1211">
        <v>295</v>
      </c>
      <c r="K1211">
        <v>0</v>
      </c>
      <c r="L1211">
        <v>0</v>
      </c>
      <c r="M1211">
        <v>0</v>
      </c>
      <c r="N1211">
        <v>0</v>
      </c>
    </row>
    <row r="1212" spans="1:14" x14ac:dyDescent="0.25">
      <c r="A1212" t="s">
        <v>5307</v>
      </c>
      <c r="B1212" t="s">
        <v>74</v>
      </c>
      <c r="C1212" t="s">
        <v>125</v>
      </c>
      <c r="D1212" t="s">
        <v>4062</v>
      </c>
      <c r="E1212">
        <v>336</v>
      </c>
      <c r="F1212">
        <v>30</v>
      </c>
      <c r="G1212">
        <v>294</v>
      </c>
      <c r="H1212">
        <v>7</v>
      </c>
      <c r="I1212">
        <v>5</v>
      </c>
      <c r="J1212">
        <v>0</v>
      </c>
      <c r="K1212">
        <v>0</v>
      </c>
      <c r="L1212">
        <v>0</v>
      </c>
      <c r="M1212">
        <v>0</v>
      </c>
      <c r="N1212">
        <v>0</v>
      </c>
    </row>
    <row r="1213" spans="1:14" x14ac:dyDescent="0.25">
      <c r="A1213" t="s">
        <v>5308</v>
      </c>
      <c r="B1213" t="s">
        <v>74</v>
      </c>
      <c r="C1213" t="s">
        <v>125</v>
      </c>
      <c r="D1213" t="s">
        <v>4064</v>
      </c>
      <c r="E1213">
        <v>260</v>
      </c>
      <c r="F1213">
        <v>17</v>
      </c>
      <c r="G1213">
        <v>239</v>
      </c>
      <c r="H1213">
        <v>4</v>
      </c>
      <c r="I1213">
        <v>0</v>
      </c>
      <c r="J1213">
        <v>76</v>
      </c>
      <c r="K1213">
        <v>0</v>
      </c>
      <c r="L1213">
        <v>0</v>
      </c>
      <c r="M1213">
        <v>0</v>
      </c>
      <c r="N1213">
        <v>0</v>
      </c>
    </row>
    <row r="1214" spans="1:14" x14ac:dyDescent="0.25">
      <c r="A1214" t="s">
        <v>5309</v>
      </c>
      <c r="B1214" t="s">
        <v>74</v>
      </c>
      <c r="C1214" t="s">
        <v>125</v>
      </c>
      <c r="D1214" t="s">
        <v>4066</v>
      </c>
      <c r="E1214">
        <v>336</v>
      </c>
      <c r="F1214">
        <v>30</v>
      </c>
      <c r="G1214">
        <v>294</v>
      </c>
      <c r="H1214">
        <v>7</v>
      </c>
      <c r="I1214">
        <v>5</v>
      </c>
      <c r="J1214">
        <v>0</v>
      </c>
      <c r="K1214">
        <v>0</v>
      </c>
      <c r="L1214">
        <v>0</v>
      </c>
      <c r="M1214">
        <v>0</v>
      </c>
      <c r="N1214">
        <v>0</v>
      </c>
    </row>
    <row r="1215" spans="1:14" x14ac:dyDescent="0.25">
      <c r="A1215" t="s">
        <v>5310</v>
      </c>
      <c r="B1215" t="s">
        <v>74</v>
      </c>
      <c r="C1215" t="s">
        <v>125</v>
      </c>
      <c r="D1215" t="s">
        <v>4068</v>
      </c>
      <c r="E1215">
        <v>41</v>
      </c>
      <c r="F1215">
        <v>4</v>
      </c>
      <c r="G1215">
        <v>30</v>
      </c>
      <c r="H1215">
        <v>2</v>
      </c>
      <c r="I1215">
        <v>5</v>
      </c>
      <c r="J1215">
        <v>295</v>
      </c>
      <c r="K1215">
        <v>0</v>
      </c>
      <c r="L1215">
        <v>0</v>
      </c>
      <c r="M1215">
        <v>0</v>
      </c>
      <c r="N1215">
        <v>0</v>
      </c>
    </row>
    <row r="1216" spans="1:14" x14ac:dyDescent="0.25">
      <c r="A1216" t="s">
        <v>5311</v>
      </c>
      <c r="B1216" t="s">
        <v>74</v>
      </c>
      <c r="C1216" t="s">
        <v>125</v>
      </c>
      <c r="D1216" t="s">
        <v>4050</v>
      </c>
      <c r="E1216">
        <v>295</v>
      </c>
      <c r="F1216">
        <v>30</v>
      </c>
      <c r="G1216">
        <v>262</v>
      </c>
      <c r="H1216">
        <v>3</v>
      </c>
      <c r="I1216">
        <v>0</v>
      </c>
      <c r="J1216">
        <v>41</v>
      </c>
      <c r="K1216">
        <v>0</v>
      </c>
      <c r="L1216">
        <v>0</v>
      </c>
      <c r="M1216">
        <v>0</v>
      </c>
      <c r="N1216">
        <v>0</v>
      </c>
    </row>
    <row r="1217" spans="1:14" x14ac:dyDescent="0.25">
      <c r="A1217" t="s">
        <v>5312</v>
      </c>
      <c r="B1217" t="s">
        <v>74</v>
      </c>
      <c r="C1217" t="s">
        <v>125</v>
      </c>
      <c r="D1217" t="s">
        <v>4052</v>
      </c>
      <c r="E1217">
        <v>41</v>
      </c>
      <c r="F1217">
        <v>4</v>
      </c>
      <c r="G1217">
        <v>31</v>
      </c>
      <c r="H1217">
        <v>3</v>
      </c>
      <c r="I1217">
        <v>3</v>
      </c>
      <c r="J1217">
        <v>295</v>
      </c>
      <c r="K1217">
        <v>0</v>
      </c>
      <c r="L1217">
        <v>0</v>
      </c>
      <c r="M1217">
        <v>0</v>
      </c>
      <c r="N1217">
        <v>0</v>
      </c>
    </row>
    <row r="1218" spans="1:14" x14ac:dyDescent="0.25">
      <c r="A1218" t="s">
        <v>5313</v>
      </c>
      <c r="B1218" t="s">
        <v>74</v>
      </c>
      <c r="C1218" t="s">
        <v>125</v>
      </c>
      <c r="D1218" t="s">
        <v>4054</v>
      </c>
      <c r="E1218">
        <v>266</v>
      </c>
      <c r="F1218">
        <v>18</v>
      </c>
      <c r="G1218">
        <v>244</v>
      </c>
      <c r="H1218">
        <v>4</v>
      </c>
      <c r="I1218">
        <v>0</v>
      </c>
      <c r="J1218">
        <v>70</v>
      </c>
      <c r="K1218">
        <v>0</v>
      </c>
      <c r="L1218">
        <v>0</v>
      </c>
      <c r="M1218">
        <v>0</v>
      </c>
      <c r="N1218">
        <v>0</v>
      </c>
    </row>
    <row r="1219" spans="1:14" x14ac:dyDescent="0.25">
      <c r="A1219" t="s">
        <v>5314</v>
      </c>
      <c r="B1219" t="s">
        <v>74</v>
      </c>
      <c r="C1219" t="s">
        <v>125</v>
      </c>
      <c r="D1219" t="s">
        <v>4056</v>
      </c>
      <c r="E1219">
        <v>0</v>
      </c>
      <c r="F1219">
        <v>0</v>
      </c>
      <c r="G1219">
        <v>0</v>
      </c>
      <c r="H1219">
        <v>0</v>
      </c>
      <c r="I1219">
        <v>0</v>
      </c>
      <c r="J1219">
        <v>0</v>
      </c>
      <c r="K1219">
        <v>336</v>
      </c>
      <c r="L1219">
        <v>329</v>
      </c>
      <c r="M1219">
        <v>6</v>
      </c>
      <c r="N1219">
        <v>1</v>
      </c>
    </row>
    <row r="1220" spans="1:14" x14ac:dyDescent="0.25">
      <c r="A1220" t="s">
        <v>5315</v>
      </c>
      <c r="B1220" t="s">
        <v>74</v>
      </c>
      <c r="C1220" t="s">
        <v>125</v>
      </c>
      <c r="D1220" t="s">
        <v>4058</v>
      </c>
      <c r="E1220">
        <v>0</v>
      </c>
      <c r="F1220">
        <v>0</v>
      </c>
      <c r="G1220">
        <v>0</v>
      </c>
      <c r="H1220">
        <v>0</v>
      </c>
      <c r="I1220">
        <v>0</v>
      </c>
      <c r="J1220">
        <v>0</v>
      </c>
      <c r="K1220">
        <v>328</v>
      </c>
      <c r="L1220">
        <v>321</v>
      </c>
      <c r="M1220">
        <v>6</v>
      </c>
      <c r="N1220">
        <v>1</v>
      </c>
    </row>
    <row r="1221" spans="1:14" x14ac:dyDescent="0.25">
      <c r="A1221" t="s">
        <v>5316</v>
      </c>
      <c r="B1221" t="s">
        <v>74</v>
      </c>
      <c r="C1221" t="s">
        <v>126</v>
      </c>
      <c r="D1221" t="s">
        <v>4060</v>
      </c>
      <c r="E1221">
        <v>64</v>
      </c>
      <c r="F1221">
        <v>17</v>
      </c>
      <c r="G1221">
        <v>47</v>
      </c>
      <c r="H1221">
        <v>0</v>
      </c>
      <c r="I1221">
        <v>0</v>
      </c>
      <c r="J1221">
        <v>258</v>
      </c>
      <c r="K1221">
        <v>0</v>
      </c>
      <c r="L1221">
        <v>0</v>
      </c>
      <c r="M1221">
        <v>0</v>
      </c>
      <c r="N1221">
        <v>0</v>
      </c>
    </row>
    <row r="1222" spans="1:14" x14ac:dyDescent="0.25">
      <c r="A1222" t="s">
        <v>5317</v>
      </c>
      <c r="B1222" t="s">
        <v>74</v>
      </c>
      <c r="C1222" t="s">
        <v>126</v>
      </c>
      <c r="D1222" t="s">
        <v>4062</v>
      </c>
      <c r="E1222">
        <v>322</v>
      </c>
      <c r="F1222">
        <v>60</v>
      </c>
      <c r="G1222">
        <v>254</v>
      </c>
      <c r="H1222">
        <v>6</v>
      </c>
      <c r="I1222">
        <v>2</v>
      </c>
      <c r="J1222">
        <v>0</v>
      </c>
      <c r="K1222">
        <v>0</v>
      </c>
      <c r="L1222">
        <v>0</v>
      </c>
      <c r="M1222">
        <v>0</v>
      </c>
      <c r="N1222">
        <v>0</v>
      </c>
    </row>
    <row r="1223" spans="1:14" x14ac:dyDescent="0.25">
      <c r="A1223" t="s">
        <v>5318</v>
      </c>
      <c r="B1223" t="s">
        <v>74</v>
      </c>
      <c r="C1223" t="s">
        <v>126</v>
      </c>
      <c r="D1223" t="s">
        <v>4064</v>
      </c>
      <c r="E1223">
        <v>232</v>
      </c>
      <c r="F1223">
        <v>38</v>
      </c>
      <c r="G1223">
        <v>194</v>
      </c>
      <c r="H1223">
        <v>0</v>
      </c>
      <c r="I1223">
        <v>0</v>
      </c>
      <c r="J1223">
        <v>90</v>
      </c>
      <c r="K1223">
        <v>0</v>
      </c>
      <c r="L1223">
        <v>0</v>
      </c>
      <c r="M1223">
        <v>0</v>
      </c>
      <c r="N1223">
        <v>0</v>
      </c>
    </row>
    <row r="1224" spans="1:14" x14ac:dyDescent="0.25">
      <c r="A1224" t="s">
        <v>5319</v>
      </c>
      <c r="B1224" t="s">
        <v>74</v>
      </c>
      <c r="C1224" t="s">
        <v>126</v>
      </c>
      <c r="D1224" t="s">
        <v>4066</v>
      </c>
      <c r="E1224">
        <v>322</v>
      </c>
      <c r="F1224">
        <v>60</v>
      </c>
      <c r="G1224">
        <v>254</v>
      </c>
      <c r="H1224">
        <v>6</v>
      </c>
      <c r="I1224">
        <v>2</v>
      </c>
      <c r="J1224">
        <v>0</v>
      </c>
      <c r="K1224">
        <v>0</v>
      </c>
      <c r="L1224">
        <v>0</v>
      </c>
      <c r="M1224">
        <v>0</v>
      </c>
      <c r="N1224">
        <v>0</v>
      </c>
    </row>
    <row r="1225" spans="1:14" x14ac:dyDescent="0.25">
      <c r="A1225" t="s">
        <v>5320</v>
      </c>
      <c r="B1225" t="s">
        <v>74</v>
      </c>
      <c r="C1225" t="s">
        <v>126</v>
      </c>
      <c r="D1225" t="s">
        <v>4068</v>
      </c>
      <c r="E1225">
        <v>64</v>
      </c>
      <c r="F1225">
        <v>14</v>
      </c>
      <c r="G1225">
        <v>47</v>
      </c>
      <c r="H1225">
        <v>2</v>
      </c>
      <c r="I1225">
        <v>1</v>
      </c>
      <c r="J1225">
        <v>258</v>
      </c>
      <c r="K1225">
        <v>0</v>
      </c>
      <c r="L1225">
        <v>0</v>
      </c>
      <c r="M1225">
        <v>0</v>
      </c>
      <c r="N1225">
        <v>0</v>
      </c>
    </row>
    <row r="1226" spans="1:14" x14ac:dyDescent="0.25">
      <c r="A1226" t="s">
        <v>5321</v>
      </c>
      <c r="B1226" t="s">
        <v>74</v>
      </c>
      <c r="C1226" t="s">
        <v>126</v>
      </c>
      <c r="D1226" t="s">
        <v>4050</v>
      </c>
      <c r="E1226">
        <v>258</v>
      </c>
      <c r="F1226">
        <v>58</v>
      </c>
      <c r="G1226">
        <v>196</v>
      </c>
      <c r="H1226">
        <v>3</v>
      </c>
      <c r="I1226">
        <v>1</v>
      </c>
      <c r="J1226">
        <v>64</v>
      </c>
      <c r="K1226">
        <v>0</v>
      </c>
      <c r="L1226">
        <v>0</v>
      </c>
      <c r="M1226">
        <v>0</v>
      </c>
      <c r="N1226">
        <v>0</v>
      </c>
    </row>
    <row r="1227" spans="1:14" x14ac:dyDescent="0.25">
      <c r="A1227" t="s">
        <v>5322</v>
      </c>
      <c r="B1227" t="s">
        <v>74</v>
      </c>
      <c r="C1227" t="s">
        <v>126</v>
      </c>
      <c r="D1227" t="s">
        <v>4052</v>
      </c>
      <c r="E1227">
        <v>64</v>
      </c>
      <c r="F1227">
        <v>13</v>
      </c>
      <c r="G1227">
        <v>49</v>
      </c>
      <c r="H1227">
        <v>2</v>
      </c>
      <c r="I1227">
        <v>0</v>
      </c>
      <c r="J1227">
        <v>258</v>
      </c>
      <c r="K1227">
        <v>0</v>
      </c>
      <c r="L1227">
        <v>0</v>
      </c>
      <c r="M1227">
        <v>0</v>
      </c>
      <c r="N1227">
        <v>0</v>
      </c>
    </row>
    <row r="1228" spans="1:14" x14ac:dyDescent="0.25">
      <c r="A1228" t="s">
        <v>5323</v>
      </c>
      <c r="B1228" t="s">
        <v>74</v>
      </c>
      <c r="C1228" t="s">
        <v>126</v>
      </c>
      <c r="D1228" t="s">
        <v>4054</v>
      </c>
      <c r="E1228">
        <v>239</v>
      </c>
      <c r="F1228">
        <v>40</v>
      </c>
      <c r="G1228">
        <v>198</v>
      </c>
      <c r="H1228">
        <v>1</v>
      </c>
      <c r="I1228">
        <v>0</v>
      </c>
      <c r="J1228">
        <v>83</v>
      </c>
      <c r="K1228">
        <v>0</v>
      </c>
      <c r="L1228">
        <v>0</v>
      </c>
      <c r="M1228">
        <v>0</v>
      </c>
      <c r="N1228">
        <v>0</v>
      </c>
    </row>
    <row r="1229" spans="1:14" x14ac:dyDescent="0.25">
      <c r="A1229" t="s">
        <v>5324</v>
      </c>
      <c r="B1229" t="s">
        <v>74</v>
      </c>
      <c r="C1229" t="s">
        <v>126</v>
      </c>
      <c r="D1229" t="s">
        <v>4056</v>
      </c>
      <c r="E1229">
        <v>0</v>
      </c>
      <c r="F1229">
        <v>0</v>
      </c>
      <c r="G1229">
        <v>0</v>
      </c>
      <c r="H1229">
        <v>0</v>
      </c>
      <c r="I1229">
        <v>0</v>
      </c>
      <c r="J1229">
        <v>0</v>
      </c>
      <c r="K1229">
        <v>321</v>
      </c>
      <c r="L1229">
        <v>316</v>
      </c>
      <c r="M1229">
        <v>5</v>
      </c>
      <c r="N1229">
        <v>0</v>
      </c>
    </row>
    <row r="1230" spans="1:14" x14ac:dyDescent="0.25">
      <c r="A1230" t="s">
        <v>5325</v>
      </c>
      <c r="B1230" t="s">
        <v>74</v>
      </c>
      <c r="C1230" t="s">
        <v>126</v>
      </c>
      <c r="D1230" t="s">
        <v>4058</v>
      </c>
      <c r="E1230">
        <v>0</v>
      </c>
      <c r="F1230">
        <v>0</v>
      </c>
      <c r="G1230">
        <v>0</v>
      </c>
      <c r="H1230">
        <v>0</v>
      </c>
      <c r="I1230">
        <v>0</v>
      </c>
      <c r="J1230">
        <v>0</v>
      </c>
      <c r="K1230">
        <v>306</v>
      </c>
      <c r="L1230">
        <v>300</v>
      </c>
      <c r="M1230">
        <v>6</v>
      </c>
      <c r="N1230">
        <v>0</v>
      </c>
    </row>
    <row r="1231" spans="1:14" x14ac:dyDescent="0.25">
      <c r="A1231" t="s">
        <v>5326</v>
      </c>
      <c r="B1231" t="s">
        <v>74</v>
      </c>
      <c r="C1231" t="s">
        <v>127</v>
      </c>
      <c r="D1231" t="s">
        <v>4060</v>
      </c>
      <c r="E1231">
        <v>40</v>
      </c>
      <c r="F1231">
        <v>8</v>
      </c>
      <c r="G1231">
        <v>32</v>
      </c>
      <c r="H1231">
        <v>0</v>
      </c>
      <c r="I1231">
        <v>0</v>
      </c>
      <c r="J1231">
        <v>165</v>
      </c>
      <c r="K1231">
        <v>0</v>
      </c>
      <c r="L1231">
        <v>0</v>
      </c>
      <c r="M1231">
        <v>0</v>
      </c>
      <c r="N1231">
        <v>0</v>
      </c>
    </row>
    <row r="1232" spans="1:14" x14ac:dyDescent="0.25">
      <c r="A1232" t="s">
        <v>5327</v>
      </c>
      <c r="B1232" t="s">
        <v>74</v>
      </c>
      <c r="C1232" t="s">
        <v>127</v>
      </c>
      <c r="D1232" t="s">
        <v>4062</v>
      </c>
      <c r="E1232">
        <v>205</v>
      </c>
      <c r="F1232">
        <v>22</v>
      </c>
      <c r="G1232">
        <v>179</v>
      </c>
      <c r="H1232">
        <v>2</v>
      </c>
      <c r="I1232">
        <v>2</v>
      </c>
      <c r="J1232">
        <v>0</v>
      </c>
      <c r="K1232">
        <v>0</v>
      </c>
      <c r="L1232">
        <v>0</v>
      </c>
      <c r="M1232">
        <v>0</v>
      </c>
      <c r="N1232">
        <v>0</v>
      </c>
    </row>
    <row r="1233" spans="1:14" x14ac:dyDescent="0.25">
      <c r="A1233" t="s">
        <v>5328</v>
      </c>
      <c r="B1233" t="s">
        <v>74</v>
      </c>
      <c r="C1233" t="s">
        <v>127</v>
      </c>
      <c r="D1233" t="s">
        <v>4064</v>
      </c>
      <c r="E1233">
        <v>143</v>
      </c>
      <c r="F1233">
        <v>13</v>
      </c>
      <c r="G1233">
        <v>130</v>
      </c>
      <c r="H1233">
        <v>0</v>
      </c>
      <c r="I1233">
        <v>0</v>
      </c>
      <c r="J1233">
        <v>62</v>
      </c>
      <c r="K1233">
        <v>0</v>
      </c>
      <c r="L1233">
        <v>0</v>
      </c>
      <c r="M1233">
        <v>0</v>
      </c>
      <c r="N1233">
        <v>0</v>
      </c>
    </row>
    <row r="1234" spans="1:14" x14ac:dyDescent="0.25">
      <c r="A1234" t="s">
        <v>5329</v>
      </c>
      <c r="B1234" t="s">
        <v>74</v>
      </c>
      <c r="C1234" t="s">
        <v>127</v>
      </c>
      <c r="D1234" t="s">
        <v>4066</v>
      </c>
      <c r="E1234">
        <v>205</v>
      </c>
      <c r="F1234">
        <v>22</v>
      </c>
      <c r="G1234">
        <v>179</v>
      </c>
      <c r="H1234">
        <v>2</v>
      </c>
      <c r="I1234">
        <v>2</v>
      </c>
      <c r="J1234">
        <v>0</v>
      </c>
      <c r="K1234">
        <v>0</v>
      </c>
      <c r="L1234">
        <v>0</v>
      </c>
      <c r="M1234">
        <v>0</v>
      </c>
      <c r="N1234">
        <v>0</v>
      </c>
    </row>
    <row r="1235" spans="1:14" x14ac:dyDescent="0.25">
      <c r="A1235" t="s">
        <v>5330</v>
      </c>
      <c r="B1235" t="s">
        <v>74</v>
      </c>
      <c r="C1235" t="s">
        <v>127</v>
      </c>
      <c r="D1235" t="s">
        <v>4068</v>
      </c>
      <c r="E1235">
        <v>40</v>
      </c>
      <c r="F1235">
        <v>6</v>
      </c>
      <c r="G1235">
        <v>32</v>
      </c>
      <c r="H1235">
        <v>0</v>
      </c>
      <c r="I1235">
        <v>2</v>
      </c>
      <c r="J1235">
        <v>165</v>
      </c>
      <c r="K1235">
        <v>0</v>
      </c>
      <c r="L1235">
        <v>0</v>
      </c>
      <c r="M1235">
        <v>0</v>
      </c>
      <c r="N1235">
        <v>0</v>
      </c>
    </row>
    <row r="1236" spans="1:14" x14ac:dyDescent="0.25">
      <c r="A1236" t="s">
        <v>5331</v>
      </c>
      <c r="B1236" t="s">
        <v>74</v>
      </c>
      <c r="C1236" t="s">
        <v>127</v>
      </c>
      <c r="D1236" t="s">
        <v>4050</v>
      </c>
      <c r="E1236">
        <v>165</v>
      </c>
      <c r="F1236">
        <v>18</v>
      </c>
      <c r="G1236">
        <v>146</v>
      </c>
      <c r="H1236">
        <v>1</v>
      </c>
      <c r="I1236">
        <v>0</v>
      </c>
      <c r="J1236">
        <v>40</v>
      </c>
      <c r="K1236">
        <v>0</v>
      </c>
      <c r="L1236">
        <v>0</v>
      </c>
      <c r="M1236">
        <v>0</v>
      </c>
      <c r="N1236">
        <v>0</v>
      </c>
    </row>
    <row r="1237" spans="1:14" x14ac:dyDescent="0.25">
      <c r="A1237" t="s">
        <v>5332</v>
      </c>
      <c r="B1237" t="s">
        <v>74</v>
      </c>
      <c r="C1237" t="s">
        <v>127</v>
      </c>
      <c r="D1237" t="s">
        <v>4052</v>
      </c>
      <c r="E1237">
        <v>40</v>
      </c>
      <c r="F1237">
        <v>8</v>
      </c>
      <c r="G1237">
        <v>32</v>
      </c>
      <c r="H1237">
        <v>0</v>
      </c>
      <c r="I1237">
        <v>0</v>
      </c>
      <c r="J1237">
        <v>165</v>
      </c>
      <c r="K1237">
        <v>0</v>
      </c>
      <c r="L1237">
        <v>0</v>
      </c>
      <c r="M1237">
        <v>0</v>
      </c>
      <c r="N1237">
        <v>0</v>
      </c>
    </row>
    <row r="1238" spans="1:14" x14ac:dyDescent="0.25">
      <c r="A1238" t="s">
        <v>5333</v>
      </c>
      <c r="B1238" t="s">
        <v>74</v>
      </c>
      <c r="C1238" t="s">
        <v>127</v>
      </c>
      <c r="D1238" t="s">
        <v>4054</v>
      </c>
      <c r="E1238">
        <v>150</v>
      </c>
      <c r="F1238">
        <v>13</v>
      </c>
      <c r="G1238">
        <v>135</v>
      </c>
      <c r="H1238">
        <v>2</v>
      </c>
      <c r="I1238">
        <v>0</v>
      </c>
      <c r="J1238">
        <v>55</v>
      </c>
      <c r="K1238">
        <v>0</v>
      </c>
      <c r="L1238">
        <v>0</v>
      </c>
      <c r="M1238">
        <v>0</v>
      </c>
      <c r="N1238">
        <v>0</v>
      </c>
    </row>
    <row r="1239" spans="1:14" x14ac:dyDescent="0.25">
      <c r="A1239" t="s">
        <v>5334</v>
      </c>
      <c r="B1239" t="s">
        <v>74</v>
      </c>
      <c r="C1239" t="s">
        <v>127</v>
      </c>
      <c r="D1239" t="s">
        <v>4056</v>
      </c>
      <c r="E1239">
        <v>0</v>
      </c>
      <c r="F1239">
        <v>0</v>
      </c>
      <c r="G1239">
        <v>0</v>
      </c>
      <c r="H1239">
        <v>0</v>
      </c>
      <c r="I1239">
        <v>0</v>
      </c>
      <c r="J1239">
        <v>0</v>
      </c>
      <c r="K1239">
        <v>205</v>
      </c>
      <c r="L1239">
        <v>202</v>
      </c>
      <c r="M1239">
        <v>3</v>
      </c>
      <c r="N1239">
        <v>0</v>
      </c>
    </row>
    <row r="1240" spans="1:14" x14ac:dyDescent="0.25">
      <c r="A1240" t="s">
        <v>5335</v>
      </c>
      <c r="B1240" t="s">
        <v>74</v>
      </c>
      <c r="C1240" t="s">
        <v>127</v>
      </c>
      <c r="D1240" t="s">
        <v>4058</v>
      </c>
      <c r="E1240">
        <v>0</v>
      </c>
      <c r="F1240">
        <v>0</v>
      </c>
      <c r="G1240">
        <v>0</v>
      </c>
      <c r="H1240">
        <v>0</v>
      </c>
      <c r="I1240">
        <v>0</v>
      </c>
      <c r="J1240">
        <v>0</v>
      </c>
      <c r="K1240">
        <v>198</v>
      </c>
      <c r="L1240">
        <v>196</v>
      </c>
      <c r="M1240">
        <v>2</v>
      </c>
      <c r="N1240">
        <v>0</v>
      </c>
    </row>
    <row r="1241" spans="1:14" x14ac:dyDescent="0.25">
      <c r="A1241" t="s">
        <v>5336</v>
      </c>
      <c r="B1241" t="s">
        <v>74</v>
      </c>
      <c r="C1241" t="s">
        <v>128</v>
      </c>
      <c r="D1241" t="s">
        <v>4060</v>
      </c>
      <c r="E1241">
        <v>13</v>
      </c>
      <c r="F1241">
        <v>7</v>
      </c>
      <c r="G1241">
        <v>6</v>
      </c>
      <c r="H1241">
        <v>0</v>
      </c>
      <c r="I1241">
        <v>0</v>
      </c>
      <c r="J1241">
        <v>96</v>
      </c>
      <c r="K1241">
        <v>0</v>
      </c>
      <c r="L1241">
        <v>0</v>
      </c>
      <c r="M1241">
        <v>0</v>
      </c>
      <c r="N1241">
        <v>0</v>
      </c>
    </row>
    <row r="1242" spans="1:14" x14ac:dyDescent="0.25">
      <c r="A1242" t="s">
        <v>5337</v>
      </c>
      <c r="B1242" t="s">
        <v>74</v>
      </c>
      <c r="C1242" t="s">
        <v>128</v>
      </c>
      <c r="D1242" t="s">
        <v>4062</v>
      </c>
      <c r="E1242">
        <v>109</v>
      </c>
      <c r="F1242">
        <v>24</v>
      </c>
      <c r="G1242">
        <v>84</v>
      </c>
      <c r="H1242">
        <v>1</v>
      </c>
      <c r="I1242">
        <v>0</v>
      </c>
      <c r="J1242">
        <v>0</v>
      </c>
      <c r="K1242">
        <v>0</v>
      </c>
      <c r="L1242">
        <v>0</v>
      </c>
      <c r="M1242">
        <v>0</v>
      </c>
      <c r="N1242">
        <v>0</v>
      </c>
    </row>
    <row r="1243" spans="1:14" x14ac:dyDescent="0.25">
      <c r="A1243" t="s">
        <v>5338</v>
      </c>
      <c r="B1243" t="s">
        <v>74</v>
      </c>
      <c r="C1243" t="s">
        <v>128</v>
      </c>
      <c r="D1243" t="s">
        <v>4064</v>
      </c>
      <c r="E1243">
        <v>85</v>
      </c>
      <c r="F1243">
        <v>12</v>
      </c>
      <c r="G1243">
        <v>73</v>
      </c>
      <c r="H1243">
        <v>0</v>
      </c>
      <c r="I1243">
        <v>0</v>
      </c>
      <c r="J1243">
        <v>24</v>
      </c>
      <c r="K1243">
        <v>0</v>
      </c>
      <c r="L1243">
        <v>0</v>
      </c>
      <c r="M1243">
        <v>0</v>
      </c>
      <c r="N1243">
        <v>0</v>
      </c>
    </row>
    <row r="1244" spans="1:14" x14ac:dyDescent="0.25">
      <c r="A1244" t="s">
        <v>5339</v>
      </c>
      <c r="B1244" t="s">
        <v>74</v>
      </c>
      <c r="C1244" t="s">
        <v>128</v>
      </c>
      <c r="D1244" t="s">
        <v>4066</v>
      </c>
      <c r="E1244">
        <v>109</v>
      </c>
      <c r="F1244">
        <v>24</v>
      </c>
      <c r="G1244">
        <v>84</v>
      </c>
      <c r="H1244">
        <v>1</v>
      </c>
      <c r="I1244">
        <v>0</v>
      </c>
      <c r="J1244">
        <v>0</v>
      </c>
      <c r="K1244">
        <v>0</v>
      </c>
      <c r="L1244">
        <v>0</v>
      </c>
      <c r="M1244">
        <v>0</v>
      </c>
      <c r="N1244">
        <v>0</v>
      </c>
    </row>
    <row r="1245" spans="1:14" x14ac:dyDescent="0.25">
      <c r="A1245" t="s">
        <v>5340</v>
      </c>
      <c r="B1245" t="s">
        <v>74</v>
      </c>
      <c r="C1245" t="s">
        <v>128</v>
      </c>
      <c r="D1245" t="s">
        <v>4068</v>
      </c>
      <c r="E1245">
        <v>13</v>
      </c>
      <c r="F1245">
        <v>5</v>
      </c>
      <c r="G1245">
        <v>8</v>
      </c>
      <c r="H1245">
        <v>0</v>
      </c>
      <c r="I1245">
        <v>0</v>
      </c>
      <c r="J1245">
        <v>96</v>
      </c>
      <c r="K1245">
        <v>0</v>
      </c>
      <c r="L1245">
        <v>0</v>
      </c>
      <c r="M1245">
        <v>0</v>
      </c>
      <c r="N1245">
        <v>0</v>
      </c>
    </row>
    <row r="1246" spans="1:14" x14ac:dyDescent="0.25">
      <c r="A1246" t="s">
        <v>5341</v>
      </c>
      <c r="B1246" t="s">
        <v>74</v>
      </c>
      <c r="C1246" t="s">
        <v>128</v>
      </c>
      <c r="D1246" t="s">
        <v>4050</v>
      </c>
      <c r="E1246">
        <v>96</v>
      </c>
      <c r="F1246">
        <v>21</v>
      </c>
      <c r="G1246">
        <v>74</v>
      </c>
      <c r="H1246">
        <v>1</v>
      </c>
      <c r="I1246">
        <v>0</v>
      </c>
      <c r="J1246">
        <v>13</v>
      </c>
      <c r="K1246">
        <v>0</v>
      </c>
      <c r="L1246">
        <v>0</v>
      </c>
      <c r="M1246">
        <v>0</v>
      </c>
      <c r="N1246">
        <v>0</v>
      </c>
    </row>
    <row r="1247" spans="1:14" x14ac:dyDescent="0.25">
      <c r="A1247" t="s">
        <v>5342</v>
      </c>
      <c r="B1247" t="s">
        <v>74</v>
      </c>
      <c r="C1247" t="s">
        <v>128</v>
      </c>
      <c r="D1247" t="s">
        <v>4052</v>
      </c>
      <c r="E1247">
        <v>13</v>
      </c>
      <c r="F1247">
        <v>3</v>
      </c>
      <c r="G1247">
        <v>10</v>
      </c>
      <c r="H1247">
        <v>0</v>
      </c>
      <c r="I1247">
        <v>0</v>
      </c>
      <c r="J1247">
        <v>96</v>
      </c>
      <c r="K1247">
        <v>0</v>
      </c>
      <c r="L1247">
        <v>0</v>
      </c>
      <c r="M1247">
        <v>0</v>
      </c>
      <c r="N1247">
        <v>0</v>
      </c>
    </row>
    <row r="1248" spans="1:14" x14ac:dyDescent="0.25">
      <c r="A1248" t="s">
        <v>5343</v>
      </c>
      <c r="B1248" t="s">
        <v>74</v>
      </c>
      <c r="C1248" t="s">
        <v>128</v>
      </c>
      <c r="D1248" t="s">
        <v>4054</v>
      </c>
      <c r="E1248">
        <v>85</v>
      </c>
      <c r="F1248">
        <v>12</v>
      </c>
      <c r="G1248">
        <v>73</v>
      </c>
      <c r="H1248">
        <v>0</v>
      </c>
      <c r="I1248">
        <v>0</v>
      </c>
      <c r="J1248">
        <v>24</v>
      </c>
      <c r="K1248">
        <v>0</v>
      </c>
      <c r="L1248">
        <v>0</v>
      </c>
      <c r="M1248">
        <v>0</v>
      </c>
      <c r="N1248">
        <v>0</v>
      </c>
    </row>
    <row r="1249" spans="1:14" x14ac:dyDescent="0.25">
      <c r="A1249" t="s">
        <v>5344</v>
      </c>
      <c r="B1249" t="s">
        <v>74</v>
      </c>
      <c r="C1249" t="s">
        <v>128</v>
      </c>
      <c r="D1249" t="s">
        <v>4056</v>
      </c>
      <c r="E1249">
        <v>0</v>
      </c>
      <c r="F1249">
        <v>0</v>
      </c>
      <c r="G1249">
        <v>0</v>
      </c>
      <c r="H1249">
        <v>0</v>
      </c>
      <c r="I1249">
        <v>0</v>
      </c>
      <c r="J1249">
        <v>0</v>
      </c>
      <c r="K1249">
        <v>109</v>
      </c>
      <c r="L1249">
        <v>107</v>
      </c>
      <c r="M1249">
        <v>2</v>
      </c>
      <c r="N1249">
        <v>0</v>
      </c>
    </row>
    <row r="1250" spans="1:14" x14ac:dyDescent="0.25">
      <c r="A1250" t="s">
        <v>5345</v>
      </c>
      <c r="B1250" t="s">
        <v>74</v>
      </c>
      <c r="C1250" t="s">
        <v>128</v>
      </c>
      <c r="D1250" t="s">
        <v>4058</v>
      </c>
      <c r="E1250">
        <v>0</v>
      </c>
      <c r="F1250">
        <v>0</v>
      </c>
      <c r="G1250">
        <v>0</v>
      </c>
      <c r="H1250">
        <v>0</v>
      </c>
      <c r="I1250">
        <v>0</v>
      </c>
      <c r="J1250">
        <v>0</v>
      </c>
      <c r="K1250">
        <v>104</v>
      </c>
      <c r="L1250">
        <v>103</v>
      </c>
      <c r="M1250">
        <v>1</v>
      </c>
      <c r="N1250">
        <v>0</v>
      </c>
    </row>
    <row r="1251" spans="1:14" x14ac:dyDescent="0.25">
      <c r="A1251" t="s">
        <v>5346</v>
      </c>
      <c r="B1251" t="s">
        <v>74</v>
      </c>
      <c r="C1251" t="s">
        <v>129</v>
      </c>
      <c r="D1251" t="s">
        <v>4060</v>
      </c>
      <c r="E1251">
        <v>16</v>
      </c>
      <c r="F1251">
        <v>3</v>
      </c>
      <c r="G1251">
        <v>13</v>
      </c>
      <c r="H1251">
        <v>0</v>
      </c>
      <c r="I1251">
        <v>0</v>
      </c>
      <c r="J1251">
        <v>67</v>
      </c>
      <c r="K1251">
        <v>0</v>
      </c>
      <c r="L1251">
        <v>0</v>
      </c>
      <c r="M1251">
        <v>0</v>
      </c>
      <c r="N1251">
        <v>0</v>
      </c>
    </row>
    <row r="1252" spans="1:14" x14ac:dyDescent="0.25">
      <c r="A1252" t="s">
        <v>5347</v>
      </c>
      <c r="B1252" t="s">
        <v>74</v>
      </c>
      <c r="C1252" t="s">
        <v>129</v>
      </c>
      <c r="D1252" t="s">
        <v>4062</v>
      </c>
      <c r="E1252">
        <v>83</v>
      </c>
      <c r="F1252">
        <v>18</v>
      </c>
      <c r="G1252">
        <v>61</v>
      </c>
      <c r="H1252">
        <v>4</v>
      </c>
      <c r="I1252">
        <v>0</v>
      </c>
      <c r="J1252">
        <v>0</v>
      </c>
      <c r="K1252">
        <v>0</v>
      </c>
      <c r="L1252">
        <v>0</v>
      </c>
      <c r="M1252">
        <v>0</v>
      </c>
      <c r="N1252">
        <v>0</v>
      </c>
    </row>
    <row r="1253" spans="1:14" x14ac:dyDescent="0.25">
      <c r="A1253" t="s">
        <v>5348</v>
      </c>
      <c r="B1253" t="s">
        <v>74</v>
      </c>
      <c r="C1253" t="s">
        <v>129</v>
      </c>
      <c r="D1253" t="s">
        <v>4064</v>
      </c>
      <c r="E1253">
        <v>55</v>
      </c>
      <c r="F1253">
        <v>9</v>
      </c>
      <c r="G1253">
        <v>45</v>
      </c>
      <c r="H1253">
        <v>1</v>
      </c>
      <c r="I1253">
        <v>0</v>
      </c>
      <c r="J1253">
        <v>28</v>
      </c>
      <c r="K1253">
        <v>0</v>
      </c>
      <c r="L1253">
        <v>0</v>
      </c>
      <c r="M1253">
        <v>0</v>
      </c>
      <c r="N1253">
        <v>0</v>
      </c>
    </row>
    <row r="1254" spans="1:14" x14ac:dyDescent="0.25">
      <c r="A1254" t="s">
        <v>5349</v>
      </c>
      <c r="B1254" t="s">
        <v>74</v>
      </c>
      <c r="C1254" t="s">
        <v>129</v>
      </c>
      <c r="D1254" t="s">
        <v>4066</v>
      </c>
      <c r="E1254">
        <v>83</v>
      </c>
      <c r="F1254">
        <v>18</v>
      </c>
      <c r="G1254">
        <v>61</v>
      </c>
      <c r="H1254">
        <v>4</v>
      </c>
      <c r="I1254">
        <v>0</v>
      </c>
      <c r="J1254">
        <v>0</v>
      </c>
      <c r="K1254">
        <v>0</v>
      </c>
      <c r="L1254">
        <v>0</v>
      </c>
      <c r="M1254">
        <v>0</v>
      </c>
      <c r="N1254">
        <v>0</v>
      </c>
    </row>
    <row r="1255" spans="1:14" x14ac:dyDescent="0.25">
      <c r="A1255" t="s">
        <v>5350</v>
      </c>
      <c r="B1255" t="s">
        <v>74</v>
      </c>
      <c r="C1255" t="s">
        <v>129</v>
      </c>
      <c r="D1255" t="s">
        <v>4068</v>
      </c>
      <c r="E1255">
        <v>16</v>
      </c>
      <c r="F1255">
        <v>3</v>
      </c>
      <c r="G1255">
        <v>12</v>
      </c>
      <c r="H1255">
        <v>1</v>
      </c>
      <c r="I1255">
        <v>0</v>
      </c>
      <c r="J1255">
        <v>67</v>
      </c>
      <c r="K1255">
        <v>0</v>
      </c>
      <c r="L1255">
        <v>0</v>
      </c>
      <c r="M1255">
        <v>0</v>
      </c>
      <c r="N1255">
        <v>0</v>
      </c>
    </row>
    <row r="1256" spans="1:14" x14ac:dyDescent="0.25">
      <c r="A1256" t="s">
        <v>5351</v>
      </c>
      <c r="B1256" t="s">
        <v>74</v>
      </c>
      <c r="C1256" t="s">
        <v>129</v>
      </c>
      <c r="D1256" t="s">
        <v>4050</v>
      </c>
      <c r="E1256">
        <v>67</v>
      </c>
      <c r="F1256">
        <v>15</v>
      </c>
      <c r="G1256">
        <v>49</v>
      </c>
      <c r="H1256">
        <v>3</v>
      </c>
      <c r="I1256">
        <v>0</v>
      </c>
      <c r="J1256">
        <v>16</v>
      </c>
      <c r="K1256">
        <v>0</v>
      </c>
      <c r="L1256">
        <v>0</v>
      </c>
      <c r="M1256">
        <v>0</v>
      </c>
      <c r="N1256">
        <v>0</v>
      </c>
    </row>
    <row r="1257" spans="1:14" x14ac:dyDescent="0.25">
      <c r="A1257" t="s">
        <v>5352</v>
      </c>
      <c r="B1257" t="s">
        <v>74</v>
      </c>
      <c r="C1257" t="s">
        <v>129</v>
      </c>
      <c r="D1257" t="s">
        <v>4052</v>
      </c>
      <c r="E1257">
        <v>16</v>
      </c>
      <c r="F1257">
        <v>3</v>
      </c>
      <c r="G1257">
        <v>13</v>
      </c>
      <c r="H1257">
        <v>0</v>
      </c>
      <c r="I1257">
        <v>0</v>
      </c>
      <c r="J1257">
        <v>67</v>
      </c>
      <c r="K1257">
        <v>0</v>
      </c>
      <c r="L1257">
        <v>0</v>
      </c>
      <c r="M1257">
        <v>0</v>
      </c>
      <c r="N1257">
        <v>0</v>
      </c>
    </row>
    <row r="1258" spans="1:14" x14ac:dyDescent="0.25">
      <c r="A1258" t="s">
        <v>5353</v>
      </c>
      <c r="B1258" t="s">
        <v>74</v>
      </c>
      <c r="C1258" t="s">
        <v>129</v>
      </c>
      <c r="D1258" t="s">
        <v>4054</v>
      </c>
      <c r="E1258">
        <v>59</v>
      </c>
      <c r="F1258">
        <v>12</v>
      </c>
      <c r="G1258">
        <v>45</v>
      </c>
      <c r="H1258">
        <v>2</v>
      </c>
      <c r="I1258">
        <v>0</v>
      </c>
      <c r="J1258">
        <v>24</v>
      </c>
      <c r="K1258">
        <v>0</v>
      </c>
      <c r="L1258">
        <v>0</v>
      </c>
      <c r="M1258">
        <v>0</v>
      </c>
      <c r="N1258">
        <v>0</v>
      </c>
    </row>
    <row r="1259" spans="1:14" x14ac:dyDescent="0.25">
      <c r="A1259" t="s">
        <v>5354</v>
      </c>
      <c r="B1259" t="s">
        <v>74</v>
      </c>
      <c r="C1259" t="s">
        <v>129</v>
      </c>
      <c r="D1259" t="s">
        <v>4056</v>
      </c>
      <c r="E1259">
        <v>0</v>
      </c>
      <c r="F1259">
        <v>0</v>
      </c>
      <c r="G1259">
        <v>0</v>
      </c>
      <c r="H1259">
        <v>0</v>
      </c>
      <c r="I1259">
        <v>0</v>
      </c>
      <c r="J1259">
        <v>0</v>
      </c>
      <c r="K1259">
        <v>83</v>
      </c>
      <c r="L1259">
        <v>79</v>
      </c>
      <c r="M1259">
        <v>4</v>
      </c>
      <c r="N1259">
        <v>0</v>
      </c>
    </row>
    <row r="1260" spans="1:14" x14ac:dyDescent="0.25">
      <c r="A1260" t="s">
        <v>5355</v>
      </c>
      <c r="B1260" t="s">
        <v>74</v>
      </c>
      <c r="C1260" t="s">
        <v>129</v>
      </c>
      <c r="D1260" t="s">
        <v>4058</v>
      </c>
      <c r="E1260">
        <v>0</v>
      </c>
      <c r="F1260">
        <v>0</v>
      </c>
      <c r="G1260">
        <v>0</v>
      </c>
      <c r="H1260">
        <v>0</v>
      </c>
      <c r="I1260">
        <v>0</v>
      </c>
      <c r="J1260">
        <v>0</v>
      </c>
      <c r="K1260">
        <v>73</v>
      </c>
      <c r="L1260">
        <v>69</v>
      </c>
      <c r="M1260">
        <v>4</v>
      </c>
      <c r="N1260">
        <v>0</v>
      </c>
    </row>
    <row r="1261" spans="1:14" x14ac:dyDescent="0.25">
      <c r="A1261" t="s">
        <v>5356</v>
      </c>
      <c r="B1261" t="s">
        <v>74</v>
      </c>
      <c r="C1261" t="s">
        <v>130</v>
      </c>
      <c r="D1261" t="s">
        <v>4060</v>
      </c>
      <c r="E1261">
        <v>36</v>
      </c>
      <c r="F1261">
        <v>8</v>
      </c>
      <c r="G1261">
        <v>27</v>
      </c>
      <c r="H1261">
        <v>1</v>
      </c>
      <c r="I1261">
        <v>0</v>
      </c>
      <c r="J1261">
        <v>176</v>
      </c>
      <c r="K1261">
        <v>0</v>
      </c>
      <c r="L1261">
        <v>0</v>
      </c>
      <c r="M1261">
        <v>0</v>
      </c>
      <c r="N1261">
        <v>0</v>
      </c>
    </row>
    <row r="1262" spans="1:14" x14ac:dyDescent="0.25">
      <c r="A1262" t="s">
        <v>5357</v>
      </c>
      <c r="B1262" t="s">
        <v>74</v>
      </c>
      <c r="C1262" t="s">
        <v>130</v>
      </c>
      <c r="D1262" t="s">
        <v>4062</v>
      </c>
      <c r="E1262">
        <v>212</v>
      </c>
      <c r="F1262">
        <v>18</v>
      </c>
      <c r="G1262">
        <v>181</v>
      </c>
      <c r="H1262">
        <v>12</v>
      </c>
      <c r="I1262">
        <v>1</v>
      </c>
      <c r="J1262">
        <v>0</v>
      </c>
      <c r="K1262">
        <v>0</v>
      </c>
      <c r="L1262">
        <v>0</v>
      </c>
      <c r="M1262">
        <v>0</v>
      </c>
      <c r="N1262">
        <v>0</v>
      </c>
    </row>
    <row r="1263" spans="1:14" x14ac:dyDescent="0.25">
      <c r="A1263" t="s">
        <v>5358</v>
      </c>
      <c r="B1263" t="s">
        <v>74</v>
      </c>
      <c r="C1263" t="s">
        <v>130</v>
      </c>
      <c r="D1263" t="s">
        <v>4064</v>
      </c>
      <c r="E1263">
        <v>160</v>
      </c>
      <c r="F1263">
        <v>14</v>
      </c>
      <c r="G1263">
        <v>145</v>
      </c>
      <c r="H1263">
        <v>0</v>
      </c>
      <c r="I1263">
        <v>1</v>
      </c>
      <c r="J1263">
        <v>52</v>
      </c>
      <c r="K1263">
        <v>0</v>
      </c>
      <c r="L1263">
        <v>0</v>
      </c>
      <c r="M1263">
        <v>0</v>
      </c>
      <c r="N1263">
        <v>0</v>
      </c>
    </row>
    <row r="1264" spans="1:14" x14ac:dyDescent="0.25">
      <c r="A1264" t="s">
        <v>5359</v>
      </c>
      <c r="B1264" t="s">
        <v>74</v>
      </c>
      <c r="C1264" t="s">
        <v>130</v>
      </c>
      <c r="D1264" t="s">
        <v>4066</v>
      </c>
      <c r="E1264">
        <v>212</v>
      </c>
      <c r="F1264">
        <v>18</v>
      </c>
      <c r="G1264">
        <v>181</v>
      </c>
      <c r="H1264">
        <v>12</v>
      </c>
      <c r="I1264">
        <v>1</v>
      </c>
      <c r="J1264">
        <v>0</v>
      </c>
      <c r="K1264">
        <v>0</v>
      </c>
      <c r="L1264">
        <v>0</v>
      </c>
      <c r="M1264">
        <v>0</v>
      </c>
      <c r="N1264">
        <v>0</v>
      </c>
    </row>
    <row r="1265" spans="1:14" x14ac:dyDescent="0.25">
      <c r="A1265" t="s">
        <v>5360</v>
      </c>
      <c r="B1265" t="s">
        <v>74</v>
      </c>
      <c r="C1265" t="s">
        <v>130</v>
      </c>
      <c r="D1265" t="s">
        <v>4068</v>
      </c>
      <c r="E1265">
        <v>36</v>
      </c>
      <c r="F1265">
        <v>7</v>
      </c>
      <c r="G1265">
        <v>28</v>
      </c>
      <c r="H1265">
        <v>1</v>
      </c>
      <c r="I1265">
        <v>0</v>
      </c>
      <c r="J1265">
        <v>176</v>
      </c>
      <c r="K1265">
        <v>0</v>
      </c>
      <c r="L1265">
        <v>0</v>
      </c>
      <c r="M1265">
        <v>0</v>
      </c>
      <c r="N1265">
        <v>0</v>
      </c>
    </row>
    <row r="1266" spans="1:14" x14ac:dyDescent="0.25">
      <c r="A1266" t="s">
        <v>5361</v>
      </c>
      <c r="B1266" t="s">
        <v>74</v>
      </c>
      <c r="C1266" t="s">
        <v>130</v>
      </c>
      <c r="D1266" t="s">
        <v>4050</v>
      </c>
      <c r="E1266">
        <v>176</v>
      </c>
      <c r="F1266">
        <v>24</v>
      </c>
      <c r="G1266">
        <v>143</v>
      </c>
      <c r="H1266">
        <v>8</v>
      </c>
      <c r="I1266">
        <v>1</v>
      </c>
      <c r="J1266">
        <v>36</v>
      </c>
      <c r="K1266">
        <v>0</v>
      </c>
      <c r="L1266">
        <v>0</v>
      </c>
      <c r="M1266">
        <v>0</v>
      </c>
      <c r="N1266">
        <v>0</v>
      </c>
    </row>
    <row r="1267" spans="1:14" x14ac:dyDescent="0.25">
      <c r="A1267" t="s">
        <v>5362</v>
      </c>
      <c r="B1267" t="s">
        <v>74</v>
      </c>
      <c r="C1267" t="s">
        <v>130</v>
      </c>
      <c r="D1267" t="s">
        <v>4052</v>
      </c>
      <c r="E1267">
        <v>36</v>
      </c>
      <c r="F1267">
        <v>4</v>
      </c>
      <c r="G1267">
        <v>29</v>
      </c>
      <c r="H1267">
        <v>3</v>
      </c>
      <c r="I1267">
        <v>0</v>
      </c>
      <c r="J1267">
        <v>176</v>
      </c>
      <c r="K1267">
        <v>0</v>
      </c>
      <c r="L1267">
        <v>0</v>
      </c>
      <c r="M1267">
        <v>0</v>
      </c>
      <c r="N1267">
        <v>0</v>
      </c>
    </row>
    <row r="1268" spans="1:14" x14ac:dyDescent="0.25">
      <c r="A1268" t="s">
        <v>5363</v>
      </c>
      <c r="B1268" t="s">
        <v>74</v>
      </c>
      <c r="C1268" t="s">
        <v>130</v>
      </c>
      <c r="D1268" t="s">
        <v>4054</v>
      </c>
      <c r="E1268">
        <v>166</v>
      </c>
      <c r="F1268">
        <v>14</v>
      </c>
      <c r="G1268">
        <v>147</v>
      </c>
      <c r="H1268">
        <v>4</v>
      </c>
      <c r="I1268">
        <v>1</v>
      </c>
      <c r="J1268">
        <v>46</v>
      </c>
      <c r="K1268">
        <v>0</v>
      </c>
      <c r="L1268">
        <v>0</v>
      </c>
      <c r="M1268">
        <v>0</v>
      </c>
      <c r="N1268">
        <v>0</v>
      </c>
    </row>
    <row r="1269" spans="1:14" x14ac:dyDescent="0.25">
      <c r="A1269" t="s">
        <v>5364</v>
      </c>
      <c r="B1269" t="s">
        <v>74</v>
      </c>
      <c r="C1269" t="s">
        <v>130</v>
      </c>
      <c r="D1269" t="s">
        <v>4056</v>
      </c>
      <c r="E1269">
        <v>0</v>
      </c>
      <c r="F1269">
        <v>0</v>
      </c>
      <c r="G1269">
        <v>0</v>
      </c>
      <c r="H1269">
        <v>0</v>
      </c>
      <c r="I1269">
        <v>0</v>
      </c>
      <c r="J1269">
        <v>0</v>
      </c>
      <c r="K1269">
        <v>212</v>
      </c>
      <c r="L1269">
        <v>206</v>
      </c>
      <c r="M1269">
        <v>5</v>
      </c>
      <c r="N1269">
        <v>1</v>
      </c>
    </row>
    <row r="1270" spans="1:14" x14ac:dyDescent="0.25">
      <c r="A1270" t="s">
        <v>5365</v>
      </c>
      <c r="B1270" t="s">
        <v>74</v>
      </c>
      <c r="C1270" t="s">
        <v>130</v>
      </c>
      <c r="D1270" t="s">
        <v>4058</v>
      </c>
      <c r="E1270">
        <v>0</v>
      </c>
      <c r="F1270">
        <v>0</v>
      </c>
      <c r="G1270">
        <v>0</v>
      </c>
      <c r="H1270">
        <v>0</v>
      </c>
      <c r="I1270">
        <v>0</v>
      </c>
      <c r="J1270">
        <v>0</v>
      </c>
      <c r="K1270">
        <v>212</v>
      </c>
      <c r="L1270">
        <v>206</v>
      </c>
      <c r="M1270">
        <v>5</v>
      </c>
      <c r="N1270">
        <v>1</v>
      </c>
    </row>
    <row r="1271" spans="1:14" x14ac:dyDescent="0.25">
      <c r="A1271" t="s">
        <v>5366</v>
      </c>
      <c r="B1271" t="s">
        <v>74</v>
      </c>
      <c r="C1271" t="s">
        <v>131</v>
      </c>
      <c r="D1271" t="s">
        <v>4060</v>
      </c>
      <c r="E1271">
        <v>34</v>
      </c>
      <c r="F1271">
        <v>5</v>
      </c>
      <c r="G1271">
        <v>27</v>
      </c>
      <c r="H1271">
        <v>1</v>
      </c>
      <c r="I1271">
        <v>1</v>
      </c>
      <c r="J1271">
        <v>105</v>
      </c>
      <c r="K1271">
        <v>0</v>
      </c>
      <c r="L1271">
        <v>0</v>
      </c>
      <c r="M1271">
        <v>0</v>
      </c>
      <c r="N1271">
        <v>0</v>
      </c>
    </row>
    <row r="1272" spans="1:14" x14ac:dyDescent="0.25">
      <c r="A1272" t="s">
        <v>5367</v>
      </c>
      <c r="B1272" t="s">
        <v>74</v>
      </c>
      <c r="C1272" t="s">
        <v>131</v>
      </c>
      <c r="D1272" t="s">
        <v>4062</v>
      </c>
      <c r="E1272">
        <v>139</v>
      </c>
      <c r="F1272">
        <v>12</v>
      </c>
      <c r="G1272">
        <v>116</v>
      </c>
      <c r="H1272">
        <v>6</v>
      </c>
      <c r="I1272">
        <v>5</v>
      </c>
      <c r="J1272">
        <v>0</v>
      </c>
      <c r="K1272">
        <v>0</v>
      </c>
      <c r="L1272">
        <v>0</v>
      </c>
      <c r="M1272">
        <v>0</v>
      </c>
      <c r="N1272">
        <v>0</v>
      </c>
    </row>
    <row r="1273" spans="1:14" x14ac:dyDescent="0.25">
      <c r="A1273" t="s">
        <v>5368</v>
      </c>
      <c r="B1273" t="s">
        <v>74</v>
      </c>
      <c r="C1273" t="s">
        <v>131</v>
      </c>
      <c r="D1273" t="s">
        <v>4064</v>
      </c>
      <c r="E1273">
        <v>94</v>
      </c>
      <c r="F1273">
        <v>10</v>
      </c>
      <c r="G1273">
        <v>81</v>
      </c>
      <c r="H1273">
        <v>2</v>
      </c>
      <c r="I1273">
        <v>1</v>
      </c>
      <c r="J1273">
        <v>45</v>
      </c>
      <c r="K1273">
        <v>0</v>
      </c>
      <c r="L1273">
        <v>0</v>
      </c>
      <c r="M1273">
        <v>0</v>
      </c>
      <c r="N1273">
        <v>0</v>
      </c>
    </row>
    <row r="1274" spans="1:14" x14ac:dyDescent="0.25">
      <c r="A1274" t="s">
        <v>5369</v>
      </c>
      <c r="B1274" t="s">
        <v>74</v>
      </c>
      <c r="C1274" t="s">
        <v>131</v>
      </c>
      <c r="D1274" t="s">
        <v>4066</v>
      </c>
      <c r="E1274">
        <v>139</v>
      </c>
      <c r="F1274">
        <v>12</v>
      </c>
      <c r="G1274">
        <v>116</v>
      </c>
      <c r="H1274">
        <v>6</v>
      </c>
      <c r="I1274">
        <v>5</v>
      </c>
      <c r="J1274">
        <v>0</v>
      </c>
      <c r="K1274">
        <v>0</v>
      </c>
      <c r="L1274">
        <v>0</v>
      </c>
      <c r="M1274">
        <v>0</v>
      </c>
      <c r="N1274">
        <v>0</v>
      </c>
    </row>
    <row r="1275" spans="1:14" x14ac:dyDescent="0.25">
      <c r="A1275" t="s">
        <v>5370</v>
      </c>
      <c r="B1275" t="s">
        <v>74</v>
      </c>
      <c r="C1275" t="s">
        <v>131</v>
      </c>
      <c r="D1275" t="s">
        <v>4068</v>
      </c>
      <c r="E1275">
        <v>34</v>
      </c>
      <c r="F1275">
        <v>4</v>
      </c>
      <c r="G1275">
        <v>27</v>
      </c>
      <c r="H1275">
        <v>1</v>
      </c>
      <c r="I1275">
        <v>2</v>
      </c>
      <c r="J1275">
        <v>105</v>
      </c>
      <c r="K1275">
        <v>0</v>
      </c>
      <c r="L1275">
        <v>0</v>
      </c>
      <c r="M1275">
        <v>0</v>
      </c>
      <c r="N1275">
        <v>0</v>
      </c>
    </row>
    <row r="1276" spans="1:14" x14ac:dyDescent="0.25">
      <c r="A1276" t="s">
        <v>5371</v>
      </c>
      <c r="B1276" t="s">
        <v>74</v>
      </c>
      <c r="C1276" t="s">
        <v>131</v>
      </c>
      <c r="D1276" t="s">
        <v>4050</v>
      </c>
      <c r="E1276">
        <v>105</v>
      </c>
      <c r="F1276">
        <v>19</v>
      </c>
      <c r="G1276">
        <v>79</v>
      </c>
      <c r="H1276">
        <v>4</v>
      </c>
      <c r="I1276">
        <v>3</v>
      </c>
      <c r="J1276">
        <v>34</v>
      </c>
      <c r="K1276">
        <v>0</v>
      </c>
      <c r="L1276">
        <v>0</v>
      </c>
      <c r="M1276">
        <v>0</v>
      </c>
      <c r="N1276">
        <v>0</v>
      </c>
    </row>
    <row r="1277" spans="1:14" x14ac:dyDescent="0.25">
      <c r="A1277" t="s">
        <v>5372</v>
      </c>
      <c r="B1277" t="s">
        <v>74</v>
      </c>
      <c r="C1277" t="s">
        <v>131</v>
      </c>
      <c r="D1277" t="s">
        <v>4052</v>
      </c>
      <c r="E1277">
        <v>34</v>
      </c>
      <c r="F1277">
        <v>2</v>
      </c>
      <c r="G1277">
        <v>30</v>
      </c>
      <c r="H1277">
        <v>1</v>
      </c>
      <c r="I1277">
        <v>1</v>
      </c>
      <c r="J1277">
        <v>105</v>
      </c>
      <c r="K1277">
        <v>0</v>
      </c>
      <c r="L1277">
        <v>0</v>
      </c>
      <c r="M1277">
        <v>0</v>
      </c>
      <c r="N1277">
        <v>0</v>
      </c>
    </row>
    <row r="1278" spans="1:14" x14ac:dyDescent="0.25">
      <c r="A1278" t="s">
        <v>5373</v>
      </c>
      <c r="B1278" t="s">
        <v>74</v>
      </c>
      <c r="C1278" t="s">
        <v>131</v>
      </c>
      <c r="D1278" t="s">
        <v>4054</v>
      </c>
      <c r="E1278">
        <v>96</v>
      </c>
      <c r="F1278">
        <v>10</v>
      </c>
      <c r="G1278">
        <v>82</v>
      </c>
      <c r="H1278">
        <v>3</v>
      </c>
      <c r="I1278">
        <v>1</v>
      </c>
      <c r="J1278">
        <v>43</v>
      </c>
      <c r="K1278">
        <v>0</v>
      </c>
      <c r="L1278">
        <v>0</v>
      </c>
      <c r="M1278">
        <v>0</v>
      </c>
      <c r="N1278">
        <v>0</v>
      </c>
    </row>
    <row r="1279" spans="1:14" x14ac:dyDescent="0.25">
      <c r="A1279" t="s">
        <v>5374</v>
      </c>
      <c r="B1279" t="s">
        <v>74</v>
      </c>
      <c r="C1279" t="s">
        <v>131</v>
      </c>
      <c r="D1279" t="s">
        <v>4056</v>
      </c>
      <c r="E1279">
        <v>0</v>
      </c>
      <c r="F1279">
        <v>0</v>
      </c>
      <c r="G1279">
        <v>0</v>
      </c>
      <c r="H1279">
        <v>0</v>
      </c>
      <c r="I1279">
        <v>0</v>
      </c>
      <c r="J1279">
        <v>0</v>
      </c>
      <c r="K1279">
        <v>139</v>
      </c>
      <c r="L1279">
        <v>130</v>
      </c>
      <c r="M1279">
        <v>9</v>
      </c>
      <c r="N1279">
        <v>0</v>
      </c>
    </row>
    <row r="1280" spans="1:14" x14ac:dyDescent="0.25">
      <c r="A1280" t="s">
        <v>5375</v>
      </c>
      <c r="B1280" t="s">
        <v>74</v>
      </c>
      <c r="C1280" t="s">
        <v>131</v>
      </c>
      <c r="D1280" t="s">
        <v>4058</v>
      </c>
      <c r="E1280">
        <v>0</v>
      </c>
      <c r="F1280">
        <v>0</v>
      </c>
      <c r="G1280">
        <v>0</v>
      </c>
      <c r="H1280">
        <v>0</v>
      </c>
      <c r="I1280">
        <v>0</v>
      </c>
      <c r="J1280">
        <v>0</v>
      </c>
      <c r="K1280">
        <v>128</v>
      </c>
      <c r="L1280">
        <v>121</v>
      </c>
      <c r="M1280">
        <v>7</v>
      </c>
      <c r="N1280">
        <v>0</v>
      </c>
    </row>
    <row r="1281" spans="1:14" x14ac:dyDescent="0.25">
      <c r="A1281" t="s">
        <v>5376</v>
      </c>
      <c r="B1281" t="s">
        <v>74</v>
      </c>
      <c r="C1281" t="s">
        <v>132</v>
      </c>
      <c r="D1281" t="s">
        <v>4060</v>
      </c>
      <c r="E1281">
        <v>27</v>
      </c>
      <c r="F1281">
        <v>4</v>
      </c>
      <c r="G1281">
        <v>23</v>
      </c>
      <c r="H1281">
        <v>0</v>
      </c>
      <c r="I1281">
        <v>0</v>
      </c>
      <c r="J1281">
        <v>110</v>
      </c>
      <c r="K1281">
        <v>0</v>
      </c>
      <c r="L1281">
        <v>0</v>
      </c>
      <c r="M1281">
        <v>0</v>
      </c>
      <c r="N1281">
        <v>0</v>
      </c>
    </row>
    <row r="1282" spans="1:14" x14ac:dyDescent="0.25">
      <c r="A1282" t="s">
        <v>5377</v>
      </c>
      <c r="B1282" t="s">
        <v>74</v>
      </c>
      <c r="C1282" t="s">
        <v>132</v>
      </c>
      <c r="D1282" t="s">
        <v>4062</v>
      </c>
      <c r="E1282">
        <v>137</v>
      </c>
      <c r="F1282">
        <v>22</v>
      </c>
      <c r="G1282">
        <v>114</v>
      </c>
      <c r="H1282">
        <v>1</v>
      </c>
      <c r="I1282">
        <v>0</v>
      </c>
      <c r="J1282">
        <v>0</v>
      </c>
      <c r="K1282">
        <v>0</v>
      </c>
      <c r="L1282">
        <v>0</v>
      </c>
      <c r="M1282">
        <v>0</v>
      </c>
      <c r="N1282">
        <v>0</v>
      </c>
    </row>
    <row r="1283" spans="1:14" x14ac:dyDescent="0.25">
      <c r="A1283" t="s">
        <v>5378</v>
      </c>
      <c r="B1283" t="s">
        <v>74</v>
      </c>
      <c r="C1283" t="s">
        <v>132</v>
      </c>
      <c r="D1283" t="s">
        <v>4064</v>
      </c>
      <c r="E1283">
        <v>102</v>
      </c>
      <c r="F1283">
        <v>16</v>
      </c>
      <c r="G1283">
        <v>86</v>
      </c>
      <c r="H1283">
        <v>0</v>
      </c>
      <c r="I1283">
        <v>0</v>
      </c>
      <c r="J1283">
        <v>35</v>
      </c>
      <c r="K1283">
        <v>0</v>
      </c>
      <c r="L1283">
        <v>0</v>
      </c>
      <c r="M1283">
        <v>0</v>
      </c>
      <c r="N1283">
        <v>0</v>
      </c>
    </row>
    <row r="1284" spans="1:14" x14ac:dyDescent="0.25">
      <c r="A1284" t="s">
        <v>5379</v>
      </c>
      <c r="B1284" t="s">
        <v>74</v>
      </c>
      <c r="C1284" t="s">
        <v>132</v>
      </c>
      <c r="D1284" t="s">
        <v>4066</v>
      </c>
      <c r="E1284">
        <v>137</v>
      </c>
      <c r="F1284">
        <v>22</v>
      </c>
      <c r="G1284">
        <v>114</v>
      </c>
      <c r="H1284">
        <v>1</v>
      </c>
      <c r="I1284">
        <v>0</v>
      </c>
      <c r="J1284">
        <v>0</v>
      </c>
      <c r="K1284">
        <v>0</v>
      </c>
      <c r="L1284">
        <v>0</v>
      </c>
      <c r="M1284">
        <v>0</v>
      </c>
      <c r="N1284">
        <v>0</v>
      </c>
    </row>
    <row r="1285" spans="1:14" x14ac:dyDescent="0.25">
      <c r="A1285" t="s">
        <v>5380</v>
      </c>
      <c r="B1285" t="s">
        <v>74</v>
      </c>
      <c r="C1285" t="s">
        <v>132</v>
      </c>
      <c r="D1285" t="s">
        <v>4068</v>
      </c>
      <c r="E1285">
        <v>27</v>
      </c>
      <c r="F1285">
        <v>4</v>
      </c>
      <c r="G1285">
        <v>23</v>
      </c>
      <c r="H1285">
        <v>0</v>
      </c>
      <c r="I1285">
        <v>0</v>
      </c>
      <c r="J1285">
        <v>110</v>
      </c>
      <c r="K1285">
        <v>0</v>
      </c>
      <c r="L1285">
        <v>0</v>
      </c>
      <c r="M1285">
        <v>0</v>
      </c>
      <c r="N1285">
        <v>0</v>
      </c>
    </row>
    <row r="1286" spans="1:14" x14ac:dyDescent="0.25">
      <c r="A1286" t="s">
        <v>5381</v>
      </c>
      <c r="B1286" t="s">
        <v>74</v>
      </c>
      <c r="C1286" t="s">
        <v>132</v>
      </c>
      <c r="D1286" t="s">
        <v>4050</v>
      </c>
      <c r="E1286">
        <v>110</v>
      </c>
      <c r="F1286">
        <v>23</v>
      </c>
      <c r="G1286">
        <v>86</v>
      </c>
      <c r="H1286">
        <v>1</v>
      </c>
      <c r="I1286">
        <v>0</v>
      </c>
      <c r="J1286">
        <v>27</v>
      </c>
      <c r="K1286">
        <v>0</v>
      </c>
      <c r="L1286">
        <v>0</v>
      </c>
      <c r="M1286">
        <v>0</v>
      </c>
      <c r="N1286">
        <v>0</v>
      </c>
    </row>
    <row r="1287" spans="1:14" x14ac:dyDescent="0.25">
      <c r="A1287" t="s">
        <v>5382</v>
      </c>
      <c r="B1287" t="s">
        <v>74</v>
      </c>
      <c r="C1287" t="s">
        <v>132</v>
      </c>
      <c r="D1287" t="s">
        <v>4052</v>
      </c>
      <c r="E1287">
        <v>27</v>
      </c>
      <c r="F1287">
        <v>3</v>
      </c>
      <c r="G1287">
        <v>24</v>
      </c>
      <c r="H1287">
        <v>0</v>
      </c>
      <c r="I1287">
        <v>0</v>
      </c>
      <c r="J1287">
        <v>110</v>
      </c>
      <c r="K1287">
        <v>0</v>
      </c>
      <c r="L1287">
        <v>0</v>
      </c>
      <c r="M1287">
        <v>0</v>
      </c>
      <c r="N1287">
        <v>0</v>
      </c>
    </row>
    <row r="1288" spans="1:14" x14ac:dyDescent="0.25">
      <c r="A1288" t="s">
        <v>5383</v>
      </c>
      <c r="B1288" t="s">
        <v>74</v>
      </c>
      <c r="C1288" t="s">
        <v>132</v>
      </c>
      <c r="D1288" t="s">
        <v>4054</v>
      </c>
      <c r="E1288">
        <v>102</v>
      </c>
      <c r="F1288">
        <v>16</v>
      </c>
      <c r="G1288">
        <v>86</v>
      </c>
      <c r="H1288">
        <v>0</v>
      </c>
      <c r="I1288">
        <v>0</v>
      </c>
      <c r="J1288">
        <v>35</v>
      </c>
      <c r="K1288">
        <v>0</v>
      </c>
      <c r="L1288">
        <v>0</v>
      </c>
      <c r="M1288">
        <v>0</v>
      </c>
      <c r="N1288">
        <v>0</v>
      </c>
    </row>
    <row r="1289" spans="1:14" x14ac:dyDescent="0.25">
      <c r="A1289" t="s">
        <v>5384</v>
      </c>
      <c r="B1289" t="s">
        <v>74</v>
      </c>
      <c r="C1289" t="s">
        <v>132</v>
      </c>
      <c r="D1289" t="s">
        <v>4056</v>
      </c>
      <c r="E1289">
        <v>0</v>
      </c>
      <c r="F1289">
        <v>0</v>
      </c>
      <c r="G1289">
        <v>0</v>
      </c>
      <c r="H1289">
        <v>0</v>
      </c>
      <c r="I1289">
        <v>0</v>
      </c>
      <c r="J1289">
        <v>0</v>
      </c>
      <c r="K1289">
        <v>137</v>
      </c>
      <c r="L1289">
        <v>136</v>
      </c>
      <c r="M1289">
        <v>1</v>
      </c>
      <c r="N1289">
        <v>0</v>
      </c>
    </row>
    <row r="1290" spans="1:14" x14ac:dyDescent="0.25">
      <c r="A1290" t="s">
        <v>5385</v>
      </c>
      <c r="B1290" t="s">
        <v>74</v>
      </c>
      <c r="C1290" t="s">
        <v>132</v>
      </c>
      <c r="D1290" t="s">
        <v>4058</v>
      </c>
      <c r="E1290">
        <v>0</v>
      </c>
      <c r="F1290">
        <v>0</v>
      </c>
      <c r="G1290">
        <v>0</v>
      </c>
      <c r="H1290">
        <v>0</v>
      </c>
      <c r="I1290">
        <v>0</v>
      </c>
      <c r="J1290">
        <v>0</v>
      </c>
      <c r="K1290">
        <v>131</v>
      </c>
      <c r="L1290">
        <v>130</v>
      </c>
      <c r="M1290">
        <v>1</v>
      </c>
      <c r="N1290">
        <v>0</v>
      </c>
    </row>
    <row r="1291" spans="1:14" x14ac:dyDescent="0.25">
      <c r="A1291" t="s">
        <v>5386</v>
      </c>
      <c r="B1291" t="s">
        <v>74</v>
      </c>
      <c r="C1291" t="s">
        <v>133</v>
      </c>
      <c r="D1291" t="s">
        <v>4060</v>
      </c>
      <c r="E1291">
        <v>30</v>
      </c>
      <c r="F1291">
        <v>15</v>
      </c>
      <c r="G1291">
        <v>15</v>
      </c>
      <c r="H1291">
        <v>0</v>
      </c>
      <c r="I1291">
        <v>0</v>
      </c>
      <c r="J1291">
        <v>113</v>
      </c>
      <c r="K1291">
        <v>0</v>
      </c>
      <c r="L1291">
        <v>0</v>
      </c>
      <c r="M1291">
        <v>0</v>
      </c>
      <c r="N1291">
        <v>0</v>
      </c>
    </row>
    <row r="1292" spans="1:14" x14ac:dyDescent="0.25">
      <c r="A1292" t="s">
        <v>5387</v>
      </c>
      <c r="B1292" t="s">
        <v>74</v>
      </c>
      <c r="C1292" t="s">
        <v>133</v>
      </c>
      <c r="D1292" t="s">
        <v>4062</v>
      </c>
      <c r="E1292">
        <v>143</v>
      </c>
      <c r="F1292">
        <v>21</v>
      </c>
      <c r="G1292">
        <v>117</v>
      </c>
      <c r="H1292">
        <v>5</v>
      </c>
      <c r="I1292">
        <v>0</v>
      </c>
      <c r="J1292">
        <v>0</v>
      </c>
      <c r="K1292">
        <v>0</v>
      </c>
      <c r="L1292">
        <v>0</v>
      </c>
      <c r="M1292">
        <v>0</v>
      </c>
      <c r="N1292">
        <v>0</v>
      </c>
    </row>
    <row r="1293" spans="1:14" x14ac:dyDescent="0.25">
      <c r="A1293" t="s">
        <v>5388</v>
      </c>
      <c r="B1293" t="s">
        <v>74</v>
      </c>
      <c r="C1293" t="s">
        <v>133</v>
      </c>
      <c r="D1293" t="s">
        <v>4064</v>
      </c>
      <c r="E1293">
        <v>106</v>
      </c>
      <c r="F1293">
        <v>10</v>
      </c>
      <c r="G1293">
        <v>95</v>
      </c>
      <c r="H1293">
        <v>1</v>
      </c>
      <c r="I1293">
        <v>0</v>
      </c>
      <c r="J1293">
        <v>37</v>
      </c>
      <c r="K1293">
        <v>0</v>
      </c>
      <c r="L1293">
        <v>0</v>
      </c>
      <c r="M1293">
        <v>0</v>
      </c>
      <c r="N1293">
        <v>0</v>
      </c>
    </row>
    <row r="1294" spans="1:14" x14ac:dyDescent="0.25">
      <c r="A1294" t="s">
        <v>5389</v>
      </c>
      <c r="B1294" t="s">
        <v>74</v>
      </c>
      <c r="C1294" t="s">
        <v>133</v>
      </c>
      <c r="D1294" t="s">
        <v>4066</v>
      </c>
      <c r="E1294">
        <v>143</v>
      </c>
      <c r="F1294">
        <v>21</v>
      </c>
      <c r="G1294">
        <v>117</v>
      </c>
      <c r="H1294">
        <v>5</v>
      </c>
      <c r="I1294">
        <v>0</v>
      </c>
      <c r="J1294">
        <v>0</v>
      </c>
      <c r="K1294">
        <v>0</v>
      </c>
      <c r="L1294">
        <v>0</v>
      </c>
      <c r="M1294">
        <v>0</v>
      </c>
      <c r="N1294">
        <v>0</v>
      </c>
    </row>
    <row r="1295" spans="1:14" x14ac:dyDescent="0.25">
      <c r="A1295" t="s">
        <v>5390</v>
      </c>
      <c r="B1295" t="s">
        <v>74</v>
      </c>
      <c r="C1295" t="s">
        <v>133</v>
      </c>
      <c r="D1295" t="s">
        <v>4068</v>
      </c>
      <c r="E1295">
        <v>30</v>
      </c>
      <c r="F1295">
        <v>15</v>
      </c>
      <c r="G1295">
        <v>15</v>
      </c>
      <c r="H1295">
        <v>0</v>
      </c>
      <c r="I1295">
        <v>0</v>
      </c>
      <c r="J1295">
        <v>113</v>
      </c>
      <c r="K1295">
        <v>0</v>
      </c>
      <c r="L1295">
        <v>0</v>
      </c>
      <c r="M1295">
        <v>0</v>
      </c>
      <c r="N1295">
        <v>0</v>
      </c>
    </row>
    <row r="1296" spans="1:14" x14ac:dyDescent="0.25">
      <c r="A1296" t="s">
        <v>5391</v>
      </c>
      <c r="B1296" t="s">
        <v>74</v>
      </c>
      <c r="C1296" t="s">
        <v>133</v>
      </c>
      <c r="D1296" t="s">
        <v>4050</v>
      </c>
      <c r="E1296">
        <v>113</v>
      </c>
      <c r="F1296">
        <v>12</v>
      </c>
      <c r="G1296">
        <v>98</v>
      </c>
      <c r="H1296">
        <v>3</v>
      </c>
      <c r="I1296">
        <v>0</v>
      </c>
      <c r="J1296">
        <v>30</v>
      </c>
      <c r="K1296">
        <v>0</v>
      </c>
      <c r="L1296">
        <v>0</v>
      </c>
      <c r="M1296">
        <v>0</v>
      </c>
      <c r="N1296">
        <v>0</v>
      </c>
    </row>
    <row r="1297" spans="1:14" x14ac:dyDescent="0.25">
      <c r="A1297" t="s">
        <v>5392</v>
      </c>
      <c r="B1297" t="s">
        <v>74</v>
      </c>
      <c r="C1297" t="s">
        <v>133</v>
      </c>
      <c r="D1297" t="s">
        <v>4052</v>
      </c>
      <c r="E1297">
        <v>30</v>
      </c>
      <c r="F1297">
        <v>11</v>
      </c>
      <c r="G1297">
        <v>18</v>
      </c>
      <c r="H1297">
        <v>1</v>
      </c>
      <c r="I1297">
        <v>0</v>
      </c>
      <c r="J1297">
        <v>113</v>
      </c>
      <c r="K1297">
        <v>0</v>
      </c>
      <c r="L1297">
        <v>0</v>
      </c>
      <c r="M1297">
        <v>0</v>
      </c>
      <c r="N1297">
        <v>0</v>
      </c>
    </row>
    <row r="1298" spans="1:14" x14ac:dyDescent="0.25">
      <c r="A1298" t="s">
        <v>5393</v>
      </c>
      <c r="B1298" t="s">
        <v>74</v>
      </c>
      <c r="C1298" t="s">
        <v>133</v>
      </c>
      <c r="D1298" t="s">
        <v>4054</v>
      </c>
      <c r="E1298">
        <v>109</v>
      </c>
      <c r="F1298">
        <v>10</v>
      </c>
      <c r="G1298">
        <v>96</v>
      </c>
      <c r="H1298">
        <v>3</v>
      </c>
      <c r="I1298">
        <v>0</v>
      </c>
      <c r="J1298">
        <v>34</v>
      </c>
      <c r="K1298">
        <v>0</v>
      </c>
      <c r="L1298">
        <v>0</v>
      </c>
      <c r="M1298">
        <v>0</v>
      </c>
      <c r="N1298">
        <v>0</v>
      </c>
    </row>
    <row r="1299" spans="1:14" x14ac:dyDescent="0.25">
      <c r="A1299" t="s">
        <v>5394</v>
      </c>
      <c r="B1299" t="s">
        <v>74</v>
      </c>
      <c r="C1299" t="s">
        <v>133</v>
      </c>
      <c r="D1299" t="s">
        <v>4056</v>
      </c>
      <c r="E1299">
        <v>0</v>
      </c>
      <c r="F1299">
        <v>0</v>
      </c>
      <c r="G1299">
        <v>0</v>
      </c>
      <c r="H1299">
        <v>0</v>
      </c>
      <c r="I1299">
        <v>0</v>
      </c>
      <c r="J1299">
        <v>0</v>
      </c>
      <c r="K1299">
        <v>143</v>
      </c>
      <c r="L1299">
        <v>142</v>
      </c>
      <c r="M1299">
        <v>1</v>
      </c>
      <c r="N1299">
        <v>0</v>
      </c>
    </row>
    <row r="1300" spans="1:14" x14ac:dyDescent="0.25">
      <c r="A1300" t="s">
        <v>5395</v>
      </c>
      <c r="B1300" t="s">
        <v>74</v>
      </c>
      <c r="C1300" t="s">
        <v>133</v>
      </c>
      <c r="D1300" t="s">
        <v>4058</v>
      </c>
      <c r="E1300">
        <v>0</v>
      </c>
      <c r="F1300">
        <v>0</v>
      </c>
      <c r="G1300">
        <v>0</v>
      </c>
      <c r="H1300">
        <v>0</v>
      </c>
      <c r="I1300">
        <v>0</v>
      </c>
      <c r="J1300">
        <v>0</v>
      </c>
      <c r="K1300">
        <v>134</v>
      </c>
      <c r="L1300">
        <v>134</v>
      </c>
      <c r="M1300">
        <v>0</v>
      </c>
      <c r="N1300">
        <v>0</v>
      </c>
    </row>
    <row r="1301" spans="1:14" x14ac:dyDescent="0.25">
      <c r="A1301" t="s">
        <v>5396</v>
      </c>
      <c r="B1301" t="s">
        <v>74</v>
      </c>
      <c r="C1301" t="s">
        <v>134</v>
      </c>
      <c r="D1301" t="s">
        <v>4060</v>
      </c>
      <c r="E1301">
        <v>22</v>
      </c>
      <c r="F1301">
        <v>5</v>
      </c>
      <c r="G1301">
        <v>16</v>
      </c>
      <c r="H1301">
        <v>0</v>
      </c>
      <c r="I1301">
        <v>1</v>
      </c>
      <c r="J1301">
        <v>135</v>
      </c>
      <c r="K1301">
        <v>0</v>
      </c>
      <c r="L1301">
        <v>0</v>
      </c>
      <c r="M1301">
        <v>0</v>
      </c>
      <c r="N1301">
        <v>0</v>
      </c>
    </row>
    <row r="1302" spans="1:14" x14ac:dyDescent="0.25">
      <c r="A1302" t="s">
        <v>5397</v>
      </c>
      <c r="B1302" t="s">
        <v>74</v>
      </c>
      <c r="C1302" t="s">
        <v>134</v>
      </c>
      <c r="D1302" t="s">
        <v>4062</v>
      </c>
      <c r="E1302">
        <v>157</v>
      </c>
      <c r="F1302">
        <v>20</v>
      </c>
      <c r="G1302">
        <v>128</v>
      </c>
      <c r="H1302">
        <v>6</v>
      </c>
      <c r="I1302">
        <v>3</v>
      </c>
      <c r="J1302">
        <v>0</v>
      </c>
      <c r="K1302">
        <v>0</v>
      </c>
      <c r="L1302">
        <v>0</v>
      </c>
      <c r="M1302">
        <v>0</v>
      </c>
      <c r="N1302">
        <v>0</v>
      </c>
    </row>
    <row r="1303" spans="1:14" x14ac:dyDescent="0.25">
      <c r="A1303" t="s">
        <v>5398</v>
      </c>
      <c r="B1303" t="s">
        <v>74</v>
      </c>
      <c r="C1303" t="s">
        <v>134</v>
      </c>
      <c r="D1303" t="s">
        <v>4064</v>
      </c>
      <c r="E1303">
        <v>118</v>
      </c>
      <c r="F1303">
        <v>15</v>
      </c>
      <c r="G1303">
        <v>100</v>
      </c>
      <c r="H1303">
        <v>1</v>
      </c>
      <c r="I1303">
        <v>2</v>
      </c>
      <c r="J1303">
        <v>39</v>
      </c>
      <c r="K1303">
        <v>0</v>
      </c>
      <c r="L1303">
        <v>0</v>
      </c>
      <c r="M1303">
        <v>0</v>
      </c>
      <c r="N1303">
        <v>0</v>
      </c>
    </row>
    <row r="1304" spans="1:14" x14ac:dyDescent="0.25">
      <c r="A1304" t="s">
        <v>5399</v>
      </c>
      <c r="B1304" t="s">
        <v>74</v>
      </c>
      <c r="C1304" t="s">
        <v>134</v>
      </c>
      <c r="D1304" t="s">
        <v>4066</v>
      </c>
      <c r="E1304">
        <v>157</v>
      </c>
      <c r="F1304">
        <v>20</v>
      </c>
      <c r="G1304">
        <v>128</v>
      </c>
      <c r="H1304">
        <v>6</v>
      </c>
      <c r="I1304">
        <v>3</v>
      </c>
      <c r="J1304">
        <v>0</v>
      </c>
      <c r="K1304">
        <v>0</v>
      </c>
      <c r="L1304">
        <v>0</v>
      </c>
      <c r="M1304">
        <v>0</v>
      </c>
      <c r="N1304">
        <v>0</v>
      </c>
    </row>
    <row r="1305" spans="1:14" x14ac:dyDescent="0.25">
      <c r="A1305" t="s">
        <v>5400</v>
      </c>
      <c r="B1305" t="s">
        <v>74</v>
      </c>
      <c r="C1305" t="s">
        <v>134</v>
      </c>
      <c r="D1305" t="s">
        <v>4068</v>
      </c>
      <c r="E1305">
        <v>22</v>
      </c>
      <c r="F1305">
        <v>4</v>
      </c>
      <c r="G1305">
        <v>17</v>
      </c>
      <c r="H1305">
        <v>0</v>
      </c>
      <c r="I1305">
        <v>1</v>
      </c>
      <c r="J1305">
        <v>135</v>
      </c>
      <c r="K1305">
        <v>0</v>
      </c>
      <c r="L1305">
        <v>0</v>
      </c>
      <c r="M1305">
        <v>0</v>
      </c>
      <c r="N1305">
        <v>0</v>
      </c>
    </row>
    <row r="1306" spans="1:14" x14ac:dyDescent="0.25">
      <c r="A1306" t="s">
        <v>5401</v>
      </c>
      <c r="B1306" t="s">
        <v>74</v>
      </c>
      <c r="C1306" t="s">
        <v>134</v>
      </c>
      <c r="D1306" t="s">
        <v>4050</v>
      </c>
      <c r="E1306">
        <v>135</v>
      </c>
      <c r="F1306">
        <v>25</v>
      </c>
      <c r="G1306">
        <v>103</v>
      </c>
      <c r="H1306">
        <v>5</v>
      </c>
      <c r="I1306">
        <v>2</v>
      </c>
      <c r="J1306">
        <v>22</v>
      </c>
      <c r="K1306">
        <v>0</v>
      </c>
      <c r="L1306">
        <v>0</v>
      </c>
      <c r="M1306">
        <v>0</v>
      </c>
      <c r="N1306">
        <v>0</v>
      </c>
    </row>
    <row r="1307" spans="1:14" x14ac:dyDescent="0.25">
      <c r="A1307" t="s">
        <v>5402</v>
      </c>
      <c r="B1307" t="s">
        <v>74</v>
      </c>
      <c r="C1307" t="s">
        <v>134</v>
      </c>
      <c r="D1307" t="s">
        <v>4052</v>
      </c>
      <c r="E1307">
        <v>22</v>
      </c>
      <c r="F1307">
        <v>3</v>
      </c>
      <c r="G1307">
        <v>18</v>
      </c>
      <c r="H1307">
        <v>0</v>
      </c>
      <c r="I1307">
        <v>1</v>
      </c>
      <c r="J1307">
        <v>135</v>
      </c>
      <c r="K1307">
        <v>0</v>
      </c>
      <c r="L1307">
        <v>0</v>
      </c>
      <c r="M1307">
        <v>0</v>
      </c>
      <c r="N1307">
        <v>0</v>
      </c>
    </row>
    <row r="1308" spans="1:14" x14ac:dyDescent="0.25">
      <c r="A1308" t="s">
        <v>5403</v>
      </c>
      <c r="B1308" t="s">
        <v>74</v>
      </c>
      <c r="C1308" t="s">
        <v>134</v>
      </c>
      <c r="D1308" t="s">
        <v>4054</v>
      </c>
      <c r="E1308">
        <v>123</v>
      </c>
      <c r="F1308">
        <v>15</v>
      </c>
      <c r="G1308">
        <v>103</v>
      </c>
      <c r="H1308">
        <v>3</v>
      </c>
      <c r="I1308">
        <v>2</v>
      </c>
      <c r="J1308">
        <v>34</v>
      </c>
      <c r="K1308">
        <v>0</v>
      </c>
      <c r="L1308">
        <v>0</v>
      </c>
      <c r="M1308">
        <v>0</v>
      </c>
      <c r="N1308">
        <v>0</v>
      </c>
    </row>
    <row r="1309" spans="1:14" x14ac:dyDescent="0.25">
      <c r="A1309" t="s">
        <v>5404</v>
      </c>
      <c r="B1309" t="s">
        <v>74</v>
      </c>
      <c r="C1309" t="s">
        <v>134</v>
      </c>
      <c r="D1309" t="s">
        <v>4056</v>
      </c>
      <c r="E1309">
        <v>0</v>
      </c>
      <c r="F1309">
        <v>0</v>
      </c>
      <c r="G1309">
        <v>0</v>
      </c>
      <c r="H1309">
        <v>0</v>
      </c>
      <c r="I1309">
        <v>0</v>
      </c>
      <c r="J1309">
        <v>0</v>
      </c>
      <c r="K1309">
        <v>156</v>
      </c>
      <c r="L1309">
        <v>150</v>
      </c>
      <c r="M1309">
        <v>6</v>
      </c>
      <c r="N1309">
        <v>0</v>
      </c>
    </row>
    <row r="1310" spans="1:14" x14ac:dyDescent="0.25">
      <c r="A1310" t="s">
        <v>5405</v>
      </c>
      <c r="B1310" t="s">
        <v>74</v>
      </c>
      <c r="C1310" t="s">
        <v>134</v>
      </c>
      <c r="D1310" t="s">
        <v>4058</v>
      </c>
      <c r="E1310">
        <v>0</v>
      </c>
      <c r="F1310">
        <v>0</v>
      </c>
      <c r="G1310">
        <v>0</v>
      </c>
      <c r="H1310">
        <v>0</v>
      </c>
      <c r="I1310">
        <v>0</v>
      </c>
      <c r="J1310">
        <v>0</v>
      </c>
      <c r="K1310">
        <v>142</v>
      </c>
      <c r="L1310">
        <v>138</v>
      </c>
      <c r="M1310">
        <v>4</v>
      </c>
      <c r="N1310">
        <v>0</v>
      </c>
    </row>
    <row r="1311" spans="1:14" x14ac:dyDescent="0.25">
      <c r="A1311" t="s">
        <v>5406</v>
      </c>
      <c r="B1311" t="s">
        <v>74</v>
      </c>
      <c r="C1311" t="s">
        <v>135</v>
      </c>
      <c r="D1311" t="s">
        <v>4060</v>
      </c>
      <c r="E1311">
        <v>137</v>
      </c>
      <c r="F1311">
        <v>34</v>
      </c>
      <c r="G1311">
        <v>97</v>
      </c>
      <c r="H1311">
        <v>4</v>
      </c>
      <c r="I1311">
        <v>2</v>
      </c>
      <c r="J1311">
        <v>471</v>
      </c>
      <c r="K1311">
        <v>0</v>
      </c>
      <c r="L1311">
        <v>0</v>
      </c>
      <c r="M1311">
        <v>0</v>
      </c>
      <c r="N1311">
        <v>0</v>
      </c>
    </row>
    <row r="1312" spans="1:14" x14ac:dyDescent="0.25">
      <c r="A1312" t="s">
        <v>5407</v>
      </c>
      <c r="B1312" t="s">
        <v>74</v>
      </c>
      <c r="C1312" t="s">
        <v>135</v>
      </c>
      <c r="D1312" t="s">
        <v>4062</v>
      </c>
      <c r="E1312">
        <v>608</v>
      </c>
      <c r="F1312">
        <v>106</v>
      </c>
      <c r="G1312">
        <v>474</v>
      </c>
      <c r="H1312">
        <v>24</v>
      </c>
      <c r="I1312">
        <v>4</v>
      </c>
      <c r="J1312">
        <v>0</v>
      </c>
      <c r="K1312">
        <v>0</v>
      </c>
      <c r="L1312">
        <v>0</v>
      </c>
      <c r="M1312">
        <v>0</v>
      </c>
      <c r="N1312">
        <v>0</v>
      </c>
    </row>
    <row r="1313" spans="1:14" x14ac:dyDescent="0.25">
      <c r="A1313" t="s">
        <v>5408</v>
      </c>
      <c r="B1313" t="s">
        <v>74</v>
      </c>
      <c r="C1313" t="s">
        <v>135</v>
      </c>
      <c r="D1313" t="s">
        <v>4064</v>
      </c>
      <c r="E1313">
        <v>401</v>
      </c>
      <c r="F1313">
        <v>66</v>
      </c>
      <c r="G1313">
        <v>330</v>
      </c>
      <c r="H1313">
        <v>5</v>
      </c>
      <c r="I1313">
        <v>0</v>
      </c>
      <c r="J1313">
        <v>207</v>
      </c>
      <c r="K1313">
        <v>0</v>
      </c>
      <c r="L1313">
        <v>0</v>
      </c>
      <c r="M1313">
        <v>0</v>
      </c>
      <c r="N1313">
        <v>0</v>
      </c>
    </row>
    <row r="1314" spans="1:14" x14ac:dyDescent="0.25">
      <c r="A1314" t="s">
        <v>5409</v>
      </c>
      <c r="B1314" t="s">
        <v>74</v>
      </c>
      <c r="C1314" t="s">
        <v>135</v>
      </c>
      <c r="D1314" t="s">
        <v>4066</v>
      </c>
      <c r="E1314">
        <v>608</v>
      </c>
      <c r="F1314">
        <v>106</v>
      </c>
      <c r="G1314">
        <v>475</v>
      </c>
      <c r="H1314">
        <v>23</v>
      </c>
      <c r="I1314">
        <v>4</v>
      </c>
      <c r="J1314">
        <v>0</v>
      </c>
      <c r="K1314">
        <v>0</v>
      </c>
      <c r="L1314">
        <v>0</v>
      </c>
      <c r="M1314">
        <v>0</v>
      </c>
      <c r="N1314">
        <v>0</v>
      </c>
    </row>
    <row r="1315" spans="1:14" x14ac:dyDescent="0.25">
      <c r="A1315" t="s">
        <v>5410</v>
      </c>
      <c r="B1315" t="s">
        <v>74</v>
      </c>
      <c r="C1315" t="s">
        <v>135</v>
      </c>
      <c r="D1315" t="s">
        <v>4068</v>
      </c>
      <c r="E1315">
        <v>137</v>
      </c>
      <c r="F1315">
        <v>31</v>
      </c>
      <c r="G1315">
        <v>97</v>
      </c>
      <c r="H1315">
        <v>6</v>
      </c>
      <c r="I1315">
        <v>3</v>
      </c>
      <c r="J1315">
        <v>471</v>
      </c>
      <c r="K1315">
        <v>0</v>
      </c>
      <c r="L1315">
        <v>0</v>
      </c>
      <c r="M1315">
        <v>0</v>
      </c>
      <c r="N1315">
        <v>0</v>
      </c>
    </row>
    <row r="1316" spans="1:14" x14ac:dyDescent="0.25">
      <c r="A1316" t="s">
        <v>5411</v>
      </c>
      <c r="B1316" t="s">
        <v>74</v>
      </c>
      <c r="C1316" t="s">
        <v>135</v>
      </c>
      <c r="D1316" t="s">
        <v>4050</v>
      </c>
      <c r="E1316">
        <v>471</v>
      </c>
      <c r="F1316">
        <v>102</v>
      </c>
      <c r="G1316">
        <v>355</v>
      </c>
      <c r="H1316">
        <v>13</v>
      </c>
      <c r="I1316">
        <v>1</v>
      </c>
      <c r="J1316">
        <v>137</v>
      </c>
      <c r="K1316">
        <v>0</v>
      </c>
      <c r="L1316">
        <v>0</v>
      </c>
      <c r="M1316">
        <v>0</v>
      </c>
      <c r="N1316">
        <v>0</v>
      </c>
    </row>
    <row r="1317" spans="1:14" x14ac:dyDescent="0.25">
      <c r="A1317" t="s">
        <v>5412</v>
      </c>
      <c r="B1317" t="s">
        <v>74</v>
      </c>
      <c r="C1317" t="s">
        <v>135</v>
      </c>
      <c r="D1317" t="s">
        <v>4052</v>
      </c>
      <c r="E1317">
        <v>137</v>
      </c>
      <c r="F1317">
        <v>28</v>
      </c>
      <c r="G1317">
        <v>100</v>
      </c>
      <c r="H1317">
        <v>7</v>
      </c>
      <c r="I1317">
        <v>2</v>
      </c>
      <c r="J1317">
        <v>471</v>
      </c>
      <c r="K1317">
        <v>0</v>
      </c>
      <c r="L1317">
        <v>0</v>
      </c>
      <c r="M1317">
        <v>0</v>
      </c>
      <c r="N1317">
        <v>0</v>
      </c>
    </row>
    <row r="1318" spans="1:14" x14ac:dyDescent="0.25">
      <c r="A1318" t="s">
        <v>5413</v>
      </c>
      <c r="B1318" t="s">
        <v>74</v>
      </c>
      <c r="C1318" t="s">
        <v>135</v>
      </c>
      <c r="D1318" t="s">
        <v>4054</v>
      </c>
      <c r="E1318">
        <v>424</v>
      </c>
      <c r="F1318">
        <v>68</v>
      </c>
      <c r="G1318">
        <v>344</v>
      </c>
      <c r="H1318">
        <v>12</v>
      </c>
      <c r="I1318">
        <v>0</v>
      </c>
      <c r="J1318">
        <v>184</v>
      </c>
      <c r="K1318">
        <v>0</v>
      </c>
      <c r="L1318">
        <v>0</v>
      </c>
      <c r="M1318">
        <v>0</v>
      </c>
      <c r="N1318">
        <v>0</v>
      </c>
    </row>
    <row r="1319" spans="1:14" x14ac:dyDescent="0.25">
      <c r="A1319" t="s">
        <v>5414</v>
      </c>
      <c r="B1319" t="s">
        <v>74</v>
      </c>
      <c r="C1319" t="s">
        <v>135</v>
      </c>
      <c r="D1319" t="s">
        <v>4056</v>
      </c>
      <c r="E1319">
        <v>0</v>
      </c>
      <c r="F1319">
        <v>0</v>
      </c>
      <c r="G1319">
        <v>0</v>
      </c>
      <c r="H1319">
        <v>0</v>
      </c>
      <c r="I1319">
        <v>0</v>
      </c>
      <c r="J1319">
        <v>0</v>
      </c>
      <c r="K1319">
        <v>607</v>
      </c>
      <c r="L1319">
        <v>591</v>
      </c>
      <c r="M1319">
        <v>15</v>
      </c>
      <c r="N1319">
        <v>1</v>
      </c>
    </row>
    <row r="1320" spans="1:14" x14ac:dyDescent="0.25">
      <c r="A1320" t="s">
        <v>5415</v>
      </c>
      <c r="B1320" t="s">
        <v>74</v>
      </c>
      <c r="C1320" t="s">
        <v>135</v>
      </c>
      <c r="D1320" t="s">
        <v>4058</v>
      </c>
      <c r="E1320">
        <v>0</v>
      </c>
      <c r="F1320">
        <v>0</v>
      </c>
      <c r="G1320">
        <v>0</v>
      </c>
      <c r="H1320">
        <v>0</v>
      </c>
      <c r="I1320">
        <v>0</v>
      </c>
      <c r="J1320">
        <v>0</v>
      </c>
      <c r="K1320">
        <v>590</v>
      </c>
      <c r="L1320">
        <v>575</v>
      </c>
      <c r="M1320">
        <v>14</v>
      </c>
      <c r="N1320">
        <v>1</v>
      </c>
    </row>
    <row r="1321" spans="1:14" x14ac:dyDescent="0.25">
      <c r="A1321" t="s">
        <v>5416</v>
      </c>
      <c r="B1321" t="s">
        <v>74</v>
      </c>
      <c r="C1321" t="s">
        <v>136</v>
      </c>
      <c r="D1321" t="s">
        <v>4060</v>
      </c>
      <c r="E1321">
        <v>9</v>
      </c>
      <c r="F1321">
        <v>1</v>
      </c>
      <c r="G1321">
        <v>6</v>
      </c>
      <c r="H1321">
        <v>2</v>
      </c>
      <c r="I1321">
        <v>0</v>
      </c>
      <c r="J1321">
        <v>59</v>
      </c>
      <c r="K1321">
        <v>0</v>
      </c>
      <c r="L1321">
        <v>0</v>
      </c>
      <c r="M1321">
        <v>0</v>
      </c>
      <c r="N1321">
        <v>0</v>
      </c>
    </row>
    <row r="1322" spans="1:14" x14ac:dyDescent="0.25">
      <c r="A1322" t="s">
        <v>5417</v>
      </c>
      <c r="B1322" t="s">
        <v>74</v>
      </c>
      <c r="C1322" t="s">
        <v>136</v>
      </c>
      <c r="D1322" t="s">
        <v>4062</v>
      </c>
      <c r="E1322">
        <v>68</v>
      </c>
      <c r="F1322">
        <v>7</v>
      </c>
      <c r="G1322">
        <v>59</v>
      </c>
      <c r="H1322">
        <v>2</v>
      </c>
      <c r="I1322">
        <v>0</v>
      </c>
      <c r="J1322">
        <v>0</v>
      </c>
      <c r="K1322">
        <v>0</v>
      </c>
      <c r="L1322">
        <v>0</v>
      </c>
      <c r="M1322">
        <v>0</v>
      </c>
      <c r="N1322">
        <v>0</v>
      </c>
    </row>
    <row r="1323" spans="1:14" x14ac:dyDescent="0.25">
      <c r="A1323" t="s">
        <v>5418</v>
      </c>
      <c r="B1323" t="s">
        <v>74</v>
      </c>
      <c r="C1323" t="s">
        <v>136</v>
      </c>
      <c r="D1323" t="s">
        <v>4064</v>
      </c>
      <c r="E1323">
        <v>54</v>
      </c>
      <c r="F1323">
        <v>6</v>
      </c>
      <c r="G1323">
        <v>48</v>
      </c>
      <c r="H1323">
        <v>0</v>
      </c>
      <c r="I1323">
        <v>0</v>
      </c>
      <c r="J1323">
        <v>14</v>
      </c>
      <c r="K1323">
        <v>0</v>
      </c>
      <c r="L1323">
        <v>0</v>
      </c>
      <c r="M1323">
        <v>0</v>
      </c>
      <c r="N1323">
        <v>0</v>
      </c>
    </row>
    <row r="1324" spans="1:14" x14ac:dyDescent="0.25">
      <c r="A1324" t="s">
        <v>5419</v>
      </c>
      <c r="B1324" t="s">
        <v>74</v>
      </c>
      <c r="C1324" t="s">
        <v>136</v>
      </c>
      <c r="D1324" t="s">
        <v>4066</v>
      </c>
      <c r="E1324">
        <v>68</v>
      </c>
      <c r="F1324">
        <v>7</v>
      </c>
      <c r="G1324">
        <v>59</v>
      </c>
      <c r="H1324">
        <v>2</v>
      </c>
      <c r="I1324">
        <v>0</v>
      </c>
      <c r="J1324">
        <v>0</v>
      </c>
      <c r="K1324">
        <v>0</v>
      </c>
      <c r="L1324">
        <v>0</v>
      </c>
      <c r="M1324">
        <v>0</v>
      </c>
      <c r="N1324">
        <v>0</v>
      </c>
    </row>
    <row r="1325" spans="1:14" x14ac:dyDescent="0.25">
      <c r="A1325" t="s">
        <v>5420</v>
      </c>
      <c r="B1325" t="s">
        <v>74</v>
      </c>
      <c r="C1325" t="s">
        <v>136</v>
      </c>
      <c r="D1325" t="s">
        <v>4068</v>
      </c>
      <c r="E1325">
        <v>9</v>
      </c>
      <c r="F1325">
        <v>1</v>
      </c>
      <c r="G1325">
        <v>6</v>
      </c>
      <c r="H1325">
        <v>2</v>
      </c>
      <c r="I1325">
        <v>0</v>
      </c>
      <c r="J1325">
        <v>59</v>
      </c>
      <c r="K1325">
        <v>0</v>
      </c>
      <c r="L1325">
        <v>0</v>
      </c>
      <c r="M1325">
        <v>0</v>
      </c>
      <c r="N1325">
        <v>0</v>
      </c>
    </row>
    <row r="1326" spans="1:14" x14ac:dyDescent="0.25">
      <c r="A1326" t="s">
        <v>5421</v>
      </c>
      <c r="B1326" t="s">
        <v>74</v>
      </c>
      <c r="C1326" t="s">
        <v>136</v>
      </c>
      <c r="D1326" t="s">
        <v>4050</v>
      </c>
      <c r="E1326">
        <v>59</v>
      </c>
      <c r="F1326">
        <v>7</v>
      </c>
      <c r="G1326">
        <v>52</v>
      </c>
      <c r="H1326">
        <v>0</v>
      </c>
      <c r="I1326">
        <v>0</v>
      </c>
      <c r="J1326">
        <v>9</v>
      </c>
      <c r="K1326">
        <v>0</v>
      </c>
      <c r="L1326">
        <v>0</v>
      </c>
      <c r="M1326">
        <v>0</v>
      </c>
      <c r="N1326">
        <v>0</v>
      </c>
    </row>
    <row r="1327" spans="1:14" x14ac:dyDescent="0.25">
      <c r="A1327" t="s">
        <v>5422</v>
      </c>
      <c r="B1327" t="s">
        <v>74</v>
      </c>
      <c r="C1327" t="s">
        <v>136</v>
      </c>
      <c r="D1327" t="s">
        <v>4052</v>
      </c>
      <c r="E1327">
        <v>9</v>
      </c>
      <c r="F1327">
        <v>1</v>
      </c>
      <c r="G1327">
        <v>6</v>
      </c>
      <c r="H1327">
        <v>2</v>
      </c>
      <c r="I1327">
        <v>0</v>
      </c>
      <c r="J1327">
        <v>59</v>
      </c>
      <c r="K1327">
        <v>0</v>
      </c>
      <c r="L1327">
        <v>0</v>
      </c>
      <c r="M1327">
        <v>0</v>
      </c>
      <c r="N1327">
        <v>0</v>
      </c>
    </row>
    <row r="1328" spans="1:14" x14ac:dyDescent="0.25">
      <c r="A1328" t="s">
        <v>5423</v>
      </c>
      <c r="B1328" t="s">
        <v>74</v>
      </c>
      <c r="C1328" t="s">
        <v>136</v>
      </c>
      <c r="D1328" t="s">
        <v>4054</v>
      </c>
      <c r="E1328">
        <v>56</v>
      </c>
      <c r="F1328">
        <v>6</v>
      </c>
      <c r="G1328">
        <v>49</v>
      </c>
      <c r="H1328">
        <v>1</v>
      </c>
      <c r="I1328">
        <v>0</v>
      </c>
      <c r="J1328">
        <v>12</v>
      </c>
      <c r="K1328">
        <v>0</v>
      </c>
      <c r="L1328">
        <v>0</v>
      </c>
      <c r="M1328">
        <v>0</v>
      </c>
      <c r="N1328">
        <v>0</v>
      </c>
    </row>
    <row r="1329" spans="1:14" x14ac:dyDescent="0.25">
      <c r="A1329" t="s">
        <v>5424</v>
      </c>
      <c r="B1329" t="s">
        <v>74</v>
      </c>
      <c r="C1329" t="s">
        <v>136</v>
      </c>
      <c r="D1329" t="s">
        <v>4056</v>
      </c>
      <c r="E1329">
        <v>0</v>
      </c>
      <c r="F1329">
        <v>0</v>
      </c>
      <c r="G1329">
        <v>0</v>
      </c>
      <c r="H1329">
        <v>0</v>
      </c>
      <c r="I1329">
        <v>0</v>
      </c>
      <c r="J1329">
        <v>0</v>
      </c>
      <c r="K1329">
        <v>68</v>
      </c>
      <c r="L1329">
        <v>67</v>
      </c>
      <c r="M1329">
        <v>1</v>
      </c>
      <c r="N1329">
        <v>0</v>
      </c>
    </row>
    <row r="1330" spans="1:14" x14ac:dyDescent="0.25">
      <c r="A1330" t="s">
        <v>5425</v>
      </c>
      <c r="B1330" t="s">
        <v>74</v>
      </c>
      <c r="C1330" t="s">
        <v>136</v>
      </c>
      <c r="D1330" t="s">
        <v>4058</v>
      </c>
      <c r="E1330">
        <v>0</v>
      </c>
      <c r="F1330">
        <v>0</v>
      </c>
      <c r="G1330">
        <v>0</v>
      </c>
      <c r="H1330">
        <v>0</v>
      </c>
      <c r="I1330">
        <v>0</v>
      </c>
      <c r="J1330">
        <v>0</v>
      </c>
      <c r="K1330">
        <v>65</v>
      </c>
      <c r="L1330">
        <v>65</v>
      </c>
      <c r="M1330">
        <v>0</v>
      </c>
      <c r="N1330">
        <v>0</v>
      </c>
    </row>
    <row r="1331" spans="1:14" x14ac:dyDescent="0.25">
      <c r="A1331" t="s">
        <v>5426</v>
      </c>
      <c r="B1331" t="s">
        <v>74</v>
      </c>
      <c r="C1331" t="s">
        <v>137</v>
      </c>
      <c r="D1331" t="s">
        <v>4060</v>
      </c>
      <c r="E1331">
        <v>47</v>
      </c>
      <c r="F1331">
        <v>14</v>
      </c>
      <c r="G1331">
        <v>31</v>
      </c>
      <c r="H1331">
        <v>2</v>
      </c>
      <c r="I1331">
        <v>0</v>
      </c>
      <c r="J1331">
        <v>200</v>
      </c>
      <c r="K1331">
        <v>0</v>
      </c>
      <c r="L1331">
        <v>0</v>
      </c>
      <c r="M1331">
        <v>0</v>
      </c>
      <c r="N1331">
        <v>0</v>
      </c>
    </row>
    <row r="1332" spans="1:14" x14ac:dyDescent="0.25">
      <c r="A1332" t="s">
        <v>5427</v>
      </c>
      <c r="B1332" t="s">
        <v>74</v>
      </c>
      <c r="C1332" t="s">
        <v>137</v>
      </c>
      <c r="D1332" t="s">
        <v>4062</v>
      </c>
      <c r="E1332">
        <v>247</v>
      </c>
      <c r="F1332">
        <v>34</v>
      </c>
      <c r="G1332">
        <v>204</v>
      </c>
      <c r="H1332">
        <v>8</v>
      </c>
      <c r="I1332">
        <v>1</v>
      </c>
      <c r="J1332">
        <v>0</v>
      </c>
      <c r="K1332">
        <v>0</v>
      </c>
      <c r="L1332">
        <v>0</v>
      </c>
      <c r="M1332">
        <v>0</v>
      </c>
      <c r="N1332">
        <v>0</v>
      </c>
    </row>
    <row r="1333" spans="1:14" x14ac:dyDescent="0.25">
      <c r="A1333" t="s">
        <v>5428</v>
      </c>
      <c r="B1333" t="s">
        <v>74</v>
      </c>
      <c r="C1333" t="s">
        <v>137</v>
      </c>
      <c r="D1333" t="s">
        <v>4064</v>
      </c>
      <c r="E1333">
        <v>186</v>
      </c>
      <c r="F1333">
        <v>22</v>
      </c>
      <c r="G1333">
        <v>160</v>
      </c>
      <c r="H1333">
        <v>4</v>
      </c>
      <c r="I1333">
        <v>0</v>
      </c>
      <c r="J1333">
        <v>61</v>
      </c>
      <c r="K1333">
        <v>0</v>
      </c>
      <c r="L1333">
        <v>0</v>
      </c>
      <c r="M1333">
        <v>0</v>
      </c>
      <c r="N1333">
        <v>0</v>
      </c>
    </row>
    <row r="1334" spans="1:14" x14ac:dyDescent="0.25">
      <c r="A1334" t="s">
        <v>5429</v>
      </c>
      <c r="B1334" t="s">
        <v>74</v>
      </c>
      <c r="C1334" t="s">
        <v>137</v>
      </c>
      <c r="D1334" t="s">
        <v>4066</v>
      </c>
      <c r="E1334">
        <v>247</v>
      </c>
      <c r="F1334">
        <v>34</v>
      </c>
      <c r="G1334">
        <v>204</v>
      </c>
      <c r="H1334">
        <v>8</v>
      </c>
      <c r="I1334">
        <v>1</v>
      </c>
      <c r="J1334">
        <v>0</v>
      </c>
      <c r="K1334">
        <v>0</v>
      </c>
      <c r="L1334">
        <v>0</v>
      </c>
      <c r="M1334">
        <v>0</v>
      </c>
      <c r="N1334">
        <v>0</v>
      </c>
    </row>
    <row r="1335" spans="1:14" x14ac:dyDescent="0.25">
      <c r="A1335" t="s">
        <v>5430</v>
      </c>
      <c r="B1335" t="s">
        <v>74</v>
      </c>
      <c r="C1335" t="s">
        <v>137</v>
      </c>
      <c r="D1335" t="s">
        <v>4068</v>
      </c>
      <c r="E1335">
        <v>47</v>
      </c>
      <c r="F1335">
        <v>14</v>
      </c>
      <c r="G1335">
        <v>31</v>
      </c>
      <c r="H1335">
        <v>2</v>
      </c>
      <c r="I1335">
        <v>0</v>
      </c>
      <c r="J1335">
        <v>200</v>
      </c>
      <c r="K1335">
        <v>0</v>
      </c>
      <c r="L1335">
        <v>0</v>
      </c>
      <c r="M1335">
        <v>0</v>
      </c>
      <c r="N1335">
        <v>0</v>
      </c>
    </row>
    <row r="1336" spans="1:14" x14ac:dyDescent="0.25">
      <c r="A1336" t="s">
        <v>5431</v>
      </c>
      <c r="B1336" t="s">
        <v>74</v>
      </c>
      <c r="C1336" t="s">
        <v>137</v>
      </c>
      <c r="D1336" t="s">
        <v>4050</v>
      </c>
      <c r="E1336">
        <v>200</v>
      </c>
      <c r="F1336">
        <v>34</v>
      </c>
      <c r="G1336">
        <v>162</v>
      </c>
      <c r="H1336">
        <v>3</v>
      </c>
      <c r="I1336">
        <v>1</v>
      </c>
      <c r="J1336">
        <v>47</v>
      </c>
      <c r="K1336">
        <v>0</v>
      </c>
      <c r="L1336">
        <v>0</v>
      </c>
      <c r="M1336">
        <v>0</v>
      </c>
      <c r="N1336">
        <v>0</v>
      </c>
    </row>
    <row r="1337" spans="1:14" x14ac:dyDescent="0.25">
      <c r="A1337" t="s">
        <v>5432</v>
      </c>
      <c r="B1337" t="s">
        <v>74</v>
      </c>
      <c r="C1337" t="s">
        <v>137</v>
      </c>
      <c r="D1337" t="s">
        <v>4052</v>
      </c>
      <c r="E1337">
        <v>47</v>
      </c>
      <c r="F1337">
        <v>9</v>
      </c>
      <c r="G1337">
        <v>36</v>
      </c>
      <c r="H1337">
        <v>2</v>
      </c>
      <c r="I1337">
        <v>0</v>
      </c>
      <c r="J1337">
        <v>200</v>
      </c>
      <c r="K1337">
        <v>0</v>
      </c>
      <c r="L1337">
        <v>0</v>
      </c>
      <c r="M1337">
        <v>0</v>
      </c>
      <c r="N1337">
        <v>0</v>
      </c>
    </row>
    <row r="1338" spans="1:14" x14ac:dyDescent="0.25">
      <c r="A1338" t="s">
        <v>5433</v>
      </c>
      <c r="B1338" t="s">
        <v>74</v>
      </c>
      <c r="C1338" t="s">
        <v>137</v>
      </c>
      <c r="D1338" t="s">
        <v>4054</v>
      </c>
      <c r="E1338">
        <v>188</v>
      </c>
      <c r="F1338">
        <v>22</v>
      </c>
      <c r="G1338">
        <v>161</v>
      </c>
      <c r="H1338">
        <v>5</v>
      </c>
      <c r="I1338">
        <v>0</v>
      </c>
      <c r="J1338">
        <v>59</v>
      </c>
      <c r="K1338">
        <v>0</v>
      </c>
      <c r="L1338">
        <v>0</v>
      </c>
      <c r="M1338">
        <v>0</v>
      </c>
      <c r="N1338">
        <v>0</v>
      </c>
    </row>
    <row r="1339" spans="1:14" x14ac:dyDescent="0.25">
      <c r="A1339" t="s">
        <v>5434</v>
      </c>
      <c r="B1339" t="s">
        <v>74</v>
      </c>
      <c r="C1339" t="s">
        <v>137</v>
      </c>
      <c r="D1339" t="s">
        <v>4056</v>
      </c>
      <c r="E1339">
        <v>0</v>
      </c>
      <c r="F1339">
        <v>0</v>
      </c>
      <c r="G1339">
        <v>0</v>
      </c>
      <c r="H1339">
        <v>0</v>
      </c>
      <c r="I1339">
        <v>0</v>
      </c>
      <c r="J1339">
        <v>0</v>
      </c>
      <c r="K1339">
        <v>246</v>
      </c>
      <c r="L1339">
        <v>243</v>
      </c>
      <c r="M1339">
        <v>3</v>
      </c>
      <c r="N1339">
        <v>0</v>
      </c>
    </row>
    <row r="1340" spans="1:14" x14ac:dyDescent="0.25">
      <c r="A1340" t="s">
        <v>5435</v>
      </c>
      <c r="B1340" t="s">
        <v>74</v>
      </c>
      <c r="C1340" t="s">
        <v>137</v>
      </c>
      <c r="D1340" t="s">
        <v>4058</v>
      </c>
      <c r="E1340">
        <v>0</v>
      </c>
      <c r="F1340">
        <v>0</v>
      </c>
      <c r="G1340">
        <v>0</v>
      </c>
      <c r="H1340">
        <v>0</v>
      </c>
      <c r="I1340">
        <v>0</v>
      </c>
      <c r="J1340">
        <v>0</v>
      </c>
      <c r="K1340">
        <v>236</v>
      </c>
      <c r="L1340">
        <v>235</v>
      </c>
      <c r="M1340">
        <v>1</v>
      </c>
      <c r="N1340">
        <v>0</v>
      </c>
    </row>
    <row r="1341" spans="1:14" x14ac:dyDescent="0.25">
      <c r="A1341" t="s">
        <v>5436</v>
      </c>
      <c r="B1341" t="s">
        <v>74</v>
      </c>
      <c r="C1341" t="s">
        <v>138</v>
      </c>
      <c r="D1341" t="s">
        <v>4060</v>
      </c>
      <c r="E1341">
        <v>43</v>
      </c>
      <c r="F1341">
        <v>7</v>
      </c>
      <c r="G1341">
        <v>33</v>
      </c>
      <c r="H1341">
        <v>1</v>
      </c>
      <c r="I1341">
        <v>2</v>
      </c>
      <c r="J1341">
        <v>164</v>
      </c>
      <c r="K1341">
        <v>0</v>
      </c>
      <c r="L1341">
        <v>0</v>
      </c>
      <c r="M1341">
        <v>0</v>
      </c>
      <c r="N1341">
        <v>0</v>
      </c>
    </row>
    <row r="1342" spans="1:14" x14ac:dyDescent="0.25">
      <c r="A1342" t="s">
        <v>5437</v>
      </c>
      <c r="B1342" t="s">
        <v>74</v>
      </c>
      <c r="C1342" t="s">
        <v>138</v>
      </c>
      <c r="D1342" t="s">
        <v>4062</v>
      </c>
      <c r="E1342">
        <v>207</v>
      </c>
      <c r="F1342">
        <v>29</v>
      </c>
      <c r="G1342">
        <v>162</v>
      </c>
      <c r="H1342">
        <v>11</v>
      </c>
      <c r="I1342">
        <v>5</v>
      </c>
      <c r="J1342">
        <v>0</v>
      </c>
      <c r="K1342">
        <v>0</v>
      </c>
      <c r="L1342">
        <v>0</v>
      </c>
      <c r="M1342">
        <v>0</v>
      </c>
      <c r="N1342">
        <v>0</v>
      </c>
    </row>
    <row r="1343" spans="1:14" x14ac:dyDescent="0.25">
      <c r="A1343" t="s">
        <v>5438</v>
      </c>
      <c r="B1343" t="s">
        <v>74</v>
      </c>
      <c r="C1343" t="s">
        <v>138</v>
      </c>
      <c r="D1343" t="s">
        <v>4064</v>
      </c>
      <c r="E1343">
        <v>139</v>
      </c>
      <c r="F1343">
        <v>27</v>
      </c>
      <c r="G1343">
        <v>106</v>
      </c>
      <c r="H1343">
        <v>5</v>
      </c>
      <c r="I1343">
        <v>1</v>
      </c>
      <c r="J1343">
        <v>68</v>
      </c>
      <c r="K1343">
        <v>0</v>
      </c>
      <c r="L1343">
        <v>0</v>
      </c>
      <c r="M1343">
        <v>0</v>
      </c>
      <c r="N1343">
        <v>0</v>
      </c>
    </row>
    <row r="1344" spans="1:14" x14ac:dyDescent="0.25">
      <c r="A1344" t="s">
        <v>5439</v>
      </c>
      <c r="B1344" t="s">
        <v>74</v>
      </c>
      <c r="C1344" t="s">
        <v>138</v>
      </c>
      <c r="D1344" t="s">
        <v>4066</v>
      </c>
      <c r="E1344">
        <v>207</v>
      </c>
      <c r="F1344">
        <v>29</v>
      </c>
      <c r="G1344">
        <v>162</v>
      </c>
      <c r="H1344">
        <v>11</v>
      </c>
      <c r="I1344">
        <v>5</v>
      </c>
      <c r="J1344">
        <v>0</v>
      </c>
      <c r="K1344">
        <v>0</v>
      </c>
      <c r="L1344">
        <v>0</v>
      </c>
      <c r="M1344">
        <v>0</v>
      </c>
      <c r="N1344">
        <v>0</v>
      </c>
    </row>
    <row r="1345" spans="1:14" x14ac:dyDescent="0.25">
      <c r="A1345" t="s">
        <v>5440</v>
      </c>
      <c r="B1345" t="s">
        <v>74</v>
      </c>
      <c r="C1345" t="s">
        <v>138</v>
      </c>
      <c r="D1345" t="s">
        <v>4068</v>
      </c>
      <c r="E1345">
        <v>43</v>
      </c>
      <c r="F1345">
        <v>5</v>
      </c>
      <c r="G1345">
        <v>35</v>
      </c>
      <c r="H1345">
        <v>0</v>
      </c>
      <c r="I1345">
        <v>3</v>
      </c>
      <c r="J1345">
        <v>164</v>
      </c>
      <c r="K1345">
        <v>0</v>
      </c>
      <c r="L1345">
        <v>0</v>
      </c>
      <c r="M1345">
        <v>0</v>
      </c>
      <c r="N1345">
        <v>0</v>
      </c>
    </row>
    <row r="1346" spans="1:14" x14ac:dyDescent="0.25">
      <c r="A1346" t="s">
        <v>5441</v>
      </c>
      <c r="B1346" t="s">
        <v>74</v>
      </c>
      <c r="C1346" t="s">
        <v>138</v>
      </c>
      <c r="D1346" t="s">
        <v>4050</v>
      </c>
      <c r="E1346">
        <v>164</v>
      </c>
      <c r="F1346">
        <v>34</v>
      </c>
      <c r="G1346">
        <v>120</v>
      </c>
      <c r="H1346">
        <v>7</v>
      </c>
      <c r="I1346">
        <v>3</v>
      </c>
      <c r="J1346">
        <v>43</v>
      </c>
      <c r="K1346">
        <v>0</v>
      </c>
      <c r="L1346">
        <v>0</v>
      </c>
      <c r="M1346">
        <v>0</v>
      </c>
      <c r="N1346">
        <v>0</v>
      </c>
    </row>
    <row r="1347" spans="1:14" x14ac:dyDescent="0.25">
      <c r="A1347" t="s">
        <v>5442</v>
      </c>
      <c r="B1347" t="s">
        <v>74</v>
      </c>
      <c r="C1347" t="s">
        <v>138</v>
      </c>
      <c r="D1347" t="s">
        <v>4052</v>
      </c>
      <c r="E1347">
        <v>43</v>
      </c>
      <c r="F1347">
        <v>1</v>
      </c>
      <c r="G1347">
        <v>39</v>
      </c>
      <c r="H1347">
        <v>1</v>
      </c>
      <c r="I1347">
        <v>2</v>
      </c>
      <c r="J1347">
        <v>164</v>
      </c>
      <c r="K1347">
        <v>0</v>
      </c>
      <c r="L1347">
        <v>0</v>
      </c>
      <c r="M1347">
        <v>0</v>
      </c>
      <c r="N1347">
        <v>0</v>
      </c>
    </row>
    <row r="1348" spans="1:14" x14ac:dyDescent="0.25">
      <c r="A1348" t="s">
        <v>5443</v>
      </c>
      <c r="B1348" t="s">
        <v>74</v>
      </c>
      <c r="C1348" t="s">
        <v>138</v>
      </c>
      <c r="D1348" t="s">
        <v>4054</v>
      </c>
      <c r="E1348">
        <v>154</v>
      </c>
      <c r="F1348">
        <v>28</v>
      </c>
      <c r="G1348">
        <v>117</v>
      </c>
      <c r="H1348">
        <v>8</v>
      </c>
      <c r="I1348">
        <v>1</v>
      </c>
      <c r="J1348">
        <v>53</v>
      </c>
      <c r="K1348">
        <v>0</v>
      </c>
      <c r="L1348">
        <v>0</v>
      </c>
      <c r="M1348">
        <v>0</v>
      </c>
      <c r="N1348">
        <v>0</v>
      </c>
    </row>
    <row r="1349" spans="1:14" x14ac:dyDescent="0.25">
      <c r="A1349" t="s">
        <v>5444</v>
      </c>
      <c r="B1349" t="s">
        <v>74</v>
      </c>
      <c r="C1349" t="s">
        <v>138</v>
      </c>
      <c r="D1349" t="s">
        <v>4056</v>
      </c>
      <c r="E1349">
        <v>0</v>
      </c>
      <c r="F1349">
        <v>0</v>
      </c>
      <c r="G1349">
        <v>0</v>
      </c>
      <c r="H1349">
        <v>0</v>
      </c>
      <c r="I1349">
        <v>0</v>
      </c>
      <c r="J1349">
        <v>0</v>
      </c>
      <c r="K1349">
        <v>206</v>
      </c>
      <c r="L1349">
        <v>196</v>
      </c>
      <c r="M1349">
        <v>9</v>
      </c>
      <c r="N1349">
        <v>1</v>
      </c>
    </row>
    <row r="1350" spans="1:14" x14ac:dyDescent="0.25">
      <c r="A1350" t="s">
        <v>5445</v>
      </c>
      <c r="B1350" t="s">
        <v>74</v>
      </c>
      <c r="C1350" t="s">
        <v>138</v>
      </c>
      <c r="D1350" t="s">
        <v>4058</v>
      </c>
      <c r="E1350">
        <v>0</v>
      </c>
      <c r="F1350">
        <v>0</v>
      </c>
      <c r="G1350">
        <v>0</v>
      </c>
      <c r="H1350">
        <v>0</v>
      </c>
      <c r="I1350">
        <v>0</v>
      </c>
      <c r="J1350">
        <v>0</v>
      </c>
      <c r="K1350">
        <v>188</v>
      </c>
      <c r="L1350">
        <v>178</v>
      </c>
      <c r="M1350">
        <v>9</v>
      </c>
      <c r="N1350">
        <v>1</v>
      </c>
    </row>
    <row r="1351" spans="1:14" x14ac:dyDescent="0.25">
      <c r="A1351" t="s">
        <v>5446</v>
      </c>
      <c r="B1351" t="s">
        <v>74</v>
      </c>
      <c r="C1351" t="s">
        <v>139</v>
      </c>
      <c r="D1351" t="s">
        <v>4060</v>
      </c>
      <c r="E1351">
        <v>16</v>
      </c>
      <c r="F1351">
        <v>3</v>
      </c>
      <c r="G1351">
        <v>12</v>
      </c>
      <c r="H1351">
        <v>1</v>
      </c>
      <c r="I1351">
        <v>0</v>
      </c>
      <c r="J1351">
        <v>76</v>
      </c>
      <c r="K1351">
        <v>0</v>
      </c>
      <c r="L1351">
        <v>0</v>
      </c>
      <c r="M1351">
        <v>0</v>
      </c>
      <c r="N1351">
        <v>0</v>
      </c>
    </row>
    <row r="1352" spans="1:14" x14ac:dyDescent="0.25">
      <c r="A1352" t="s">
        <v>5447</v>
      </c>
      <c r="B1352" t="s">
        <v>74</v>
      </c>
      <c r="C1352" t="s">
        <v>139</v>
      </c>
      <c r="D1352" t="s">
        <v>4062</v>
      </c>
      <c r="E1352">
        <v>92</v>
      </c>
      <c r="F1352">
        <v>11</v>
      </c>
      <c r="G1352">
        <v>77</v>
      </c>
      <c r="H1352">
        <v>4</v>
      </c>
      <c r="I1352">
        <v>0</v>
      </c>
      <c r="J1352">
        <v>0</v>
      </c>
      <c r="K1352">
        <v>0</v>
      </c>
      <c r="L1352">
        <v>0</v>
      </c>
      <c r="M1352">
        <v>0</v>
      </c>
      <c r="N1352">
        <v>0</v>
      </c>
    </row>
    <row r="1353" spans="1:14" x14ac:dyDescent="0.25">
      <c r="A1353" t="s">
        <v>5448</v>
      </c>
      <c r="B1353" t="s">
        <v>74</v>
      </c>
      <c r="C1353" t="s">
        <v>139</v>
      </c>
      <c r="D1353" t="s">
        <v>4064</v>
      </c>
      <c r="E1353">
        <v>62</v>
      </c>
      <c r="F1353">
        <v>9</v>
      </c>
      <c r="G1353">
        <v>52</v>
      </c>
      <c r="H1353">
        <v>1</v>
      </c>
      <c r="I1353">
        <v>0</v>
      </c>
      <c r="J1353">
        <v>30</v>
      </c>
      <c r="K1353">
        <v>0</v>
      </c>
      <c r="L1353">
        <v>0</v>
      </c>
      <c r="M1353">
        <v>0</v>
      </c>
      <c r="N1353">
        <v>0</v>
      </c>
    </row>
    <row r="1354" spans="1:14" x14ac:dyDescent="0.25">
      <c r="A1354" t="s">
        <v>5449</v>
      </c>
      <c r="B1354" t="s">
        <v>74</v>
      </c>
      <c r="C1354" t="s">
        <v>139</v>
      </c>
      <c r="D1354" t="s">
        <v>4066</v>
      </c>
      <c r="E1354">
        <v>92</v>
      </c>
      <c r="F1354">
        <v>11</v>
      </c>
      <c r="G1354">
        <v>77</v>
      </c>
      <c r="H1354">
        <v>4</v>
      </c>
      <c r="I1354">
        <v>0</v>
      </c>
      <c r="J1354">
        <v>0</v>
      </c>
      <c r="K1354">
        <v>0</v>
      </c>
      <c r="L1354">
        <v>0</v>
      </c>
      <c r="M1354">
        <v>0</v>
      </c>
      <c r="N1354">
        <v>0</v>
      </c>
    </row>
    <row r="1355" spans="1:14" x14ac:dyDescent="0.25">
      <c r="A1355" t="s">
        <v>5450</v>
      </c>
      <c r="B1355" t="s">
        <v>74</v>
      </c>
      <c r="C1355" t="s">
        <v>139</v>
      </c>
      <c r="D1355" t="s">
        <v>4068</v>
      </c>
      <c r="E1355">
        <v>16</v>
      </c>
      <c r="F1355">
        <v>4</v>
      </c>
      <c r="G1355">
        <v>11</v>
      </c>
      <c r="H1355">
        <v>1</v>
      </c>
      <c r="I1355">
        <v>0</v>
      </c>
      <c r="J1355">
        <v>76</v>
      </c>
      <c r="K1355">
        <v>0</v>
      </c>
      <c r="L1355">
        <v>0</v>
      </c>
      <c r="M1355">
        <v>0</v>
      </c>
      <c r="N1355">
        <v>0</v>
      </c>
    </row>
    <row r="1356" spans="1:14" x14ac:dyDescent="0.25">
      <c r="A1356" t="s">
        <v>5451</v>
      </c>
      <c r="B1356" t="s">
        <v>74</v>
      </c>
      <c r="C1356" t="s">
        <v>139</v>
      </c>
      <c r="D1356" t="s">
        <v>4050</v>
      </c>
      <c r="E1356">
        <v>76</v>
      </c>
      <c r="F1356">
        <v>12</v>
      </c>
      <c r="G1356">
        <v>63</v>
      </c>
      <c r="H1356">
        <v>1</v>
      </c>
      <c r="I1356">
        <v>0</v>
      </c>
      <c r="J1356">
        <v>16</v>
      </c>
      <c r="K1356">
        <v>0</v>
      </c>
      <c r="L1356">
        <v>0</v>
      </c>
      <c r="M1356">
        <v>0</v>
      </c>
      <c r="N1356">
        <v>0</v>
      </c>
    </row>
    <row r="1357" spans="1:14" x14ac:dyDescent="0.25">
      <c r="A1357" t="s">
        <v>5452</v>
      </c>
      <c r="B1357" t="s">
        <v>74</v>
      </c>
      <c r="C1357" t="s">
        <v>139</v>
      </c>
      <c r="D1357" t="s">
        <v>4052</v>
      </c>
      <c r="E1357">
        <v>16</v>
      </c>
      <c r="F1357">
        <v>2</v>
      </c>
      <c r="G1357">
        <v>13</v>
      </c>
      <c r="H1357">
        <v>1</v>
      </c>
      <c r="I1357">
        <v>0</v>
      </c>
      <c r="J1357">
        <v>76</v>
      </c>
      <c r="K1357">
        <v>0</v>
      </c>
      <c r="L1357">
        <v>0</v>
      </c>
      <c r="M1357">
        <v>0</v>
      </c>
      <c r="N1357">
        <v>0</v>
      </c>
    </row>
    <row r="1358" spans="1:14" x14ac:dyDescent="0.25">
      <c r="A1358" t="s">
        <v>5453</v>
      </c>
      <c r="B1358" t="s">
        <v>74</v>
      </c>
      <c r="C1358" t="s">
        <v>139</v>
      </c>
      <c r="D1358" t="s">
        <v>4054</v>
      </c>
      <c r="E1358">
        <v>71</v>
      </c>
      <c r="F1358">
        <v>11</v>
      </c>
      <c r="G1358">
        <v>57</v>
      </c>
      <c r="H1358">
        <v>3</v>
      </c>
      <c r="I1358">
        <v>0</v>
      </c>
      <c r="J1358">
        <v>21</v>
      </c>
      <c r="K1358">
        <v>0</v>
      </c>
      <c r="L1358">
        <v>0</v>
      </c>
      <c r="M1358">
        <v>0</v>
      </c>
      <c r="N1358">
        <v>0</v>
      </c>
    </row>
    <row r="1359" spans="1:14" x14ac:dyDescent="0.25">
      <c r="A1359" t="s">
        <v>5454</v>
      </c>
      <c r="B1359" t="s">
        <v>74</v>
      </c>
      <c r="C1359" t="s">
        <v>139</v>
      </c>
      <c r="D1359" t="s">
        <v>4056</v>
      </c>
      <c r="E1359">
        <v>0</v>
      </c>
      <c r="F1359">
        <v>0</v>
      </c>
      <c r="G1359">
        <v>0</v>
      </c>
      <c r="H1359">
        <v>0</v>
      </c>
      <c r="I1359">
        <v>0</v>
      </c>
      <c r="J1359">
        <v>0</v>
      </c>
      <c r="K1359">
        <v>92</v>
      </c>
      <c r="L1359">
        <v>92</v>
      </c>
      <c r="M1359">
        <v>0</v>
      </c>
      <c r="N1359">
        <v>0</v>
      </c>
    </row>
    <row r="1360" spans="1:14" x14ac:dyDescent="0.25">
      <c r="A1360" t="s">
        <v>5455</v>
      </c>
      <c r="B1360" t="s">
        <v>74</v>
      </c>
      <c r="C1360" t="s">
        <v>139</v>
      </c>
      <c r="D1360" t="s">
        <v>4058</v>
      </c>
      <c r="E1360">
        <v>0</v>
      </c>
      <c r="F1360">
        <v>0</v>
      </c>
      <c r="G1360">
        <v>0</v>
      </c>
      <c r="H1360">
        <v>0</v>
      </c>
      <c r="I1360">
        <v>0</v>
      </c>
      <c r="J1360">
        <v>0</v>
      </c>
      <c r="K1360">
        <v>75</v>
      </c>
      <c r="L1360">
        <v>75</v>
      </c>
      <c r="M1360">
        <v>0</v>
      </c>
      <c r="N1360">
        <v>0</v>
      </c>
    </row>
    <row r="1361" spans="1:14" x14ac:dyDescent="0.25">
      <c r="A1361" t="s">
        <v>5456</v>
      </c>
      <c r="B1361" t="s">
        <v>74</v>
      </c>
      <c r="C1361" t="s">
        <v>140</v>
      </c>
      <c r="D1361" t="s">
        <v>4060</v>
      </c>
      <c r="E1361">
        <v>9</v>
      </c>
      <c r="F1361">
        <v>1</v>
      </c>
      <c r="G1361">
        <v>6</v>
      </c>
      <c r="H1361">
        <v>2</v>
      </c>
      <c r="I1361">
        <v>0</v>
      </c>
      <c r="J1361">
        <v>55</v>
      </c>
      <c r="K1361">
        <v>0</v>
      </c>
      <c r="L1361">
        <v>0</v>
      </c>
      <c r="M1361">
        <v>0</v>
      </c>
      <c r="N1361">
        <v>0</v>
      </c>
    </row>
    <row r="1362" spans="1:14" x14ac:dyDescent="0.25">
      <c r="A1362" t="s">
        <v>5457</v>
      </c>
      <c r="B1362" t="s">
        <v>74</v>
      </c>
      <c r="C1362" t="s">
        <v>140</v>
      </c>
      <c r="D1362" t="s">
        <v>4062</v>
      </c>
      <c r="E1362">
        <v>64</v>
      </c>
      <c r="F1362">
        <v>9</v>
      </c>
      <c r="G1362">
        <v>49</v>
      </c>
      <c r="H1362">
        <v>6</v>
      </c>
      <c r="I1362">
        <v>0</v>
      </c>
      <c r="J1362">
        <v>0</v>
      </c>
      <c r="K1362">
        <v>0</v>
      </c>
      <c r="L1362">
        <v>0</v>
      </c>
      <c r="M1362">
        <v>0</v>
      </c>
      <c r="N1362">
        <v>0</v>
      </c>
    </row>
    <row r="1363" spans="1:14" x14ac:dyDescent="0.25">
      <c r="A1363" t="s">
        <v>5458</v>
      </c>
      <c r="B1363" t="s">
        <v>74</v>
      </c>
      <c r="C1363" t="s">
        <v>140</v>
      </c>
      <c r="D1363" t="s">
        <v>4064</v>
      </c>
      <c r="E1363">
        <v>50</v>
      </c>
      <c r="F1363">
        <v>8</v>
      </c>
      <c r="G1363">
        <v>39</v>
      </c>
      <c r="H1363">
        <v>3</v>
      </c>
      <c r="I1363">
        <v>0</v>
      </c>
      <c r="J1363">
        <v>14</v>
      </c>
      <c r="K1363">
        <v>0</v>
      </c>
      <c r="L1363">
        <v>0</v>
      </c>
      <c r="M1363">
        <v>0</v>
      </c>
      <c r="N1363">
        <v>0</v>
      </c>
    </row>
    <row r="1364" spans="1:14" x14ac:dyDescent="0.25">
      <c r="A1364" t="s">
        <v>5459</v>
      </c>
      <c r="B1364" t="s">
        <v>74</v>
      </c>
      <c r="C1364" t="s">
        <v>140</v>
      </c>
      <c r="D1364" t="s">
        <v>4066</v>
      </c>
      <c r="E1364">
        <v>64</v>
      </c>
      <c r="F1364">
        <v>9</v>
      </c>
      <c r="G1364">
        <v>49</v>
      </c>
      <c r="H1364">
        <v>6</v>
      </c>
      <c r="I1364">
        <v>0</v>
      </c>
      <c r="J1364">
        <v>0</v>
      </c>
      <c r="K1364">
        <v>0</v>
      </c>
      <c r="L1364">
        <v>0</v>
      </c>
      <c r="M1364">
        <v>0</v>
      </c>
      <c r="N1364">
        <v>0</v>
      </c>
    </row>
    <row r="1365" spans="1:14" x14ac:dyDescent="0.25">
      <c r="A1365" t="s">
        <v>5460</v>
      </c>
      <c r="B1365" t="s">
        <v>74</v>
      </c>
      <c r="C1365" t="s">
        <v>140</v>
      </c>
      <c r="D1365" t="s">
        <v>4068</v>
      </c>
      <c r="E1365">
        <v>9</v>
      </c>
      <c r="F1365">
        <v>1</v>
      </c>
      <c r="G1365">
        <v>6</v>
      </c>
      <c r="H1365">
        <v>2</v>
      </c>
      <c r="I1365">
        <v>0</v>
      </c>
      <c r="J1365">
        <v>55</v>
      </c>
      <c r="K1365">
        <v>0</v>
      </c>
      <c r="L1365">
        <v>0</v>
      </c>
      <c r="M1365">
        <v>0</v>
      </c>
      <c r="N1365">
        <v>0</v>
      </c>
    </row>
    <row r="1366" spans="1:14" x14ac:dyDescent="0.25">
      <c r="A1366" t="s">
        <v>5461</v>
      </c>
      <c r="B1366" t="s">
        <v>74</v>
      </c>
      <c r="C1366" t="s">
        <v>140</v>
      </c>
      <c r="D1366" t="s">
        <v>4050</v>
      </c>
      <c r="E1366">
        <v>55</v>
      </c>
      <c r="F1366">
        <v>9</v>
      </c>
      <c r="G1366">
        <v>43</v>
      </c>
      <c r="H1366">
        <v>3</v>
      </c>
      <c r="I1366">
        <v>0</v>
      </c>
      <c r="J1366">
        <v>9</v>
      </c>
      <c r="K1366">
        <v>0</v>
      </c>
      <c r="L1366">
        <v>0</v>
      </c>
      <c r="M1366">
        <v>0</v>
      </c>
      <c r="N1366">
        <v>0</v>
      </c>
    </row>
    <row r="1367" spans="1:14" x14ac:dyDescent="0.25">
      <c r="A1367" t="s">
        <v>5462</v>
      </c>
      <c r="B1367" t="s">
        <v>74</v>
      </c>
      <c r="C1367" t="s">
        <v>140</v>
      </c>
      <c r="D1367" t="s">
        <v>4052</v>
      </c>
      <c r="E1367">
        <v>9</v>
      </c>
      <c r="F1367">
        <v>1</v>
      </c>
      <c r="G1367">
        <v>6</v>
      </c>
      <c r="H1367">
        <v>2</v>
      </c>
      <c r="I1367">
        <v>0</v>
      </c>
      <c r="J1367">
        <v>55</v>
      </c>
      <c r="K1367">
        <v>0</v>
      </c>
      <c r="L1367">
        <v>0</v>
      </c>
      <c r="M1367">
        <v>0</v>
      </c>
      <c r="N1367">
        <v>0</v>
      </c>
    </row>
    <row r="1368" spans="1:14" x14ac:dyDescent="0.25">
      <c r="A1368" t="s">
        <v>5463</v>
      </c>
      <c r="B1368" t="s">
        <v>74</v>
      </c>
      <c r="C1368" t="s">
        <v>140</v>
      </c>
      <c r="D1368" t="s">
        <v>4054</v>
      </c>
      <c r="E1368">
        <v>52</v>
      </c>
      <c r="F1368">
        <v>8</v>
      </c>
      <c r="G1368">
        <v>41</v>
      </c>
      <c r="H1368">
        <v>3</v>
      </c>
      <c r="I1368">
        <v>0</v>
      </c>
      <c r="J1368">
        <v>12</v>
      </c>
      <c r="K1368">
        <v>0</v>
      </c>
      <c r="L1368">
        <v>0</v>
      </c>
      <c r="M1368">
        <v>0</v>
      </c>
      <c r="N1368">
        <v>0</v>
      </c>
    </row>
    <row r="1369" spans="1:14" x14ac:dyDescent="0.25">
      <c r="A1369" t="s">
        <v>5464</v>
      </c>
      <c r="B1369" t="s">
        <v>74</v>
      </c>
      <c r="C1369" t="s">
        <v>140</v>
      </c>
      <c r="D1369" t="s">
        <v>4056</v>
      </c>
      <c r="E1369">
        <v>0</v>
      </c>
      <c r="F1369">
        <v>0</v>
      </c>
      <c r="G1369">
        <v>0</v>
      </c>
      <c r="H1369">
        <v>0</v>
      </c>
      <c r="I1369">
        <v>0</v>
      </c>
      <c r="J1369">
        <v>0</v>
      </c>
      <c r="K1369">
        <v>64</v>
      </c>
      <c r="L1369">
        <v>60</v>
      </c>
      <c r="M1369">
        <v>4</v>
      </c>
      <c r="N1369">
        <v>0</v>
      </c>
    </row>
    <row r="1370" spans="1:14" x14ac:dyDescent="0.25">
      <c r="A1370" t="s">
        <v>5465</v>
      </c>
      <c r="B1370" t="s">
        <v>74</v>
      </c>
      <c r="C1370" t="s">
        <v>140</v>
      </c>
      <c r="D1370" t="s">
        <v>4058</v>
      </c>
      <c r="E1370">
        <v>0</v>
      </c>
      <c r="F1370">
        <v>0</v>
      </c>
      <c r="G1370">
        <v>0</v>
      </c>
      <c r="H1370">
        <v>0</v>
      </c>
      <c r="I1370">
        <v>0</v>
      </c>
      <c r="J1370">
        <v>0</v>
      </c>
      <c r="K1370">
        <v>64</v>
      </c>
      <c r="L1370">
        <v>60</v>
      </c>
      <c r="M1370">
        <v>4</v>
      </c>
      <c r="N1370">
        <v>0</v>
      </c>
    </row>
    <row r="1371" spans="1:14" x14ac:dyDescent="0.25">
      <c r="A1371" t="s">
        <v>5466</v>
      </c>
      <c r="B1371" t="s">
        <v>74</v>
      </c>
      <c r="C1371" t="s">
        <v>141</v>
      </c>
      <c r="D1371" t="s">
        <v>4060</v>
      </c>
      <c r="E1371">
        <v>15</v>
      </c>
      <c r="F1371">
        <v>2</v>
      </c>
      <c r="G1371">
        <v>13</v>
      </c>
      <c r="H1371">
        <v>0</v>
      </c>
      <c r="I1371">
        <v>0</v>
      </c>
      <c r="J1371">
        <v>44</v>
      </c>
      <c r="K1371">
        <v>0</v>
      </c>
      <c r="L1371">
        <v>0</v>
      </c>
      <c r="M1371">
        <v>0</v>
      </c>
      <c r="N1371">
        <v>0</v>
      </c>
    </row>
    <row r="1372" spans="1:14" x14ac:dyDescent="0.25">
      <c r="A1372" t="s">
        <v>5467</v>
      </c>
      <c r="B1372" t="s">
        <v>74</v>
      </c>
      <c r="C1372" t="s">
        <v>141</v>
      </c>
      <c r="D1372" t="s">
        <v>4062</v>
      </c>
      <c r="E1372">
        <v>59</v>
      </c>
      <c r="F1372">
        <v>4</v>
      </c>
      <c r="G1372">
        <v>51</v>
      </c>
      <c r="H1372">
        <v>3</v>
      </c>
      <c r="I1372">
        <v>1</v>
      </c>
      <c r="J1372">
        <v>0</v>
      </c>
      <c r="K1372">
        <v>0</v>
      </c>
      <c r="L1372">
        <v>0</v>
      </c>
      <c r="M1372">
        <v>0</v>
      </c>
      <c r="N1372">
        <v>0</v>
      </c>
    </row>
    <row r="1373" spans="1:14" x14ac:dyDescent="0.25">
      <c r="A1373" t="s">
        <v>5468</v>
      </c>
      <c r="B1373" t="s">
        <v>74</v>
      </c>
      <c r="C1373" t="s">
        <v>141</v>
      </c>
      <c r="D1373" t="s">
        <v>4064</v>
      </c>
      <c r="E1373">
        <v>40</v>
      </c>
      <c r="F1373">
        <v>3</v>
      </c>
      <c r="G1373">
        <v>34</v>
      </c>
      <c r="H1373">
        <v>3</v>
      </c>
      <c r="I1373">
        <v>0</v>
      </c>
      <c r="J1373">
        <v>19</v>
      </c>
      <c r="K1373">
        <v>0</v>
      </c>
      <c r="L1373">
        <v>0</v>
      </c>
      <c r="M1373">
        <v>0</v>
      </c>
      <c r="N1373">
        <v>0</v>
      </c>
    </row>
    <row r="1374" spans="1:14" x14ac:dyDescent="0.25">
      <c r="A1374" t="s">
        <v>5469</v>
      </c>
      <c r="B1374" t="s">
        <v>74</v>
      </c>
      <c r="C1374" t="s">
        <v>141</v>
      </c>
      <c r="D1374" t="s">
        <v>4066</v>
      </c>
      <c r="E1374">
        <v>59</v>
      </c>
      <c r="F1374">
        <v>3</v>
      </c>
      <c r="G1374">
        <v>52</v>
      </c>
      <c r="H1374">
        <v>3</v>
      </c>
      <c r="I1374">
        <v>1</v>
      </c>
      <c r="J1374">
        <v>0</v>
      </c>
      <c r="K1374">
        <v>0</v>
      </c>
      <c r="L1374">
        <v>0</v>
      </c>
      <c r="M1374">
        <v>0</v>
      </c>
      <c r="N1374">
        <v>0</v>
      </c>
    </row>
    <row r="1375" spans="1:14" x14ac:dyDescent="0.25">
      <c r="A1375" t="s">
        <v>5470</v>
      </c>
      <c r="B1375" t="s">
        <v>74</v>
      </c>
      <c r="C1375" t="s">
        <v>141</v>
      </c>
      <c r="D1375" t="s">
        <v>4068</v>
      </c>
      <c r="E1375">
        <v>15</v>
      </c>
      <c r="F1375">
        <v>1</v>
      </c>
      <c r="G1375">
        <v>14</v>
      </c>
      <c r="H1375">
        <v>0</v>
      </c>
      <c r="I1375">
        <v>0</v>
      </c>
      <c r="J1375">
        <v>44</v>
      </c>
      <c r="K1375">
        <v>0</v>
      </c>
      <c r="L1375">
        <v>0</v>
      </c>
      <c r="M1375">
        <v>0</v>
      </c>
      <c r="N1375">
        <v>0</v>
      </c>
    </row>
    <row r="1376" spans="1:14" x14ac:dyDescent="0.25">
      <c r="A1376" t="s">
        <v>5471</v>
      </c>
      <c r="B1376" t="s">
        <v>74</v>
      </c>
      <c r="C1376" t="s">
        <v>141</v>
      </c>
      <c r="D1376" t="s">
        <v>4050</v>
      </c>
      <c r="E1376">
        <v>44</v>
      </c>
      <c r="F1376">
        <v>5</v>
      </c>
      <c r="G1376">
        <v>36</v>
      </c>
      <c r="H1376">
        <v>2</v>
      </c>
      <c r="I1376">
        <v>1</v>
      </c>
      <c r="J1376">
        <v>15</v>
      </c>
      <c r="K1376">
        <v>0</v>
      </c>
      <c r="L1376">
        <v>0</v>
      </c>
      <c r="M1376">
        <v>0</v>
      </c>
      <c r="N1376">
        <v>0</v>
      </c>
    </row>
    <row r="1377" spans="1:14" x14ac:dyDescent="0.25">
      <c r="A1377" t="s">
        <v>5472</v>
      </c>
      <c r="B1377" t="s">
        <v>74</v>
      </c>
      <c r="C1377" t="s">
        <v>141</v>
      </c>
      <c r="D1377" t="s">
        <v>4052</v>
      </c>
      <c r="E1377">
        <v>15</v>
      </c>
      <c r="F1377">
        <v>0</v>
      </c>
      <c r="G1377">
        <v>15</v>
      </c>
      <c r="H1377">
        <v>0</v>
      </c>
      <c r="I1377">
        <v>0</v>
      </c>
      <c r="J1377">
        <v>44</v>
      </c>
      <c r="K1377">
        <v>0</v>
      </c>
      <c r="L1377">
        <v>0</v>
      </c>
      <c r="M1377">
        <v>0</v>
      </c>
      <c r="N1377">
        <v>0</v>
      </c>
    </row>
    <row r="1378" spans="1:14" x14ac:dyDescent="0.25">
      <c r="A1378" t="s">
        <v>5473</v>
      </c>
      <c r="B1378" t="s">
        <v>74</v>
      </c>
      <c r="C1378" t="s">
        <v>141</v>
      </c>
      <c r="D1378" t="s">
        <v>4054</v>
      </c>
      <c r="E1378">
        <v>40</v>
      </c>
      <c r="F1378">
        <v>3</v>
      </c>
      <c r="G1378">
        <v>34</v>
      </c>
      <c r="H1378">
        <v>3</v>
      </c>
      <c r="I1378">
        <v>0</v>
      </c>
      <c r="J1378">
        <v>19</v>
      </c>
      <c r="K1378">
        <v>0</v>
      </c>
      <c r="L1378">
        <v>0</v>
      </c>
      <c r="M1378">
        <v>0</v>
      </c>
      <c r="N1378">
        <v>0</v>
      </c>
    </row>
    <row r="1379" spans="1:14" x14ac:dyDescent="0.25">
      <c r="A1379" t="s">
        <v>5474</v>
      </c>
      <c r="B1379" t="s">
        <v>74</v>
      </c>
      <c r="C1379" t="s">
        <v>141</v>
      </c>
      <c r="D1379" t="s">
        <v>4056</v>
      </c>
      <c r="E1379">
        <v>0</v>
      </c>
      <c r="F1379">
        <v>0</v>
      </c>
      <c r="G1379">
        <v>0</v>
      </c>
      <c r="H1379">
        <v>0</v>
      </c>
      <c r="I1379">
        <v>0</v>
      </c>
      <c r="J1379">
        <v>0</v>
      </c>
      <c r="K1379">
        <v>59</v>
      </c>
      <c r="L1379">
        <v>57</v>
      </c>
      <c r="M1379">
        <v>2</v>
      </c>
      <c r="N1379">
        <v>0</v>
      </c>
    </row>
    <row r="1380" spans="1:14" x14ac:dyDescent="0.25">
      <c r="A1380" t="s">
        <v>5475</v>
      </c>
      <c r="B1380" t="s">
        <v>74</v>
      </c>
      <c r="C1380" t="s">
        <v>141</v>
      </c>
      <c r="D1380" t="s">
        <v>4058</v>
      </c>
      <c r="E1380">
        <v>0</v>
      </c>
      <c r="F1380">
        <v>0</v>
      </c>
      <c r="G1380">
        <v>0</v>
      </c>
      <c r="H1380">
        <v>0</v>
      </c>
      <c r="I1380">
        <v>0</v>
      </c>
      <c r="J1380">
        <v>0</v>
      </c>
      <c r="K1380">
        <v>56</v>
      </c>
      <c r="L1380">
        <v>54</v>
      </c>
      <c r="M1380">
        <v>2</v>
      </c>
      <c r="N1380">
        <v>0</v>
      </c>
    </row>
    <row r="1381" spans="1:14" x14ac:dyDescent="0.25">
      <c r="A1381" t="s">
        <v>5476</v>
      </c>
      <c r="B1381" t="s">
        <v>74</v>
      </c>
      <c r="C1381" t="s">
        <v>142</v>
      </c>
      <c r="D1381" t="s">
        <v>4060</v>
      </c>
      <c r="E1381">
        <v>184</v>
      </c>
      <c r="F1381">
        <v>57</v>
      </c>
      <c r="G1381">
        <v>125</v>
      </c>
      <c r="H1381">
        <v>2</v>
      </c>
      <c r="I1381">
        <v>0</v>
      </c>
      <c r="J1381">
        <v>605</v>
      </c>
      <c r="K1381">
        <v>0</v>
      </c>
      <c r="L1381">
        <v>0</v>
      </c>
      <c r="M1381">
        <v>0</v>
      </c>
      <c r="N1381">
        <v>0</v>
      </c>
    </row>
    <row r="1382" spans="1:14" x14ac:dyDescent="0.25">
      <c r="A1382" t="s">
        <v>5477</v>
      </c>
      <c r="B1382" t="s">
        <v>74</v>
      </c>
      <c r="C1382" t="s">
        <v>142</v>
      </c>
      <c r="D1382" t="s">
        <v>4062</v>
      </c>
      <c r="E1382">
        <v>789</v>
      </c>
      <c r="F1382">
        <v>174</v>
      </c>
      <c r="G1382">
        <v>599</v>
      </c>
      <c r="H1382">
        <v>12</v>
      </c>
      <c r="I1382">
        <v>4</v>
      </c>
      <c r="J1382">
        <v>0</v>
      </c>
      <c r="K1382">
        <v>0</v>
      </c>
      <c r="L1382">
        <v>0</v>
      </c>
      <c r="M1382">
        <v>0</v>
      </c>
      <c r="N1382">
        <v>0</v>
      </c>
    </row>
    <row r="1383" spans="1:14" x14ac:dyDescent="0.25">
      <c r="A1383" t="s">
        <v>5478</v>
      </c>
      <c r="B1383" t="s">
        <v>74</v>
      </c>
      <c r="C1383" t="s">
        <v>142</v>
      </c>
      <c r="D1383" t="s">
        <v>4064</v>
      </c>
      <c r="E1383">
        <v>549</v>
      </c>
      <c r="F1383">
        <v>109</v>
      </c>
      <c r="G1383">
        <v>436</v>
      </c>
      <c r="H1383">
        <v>3</v>
      </c>
      <c r="I1383">
        <v>1</v>
      </c>
      <c r="J1383">
        <v>240</v>
      </c>
      <c r="K1383">
        <v>0</v>
      </c>
      <c r="L1383">
        <v>0</v>
      </c>
      <c r="M1383">
        <v>0</v>
      </c>
      <c r="N1383">
        <v>0</v>
      </c>
    </row>
    <row r="1384" spans="1:14" x14ac:dyDescent="0.25">
      <c r="A1384" t="s">
        <v>5479</v>
      </c>
      <c r="B1384" t="s">
        <v>74</v>
      </c>
      <c r="C1384" t="s">
        <v>142</v>
      </c>
      <c r="D1384" t="s">
        <v>4066</v>
      </c>
      <c r="E1384">
        <v>789</v>
      </c>
      <c r="F1384">
        <v>174</v>
      </c>
      <c r="G1384">
        <v>599</v>
      </c>
      <c r="H1384">
        <v>12</v>
      </c>
      <c r="I1384">
        <v>4</v>
      </c>
      <c r="J1384">
        <v>0</v>
      </c>
      <c r="K1384">
        <v>0</v>
      </c>
      <c r="L1384">
        <v>0</v>
      </c>
      <c r="M1384">
        <v>0</v>
      </c>
      <c r="N1384">
        <v>0</v>
      </c>
    </row>
    <row r="1385" spans="1:14" x14ac:dyDescent="0.25">
      <c r="A1385" t="s">
        <v>5480</v>
      </c>
      <c r="B1385" t="s">
        <v>74</v>
      </c>
      <c r="C1385" t="s">
        <v>142</v>
      </c>
      <c r="D1385" t="s">
        <v>4068</v>
      </c>
      <c r="E1385">
        <v>184</v>
      </c>
      <c r="F1385">
        <v>55</v>
      </c>
      <c r="G1385">
        <v>125</v>
      </c>
      <c r="H1385">
        <v>3</v>
      </c>
      <c r="I1385">
        <v>1</v>
      </c>
      <c r="J1385">
        <v>605</v>
      </c>
      <c r="K1385">
        <v>0</v>
      </c>
      <c r="L1385">
        <v>0</v>
      </c>
      <c r="M1385">
        <v>0</v>
      </c>
      <c r="N1385">
        <v>0</v>
      </c>
    </row>
    <row r="1386" spans="1:14" x14ac:dyDescent="0.25">
      <c r="A1386" t="s">
        <v>5481</v>
      </c>
      <c r="B1386" t="s">
        <v>74</v>
      </c>
      <c r="C1386" t="s">
        <v>142</v>
      </c>
      <c r="D1386" t="s">
        <v>4050</v>
      </c>
      <c r="E1386">
        <v>605</v>
      </c>
      <c r="F1386">
        <v>149</v>
      </c>
      <c r="G1386">
        <v>447</v>
      </c>
      <c r="H1386">
        <v>7</v>
      </c>
      <c r="I1386">
        <v>2</v>
      </c>
      <c r="J1386">
        <v>184</v>
      </c>
      <c r="K1386">
        <v>0</v>
      </c>
      <c r="L1386">
        <v>0</v>
      </c>
      <c r="M1386">
        <v>0</v>
      </c>
      <c r="N1386">
        <v>0</v>
      </c>
    </row>
    <row r="1387" spans="1:14" x14ac:dyDescent="0.25">
      <c r="A1387" t="s">
        <v>5482</v>
      </c>
      <c r="B1387" t="s">
        <v>74</v>
      </c>
      <c r="C1387" t="s">
        <v>142</v>
      </c>
      <c r="D1387" t="s">
        <v>4052</v>
      </c>
      <c r="E1387">
        <v>184</v>
      </c>
      <c r="F1387">
        <v>50</v>
      </c>
      <c r="G1387">
        <v>130</v>
      </c>
      <c r="H1387">
        <v>4</v>
      </c>
      <c r="I1387">
        <v>0</v>
      </c>
      <c r="J1387">
        <v>605</v>
      </c>
      <c r="K1387">
        <v>0</v>
      </c>
      <c r="L1387">
        <v>0</v>
      </c>
      <c r="M1387">
        <v>0</v>
      </c>
      <c r="N1387">
        <v>0</v>
      </c>
    </row>
    <row r="1388" spans="1:14" x14ac:dyDescent="0.25">
      <c r="A1388" t="s">
        <v>5483</v>
      </c>
      <c r="B1388" t="s">
        <v>74</v>
      </c>
      <c r="C1388" t="s">
        <v>142</v>
      </c>
      <c r="D1388" t="s">
        <v>4054</v>
      </c>
      <c r="E1388">
        <v>564</v>
      </c>
      <c r="F1388">
        <v>111</v>
      </c>
      <c r="G1388">
        <v>444</v>
      </c>
      <c r="H1388">
        <v>8</v>
      </c>
      <c r="I1388">
        <v>1</v>
      </c>
      <c r="J1388">
        <v>225</v>
      </c>
      <c r="K1388">
        <v>0</v>
      </c>
      <c r="L1388">
        <v>0</v>
      </c>
      <c r="M1388">
        <v>0</v>
      </c>
      <c r="N1388">
        <v>0</v>
      </c>
    </row>
    <row r="1389" spans="1:14" x14ac:dyDescent="0.25">
      <c r="A1389" t="s">
        <v>5484</v>
      </c>
      <c r="B1389" t="s">
        <v>74</v>
      </c>
      <c r="C1389" t="s">
        <v>142</v>
      </c>
      <c r="D1389" t="s">
        <v>4056</v>
      </c>
      <c r="E1389">
        <v>0</v>
      </c>
      <c r="F1389">
        <v>0</v>
      </c>
      <c r="G1389">
        <v>0</v>
      </c>
      <c r="H1389">
        <v>0</v>
      </c>
      <c r="I1389">
        <v>0</v>
      </c>
      <c r="J1389">
        <v>0</v>
      </c>
      <c r="K1389">
        <v>789</v>
      </c>
      <c r="L1389">
        <v>778</v>
      </c>
      <c r="M1389">
        <v>11</v>
      </c>
      <c r="N1389">
        <v>0</v>
      </c>
    </row>
    <row r="1390" spans="1:14" x14ac:dyDescent="0.25">
      <c r="A1390" t="s">
        <v>5485</v>
      </c>
      <c r="B1390" t="s">
        <v>74</v>
      </c>
      <c r="C1390" t="s">
        <v>142</v>
      </c>
      <c r="D1390" t="s">
        <v>4058</v>
      </c>
      <c r="E1390">
        <v>0</v>
      </c>
      <c r="F1390">
        <v>0</v>
      </c>
      <c r="G1390">
        <v>0</v>
      </c>
      <c r="H1390">
        <v>0</v>
      </c>
      <c r="I1390">
        <v>0</v>
      </c>
      <c r="J1390">
        <v>0</v>
      </c>
      <c r="K1390">
        <v>753</v>
      </c>
      <c r="L1390">
        <v>742</v>
      </c>
      <c r="M1390">
        <v>11</v>
      </c>
      <c r="N1390">
        <v>0</v>
      </c>
    </row>
    <row r="1391" spans="1:14" x14ac:dyDescent="0.25">
      <c r="A1391" t="s">
        <v>5486</v>
      </c>
      <c r="B1391" t="s">
        <v>74</v>
      </c>
      <c r="C1391" t="s">
        <v>143</v>
      </c>
      <c r="D1391" t="s">
        <v>4060</v>
      </c>
      <c r="E1391">
        <v>13</v>
      </c>
      <c r="F1391">
        <v>1</v>
      </c>
      <c r="G1391">
        <v>12</v>
      </c>
      <c r="H1391">
        <v>0</v>
      </c>
      <c r="I1391">
        <v>0</v>
      </c>
      <c r="J1391">
        <v>89</v>
      </c>
      <c r="K1391">
        <v>0</v>
      </c>
      <c r="L1391">
        <v>0</v>
      </c>
      <c r="M1391">
        <v>0</v>
      </c>
      <c r="N1391">
        <v>0</v>
      </c>
    </row>
    <row r="1392" spans="1:14" x14ac:dyDescent="0.25">
      <c r="A1392" t="s">
        <v>5487</v>
      </c>
      <c r="B1392" t="s">
        <v>74</v>
      </c>
      <c r="C1392" t="s">
        <v>143</v>
      </c>
      <c r="D1392" t="s">
        <v>4062</v>
      </c>
      <c r="E1392">
        <v>102</v>
      </c>
      <c r="F1392">
        <v>12</v>
      </c>
      <c r="G1392">
        <v>86</v>
      </c>
      <c r="H1392">
        <v>4</v>
      </c>
      <c r="I1392">
        <v>0</v>
      </c>
      <c r="J1392">
        <v>0</v>
      </c>
      <c r="K1392">
        <v>0</v>
      </c>
      <c r="L1392">
        <v>0</v>
      </c>
      <c r="M1392">
        <v>0</v>
      </c>
      <c r="N1392">
        <v>0</v>
      </c>
    </row>
    <row r="1393" spans="1:14" x14ac:dyDescent="0.25">
      <c r="A1393" t="s">
        <v>5488</v>
      </c>
      <c r="B1393" t="s">
        <v>74</v>
      </c>
      <c r="C1393" t="s">
        <v>143</v>
      </c>
      <c r="D1393" t="s">
        <v>4064</v>
      </c>
      <c r="E1393">
        <v>79</v>
      </c>
      <c r="F1393">
        <v>9</v>
      </c>
      <c r="G1393">
        <v>70</v>
      </c>
      <c r="H1393">
        <v>0</v>
      </c>
      <c r="I1393">
        <v>0</v>
      </c>
      <c r="J1393">
        <v>23</v>
      </c>
      <c r="K1393">
        <v>0</v>
      </c>
      <c r="L1393">
        <v>0</v>
      </c>
      <c r="M1393">
        <v>0</v>
      </c>
      <c r="N1393">
        <v>0</v>
      </c>
    </row>
    <row r="1394" spans="1:14" x14ac:dyDescent="0.25">
      <c r="A1394" t="s">
        <v>5489</v>
      </c>
      <c r="B1394" t="s">
        <v>74</v>
      </c>
      <c r="C1394" t="s">
        <v>143</v>
      </c>
      <c r="D1394" t="s">
        <v>4066</v>
      </c>
      <c r="E1394">
        <v>102</v>
      </c>
      <c r="F1394">
        <v>12</v>
      </c>
      <c r="G1394">
        <v>86</v>
      </c>
      <c r="H1394">
        <v>4</v>
      </c>
      <c r="I1394">
        <v>0</v>
      </c>
      <c r="J1394">
        <v>0</v>
      </c>
      <c r="K1394">
        <v>0</v>
      </c>
      <c r="L1394">
        <v>0</v>
      </c>
      <c r="M1394">
        <v>0</v>
      </c>
      <c r="N1394">
        <v>0</v>
      </c>
    </row>
    <row r="1395" spans="1:14" x14ac:dyDescent="0.25">
      <c r="A1395" t="s">
        <v>5490</v>
      </c>
      <c r="B1395" t="s">
        <v>74</v>
      </c>
      <c r="C1395" t="s">
        <v>143</v>
      </c>
      <c r="D1395" t="s">
        <v>4068</v>
      </c>
      <c r="E1395">
        <v>13</v>
      </c>
      <c r="F1395">
        <v>0</v>
      </c>
      <c r="G1395">
        <v>13</v>
      </c>
      <c r="H1395">
        <v>0</v>
      </c>
      <c r="I1395">
        <v>0</v>
      </c>
      <c r="J1395">
        <v>89</v>
      </c>
      <c r="K1395">
        <v>0</v>
      </c>
      <c r="L1395">
        <v>0</v>
      </c>
      <c r="M1395">
        <v>0</v>
      </c>
      <c r="N1395">
        <v>0</v>
      </c>
    </row>
    <row r="1396" spans="1:14" x14ac:dyDescent="0.25">
      <c r="A1396" t="s">
        <v>5491</v>
      </c>
      <c r="B1396" t="s">
        <v>74</v>
      </c>
      <c r="C1396" t="s">
        <v>143</v>
      </c>
      <c r="D1396" t="s">
        <v>4050</v>
      </c>
      <c r="E1396">
        <v>89</v>
      </c>
      <c r="F1396">
        <v>18</v>
      </c>
      <c r="G1396">
        <v>67</v>
      </c>
      <c r="H1396">
        <v>4</v>
      </c>
      <c r="I1396">
        <v>0</v>
      </c>
      <c r="J1396">
        <v>13</v>
      </c>
      <c r="K1396">
        <v>0</v>
      </c>
      <c r="L1396">
        <v>0</v>
      </c>
      <c r="M1396">
        <v>0</v>
      </c>
      <c r="N1396">
        <v>0</v>
      </c>
    </row>
    <row r="1397" spans="1:14" x14ac:dyDescent="0.25">
      <c r="A1397" t="s">
        <v>5492</v>
      </c>
      <c r="B1397" t="s">
        <v>74</v>
      </c>
      <c r="C1397" t="s">
        <v>143</v>
      </c>
      <c r="D1397" t="s">
        <v>4052</v>
      </c>
      <c r="E1397">
        <v>13</v>
      </c>
      <c r="F1397">
        <v>0</v>
      </c>
      <c r="G1397">
        <v>13</v>
      </c>
      <c r="H1397">
        <v>0</v>
      </c>
      <c r="I1397">
        <v>0</v>
      </c>
      <c r="J1397">
        <v>89</v>
      </c>
      <c r="K1397">
        <v>0</v>
      </c>
      <c r="L1397">
        <v>0</v>
      </c>
      <c r="M1397">
        <v>0</v>
      </c>
      <c r="N1397">
        <v>0</v>
      </c>
    </row>
    <row r="1398" spans="1:14" x14ac:dyDescent="0.25">
      <c r="A1398" t="s">
        <v>5493</v>
      </c>
      <c r="B1398" t="s">
        <v>74</v>
      </c>
      <c r="C1398" t="s">
        <v>143</v>
      </c>
      <c r="D1398" t="s">
        <v>4054</v>
      </c>
      <c r="E1398">
        <v>84</v>
      </c>
      <c r="F1398">
        <v>9</v>
      </c>
      <c r="G1398">
        <v>71</v>
      </c>
      <c r="H1398">
        <v>4</v>
      </c>
      <c r="I1398">
        <v>0</v>
      </c>
      <c r="J1398">
        <v>18</v>
      </c>
      <c r="K1398">
        <v>0</v>
      </c>
      <c r="L1398">
        <v>0</v>
      </c>
      <c r="M1398">
        <v>0</v>
      </c>
      <c r="N1398">
        <v>0</v>
      </c>
    </row>
    <row r="1399" spans="1:14" x14ac:dyDescent="0.25">
      <c r="A1399" t="s">
        <v>5494</v>
      </c>
      <c r="B1399" t="s">
        <v>74</v>
      </c>
      <c r="C1399" t="s">
        <v>143</v>
      </c>
      <c r="D1399" t="s">
        <v>4056</v>
      </c>
      <c r="E1399">
        <v>0</v>
      </c>
      <c r="F1399">
        <v>0</v>
      </c>
      <c r="G1399">
        <v>0</v>
      </c>
      <c r="H1399">
        <v>0</v>
      </c>
      <c r="I1399">
        <v>0</v>
      </c>
      <c r="J1399">
        <v>0</v>
      </c>
      <c r="K1399">
        <v>102</v>
      </c>
      <c r="L1399">
        <v>101</v>
      </c>
      <c r="M1399">
        <v>1</v>
      </c>
      <c r="N1399">
        <v>0</v>
      </c>
    </row>
    <row r="1400" spans="1:14" x14ac:dyDescent="0.25">
      <c r="A1400" t="s">
        <v>5495</v>
      </c>
      <c r="B1400" t="s">
        <v>74</v>
      </c>
      <c r="C1400" t="s">
        <v>143</v>
      </c>
      <c r="D1400" t="s">
        <v>4058</v>
      </c>
      <c r="E1400">
        <v>0</v>
      </c>
      <c r="F1400">
        <v>0</v>
      </c>
      <c r="G1400">
        <v>0</v>
      </c>
      <c r="H1400">
        <v>0</v>
      </c>
      <c r="I1400">
        <v>0</v>
      </c>
      <c r="J1400">
        <v>0</v>
      </c>
      <c r="K1400">
        <v>87</v>
      </c>
      <c r="L1400">
        <v>86</v>
      </c>
      <c r="M1400">
        <v>1</v>
      </c>
      <c r="N1400">
        <v>0</v>
      </c>
    </row>
    <row r="1401" spans="1:14" x14ac:dyDescent="0.25">
      <c r="A1401" t="s">
        <v>5496</v>
      </c>
      <c r="B1401" t="s">
        <v>74</v>
      </c>
      <c r="C1401" t="s">
        <v>144</v>
      </c>
      <c r="D1401" t="s">
        <v>4060</v>
      </c>
      <c r="E1401">
        <v>14</v>
      </c>
      <c r="F1401">
        <v>5</v>
      </c>
      <c r="G1401">
        <v>8</v>
      </c>
      <c r="H1401">
        <v>1</v>
      </c>
      <c r="I1401">
        <v>0</v>
      </c>
      <c r="J1401">
        <v>74</v>
      </c>
      <c r="K1401">
        <v>0</v>
      </c>
      <c r="L1401">
        <v>0</v>
      </c>
      <c r="M1401">
        <v>0</v>
      </c>
      <c r="N1401">
        <v>0</v>
      </c>
    </row>
    <row r="1402" spans="1:14" x14ac:dyDescent="0.25">
      <c r="A1402" t="s">
        <v>5497</v>
      </c>
      <c r="B1402" t="s">
        <v>74</v>
      </c>
      <c r="C1402" t="s">
        <v>144</v>
      </c>
      <c r="D1402" t="s">
        <v>4062</v>
      </c>
      <c r="E1402">
        <v>88</v>
      </c>
      <c r="F1402">
        <v>9</v>
      </c>
      <c r="G1402">
        <v>75</v>
      </c>
      <c r="H1402">
        <v>4</v>
      </c>
      <c r="I1402">
        <v>0</v>
      </c>
      <c r="J1402">
        <v>0</v>
      </c>
      <c r="K1402">
        <v>0</v>
      </c>
      <c r="L1402">
        <v>0</v>
      </c>
      <c r="M1402">
        <v>0</v>
      </c>
      <c r="N1402">
        <v>0</v>
      </c>
    </row>
    <row r="1403" spans="1:14" x14ac:dyDescent="0.25">
      <c r="A1403" t="s">
        <v>5498</v>
      </c>
      <c r="B1403" t="s">
        <v>74</v>
      </c>
      <c r="C1403" t="s">
        <v>144</v>
      </c>
      <c r="D1403" t="s">
        <v>4064</v>
      </c>
      <c r="E1403">
        <v>64</v>
      </c>
      <c r="F1403">
        <v>3</v>
      </c>
      <c r="G1403">
        <v>59</v>
      </c>
      <c r="H1403">
        <v>2</v>
      </c>
      <c r="I1403">
        <v>0</v>
      </c>
      <c r="J1403">
        <v>24</v>
      </c>
      <c r="K1403">
        <v>0</v>
      </c>
      <c r="L1403">
        <v>0</v>
      </c>
      <c r="M1403">
        <v>0</v>
      </c>
      <c r="N1403">
        <v>0</v>
      </c>
    </row>
    <row r="1404" spans="1:14" x14ac:dyDescent="0.25">
      <c r="A1404" t="s">
        <v>5499</v>
      </c>
      <c r="B1404" t="s">
        <v>74</v>
      </c>
      <c r="C1404" t="s">
        <v>144</v>
      </c>
      <c r="D1404" t="s">
        <v>4066</v>
      </c>
      <c r="E1404">
        <v>88</v>
      </c>
      <c r="F1404">
        <v>9</v>
      </c>
      <c r="G1404">
        <v>75</v>
      </c>
      <c r="H1404">
        <v>4</v>
      </c>
      <c r="I1404">
        <v>0</v>
      </c>
      <c r="J1404">
        <v>0</v>
      </c>
      <c r="K1404">
        <v>0</v>
      </c>
      <c r="L1404">
        <v>0</v>
      </c>
      <c r="M1404">
        <v>0</v>
      </c>
      <c r="N1404">
        <v>0</v>
      </c>
    </row>
    <row r="1405" spans="1:14" x14ac:dyDescent="0.25">
      <c r="A1405" t="s">
        <v>5500</v>
      </c>
      <c r="B1405" t="s">
        <v>74</v>
      </c>
      <c r="C1405" t="s">
        <v>144</v>
      </c>
      <c r="D1405" t="s">
        <v>4068</v>
      </c>
      <c r="E1405">
        <v>14</v>
      </c>
      <c r="F1405">
        <v>6</v>
      </c>
      <c r="G1405">
        <v>7</v>
      </c>
      <c r="H1405">
        <v>1</v>
      </c>
      <c r="I1405">
        <v>0</v>
      </c>
      <c r="J1405">
        <v>74</v>
      </c>
      <c r="K1405">
        <v>0</v>
      </c>
      <c r="L1405">
        <v>0</v>
      </c>
      <c r="M1405">
        <v>0</v>
      </c>
      <c r="N1405">
        <v>0</v>
      </c>
    </row>
    <row r="1406" spans="1:14" x14ac:dyDescent="0.25">
      <c r="A1406" t="s">
        <v>5501</v>
      </c>
      <c r="B1406" t="s">
        <v>74</v>
      </c>
      <c r="C1406" t="s">
        <v>144</v>
      </c>
      <c r="D1406" t="s">
        <v>4050</v>
      </c>
      <c r="E1406">
        <v>74</v>
      </c>
      <c r="F1406">
        <v>8</v>
      </c>
      <c r="G1406">
        <v>63</v>
      </c>
      <c r="H1406">
        <v>3</v>
      </c>
      <c r="I1406">
        <v>0</v>
      </c>
      <c r="J1406">
        <v>14</v>
      </c>
      <c r="K1406">
        <v>0</v>
      </c>
      <c r="L1406">
        <v>0</v>
      </c>
      <c r="M1406">
        <v>0</v>
      </c>
      <c r="N1406">
        <v>0</v>
      </c>
    </row>
    <row r="1407" spans="1:14" x14ac:dyDescent="0.25">
      <c r="A1407" t="s">
        <v>5502</v>
      </c>
      <c r="B1407" t="s">
        <v>74</v>
      </c>
      <c r="C1407" t="s">
        <v>144</v>
      </c>
      <c r="D1407" t="s">
        <v>4052</v>
      </c>
      <c r="E1407">
        <v>14</v>
      </c>
      <c r="F1407">
        <v>5</v>
      </c>
      <c r="G1407">
        <v>8</v>
      </c>
      <c r="H1407">
        <v>1</v>
      </c>
      <c r="I1407">
        <v>0</v>
      </c>
      <c r="J1407">
        <v>74</v>
      </c>
      <c r="K1407">
        <v>0</v>
      </c>
      <c r="L1407">
        <v>0</v>
      </c>
      <c r="M1407">
        <v>0</v>
      </c>
      <c r="N1407">
        <v>0</v>
      </c>
    </row>
    <row r="1408" spans="1:14" x14ac:dyDescent="0.25">
      <c r="A1408" t="s">
        <v>5503</v>
      </c>
      <c r="B1408" t="s">
        <v>74</v>
      </c>
      <c r="C1408" t="s">
        <v>144</v>
      </c>
      <c r="D1408" t="s">
        <v>4054</v>
      </c>
      <c r="E1408">
        <v>66</v>
      </c>
      <c r="F1408">
        <v>3</v>
      </c>
      <c r="G1408">
        <v>60</v>
      </c>
      <c r="H1408">
        <v>3</v>
      </c>
      <c r="I1408">
        <v>0</v>
      </c>
      <c r="J1408">
        <v>22</v>
      </c>
      <c r="K1408">
        <v>0</v>
      </c>
      <c r="L1408">
        <v>0</v>
      </c>
      <c r="M1408">
        <v>0</v>
      </c>
      <c r="N1408">
        <v>0</v>
      </c>
    </row>
    <row r="1409" spans="1:14" x14ac:dyDescent="0.25">
      <c r="A1409" t="s">
        <v>5504</v>
      </c>
      <c r="B1409" t="s">
        <v>74</v>
      </c>
      <c r="C1409" t="s">
        <v>144</v>
      </c>
      <c r="D1409" t="s">
        <v>4056</v>
      </c>
      <c r="E1409">
        <v>0</v>
      </c>
      <c r="F1409">
        <v>0</v>
      </c>
      <c r="G1409">
        <v>0</v>
      </c>
      <c r="H1409">
        <v>0</v>
      </c>
      <c r="I1409">
        <v>0</v>
      </c>
      <c r="J1409">
        <v>0</v>
      </c>
      <c r="K1409">
        <v>85</v>
      </c>
      <c r="L1409">
        <v>83</v>
      </c>
      <c r="M1409">
        <v>2</v>
      </c>
      <c r="N1409">
        <v>0</v>
      </c>
    </row>
    <row r="1410" spans="1:14" x14ac:dyDescent="0.25">
      <c r="A1410" t="s">
        <v>5505</v>
      </c>
      <c r="B1410" t="s">
        <v>74</v>
      </c>
      <c r="C1410" t="s">
        <v>144</v>
      </c>
      <c r="D1410" t="s">
        <v>4058</v>
      </c>
      <c r="E1410">
        <v>0</v>
      </c>
      <c r="F1410">
        <v>0</v>
      </c>
      <c r="G1410">
        <v>0</v>
      </c>
      <c r="H1410">
        <v>0</v>
      </c>
      <c r="I1410">
        <v>0</v>
      </c>
      <c r="J1410">
        <v>0</v>
      </c>
      <c r="K1410">
        <v>78</v>
      </c>
      <c r="L1410">
        <v>77</v>
      </c>
      <c r="M1410">
        <v>1</v>
      </c>
      <c r="N1410">
        <v>0</v>
      </c>
    </row>
    <row r="1411" spans="1:14" x14ac:dyDescent="0.25">
      <c r="A1411" t="s">
        <v>5506</v>
      </c>
      <c r="B1411" t="s">
        <v>74</v>
      </c>
      <c r="C1411" t="s">
        <v>145</v>
      </c>
      <c r="D1411" t="s">
        <v>4060</v>
      </c>
      <c r="E1411">
        <v>6</v>
      </c>
      <c r="F1411">
        <v>1</v>
      </c>
      <c r="G1411">
        <v>5</v>
      </c>
      <c r="H1411">
        <v>0</v>
      </c>
      <c r="I1411">
        <v>0</v>
      </c>
      <c r="J1411">
        <v>34</v>
      </c>
      <c r="K1411">
        <v>0</v>
      </c>
      <c r="L1411">
        <v>0</v>
      </c>
      <c r="M1411">
        <v>0</v>
      </c>
      <c r="N1411">
        <v>0</v>
      </c>
    </row>
    <row r="1412" spans="1:14" x14ac:dyDescent="0.25">
      <c r="A1412" t="s">
        <v>5507</v>
      </c>
      <c r="B1412" t="s">
        <v>74</v>
      </c>
      <c r="C1412" t="s">
        <v>145</v>
      </c>
      <c r="D1412" t="s">
        <v>4062</v>
      </c>
      <c r="E1412">
        <v>40</v>
      </c>
      <c r="F1412">
        <v>10</v>
      </c>
      <c r="G1412">
        <v>30</v>
      </c>
      <c r="H1412">
        <v>0</v>
      </c>
      <c r="I1412">
        <v>0</v>
      </c>
      <c r="J1412">
        <v>0</v>
      </c>
      <c r="K1412">
        <v>0</v>
      </c>
      <c r="L1412">
        <v>0</v>
      </c>
      <c r="M1412">
        <v>0</v>
      </c>
      <c r="N1412">
        <v>0</v>
      </c>
    </row>
    <row r="1413" spans="1:14" x14ac:dyDescent="0.25">
      <c r="A1413" t="s">
        <v>5508</v>
      </c>
      <c r="B1413" t="s">
        <v>74</v>
      </c>
      <c r="C1413" t="s">
        <v>145</v>
      </c>
      <c r="D1413" t="s">
        <v>4064</v>
      </c>
      <c r="E1413">
        <v>33</v>
      </c>
      <c r="F1413">
        <v>9</v>
      </c>
      <c r="G1413">
        <v>24</v>
      </c>
      <c r="H1413">
        <v>0</v>
      </c>
      <c r="I1413">
        <v>0</v>
      </c>
      <c r="J1413">
        <v>7</v>
      </c>
      <c r="K1413">
        <v>0</v>
      </c>
      <c r="L1413">
        <v>0</v>
      </c>
      <c r="M1413">
        <v>0</v>
      </c>
      <c r="N1413">
        <v>0</v>
      </c>
    </row>
    <row r="1414" spans="1:14" x14ac:dyDescent="0.25">
      <c r="A1414" t="s">
        <v>5509</v>
      </c>
      <c r="B1414" t="s">
        <v>74</v>
      </c>
      <c r="C1414" t="s">
        <v>145</v>
      </c>
      <c r="D1414" t="s">
        <v>4066</v>
      </c>
      <c r="E1414">
        <v>40</v>
      </c>
      <c r="F1414">
        <v>10</v>
      </c>
      <c r="G1414">
        <v>30</v>
      </c>
      <c r="H1414">
        <v>0</v>
      </c>
      <c r="I1414">
        <v>0</v>
      </c>
      <c r="J1414">
        <v>0</v>
      </c>
      <c r="K1414">
        <v>0</v>
      </c>
      <c r="L1414">
        <v>0</v>
      </c>
      <c r="M1414">
        <v>0</v>
      </c>
      <c r="N1414">
        <v>0</v>
      </c>
    </row>
    <row r="1415" spans="1:14" x14ac:dyDescent="0.25">
      <c r="A1415" t="s">
        <v>5510</v>
      </c>
      <c r="B1415" t="s">
        <v>74</v>
      </c>
      <c r="C1415" t="s">
        <v>145</v>
      </c>
      <c r="D1415" t="s">
        <v>4068</v>
      </c>
      <c r="E1415">
        <v>6</v>
      </c>
      <c r="F1415">
        <v>1</v>
      </c>
      <c r="G1415">
        <v>5</v>
      </c>
      <c r="H1415">
        <v>0</v>
      </c>
      <c r="I1415">
        <v>0</v>
      </c>
      <c r="J1415">
        <v>34</v>
      </c>
      <c r="K1415">
        <v>0</v>
      </c>
      <c r="L1415">
        <v>0</v>
      </c>
      <c r="M1415">
        <v>0</v>
      </c>
      <c r="N1415">
        <v>0</v>
      </c>
    </row>
    <row r="1416" spans="1:14" x14ac:dyDescent="0.25">
      <c r="A1416" t="s">
        <v>5511</v>
      </c>
      <c r="B1416" t="s">
        <v>74</v>
      </c>
      <c r="C1416" t="s">
        <v>145</v>
      </c>
      <c r="D1416" t="s">
        <v>4050</v>
      </c>
      <c r="E1416">
        <v>34</v>
      </c>
      <c r="F1416">
        <v>13</v>
      </c>
      <c r="G1416">
        <v>21</v>
      </c>
      <c r="H1416">
        <v>0</v>
      </c>
      <c r="I1416">
        <v>0</v>
      </c>
      <c r="J1416">
        <v>6</v>
      </c>
      <c r="K1416">
        <v>0</v>
      </c>
      <c r="L1416">
        <v>0</v>
      </c>
      <c r="M1416">
        <v>0</v>
      </c>
      <c r="N1416">
        <v>0</v>
      </c>
    </row>
    <row r="1417" spans="1:14" x14ac:dyDescent="0.25">
      <c r="A1417" t="s">
        <v>5512</v>
      </c>
      <c r="B1417" t="s">
        <v>74</v>
      </c>
      <c r="C1417" t="s">
        <v>145</v>
      </c>
      <c r="D1417" t="s">
        <v>4052</v>
      </c>
      <c r="E1417">
        <v>6</v>
      </c>
      <c r="F1417">
        <v>1</v>
      </c>
      <c r="G1417">
        <v>5</v>
      </c>
      <c r="H1417">
        <v>0</v>
      </c>
      <c r="I1417">
        <v>0</v>
      </c>
      <c r="J1417">
        <v>34</v>
      </c>
      <c r="K1417">
        <v>0</v>
      </c>
      <c r="L1417">
        <v>0</v>
      </c>
      <c r="M1417">
        <v>0</v>
      </c>
      <c r="N1417">
        <v>0</v>
      </c>
    </row>
    <row r="1418" spans="1:14" x14ac:dyDescent="0.25">
      <c r="A1418" t="s">
        <v>5513</v>
      </c>
      <c r="B1418" t="s">
        <v>74</v>
      </c>
      <c r="C1418" t="s">
        <v>145</v>
      </c>
      <c r="D1418" t="s">
        <v>4054</v>
      </c>
      <c r="E1418">
        <v>33</v>
      </c>
      <c r="F1418">
        <v>9</v>
      </c>
      <c r="G1418">
        <v>24</v>
      </c>
      <c r="H1418">
        <v>0</v>
      </c>
      <c r="I1418">
        <v>0</v>
      </c>
      <c r="J1418">
        <v>7</v>
      </c>
      <c r="K1418">
        <v>0</v>
      </c>
      <c r="L1418">
        <v>0</v>
      </c>
      <c r="M1418">
        <v>0</v>
      </c>
      <c r="N1418">
        <v>0</v>
      </c>
    </row>
    <row r="1419" spans="1:14" x14ac:dyDescent="0.25">
      <c r="A1419" t="s">
        <v>5514</v>
      </c>
      <c r="B1419" t="s">
        <v>74</v>
      </c>
      <c r="C1419" t="s">
        <v>145</v>
      </c>
      <c r="D1419" t="s">
        <v>4056</v>
      </c>
      <c r="E1419">
        <v>0</v>
      </c>
      <c r="F1419">
        <v>0</v>
      </c>
      <c r="G1419">
        <v>0</v>
      </c>
      <c r="H1419">
        <v>0</v>
      </c>
      <c r="I1419">
        <v>0</v>
      </c>
      <c r="J1419">
        <v>0</v>
      </c>
      <c r="K1419">
        <v>40</v>
      </c>
      <c r="L1419">
        <v>40</v>
      </c>
      <c r="M1419">
        <v>0</v>
      </c>
      <c r="N1419">
        <v>0</v>
      </c>
    </row>
    <row r="1420" spans="1:14" x14ac:dyDescent="0.25">
      <c r="A1420" t="s">
        <v>5515</v>
      </c>
      <c r="B1420" t="s">
        <v>74</v>
      </c>
      <c r="C1420" t="s">
        <v>145</v>
      </c>
      <c r="D1420" t="s">
        <v>4058</v>
      </c>
      <c r="E1420">
        <v>0</v>
      </c>
      <c r="F1420">
        <v>0</v>
      </c>
      <c r="G1420">
        <v>0</v>
      </c>
      <c r="H1420">
        <v>0</v>
      </c>
      <c r="I1420">
        <v>0</v>
      </c>
      <c r="J1420">
        <v>0</v>
      </c>
      <c r="K1420">
        <v>38</v>
      </c>
      <c r="L1420">
        <v>38</v>
      </c>
      <c r="M1420">
        <v>0</v>
      </c>
      <c r="N1420">
        <v>0</v>
      </c>
    </row>
    <row r="1421" spans="1:14" x14ac:dyDescent="0.25">
      <c r="A1421" t="s">
        <v>5516</v>
      </c>
      <c r="B1421" t="s">
        <v>74</v>
      </c>
      <c r="C1421" t="s">
        <v>146</v>
      </c>
      <c r="D1421" t="s">
        <v>4060</v>
      </c>
      <c r="E1421">
        <v>32</v>
      </c>
      <c r="F1421">
        <v>8</v>
      </c>
      <c r="G1421">
        <v>24</v>
      </c>
      <c r="H1421">
        <v>0</v>
      </c>
      <c r="I1421">
        <v>0</v>
      </c>
      <c r="J1421">
        <v>100</v>
      </c>
      <c r="K1421">
        <v>0</v>
      </c>
      <c r="L1421">
        <v>0</v>
      </c>
      <c r="M1421">
        <v>0</v>
      </c>
      <c r="N1421">
        <v>0</v>
      </c>
    </row>
    <row r="1422" spans="1:14" x14ac:dyDescent="0.25">
      <c r="A1422" t="s">
        <v>5517</v>
      </c>
      <c r="B1422" t="s">
        <v>74</v>
      </c>
      <c r="C1422" t="s">
        <v>146</v>
      </c>
      <c r="D1422" t="s">
        <v>4062</v>
      </c>
      <c r="E1422">
        <v>132</v>
      </c>
      <c r="F1422">
        <v>20</v>
      </c>
      <c r="G1422">
        <v>103</v>
      </c>
      <c r="H1422">
        <v>7</v>
      </c>
      <c r="I1422">
        <v>2</v>
      </c>
      <c r="J1422">
        <v>0</v>
      </c>
      <c r="K1422">
        <v>0</v>
      </c>
      <c r="L1422">
        <v>0</v>
      </c>
      <c r="M1422">
        <v>0</v>
      </c>
      <c r="N1422">
        <v>0</v>
      </c>
    </row>
    <row r="1423" spans="1:14" x14ac:dyDescent="0.25">
      <c r="A1423" t="s">
        <v>5518</v>
      </c>
      <c r="B1423" t="s">
        <v>74</v>
      </c>
      <c r="C1423" t="s">
        <v>146</v>
      </c>
      <c r="D1423" t="s">
        <v>4064</v>
      </c>
      <c r="E1423">
        <v>83</v>
      </c>
      <c r="F1423">
        <v>11</v>
      </c>
      <c r="G1423">
        <v>69</v>
      </c>
      <c r="H1423">
        <v>3</v>
      </c>
      <c r="I1423">
        <v>0</v>
      </c>
      <c r="J1423">
        <v>49</v>
      </c>
      <c r="K1423">
        <v>0</v>
      </c>
      <c r="L1423">
        <v>0</v>
      </c>
      <c r="M1423">
        <v>0</v>
      </c>
      <c r="N1423">
        <v>0</v>
      </c>
    </row>
    <row r="1424" spans="1:14" x14ac:dyDescent="0.25">
      <c r="A1424" t="s">
        <v>5519</v>
      </c>
      <c r="B1424" t="s">
        <v>74</v>
      </c>
      <c r="C1424" t="s">
        <v>146</v>
      </c>
      <c r="D1424" t="s">
        <v>4066</v>
      </c>
      <c r="E1424">
        <v>132</v>
      </c>
      <c r="F1424">
        <v>20</v>
      </c>
      <c r="G1424">
        <v>103</v>
      </c>
      <c r="H1424">
        <v>7</v>
      </c>
      <c r="I1424">
        <v>2</v>
      </c>
      <c r="J1424">
        <v>0</v>
      </c>
      <c r="K1424">
        <v>0</v>
      </c>
      <c r="L1424">
        <v>0</v>
      </c>
      <c r="M1424">
        <v>0</v>
      </c>
      <c r="N1424">
        <v>0</v>
      </c>
    </row>
    <row r="1425" spans="1:14" x14ac:dyDescent="0.25">
      <c r="A1425" t="s">
        <v>5520</v>
      </c>
      <c r="B1425" t="s">
        <v>74</v>
      </c>
      <c r="C1425" t="s">
        <v>146</v>
      </c>
      <c r="D1425" t="s">
        <v>4068</v>
      </c>
      <c r="E1425">
        <v>32</v>
      </c>
      <c r="F1425">
        <v>7</v>
      </c>
      <c r="G1425">
        <v>23</v>
      </c>
      <c r="H1425">
        <v>2</v>
      </c>
      <c r="I1425">
        <v>0</v>
      </c>
      <c r="J1425">
        <v>100</v>
      </c>
      <c r="K1425">
        <v>0</v>
      </c>
      <c r="L1425">
        <v>0</v>
      </c>
      <c r="M1425">
        <v>0</v>
      </c>
      <c r="N1425">
        <v>0</v>
      </c>
    </row>
    <row r="1426" spans="1:14" x14ac:dyDescent="0.25">
      <c r="A1426" t="s">
        <v>5521</v>
      </c>
      <c r="B1426" t="s">
        <v>74</v>
      </c>
      <c r="C1426" t="s">
        <v>146</v>
      </c>
      <c r="D1426" t="s">
        <v>4050</v>
      </c>
      <c r="E1426">
        <v>100</v>
      </c>
      <c r="F1426">
        <v>13</v>
      </c>
      <c r="G1426">
        <v>81</v>
      </c>
      <c r="H1426">
        <v>4</v>
      </c>
      <c r="I1426">
        <v>2</v>
      </c>
      <c r="J1426">
        <v>32</v>
      </c>
      <c r="K1426">
        <v>0</v>
      </c>
      <c r="L1426">
        <v>0</v>
      </c>
      <c r="M1426">
        <v>0</v>
      </c>
      <c r="N1426">
        <v>0</v>
      </c>
    </row>
    <row r="1427" spans="1:14" x14ac:dyDescent="0.25">
      <c r="A1427" t="s">
        <v>5522</v>
      </c>
      <c r="B1427" t="s">
        <v>74</v>
      </c>
      <c r="C1427" t="s">
        <v>146</v>
      </c>
      <c r="D1427" t="s">
        <v>4052</v>
      </c>
      <c r="E1427">
        <v>32</v>
      </c>
      <c r="F1427">
        <v>7</v>
      </c>
      <c r="G1427">
        <v>23</v>
      </c>
      <c r="H1427">
        <v>2</v>
      </c>
      <c r="I1427">
        <v>0</v>
      </c>
      <c r="J1427">
        <v>100</v>
      </c>
      <c r="K1427">
        <v>0</v>
      </c>
      <c r="L1427">
        <v>0</v>
      </c>
      <c r="M1427">
        <v>0</v>
      </c>
      <c r="N1427">
        <v>0</v>
      </c>
    </row>
    <row r="1428" spans="1:14" x14ac:dyDescent="0.25">
      <c r="A1428" t="s">
        <v>5523</v>
      </c>
      <c r="B1428" t="s">
        <v>74</v>
      </c>
      <c r="C1428" t="s">
        <v>146</v>
      </c>
      <c r="D1428" t="s">
        <v>4054</v>
      </c>
      <c r="E1428">
        <v>93</v>
      </c>
      <c r="F1428">
        <v>13</v>
      </c>
      <c r="G1428">
        <v>76</v>
      </c>
      <c r="H1428">
        <v>4</v>
      </c>
      <c r="I1428">
        <v>0</v>
      </c>
      <c r="J1428">
        <v>39</v>
      </c>
      <c r="K1428">
        <v>0</v>
      </c>
      <c r="L1428">
        <v>0</v>
      </c>
      <c r="M1428">
        <v>0</v>
      </c>
      <c r="N1428">
        <v>0</v>
      </c>
    </row>
    <row r="1429" spans="1:14" x14ac:dyDescent="0.25">
      <c r="A1429" t="s">
        <v>5524</v>
      </c>
      <c r="B1429" t="s">
        <v>74</v>
      </c>
      <c r="C1429" t="s">
        <v>146</v>
      </c>
      <c r="D1429" t="s">
        <v>4056</v>
      </c>
      <c r="E1429">
        <v>0</v>
      </c>
      <c r="F1429">
        <v>0</v>
      </c>
      <c r="G1429">
        <v>0</v>
      </c>
      <c r="H1429">
        <v>0</v>
      </c>
      <c r="I1429">
        <v>0</v>
      </c>
      <c r="J1429">
        <v>0</v>
      </c>
      <c r="K1429">
        <v>131</v>
      </c>
      <c r="L1429">
        <v>126</v>
      </c>
      <c r="M1429">
        <v>5</v>
      </c>
      <c r="N1429">
        <v>0</v>
      </c>
    </row>
    <row r="1430" spans="1:14" x14ac:dyDescent="0.25">
      <c r="A1430" t="s">
        <v>5525</v>
      </c>
      <c r="B1430" t="s">
        <v>74</v>
      </c>
      <c r="C1430" t="s">
        <v>146</v>
      </c>
      <c r="D1430" t="s">
        <v>4058</v>
      </c>
      <c r="E1430">
        <v>0</v>
      </c>
      <c r="F1430">
        <v>0</v>
      </c>
      <c r="G1430">
        <v>0</v>
      </c>
      <c r="H1430">
        <v>0</v>
      </c>
      <c r="I1430">
        <v>0</v>
      </c>
      <c r="J1430">
        <v>0</v>
      </c>
      <c r="K1430">
        <v>121</v>
      </c>
      <c r="L1430">
        <v>116</v>
      </c>
      <c r="M1430">
        <v>5</v>
      </c>
      <c r="N1430">
        <v>0</v>
      </c>
    </row>
    <row r="1431" spans="1:14" x14ac:dyDescent="0.25">
      <c r="A1431" t="s">
        <v>5526</v>
      </c>
      <c r="B1431" t="s">
        <v>74</v>
      </c>
      <c r="C1431" t="s">
        <v>147</v>
      </c>
      <c r="D1431" t="s">
        <v>4060</v>
      </c>
      <c r="E1431">
        <v>12</v>
      </c>
      <c r="F1431">
        <v>0</v>
      </c>
      <c r="G1431">
        <v>12</v>
      </c>
      <c r="H1431">
        <v>0</v>
      </c>
      <c r="I1431">
        <v>0</v>
      </c>
      <c r="J1431">
        <v>35</v>
      </c>
      <c r="K1431">
        <v>0</v>
      </c>
      <c r="L1431">
        <v>0</v>
      </c>
      <c r="M1431">
        <v>0</v>
      </c>
      <c r="N1431">
        <v>0</v>
      </c>
    </row>
    <row r="1432" spans="1:14" x14ac:dyDescent="0.25">
      <c r="A1432" t="s">
        <v>5527</v>
      </c>
      <c r="B1432" t="s">
        <v>74</v>
      </c>
      <c r="C1432" t="s">
        <v>147</v>
      </c>
      <c r="D1432" t="s">
        <v>4062</v>
      </c>
      <c r="E1432">
        <v>47</v>
      </c>
      <c r="F1432">
        <v>4</v>
      </c>
      <c r="G1432">
        <v>40</v>
      </c>
      <c r="H1432">
        <v>3</v>
      </c>
      <c r="I1432">
        <v>0</v>
      </c>
      <c r="J1432">
        <v>0</v>
      </c>
      <c r="K1432">
        <v>0</v>
      </c>
      <c r="L1432">
        <v>0</v>
      </c>
      <c r="M1432">
        <v>0</v>
      </c>
      <c r="N1432">
        <v>0</v>
      </c>
    </row>
    <row r="1433" spans="1:14" x14ac:dyDescent="0.25">
      <c r="A1433" t="s">
        <v>5528</v>
      </c>
      <c r="B1433" t="s">
        <v>74</v>
      </c>
      <c r="C1433" t="s">
        <v>147</v>
      </c>
      <c r="D1433" t="s">
        <v>4064</v>
      </c>
      <c r="E1433">
        <v>27</v>
      </c>
      <c r="F1433">
        <v>2</v>
      </c>
      <c r="G1433">
        <v>25</v>
      </c>
      <c r="H1433">
        <v>0</v>
      </c>
      <c r="I1433">
        <v>0</v>
      </c>
      <c r="J1433">
        <v>20</v>
      </c>
      <c r="K1433">
        <v>0</v>
      </c>
      <c r="L1433">
        <v>0</v>
      </c>
      <c r="M1433">
        <v>0</v>
      </c>
      <c r="N1433">
        <v>0</v>
      </c>
    </row>
    <row r="1434" spans="1:14" x14ac:dyDescent="0.25">
      <c r="A1434" t="s">
        <v>5529</v>
      </c>
      <c r="B1434" t="s">
        <v>74</v>
      </c>
      <c r="C1434" t="s">
        <v>147</v>
      </c>
      <c r="D1434" t="s">
        <v>4066</v>
      </c>
      <c r="E1434">
        <v>47</v>
      </c>
      <c r="F1434">
        <v>4</v>
      </c>
      <c r="G1434">
        <v>40</v>
      </c>
      <c r="H1434">
        <v>3</v>
      </c>
      <c r="I1434">
        <v>0</v>
      </c>
      <c r="J1434">
        <v>0</v>
      </c>
      <c r="K1434">
        <v>0</v>
      </c>
      <c r="L1434">
        <v>0</v>
      </c>
      <c r="M1434">
        <v>0</v>
      </c>
      <c r="N1434">
        <v>0</v>
      </c>
    </row>
    <row r="1435" spans="1:14" x14ac:dyDescent="0.25">
      <c r="A1435" t="s">
        <v>5530</v>
      </c>
      <c r="B1435" t="s">
        <v>74</v>
      </c>
      <c r="C1435" t="s">
        <v>147</v>
      </c>
      <c r="D1435" t="s">
        <v>4068</v>
      </c>
      <c r="E1435">
        <v>12</v>
      </c>
      <c r="F1435">
        <v>0</v>
      </c>
      <c r="G1435">
        <v>12</v>
      </c>
      <c r="H1435">
        <v>0</v>
      </c>
      <c r="I1435">
        <v>0</v>
      </c>
      <c r="J1435">
        <v>35</v>
      </c>
      <c r="K1435">
        <v>0</v>
      </c>
      <c r="L1435">
        <v>0</v>
      </c>
      <c r="M1435">
        <v>0</v>
      </c>
      <c r="N1435">
        <v>0</v>
      </c>
    </row>
    <row r="1436" spans="1:14" x14ac:dyDescent="0.25">
      <c r="A1436" t="s">
        <v>5531</v>
      </c>
      <c r="B1436" t="s">
        <v>74</v>
      </c>
      <c r="C1436" t="s">
        <v>147</v>
      </c>
      <c r="D1436" t="s">
        <v>4050</v>
      </c>
      <c r="E1436">
        <v>35</v>
      </c>
      <c r="F1436">
        <v>4</v>
      </c>
      <c r="G1436">
        <v>29</v>
      </c>
      <c r="H1436">
        <v>2</v>
      </c>
      <c r="I1436">
        <v>0</v>
      </c>
      <c r="J1436">
        <v>12</v>
      </c>
      <c r="K1436">
        <v>0</v>
      </c>
      <c r="L1436">
        <v>0</v>
      </c>
      <c r="M1436">
        <v>0</v>
      </c>
      <c r="N1436">
        <v>0</v>
      </c>
    </row>
    <row r="1437" spans="1:14" x14ac:dyDescent="0.25">
      <c r="A1437" t="s">
        <v>5532</v>
      </c>
      <c r="B1437" t="s">
        <v>74</v>
      </c>
      <c r="C1437" t="s">
        <v>147</v>
      </c>
      <c r="D1437" t="s">
        <v>4052</v>
      </c>
      <c r="E1437">
        <v>12</v>
      </c>
      <c r="F1437">
        <v>0</v>
      </c>
      <c r="G1437">
        <v>11</v>
      </c>
      <c r="H1437">
        <v>1</v>
      </c>
      <c r="I1437">
        <v>0</v>
      </c>
      <c r="J1437">
        <v>35</v>
      </c>
      <c r="K1437">
        <v>0</v>
      </c>
      <c r="L1437">
        <v>0</v>
      </c>
      <c r="M1437">
        <v>0</v>
      </c>
      <c r="N1437">
        <v>0</v>
      </c>
    </row>
    <row r="1438" spans="1:14" x14ac:dyDescent="0.25">
      <c r="A1438" t="s">
        <v>5533</v>
      </c>
      <c r="B1438" t="s">
        <v>74</v>
      </c>
      <c r="C1438" t="s">
        <v>147</v>
      </c>
      <c r="D1438" t="s">
        <v>4054</v>
      </c>
      <c r="E1438">
        <v>29</v>
      </c>
      <c r="F1438">
        <v>2</v>
      </c>
      <c r="G1438">
        <v>25</v>
      </c>
      <c r="H1438">
        <v>2</v>
      </c>
      <c r="I1438">
        <v>0</v>
      </c>
      <c r="J1438">
        <v>18</v>
      </c>
      <c r="K1438">
        <v>0</v>
      </c>
      <c r="L1438">
        <v>0</v>
      </c>
      <c r="M1438">
        <v>0</v>
      </c>
      <c r="N1438">
        <v>0</v>
      </c>
    </row>
    <row r="1439" spans="1:14" x14ac:dyDescent="0.25">
      <c r="A1439" t="s">
        <v>5534</v>
      </c>
      <c r="B1439" t="s">
        <v>74</v>
      </c>
      <c r="C1439" t="s">
        <v>147</v>
      </c>
      <c r="D1439" t="s">
        <v>4056</v>
      </c>
      <c r="E1439">
        <v>0</v>
      </c>
      <c r="F1439">
        <v>0</v>
      </c>
      <c r="G1439">
        <v>0</v>
      </c>
      <c r="H1439">
        <v>0</v>
      </c>
      <c r="I1439">
        <v>0</v>
      </c>
      <c r="J1439">
        <v>0</v>
      </c>
      <c r="K1439">
        <v>47</v>
      </c>
      <c r="L1439">
        <v>47</v>
      </c>
      <c r="M1439">
        <v>0</v>
      </c>
      <c r="N1439">
        <v>0</v>
      </c>
    </row>
    <row r="1440" spans="1:14" x14ac:dyDescent="0.25">
      <c r="A1440" t="s">
        <v>5535</v>
      </c>
      <c r="B1440" t="s">
        <v>74</v>
      </c>
      <c r="C1440" t="s">
        <v>147</v>
      </c>
      <c r="D1440" t="s">
        <v>4058</v>
      </c>
      <c r="E1440">
        <v>0</v>
      </c>
      <c r="F1440">
        <v>0</v>
      </c>
      <c r="G1440">
        <v>0</v>
      </c>
      <c r="H1440">
        <v>0</v>
      </c>
      <c r="I1440">
        <v>0</v>
      </c>
      <c r="J1440">
        <v>0</v>
      </c>
      <c r="K1440">
        <v>43</v>
      </c>
      <c r="L1440">
        <v>43</v>
      </c>
      <c r="M1440">
        <v>0</v>
      </c>
      <c r="N1440">
        <v>0</v>
      </c>
    </row>
    <row r="1441" spans="1:14" x14ac:dyDescent="0.25">
      <c r="A1441" t="s">
        <v>5536</v>
      </c>
      <c r="B1441" t="s">
        <v>74</v>
      </c>
      <c r="C1441" t="s">
        <v>148</v>
      </c>
      <c r="D1441" t="s">
        <v>4060</v>
      </c>
      <c r="E1441">
        <v>138</v>
      </c>
      <c r="F1441">
        <v>36</v>
      </c>
      <c r="G1441">
        <v>99</v>
      </c>
      <c r="H1441">
        <v>3</v>
      </c>
      <c r="I1441">
        <v>0</v>
      </c>
      <c r="J1441">
        <v>738</v>
      </c>
      <c r="K1441">
        <v>0</v>
      </c>
      <c r="L1441">
        <v>0</v>
      </c>
      <c r="M1441">
        <v>0</v>
      </c>
      <c r="N1441">
        <v>0</v>
      </c>
    </row>
    <row r="1442" spans="1:14" x14ac:dyDescent="0.25">
      <c r="A1442" t="s">
        <v>5537</v>
      </c>
      <c r="B1442" t="s">
        <v>74</v>
      </c>
      <c r="C1442" t="s">
        <v>148</v>
      </c>
      <c r="D1442" t="s">
        <v>4062</v>
      </c>
      <c r="E1442">
        <v>876</v>
      </c>
      <c r="F1442">
        <v>133</v>
      </c>
      <c r="G1442">
        <v>710</v>
      </c>
      <c r="H1442">
        <v>24</v>
      </c>
      <c r="I1442">
        <v>9</v>
      </c>
      <c r="J1442">
        <v>0</v>
      </c>
      <c r="K1442">
        <v>0</v>
      </c>
      <c r="L1442">
        <v>0</v>
      </c>
      <c r="M1442">
        <v>0</v>
      </c>
      <c r="N1442">
        <v>0</v>
      </c>
    </row>
    <row r="1443" spans="1:14" x14ac:dyDescent="0.25">
      <c r="A1443" t="s">
        <v>5538</v>
      </c>
      <c r="B1443" t="s">
        <v>74</v>
      </c>
      <c r="C1443" t="s">
        <v>148</v>
      </c>
      <c r="D1443" t="s">
        <v>4064</v>
      </c>
      <c r="E1443">
        <v>649</v>
      </c>
      <c r="F1443">
        <v>78</v>
      </c>
      <c r="G1443">
        <v>559</v>
      </c>
      <c r="H1443">
        <v>11</v>
      </c>
      <c r="I1443">
        <v>1</v>
      </c>
      <c r="J1443">
        <v>227</v>
      </c>
      <c r="K1443">
        <v>0</v>
      </c>
      <c r="L1443">
        <v>0</v>
      </c>
      <c r="M1443">
        <v>0</v>
      </c>
      <c r="N1443">
        <v>0</v>
      </c>
    </row>
    <row r="1444" spans="1:14" x14ac:dyDescent="0.25">
      <c r="A1444" t="s">
        <v>5539</v>
      </c>
      <c r="B1444" t="s">
        <v>74</v>
      </c>
      <c r="C1444" t="s">
        <v>148</v>
      </c>
      <c r="D1444" t="s">
        <v>4066</v>
      </c>
      <c r="E1444">
        <v>876</v>
      </c>
      <c r="F1444">
        <v>133</v>
      </c>
      <c r="G1444">
        <v>710</v>
      </c>
      <c r="H1444">
        <v>24</v>
      </c>
      <c r="I1444">
        <v>9</v>
      </c>
      <c r="J1444">
        <v>0</v>
      </c>
      <c r="K1444">
        <v>0</v>
      </c>
      <c r="L1444">
        <v>0</v>
      </c>
      <c r="M1444">
        <v>0</v>
      </c>
      <c r="N1444">
        <v>0</v>
      </c>
    </row>
    <row r="1445" spans="1:14" x14ac:dyDescent="0.25">
      <c r="A1445" t="s">
        <v>5540</v>
      </c>
      <c r="B1445" t="s">
        <v>74</v>
      </c>
      <c r="C1445" t="s">
        <v>148</v>
      </c>
      <c r="D1445" t="s">
        <v>4068</v>
      </c>
      <c r="E1445">
        <v>138</v>
      </c>
      <c r="F1445">
        <v>36</v>
      </c>
      <c r="G1445">
        <v>96</v>
      </c>
      <c r="H1445">
        <v>2</v>
      </c>
      <c r="I1445">
        <v>4</v>
      </c>
      <c r="J1445">
        <v>738</v>
      </c>
      <c r="K1445">
        <v>0</v>
      </c>
      <c r="L1445">
        <v>0</v>
      </c>
      <c r="M1445">
        <v>0</v>
      </c>
      <c r="N1445">
        <v>0</v>
      </c>
    </row>
    <row r="1446" spans="1:14" x14ac:dyDescent="0.25">
      <c r="A1446" t="s">
        <v>5541</v>
      </c>
      <c r="B1446" t="s">
        <v>74</v>
      </c>
      <c r="C1446" t="s">
        <v>148</v>
      </c>
      <c r="D1446" t="s">
        <v>4050</v>
      </c>
      <c r="E1446">
        <v>738</v>
      </c>
      <c r="F1446">
        <v>131</v>
      </c>
      <c r="G1446">
        <v>584</v>
      </c>
      <c r="H1446">
        <v>19</v>
      </c>
      <c r="I1446">
        <v>4</v>
      </c>
      <c r="J1446">
        <v>138</v>
      </c>
      <c r="K1446">
        <v>0</v>
      </c>
      <c r="L1446">
        <v>0</v>
      </c>
      <c r="M1446">
        <v>0</v>
      </c>
      <c r="N1446">
        <v>0</v>
      </c>
    </row>
    <row r="1447" spans="1:14" x14ac:dyDescent="0.25">
      <c r="A1447" t="s">
        <v>5542</v>
      </c>
      <c r="B1447" t="s">
        <v>74</v>
      </c>
      <c r="C1447" t="s">
        <v>148</v>
      </c>
      <c r="D1447" t="s">
        <v>4052</v>
      </c>
      <c r="E1447">
        <v>138</v>
      </c>
      <c r="F1447">
        <v>33</v>
      </c>
      <c r="G1447">
        <v>102</v>
      </c>
      <c r="H1447">
        <v>3</v>
      </c>
      <c r="I1447">
        <v>0</v>
      </c>
      <c r="J1447">
        <v>738</v>
      </c>
      <c r="K1447">
        <v>0</v>
      </c>
      <c r="L1447">
        <v>0</v>
      </c>
      <c r="M1447">
        <v>0</v>
      </c>
      <c r="N1447">
        <v>0</v>
      </c>
    </row>
    <row r="1448" spans="1:14" x14ac:dyDescent="0.25">
      <c r="A1448" t="s">
        <v>5543</v>
      </c>
      <c r="B1448" t="s">
        <v>74</v>
      </c>
      <c r="C1448" t="s">
        <v>148</v>
      </c>
      <c r="D1448" t="s">
        <v>4054</v>
      </c>
      <c r="E1448">
        <v>671</v>
      </c>
      <c r="F1448">
        <v>80</v>
      </c>
      <c r="G1448">
        <v>573</v>
      </c>
      <c r="H1448">
        <v>16</v>
      </c>
      <c r="I1448">
        <v>2</v>
      </c>
      <c r="J1448">
        <v>205</v>
      </c>
      <c r="K1448">
        <v>0</v>
      </c>
      <c r="L1448">
        <v>0</v>
      </c>
      <c r="M1448">
        <v>0</v>
      </c>
      <c r="N1448">
        <v>0</v>
      </c>
    </row>
    <row r="1449" spans="1:14" x14ac:dyDescent="0.25">
      <c r="A1449" t="s">
        <v>5544</v>
      </c>
      <c r="B1449" t="s">
        <v>74</v>
      </c>
      <c r="C1449" t="s">
        <v>148</v>
      </c>
      <c r="D1449" t="s">
        <v>4056</v>
      </c>
      <c r="E1449">
        <v>0</v>
      </c>
      <c r="F1449">
        <v>0</v>
      </c>
      <c r="G1449">
        <v>0</v>
      </c>
      <c r="H1449">
        <v>0</v>
      </c>
      <c r="I1449">
        <v>0</v>
      </c>
      <c r="J1449">
        <v>0</v>
      </c>
      <c r="K1449">
        <v>874</v>
      </c>
      <c r="L1449">
        <v>848</v>
      </c>
      <c r="M1449">
        <v>26</v>
      </c>
      <c r="N1449">
        <v>0</v>
      </c>
    </row>
    <row r="1450" spans="1:14" x14ac:dyDescent="0.25">
      <c r="A1450" t="s">
        <v>5545</v>
      </c>
      <c r="B1450" t="s">
        <v>74</v>
      </c>
      <c r="C1450" t="s">
        <v>148</v>
      </c>
      <c r="D1450" t="s">
        <v>4058</v>
      </c>
      <c r="E1450">
        <v>0</v>
      </c>
      <c r="F1450">
        <v>0</v>
      </c>
      <c r="G1450">
        <v>0</v>
      </c>
      <c r="H1450">
        <v>0</v>
      </c>
      <c r="I1450">
        <v>0</v>
      </c>
      <c r="J1450">
        <v>0</v>
      </c>
      <c r="K1450">
        <v>825</v>
      </c>
      <c r="L1450">
        <v>802</v>
      </c>
      <c r="M1450">
        <v>23</v>
      </c>
      <c r="N1450">
        <v>0</v>
      </c>
    </row>
    <row r="1451" spans="1:14" x14ac:dyDescent="0.25">
      <c r="A1451" t="s">
        <v>5546</v>
      </c>
      <c r="B1451" t="s">
        <v>74</v>
      </c>
      <c r="C1451" t="s">
        <v>149</v>
      </c>
      <c r="D1451" t="s">
        <v>4060</v>
      </c>
      <c r="E1451">
        <v>46</v>
      </c>
      <c r="F1451">
        <v>4</v>
      </c>
      <c r="G1451">
        <v>40</v>
      </c>
      <c r="H1451">
        <v>2</v>
      </c>
      <c r="I1451">
        <v>0</v>
      </c>
      <c r="J1451">
        <v>133</v>
      </c>
      <c r="K1451">
        <v>0</v>
      </c>
      <c r="L1451">
        <v>0</v>
      </c>
      <c r="M1451">
        <v>0</v>
      </c>
      <c r="N1451">
        <v>0</v>
      </c>
    </row>
    <row r="1452" spans="1:14" x14ac:dyDescent="0.25">
      <c r="A1452" t="s">
        <v>5547</v>
      </c>
      <c r="B1452" t="s">
        <v>74</v>
      </c>
      <c r="C1452" t="s">
        <v>149</v>
      </c>
      <c r="D1452" t="s">
        <v>4062</v>
      </c>
      <c r="E1452">
        <v>180</v>
      </c>
      <c r="F1452">
        <v>19</v>
      </c>
      <c r="G1452">
        <v>150</v>
      </c>
      <c r="H1452">
        <v>11</v>
      </c>
      <c r="I1452">
        <v>0</v>
      </c>
      <c r="J1452">
        <v>0</v>
      </c>
      <c r="K1452">
        <v>0</v>
      </c>
      <c r="L1452">
        <v>0</v>
      </c>
      <c r="M1452">
        <v>0</v>
      </c>
      <c r="N1452">
        <v>0</v>
      </c>
    </row>
    <row r="1453" spans="1:14" x14ac:dyDescent="0.25">
      <c r="A1453" t="s">
        <v>5548</v>
      </c>
      <c r="B1453" t="s">
        <v>74</v>
      </c>
      <c r="C1453" t="s">
        <v>149</v>
      </c>
      <c r="D1453" t="s">
        <v>4064</v>
      </c>
      <c r="E1453">
        <v>118</v>
      </c>
      <c r="F1453">
        <v>13</v>
      </c>
      <c r="G1453">
        <v>101</v>
      </c>
      <c r="H1453">
        <v>4</v>
      </c>
      <c r="I1453">
        <v>0</v>
      </c>
      <c r="J1453">
        <v>62</v>
      </c>
      <c r="K1453">
        <v>0</v>
      </c>
      <c r="L1453">
        <v>0</v>
      </c>
      <c r="M1453">
        <v>0</v>
      </c>
      <c r="N1453">
        <v>0</v>
      </c>
    </row>
    <row r="1454" spans="1:14" x14ac:dyDescent="0.25">
      <c r="A1454" t="s">
        <v>5549</v>
      </c>
      <c r="B1454" t="s">
        <v>74</v>
      </c>
      <c r="C1454" t="s">
        <v>149</v>
      </c>
      <c r="D1454" t="s">
        <v>4066</v>
      </c>
      <c r="E1454">
        <v>180</v>
      </c>
      <c r="F1454">
        <v>19</v>
      </c>
      <c r="G1454">
        <v>150</v>
      </c>
      <c r="H1454">
        <v>11</v>
      </c>
      <c r="I1454">
        <v>0</v>
      </c>
      <c r="J1454">
        <v>0</v>
      </c>
      <c r="K1454">
        <v>0</v>
      </c>
      <c r="L1454">
        <v>0</v>
      </c>
      <c r="M1454">
        <v>0</v>
      </c>
      <c r="N1454">
        <v>0</v>
      </c>
    </row>
    <row r="1455" spans="1:14" x14ac:dyDescent="0.25">
      <c r="A1455" t="s">
        <v>5550</v>
      </c>
      <c r="B1455" t="s">
        <v>74</v>
      </c>
      <c r="C1455" t="s">
        <v>149</v>
      </c>
      <c r="D1455" t="s">
        <v>4068</v>
      </c>
      <c r="E1455">
        <v>46</v>
      </c>
      <c r="F1455">
        <v>3</v>
      </c>
      <c r="G1455">
        <v>41</v>
      </c>
      <c r="H1455">
        <v>2</v>
      </c>
      <c r="I1455">
        <v>0</v>
      </c>
      <c r="J1455">
        <v>133</v>
      </c>
      <c r="K1455">
        <v>0</v>
      </c>
      <c r="L1455">
        <v>0</v>
      </c>
      <c r="M1455">
        <v>0</v>
      </c>
      <c r="N1455">
        <v>0</v>
      </c>
    </row>
    <row r="1456" spans="1:14" x14ac:dyDescent="0.25">
      <c r="A1456" t="s">
        <v>5551</v>
      </c>
      <c r="B1456" t="s">
        <v>74</v>
      </c>
      <c r="C1456" t="s">
        <v>149</v>
      </c>
      <c r="D1456" t="s">
        <v>4050</v>
      </c>
      <c r="E1456">
        <v>133</v>
      </c>
      <c r="F1456">
        <v>24</v>
      </c>
      <c r="G1456">
        <v>102</v>
      </c>
      <c r="H1456">
        <v>7</v>
      </c>
      <c r="I1456">
        <v>0</v>
      </c>
      <c r="J1456">
        <v>47</v>
      </c>
      <c r="K1456">
        <v>0</v>
      </c>
      <c r="L1456">
        <v>0</v>
      </c>
      <c r="M1456">
        <v>0</v>
      </c>
      <c r="N1456">
        <v>0</v>
      </c>
    </row>
    <row r="1457" spans="1:14" x14ac:dyDescent="0.25">
      <c r="A1457" t="s">
        <v>5552</v>
      </c>
      <c r="B1457" t="s">
        <v>74</v>
      </c>
      <c r="C1457" t="s">
        <v>149</v>
      </c>
      <c r="D1457" t="s">
        <v>4052</v>
      </c>
      <c r="E1457">
        <v>46</v>
      </c>
      <c r="F1457">
        <v>2</v>
      </c>
      <c r="G1457">
        <v>41</v>
      </c>
      <c r="H1457">
        <v>3</v>
      </c>
      <c r="I1457">
        <v>0</v>
      </c>
      <c r="J1457">
        <v>133</v>
      </c>
      <c r="K1457">
        <v>0</v>
      </c>
      <c r="L1457">
        <v>0</v>
      </c>
      <c r="M1457">
        <v>0</v>
      </c>
      <c r="N1457">
        <v>0</v>
      </c>
    </row>
    <row r="1458" spans="1:14" x14ac:dyDescent="0.25">
      <c r="A1458" t="s">
        <v>5553</v>
      </c>
      <c r="B1458" t="s">
        <v>74</v>
      </c>
      <c r="C1458" t="s">
        <v>149</v>
      </c>
      <c r="D1458" t="s">
        <v>4054</v>
      </c>
      <c r="E1458">
        <v>125</v>
      </c>
      <c r="F1458">
        <v>14</v>
      </c>
      <c r="G1458">
        <v>104</v>
      </c>
      <c r="H1458">
        <v>7</v>
      </c>
      <c r="I1458">
        <v>0</v>
      </c>
      <c r="J1458">
        <v>55</v>
      </c>
      <c r="K1458">
        <v>0</v>
      </c>
      <c r="L1458">
        <v>0</v>
      </c>
      <c r="M1458">
        <v>0</v>
      </c>
      <c r="N1458">
        <v>0</v>
      </c>
    </row>
    <row r="1459" spans="1:14" x14ac:dyDescent="0.25">
      <c r="A1459" t="s">
        <v>5554</v>
      </c>
      <c r="B1459" t="s">
        <v>74</v>
      </c>
      <c r="C1459" t="s">
        <v>149</v>
      </c>
      <c r="D1459" t="s">
        <v>4056</v>
      </c>
      <c r="E1459">
        <v>0</v>
      </c>
      <c r="F1459">
        <v>0</v>
      </c>
      <c r="G1459">
        <v>0</v>
      </c>
      <c r="H1459">
        <v>0</v>
      </c>
      <c r="I1459">
        <v>0</v>
      </c>
      <c r="J1459">
        <v>0</v>
      </c>
      <c r="K1459">
        <v>180</v>
      </c>
      <c r="L1459">
        <v>178</v>
      </c>
      <c r="M1459">
        <v>2</v>
      </c>
      <c r="N1459">
        <v>0</v>
      </c>
    </row>
    <row r="1460" spans="1:14" x14ac:dyDescent="0.25">
      <c r="A1460" t="s">
        <v>5555</v>
      </c>
      <c r="B1460" t="s">
        <v>74</v>
      </c>
      <c r="C1460" t="s">
        <v>149</v>
      </c>
      <c r="D1460" t="s">
        <v>4058</v>
      </c>
      <c r="E1460">
        <v>0</v>
      </c>
      <c r="F1460">
        <v>0</v>
      </c>
      <c r="G1460">
        <v>0</v>
      </c>
      <c r="H1460">
        <v>0</v>
      </c>
      <c r="I1460">
        <v>0</v>
      </c>
      <c r="J1460">
        <v>0</v>
      </c>
      <c r="K1460">
        <v>171</v>
      </c>
      <c r="L1460">
        <v>170</v>
      </c>
      <c r="M1460">
        <v>1</v>
      </c>
      <c r="N1460">
        <v>0</v>
      </c>
    </row>
    <row r="1461" spans="1:14" x14ac:dyDescent="0.25">
      <c r="A1461" t="s">
        <v>5556</v>
      </c>
      <c r="B1461" t="s">
        <v>74</v>
      </c>
      <c r="C1461" t="s">
        <v>150</v>
      </c>
      <c r="D1461" t="s">
        <v>4060</v>
      </c>
      <c r="E1461">
        <v>28</v>
      </c>
      <c r="F1461">
        <v>3</v>
      </c>
      <c r="G1461">
        <v>25</v>
      </c>
      <c r="H1461">
        <v>0</v>
      </c>
      <c r="I1461">
        <v>0</v>
      </c>
      <c r="J1461">
        <v>88</v>
      </c>
      <c r="K1461">
        <v>0</v>
      </c>
      <c r="L1461">
        <v>0</v>
      </c>
      <c r="M1461">
        <v>0</v>
      </c>
      <c r="N1461">
        <v>0</v>
      </c>
    </row>
    <row r="1462" spans="1:14" x14ac:dyDescent="0.25">
      <c r="A1462" t="s">
        <v>5557</v>
      </c>
      <c r="B1462" t="s">
        <v>74</v>
      </c>
      <c r="C1462" t="s">
        <v>150</v>
      </c>
      <c r="D1462" t="s">
        <v>4062</v>
      </c>
      <c r="E1462">
        <v>116</v>
      </c>
      <c r="F1462">
        <v>14</v>
      </c>
      <c r="G1462">
        <v>95</v>
      </c>
      <c r="H1462">
        <v>5</v>
      </c>
      <c r="I1462">
        <v>2</v>
      </c>
      <c r="J1462">
        <v>0</v>
      </c>
      <c r="K1462">
        <v>0</v>
      </c>
      <c r="L1462">
        <v>0</v>
      </c>
      <c r="M1462">
        <v>0</v>
      </c>
      <c r="N1462">
        <v>0</v>
      </c>
    </row>
    <row r="1463" spans="1:14" x14ac:dyDescent="0.25">
      <c r="A1463" t="s">
        <v>5558</v>
      </c>
      <c r="B1463" t="s">
        <v>74</v>
      </c>
      <c r="C1463" t="s">
        <v>150</v>
      </c>
      <c r="D1463" t="s">
        <v>4064</v>
      </c>
      <c r="E1463">
        <v>72</v>
      </c>
      <c r="F1463">
        <v>11</v>
      </c>
      <c r="G1463">
        <v>60</v>
      </c>
      <c r="H1463">
        <v>0</v>
      </c>
      <c r="I1463">
        <v>1</v>
      </c>
      <c r="J1463">
        <v>44</v>
      </c>
      <c r="K1463">
        <v>0</v>
      </c>
      <c r="L1463">
        <v>0</v>
      </c>
      <c r="M1463">
        <v>0</v>
      </c>
      <c r="N1463">
        <v>0</v>
      </c>
    </row>
    <row r="1464" spans="1:14" x14ac:dyDescent="0.25">
      <c r="A1464" t="s">
        <v>5559</v>
      </c>
      <c r="B1464" t="s">
        <v>74</v>
      </c>
      <c r="C1464" t="s">
        <v>150</v>
      </c>
      <c r="D1464" t="s">
        <v>4066</v>
      </c>
      <c r="E1464">
        <v>116</v>
      </c>
      <c r="F1464">
        <v>14</v>
      </c>
      <c r="G1464">
        <v>95</v>
      </c>
      <c r="H1464">
        <v>5</v>
      </c>
      <c r="I1464">
        <v>2</v>
      </c>
      <c r="J1464">
        <v>0</v>
      </c>
      <c r="K1464">
        <v>0</v>
      </c>
      <c r="L1464">
        <v>0</v>
      </c>
      <c r="M1464">
        <v>0</v>
      </c>
      <c r="N1464">
        <v>0</v>
      </c>
    </row>
    <row r="1465" spans="1:14" x14ac:dyDescent="0.25">
      <c r="A1465" t="s">
        <v>5560</v>
      </c>
      <c r="B1465" t="s">
        <v>74</v>
      </c>
      <c r="C1465" t="s">
        <v>150</v>
      </c>
      <c r="D1465" t="s">
        <v>4068</v>
      </c>
      <c r="E1465">
        <v>28</v>
      </c>
      <c r="F1465">
        <v>2</v>
      </c>
      <c r="G1465">
        <v>26</v>
      </c>
      <c r="H1465">
        <v>0</v>
      </c>
      <c r="I1465">
        <v>0</v>
      </c>
      <c r="J1465">
        <v>88</v>
      </c>
      <c r="K1465">
        <v>0</v>
      </c>
      <c r="L1465">
        <v>0</v>
      </c>
      <c r="M1465">
        <v>0</v>
      </c>
      <c r="N1465">
        <v>0</v>
      </c>
    </row>
    <row r="1466" spans="1:14" x14ac:dyDescent="0.25">
      <c r="A1466" t="s">
        <v>5561</v>
      </c>
      <c r="B1466" t="s">
        <v>74</v>
      </c>
      <c r="C1466" t="s">
        <v>150</v>
      </c>
      <c r="D1466" t="s">
        <v>4050</v>
      </c>
      <c r="E1466">
        <v>88</v>
      </c>
      <c r="F1466">
        <v>15</v>
      </c>
      <c r="G1466">
        <v>65</v>
      </c>
      <c r="H1466">
        <v>5</v>
      </c>
      <c r="I1466">
        <v>3</v>
      </c>
      <c r="J1466">
        <v>28</v>
      </c>
      <c r="K1466">
        <v>0</v>
      </c>
      <c r="L1466">
        <v>0</v>
      </c>
      <c r="M1466">
        <v>0</v>
      </c>
      <c r="N1466">
        <v>0</v>
      </c>
    </row>
    <row r="1467" spans="1:14" x14ac:dyDescent="0.25">
      <c r="A1467" t="s">
        <v>5562</v>
      </c>
      <c r="B1467" t="s">
        <v>74</v>
      </c>
      <c r="C1467" t="s">
        <v>150</v>
      </c>
      <c r="D1467" t="s">
        <v>4052</v>
      </c>
      <c r="E1467">
        <v>28</v>
      </c>
      <c r="F1467">
        <v>2</v>
      </c>
      <c r="G1467">
        <v>26</v>
      </c>
      <c r="H1467">
        <v>0</v>
      </c>
      <c r="I1467">
        <v>0</v>
      </c>
      <c r="J1467">
        <v>88</v>
      </c>
      <c r="K1467">
        <v>0</v>
      </c>
      <c r="L1467">
        <v>0</v>
      </c>
      <c r="M1467">
        <v>0</v>
      </c>
      <c r="N1467">
        <v>0</v>
      </c>
    </row>
    <row r="1468" spans="1:14" x14ac:dyDescent="0.25">
      <c r="A1468" t="s">
        <v>5563</v>
      </c>
      <c r="B1468" t="s">
        <v>74</v>
      </c>
      <c r="C1468" t="s">
        <v>150</v>
      </c>
      <c r="D1468" t="s">
        <v>4054</v>
      </c>
      <c r="E1468">
        <v>80</v>
      </c>
      <c r="F1468">
        <v>11</v>
      </c>
      <c r="G1468">
        <v>64</v>
      </c>
      <c r="H1468">
        <v>3</v>
      </c>
      <c r="I1468">
        <v>2</v>
      </c>
      <c r="J1468">
        <v>36</v>
      </c>
      <c r="K1468">
        <v>0</v>
      </c>
      <c r="L1468">
        <v>0</v>
      </c>
      <c r="M1468">
        <v>0</v>
      </c>
      <c r="N1468">
        <v>0</v>
      </c>
    </row>
    <row r="1469" spans="1:14" x14ac:dyDescent="0.25">
      <c r="A1469" t="s">
        <v>5564</v>
      </c>
      <c r="B1469" t="s">
        <v>74</v>
      </c>
      <c r="C1469" t="s">
        <v>150</v>
      </c>
      <c r="D1469" t="s">
        <v>4056</v>
      </c>
      <c r="E1469">
        <v>0</v>
      </c>
      <c r="F1469">
        <v>0</v>
      </c>
      <c r="G1469">
        <v>0</v>
      </c>
      <c r="H1469">
        <v>0</v>
      </c>
      <c r="I1469">
        <v>0</v>
      </c>
      <c r="J1469">
        <v>0</v>
      </c>
      <c r="K1469">
        <v>116</v>
      </c>
      <c r="L1469">
        <v>112</v>
      </c>
      <c r="M1469">
        <v>4</v>
      </c>
      <c r="N1469">
        <v>0</v>
      </c>
    </row>
    <row r="1470" spans="1:14" x14ac:dyDescent="0.25">
      <c r="A1470" t="s">
        <v>5565</v>
      </c>
      <c r="B1470" t="s">
        <v>74</v>
      </c>
      <c r="C1470" t="s">
        <v>150</v>
      </c>
      <c r="D1470" t="s">
        <v>4058</v>
      </c>
      <c r="E1470">
        <v>0</v>
      </c>
      <c r="F1470">
        <v>0</v>
      </c>
      <c r="G1470">
        <v>0</v>
      </c>
      <c r="H1470">
        <v>0</v>
      </c>
      <c r="I1470">
        <v>0</v>
      </c>
      <c r="J1470">
        <v>0</v>
      </c>
      <c r="K1470">
        <v>109</v>
      </c>
      <c r="L1470">
        <v>105</v>
      </c>
      <c r="M1470">
        <v>4</v>
      </c>
      <c r="N1470">
        <v>0</v>
      </c>
    </row>
    <row r="1471" spans="1:14" x14ac:dyDescent="0.25">
      <c r="A1471" t="s">
        <v>5566</v>
      </c>
      <c r="B1471" t="s">
        <v>74</v>
      </c>
      <c r="C1471" t="s">
        <v>151</v>
      </c>
      <c r="D1471" t="s">
        <v>4060</v>
      </c>
      <c r="E1471">
        <v>6</v>
      </c>
      <c r="F1471">
        <v>1</v>
      </c>
      <c r="G1471">
        <v>4</v>
      </c>
      <c r="H1471">
        <v>1</v>
      </c>
      <c r="I1471">
        <v>0</v>
      </c>
      <c r="J1471">
        <v>25</v>
      </c>
      <c r="K1471">
        <v>0</v>
      </c>
      <c r="L1471">
        <v>0</v>
      </c>
      <c r="M1471">
        <v>0</v>
      </c>
      <c r="N1471">
        <v>0</v>
      </c>
    </row>
    <row r="1472" spans="1:14" x14ac:dyDescent="0.25">
      <c r="A1472" t="s">
        <v>5567</v>
      </c>
      <c r="B1472" t="s">
        <v>74</v>
      </c>
      <c r="C1472" t="s">
        <v>151</v>
      </c>
      <c r="D1472" t="s">
        <v>4062</v>
      </c>
      <c r="E1472">
        <v>31</v>
      </c>
      <c r="F1472">
        <v>8</v>
      </c>
      <c r="G1472">
        <v>20</v>
      </c>
      <c r="H1472">
        <v>3</v>
      </c>
      <c r="I1472">
        <v>0</v>
      </c>
      <c r="J1472">
        <v>0</v>
      </c>
      <c r="K1472">
        <v>0</v>
      </c>
      <c r="L1472">
        <v>0</v>
      </c>
      <c r="M1472">
        <v>0</v>
      </c>
      <c r="N1472">
        <v>0</v>
      </c>
    </row>
    <row r="1473" spans="1:14" x14ac:dyDescent="0.25">
      <c r="A1473" t="s">
        <v>5568</v>
      </c>
      <c r="B1473" t="s">
        <v>74</v>
      </c>
      <c r="C1473" t="s">
        <v>151</v>
      </c>
      <c r="D1473" t="s">
        <v>4064</v>
      </c>
      <c r="E1473">
        <v>22</v>
      </c>
      <c r="F1473">
        <v>7</v>
      </c>
      <c r="G1473">
        <v>14</v>
      </c>
      <c r="H1473">
        <v>1</v>
      </c>
      <c r="I1473">
        <v>0</v>
      </c>
      <c r="J1473">
        <v>9</v>
      </c>
      <c r="K1473">
        <v>0</v>
      </c>
      <c r="L1473">
        <v>0</v>
      </c>
      <c r="M1473">
        <v>0</v>
      </c>
      <c r="N1473">
        <v>0</v>
      </c>
    </row>
    <row r="1474" spans="1:14" x14ac:dyDescent="0.25">
      <c r="A1474" t="s">
        <v>5569</v>
      </c>
      <c r="B1474" t="s">
        <v>74</v>
      </c>
      <c r="C1474" t="s">
        <v>151</v>
      </c>
      <c r="D1474" t="s">
        <v>4066</v>
      </c>
      <c r="E1474">
        <v>31</v>
      </c>
      <c r="F1474">
        <v>8</v>
      </c>
      <c r="G1474">
        <v>20</v>
      </c>
      <c r="H1474">
        <v>3</v>
      </c>
      <c r="I1474">
        <v>0</v>
      </c>
      <c r="J1474">
        <v>0</v>
      </c>
      <c r="K1474">
        <v>0</v>
      </c>
      <c r="L1474">
        <v>0</v>
      </c>
      <c r="M1474">
        <v>0</v>
      </c>
      <c r="N1474">
        <v>0</v>
      </c>
    </row>
    <row r="1475" spans="1:14" x14ac:dyDescent="0.25">
      <c r="A1475" t="s">
        <v>5570</v>
      </c>
      <c r="B1475" t="s">
        <v>74</v>
      </c>
      <c r="C1475" t="s">
        <v>151</v>
      </c>
      <c r="D1475" t="s">
        <v>4068</v>
      </c>
      <c r="E1475">
        <v>6</v>
      </c>
      <c r="F1475">
        <v>1</v>
      </c>
      <c r="G1475">
        <v>4</v>
      </c>
      <c r="H1475">
        <v>1</v>
      </c>
      <c r="I1475">
        <v>0</v>
      </c>
      <c r="J1475">
        <v>25</v>
      </c>
      <c r="K1475">
        <v>0</v>
      </c>
      <c r="L1475">
        <v>0</v>
      </c>
      <c r="M1475">
        <v>0</v>
      </c>
      <c r="N1475">
        <v>0</v>
      </c>
    </row>
    <row r="1476" spans="1:14" x14ac:dyDescent="0.25">
      <c r="A1476" t="s">
        <v>5571</v>
      </c>
      <c r="B1476" t="s">
        <v>74</v>
      </c>
      <c r="C1476" t="s">
        <v>151</v>
      </c>
      <c r="D1476" t="s">
        <v>4050</v>
      </c>
      <c r="E1476">
        <v>25</v>
      </c>
      <c r="F1476">
        <v>9</v>
      </c>
      <c r="G1476">
        <v>15</v>
      </c>
      <c r="H1476">
        <v>1</v>
      </c>
      <c r="I1476">
        <v>0</v>
      </c>
      <c r="J1476">
        <v>6</v>
      </c>
      <c r="K1476">
        <v>0</v>
      </c>
      <c r="L1476">
        <v>0</v>
      </c>
      <c r="M1476">
        <v>0</v>
      </c>
      <c r="N1476">
        <v>0</v>
      </c>
    </row>
    <row r="1477" spans="1:14" x14ac:dyDescent="0.25">
      <c r="A1477" t="s">
        <v>5572</v>
      </c>
      <c r="B1477" t="s">
        <v>74</v>
      </c>
      <c r="C1477" t="s">
        <v>151</v>
      </c>
      <c r="D1477" t="s">
        <v>4052</v>
      </c>
      <c r="E1477">
        <v>6</v>
      </c>
      <c r="F1477">
        <v>0</v>
      </c>
      <c r="G1477">
        <v>5</v>
      </c>
      <c r="H1477">
        <v>1</v>
      </c>
      <c r="I1477">
        <v>0</v>
      </c>
      <c r="J1477">
        <v>25</v>
      </c>
      <c r="K1477">
        <v>0</v>
      </c>
      <c r="L1477">
        <v>0</v>
      </c>
      <c r="M1477">
        <v>0</v>
      </c>
      <c r="N1477">
        <v>0</v>
      </c>
    </row>
    <row r="1478" spans="1:14" x14ac:dyDescent="0.25">
      <c r="A1478" t="s">
        <v>5573</v>
      </c>
      <c r="B1478" t="s">
        <v>74</v>
      </c>
      <c r="C1478" t="s">
        <v>151</v>
      </c>
      <c r="D1478" t="s">
        <v>4054</v>
      </c>
      <c r="E1478">
        <v>22</v>
      </c>
      <c r="F1478">
        <v>7</v>
      </c>
      <c r="G1478">
        <v>14</v>
      </c>
      <c r="H1478">
        <v>1</v>
      </c>
      <c r="I1478">
        <v>0</v>
      </c>
      <c r="J1478">
        <v>9</v>
      </c>
      <c r="K1478">
        <v>0</v>
      </c>
      <c r="L1478">
        <v>0</v>
      </c>
      <c r="M1478">
        <v>0</v>
      </c>
      <c r="N1478">
        <v>0</v>
      </c>
    </row>
    <row r="1479" spans="1:14" x14ac:dyDescent="0.25">
      <c r="A1479" t="s">
        <v>5574</v>
      </c>
      <c r="B1479" t="s">
        <v>74</v>
      </c>
      <c r="C1479" t="s">
        <v>151</v>
      </c>
      <c r="D1479" t="s">
        <v>4056</v>
      </c>
      <c r="E1479">
        <v>0</v>
      </c>
      <c r="F1479">
        <v>0</v>
      </c>
      <c r="G1479">
        <v>0</v>
      </c>
      <c r="H1479">
        <v>0</v>
      </c>
      <c r="I1479">
        <v>0</v>
      </c>
      <c r="J1479">
        <v>0</v>
      </c>
      <c r="K1479">
        <v>31</v>
      </c>
      <c r="L1479">
        <v>30</v>
      </c>
      <c r="M1479">
        <v>1</v>
      </c>
      <c r="N1479">
        <v>0</v>
      </c>
    </row>
    <row r="1480" spans="1:14" x14ac:dyDescent="0.25">
      <c r="A1480" t="s">
        <v>5575</v>
      </c>
      <c r="B1480" t="s">
        <v>74</v>
      </c>
      <c r="C1480" t="s">
        <v>151</v>
      </c>
      <c r="D1480" t="s">
        <v>4058</v>
      </c>
      <c r="E1480">
        <v>0</v>
      </c>
      <c r="F1480">
        <v>0</v>
      </c>
      <c r="G1480">
        <v>0</v>
      </c>
      <c r="H1480">
        <v>0</v>
      </c>
      <c r="I1480">
        <v>0</v>
      </c>
      <c r="J1480">
        <v>0</v>
      </c>
      <c r="K1480">
        <v>29</v>
      </c>
      <c r="L1480">
        <v>28</v>
      </c>
      <c r="M1480">
        <v>1</v>
      </c>
      <c r="N1480">
        <v>0</v>
      </c>
    </row>
    <row r="1481" spans="1:14" x14ac:dyDescent="0.25">
      <c r="A1481" t="s">
        <v>5576</v>
      </c>
      <c r="B1481" t="s">
        <v>74</v>
      </c>
      <c r="C1481" t="s">
        <v>152</v>
      </c>
      <c r="D1481" t="s">
        <v>4060</v>
      </c>
      <c r="E1481">
        <v>0</v>
      </c>
      <c r="F1481">
        <v>0</v>
      </c>
      <c r="G1481">
        <v>0</v>
      </c>
      <c r="H1481">
        <v>0</v>
      </c>
      <c r="I1481">
        <v>0</v>
      </c>
      <c r="J1481">
        <v>2</v>
      </c>
      <c r="K1481">
        <v>0</v>
      </c>
      <c r="L1481">
        <v>0</v>
      </c>
      <c r="M1481">
        <v>0</v>
      </c>
      <c r="N1481">
        <v>0</v>
      </c>
    </row>
    <row r="1482" spans="1:14" x14ac:dyDescent="0.25">
      <c r="A1482" t="s">
        <v>5577</v>
      </c>
      <c r="B1482" t="s">
        <v>74</v>
      </c>
      <c r="C1482" t="s">
        <v>152</v>
      </c>
      <c r="D1482" t="s">
        <v>4062</v>
      </c>
      <c r="E1482">
        <v>2</v>
      </c>
      <c r="F1482">
        <v>2</v>
      </c>
      <c r="G1482">
        <v>0</v>
      </c>
      <c r="H1482">
        <v>0</v>
      </c>
      <c r="I1482">
        <v>0</v>
      </c>
      <c r="J1482">
        <v>0</v>
      </c>
      <c r="K1482">
        <v>0</v>
      </c>
      <c r="L1482">
        <v>0</v>
      </c>
      <c r="M1482">
        <v>0</v>
      </c>
      <c r="N1482">
        <v>0</v>
      </c>
    </row>
    <row r="1483" spans="1:14" x14ac:dyDescent="0.25">
      <c r="A1483" t="s">
        <v>5578</v>
      </c>
      <c r="B1483" t="s">
        <v>74</v>
      </c>
      <c r="C1483" t="s">
        <v>152</v>
      </c>
      <c r="D1483" t="s">
        <v>4064</v>
      </c>
      <c r="E1483">
        <v>2</v>
      </c>
      <c r="F1483">
        <v>2</v>
      </c>
      <c r="G1483">
        <v>0</v>
      </c>
      <c r="H1483">
        <v>0</v>
      </c>
      <c r="I1483">
        <v>0</v>
      </c>
      <c r="J1483">
        <v>0</v>
      </c>
      <c r="K1483">
        <v>0</v>
      </c>
      <c r="L1483">
        <v>0</v>
      </c>
      <c r="M1483">
        <v>0</v>
      </c>
      <c r="N1483">
        <v>0</v>
      </c>
    </row>
    <row r="1484" spans="1:14" x14ac:dyDescent="0.25">
      <c r="A1484" t="s">
        <v>5579</v>
      </c>
      <c r="B1484" t="s">
        <v>74</v>
      </c>
      <c r="C1484" t="s">
        <v>152</v>
      </c>
      <c r="D1484" t="s">
        <v>4066</v>
      </c>
      <c r="E1484">
        <v>2</v>
      </c>
      <c r="F1484">
        <v>2</v>
      </c>
      <c r="G1484">
        <v>0</v>
      </c>
      <c r="H1484">
        <v>0</v>
      </c>
      <c r="I1484">
        <v>0</v>
      </c>
      <c r="J1484">
        <v>0</v>
      </c>
      <c r="K1484">
        <v>0</v>
      </c>
      <c r="L1484">
        <v>0</v>
      </c>
      <c r="M1484">
        <v>0</v>
      </c>
      <c r="N1484">
        <v>0</v>
      </c>
    </row>
    <row r="1485" spans="1:14" x14ac:dyDescent="0.25">
      <c r="A1485" t="s">
        <v>5580</v>
      </c>
      <c r="B1485" t="s">
        <v>74</v>
      </c>
      <c r="C1485" t="s">
        <v>152</v>
      </c>
      <c r="D1485" t="s">
        <v>4068</v>
      </c>
      <c r="E1485">
        <v>0</v>
      </c>
      <c r="F1485">
        <v>0</v>
      </c>
      <c r="G1485">
        <v>0</v>
      </c>
      <c r="H1485">
        <v>0</v>
      </c>
      <c r="I1485">
        <v>0</v>
      </c>
      <c r="J1485">
        <v>2</v>
      </c>
      <c r="K1485">
        <v>0</v>
      </c>
      <c r="L1485">
        <v>0</v>
      </c>
      <c r="M1485">
        <v>0</v>
      </c>
      <c r="N1485">
        <v>0</v>
      </c>
    </row>
    <row r="1486" spans="1:14" x14ac:dyDescent="0.25">
      <c r="A1486" t="s">
        <v>5581</v>
      </c>
      <c r="B1486" t="s">
        <v>74</v>
      </c>
      <c r="C1486" t="s">
        <v>152</v>
      </c>
      <c r="D1486" t="s">
        <v>4050</v>
      </c>
      <c r="E1486">
        <v>2</v>
      </c>
      <c r="F1486">
        <v>2</v>
      </c>
      <c r="G1486">
        <v>0</v>
      </c>
      <c r="H1486">
        <v>0</v>
      </c>
      <c r="I1486">
        <v>0</v>
      </c>
      <c r="J1486">
        <v>0</v>
      </c>
      <c r="K1486">
        <v>0</v>
      </c>
      <c r="L1486">
        <v>0</v>
      </c>
      <c r="M1486">
        <v>0</v>
      </c>
      <c r="N1486">
        <v>0</v>
      </c>
    </row>
    <row r="1487" spans="1:14" x14ac:dyDescent="0.25">
      <c r="A1487" t="s">
        <v>5582</v>
      </c>
      <c r="B1487" t="s">
        <v>74</v>
      </c>
      <c r="C1487" t="s">
        <v>152</v>
      </c>
      <c r="D1487" t="s">
        <v>4052</v>
      </c>
      <c r="E1487">
        <v>0</v>
      </c>
      <c r="F1487">
        <v>0</v>
      </c>
      <c r="G1487">
        <v>0</v>
      </c>
      <c r="H1487">
        <v>0</v>
      </c>
      <c r="I1487">
        <v>0</v>
      </c>
      <c r="J1487">
        <v>2</v>
      </c>
      <c r="K1487">
        <v>0</v>
      </c>
      <c r="L1487">
        <v>0</v>
      </c>
      <c r="M1487">
        <v>0</v>
      </c>
      <c r="N1487">
        <v>0</v>
      </c>
    </row>
    <row r="1488" spans="1:14" x14ac:dyDescent="0.25">
      <c r="A1488" t="s">
        <v>5583</v>
      </c>
      <c r="B1488" t="s">
        <v>74</v>
      </c>
      <c r="C1488" t="s">
        <v>152</v>
      </c>
      <c r="D1488" t="s">
        <v>4054</v>
      </c>
      <c r="E1488">
        <v>2</v>
      </c>
      <c r="F1488">
        <v>2</v>
      </c>
      <c r="G1488">
        <v>0</v>
      </c>
      <c r="H1488">
        <v>0</v>
      </c>
      <c r="I1488">
        <v>0</v>
      </c>
      <c r="J1488">
        <v>0</v>
      </c>
      <c r="K1488">
        <v>0</v>
      </c>
      <c r="L1488">
        <v>0</v>
      </c>
      <c r="M1488">
        <v>0</v>
      </c>
      <c r="N1488">
        <v>0</v>
      </c>
    </row>
    <row r="1489" spans="1:14" x14ac:dyDescent="0.25">
      <c r="A1489" t="s">
        <v>5584</v>
      </c>
      <c r="B1489" t="s">
        <v>74</v>
      </c>
      <c r="C1489" t="s">
        <v>152</v>
      </c>
      <c r="D1489" t="s">
        <v>4056</v>
      </c>
      <c r="E1489">
        <v>0</v>
      </c>
      <c r="F1489">
        <v>0</v>
      </c>
      <c r="G1489">
        <v>0</v>
      </c>
      <c r="H1489">
        <v>0</v>
      </c>
      <c r="I1489">
        <v>0</v>
      </c>
      <c r="J1489">
        <v>0</v>
      </c>
      <c r="K1489">
        <v>2</v>
      </c>
      <c r="L1489">
        <v>2</v>
      </c>
      <c r="M1489">
        <v>0</v>
      </c>
      <c r="N1489">
        <v>0</v>
      </c>
    </row>
    <row r="1490" spans="1:14" x14ac:dyDescent="0.25">
      <c r="A1490" t="s">
        <v>5585</v>
      </c>
      <c r="B1490" t="s">
        <v>74</v>
      </c>
      <c r="C1490" t="s">
        <v>152</v>
      </c>
      <c r="D1490" t="s">
        <v>4058</v>
      </c>
      <c r="E1490">
        <v>0</v>
      </c>
      <c r="F1490">
        <v>0</v>
      </c>
      <c r="G1490">
        <v>0</v>
      </c>
      <c r="H1490">
        <v>0</v>
      </c>
      <c r="I1490">
        <v>0</v>
      </c>
      <c r="J1490">
        <v>0</v>
      </c>
      <c r="K1490">
        <v>2</v>
      </c>
      <c r="L1490">
        <v>2</v>
      </c>
      <c r="M1490">
        <v>0</v>
      </c>
      <c r="N1490">
        <v>0</v>
      </c>
    </row>
    <row r="1491" spans="1:14" x14ac:dyDescent="0.25">
      <c r="A1491" t="s">
        <v>5586</v>
      </c>
      <c r="B1491" t="s">
        <v>74</v>
      </c>
      <c r="C1491" t="s">
        <v>153</v>
      </c>
      <c r="D1491" t="s">
        <v>4060</v>
      </c>
      <c r="E1491">
        <v>10</v>
      </c>
      <c r="F1491">
        <v>2</v>
      </c>
      <c r="G1491">
        <v>7</v>
      </c>
      <c r="H1491">
        <v>1</v>
      </c>
      <c r="I1491">
        <v>0</v>
      </c>
      <c r="J1491">
        <v>92</v>
      </c>
      <c r="K1491">
        <v>0</v>
      </c>
      <c r="L1491">
        <v>0</v>
      </c>
      <c r="M1491">
        <v>0</v>
      </c>
      <c r="N1491">
        <v>0</v>
      </c>
    </row>
    <row r="1492" spans="1:14" x14ac:dyDescent="0.25">
      <c r="A1492" t="s">
        <v>5587</v>
      </c>
      <c r="B1492" t="s">
        <v>74</v>
      </c>
      <c r="C1492" t="s">
        <v>153</v>
      </c>
      <c r="D1492" t="s">
        <v>4062</v>
      </c>
      <c r="E1492">
        <v>102</v>
      </c>
      <c r="F1492">
        <v>16</v>
      </c>
      <c r="G1492">
        <v>80</v>
      </c>
      <c r="H1492">
        <v>6</v>
      </c>
      <c r="I1492">
        <v>0</v>
      </c>
      <c r="J1492">
        <v>0</v>
      </c>
      <c r="K1492">
        <v>0</v>
      </c>
      <c r="L1492">
        <v>0</v>
      </c>
      <c r="M1492">
        <v>0</v>
      </c>
      <c r="N1492">
        <v>0</v>
      </c>
    </row>
    <row r="1493" spans="1:14" x14ac:dyDescent="0.25">
      <c r="A1493" t="s">
        <v>5588</v>
      </c>
      <c r="B1493" t="s">
        <v>74</v>
      </c>
      <c r="C1493" t="s">
        <v>153</v>
      </c>
      <c r="D1493" t="s">
        <v>4064</v>
      </c>
      <c r="E1493">
        <v>84</v>
      </c>
      <c r="F1493">
        <v>14</v>
      </c>
      <c r="G1493">
        <v>69</v>
      </c>
      <c r="H1493">
        <v>1</v>
      </c>
      <c r="I1493">
        <v>0</v>
      </c>
      <c r="J1493">
        <v>18</v>
      </c>
      <c r="K1493">
        <v>0</v>
      </c>
      <c r="L1493">
        <v>0</v>
      </c>
      <c r="M1493">
        <v>0</v>
      </c>
      <c r="N1493">
        <v>0</v>
      </c>
    </row>
    <row r="1494" spans="1:14" x14ac:dyDescent="0.25">
      <c r="A1494" t="s">
        <v>5589</v>
      </c>
      <c r="B1494" t="s">
        <v>74</v>
      </c>
      <c r="C1494" t="s">
        <v>153</v>
      </c>
      <c r="D1494" t="s">
        <v>4066</v>
      </c>
      <c r="E1494">
        <v>102</v>
      </c>
      <c r="F1494">
        <v>16</v>
      </c>
      <c r="G1494">
        <v>80</v>
      </c>
      <c r="H1494">
        <v>6</v>
      </c>
      <c r="I1494">
        <v>0</v>
      </c>
      <c r="J1494">
        <v>0</v>
      </c>
      <c r="K1494">
        <v>0</v>
      </c>
      <c r="L1494">
        <v>0</v>
      </c>
      <c r="M1494">
        <v>0</v>
      </c>
      <c r="N1494">
        <v>0</v>
      </c>
    </row>
    <row r="1495" spans="1:14" x14ac:dyDescent="0.25">
      <c r="A1495" t="s">
        <v>5590</v>
      </c>
      <c r="B1495" t="s">
        <v>74</v>
      </c>
      <c r="C1495" t="s">
        <v>153</v>
      </c>
      <c r="D1495" t="s">
        <v>4068</v>
      </c>
      <c r="E1495">
        <v>10</v>
      </c>
      <c r="F1495">
        <v>1</v>
      </c>
      <c r="G1495">
        <v>8</v>
      </c>
      <c r="H1495">
        <v>1</v>
      </c>
      <c r="I1495">
        <v>0</v>
      </c>
      <c r="J1495">
        <v>92</v>
      </c>
      <c r="K1495">
        <v>0</v>
      </c>
      <c r="L1495">
        <v>0</v>
      </c>
      <c r="M1495">
        <v>0</v>
      </c>
      <c r="N1495">
        <v>0</v>
      </c>
    </row>
    <row r="1496" spans="1:14" x14ac:dyDescent="0.25">
      <c r="A1496" t="s">
        <v>5591</v>
      </c>
      <c r="B1496" t="s">
        <v>74</v>
      </c>
      <c r="C1496" t="s">
        <v>153</v>
      </c>
      <c r="D1496" t="s">
        <v>4050</v>
      </c>
      <c r="E1496">
        <v>92</v>
      </c>
      <c r="F1496">
        <v>17</v>
      </c>
      <c r="G1496">
        <v>71</v>
      </c>
      <c r="H1496">
        <v>4</v>
      </c>
      <c r="I1496">
        <v>0</v>
      </c>
      <c r="J1496">
        <v>10</v>
      </c>
      <c r="K1496">
        <v>0</v>
      </c>
      <c r="L1496">
        <v>0</v>
      </c>
      <c r="M1496">
        <v>0</v>
      </c>
      <c r="N1496">
        <v>0</v>
      </c>
    </row>
    <row r="1497" spans="1:14" x14ac:dyDescent="0.25">
      <c r="A1497" t="s">
        <v>5592</v>
      </c>
      <c r="B1497" t="s">
        <v>74</v>
      </c>
      <c r="C1497" t="s">
        <v>153</v>
      </c>
      <c r="D1497" t="s">
        <v>4052</v>
      </c>
      <c r="E1497">
        <v>10</v>
      </c>
      <c r="F1497">
        <v>1</v>
      </c>
      <c r="G1497">
        <v>8</v>
      </c>
      <c r="H1497">
        <v>1</v>
      </c>
      <c r="I1497">
        <v>0</v>
      </c>
      <c r="J1497">
        <v>92</v>
      </c>
      <c r="K1497">
        <v>0</v>
      </c>
      <c r="L1497">
        <v>0</v>
      </c>
      <c r="M1497">
        <v>0</v>
      </c>
      <c r="N1497">
        <v>0</v>
      </c>
    </row>
    <row r="1498" spans="1:14" x14ac:dyDescent="0.25">
      <c r="A1498" t="s">
        <v>5593</v>
      </c>
      <c r="B1498" t="s">
        <v>74</v>
      </c>
      <c r="C1498" t="s">
        <v>153</v>
      </c>
      <c r="D1498" t="s">
        <v>4054</v>
      </c>
      <c r="E1498">
        <v>87</v>
      </c>
      <c r="F1498">
        <v>14</v>
      </c>
      <c r="G1498">
        <v>70</v>
      </c>
      <c r="H1498">
        <v>3</v>
      </c>
      <c r="I1498">
        <v>0</v>
      </c>
      <c r="J1498">
        <v>15</v>
      </c>
      <c r="K1498">
        <v>0</v>
      </c>
      <c r="L1498">
        <v>0</v>
      </c>
      <c r="M1498">
        <v>0</v>
      </c>
      <c r="N1498">
        <v>0</v>
      </c>
    </row>
    <row r="1499" spans="1:14" x14ac:dyDescent="0.25">
      <c r="A1499" t="s">
        <v>5594</v>
      </c>
      <c r="B1499" t="s">
        <v>74</v>
      </c>
      <c r="C1499" t="s">
        <v>153</v>
      </c>
      <c r="D1499" t="s">
        <v>4056</v>
      </c>
      <c r="E1499">
        <v>0</v>
      </c>
      <c r="F1499">
        <v>0</v>
      </c>
      <c r="G1499">
        <v>0</v>
      </c>
      <c r="H1499">
        <v>0</v>
      </c>
      <c r="I1499">
        <v>0</v>
      </c>
      <c r="J1499">
        <v>0</v>
      </c>
      <c r="K1499">
        <v>101</v>
      </c>
      <c r="L1499">
        <v>99</v>
      </c>
      <c r="M1499">
        <v>1</v>
      </c>
      <c r="N1499">
        <v>1</v>
      </c>
    </row>
    <row r="1500" spans="1:14" x14ac:dyDescent="0.25">
      <c r="A1500" t="s">
        <v>5595</v>
      </c>
      <c r="B1500" t="s">
        <v>74</v>
      </c>
      <c r="C1500" t="s">
        <v>153</v>
      </c>
      <c r="D1500" t="s">
        <v>4058</v>
      </c>
      <c r="E1500">
        <v>0</v>
      </c>
      <c r="F1500">
        <v>0</v>
      </c>
      <c r="G1500">
        <v>0</v>
      </c>
      <c r="H1500">
        <v>0</v>
      </c>
      <c r="I1500">
        <v>0</v>
      </c>
      <c r="J1500">
        <v>0</v>
      </c>
      <c r="K1500">
        <v>90</v>
      </c>
      <c r="L1500">
        <v>88</v>
      </c>
      <c r="M1500">
        <v>1</v>
      </c>
      <c r="N1500">
        <v>1</v>
      </c>
    </row>
    <row r="1501" spans="1:14" x14ac:dyDescent="0.25">
      <c r="A1501" t="s">
        <v>5596</v>
      </c>
      <c r="B1501" t="s">
        <v>74</v>
      </c>
      <c r="C1501" t="s">
        <v>154</v>
      </c>
      <c r="D1501" t="s">
        <v>4060</v>
      </c>
      <c r="E1501">
        <v>4</v>
      </c>
      <c r="F1501">
        <v>0</v>
      </c>
      <c r="G1501">
        <v>3</v>
      </c>
      <c r="H1501">
        <v>1</v>
      </c>
      <c r="I1501">
        <v>0</v>
      </c>
      <c r="J1501">
        <v>19</v>
      </c>
      <c r="K1501">
        <v>0</v>
      </c>
      <c r="L1501">
        <v>0</v>
      </c>
      <c r="M1501">
        <v>0</v>
      </c>
      <c r="N1501">
        <v>0</v>
      </c>
    </row>
    <row r="1502" spans="1:14" x14ac:dyDescent="0.25">
      <c r="A1502" t="s">
        <v>5597</v>
      </c>
      <c r="B1502" t="s">
        <v>74</v>
      </c>
      <c r="C1502" t="s">
        <v>154</v>
      </c>
      <c r="D1502" t="s">
        <v>4062</v>
      </c>
      <c r="E1502">
        <v>23</v>
      </c>
      <c r="F1502">
        <v>4</v>
      </c>
      <c r="G1502">
        <v>12</v>
      </c>
      <c r="H1502">
        <v>5</v>
      </c>
      <c r="I1502">
        <v>2</v>
      </c>
      <c r="J1502">
        <v>0</v>
      </c>
      <c r="K1502">
        <v>0</v>
      </c>
      <c r="L1502">
        <v>0</v>
      </c>
      <c r="M1502">
        <v>0</v>
      </c>
      <c r="N1502">
        <v>0</v>
      </c>
    </row>
    <row r="1503" spans="1:14" x14ac:dyDescent="0.25">
      <c r="A1503" t="s">
        <v>5598</v>
      </c>
      <c r="B1503" t="s">
        <v>74</v>
      </c>
      <c r="C1503" t="s">
        <v>154</v>
      </c>
      <c r="D1503" t="s">
        <v>4064</v>
      </c>
      <c r="E1503">
        <v>17</v>
      </c>
      <c r="F1503">
        <v>3</v>
      </c>
      <c r="G1503">
        <v>14</v>
      </c>
      <c r="H1503">
        <v>0</v>
      </c>
      <c r="I1503">
        <v>0</v>
      </c>
      <c r="J1503">
        <v>6</v>
      </c>
      <c r="K1503">
        <v>0</v>
      </c>
      <c r="L1503">
        <v>0</v>
      </c>
      <c r="M1503">
        <v>0</v>
      </c>
      <c r="N1503">
        <v>0</v>
      </c>
    </row>
    <row r="1504" spans="1:14" x14ac:dyDescent="0.25">
      <c r="A1504" t="s">
        <v>5599</v>
      </c>
      <c r="B1504" t="s">
        <v>74</v>
      </c>
      <c r="C1504" t="s">
        <v>154</v>
      </c>
      <c r="D1504" t="s">
        <v>4066</v>
      </c>
      <c r="E1504">
        <v>23</v>
      </c>
      <c r="F1504">
        <v>4</v>
      </c>
      <c r="G1504">
        <v>12</v>
      </c>
      <c r="H1504">
        <v>5</v>
      </c>
      <c r="I1504">
        <v>2</v>
      </c>
      <c r="J1504">
        <v>0</v>
      </c>
      <c r="K1504">
        <v>0</v>
      </c>
      <c r="L1504">
        <v>0</v>
      </c>
      <c r="M1504">
        <v>0</v>
      </c>
      <c r="N1504">
        <v>0</v>
      </c>
    </row>
    <row r="1505" spans="1:14" x14ac:dyDescent="0.25">
      <c r="A1505" t="s">
        <v>5600</v>
      </c>
      <c r="B1505" t="s">
        <v>74</v>
      </c>
      <c r="C1505" t="s">
        <v>154</v>
      </c>
      <c r="D1505" t="s">
        <v>4068</v>
      </c>
      <c r="E1505">
        <v>4</v>
      </c>
      <c r="F1505">
        <v>0</v>
      </c>
      <c r="G1505">
        <v>3</v>
      </c>
      <c r="H1505">
        <v>0</v>
      </c>
      <c r="I1505">
        <v>1</v>
      </c>
      <c r="J1505">
        <v>19</v>
      </c>
      <c r="K1505">
        <v>0</v>
      </c>
      <c r="L1505">
        <v>0</v>
      </c>
      <c r="M1505">
        <v>0</v>
      </c>
      <c r="N1505">
        <v>0</v>
      </c>
    </row>
    <row r="1506" spans="1:14" x14ac:dyDescent="0.25">
      <c r="A1506" t="s">
        <v>5601</v>
      </c>
      <c r="B1506" t="s">
        <v>74</v>
      </c>
      <c r="C1506" t="s">
        <v>154</v>
      </c>
      <c r="D1506" t="s">
        <v>4050</v>
      </c>
      <c r="E1506">
        <v>19</v>
      </c>
      <c r="F1506">
        <v>4</v>
      </c>
      <c r="G1506">
        <v>12</v>
      </c>
      <c r="H1506">
        <v>2</v>
      </c>
      <c r="I1506">
        <v>1</v>
      </c>
      <c r="J1506">
        <v>4</v>
      </c>
      <c r="K1506">
        <v>0</v>
      </c>
      <c r="L1506">
        <v>0</v>
      </c>
      <c r="M1506">
        <v>0</v>
      </c>
      <c r="N1506">
        <v>0</v>
      </c>
    </row>
    <row r="1507" spans="1:14" x14ac:dyDescent="0.25">
      <c r="A1507" t="s">
        <v>5602</v>
      </c>
      <c r="B1507" t="s">
        <v>74</v>
      </c>
      <c r="C1507" t="s">
        <v>154</v>
      </c>
      <c r="D1507" t="s">
        <v>4052</v>
      </c>
      <c r="E1507">
        <v>4</v>
      </c>
      <c r="F1507">
        <v>0</v>
      </c>
      <c r="G1507">
        <v>1</v>
      </c>
      <c r="H1507">
        <v>2</v>
      </c>
      <c r="I1507">
        <v>1</v>
      </c>
      <c r="J1507">
        <v>19</v>
      </c>
      <c r="K1507">
        <v>0</v>
      </c>
      <c r="L1507">
        <v>0</v>
      </c>
      <c r="M1507">
        <v>0</v>
      </c>
      <c r="N1507">
        <v>0</v>
      </c>
    </row>
    <row r="1508" spans="1:14" x14ac:dyDescent="0.25">
      <c r="A1508" t="s">
        <v>5603</v>
      </c>
      <c r="B1508" t="s">
        <v>74</v>
      </c>
      <c r="C1508" t="s">
        <v>154</v>
      </c>
      <c r="D1508" t="s">
        <v>4054</v>
      </c>
      <c r="E1508">
        <v>17</v>
      </c>
      <c r="F1508">
        <v>3</v>
      </c>
      <c r="G1508">
        <v>14</v>
      </c>
      <c r="H1508">
        <v>0</v>
      </c>
      <c r="I1508">
        <v>0</v>
      </c>
      <c r="J1508">
        <v>6</v>
      </c>
      <c r="K1508">
        <v>0</v>
      </c>
      <c r="L1508">
        <v>0</v>
      </c>
      <c r="M1508">
        <v>0</v>
      </c>
      <c r="N1508">
        <v>0</v>
      </c>
    </row>
    <row r="1509" spans="1:14" x14ac:dyDescent="0.25">
      <c r="A1509" t="s">
        <v>5604</v>
      </c>
      <c r="B1509" t="s">
        <v>74</v>
      </c>
      <c r="C1509" t="s">
        <v>154</v>
      </c>
      <c r="D1509" t="s">
        <v>4056</v>
      </c>
      <c r="E1509">
        <v>0</v>
      </c>
      <c r="F1509">
        <v>0</v>
      </c>
      <c r="G1509">
        <v>0</v>
      </c>
      <c r="H1509">
        <v>0</v>
      </c>
      <c r="I1509">
        <v>0</v>
      </c>
      <c r="J1509">
        <v>0</v>
      </c>
      <c r="K1509">
        <v>23</v>
      </c>
      <c r="L1509">
        <v>19</v>
      </c>
      <c r="M1509">
        <v>4</v>
      </c>
      <c r="N1509">
        <v>0</v>
      </c>
    </row>
    <row r="1510" spans="1:14" x14ac:dyDescent="0.25">
      <c r="A1510" t="s">
        <v>5605</v>
      </c>
      <c r="B1510" t="s">
        <v>74</v>
      </c>
      <c r="C1510" t="s">
        <v>154</v>
      </c>
      <c r="D1510" t="s">
        <v>4058</v>
      </c>
      <c r="E1510">
        <v>0</v>
      </c>
      <c r="F1510">
        <v>0</v>
      </c>
      <c r="G1510">
        <v>0</v>
      </c>
      <c r="H1510">
        <v>0</v>
      </c>
      <c r="I1510">
        <v>0</v>
      </c>
      <c r="J1510">
        <v>0</v>
      </c>
      <c r="K1510">
        <v>20</v>
      </c>
      <c r="L1510">
        <v>17</v>
      </c>
      <c r="M1510">
        <v>3</v>
      </c>
      <c r="N1510">
        <v>0</v>
      </c>
    </row>
    <row r="1511" spans="1:14" x14ac:dyDescent="0.25">
      <c r="A1511" t="s">
        <v>5606</v>
      </c>
      <c r="B1511" t="s">
        <v>74</v>
      </c>
      <c r="C1511" t="s">
        <v>155</v>
      </c>
      <c r="D1511" t="s">
        <v>4060</v>
      </c>
      <c r="E1511">
        <v>118</v>
      </c>
      <c r="F1511">
        <v>40</v>
      </c>
      <c r="G1511">
        <v>74</v>
      </c>
      <c r="H1511">
        <v>3</v>
      </c>
      <c r="I1511">
        <v>1</v>
      </c>
      <c r="J1511">
        <v>539</v>
      </c>
      <c r="K1511">
        <v>0</v>
      </c>
      <c r="L1511">
        <v>0</v>
      </c>
      <c r="M1511">
        <v>0</v>
      </c>
      <c r="N1511">
        <v>0</v>
      </c>
    </row>
    <row r="1512" spans="1:14" x14ac:dyDescent="0.25">
      <c r="A1512" t="s">
        <v>5607</v>
      </c>
      <c r="B1512" t="s">
        <v>74</v>
      </c>
      <c r="C1512" t="s">
        <v>155</v>
      </c>
      <c r="D1512" t="s">
        <v>4062</v>
      </c>
      <c r="E1512">
        <v>657</v>
      </c>
      <c r="F1512">
        <v>116</v>
      </c>
      <c r="G1512">
        <v>521</v>
      </c>
      <c r="H1512">
        <v>17</v>
      </c>
      <c r="I1512">
        <v>3</v>
      </c>
      <c r="J1512">
        <v>0</v>
      </c>
      <c r="K1512">
        <v>0</v>
      </c>
      <c r="L1512">
        <v>0</v>
      </c>
      <c r="M1512">
        <v>0</v>
      </c>
      <c r="N1512">
        <v>0</v>
      </c>
    </row>
    <row r="1513" spans="1:14" x14ac:dyDescent="0.25">
      <c r="A1513" t="s">
        <v>5608</v>
      </c>
      <c r="B1513" t="s">
        <v>74</v>
      </c>
      <c r="C1513" t="s">
        <v>155</v>
      </c>
      <c r="D1513" t="s">
        <v>4064</v>
      </c>
      <c r="E1513">
        <v>496</v>
      </c>
      <c r="F1513">
        <v>71</v>
      </c>
      <c r="G1513">
        <v>421</v>
      </c>
      <c r="H1513">
        <v>3</v>
      </c>
      <c r="I1513">
        <v>1</v>
      </c>
      <c r="J1513">
        <v>161</v>
      </c>
      <c r="K1513">
        <v>0</v>
      </c>
      <c r="L1513">
        <v>0</v>
      </c>
      <c r="M1513">
        <v>0</v>
      </c>
      <c r="N1513">
        <v>0</v>
      </c>
    </row>
    <row r="1514" spans="1:14" x14ac:dyDescent="0.25">
      <c r="A1514" t="s">
        <v>6168</v>
      </c>
      <c r="B1514" t="s">
        <v>74</v>
      </c>
      <c r="C1514" t="s">
        <v>155</v>
      </c>
      <c r="D1514" t="s">
        <v>4066</v>
      </c>
      <c r="E1514">
        <v>657</v>
      </c>
      <c r="F1514">
        <v>115</v>
      </c>
      <c r="G1514">
        <v>522</v>
      </c>
      <c r="H1514">
        <v>17</v>
      </c>
      <c r="I1514">
        <v>3</v>
      </c>
      <c r="J1514">
        <v>0</v>
      </c>
      <c r="K1514">
        <v>0</v>
      </c>
      <c r="L1514">
        <v>0</v>
      </c>
      <c r="M1514">
        <v>0</v>
      </c>
      <c r="N1514">
        <v>0</v>
      </c>
    </row>
    <row r="1515" spans="1:14" x14ac:dyDescent="0.25">
      <c r="A1515" t="s">
        <v>6169</v>
      </c>
      <c r="B1515" t="s">
        <v>74</v>
      </c>
      <c r="C1515" t="s">
        <v>155</v>
      </c>
      <c r="D1515" t="s">
        <v>4068</v>
      </c>
      <c r="E1515">
        <v>118</v>
      </c>
      <c r="F1515">
        <v>35</v>
      </c>
      <c r="G1515">
        <v>80</v>
      </c>
      <c r="H1515">
        <v>2</v>
      </c>
      <c r="I1515">
        <v>1</v>
      </c>
      <c r="J1515">
        <v>539</v>
      </c>
      <c r="K1515">
        <v>0</v>
      </c>
      <c r="L1515">
        <v>0</v>
      </c>
      <c r="M1515">
        <v>0</v>
      </c>
      <c r="N1515">
        <v>0</v>
      </c>
    </row>
    <row r="1516" spans="1:14" x14ac:dyDescent="0.25">
      <c r="A1516" t="s">
        <v>6170</v>
      </c>
      <c r="B1516" t="s">
        <v>74</v>
      </c>
      <c r="C1516" t="s">
        <v>155</v>
      </c>
      <c r="D1516" t="s">
        <v>4050</v>
      </c>
      <c r="E1516">
        <v>539</v>
      </c>
      <c r="F1516">
        <v>103</v>
      </c>
      <c r="G1516">
        <v>421</v>
      </c>
      <c r="H1516">
        <v>13</v>
      </c>
      <c r="I1516">
        <v>2</v>
      </c>
      <c r="J1516">
        <v>118</v>
      </c>
      <c r="K1516">
        <v>0</v>
      </c>
      <c r="L1516">
        <v>0</v>
      </c>
      <c r="M1516">
        <v>0</v>
      </c>
      <c r="N1516">
        <v>0</v>
      </c>
    </row>
    <row r="1517" spans="1:14" x14ac:dyDescent="0.25">
      <c r="A1517" t="s">
        <v>6171</v>
      </c>
      <c r="B1517" t="s">
        <v>74</v>
      </c>
      <c r="C1517" t="s">
        <v>155</v>
      </c>
      <c r="D1517" t="s">
        <v>4052</v>
      </c>
      <c r="E1517">
        <v>118</v>
      </c>
      <c r="F1517">
        <v>33</v>
      </c>
      <c r="G1517">
        <v>82</v>
      </c>
      <c r="H1517">
        <v>2</v>
      </c>
      <c r="I1517">
        <v>1</v>
      </c>
      <c r="J1517">
        <v>539</v>
      </c>
      <c r="K1517">
        <v>0</v>
      </c>
      <c r="L1517">
        <v>0</v>
      </c>
      <c r="M1517">
        <v>0</v>
      </c>
      <c r="N1517">
        <v>0</v>
      </c>
    </row>
    <row r="1518" spans="1:14" x14ac:dyDescent="0.25">
      <c r="A1518" t="s">
        <v>6172</v>
      </c>
      <c r="B1518" t="s">
        <v>74</v>
      </c>
      <c r="C1518" t="s">
        <v>155</v>
      </c>
      <c r="D1518" t="s">
        <v>4054</v>
      </c>
      <c r="E1518">
        <v>513</v>
      </c>
      <c r="F1518">
        <v>72</v>
      </c>
      <c r="G1518">
        <v>429</v>
      </c>
      <c r="H1518">
        <v>11</v>
      </c>
      <c r="I1518">
        <v>1</v>
      </c>
      <c r="J1518">
        <v>144</v>
      </c>
      <c r="K1518">
        <v>0</v>
      </c>
      <c r="L1518">
        <v>0</v>
      </c>
      <c r="M1518">
        <v>0</v>
      </c>
      <c r="N1518">
        <v>0</v>
      </c>
    </row>
    <row r="1519" spans="1:14" x14ac:dyDescent="0.25">
      <c r="A1519" t="s">
        <v>6173</v>
      </c>
      <c r="B1519" t="s">
        <v>74</v>
      </c>
      <c r="C1519" t="s">
        <v>155</v>
      </c>
      <c r="D1519" t="s">
        <v>4056</v>
      </c>
      <c r="E1519">
        <v>0</v>
      </c>
      <c r="F1519">
        <v>0</v>
      </c>
      <c r="G1519">
        <v>0</v>
      </c>
      <c r="H1519">
        <v>0</v>
      </c>
      <c r="I1519">
        <v>0</v>
      </c>
      <c r="J1519">
        <v>0</v>
      </c>
      <c r="K1519">
        <v>657</v>
      </c>
      <c r="L1519">
        <v>643</v>
      </c>
      <c r="M1519">
        <v>14</v>
      </c>
      <c r="N1519">
        <v>0</v>
      </c>
    </row>
    <row r="1520" spans="1:14" x14ac:dyDescent="0.25">
      <c r="A1520" t="s">
        <v>6174</v>
      </c>
      <c r="B1520" t="s">
        <v>74</v>
      </c>
      <c r="C1520" t="s">
        <v>155</v>
      </c>
      <c r="D1520" t="s">
        <v>4058</v>
      </c>
      <c r="E1520">
        <v>0</v>
      </c>
      <c r="F1520">
        <v>0</v>
      </c>
      <c r="G1520">
        <v>0</v>
      </c>
      <c r="H1520">
        <v>0</v>
      </c>
      <c r="I1520">
        <v>0</v>
      </c>
      <c r="J1520">
        <v>0</v>
      </c>
      <c r="K1520">
        <v>628</v>
      </c>
      <c r="L1520">
        <v>613</v>
      </c>
      <c r="M1520">
        <v>13</v>
      </c>
      <c r="N1520">
        <v>2</v>
      </c>
    </row>
    <row r="1521" spans="1:14" x14ac:dyDescent="0.25">
      <c r="A1521" t="s">
        <v>6175</v>
      </c>
      <c r="B1521" t="s">
        <v>74</v>
      </c>
      <c r="C1521" t="s">
        <v>156</v>
      </c>
      <c r="D1521" t="s">
        <v>4060</v>
      </c>
      <c r="E1521">
        <v>13</v>
      </c>
      <c r="F1521">
        <v>1</v>
      </c>
      <c r="G1521">
        <v>11</v>
      </c>
      <c r="H1521">
        <v>1</v>
      </c>
      <c r="I1521">
        <v>0</v>
      </c>
      <c r="J1521">
        <v>41</v>
      </c>
      <c r="K1521">
        <v>0</v>
      </c>
      <c r="L1521">
        <v>0</v>
      </c>
      <c r="M1521">
        <v>0</v>
      </c>
      <c r="N1521">
        <v>0</v>
      </c>
    </row>
    <row r="1522" spans="1:14" x14ac:dyDescent="0.25">
      <c r="A1522" t="s">
        <v>6176</v>
      </c>
      <c r="B1522" t="s">
        <v>74</v>
      </c>
      <c r="C1522" t="s">
        <v>156</v>
      </c>
      <c r="D1522" t="s">
        <v>4062</v>
      </c>
      <c r="E1522">
        <v>54</v>
      </c>
      <c r="F1522">
        <v>1</v>
      </c>
      <c r="G1522">
        <v>49</v>
      </c>
      <c r="H1522">
        <v>3</v>
      </c>
      <c r="I1522">
        <v>1</v>
      </c>
      <c r="J1522">
        <v>0</v>
      </c>
      <c r="K1522">
        <v>0</v>
      </c>
      <c r="L1522">
        <v>0</v>
      </c>
      <c r="M1522">
        <v>0</v>
      </c>
      <c r="N1522">
        <v>0</v>
      </c>
    </row>
    <row r="1523" spans="1:14" x14ac:dyDescent="0.25">
      <c r="A1523" t="s">
        <v>6177</v>
      </c>
      <c r="B1523" t="s">
        <v>74</v>
      </c>
      <c r="C1523" t="s">
        <v>156</v>
      </c>
      <c r="D1523" t="s">
        <v>4064</v>
      </c>
      <c r="E1523">
        <v>39</v>
      </c>
      <c r="F1523">
        <v>0</v>
      </c>
      <c r="G1523">
        <v>37</v>
      </c>
      <c r="H1523">
        <v>2</v>
      </c>
      <c r="I1523">
        <v>0</v>
      </c>
      <c r="J1523">
        <v>15</v>
      </c>
      <c r="K1523">
        <v>0</v>
      </c>
      <c r="L1523">
        <v>0</v>
      </c>
      <c r="M1523">
        <v>0</v>
      </c>
      <c r="N1523">
        <v>0</v>
      </c>
    </row>
    <row r="1524" spans="1:14" x14ac:dyDescent="0.25">
      <c r="A1524" t="s">
        <v>6178</v>
      </c>
      <c r="B1524" t="s">
        <v>74</v>
      </c>
      <c r="C1524" t="s">
        <v>156</v>
      </c>
      <c r="D1524" t="s">
        <v>4066</v>
      </c>
      <c r="E1524">
        <v>54</v>
      </c>
      <c r="F1524">
        <v>1</v>
      </c>
      <c r="G1524">
        <v>49</v>
      </c>
      <c r="H1524">
        <v>3</v>
      </c>
      <c r="I1524">
        <v>1</v>
      </c>
      <c r="J1524">
        <v>0</v>
      </c>
      <c r="K1524">
        <v>0</v>
      </c>
      <c r="L1524">
        <v>0</v>
      </c>
      <c r="M1524">
        <v>0</v>
      </c>
      <c r="N1524">
        <v>0</v>
      </c>
    </row>
    <row r="1525" spans="1:14" x14ac:dyDescent="0.25">
      <c r="A1525" t="s">
        <v>6179</v>
      </c>
      <c r="B1525" t="s">
        <v>74</v>
      </c>
      <c r="C1525" t="s">
        <v>156</v>
      </c>
      <c r="D1525" t="s">
        <v>4068</v>
      </c>
      <c r="E1525">
        <v>13</v>
      </c>
      <c r="F1525">
        <v>2</v>
      </c>
      <c r="G1525">
        <v>11</v>
      </c>
      <c r="H1525">
        <v>0</v>
      </c>
      <c r="I1525">
        <v>0</v>
      </c>
      <c r="J1525">
        <v>41</v>
      </c>
      <c r="K1525">
        <v>0</v>
      </c>
      <c r="L1525">
        <v>0</v>
      </c>
      <c r="M1525">
        <v>0</v>
      </c>
      <c r="N1525">
        <v>0</v>
      </c>
    </row>
    <row r="1526" spans="1:14" x14ac:dyDescent="0.25">
      <c r="A1526" t="s">
        <v>6180</v>
      </c>
      <c r="B1526" t="s">
        <v>74</v>
      </c>
      <c r="C1526" t="s">
        <v>156</v>
      </c>
      <c r="D1526" t="s">
        <v>4050</v>
      </c>
      <c r="E1526">
        <v>41</v>
      </c>
      <c r="F1526">
        <v>1</v>
      </c>
      <c r="G1526">
        <v>37</v>
      </c>
      <c r="H1526">
        <v>3</v>
      </c>
      <c r="I1526">
        <v>0</v>
      </c>
      <c r="J1526">
        <v>13</v>
      </c>
      <c r="K1526">
        <v>0</v>
      </c>
      <c r="L1526">
        <v>0</v>
      </c>
      <c r="M1526">
        <v>0</v>
      </c>
      <c r="N1526">
        <v>0</v>
      </c>
    </row>
    <row r="1527" spans="1:14" x14ac:dyDescent="0.25">
      <c r="A1527" t="s">
        <v>6181</v>
      </c>
      <c r="B1527" t="s">
        <v>74</v>
      </c>
      <c r="C1527" t="s">
        <v>156</v>
      </c>
      <c r="D1527" t="s">
        <v>4052</v>
      </c>
      <c r="E1527">
        <v>13</v>
      </c>
      <c r="F1527">
        <v>1</v>
      </c>
      <c r="G1527">
        <v>11</v>
      </c>
      <c r="H1527">
        <v>1</v>
      </c>
      <c r="I1527">
        <v>0</v>
      </c>
      <c r="J1527">
        <v>41</v>
      </c>
      <c r="K1527">
        <v>0</v>
      </c>
      <c r="L1527">
        <v>0</v>
      </c>
      <c r="M1527">
        <v>0</v>
      </c>
      <c r="N1527">
        <v>0</v>
      </c>
    </row>
    <row r="1528" spans="1:14" x14ac:dyDescent="0.25">
      <c r="A1528" t="s">
        <v>6182</v>
      </c>
      <c r="B1528" t="s">
        <v>74</v>
      </c>
      <c r="C1528" t="s">
        <v>156</v>
      </c>
      <c r="D1528" t="s">
        <v>4054</v>
      </c>
      <c r="E1528">
        <v>39</v>
      </c>
      <c r="F1528">
        <v>0</v>
      </c>
      <c r="G1528">
        <v>37</v>
      </c>
      <c r="H1528">
        <v>2</v>
      </c>
      <c r="I1528">
        <v>0</v>
      </c>
      <c r="J1528">
        <v>15</v>
      </c>
      <c r="K1528">
        <v>0</v>
      </c>
      <c r="L1528">
        <v>0</v>
      </c>
      <c r="M1528">
        <v>0</v>
      </c>
      <c r="N1528">
        <v>0</v>
      </c>
    </row>
    <row r="1529" spans="1:14" x14ac:dyDescent="0.25">
      <c r="A1529" t="s">
        <v>6183</v>
      </c>
      <c r="B1529" t="s">
        <v>74</v>
      </c>
      <c r="C1529" t="s">
        <v>156</v>
      </c>
      <c r="D1529" t="s">
        <v>4056</v>
      </c>
      <c r="E1529">
        <v>0</v>
      </c>
      <c r="F1529">
        <v>0</v>
      </c>
      <c r="G1529">
        <v>0</v>
      </c>
      <c r="H1529">
        <v>0</v>
      </c>
      <c r="I1529">
        <v>0</v>
      </c>
      <c r="J1529">
        <v>0</v>
      </c>
      <c r="K1529">
        <v>54</v>
      </c>
      <c r="L1529">
        <v>53</v>
      </c>
      <c r="M1529">
        <v>1</v>
      </c>
      <c r="N1529">
        <v>0</v>
      </c>
    </row>
    <row r="1530" spans="1:14" x14ac:dyDescent="0.25">
      <c r="A1530" t="s">
        <v>6184</v>
      </c>
      <c r="B1530" t="s">
        <v>74</v>
      </c>
      <c r="C1530" t="s">
        <v>156</v>
      </c>
      <c r="D1530" t="s">
        <v>4058</v>
      </c>
      <c r="E1530">
        <v>0</v>
      </c>
      <c r="F1530">
        <v>0</v>
      </c>
      <c r="G1530">
        <v>0</v>
      </c>
      <c r="H1530">
        <v>0</v>
      </c>
      <c r="I1530">
        <v>0</v>
      </c>
      <c r="J1530">
        <v>0</v>
      </c>
      <c r="K1530">
        <v>51</v>
      </c>
      <c r="L1530">
        <v>50</v>
      </c>
      <c r="M1530">
        <v>1</v>
      </c>
      <c r="N1530">
        <v>0</v>
      </c>
    </row>
    <row r="1531" spans="1:14" x14ac:dyDescent="0.25">
      <c r="A1531" t="s">
        <v>6185</v>
      </c>
      <c r="B1531" t="s">
        <v>74</v>
      </c>
      <c r="C1531" t="s">
        <v>157</v>
      </c>
      <c r="D1531" t="s">
        <v>4060</v>
      </c>
      <c r="E1531">
        <v>32</v>
      </c>
      <c r="F1531">
        <v>3</v>
      </c>
      <c r="G1531">
        <v>28</v>
      </c>
      <c r="H1531">
        <v>1</v>
      </c>
      <c r="I1531">
        <v>0</v>
      </c>
      <c r="J1531">
        <v>102</v>
      </c>
      <c r="K1531">
        <v>0</v>
      </c>
      <c r="L1531">
        <v>0</v>
      </c>
      <c r="M1531">
        <v>0</v>
      </c>
      <c r="N1531">
        <v>0</v>
      </c>
    </row>
    <row r="1532" spans="1:14" x14ac:dyDescent="0.25">
      <c r="A1532" t="s">
        <v>6186</v>
      </c>
      <c r="B1532" t="s">
        <v>74</v>
      </c>
      <c r="C1532" t="s">
        <v>157</v>
      </c>
      <c r="D1532" t="s">
        <v>4062</v>
      </c>
      <c r="E1532">
        <v>134</v>
      </c>
      <c r="F1532">
        <v>21</v>
      </c>
      <c r="G1532">
        <v>106</v>
      </c>
      <c r="H1532">
        <v>7</v>
      </c>
      <c r="I1532">
        <v>0</v>
      </c>
      <c r="J1532">
        <v>0</v>
      </c>
      <c r="K1532">
        <v>0</v>
      </c>
      <c r="L1532">
        <v>0</v>
      </c>
      <c r="M1532">
        <v>0</v>
      </c>
      <c r="N1532">
        <v>0</v>
      </c>
    </row>
    <row r="1533" spans="1:14" x14ac:dyDescent="0.25">
      <c r="A1533" t="s">
        <v>6187</v>
      </c>
      <c r="B1533" t="s">
        <v>74</v>
      </c>
      <c r="C1533" t="s">
        <v>157</v>
      </c>
      <c r="D1533" t="s">
        <v>4064</v>
      </c>
      <c r="E1533">
        <v>90</v>
      </c>
      <c r="F1533">
        <v>16</v>
      </c>
      <c r="G1533">
        <v>73</v>
      </c>
      <c r="H1533">
        <v>1</v>
      </c>
      <c r="I1533">
        <v>0</v>
      </c>
      <c r="J1533">
        <v>44</v>
      </c>
      <c r="K1533">
        <v>0</v>
      </c>
      <c r="L1533">
        <v>0</v>
      </c>
      <c r="M1533">
        <v>0</v>
      </c>
      <c r="N1533">
        <v>0</v>
      </c>
    </row>
    <row r="1534" spans="1:14" x14ac:dyDescent="0.25">
      <c r="A1534" t="s">
        <v>6188</v>
      </c>
      <c r="B1534" t="s">
        <v>74</v>
      </c>
      <c r="C1534" t="s">
        <v>157</v>
      </c>
      <c r="D1534" t="s">
        <v>4066</v>
      </c>
      <c r="E1534">
        <v>134</v>
      </c>
      <c r="F1534">
        <v>21</v>
      </c>
      <c r="G1534">
        <v>106</v>
      </c>
      <c r="H1534">
        <v>7</v>
      </c>
      <c r="I1534">
        <v>0</v>
      </c>
      <c r="J1534">
        <v>0</v>
      </c>
      <c r="K1534">
        <v>0</v>
      </c>
      <c r="L1534">
        <v>0</v>
      </c>
      <c r="M1534">
        <v>0</v>
      </c>
      <c r="N1534">
        <v>0</v>
      </c>
    </row>
    <row r="1535" spans="1:14" x14ac:dyDescent="0.25">
      <c r="A1535" t="s">
        <v>6189</v>
      </c>
      <c r="B1535" t="s">
        <v>74</v>
      </c>
      <c r="C1535" t="s">
        <v>157</v>
      </c>
      <c r="D1535" t="s">
        <v>4068</v>
      </c>
      <c r="E1535">
        <v>32</v>
      </c>
      <c r="F1535">
        <v>2</v>
      </c>
      <c r="G1535">
        <v>30</v>
      </c>
      <c r="H1535">
        <v>0</v>
      </c>
      <c r="I1535">
        <v>0</v>
      </c>
      <c r="J1535">
        <v>102</v>
      </c>
      <c r="K1535">
        <v>0</v>
      </c>
      <c r="L1535">
        <v>0</v>
      </c>
      <c r="M1535">
        <v>0</v>
      </c>
      <c r="N1535">
        <v>0</v>
      </c>
    </row>
    <row r="1536" spans="1:14" x14ac:dyDescent="0.25">
      <c r="A1536" t="s">
        <v>6190</v>
      </c>
      <c r="B1536" t="s">
        <v>74</v>
      </c>
      <c r="C1536" t="s">
        <v>157</v>
      </c>
      <c r="D1536" t="s">
        <v>4050</v>
      </c>
      <c r="E1536">
        <v>102</v>
      </c>
      <c r="F1536">
        <v>27</v>
      </c>
      <c r="G1536">
        <v>71</v>
      </c>
      <c r="H1536">
        <v>4</v>
      </c>
      <c r="I1536">
        <v>0</v>
      </c>
      <c r="J1536">
        <v>32</v>
      </c>
      <c r="K1536">
        <v>0</v>
      </c>
      <c r="L1536">
        <v>0</v>
      </c>
      <c r="M1536">
        <v>0</v>
      </c>
      <c r="N1536">
        <v>0</v>
      </c>
    </row>
    <row r="1537" spans="1:14" x14ac:dyDescent="0.25">
      <c r="A1537" t="s">
        <v>6191</v>
      </c>
      <c r="B1537" t="s">
        <v>74</v>
      </c>
      <c r="C1537" t="s">
        <v>157</v>
      </c>
      <c r="D1537" t="s">
        <v>4052</v>
      </c>
      <c r="E1537">
        <v>32</v>
      </c>
      <c r="F1537">
        <v>2</v>
      </c>
      <c r="G1537">
        <v>29</v>
      </c>
      <c r="H1537">
        <v>1</v>
      </c>
      <c r="I1537">
        <v>0</v>
      </c>
      <c r="J1537">
        <v>102</v>
      </c>
      <c r="K1537">
        <v>0</v>
      </c>
      <c r="L1537">
        <v>0</v>
      </c>
      <c r="M1537">
        <v>0</v>
      </c>
      <c r="N1537">
        <v>0</v>
      </c>
    </row>
    <row r="1538" spans="1:14" x14ac:dyDescent="0.25">
      <c r="A1538" t="s">
        <v>6192</v>
      </c>
      <c r="B1538" t="s">
        <v>74</v>
      </c>
      <c r="C1538" t="s">
        <v>157</v>
      </c>
      <c r="D1538" t="s">
        <v>4054</v>
      </c>
      <c r="E1538">
        <v>96</v>
      </c>
      <c r="F1538">
        <v>17</v>
      </c>
      <c r="G1538">
        <v>76</v>
      </c>
      <c r="H1538">
        <v>3</v>
      </c>
      <c r="I1538">
        <v>0</v>
      </c>
      <c r="J1538">
        <v>38</v>
      </c>
      <c r="K1538">
        <v>0</v>
      </c>
      <c r="L1538">
        <v>0</v>
      </c>
      <c r="M1538">
        <v>0</v>
      </c>
      <c r="N1538">
        <v>0</v>
      </c>
    </row>
    <row r="1539" spans="1:14" x14ac:dyDescent="0.25">
      <c r="A1539" t="s">
        <v>6193</v>
      </c>
      <c r="B1539" t="s">
        <v>74</v>
      </c>
      <c r="C1539" t="s">
        <v>157</v>
      </c>
      <c r="D1539" t="s">
        <v>4056</v>
      </c>
      <c r="E1539">
        <v>0</v>
      </c>
      <c r="F1539">
        <v>0</v>
      </c>
      <c r="G1539">
        <v>0</v>
      </c>
      <c r="H1539">
        <v>0</v>
      </c>
      <c r="I1539">
        <v>0</v>
      </c>
      <c r="J1539">
        <v>0</v>
      </c>
      <c r="K1539">
        <v>133</v>
      </c>
      <c r="L1539">
        <v>130</v>
      </c>
      <c r="M1539">
        <v>3</v>
      </c>
      <c r="N1539">
        <v>0</v>
      </c>
    </row>
    <row r="1540" spans="1:14" x14ac:dyDescent="0.25">
      <c r="A1540" t="s">
        <v>6194</v>
      </c>
      <c r="B1540" t="s">
        <v>74</v>
      </c>
      <c r="C1540" t="s">
        <v>157</v>
      </c>
      <c r="D1540" t="s">
        <v>4058</v>
      </c>
      <c r="E1540">
        <v>0</v>
      </c>
      <c r="F1540">
        <v>0</v>
      </c>
      <c r="G1540">
        <v>0</v>
      </c>
      <c r="H1540">
        <v>0</v>
      </c>
      <c r="I1540">
        <v>0</v>
      </c>
      <c r="J1540">
        <v>0</v>
      </c>
      <c r="K1540">
        <v>123</v>
      </c>
      <c r="L1540">
        <v>120</v>
      </c>
      <c r="M1540">
        <v>3</v>
      </c>
      <c r="N1540">
        <v>0</v>
      </c>
    </row>
    <row r="1541" spans="1:14" x14ac:dyDescent="0.25">
      <c r="A1541" t="s">
        <v>6195</v>
      </c>
      <c r="B1541" t="s">
        <v>74</v>
      </c>
      <c r="C1541" t="s">
        <v>158</v>
      </c>
      <c r="D1541" t="s">
        <v>4060</v>
      </c>
      <c r="E1541">
        <v>31</v>
      </c>
      <c r="F1541">
        <v>5</v>
      </c>
      <c r="G1541">
        <v>24</v>
      </c>
      <c r="H1541">
        <v>1</v>
      </c>
      <c r="I1541">
        <v>1</v>
      </c>
      <c r="J1541">
        <v>162</v>
      </c>
      <c r="K1541">
        <v>0</v>
      </c>
      <c r="L1541">
        <v>0</v>
      </c>
      <c r="M1541">
        <v>0</v>
      </c>
      <c r="N1541">
        <v>0</v>
      </c>
    </row>
    <row r="1542" spans="1:14" x14ac:dyDescent="0.25">
      <c r="A1542" t="s">
        <v>6196</v>
      </c>
      <c r="B1542" t="s">
        <v>74</v>
      </c>
      <c r="C1542" t="s">
        <v>158</v>
      </c>
      <c r="D1542" t="s">
        <v>4062</v>
      </c>
      <c r="E1542">
        <v>193</v>
      </c>
      <c r="F1542">
        <v>23</v>
      </c>
      <c r="G1542">
        <v>159</v>
      </c>
      <c r="H1542">
        <v>10</v>
      </c>
      <c r="I1542">
        <v>1</v>
      </c>
      <c r="J1542">
        <v>0</v>
      </c>
      <c r="K1542">
        <v>0</v>
      </c>
      <c r="L1542">
        <v>0</v>
      </c>
      <c r="M1542">
        <v>0</v>
      </c>
      <c r="N1542">
        <v>0</v>
      </c>
    </row>
    <row r="1543" spans="1:14" x14ac:dyDescent="0.25">
      <c r="A1543" t="s">
        <v>6197</v>
      </c>
      <c r="B1543" t="s">
        <v>74</v>
      </c>
      <c r="C1543" t="s">
        <v>158</v>
      </c>
      <c r="D1543" t="s">
        <v>4064</v>
      </c>
      <c r="E1543">
        <v>139</v>
      </c>
      <c r="F1543">
        <v>15</v>
      </c>
      <c r="G1543">
        <v>121</v>
      </c>
      <c r="H1543">
        <v>3</v>
      </c>
      <c r="I1543">
        <v>0</v>
      </c>
      <c r="J1543">
        <v>54</v>
      </c>
      <c r="K1543">
        <v>0</v>
      </c>
      <c r="L1543">
        <v>0</v>
      </c>
      <c r="M1543">
        <v>0</v>
      </c>
      <c r="N1543">
        <v>0</v>
      </c>
    </row>
    <row r="1544" spans="1:14" x14ac:dyDescent="0.25">
      <c r="A1544" t="s">
        <v>6198</v>
      </c>
      <c r="B1544" t="s">
        <v>74</v>
      </c>
      <c r="C1544" t="s">
        <v>158</v>
      </c>
      <c r="D1544" t="s">
        <v>4066</v>
      </c>
      <c r="E1544">
        <v>193</v>
      </c>
      <c r="F1544">
        <v>23</v>
      </c>
      <c r="G1544">
        <v>160</v>
      </c>
      <c r="H1544">
        <v>9</v>
      </c>
      <c r="I1544">
        <v>1</v>
      </c>
      <c r="J1544">
        <v>0</v>
      </c>
      <c r="K1544">
        <v>0</v>
      </c>
      <c r="L1544">
        <v>0</v>
      </c>
      <c r="M1544">
        <v>0</v>
      </c>
      <c r="N1544">
        <v>0</v>
      </c>
    </row>
    <row r="1545" spans="1:14" x14ac:dyDescent="0.25">
      <c r="A1545" t="s">
        <v>6199</v>
      </c>
      <c r="B1545" t="s">
        <v>74</v>
      </c>
      <c r="C1545" t="s">
        <v>158</v>
      </c>
      <c r="D1545" t="s">
        <v>4068</v>
      </c>
      <c r="E1545">
        <v>31</v>
      </c>
      <c r="F1545">
        <v>3</v>
      </c>
      <c r="G1545">
        <v>26</v>
      </c>
      <c r="H1545">
        <v>1</v>
      </c>
      <c r="I1545">
        <v>1</v>
      </c>
      <c r="J1545">
        <v>162</v>
      </c>
      <c r="K1545">
        <v>0</v>
      </c>
      <c r="L1545">
        <v>0</v>
      </c>
      <c r="M1545">
        <v>0</v>
      </c>
      <c r="N1545">
        <v>0</v>
      </c>
    </row>
    <row r="1546" spans="1:14" x14ac:dyDescent="0.25">
      <c r="A1546" t="s">
        <v>6200</v>
      </c>
      <c r="B1546" t="s">
        <v>74</v>
      </c>
      <c r="C1546" t="s">
        <v>158</v>
      </c>
      <c r="D1546" t="s">
        <v>4050</v>
      </c>
      <c r="E1546">
        <v>162</v>
      </c>
      <c r="F1546">
        <v>25</v>
      </c>
      <c r="G1546">
        <v>129</v>
      </c>
      <c r="H1546">
        <v>8</v>
      </c>
      <c r="I1546">
        <v>0</v>
      </c>
      <c r="J1546">
        <v>31</v>
      </c>
      <c r="K1546">
        <v>0</v>
      </c>
      <c r="L1546">
        <v>0</v>
      </c>
      <c r="M1546">
        <v>0</v>
      </c>
      <c r="N1546">
        <v>0</v>
      </c>
    </row>
    <row r="1547" spans="1:14" x14ac:dyDescent="0.25">
      <c r="A1547" t="s">
        <v>6201</v>
      </c>
      <c r="B1547" t="s">
        <v>74</v>
      </c>
      <c r="C1547" t="s">
        <v>158</v>
      </c>
      <c r="D1547" t="s">
        <v>4052</v>
      </c>
      <c r="E1547">
        <v>31</v>
      </c>
      <c r="F1547">
        <v>2</v>
      </c>
      <c r="G1547">
        <v>26</v>
      </c>
      <c r="H1547">
        <v>2</v>
      </c>
      <c r="I1547">
        <v>1</v>
      </c>
      <c r="J1547">
        <v>162</v>
      </c>
      <c r="K1547">
        <v>0</v>
      </c>
      <c r="L1547">
        <v>0</v>
      </c>
      <c r="M1547">
        <v>0</v>
      </c>
      <c r="N1547">
        <v>0</v>
      </c>
    </row>
    <row r="1548" spans="1:14" x14ac:dyDescent="0.25">
      <c r="A1548" t="s">
        <v>6202</v>
      </c>
      <c r="B1548" t="s">
        <v>74</v>
      </c>
      <c r="C1548" t="s">
        <v>158</v>
      </c>
      <c r="D1548" t="s">
        <v>4054</v>
      </c>
      <c r="E1548">
        <v>145</v>
      </c>
      <c r="F1548">
        <v>15</v>
      </c>
      <c r="G1548">
        <v>125</v>
      </c>
      <c r="H1548">
        <v>5</v>
      </c>
      <c r="I1548">
        <v>0</v>
      </c>
      <c r="J1548">
        <v>48</v>
      </c>
      <c r="K1548">
        <v>0</v>
      </c>
      <c r="L1548">
        <v>0</v>
      </c>
      <c r="M1548">
        <v>0</v>
      </c>
      <c r="N1548">
        <v>0</v>
      </c>
    </row>
    <row r="1549" spans="1:14" x14ac:dyDescent="0.25">
      <c r="A1549" t="s">
        <v>6203</v>
      </c>
      <c r="B1549" t="s">
        <v>74</v>
      </c>
      <c r="C1549" t="s">
        <v>158</v>
      </c>
      <c r="D1549" t="s">
        <v>4056</v>
      </c>
      <c r="E1549">
        <v>0</v>
      </c>
      <c r="F1549">
        <v>0</v>
      </c>
      <c r="G1549">
        <v>0</v>
      </c>
      <c r="H1549">
        <v>0</v>
      </c>
      <c r="I1549">
        <v>0</v>
      </c>
      <c r="J1549">
        <v>0</v>
      </c>
      <c r="K1549">
        <v>193</v>
      </c>
      <c r="L1549">
        <v>189</v>
      </c>
      <c r="M1549">
        <v>4</v>
      </c>
      <c r="N1549">
        <v>0</v>
      </c>
    </row>
    <row r="1550" spans="1:14" x14ac:dyDescent="0.25">
      <c r="A1550" t="s">
        <v>6204</v>
      </c>
      <c r="B1550" t="s">
        <v>74</v>
      </c>
      <c r="C1550" t="s">
        <v>158</v>
      </c>
      <c r="D1550" t="s">
        <v>4058</v>
      </c>
      <c r="E1550">
        <v>0</v>
      </c>
      <c r="F1550">
        <v>0</v>
      </c>
      <c r="G1550">
        <v>0</v>
      </c>
      <c r="H1550">
        <v>0</v>
      </c>
      <c r="I1550">
        <v>0</v>
      </c>
      <c r="J1550">
        <v>0</v>
      </c>
      <c r="K1550">
        <v>185</v>
      </c>
      <c r="L1550">
        <v>181</v>
      </c>
      <c r="M1550">
        <v>4</v>
      </c>
      <c r="N1550">
        <v>0</v>
      </c>
    </row>
    <row r="1551" spans="1:14" x14ac:dyDescent="0.25">
      <c r="A1551" t="s">
        <v>6205</v>
      </c>
      <c r="B1551" t="s">
        <v>74</v>
      </c>
      <c r="C1551" t="s">
        <v>159</v>
      </c>
      <c r="D1551" t="s">
        <v>4060</v>
      </c>
      <c r="E1551">
        <v>6</v>
      </c>
      <c r="F1551">
        <v>1</v>
      </c>
      <c r="G1551">
        <v>4</v>
      </c>
      <c r="H1551">
        <v>0</v>
      </c>
      <c r="I1551">
        <v>1</v>
      </c>
      <c r="J1551">
        <v>47</v>
      </c>
      <c r="K1551">
        <v>0</v>
      </c>
      <c r="L1551">
        <v>0</v>
      </c>
      <c r="M1551">
        <v>0</v>
      </c>
      <c r="N1551">
        <v>0</v>
      </c>
    </row>
    <row r="1552" spans="1:14" x14ac:dyDescent="0.25">
      <c r="A1552" t="s">
        <v>6206</v>
      </c>
      <c r="B1552" t="s">
        <v>74</v>
      </c>
      <c r="C1552" t="s">
        <v>159</v>
      </c>
      <c r="D1552" t="s">
        <v>4062</v>
      </c>
      <c r="E1552">
        <v>53</v>
      </c>
      <c r="F1552">
        <v>5</v>
      </c>
      <c r="G1552">
        <v>44</v>
      </c>
      <c r="H1552">
        <v>3</v>
      </c>
      <c r="I1552">
        <v>1</v>
      </c>
      <c r="J1552">
        <v>0</v>
      </c>
      <c r="K1552">
        <v>0</v>
      </c>
      <c r="L1552">
        <v>0</v>
      </c>
      <c r="M1552">
        <v>0</v>
      </c>
      <c r="N1552">
        <v>0</v>
      </c>
    </row>
    <row r="1553" spans="1:14" x14ac:dyDescent="0.25">
      <c r="A1553" t="s">
        <v>6207</v>
      </c>
      <c r="B1553" t="s">
        <v>74</v>
      </c>
      <c r="C1553" t="s">
        <v>159</v>
      </c>
      <c r="D1553" t="s">
        <v>4064</v>
      </c>
      <c r="E1553">
        <v>45</v>
      </c>
      <c r="F1553">
        <v>5</v>
      </c>
      <c r="G1553">
        <v>39</v>
      </c>
      <c r="H1553">
        <v>1</v>
      </c>
      <c r="I1553">
        <v>0</v>
      </c>
      <c r="J1553">
        <v>8</v>
      </c>
      <c r="K1553">
        <v>0</v>
      </c>
      <c r="L1553">
        <v>0</v>
      </c>
      <c r="M1553">
        <v>0</v>
      </c>
      <c r="N1553">
        <v>0</v>
      </c>
    </row>
    <row r="1554" spans="1:14" x14ac:dyDescent="0.25">
      <c r="A1554" t="s">
        <v>6208</v>
      </c>
      <c r="B1554" t="s">
        <v>74</v>
      </c>
      <c r="C1554" t="s">
        <v>159</v>
      </c>
      <c r="D1554" t="s">
        <v>4066</v>
      </c>
      <c r="E1554">
        <v>53</v>
      </c>
      <c r="F1554">
        <v>5</v>
      </c>
      <c r="G1554">
        <v>44</v>
      </c>
      <c r="H1554">
        <v>3</v>
      </c>
      <c r="I1554">
        <v>1</v>
      </c>
      <c r="J1554">
        <v>0</v>
      </c>
      <c r="K1554">
        <v>0</v>
      </c>
      <c r="L1554">
        <v>0</v>
      </c>
      <c r="M1554">
        <v>0</v>
      </c>
      <c r="N1554">
        <v>0</v>
      </c>
    </row>
    <row r="1555" spans="1:14" x14ac:dyDescent="0.25">
      <c r="A1555" t="s">
        <v>6209</v>
      </c>
      <c r="B1555" t="s">
        <v>74</v>
      </c>
      <c r="C1555" t="s">
        <v>159</v>
      </c>
      <c r="D1555" t="s">
        <v>4068</v>
      </c>
      <c r="E1555">
        <v>6</v>
      </c>
      <c r="F1555">
        <v>0</v>
      </c>
      <c r="G1555">
        <v>5</v>
      </c>
      <c r="H1555">
        <v>0</v>
      </c>
      <c r="I1555">
        <v>1</v>
      </c>
      <c r="J1555">
        <v>47</v>
      </c>
      <c r="K1555">
        <v>0</v>
      </c>
      <c r="L1555">
        <v>0</v>
      </c>
      <c r="M1555">
        <v>0</v>
      </c>
      <c r="N1555">
        <v>0</v>
      </c>
    </row>
    <row r="1556" spans="1:14" x14ac:dyDescent="0.25">
      <c r="A1556" t="s">
        <v>6210</v>
      </c>
      <c r="B1556" t="s">
        <v>74</v>
      </c>
      <c r="C1556" t="s">
        <v>159</v>
      </c>
      <c r="D1556" t="s">
        <v>4050</v>
      </c>
      <c r="E1556">
        <v>47</v>
      </c>
      <c r="F1556">
        <v>7</v>
      </c>
      <c r="G1556">
        <v>37</v>
      </c>
      <c r="H1556">
        <v>3</v>
      </c>
      <c r="I1556">
        <v>0</v>
      </c>
      <c r="J1556">
        <v>6</v>
      </c>
      <c r="K1556">
        <v>0</v>
      </c>
      <c r="L1556">
        <v>0</v>
      </c>
      <c r="M1556">
        <v>0</v>
      </c>
      <c r="N1556">
        <v>0</v>
      </c>
    </row>
    <row r="1557" spans="1:14" x14ac:dyDescent="0.25">
      <c r="A1557" t="s">
        <v>6211</v>
      </c>
      <c r="B1557" t="s">
        <v>74</v>
      </c>
      <c r="C1557" t="s">
        <v>159</v>
      </c>
      <c r="D1557" t="s">
        <v>4052</v>
      </c>
      <c r="E1557">
        <v>6</v>
      </c>
      <c r="F1557">
        <v>0</v>
      </c>
      <c r="G1557">
        <v>5</v>
      </c>
      <c r="H1557">
        <v>0</v>
      </c>
      <c r="I1557">
        <v>1</v>
      </c>
      <c r="J1557">
        <v>47</v>
      </c>
      <c r="K1557">
        <v>0</v>
      </c>
      <c r="L1557">
        <v>0</v>
      </c>
      <c r="M1557">
        <v>0</v>
      </c>
      <c r="N1557">
        <v>0</v>
      </c>
    </row>
    <row r="1558" spans="1:14" x14ac:dyDescent="0.25">
      <c r="A1558" t="s">
        <v>6212</v>
      </c>
      <c r="B1558" t="s">
        <v>74</v>
      </c>
      <c r="C1558" t="s">
        <v>159</v>
      </c>
      <c r="D1558" t="s">
        <v>4054</v>
      </c>
      <c r="E1558">
        <v>45</v>
      </c>
      <c r="F1558">
        <v>5</v>
      </c>
      <c r="G1558">
        <v>39</v>
      </c>
      <c r="H1558">
        <v>1</v>
      </c>
      <c r="I1558">
        <v>0</v>
      </c>
      <c r="J1558">
        <v>8</v>
      </c>
      <c r="K1558">
        <v>0</v>
      </c>
      <c r="L1558">
        <v>0</v>
      </c>
      <c r="M1558">
        <v>0</v>
      </c>
      <c r="N1558">
        <v>0</v>
      </c>
    </row>
    <row r="1559" spans="1:14" x14ac:dyDescent="0.25">
      <c r="A1559" t="s">
        <v>6213</v>
      </c>
      <c r="B1559" t="s">
        <v>74</v>
      </c>
      <c r="C1559" t="s">
        <v>159</v>
      </c>
      <c r="D1559" t="s">
        <v>4056</v>
      </c>
      <c r="E1559">
        <v>0</v>
      </c>
      <c r="F1559">
        <v>0</v>
      </c>
      <c r="G1559">
        <v>0</v>
      </c>
      <c r="H1559">
        <v>0</v>
      </c>
      <c r="I1559">
        <v>0</v>
      </c>
      <c r="J1559">
        <v>0</v>
      </c>
      <c r="K1559">
        <v>53</v>
      </c>
      <c r="L1559">
        <v>51</v>
      </c>
      <c r="M1559">
        <v>2</v>
      </c>
      <c r="N1559">
        <v>0</v>
      </c>
    </row>
    <row r="1560" spans="1:14" x14ac:dyDescent="0.25">
      <c r="A1560" t="s">
        <v>5609</v>
      </c>
      <c r="B1560" t="s">
        <v>72</v>
      </c>
      <c r="C1560" t="s">
        <v>179</v>
      </c>
      <c r="D1560" t="s">
        <v>4066</v>
      </c>
      <c r="E1560">
        <v>176</v>
      </c>
      <c r="F1560">
        <v>46</v>
      </c>
      <c r="G1560">
        <v>123</v>
      </c>
      <c r="H1560">
        <v>6</v>
      </c>
      <c r="I1560">
        <v>1</v>
      </c>
      <c r="J1560">
        <v>0</v>
      </c>
      <c r="K1560">
        <v>0</v>
      </c>
      <c r="L1560">
        <v>0</v>
      </c>
      <c r="M1560">
        <v>0</v>
      </c>
      <c r="N1560">
        <v>0</v>
      </c>
    </row>
    <row r="1561" spans="1:14" x14ac:dyDescent="0.25">
      <c r="A1561" t="s">
        <v>5610</v>
      </c>
      <c r="B1561" t="s">
        <v>72</v>
      </c>
      <c r="C1561" t="s">
        <v>180</v>
      </c>
      <c r="D1561" t="s">
        <v>4066</v>
      </c>
      <c r="E1561">
        <v>142</v>
      </c>
      <c r="F1561">
        <v>31</v>
      </c>
      <c r="G1561">
        <v>108</v>
      </c>
      <c r="H1561">
        <v>3</v>
      </c>
      <c r="I1561">
        <v>0</v>
      </c>
      <c r="J1561">
        <v>0</v>
      </c>
      <c r="K1561">
        <v>0</v>
      </c>
      <c r="L1561">
        <v>0</v>
      </c>
      <c r="M1561">
        <v>0</v>
      </c>
      <c r="N1561">
        <v>0</v>
      </c>
    </row>
    <row r="1562" spans="1:14" x14ac:dyDescent="0.25">
      <c r="A1562" t="s">
        <v>5611</v>
      </c>
      <c r="B1562" t="s">
        <v>72</v>
      </c>
      <c r="C1562" t="s">
        <v>181</v>
      </c>
      <c r="D1562" t="s">
        <v>4066</v>
      </c>
      <c r="E1562">
        <v>421</v>
      </c>
      <c r="F1562">
        <v>69</v>
      </c>
      <c r="G1562">
        <v>342</v>
      </c>
      <c r="H1562">
        <v>5</v>
      </c>
      <c r="I1562">
        <v>5</v>
      </c>
      <c r="J1562">
        <v>0</v>
      </c>
      <c r="K1562">
        <v>0</v>
      </c>
      <c r="L1562">
        <v>0</v>
      </c>
      <c r="M1562">
        <v>0</v>
      </c>
      <c r="N1562">
        <v>0</v>
      </c>
    </row>
    <row r="1563" spans="1:14" x14ac:dyDescent="0.25">
      <c r="A1563" t="s">
        <v>5612</v>
      </c>
      <c r="B1563" t="s">
        <v>72</v>
      </c>
      <c r="C1563" t="s">
        <v>182</v>
      </c>
      <c r="D1563" t="s">
        <v>4066</v>
      </c>
      <c r="E1563">
        <v>667</v>
      </c>
      <c r="F1563">
        <v>149</v>
      </c>
      <c r="G1563">
        <v>493</v>
      </c>
      <c r="H1563">
        <v>22</v>
      </c>
      <c r="I1563">
        <v>3</v>
      </c>
      <c r="J1563">
        <v>0</v>
      </c>
      <c r="K1563">
        <v>0</v>
      </c>
      <c r="L1563">
        <v>0</v>
      </c>
      <c r="M1563">
        <v>0</v>
      </c>
      <c r="N1563">
        <v>0</v>
      </c>
    </row>
    <row r="1564" spans="1:14" x14ac:dyDescent="0.25">
      <c r="A1564" t="s">
        <v>5613</v>
      </c>
      <c r="B1564" t="s">
        <v>72</v>
      </c>
      <c r="C1564" t="s">
        <v>183</v>
      </c>
      <c r="D1564" t="s">
        <v>4066</v>
      </c>
      <c r="E1564">
        <v>190</v>
      </c>
      <c r="F1564">
        <v>31</v>
      </c>
      <c r="G1564">
        <v>154</v>
      </c>
      <c r="H1564">
        <v>5</v>
      </c>
      <c r="I1564">
        <v>0</v>
      </c>
      <c r="J1564">
        <v>0</v>
      </c>
      <c r="K1564">
        <v>0</v>
      </c>
      <c r="L1564">
        <v>0</v>
      </c>
      <c r="M1564">
        <v>0</v>
      </c>
      <c r="N1564">
        <v>0</v>
      </c>
    </row>
    <row r="1565" spans="1:14" x14ac:dyDescent="0.25">
      <c r="A1565" t="s">
        <v>5614</v>
      </c>
      <c r="B1565" t="s">
        <v>72</v>
      </c>
      <c r="C1565" t="s">
        <v>260</v>
      </c>
      <c r="D1565" t="s">
        <v>4066</v>
      </c>
      <c r="E1565">
        <v>11</v>
      </c>
      <c r="F1565">
        <v>5</v>
      </c>
      <c r="G1565">
        <v>5</v>
      </c>
      <c r="H1565">
        <v>1</v>
      </c>
      <c r="I1565">
        <v>0</v>
      </c>
      <c r="J1565">
        <v>0</v>
      </c>
      <c r="K1565">
        <v>0</v>
      </c>
      <c r="L1565">
        <v>0</v>
      </c>
      <c r="M1565">
        <v>0</v>
      </c>
      <c r="N1565">
        <v>0</v>
      </c>
    </row>
    <row r="1566" spans="1:14" x14ac:dyDescent="0.25">
      <c r="A1566" t="s">
        <v>5615</v>
      </c>
      <c r="B1566" t="s">
        <v>72</v>
      </c>
      <c r="C1566" t="s">
        <v>184</v>
      </c>
      <c r="D1566" t="s">
        <v>4066</v>
      </c>
      <c r="E1566">
        <v>168</v>
      </c>
      <c r="F1566">
        <v>8</v>
      </c>
      <c r="G1566">
        <v>152</v>
      </c>
      <c r="H1566">
        <v>5</v>
      </c>
      <c r="I1566">
        <v>3</v>
      </c>
      <c r="J1566">
        <v>0</v>
      </c>
      <c r="K1566">
        <v>0</v>
      </c>
      <c r="L1566">
        <v>0</v>
      </c>
      <c r="M1566">
        <v>0</v>
      </c>
      <c r="N1566">
        <v>0</v>
      </c>
    </row>
    <row r="1567" spans="1:14" x14ac:dyDescent="0.25">
      <c r="A1567" t="s">
        <v>5616</v>
      </c>
      <c r="B1567" t="s">
        <v>72</v>
      </c>
      <c r="C1567" t="s">
        <v>185</v>
      </c>
      <c r="D1567" t="s">
        <v>4066</v>
      </c>
      <c r="E1567">
        <v>601</v>
      </c>
      <c r="F1567">
        <v>86</v>
      </c>
      <c r="G1567">
        <v>491</v>
      </c>
      <c r="H1567">
        <v>13</v>
      </c>
      <c r="I1567">
        <v>11</v>
      </c>
      <c r="J1567">
        <v>0</v>
      </c>
      <c r="K1567">
        <v>0</v>
      </c>
      <c r="L1567">
        <v>0</v>
      </c>
      <c r="M1567">
        <v>0</v>
      </c>
      <c r="N1567">
        <v>0</v>
      </c>
    </row>
    <row r="1568" spans="1:14" x14ac:dyDescent="0.25">
      <c r="A1568" t="s">
        <v>5617</v>
      </c>
      <c r="B1568" t="s">
        <v>72</v>
      </c>
      <c r="C1568" t="s">
        <v>186</v>
      </c>
      <c r="D1568" t="s">
        <v>4066</v>
      </c>
      <c r="E1568">
        <v>186</v>
      </c>
      <c r="F1568">
        <v>39</v>
      </c>
      <c r="G1568">
        <v>134</v>
      </c>
      <c r="H1568">
        <v>11</v>
      </c>
      <c r="I1568">
        <v>2</v>
      </c>
      <c r="J1568">
        <v>0</v>
      </c>
      <c r="K1568">
        <v>0</v>
      </c>
      <c r="L1568">
        <v>0</v>
      </c>
      <c r="M1568">
        <v>0</v>
      </c>
      <c r="N1568">
        <v>0</v>
      </c>
    </row>
    <row r="1569" spans="1:14" x14ac:dyDescent="0.25">
      <c r="A1569" t="s">
        <v>5618</v>
      </c>
      <c r="B1569" t="s">
        <v>72</v>
      </c>
      <c r="C1569" t="s">
        <v>187</v>
      </c>
      <c r="D1569" t="s">
        <v>4066</v>
      </c>
      <c r="E1569">
        <v>552</v>
      </c>
      <c r="F1569">
        <v>72</v>
      </c>
      <c r="G1569">
        <v>459</v>
      </c>
      <c r="H1569">
        <v>16</v>
      </c>
      <c r="I1569">
        <v>5</v>
      </c>
      <c r="J1569">
        <v>0</v>
      </c>
      <c r="K1569">
        <v>0</v>
      </c>
      <c r="L1569">
        <v>0</v>
      </c>
      <c r="M1569">
        <v>0</v>
      </c>
      <c r="N1569">
        <v>0</v>
      </c>
    </row>
    <row r="1570" spans="1:14" x14ac:dyDescent="0.25">
      <c r="A1570" t="s">
        <v>5619</v>
      </c>
      <c r="B1570" t="s">
        <v>72</v>
      </c>
      <c r="C1570" t="s">
        <v>188</v>
      </c>
      <c r="D1570" t="s">
        <v>4066</v>
      </c>
      <c r="E1570">
        <v>185</v>
      </c>
      <c r="F1570">
        <v>42</v>
      </c>
      <c r="G1570">
        <v>133</v>
      </c>
      <c r="H1570">
        <v>8</v>
      </c>
      <c r="I1570">
        <v>2</v>
      </c>
      <c r="J1570">
        <v>0</v>
      </c>
      <c r="K1570">
        <v>0</v>
      </c>
      <c r="L1570">
        <v>0</v>
      </c>
      <c r="M1570">
        <v>0</v>
      </c>
      <c r="N1570">
        <v>0</v>
      </c>
    </row>
    <row r="1571" spans="1:14" x14ac:dyDescent="0.25">
      <c r="A1571" t="s">
        <v>5620</v>
      </c>
      <c r="B1571" t="s">
        <v>72</v>
      </c>
      <c r="C1571" t="s">
        <v>189</v>
      </c>
      <c r="D1571" t="s">
        <v>4066</v>
      </c>
      <c r="E1571">
        <v>149</v>
      </c>
      <c r="F1571">
        <v>31</v>
      </c>
      <c r="G1571">
        <v>112</v>
      </c>
      <c r="H1571">
        <v>4</v>
      </c>
      <c r="I1571">
        <v>2</v>
      </c>
      <c r="J1571">
        <v>0</v>
      </c>
      <c r="K1571">
        <v>0</v>
      </c>
      <c r="L1571">
        <v>0</v>
      </c>
      <c r="M1571">
        <v>0</v>
      </c>
      <c r="N1571">
        <v>0</v>
      </c>
    </row>
    <row r="1572" spans="1:14" x14ac:dyDescent="0.25">
      <c r="A1572" t="s">
        <v>5621</v>
      </c>
      <c r="B1572" t="s">
        <v>72</v>
      </c>
      <c r="C1572" t="s">
        <v>190</v>
      </c>
      <c r="D1572" t="s">
        <v>4066</v>
      </c>
      <c r="E1572">
        <v>136</v>
      </c>
      <c r="F1572">
        <v>21</v>
      </c>
      <c r="G1572">
        <v>112</v>
      </c>
      <c r="H1572">
        <v>1</v>
      </c>
      <c r="I1572">
        <v>2</v>
      </c>
      <c r="J1572">
        <v>0</v>
      </c>
      <c r="K1572">
        <v>0</v>
      </c>
      <c r="L1572">
        <v>0</v>
      </c>
      <c r="M1572">
        <v>0</v>
      </c>
      <c r="N1572">
        <v>0</v>
      </c>
    </row>
    <row r="1573" spans="1:14" x14ac:dyDescent="0.25">
      <c r="A1573" t="s">
        <v>5622</v>
      </c>
      <c r="B1573" t="s">
        <v>72</v>
      </c>
      <c r="C1573" t="s">
        <v>191</v>
      </c>
      <c r="D1573" t="s">
        <v>4066</v>
      </c>
      <c r="E1573">
        <v>110</v>
      </c>
      <c r="F1573">
        <v>15</v>
      </c>
      <c r="G1573">
        <v>92</v>
      </c>
      <c r="H1573">
        <v>2</v>
      </c>
      <c r="I1573">
        <v>1</v>
      </c>
      <c r="J1573">
        <v>0</v>
      </c>
      <c r="K1573">
        <v>0</v>
      </c>
      <c r="L1573">
        <v>0</v>
      </c>
      <c r="M1573">
        <v>0</v>
      </c>
      <c r="N1573">
        <v>0</v>
      </c>
    </row>
    <row r="1574" spans="1:14" x14ac:dyDescent="0.25">
      <c r="A1574" t="s">
        <v>5623</v>
      </c>
      <c r="B1574" t="s">
        <v>72</v>
      </c>
      <c r="C1574" t="s">
        <v>192</v>
      </c>
      <c r="D1574" t="s">
        <v>4066</v>
      </c>
      <c r="E1574">
        <v>203</v>
      </c>
      <c r="F1574">
        <v>27</v>
      </c>
      <c r="G1574">
        <v>161</v>
      </c>
      <c r="H1574">
        <v>12</v>
      </c>
      <c r="I1574">
        <v>3</v>
      </c>
      <c r="J1574">
        <v>0</v>
      </c>
      <c r="K1574">
        <v>0</v>
      </c>
      <c r="L1574">
        <v>0</v>
      </c>
      <c r="M1574">
        <v>0</v>
      </c>
      <c r="N1574">
        <v>0</v>
      </c>
    </row>
    <row r="1575" spans="1:14" x14ac:dyDescent="0.25">
      <c r="A1575" t="s">
        <v>5624</v>
      </c>
      <c r="B1575" t="s">
        <v>72</v>
      </c>
      <c r="C1575" t="s">
        <v>193</v>
      </c>
      <c r="D1575" t="s">
        <v>4066</v>
      </c>
      <c r="E1575">
        <v>113</v>
      </c>
      <c r="F1575">
        <v>16</v>
      </c>
      <c r="G1575">
        <v>96</v>
      </c>
      <c r="H1575">
        <v>1</v>
      </c>
      <c r="I1575">
        <v>0</v>
      </c>
      <c r="J1575">
        <v>0</v>
      </c>
      <c r="K1575">
        <v>0</v>
      </c>
      <c r="L1575">
        <v>0</v>
      </c>
      <c r="M1575">
        <v>0</v>
      </c>
      <c r="N1575">
        <v>0</v>
      </c>
    </row>
    <row r="1576" spans="1:14" x14ac:dyDescent="0.25">
      <c r="A1576" t="s">
        <v>5625</v>
      </c>
      <c r="B1576" t="s">
        <v>72</v>
      </c>
      <c r="C1576" t="s">
        <v>194</v>
      </c>
      <c r="D1576" t="s">
        <v>4066</v>
      </c>
      <c r="E1576">
        <v>209</v>
      </c>
      <c r="F1576">
        <v>54</v>
      </c>
      <c r="G1576">
        <v>146</v>
      </c>
      <c r="H1576">
        <v>9</v>
      </c>
      <c r="I1576">
        <v>0</v>
      </c>
      <c r="J1576">
        <v>0</v>
      </c>
      <c r="K1576">
        <v>0</v>
      </c>
      <c r="L1576">
        <v>0</v>
      </c>
      <c r="M1576">
        <v>0</v>
      </c>
      <c r="N1576">
        <v>0</v>
      </c>
    </row>
    <row r="1577" spans="1:14" x14ac:dyDescent="0.25">
      <c r="A1577" t="s">
        <v>5626</v>
      </c>
      <c r="B1577" t="s">
        <v>72</v>
      </c>
      <c r="C1577" t="s">
        <v>195</v>
      </c>
      <c r="D1577" t="s">
        <v>4066</v>
      </c>
      <c r="E1577">
        <v>185</v>
      </c>
      <c r="F1577">
        <v>35</v>
      </c>
      <c r="G1577">
        <v>142</v>
      </c>
      <c r="H1577">
        <v>7</v>
      </c>
      <c r="I1577">
        <v>1</v>
      </c>
      <c r="J1577">
        <v>0</v>
      </c>
      <c r="K1577">
        <v>0</v>
      </c>
      <c r="L1577">
        <v>0</v>
      </c>
      <c r="M1577">
        <v>0</v>
      </c>
      <c r="N1577">
        <v>0</v>
      </c>
    </row>
    <row r="1578" spans="1:14" x14ac:dyDescent="0.25">
      <c r="A1578" t="s">
        <v>5627</v>
      </c>
      <c r="B1578" t="s">
        <v>72</v>
      </c>
      <c r="C1578" t="s">
        <v>196</v>
      </c>
      <c r="D1578" t="s">
        <v>4066</v>
      </c>
      <c r="E1578">
        <v>206</v>
      </c>
      <c r="F1578">
        <v>26</v>
      </c>
      <c r="G1578">
        <v>168</v>
      </c>
      <c r="H1578">
        <v>6</v>
      </c>
      <c r="I1578">
        <v>6</v>
      </c>
      <c r="J1578">
        <v>0</v>
      </c>
      <c r="K1578">
        <v>0</v>
      </c>
      <c r="L1578">
        <v>0</v>
      </c>
      <c r="M1578">
        <v>0</v>
      </c>
      <c r="N1578">
        <v>0</v>
      </c>
    </row>
    <row r="1579" spans="1:14" x14ac:dyDescent="0.25">
      <c r="A1579" t="s">
        <v>5628</v>
      </c>
      <c r="B1579" t="s">
        <v>72</v>
      </c>
      <c r="C1579" t="s">
        <v>197</v>
      </c>
      <c r="D1579" t="s">
        <v>4066</v>
      </c>
      <c r="E1579">
        <v>24</v>
      </c>
      <c r="F1579">
        <v>3</v>
      </c>
      <c r="G1579">
        <v>19</v>
      </c>
      <c r="H1579">
        <v>2</v>
      </c>
      <c r="I1579">
        <v>0</v>
      </c>
      <c r="J1579">
        <v>0</v>
      </c>
      <c r="K1579">
        <v>0</v>
      </c>
      <c r="L1579">
        <v>0</v>
      </c>
      <c r="M1579">
        <v>0</v>
      </c>
      <c r="N1579">
        <v>0</v>
      </c>
    </row>
    <row r="1580" spans="1:14" x14ac:dyDescent="0.25">
      <c r="A1580" t="s">
        <v>5629</v>
      </c>
      <c r="B1580" t="s">
        <v>72</v>
      </c>
      <c r="C1580" t="s">
        <v>198</v>
      </c>
      <c r="D1580" t="s">
        <v>4066</v>
      </c>
      <c r="E1580">
        <v>210</v>
      </c>
      <c r="F1580">
        <v>34</v>
      </c>
      <c r="G1580">
        <v>168</v>
      </c>
      <c r="H1580">
        <v>4</v>
      </c>
      <c r="I1580">
        <v>4</v>
      </c>
      <c r="J1580">
        <v>0</v>
      </c>
      <c r="K1580">
        <v>0</v>
      </c>
      <c r="L1580">
        <v>0</v>
      </c>
      <c r="M1580">
        <v>0</v>
      </c>
      <c r="N1580">
        <v>0</v>
      </c>
    </row>
    <row r="1581" spans="1:14" x14ac:dyDescent="0.25">
      <c r="A1581" t="s">
        <v>5630</v>
      </c>
      <c r="B1581" t="s">
        <v>72</v>
      </c>
      <c r="C1581" t="s">
        <v>199</v>
      </c>
      <c r="D1581" t="s">
        <v>4066</v>
      </c>
      <c r="E1581">
        <v>155</v>
      </c>
      <c r="F1581">
        <v>16</v>
      </c>
      <c r="G1581">
        <v>129</v>
      </c>
      <c r="H1581">
        <v>6</v>
      </c>
      <c r="I1581">
        <v>4</v>
      </c>
      <c r="J1581">
        <v>0</v>
      </c>
      <c r="K1581">
        <v>0</v>
      </c>
      <c r="L1581">
        <v>0</v>
      </c>
      <c r="M1581">
        <v>0</v>
      </c>
      <c r="N1581">
        <v>0</v>
      </c>
    </row>
    <row r="1582" spans="1:14" x14ac:dyDescent="0.25">
      <c r="A1582" t="s">
        <v>5631</v>
      </c>
      <c r="B1582" t="s">
        <v>72</v>
      </c>
      <c r="C1582" t="s">
        <v>200</v>
      </c>
      <c r="D1582" t="s">
        <v>4066</v>
      </c>
      <c r="E1582">
        <v>114</v>
      </c>
      <c r="F1582">
        <v>21</v>
      </c>
      <c r="G1582">
        <v>90</v>
      </c>
      <c r="H1582">
        <v>3</v>
      </c>
      <c r="I1582">
        <v>0</v>
      </c>
      <c r="J1582">
        <v>0</v>
      </c>
      <c r="K1582">
        <v>0</v>
      </c>
      <c r="L1582">
        <v>0</v>
      </c>
      <c r="M1582">
        <v>0</v>
      </c>
      <c r="N1582">
        <v>0</v>
      </c>
    </row>
    <row r="1583" spans="1:14" x14ac:dyDescent="0.25">
      <c r="A1583" t="s">
        <v>5632</v>
      </c>
      <c r="B1583" t="s">
        <v>72</v>
      </c>
      <c r="C1583" t="s">
        <v>201</v>
      </c>
      <c r="D1583" t="s">
        <v>4066</v>
      </c>
      <c r="E1583">
        <v>335</v>
      </c>
      <c r="F1583">
        <v>45</v>
      </c>
      <c r="G1583">
        <v>279</v>
      </c>
      <c r="H1583">
        <v>8</v>
      </c>
      <c r="I1583">
        <v>3</v>
      </c>
      <c r="J1583">
        <v>0</v>
      </c>
      <c r="K1583">
        <v>0</v>
      </c>
      <c r="L1583">
        <v>0</v>
      </c>
      <c r="M1583">
        <v>0</v>
      </c>
      <c r="N1583">
        <v>0</v>
      </c>
    </row>
    <row r="1584" spans="1:14" x14ac:dyDescent="0.25">
      <c r="A1584" t="s">
        <v>5633</v>
      </c>
      <c r="B1584" t="s">
        <v>72</v>
      </c>
      <c r="C1584" t="s">
        <v>202</v>
      </c>
      <c r="D1584" t="s">
        <v>4066</v>
      </c>
      <c r="E1584">
        <v>194</v>
      </c>
      <c r="F1584">
        <v>39</v>
      </c>
      <c r="G1584">
        <v>151</v>
      </c>
      <c r="H1584">
        <v>2</v>
      </c>
      <c r="I1584">
        <v>2</v>
      </c>
      <c r="J1584">
        <v>0</v>
      </c>
      <c r="K1584">
        <v>0</v>
      </c>
      <c r="L1584">
        <v>0</v>
      </c>
      <c r="M1584">
        <v>0</v>
      </c>
      <c r="N1584">
        <v>0</v>
      </c>
    </row>
    <row r="1585" spans="1:14" x14ac:dyDescent="0.25">
      <c r="A1585" t="s">
        <v>5634</v>
      </c>
      <c r="B1585" t="s">
        <v>72</v>
      </c>
      <c r="C1585" t="s">
        <v>203</v>
      </c>
      <c r="D1585" t="s">
        <v>4066</v>
      </c>
      <c r="E1585">
        <v>103</v>
      </c>
      <c r="F1585">
        <v>16</v>
      </c>
      <c r="G1585">
        <v>83</v>
      </c>
      <c r="H1585">
        <v>2</v>
      </c>
      <c r="I1585">
        <v>2</v>
      </c>
      <c r="J1585">
        <v>0</v>
      </c>
      <c r="K1585">
        <v>0</v>
      </c>
      <c r="L1585">
        <v>0</v>
      </c>
      <c r="M1585">
        <v>0</v>
      </c>
      <c r="N1585">
        <v>0</v>
      </c>
    </row>
    <row r="1586" spans="1:14" x14ac:dyDescent="0.25">
      <c r="A1586" t="s">
        <v>5635</v>
      </c>
      <c r="B1586" t="s">
        <v>72</v>
      </c>
      <c r="C1586" t="s">
        <v>204</v>
      </c>
      <c r="D1586" t="s">
        <v>4066</v>
      </c>
      <c r="E1586">
        <v>170</v>
      </c>
      <c r="F1586">
        <v>28</v>
      </c>
      <c r="G1586">
        <v>135</v>
      </c>
      <c r="H1586">
        <v>5</v>
      </c>
      <c r="I1586">
        <v>2</v>
      </c>
      <c r="J1586">
        <v>0</v>
      </c>
      <c r="K1586">
        <v>0</v>
      </c>
      <c r="L1586">
        <v>0</v>
      </c>
      <c r="M1586">
        <v>0</v>
      </c>
      <c r="N1586">
        <v>0</v>
      </c>
    </row>
    <row r="1587" spans="1:14" x14ac:dyDescent="0.25">
      <c r="A1587" t="s">
        <v>5636</v>
      </c>
      <c r="B1587" t="s">
        <v>72</v>
      </c>
      <c r="C1587" t="s">
        <v>205</v>
      </c>
      <c r="D1587" t="s">
        <v>4066</v>
      </c>
      <c r="E1587">
        <v>363</v>
      </c>
      <c r="F1587">
        <v>74</v>
      </c>
      <c r="G1587">
        <v>278</v>
      </c>
      <c r="H1587">
        <v>10</v>
      </c>
      <c r="I1587">
        <v>1</v>
      </c>
      <c r="J1587">
        <v>0</v>
      </c>
      <c r="K1587">
        <v>0</v>
      </c>
      <c r="L1587">
        <v>0</v>
      </c>
      <c r="M1587">
        <v>0</v>
      </c>
      <c r="N1587">
        <v>0</v>
      </c>
    </row>
    <row r="1588" spans="1:14" x14ac:dyDescent="0.25">
      <c r="A1588" t="s">
        <v>5637</v>
      </c>
      <c r="B1588" t="s">
        <v>72</v>
      </c>
      <c r="C1588" t="s">
        <v>206</v>
      </c>
      <c r="D1588" t="s">
        <v>4066</v>
      </c>
      <c r="E1588">
        <v>248</v>
      </c>
      <c r="F1588">
        <v>41</v>
      </c>
      <c r="G1588">
        <v>202</v>
      </c>
      <c r="H1588">
        <v>5</v>
      </c>
      <c r="I1588">
        <v>0</v>
      </c>
      <c r="J1588">
        <v>0</v>
      </c>
      <c r="K1588">
        <v>0</v>
      </c>
      <c r="L1588">
        <v>0</v>
      </c>
      <c r="M1588">
        <v>0</v>
      </c>
      <c r="N1588">
        <v>0</v>
      </c>
    </row>
    <row r="1589" spans="1:14" x14ac:dyDescent="0.25">
      <c r="A1589" t="s">
        <v>5638</v>
      </c>
      <c r="B1589" t="s">
        <v>72</v>
      </c>
      <c r="C1589" t="s">
        <v>207</v>
      </c>
      <c r="D1589" t="s">
        <v>4066</v>
      </c>
      <c r="E1589">
        <v>97</v>
      </c>
      <c r="F1589">
        <v>20</v>
      </c>
      <c r="G1589">
        <v>76</v>
      </c>
      <c r="H1589">
        <v>1</v>
      </c>
      <c r="I1589">
        <v>0</v>
      </c>
      <c r="J1589">
        <v>0</v>
      </c>
      <c r="K1589">
        <v>0</v>
      </c>
      <c r="L1589">
        <v>0</v>
      </c>
      <c r="M1589">
        <v>0</v>
      </c>
      <c r="N1589">
        <v>0</v>
      </c>
    </row>
    <row r="1590" spans="1:14" x14ac:dyDescent="0.25">
      <c r="A1590" t="s">
        <v>5639</v>
      </c>
      <c r="B1590" t="s">
        <v>72</v>
      </c>
      <c r="C1590" t="s">
        <v>208</v>
      </c>
      <c r="D1590" t="s">
        <v>4066</v>
      </c>
      <c r="E1590">
        <v>188</v>
      </c>
      <c r="F1590">
        <v>38</v>
      </c>
      <c r="G1590">
        <v>139</v>
      </c>
      <c r="H1590">
        <v>9</v>
      </c>
      <c r="I1590">
        <v>2</v>
      </c>
      <c r="J1590">
        <v>0</v>
      </c>
      <c r="K1590">
        <v>0</v>
      </c>
      <c r="L1590">
        <v>0</v>
      </c>
      <c r="M1590">
        <v>0</v>
      </c>
      <c r="N1590">
        <v>0</v>
      </c>
    </row>
    <row r="1591" spans="1:14" x14ac:dyDescent="0.25">
      <c r="A1591" t="s">
        <v>5640</v>
      </c>
      <c r="B1591" t="s">
        <v>72</v>
      </c>
      <c r="C1591" t="s">
        <v>209</v>
      </c>
      <c r="D1591" t="s">
        <v>4066</v>
      </c>
      <c r="E1591">
        <v>143</v>
      </c>
      <c r="F1591">
        <v>33</v>
      </c>
      <c r="G1591">
        <v>105</v>
      </c>
      <c r="H1591">
        <v>4</v>
      </c>
      <c r="I1591">
        <v>1</v>
      </c>
      <c r="J1591">
        <v>0</v>
      </c>
      <c r="K1591">
        <v>0</v>
      </c>
      <c r="L1591">
        <v>0</v>
      </c>
      <c r="M1591">
        <v>0</v>
      </c>
      <c r="N1591">
        <v>0</v>
      </c>
    </row>
    <row r="1592" spans="1:14" x14ac:dyDescent="0.25">
      <c r="A1592" t="s">
        <v>5641</v>
      </c>
      <c r="B1592" t="s">
        <v>72</v>
      </c>
      <c r="C1592" t="s">
        <v>210</v>
      </c>
      <c r="D1592" t="s">
        <v>4066</v>
      </c>
      <c r="E1592">
        <v>284</v>
      </c>
      <c r="F1592">
        <v>26</v>
      </c>
      <c r="G1592">
        <v>241</v>
      </c>
      <c r="H1592">
        <v>15</v>
      </c>
      <c r="I1592">
        <v>2</v>
      </c>
      <c r="J1592">
        <v>0</v>
      </c>
      <c r="K1592">
        <v>0</v>
      </c>
      <c r="L1592">
        <v>0</v>
      </c>
      <c r="M1592">
        <v>0</v>
      </c>
      <c r="N1592">
        <v>0</v>
      </c>
    </row>
    <row r="1593" spans="1:14" x14ac:dyDescent="0.25">
      <c r="A1593" t="s">
        <v>5642</v>
      </c>
      <c r="B1593" t="s">
        <v>72</v>
      </c>
      <c r="C1593" t="s">
        <v>211</v>
      </c>
      <c r="D1593" t="s">
        <v>4066</v>
      </c>
      <c r="E1593">
        <v>81</v>
      </c>
      <c r="F1593">
        <v>12</v>
      </c>
      <c r="G1593">
        <v>67</v>
      </c>
      <c r="H1593">
        <v>2</v>
      </c>
      <c r="I1593">
        <v>0</v>
      </c>
      <c r="J1593">
        <v>0</v>
      </c>
      <c r="K1593">
        <v>0</v>
      </c>
      <c r="L1593">
        <v>0</v>
      </c>
      <c r="M1593">
        <v>0</v>
      </c>
      <c r="N1593">
        <v>0</v>
      </c>
    </row>
    <row r="1594" spans="1:14" x14ac:dyDescent="0.25">
      <c r="A1594" t="s">
        <v>5643</v>
      </c>
      <c r="B1594" t="s">
        <v>72</v>
      </c>
      <c r="C1594" t="s">
        <v>212</v>
      </c>
      <c r="D1594" t="s">
        <v>4066</v>
      </c>
      <c r="E1594">
        <v>552</v>
      </c>
      <c r="F1594">
        <v>89</v>
      </c>
      <c r="G1594">
        <v>452</v>
      </c>
      <c r="H1594">
        <v>10</v>
      </c>
      <c r="I1594">
        <v>1</v>
      </c>
      <c r="J1594">
        <v>0</v>
      </c>
      <c r="K1594">
        <v>0</v>
      </c>
      <c r="L1594">
        <v>0</v>
      </c>
      <c r="M1594">
        <v>0</v>
      </c>
      <c r="N1594">
        <v>0</v>
      </c>
    </row>
    <row r="1595" spans="1:14" x14ac:dyDescent="0.25">
      <c r="A1595" t="s">
        <v>5644</v>
      </c>
      <c r="B1595" t="s">
        <v>72</v>
      </c>
      <c r="C1595" t="s">
        <v>213</v>
      </c>
      <c r="D1595" t="s">
        <v>4066</v>
      </c>
      <c r="E1595">
        <v>294</v>
      </c>
      <c r="F1595">
        <v>54</v>
      </c>
      <c r="G1595">
        <v>228</v>
      </c>
      <c r="H1595">
        <v>6</v>
      </c>
      <c r="I1595">
        <v>6</v>
      </c>
      <c r="J1595">
        <v>0</v>
      </c>
      <c r="K1595">
        <v>0</v>
      </c>
      <c r="L1595">
        <v>0</v>
      </c>
      <c r="M1595">
        <v>0</v>
      </c>
      <c r="N1595">
        <v>0</v>
      </c>
    </row>
    <row r="1596" spans="1:14" x14ac:dyDescent="0.25">
      <c r="A1596" t="s">
        <v>5645</v>
      </c>
      <c r="B1596" t="s">
        <v>72</v>
      </c>
      <c r="C1596" t="s">
        <v>214</v>
      </c>
      <c r="D1596" t="s">
        <v>4066</v>
      </c>
      <c r="E1596">
        <v>155</v>
      </c>
      <c r="F1596">
        <v>29</v>
      </c>
      <c r="G1596">
        <v>122</v>
      </c>
      <c r="H1596">
        <v>4</v>
      </c>
      <c r="I1596">
        <v>0</v>
      </c>
      <c r="J1596">
        <v>0</v>
      </c>
      <c r="K1596">
        <v>0</v>
      </c>
      <c r="L1596">
        <v>0</v>
      </c>
      <c r="M1596">
        <v>0</v>
      </c>
      <c r="N1596">
        <v>0</v>
      </c>
    </row>
    <row r="1597" spans="1:14" x14ac:dyDescent="0.25">
      <c r="A1597" t="s">
        <v>5646</v>
      </c>
      <c r="B1597" t="s">
        <v>72</v>
      </c>
      <c r="C1597" t="s">
        <v>215</v>
      </c>
      <c r="D1597" t="s">
        <v>4066</v>
      </c>
      <c r="E1597">
        <v>119</v>
      </c>
      <c r="F1597">
        <v>17</v>
      </c>
      <c r="G1597">
        <v>98</v>
      </c>
      <c r="H1597">
        <v>4</v>
      </c>
      <c r="I1597">
        <v>0</v>
      </c>
      <c r="J1597">
        <v>0</v>
      </c>
      <c r="K1597">
        <v>0</v>
      </c>
      <c r="L1597">
        <v>0</v>
      </c>
      <c r="M1597">
        <v>0</v>
      </c>
      <c r="N1597">
        <v>0</v>
      </c>
    </row>
    <row r="1598" spans="1:14" x14ac:dyDescent="0.25">
      <c r="A1598" t="s">
        <v>5647</v>
      </c>
      <c r="B1598" t="s">
        <v>72</v>
      </c>
      <c r="C1598" t="s">
        <v>216</v>
      </c>
      <c r="D1598" t="s">
        <v>4066</v>
      </c>
      <c r="E1598">
        <v>465</v>
      </c>
      <c r="F1598">
        <v>83</v>
      </c>
      <c r="G1598">
        <v>360</v>
      </c>
      <c r="H1598">
        <v>19</v>
      </c>
      <c r="I1598">
        <v>3</v>
      </c>
      <c r="J1598">
        <v>0</v>
      </c>
      <c r="K1598">
        <v>0</v>
      </c>
      <c r="L1598">
        <v>0</v>
      </c>
      <c r="M1598">
        <v>0</v>
      </c>
      <c r="N1598">
        <v>0</v>
      </c>
    </row>
    <row r="1599" spans="1:14" x14ac:dyDescent="0.25">
      <c r="A1599" t="s">
        <v>5648</v>
      </c>
      <c r="B1599" t="s">
        <v>72</v>
      </c>
      <c r="C1599" t="s">
        <v>217</v>
      </c>
      <c r="D1599" t="s">
        <v>4066</v>
      </c>
      <c r="E1599">
        <v>131</v>
      </c>
      <c r="F1599">
        <v>26</v>
      </c>
      <c r="G1599">
        <v>103</v>
      </c>
      <c r="H1599">
        <v>1</v>
      </c>
      <c r="I1599">
        <v>1</v>
      </c>
      <c r="J1599">
        <v>0</v>
      </c>
      <c r="K1599">
        <v>0</v>
      </c>
      <c r="L1599">
        <v>0</v>
      </c>
      <c r="M1599">
        <v>0</v>
      </c>
      <c r="N1599">
        <v>0</v>
      </c>
    </row>
    <row r="1600" spans="1:14" x14ac:dyDescent="0.25">
      <c r="A1600" t="s">
        <v>5649</v>
      </c>
      <c r="B1600" t="s">
        <v>72</v>
      </c>
      <c r="C1600" t="s">
        <v>218</v>
      </c>
      <c r="D1600" t="s">
        <v>4066</v>
      </c>
      <c r="E1600">
        <v>1318</v>
      </c>
      <c r="F1600">
        <v>291</v>
      </c>
      <c r="G1600">
        <v>999</v>
      </c>
      <c r="H1600">
        <v>18</v>
      </c>
      <c r="I1600">
        <v>10</v>
      </c>
      <c r="J1600">
        <v>0</v>
      </c>
      <c r="K1600">
        <v>0</v>
      </c>
      <c r="L1600">
        <v>0</v>
      </c>
      <c r="M1600">
        <v>0</v>
      </c>
      <c r="N1600">
        <v>0</v>
      </c>
    </row>
    <row r="1601" spans="1:14" x14ac:dyDescent="0.25">
      <c r="A1601" t="s">
        <v>5650</v>
      </c>
      <c r="B1601" t="s">
        <v>72</v>
      </c>
      <c r="C1601" t="s">
        <v>219</v>
      </c>
      <c r="D1601" t="s">
        <v>4066</v>
      </c>
      <c r="E1601">
        <v>207</v>
      </c>
      <c r="F1601">
        <v>24</v>
      </c>
      <c r="G1601">
        <v>181</v>
      </c>
      <c r="H1601">
        <v>2</v>
      </c>
      <c r="I1601">
        <v>0</v>
      </c>
      <c r="J1601">
        <v>0</v>
      </c>
      <c r="K1601">
        <v>0</v>
      </c>
      <c r="L1601">
        <v>0</v>
      </c>
      <c r="M1601">
        <v>0</v>
      </c>
      <c r="N1601">
        <v>0</v>
      </c>
    </row>
    <row r="1602" spans="1:14" x14ac:dyDescent="0.25">
      <c r="A1602" t="s">
        <v>5651</v>
      </c>
      <c r="B1602" t="s">
        <v>72</v>
      </c>
      <c r="C1602" t="s">
        <v>220</v>
      </c>
      <c r="D1602" t="s">
        <v>4066</v>
      </c>
      <c r="E1602">
        <v>220</v>
      </c>
      <c r="F1602">
        <v>27</v>
      </c>
      <c r="G1602">
        <v>187</v>
      </c>
      <c r="H1602">
        <v>5</v>
      </c>
      <c r="I1602">
        <v>1</v>
      </c>
      <c r="J1602">
        <v>0</v>
      </c>
      <c r="K1602">
        <v>0</v>
      </c>
      <c r="L1602">
        <v>0</v>
      </c>
      <c r="M1602">
        <v>0</v>
      </c>
      <c r="N1602">
        <v>0</v>
      </c>
    </row>
    <row r="1603" spans="1:14" x14ac:dyDescent="0.25">
      <c r="A1603" t="s">
        <v>5652</v>
      </c>
      <c r="B1603" t="s">
        <v>72</v>
      </c>
      <c r="C1603" t="s">
        <v>221</v>
      </c>
      <c r="D1603" t="s">
        <v>4066</v>
      </c>
      <c r="E1603">
        <v>232</v>
      </c>
      <c r="F1603">
        <v>21</v>
      </c>
      <c r="G1603">
        <v>203</v>
      </c>
      <c r="H1603">
        <v>7</v>
      </c>
      <c r="I1603">
        <v>1</v>
      </c>
      <c r="J1603">
        <v>0</v>
      </c>
      <c r="K1603">
        <v>0</v>
      </c>
      <c r="L1603">
        <v>0</v>
      </c>
      <c r="M1603">
        <v>0</v>
      </c>
      <c r="N1603">
        <v>0</v>
      </c>
    </row>
    <row r="1604" spans="1:14" x14ac:dyDescent="0.25">
      <c r="A1604" t="s">
        <v>5653</v>
      </c>
      <c r="B1604" t="s">
        <v>72</v>
      </c>
      <c r="C1604" t="s">
        <v>222</v>
      </c>
      <c r="D1604" t="s">
        <v>4066</v>
      </c>
      <c r="E1604">
        <v>115</v>
      </c>
      <c r="F1604">
        <v>15</v>
      </c>
      <c r="G1604">
        <v>98</v>
      </c>
      <c r="H1604">
        <v>1</v>
      </c>
      <c r="I1604">
        <v>1</v>
      </c>
      <c r="J1604">
        <v>0</v>
      </c>
      <c r="K1604">
        <v>0</v>
      </c>
      <c r="L1604">
        <v>0</v>
      </c>
      <c r="M1604">
        <v>0</v>
      </c>
      <c r="N1604">
        <v>0</v>
      </c>
    </row>
    <row r="1605" spans="1:14" x14ac:dyDescent="0.25">
      <c r="A1605" t="s">
        <v>5654</v>
      </c>
      <c r="B1605" t="s">
        <v>72</v>
      </c>
      <c r="C1605" t="s">
        <v>223</v>
      </c>
      <c r="D1605" t="s">
        <v>4066</v>
      </c>
      <c r="E1605">
        <v>139</v>
      </c>
      <c r="F1605">
        <v>24</v>
      </c>
      <c r="G1605">
        <v>106</v>
      </c>
      <c r="H1605">
        <v>8</v>
      </c>
      <c r="I1605">
        <v>1</v>
      </c>
      <c r="J1605">
        <v>0</v>
      </c>
      <c r="K1605">
        <v>0</v>
      </c>
      <c r="L1605">
        <v>0</v>
      </c>
      <c r="M1605">
        <v>0</v>
      </c>
      <c r="N1605">
        <v>0</v>
      </c>
    </row>
    <row r="1606" spans="1:14" x14ac:dyDescent="0.25">
      <c r="A1606" t="s">
        <v>5655</v>
      </c>
      <c r="B1606" t="s">
        <v>72</v>
      </c>
      <c r="C1606" t="s">
        <v>224</v>
      </c>
      <c r="D1606" t="s">
        <v>4066</v>
      </c>
      <c r="E1606">
        <v>68</v>
      </c>
      <c r="F1606">
        <v>18</v>
      </c>
      <c r="G1606">
        <v>48</v>
      </c>
      <c r="H1606">
        <v>2</v>
      </c>
      <c r="I1606">
        <v>0</v>
      </c>
      <c r="J1606">
        <v>0</v>
      </c>
      <c r="K1606">
        <v>0</v>
      </c>
      <c r="L1606">
        <v>0</v>
      </c>
      <c r="M1606">
        <v>0</v>
      </c>
      <c r="N1606">
        <v>0</v>
      </c>
    </row>
    <row r="1607" spans="1:14" x14ac:dyDescent="0.25">
      <c r="A1607" t="s">
        <v>5656</v>
      </c>
      <c r="B1607" t="s">
        <v>72</v>
      </c>
      <c r="C1607" t="s">
        <v>225</v>
      </c>
      <c r="D1607" t="s">
        <v>4066</v>
      </c>
      <c r="E1607">
        <v>136</v>
      </c>
      <c r="F1607">
        <v>17</v>
      </c>
      <c r="G1607">
        <v>110</v>
      </c>
      <c r="H1607">
        <v>8</v>
      </c>
      <c r="I1607">
        <v>1</v>
      </c>
      <c r="J1607">
        <v>0</v>
      </c>
      <c r="K1607">
        <v>0</v>
      </c>
      <c r="L1607">
        <v>0</v>
      </c>
      <c r="M1607">
        <v>0</v>
      </c>
      <c r="N1607">
        <v>0</v>
      </c>
    </row>
    <row r="1608" spans="1:14" x14ac:dyDescent="0.25">
      <c r="A1608" t="s">
        <v>5657</v>
      </c>
      <c r="B1608" t="s">
        <v>72</v>
      </c>
      <c r="C1608" t="s">
        <v>226</v>
      </c>
      <c r="D1608" t="s">
        <v>4066</v>
      </c>
      <c r="E1608">
        <v>250</v>
      </c>
      <c r="F1608">
        <v>57</v>
      </c>
      <c r="G1608">
        <v>184</v>
      </c>
      <c r="H1608">
        <v>8</v>
      </c>
      <c r="I1608">
        <v>1</v>
      </c>
      <c r="J1608">
        <v>0</v>
      </c>
      <c r="K1608">
        <v>0</v>
      </c>
      <c r="L1608">
        <v>0</v>
      </c>
      <c r="M1608">
        <v>0</v>
      </c>
      <c r="N1608">
        <v>0</v>
      </c>
    </row>
    <row r="1609" spans="1:14" x14ac:dyDescent="0.25">
      <c r="A1609" t="s">
        <v>5658</v>
      </c>
      <c r="B1609" t="s">
        <v>72</v>
      </c>
      <c r="C1609" t="s">
        <v>227</v>
      </c>
      <c r="D1609" t="s">
        <v>4066</v>
      </c>
      <c r="E1609">
        <v>256</v>
      </c>
      <c r="F1609">
        <v>30</v>
      </c>
      <c r="G1609">
        <v>222</v>
      </c>
      <c r="H1609">
        <v>4</v>
      </c>
      <c r="I1609">
        <v>0</v>
      </c>
      <c r="J1609">
        <v>0</v>
      </c>
      <c r="K1609">
        <v>0</v>
      </c>
      <c r="L1609">
        <v>0</v>
      </c>
      <c r="M1609">
        <v>0</v>
      </c>
      <c r="N1609">
        <v>0</v>
      </c>
    </row>
    <row r="1610" spans="1:14" x14ac:dyDescent="0.25">
      <c r="A1610" t="s">
        <v>5659</v>
      </c>
      <c r="B1610" t="s">
        <v>72</v>
      </c>
      <c r="C1610" t="s">
        <v>228</v>
      </c>
      <c r="D1610" t="s">
        <v>4066</v>
      </c>
      <c r="E1610">
        <v>108</v>
      </c>
      <c r="F1610">
        <v>10</v>
      </c>
      <c r="G1610">
        <v>96</v>
      </c>
      <c r="H1610">
        <v>1</v>
      </c>
      <c r="I1610">
        <v>1</v>
      </c>
      <c r="J1610">
        <v>0</v>
      </c>
      <c r="K1610">
        <v>0</v>
      </c>
      <c r="L1610">
        <v>0</v>
      </c>
      <c r="M1610">
        <v>0</v>
      </c>
      <c r="N1610">
        <v>0</v>
      </c>
    </row>
    <row r="1611" spans="1:14" x14ac:dyDescent="0.25">
      <c r="A1611" t="s">
        <v>5660</v>
      </c>
      <c r="B1611" t="s">
        <v>72</v>
      </c>
      <c r="C1611" t="s">
        <v>229</v>
      </c>
      <c r="D1611" t="s">
        <v>4066</v>
      </c>
      <c r="E1611">
        <v>196</v>
      </c>
      <c r="F1611">
        <v>26</v>
      </c>
      <c r="G1611">
        <v>159</v>
      </c>
      <c r="H1611">
        <v>9</v>
      </c>
      <c r="I1611">
        <v>2</v>
      </c>
      <c r="J1611">
        <v>0</v>
      </c>
      <c r="K1611">
        <v>0</v>
      </c>
      <c r="L1611">
        <v>0</v>
      </c>
      <c r="M1611">
        <v>0</v>
      </c>
      <c r="N1611">
        <v>0</v>
      </c>
    </row>
    <row r="1612" spans="1:14" x14ac:dyDescent="0.25">
      <c r="A1612" t="s">
        <v>5661</v>
      </c>
      <c r="B1612" t="s">
        <v>72</v>
      </c>
      <c r="C1612" t="s">
        <v>230</v>
      </c>
      <c r="D1612" t="s">
        <v>4066</v>
      </c>
      <c r="E1612">
        <v>245</v>
      </c>
      <c r="F1612">
        <v>54</v>
      </c>
      <c r="G1612">
        <v>181</v>
      </c>
      <c r="H1612">
        <v>10</v>
      </c>
      <c r="I1612">
        <v>0</v>
      </c>
      <c r="J1612">
        <v>0</v>
      </c>
      <c r="K1612">
        <v>0</v>
      </c>
      <c r="L1612">
        <v>0</v>
      </c>
      <c r="M1612">
        <v>0</v>
      </c>
      <c r="N1612">
        <v>0</v>
      </c>
    </row>
    <row r="1613" spans="1:14" x14ac:dyDescent="0.25">
      <c r="A1613" t="s">
        <v>5662</v>
      </c>
      <c r="B1613" t="s">
        <v>72</v>
      </c>
      <c r="C1613" t="s">
        <v>231</v>
      </c>
      <c r="D1613" t="s">
        <v>4066</v>
      </c>
      <c r="E1613">
        <v>187</v>
      </c>
      <c r="F1613">
        <v>40</v>
      </c>
      <c r="G1613">
        <v>144</v>
      </c>
      <c r="H1613">
        <v>3</v>
      </c>
      <c r="I1613">
        <v>0</v>
      </c>
      <c r="J1613">
        <v>0</v>
      </c>
      <c r="K1613">
        <v>0</v>
      </c>
      <c r="L1613">
        <v>0</v>
      </c>
      <c r="M1613">
        <v>0</v>
      </c>
      <c r="N1613">
        <v>0</v>
      </c>
    </row>
    <row r="1614" spans="1:14" x14ac:dyDescent="0.25">
      <c r="A1614" t="s">
        <v>5663</v>
      </c>
      <c r="B1614" t="s">
        <v>72</v>
      </c>
      <c r="C1614" t="s">
        <v>232</v>
      </c>
      <c r="D1614" t="s">
        <v>4066</v>
      </c>
      <c r="E1614">
        <v>422</v>
      </c>
      <c r="F1614">
        <v>83</v>
      </c>
      <c r="G1614">
        <v>317</v>
      </c>
      <c r="H1614">
        <v>16</v>
      </c>
      <c r="I1614">
        <v>6</v>
      </c>
      <c r="J1614">
        <v>0</v>
      </c>
      <c r="K1614">
        <v>0</v>
      </c>
      <c r="L1614">
        <v>0</v>
      </c>
      <c r="M1614">
        <v>0</v>
      </c>
      <c r="N1614">
        <v>0</v>
      </c>
    </row>
    <row r="1615" spans="1:14" x14ac:dyDescent="0.25">
      <c r="A1615" t="s">
        <v>5664</v>
      </c>
      <c r="B1615" t="s">
        <v>72</v>
      </c>
      <c r="C1615" t="s">
        <v>233</v>
      </c>
      <c r="D1615" t="s">
        <v>4066</v>
      </c>
      <c r="E1615">
        <v>177</v>
      </c>
      <c r="F1615">
        <v>22</v>
      </c>
      <c r="G1615">
        <v>152</v>
      </c>
      <c r="H1615">
        <v>1</v>
      </c>
      <c r="I1615">
        <v>2</v>
      </c>
      <c r="J1615">
        <v>0</v>
      </c>
      <c r="K1615">
        <v>0</v>
      </c>
      <c r="L1615">
        <v>0</v>
      </c>
      <c r="M1615">
        <v>0</v>
      </c>
      <c r="N1615">
        <v>0</v>
      </c>
    </row>
    <row r="1616" spans="1:14" x14ac:dyDescent="0.25">
      <c r="A1616" t="s">
        <v>5665</v>
      </c>
      <c r="B1616" t="s">
        <v>72</v>
      </c>
      <c r="C1616" t="s">
        <v>234</v>
      </c>
      <c r="D1616" t="s">
        <v>4066</v>
      </c>
      <c r="E1616">
        <v>731</v>
      </c>
      <c r="F1616">
        <v>125</v>
      </c>
      <c r="G1616">
        <v>587</v>
      </c>
      <c r="H1616">
        <v>14</v>
      </c>
      <c r="I1616">
        <v>5</v>
      </c>
      <c r="J1616">
        <v>0</v>
      </c>
      <c r="K1616">
        <v>0</v>
      </c>
      <c r="L1616">
        <v>0</v>
      </c>
      <c r="M1616">
        <v>0</v>
      </c>
      <c r="N1616">
        <v>0</v>
      </c>
    </row>
    <row r="1617" spans="1:14" x14ac:dyDescent="0.25">
      <c r="A1617" t="s">
        <v>5666</v>
      </c>
      <c r="B1617" t="s">
        <v>72</v>
      </c>
      <c r="C1617" t="s">
        <v>235</v>
      </c>
      <c r="D1617" t="s">
        <v>4066</v>
      </c>
      <c r="E1617">
        <v>88</v>
      </c>
      <c r="F1617">
        <v>23</v>
      </c>
      <c r="G1617">
        <v>63</v>
      </c>
      <c r="H1617">
        <v>2</v>
      </c>
      <c r="I1617">
        <v>0</v>
      </c>
      <c r="J1617">
        <v>0</v>
      </c>
      <c r="K1617">
        <v>0</v>
      </c>
      <c r="L1617">
        <v>0</v>
      </c>
      <c r="M1617">
        <v>0</v>
      </c>
      <c r="N1617">
        <v>0</v>
      </c>
    </row>
    <row r="1618" spans="1:14" x14ac:dyDescent="0.25">
      <c r="A1618" t="s">
        <v>5667</v>
      </c>
      <c r="B1618" t="s">
        <v>72</v>
      </c>
      <c r="C1618" t="s">
        <v>236</v>
      </c>
      <c r="D1618" t="s">
        <v>4066</v>
      </c>
      <c r="E1618">
        <v>189</v>
      </c>
      <c r="F1618">
        <v>29</v>
      </c>
      <c r="G1618">
        <v>151</v>
      </c>
      <c r="H1618">
        <v>9</v>
      </c>
      <c r="I1618">
        <v>0</v>
      </c>
      <c r="J1618">
        <v>0</v>
      </c>
      <c r="K1618">
        <v>0</v>
      </c>
      <c r="L1618">
        <v>0</v>
      </c>
      <c r="M1618">
        <v>0</v>
      </c>
      <c r="N1618">
        <v>0</v>
      </c>
    </row>
    <row r="1619" spans="1:14" x14ac:dyDescent="0.25">
      <c r="A1619" t="s">
        <v>5668</v>
      </c>
      <c r="B1619" t="s">
        <v>72</v>
      </c>
      <c r="C1619" t="s">
        <v>237</v>
      </c>
      <c r="D1619" t="s">
        <v>4066</v>
      </c>
      <c r="E1619">
        <v>473</v>
      </c>
      <c r="F1619">
        <v>103</v>
      </c>
      <c r="G1619">
        <v>351</v>
      </c>
      <c r="H1619">
        <v>18</v>
      </c>
      <c r="I1619">
        <v>1</v>
      </c>
      <c r="J1619">
        <v>0</v>
      </c>
      <c r="K1619">
        <v>0</v>
      </c>
      <c r="L1619">
        <v>0</v>
      </c>
      <c r="M1619">
        <v>0</v>
      </c>
      <c r="N1619">
        <v>0</v>
      </c>
    </row>
    <row r="1620" spans="1:14" x14ac:dyDescent="0.25">
      <c r="A1620" t="s">
        <v>5669</v>
      </c>
      <c r="B1620" t="s">
        <v>72</v>
      </c>
      <c r="C1620" t="s">
        <v>238</v>
      </c>
      <c r="D1620" t="s">
        <v>4066</v>
      </c>
      <c r="E1620">
        <v>150</v>
      </c>
      <c r="F1620">
        <v>36</v>
      </c>
      <c r="G1620">
        <v>111</v>
      </c>
      <c r="H1620">
        <v>3</v>
      </c>
      <c r="I1620">
        <v>0</v>
      </c>
      <c r="J1620">
        <v>0</v>
      </c>
      <c r="K1620">
        <v>0</v>
      </c>
      <c r="L1620">
        <v>0</v>
      </c>
      <c r="M1620">
        <v>0</v>
      </c>
      <c r="N1620">
        <v>0</v>
      </c>
    </row>
    <row r="1621" spans="1:14" x14ac:dyDescent="0.25">
      <c r="A1621" t="s">
        <v>5670</v>
      </c>
      <c r="B1621" t="s">
        <v>72</v>
      </c>
      <c r="C1621" t="s">
        <v>239</v>
      </c>
      <c r="D1621" t="s">
        <v>4066</v>
      </c>
      <c r="E1621">
        <v>222</v>
      </c>
      <c r="F1621">
        <v>36</v>
      </c>
      <c r="G1621">
        <v>183</v>
      </c>
      <c r="H1621">
        <v>3</v>
      </c>
      <c r="I1621">
        <v>0</v>
      </c>
      <c r="J1621">
        <v>0</v>
      </c>
      <c r="K1621">
        <v>0</v>
      </c>
      <c r="L1621">
        <v>0</v>
      </c>
      <c r="M1621">
        <v>0</v>
      </c>
      <c r="N1621">
        <v>0</v>
      </c>
    </row>
    <row r="1622" spans="1:14" x14ac:dyDescent="0.25">
      <c r="A1622" t="s">
        <v>5671</v>
      </c>
      <c r="B1622" t="s">
        <v>72</v>
      </c>
      <c r="C1622" t="s">
        <v>240</v>
      </c>
      <c r="D1622" t="s">
        <v>4066</v>
      </c>
      <c r="E1622">
        <v>201</v>
      </c>
      <c r="F1622">
        <v>46</v>
      </c>
      <c r="G1622">
        <v>151</v>
      </c>
      <c r="H1622">
        <v>3</v>
      </c>
      <c r="I1622">
        <v>1</v>
      </c>
      <c r="J1622">
        <v>0</v>
      </c>
      <c r="K1622">
        <v>0</v>
      </c>
      <c r="L1622">
        <v>0</v>
      </c>
      <c r="M1622">
        <v>0</v>
      </c>
      <c r="N1622">
        <v>0</v>
      </c>
    </row>
    <row r="1623" spans="1:14" x14ac:dyDescent="0.25">
      <c r="A1623" t="s">
        <v>5672</v>
      </c>
      <c r="B1623" t="s">
        <v>72</v>
      </c>
      <c r="C1623" t="s">
        <v>241</v>
      </c>
      <c r="D1623" t="s">
        <v>4066</v>
      </c>
      <c r="E1623">
        <v>100</v>
      </c>
      <c r="F1623">
        <v>4</v>
      </c>
      <c r="G1623">
        <v>87</v>
      </c>
      <c r="H1623">
        <v>8</v>
      </c>
      <c r="I1623">
        <v>1</v>
      </c>
      <c r="J1623">
        <v>0</v>
      </c>
      <c r="K1623">
        <v>0</v>
      </c>
      <c r="L1623">
        <v>0</v>
      </c>
      <c r="M1623">
        <v>0</v>
      </c>
      <c r="N1623">
        <v>0</v>
      </c>
    </row>
    <row r="1624" spans="1:14" x14ac:dyDescent="0.25">
      <c r="A1624" t="s">
        <v>5673</v>
      </c>
      <c r="B1624" t="s">
        <v>72</v>
      </c>
      <c r="C1624" t="s">
        <v>242</v>
      </c>
      <c r="D1624" t="s">
        <v>4066</v>
      </c>
      <c r="E1624">
        <v>395</v>
      </c>
      <c r="F1624">
        <v>104</v>
      </c>
      <c r="G1624">
        <v>277</v>
      </c>
      <c r="H1624">
        <v>9</v>
      </c>
      <c r="I1624">
        <v>5</v>
      </c>
      <c r="J1624">
        <v>0</v>
      </c>
      <c r="K1624">
        <v>0</v>
      </c>
      <c r="L1624">
        <v>0</v>
      </c>
      <c r="M1624">
        <v>0</v>
      </c>
      <c r="N1624">
        <v>0</v>
      </c>
    </row>
    <row r="1625" spans="1:14" x14ac:dyDescent="0.25">
      <c r="A1625" t="s">
        <v>5674</v>
      </c>
      <c r="B1625" t="s">
        <v>72</v>
      </c>
      <c r="C1625" t="s">
        <v>243</v>
      </c>
      <c r="D1625" t="s">
        <v>4066</v>
      </c>
      <c r="E1625">
        <v>155</v>
      </c>
      <c r="F1625">
        <v>29</v>
      </c>
      <c r="G1625">
        <v>126</v>
      </c>
      <c r="H1625">
        <v>0</v>
      </c>
      <c r="I1625">
        <v>0</v>
      </c>
      <c r="J1625">
        <v>0</v>
      </c>
      <c r="K1625">
        <v>0</v>
      </c>
      <c r="L1625">
        <v>0</v>
      </c>
      <c r="M1625">
        <v>0</v>
      </c>
      <c r="N1625">
        <v>0</v>
      </c>
    </row>
    <row r="1626" spans="1:14" x14ac:dyDescent="0.25">
      <c r="A1626" t="s">
        <v>5675</v>
      </c>
      <c r="B1626" t="s">
        <v>72</v>
      </c>
      <c r="C1626" t="s">
        <v>93</v>
      </c>
      <c r="D1626" t="s">
        <v>4068</v>
      </c>
      <c r="E1626">
        <v>20</v>
      </c>
      <c r="F1626">
        <v>2</v>
      </c>
      <c r="G1626">
        <v>18</v>
      </c>
      <c r="H1626">
        <v>0</v>
      </c>
      <c r="I1626">
        <v>0</v>
      </c>
      <c r="J1626">
        <v>117</v>
      </c>
      <c r="K1626">
        <v>0</v>
      </c>
      <c r="L1626">
        <v>0</v>
      </c>
      <c r="M1626">
        <v>0</v>
      </c>
      <c r="N1626">
        <v>0</v>
      </c>
    </row>
    <row r="1627" spans="1:14" x14ac:dyDescent="0.25">
      <c r="A1627" t="s">
        <v>5676</v>
      </c>
      <c r="B1627" t="s">
        <v>72</v>
      </c>
      <c r="C1627" t="s">
        <v>94</v>
      </c>
      <c r="D1627" t="s">
        <v>4068</v>
      </c>
      <c r="E1627">
        <v>52</v>
      </c>
      <c r="F1627">
        <v>20</v>
      </c>
      <c r="G1627">
        <v>30</v>
      </c>
      <c r="H1627">
        <v>0</v>
      </c>
      <c r="I1627">
        <v>2</v>
      </c>
      <c r="J1627">
        <v>243</v>
      </c>
      <c r="K1627">
        <v>0</v>
      </c>
      <c r="L1627">
        <v>0</v>
      </c>
      <c r="M1627">
        <v>0</v>
      </c>
      <c r="N1627">
        <v>0</v>
      </c>
    </row>
    <row r="1628" spans="1:14" x14ac:dyDescent="0.25">
      <c r="A1628" t="s">
        <v>5677</v>
      </c>
      <c r="B1628" t="s">
        <v>72</v>
      </c>
      <c r="C1628" t="s">
        <v>95</v>
      </c>
      <c r="D1628" t="s">
        <v>4068</v>
      </c>
      <c r="E1628">
        <v>27</v>
      </c>
      <c r="F1628">
        <v>2</v>
      </c>
      <c r="G1628">
        <v>23</v>
      </c>
      <c r="H1628">
        <v>0</v>
      </c>
      <c r="I1628">
        <v>2</v>
      </c>
      <c r="J1628">
        <v>144</v>
      </c>
      <c r="K1628">
        <v>0</v>
      </c>
      <c r="L1628">
        <v>0</v>
      </c>
      <c r="M1628">
        <v>0</v>
      </c>
      <c r="N1628">
        <v>0</v>
      </c>
    </row>
    <row r="1629" spans="1:14" x14ac:dyDescent="0.25">
      <c r="A1629" t="s">
        <v>5678</v>
      </c>
      <c r="B1629" t="s">
        <v>72</v>
      </c>
      <c r="C1629" t="s">
        <v>96</v>
      </c>
      <c r="D1629" t="s">
        <v>4068</v>
      </c>
      <c r="E1629">
        <v>28</v>
      </c>
      <c r="F1629">
        <v>11</v>
      </c>
      <c r="G1629">
        <v>16</v>
      </c>
      <c r="H1629">
        <v>1</v>
      </c>
      <c r="I1629">
        <v>0</v>
      </c>
      <c r="J1629">
        <v>107</v>
      </c>
      <c r="K1629">
        <v>0</v>
      </c>
      <c r="L1629">
        <v>0</v>
      </c>
      <c r="M1629">
        <v>0</v>
      </c>
      <c r="N1629">
        <v>0</v>
      </c>
    </row>
    <row r="1630" spans="1:14" x14ac:dyDescent="0.25">
      <c r="A1630" t="s">
        <v>5679</v>
      </c>
      <c r="B1630" t="s">
        <v>72</v>
      </c>
      <c r="C1630" t="s">
        <v>97</v>
      </c>
      <c r="D1630" t="s">
        <v>4068</v>
      </c>
      <c r="E1630">
        <v>3</v>
      </c>
      <c r="F1630">
        <v>0</v>
      </c>
      <c r="G1630">
        <v>3</v>
      </c>
      <c r="H1630">
        <v>0</v>
      </c>
      <c r="I1630">
        <v>0</v>
      </c>
      <c r="J1630">
        <v>122</v>
      </c>
      <c r="K1630">
        <v>0</v>
      </c>
      <c r="L1630">
        <v>0</v>
      </c>
      <c r="M1630">
        <v>0</v>
      </c>
      <c r="N1630">
        <v>0</v>
      </c>
    </row>
    <row r="1631" spans="1:14" x14ac:dyDescent="0.25">
      <c r="A1631" t="s">
        <v>5680</v>
      </c>
      <c r="B1631" t="s">
        <v>72</v>
      </c>
      <c r="C1631" t="s">
        <v>98</v>
      </c>
      <c r="D1631" t="s">
        <v>4068</v>
      </c>
      <c r="E1631">
        <v>57</v>
      </c>
      <c r="F1631">
        <v>10</v>
      </c>
      <c r="G1631">
        <v>43</v>
      </c>
      <c r="H1631">
        <v>2</v>
      </c>
      <c r="I1631">
        <v>2</v>
      </c>
      <c r="J1631">
        <v>243</v>
      </c>
      <c r="K1631">
        <v>0</v>
      </c>
      <c r="L1631">
        <v>0</v>
      </c>
      <c r="M1631">
        <v>0</v>
      </c>
      <c r="N1631">
        <v>0</v>
      </c>
    </row>
    <row r="1632" spans="1:14" x14ac:dyDescent="0.25">
      <c r="A1632" t="s">
        <v>5681</v>
      </c>
      <c r="B1632" t="s">
        <v>72</v>
      </c>
      <c r="C1632" t="s">
        <v>99</v>
      </c>
      <c r="D1632" t="s">
        <v>4068</v>
      </c>
      <c r="E1632">
        <v>94</v>
      </c>
      <c r="F1632">
        <v>7</v>
      </c>
      <c r="G1632">
        <v>74</v>
      </c>
      <c r="H1632">
        <v>8</v>
      </c>
      <c r="I1632">
        <v>5</v>
      </c>
      <c r="J1632">
        <v>519</v>
      </c>
      <c r="K1632">
        <v>0</v>
      </c>
      <c r="L1632">
        <v>0</v>
      </c>
      <c r="M1632">
        <v>0</v>
      </c>
      <c r="N1632">
        <v>0</v>
      </c>
    </row>
    <row r="1633" spans="1:14" x14ac:dyDescent="0.25">
      <c r="A1633" t="s">
        <v>5682</v>
      </c>
      <c r="B1633" t="s">
        <v>72</v>
      </c>
      <c r="C1633" t="s">
        <v>100</v>
      </c>
      <c r="D1633" t="s">
        <v>4068</v>
      </c>
      <c r="E1633">
        <v>19</v>
      </c>
      <c r="F1633">
        <v>4</v>
      </c>
      <c r="G1633">
        <v>13</v>
      </c>
      <c r="H1633">
        <v>1</v>
      </c>
      <c r="I1633">
        <v>1</v>
      </c>
      <c r="J1633">
        <v>83</v>
      </c>
      <c r="K1633">
        <v>0</v>
      </c>
      <c r="L1633">
        <v>0</v>
      </c>
      <c r="M1633">
        <v>0</v>
      </c>
      <c r="N1633">
        <v>0</v>
      </c>
    </row>
    <row r="1634" spans="1:14" x14ac:dyDescent="0.25">
      <c r="A1634" t="s">
        <v>5683</v>
      </c>
      <c r="B1634" t="s">
        <v>72</v>
      </c>
      <c r="C1634" t="s">
        <v>101</v>
      </c>
      <c r="D1634" t="s">
        <v>4068</v>
      </c>
      <c r="E1634">
        <v>17</v>
      </c>
      <c r="F1634">
        <v>3</v>
      </c>
      <c r="G1634">
        <v>11</v>
      </c>
      <c r="H1634">
        <v>2</v>
      </c>
      <c r="I1634">
        <v>1</v>
      </c>
      <c r="J1634">
        <v>65</v>
      </c>
      <c r="K1634">
        <v>0</v>
      </c>
      <c r="L1634">
        <v>0</v>
      </c>
      <c r="M1634">
        <v>0</v>
      </c>
      <c r="N1634">
        <v>0</v>
      </c>
    </row>
    <row r="1635" spans="1:14" x14ac:dyDescent="0.25">
      <c r="A1635" t="s">
        <v>5684</v>
      </c>
      <c r="B1635" t="s">
        <v>72</v>
      </c>
      <c r="C1635" t="s">
        <v>102</v>
      </c>
      <c r="D1635" t="s">
        <v>4068</v>
      </c>
      <c r="E1635">
        <v>35</v>
      </c>
      <c r="F1635">
        <v>2</v>
      </c>
      <c r="G1635">
        <v>31</v>
      </c>
      <c r="H1635">
        <v>2</v>
      </c>
      <c r="I1635">
        <v>0</v>
      </c>
      <c r="J1635">
        <v>127</v>
      </c>
      <c r="K1635">
        <v>0</v>
      </c>
      <c r="L1635">
        <v>0</v>
      </c>
      <c r="M1635">
        <v>0</v>
      </c>
      <c r="N1635">
        <v>0</v>
      </c>
    </row>
    <row r="1636" spans="1:14" x14ac:dyDescent="0.25">
      <c r="A1636" t="s">
        <v>5685</v>
      </c>
      <c r="B1636" t="s">
        <v>72</v>
      </c>
      <c r="C1636" t="s">
        <v>103</v>
      </c>
      <c r="D1636" t="s">
        <v>4068</v>
      </c>
      <c r="E1636">
        <v>51</v>
      </c>
      <c r="F1636">
        <v>16</v>
      </c>
      <c r="G1636">
        <v>31</v>
      </c>
      <c r="H1636">
        <v>4</v>
      </c>
      <c r="I1636">
        <v>0</v>
      </c>
      <c r="J1636">
        <v>223</v>
      </c>
      <c r="K1636">
        <v>0</v>
      </c>
      <c r="L1636">
        <v>0</v>
      </c>
      <c r="M1636">
        <v>0</v>
      </c>
      <c r="N1636">
        <v>0</v>
      </c>
    </row>
    <row r="1637" spans="1:14" x14ac:dyDescent="0.25">
      <c r="A1637" t="s">
        <v>5686</v>
      </c>
      <c r="B1637" t="s">
        <v>72</v>
      </c>
      <c r="C1637" t="s">
        <v>104</v>
      </c>
      <c r="D1637" t="s">
        <v>4068</v>
      </c>
      <c r="E1637">
        <v>24</v>
      </c>
      <c r="F1637">
        <v>7</v>
      </c>
      <c r="G1637">
        <v>15</v>
      </c>
      <c r="H1637">
        <v>2</v>
      </c>
      <c r="I1637">
        <v>0</v>
      </c>
      <c r="J1637">
        <v>147</v>
      </c>
      <c r="K1637">
        <v>0</v>
      </c>
      <c r="L1637">
        <v>0</v>
      </c>
      <c r="M1637">
        <v>0</v>
      </c>
      <c r="N1637">
        <v>0</v>
      </c>
    </row>
    <row r="1638" spans="1:14" x14ac:dyDescent="0.25">
      <c r="A1638" t="s">
        <v>5687</v>
      </c>
      <c r="B1638" t="s">
        <v>72</v>
      </c>
      <c r="C1638" t="s">
        <v>105</v>
      </c>
      <c r="D1638" t="s">
        <v>4068</v>
      </c>
      <c r="E1638">
        <v>95</v>
      </c>
      <c r="F1638">
        <v>18</v>
      </c>
      <c r="G1638">
        <v>73</v>
      </c>
      <c r="H1638">
        <v>3</v>
      </c>
      <c r="I1638">
        <v>1</v>
      </c>
      <c r="J1638">
        <v>313</v>
      </c>
      <c r="K1638">
        <v>0</v>
      </c>
      <c r="L1638">
        <v>0</v>
      </c>
      <c r="M1638">
        <v>0</v>
      </c>
      <c r="N1638">
        <v>0</v>
      </c>
    </row>
    <row r="1639" spans="1:14" x14ac:dyDescent="0.25">
      <c r="A1639" t="s">
        <v>5688</v>
      </c>
      <c r="B1639" t="s">
        <v>72</v>
      </c>
      <c r="C1639" t="s">
        <v>106</v>
      </c>
      <c r="D1639" t="s">
        <v>4068</v>
      </c>
      <c r="E1639">
        <v>24</v>
      </c>
      <c r="F1639">
        <v>5</v>
      </c>
      <c r="G1639">
        <v>17</v>
      </c>
      <c r="H1639">
        <v>1</v>
      </c>
      <c r="I1639">
        <v>1</v>
      </c>
      <c r="J1639">
        <v>172</v>
      </c>
      <c r="K1639">
        <v>0</v>
      </c>
      <c r="L1639">
        <v>0</v>
      </c>
      <c r="M1639">
        <v>0</v>
      </c>
      <c r="N1639">
        <v>0</v>
      </c>
    </row>
    <row r="1640" spans="1:14" x14ac:dyDescent="0.25">
      <c r="A1640" t="s">
        <v>5689</v>
      </c>
      <c r="B1640" t="s">
        <v>72</v>
      </c>
      <c r="C1640" t="s">
        <v>107</v>
      </c>
      <c r="D1640" t="s">
        <v>4068</v>
      </c>
      <c r="E1640">
        <v>20</v>
      </c>
      <c r="F1640">
        <v>7</v>
      </c>
      <c r="G1640">
        <v>13</v>
      </c>
      <c r="H1640">
        <v>0</v>
      </c>
      <c r="I1640">
        <v>0</v>
      </c>
      <c r="J1640">
        <v>135</v>
      </c>
      <c r="K1640">
        <v>0</v>
      </c>
      <c r="L1640">
        <v>0</v>
      </c>
      <c r="M1640">
        <v>0</v>
      </c>
      <c r="N1640">
        <v>0</v>
      </c>
    </row>
    <row r="1641" spans="1:14" x14ac:dyDescent="0.25">
      <c r="A1641" t="s">
        <v>5690</v>
      </c>
      <c r="B1641" t="s">
        <v>72</v>
      </c>
      <c r="C1641" t="s">
        <v>108</v>
      </c>
      <c r="D1641" t="s">
        <v>4068</v>
      </c>
      <c r="E1641">
        <v>64</v>
      </c>
      <c r="F1641">
        <v>14</v>
      </c>
      <c r="G1641">
        <v>49</v>
      </c>
      <c r="H1641">
        <v>1</v>
      </c>
      <c r="I1641">
        <v>0</v>
      </c>
      <c r="J1641">
        <v>283</v>
      </c>
      <c r="K1641">
        <v>0</v>
      </c>
      <c r="L1641">
        <v>0</v>
      </c>
      <c r="M1641">
        <v>0</v>
      </c>
      <c r="N1641">
        <v>0</v>
      </c>
    </row>
    <row r="1642" spans="1:14" x14ac:dyDescent="0.25">
      <c r="A1642" t="s">
        <v>5691</v>
      </c>
      <c r="B1642" t="s">
        <v>72</v>
      </c>
      <c r="C1642" t="s">
        <v>109</v>
      </c>
      <c r="D1642" t="s">
        <v>4068</v>
      </c>
      <c r="E1642">
        <v>80</v>
      </c>
      <c r="F1642">
        <v>28</v>
      </c>
      <c r="G1642">
        <v>46</v>
      </c>
      <c r="H1642">
        <v>5</v>
      </c>
      <c r="I1642">
        <v>1</v>
      </c>
      <c r="J1642">
        <v>373</v>
      </c>
      <c r="K1642">
        <v>0</v>
      </c>
      <c r="L1642">
        <v>0</v>
      </c>
      <c r="M1642">
        <v>0</v>
      </c>
      <c r="N1642">
        <v>0</v>
      </c>
    </row>
    <row r="1643" spans="1:14" x14ac:dyDescent="0.25">
      <c r="A1643" t="s">
        <v>5692</v>
      </c>
      <c r="B1643" t="s">
        <v>72</v>
      </c>
      <c r="C1643" t="s">
        <v>110</v>
      </c>
      <c r="D1643" t="s">
        <v>4068</v>
      </c>
      <c r="E1643">
        <v>94</v>
      </c>
      <c r="F1643">
        <v>31</v>
      </c>
      <c r="G1643">
        <v>59</v>
      </c>
      <c r="H1643">
        <v>4</v>
      </c>
      <c r="I1643">
        <v>0</v>
      </c>
      <c r="J1643">
        <v>450</v>
      </c>
      <c r="K1643">
        <v>0</v>
      </c>
      <c r="L1643">
        <v>0</v>
      </c>
      <c r="M1643">
        <v>0</v>
      </c>
      <c r="N1643">
        <v>0</v>
      </c>
    </row>
    <row r="1644" spans="1:14" x14ac:dyDescent="0.25">
      <c r="A1644" t="s">
        <v>5693</v>
      </c>
      <c r="B1644" t="s">
        <v>72</v>
      </c>
      <c r="C1644" t="s">
        <v>111</v>
      </c>
      <c r="D1644" t="s">
        <v>4068</v>
      </c>
      <c r="E1644">
        <v>26</v>
      </c>
      <c r="F1644">
        <v>3</v>
      </c>
      <c r="G1644">
        <v>23</v>
      </c>
      <c r="H1644">
        <v>0</v>
      </c>
      <c r="I1644">
        <v>0</v>
      </c>
      <c r="J1644">
        <v>112</v>
      </c>
      <c r="K1644">
        <v>0</v>
      </c>
      <c r="L1644">
        <v>0</v>
      </c>
      <c r="M1644">
        <v>0</v>
      </c>
      <c r="N1644">
        <v>0</v>
      </c>
    </row>
    <row r="1645" spans="1:14" x14ac:dyDescent="0.25">
      <c r="A1645" t="s">
        <v>5694</v>
      </c>
      <c r="B1645" t="s">
        <v>72</v>
      </c>
      <c r="C1645" t="s">
        <v>112</v>
      </c>
      <c r="D1645" t="s">
        <v>4068</v>
      </c>
      <c r="E1645">
        <v>21</v>
      </c>
      <c r="F1645">
        <v>5</v>
      </c>
      <c r="G1645">
        <v>12</v>
      </c>
      <c r="H1645">
        <v>2</v>
      </c>
      <c r="I1645">
        <v>2</v>
      </c>
      <c r="J1645">
        <v>130</v>
      </c>
      <c r="K1645">
        <v>0</v>
      </c>
      <c r="L1645">
        <v>0</v>
      </c>
      <c r="M1645">
        <v>0</v>
      </c>
      <c r="N1645">
        <v>0</v>
      </c>
    </row>
    <row r="1646" spans="1:14" x14ac:dyDescent="0.25">
      <c r="A1646" t="s">
        <v>5695</v>
      </c>
      <c r="B1646" t="s">
        <v>72</v>
      </c>
      <c r="C1646" t="s">
        <v>113</v>
      </c>
      <c r="D1646" t="s">
        <v>4068</v>
      </c>
      <c r="E1646">
        <v>103</v>
      </c>
      <c r="F1646">
        <v>35</v>
      </c>
      <c r="G1646">
        <v>59</v>
      </c>
      <c r="H1646">
        <v>8</v>
      </c>
      <c r="I1646">
        <v>1</v>
      </c>
      <c r="J1646">
        <v>512</v>
      </c>
      <c r="K1646">
        <v>0</v>
      </c>
      <c r="L1646">
        <v>0</v>
      </c>
      <c r="M1646">
        <v>0</v>
      </c>
      <c r="N1646">
        <v>0</v>
      </c>
    </row>
    <row r="1647" spans="1:14" x14ac:dyDescent="0.25">
      <c r="A1647" t="s">
        <v>5696</v>
      </c>
      <c r="B1647" t="s">
        <v>72</v>
      </c>
      <c r="C1647" t="s">
        <v>114</v>
      </c>
      <c r="D1647" t="s">
        <v>4068</v>
      </c>
      <c r="E1647">
        <v>27</v>
      </c>
      <c r="F1647">
        <v>5</v>
      </c>
      <c r="G1647">
        <v>20</v>
      </c>
      <c r="H1647">
        <v>1</v>
      </c>
      <c r="I1647">
        <v>1</v>
      </c>
      <c r="J1647">
        <v>132</v>
      </c>
      <c r="K1647">
        <v>0</v>
      </c>
      <c r="L1647">
        <v>0</v>
      </c>
      <c r="M1647">
        <v>0</v>
      </c>
      <c r="N1647">
        <v>0</v>
      </c>
    </row>
    <row r="1648" spans="1:14" x14ac:dyDescent="0.25">
      <c r="A1648" t="s">
        <v>5697</v>
      </c>
      <c r="B1648" t="s">
        <v>72</v>
      </c>
      <c r="C1648" t="s">
        <v>115</v>
      </c>
      <c r="D1648" t="s">
        <v>4068</v>
      </c>
      <c r="E1648">
        <v>42</v>
      </c>
      <c r="F1648">
        <v>5</v>
      </c>
      <c r="G1648">
        <v>33</v>
      </c>
      <c r="H1648">
        <v>3</v>
      </c>
      <c r="I1648">
        <v>1</v>
      </c>
      <c r="J1648">
        <v>268</v>
      </c>
      <c r="K1648">
        <v>0</v>
      </c>
      <c r="L1648">
        <v>0</v>
      </c>
      <c r="M1648">
        <v>0</v>
      </c>
      <c r="N1648">
        <v>0</v>
      </c>
    </row>
    <row r="1649" spans="1:14" x14ac:dyDescent="0.25">
      <c r="A1649" t="s">
        <v>5698</v>
      </c>
      <c r="B1649" t="s">
        <v>72</v>
      </c>
      <c r="C1649" t="s">
        <v>116</v>
      </c>
      <c r="D1649" t="s">
        <v>4068</v>
      </c>
      <c r="E1649">
        <v>47</v>
      </c>
      <c r="F1649">
        <v>11</v>
      </c>
      <c r="G1649">
        <v>35</v>
      </c>
      <c r="H1649">
        <v>1</v>
      </c>
      <c r="I1649">
        <v>0</v>
      </c>
      <c r="J1649">
        <v>197</v>
      </c>
      <c r="K1649">
        <v>0</v>
      </c>
      <c r="L1649">
        <v>0</v>
      </c>
      <c r="M1649">
        <v>0</v>
      </c>
      <c r="N1649">
        <v>0</v>
      </c>
    </row>
    <row r="1650" spans="1:14" x14ac:dyDescent="0.25">
      <c r="A1650" t="s">
        <v>5699</v>
      </c>
      <c r="B1650" t="s">
        <v>72</v>
      </c>
      <c r="C1650" t="s">
        <v>117</v>
      </c>
      <c r="D1650" t="s">
        <v>4068</v>
      </c>
      <c r="E1650">
        <v>33</v>
      </c>
      <c r="F1650">
        <v>7</v>
      </c>
      <c r="G1650">
        <v>26</v>
      </c>
      <c r="H1650">
        <v>0</v>
      </c>
      <c r="I1650">
        <v>0</v>
      </c>
      <c r="J1650">
        <v>189</v>
      </c>
      <c r="K1650">
        <v>0</v>
      </c>
      <c r="L1650">
        <v>0</v>
      </c>
      <c r="M1650">
        <v>0</v>
      </c>
      <c r="N1650">
        <v>0</v>
      </c>
    </row>
    <row r="1651" spans="1:14" x14ac:dyDescent="0.25">
      <c r="A1651" t="s">
        <v>5700</v>
      </c>
      <c r="B1651" t="s">
        <v>72</v>
      </c>
      <c r="C1651" t="s">
        <v>118</v>
      </c>
      <c r="D1651" t="s">
        <v>4068</v>
      </c>
      <c r="E1651">
        <v>2</v>
      </c>
      <c r="F1651">
        <v>2</v>
      </c>
      <c r="G1651">
        <v>0</v>
      </c>
      <c r="H1651">
        <v>0</v>
      </c>
      <c r="I1651">
        <v>0</v>
      </c>
      <c r="J1651">
        <v>3</v>
      </c>
      <c r="K1651">
        <v>0</v>
      </c>
      <c r="L1651">
        <v>0</v>
      </c>
      <c r="M1651">
        <v>0</v>
      </c>
      <c r="N1651">
        <v>0</v>
      </c>
    </row>
    <row r="1652" spans="1:14" x14ac:dyDescent="0.25">
      <c r="A1652" t="s">
        <v>5701</v>
      </c>
      <c r="B1652" t="s">
        <v>72</v>
      </c>
      <c r="C1652" t="s">
        <v>119</v>
      </c>
      <c r="D1652" t="s">
        <v>4068</v>
      </c>
      <c r="E1652">
        <v>55</v>
      </c>
      <c r="F1652">
        <v>15</v>
      </c>
      <c r="G1652">
        <v>37</v>
      </c>
      <c r="H1652">
        <v>2</v>
      </c>
      <c r="I1652">
        <v>1</v>
      </c>
      <c r="J1652">
        <v>299</v>
      </c>
      <c r="K1652">
        <v>0</v>
      </c>
      <c r="L1652">
        <v>0</v>
      </c>
      <c r="M1652">
        <v>0</v>
      </c>
      <c r="N1652">
        <v>0</v>
      </c>
    </row>
    <row r="1653" spans="1:14" x14ac:dyDescent="0.25">
      <c r="A1653" t="s">
        <v>5702</v>
      </c>
      <c r="B1653" t="s">
        <v>72</v>
      </c>
      <c r="C1653" t="s">
        <v>120</v>
      </c>
      <c r="D1653" t="s">
        <v>4068</v>
      </c>
      <c r="E1653">
        <v>38</v>
      </c>
      <c r="F1653">
        <v>7</v>
      </c>
      <c r="G1653">
        <v>29</v>
      </c>
      <c r="H1653">
        <v>2</v>
      </c>
      <c r="I1653">
        <v>0</v>
      </c>
      <c r="J1653">
        <v>232</v>
      </c>
      <c r="K1653">
        <v>0</v>
      </c>
      <c r="L1653">
        <v>0</v>
      </c>
      <c r="M1653">
        <v>0</v>
      </c>
      <c r="N1653">
        <v>0</v>
      </c>
    </row>
    <row r="1654" spans="1:14" x14ac:dyDescent="0.25">
      <c r="A1654" t="s">
        <v>5703</v>
      </c>
      <c r="B1654" t="s">
        <v>72</v>
      </c>
      <c r="C1654" t="s">
        <v>121</v>
      </c>
      <c r="D1654" t="s">
        <v>4068</v>
      </c>
      <c r="E1654">
        <v>60</v>
      </c>
      <c r="F1654">
        <v>13</v>
      </c>
      <c r="G1654">
        <v>44</v>
      </c>
      <c r="H1654">
        <v>0</v>
      </c>
      <c r="I1654">
        <v>3</v>
      </c>
      <c r="J1654">
        <v>277</v>
      </c>
      <c r="K1654">
        <v>0</v>
      </c>
      <c r="L1654">
        <v>0</v>
      </c>
      <c r="M1654">
        <v>0</v>
      </c>
      <c r="N1654">
        <v>0</v>
      </c>
    </row>
    <row r="1655" spans="1:14" x14ac:dyDescent="0.25">
      <c r="A1655" t="s">
        <v>5704</v>
      </c>
      <c r="B1655" t="s">
        <v>72</v>
      </c>
      <c r="C1655" t="s">
        <v>122</v>
      </c>
      <c r="D1655" t="s">
        <v>4068</v>
      </c>
      <c r="E1655">
        <v>22</v>
      </c>
      <c r="F1655">
        <v>7</v>
      </c>
      <c r="G1655">
        <v>15</v>
      </c>
      <c r="H1655">
        <v>0</v>
      </c>
      <c r="I1655">
        <v>0</v>
      </c>
      <c r="J1655">
        <v>209</v>
      </c>
      <c r="K1655">
        <v>0</v>
      </c>
      <c r="L1655">
        <v>0</v>
      </c>
      <c r="M1655">
        <v>0</v>
      </c>
      <c r="N1655">
        <v>0</v>
      </c>
    </row>
    <row r="1656" spans="1:14" x14ac:dyDescent="0.25">
      <c r="A1656" t="s">
        <v>5705</v>
      </c>
      <c r="B1656" t="s">
        <v>72</v>
      </c>
      <c r="C1656" t="s">
        <v>123</v>
      </c>
      <c r="D1656" t="s">
        <v>4068</v>
      </c>
      <c r="E1656">
        <v>15</v>
      </c>
      <c r="F1656">
        <v>6</v>
      </c>
      <c r="G1656">
        <v>8</v>
      </c>
      <c r="H1656">
        <v>0</v>
      </c>
      <c r="I1656">
        <v>1</v>
      </c>
      <c r="J1656">
        <v>65</v>
      </c>
      <c r="K1656">
        <v>0</v>
      </c>
      <c r="L1656">
        <v>0</v>
      </c>
      <c r="M1656">
        <v>0</v>
      </c>
      <c r="N1656">
        <v>0</v>
      </c>
    </row>
    <row r="1657" spans="1:14" x14ac:dyDescent="0.25">
      <c r="A1657" t="s">
        <v>5706</v>
      </c>
      <c r="B1657" t="s">
        <v>72</v>
      </c>
      <c r="C1657" t="s">
        <v>124</v>
      </c>
      <c r="D1657" t="s">
        <v>4068</v>
      </c>
      <c r="E1657">
        <v>10</v>
      </c>
      <c r="F1657">
        <v>0</v>
      </c>
      <c r="G1657">
        <v>9</v>
      </c>
      <c r="H1657">
        <v>1</v>
      </c>
      <c r="I1657">
        <v>0</v>
      </c>
      <c r="J1657">
        <v>154</v>
      </c>
      <c r="K1657">
        <v>0</v>
      </c>
      <c r="L1657">
        <v>0</v>
      </c>
      <c r="M1657">
        <v>0</v>
      </c>
      <c r="N1657">
        <v>0</v>
      </c>
    </row>
    <row r="1658" spans="1:14" x14ac:dyDescent="0.25">
      <c r="A1658" t="s">
        <v>5707</v>
      </c>
      <c r="B1658" t="s">
        <v>72</v>
      </c>
      <c r="C1658" t="s">
        <v>125</v>
      </c>
      <c r="D1658" t="s">
        <v>4068</v>
      </c>
      <c r="E1658">
        <v>70</v>
      </c>
      <c r="F1658">
        <v>5</v>
      </c>
      <c r="G1658">
        <v>51</v>
      </c>
      <c r="H1658">
        <v>5</v>
      </c>
      <c r="I1658">
        <v>9</v>
      </c>
      <c r="J1658">
        <v>477</v>
      </c>
      <c r="K1658">
        <v>0</v>
      </c>
      <c r="L1658">
        <v>0</v>
      </c>
      <c r="M1658">
        <v>0</v>
      </c>
      <c r="N1658">
        <v>0</v>
      </c>
    </row>
    <row r="1659" spans="1:14" x14ac:dyDescent="0.25">
      <c r="A1659" t="s">
        <v>5708</v>
      </c>
      <c r="B1659" t="s">
        <v>72</v>
      </c>
      <c r="C1659" t="s">
        <v>126</v>
      </c>
      <c r="D1659" t="s">
        <v>4068</v>
      </c>
      <c r="E1659">
        <v>104</v>
      </c>
      <c r="F1659">
        <v>22</v>
      </c>
      <c r="G1659">
        <v>72</v>
      </c>
      <c r="H1659">
        <v>6</v>
      </c>
      <c r="I1659">
        <v>4</v>
      </c>
      <c r="J1659">
        <v>432</v>
      </c>
      <c r="K1659">
        <v>0</v>
      </c>
      <c r="L1659">
        <v>0</v>
      </c>
      <c r="M1659">
        <v>0</v>
      </c>
      <c r="N1659">
        <v>0</v>
      </c>
    </row>
    <row r="1660" spans="1:14" x14ac:dyDescent="0.25">
      <c r="A1660" t="s">
        <v>5709</v>
      </c>
      <c r="B1660" t="s">
        <v>72</v>
      </c>
      <c r="C1660" t="s">
        <v>127</v>
      </c>
      <c r="D1660" t="s">
        <v>4068</v>
      </c>
      <c r="E1660">
        <v>54</v>
      </c>
      <c r="F1660">
        <v>10</v>
      </c>
      <c r="G1660">
        <v>41</v>
      </c>
      <c r="H1660">
        <v>1</v>
      </c>
      <c r="I1660">
        <v>2</v>
      </c>
      <c r="J1660">
        <v>205</v>
      </c>
      <c r="K1660">
        <v>0</v>
      </c>
      <c r="L1660">
        <v>0</v>
      </c>
      <c r="M1660">
        <v>0</v>
      </c>
      <c r="N1660">
        <v>0</v>
      </c>
    </row>
    <row r="1661" spans="1:14" x14ac:dyDescent="0.25">
      <c r="A1661" t="s">
        <v>5710</v>
      </c>
      <c r="B1661" t="s">
        <v>72</v>
      </c>
      <c r="C1661" t="s">
        <v>128</v>
      </c>
      <c r="D1661" t="s">
        <v>4068</v>
      </c>
      <c r="E1661">
        <v>31</v>
      </c>
      <c r="F1661">
        <v>11</v>
      </c>
      <c r="G1661">
        <v>20</v>
      </c>
      <c r="H1661">
        <v>0</v>
      </c>
      <c r="I1661">
        <v>0</v>
      </c>
      <c r="J1661">
        <v>190</v>
      </c>
      <c r="K1661">
        <v>0</v>
      </c>
      <c r="L1661">
        <v>0</v>
      </c>
      <c r="M1661">
        <v>0</v>
      </c>
      <c r="N1661">
        <v>0</v>
      </c>
    </row>
    <row r="1662" spans="1:14" x14ac:dyDescent="0.25">
      <c r="A1662" t="s">
        <v>5711</v>
      </c>
      <c r="B1662" t="s">
        <v>72</v>
      </c>
      <c r="C1662" t="s">
        <v>129</v>
      </c>
      <c r="D1662" t="s">
        <v>4068</v>
      </c>
      <c r="E1662">
        <v>26</v>
      </c>
      <c r="F1662">
        <v>7</v>
      </c>
      <c r="G1662">
        <v>17</v>
      </c>
      <c r="H1662">
        <v>1</v>
      </c>
      <c r="I1662">
        <v>1</v>
      </c>
      <c r="J1662">
        <v>126</v>
      </c>
      <c r="K1662">
        <v>0</v>
      </c>
      <c r="L1662">
        <v>0</v>
      </c>
      <c r="M1662">
        <v>0</v>
      </c>
      <c r="N1662">
        <v>0</v>
      </c>
    </row>
    <row r="1663" spans="1:14" x14ac:dyDescent="0.25">
      <c r="A1663" t="s">
        <v>5712</v>
      </c>
      <c r="B1663" t="s">
        <v>72</v>
      </c>
      <c r="C1663" t="s">
        <v>130</v>
      </c>
      <c r="D1663" t="s">
        <v>4068</v>
      </c>
      <c r="E1663">
        <v>50</v>
      </c>
      <c r="F1663">
        <v>12</v>
      </c>
      <c r="G1663">
        <v>37</v>
      </c>
      <c r="H1663">
        <v>1</v>
      </c>
      <c r="I1663">
        <v>0</v>
      </c>
      <c r="J1663">
        <v>255</v>
      </c>
      <c r="K1663">
        <v>0</v>
      </c>
      <c r="L1663">
        <v>0</v>
      </c>
      <c r="M1663">
        <v>0</v>
      </c>
      <c r="N1663">
        <v>0</v>
      </c>
    </row>
    <row r="1664" spans="1:14" x14ac:dyDescent="0.25">
      <c r="A1664" t="s">
        <v>5713</v>
      </c>
      <c r="B1664" t="s">
        <v>72</v>
      </c>
      <c r="C1664" t="s">
        <v>131</v>
      </c>
      <c r="D1664" t="s">
        <v>4068</v>
      </c>
      <c r="E1664">
        <v>41</v>
      </c>
      <c r="F1664">
        <v>5</v>
      </c>
      <c r="G1664">
        <v>33</v>
      </c>
      <c r="H1664">
        <v>1</v>
      </c>
      <c r="I1664">
        <v>2</v>
      </c>
      <c r="J1664">
        <v>196</v>
      </c>
      <c r="K1664">
        <v>0</v>
      </c>
      <c r="L1664">
        <v>0</v>
      </c>
      <c r="M1664">
        <v>0</v>
      </c>
      <c r="N1664">
        <v>0</v>
      </c>
    </row>
    <row r="1665" spans="1:14" x14ac:dyDescent="0.25">
      <c r="A1665" t="s">
        <v>5714</v>
      </c>
      <c r="B1665" t="s">
        <v>72</v>
      </c>
      <c r="C1665" t="s">
        <v>132</v>
      </c>
      <c r="D1665" t="s">
        <v>4068</v>
      </c>
      <c r="E1665">
        <v>38</v>
      </c>
      <c r="F1665">
        <v>4</v>
      </c>
      <c r="G1665">
        <v>33</v>
      </c>
      <c r="H1665">
        <v>1</v>
      </c>
      <c r="I1665">
        <v>0</v>
      </c>
      <c r="J1665">
        <v>182</v>
      </c>
      <c r="K1665">
        <v>0</v>
      </c>
      <c r="L1665">
        <v>0</v>
      </c>
      <c r="M1665">
        <v>0</v>
      </c>
      <c r="N1665">
        <v>0</v>
      </c>
    </row>
    <row r="1666" spans="1:14" x14ac:dyDescent="0.25">
      <c r="A1666" t="s">
        <v>5715</v>
      </c>
      <c r="B1666" t="s">
        <v>72</v>
      </c>
      <c r="C1666" t="s">
        <v>133</v>
      </c>
      <c r="D1666" t="s">
        <v>4068</v>
      </c>
      <c r="E1666">
        <v>53</v>
      </c>
      <c r="F1666">
        <v>26</v>
      </c>
      <c r="G1666">
        <v>27</v>
      </c>
      <c r="H1666">
        <v>0</v>
      </c>
      <c r="I1666">
        <v>0</v>
      </c>
      <c r="J1666">
        <v>243</v>
      </c>
      <c r="K1666">
        <v>0</v>
      </c>
      <c r="L1666">
        <v>0</v>
      </c>
      <c r="M1666">
        <v>0</v>
      </c>
      <c r="N1666">
        <v>0</v>
      </c>
    </row>
    <row r="1667" spans="1:14" x14ac:dyDescent="0.25">
      <c r="A1667" t="s">
        <v>5716</v>
      </c>
      <c r="B1667" t="s">
        <v>72</v>
      </c>
      <c r="C1667" t="s">
        <v>134</v>
      </c>
      <c r="D1667" t="s">
        <v>4068</v>
      </c>
      <c r="E1667">
        <v>35</v>
      </c>
      <c r="F1667">
        <v>6</v>
      </c>
      <c r="G1667">
        <v>27</v>
      </c>
      <c r="H1667">
        <v>1</v>
      </c>
      <c r="I1667">
        <v>1</v>
      </c>
      <c r="J1667">
        <v>214</v>
      </c>
      <c r="K1667">
        <v>0</v>
      </c>
      <c r="L1667">
        <v>0</v>
      </c>
      <c r="M1667">
        <v>0</v>
      </c>
      <c r="N1667">
        <v>0</v>
      </c>
    </row>
    <row r="1668" spans="1:14" x14ac:dyDescent="0.25">
      <c r="A1668" t="s">
        <v>5717</v>
      </c>
      <c r="B1668" t="s">
        <v>72</v>
      </c>
      <c r="C1668" t="s">
        <v>135</v>
      </c>
      <c r="D1668" t="s">
        <v>4068</v>
      </c>
      <c r="E1668">
        <v>248</v>
      </c>
      <c r="F1668">
        <v>58</v>
      </c>
      <c r="G1668">
        <v>169</v>
      </c>
      <c r="H1668">
        <v>13</v>
      </c>
      <c r="I1668">
        <v>8</v>
      </c>
      <c r="J1668">
        <v>851</v>
      </c>
      <c r="K1668">
        <v>0</v>
      </c>
      <c r="L1668">
        <v>0</v>
      </c>
      <c r="M1668">
        <v>0</v>
      </c>
      <c r="N1668">
        <v>0</v>
      </c>
    </row>
    <row r="1669" spans="1:14" x14ac:dyDescent="0.25">
      <c r="A1669" t="s">
        <v>5718</v>
      </c>
      <c r="B1669" t="s">
        <v>72</v>
      </c>
      <c r="C1669" t="s">
        <v>136</v>
      </c>
      <c r="D1669" t="s">
        <v>4068</v>
      </c>
      <c r="E1669">
        <v>16</v>
      </c>
      <c r="F1669">
        <v>4</v>
      </c>
      <c r="G1669">
        <v>9</v>
      </c>
      <c r="H1669">
        <v>2</v>
      </c>
      <c r="I1669">
        <v>1</v>
      </c>
      <c r="J1669">
        <v>98</v>
      </c>
      <c r="K1669">
        <v>0</v>
      </c>
      <c r="L1669">
        <v>0</v>
      </c>
      <c r="M1669">
        <v>0</v>
      </c>
      <c r="N1669">
        <v>0</v>
      </c>
    </row>
    <row r="1670" spans="1:14" x14ac:dyDescent="0.25">
      <c r="A1670" t="s">
        <v>5719</v>
      </c>
      <c r="B1670" t="s">
        <v>72</v>
      </c>
      <c r="C1670" t="s">
        <v>137</v>
      </c>
      <c r="D1670" t="s">
        <v>4068</v>
      </c>
      <c r="E1670">
        <v>78</v>
      </c>
      <c r="F1670">
        <v>26</v>
      </c>
      <c r="G1670">
        <v>48</v>
      </c>
      <c r="H1670">
        <v>3</v>
      </c>
      <c r="I1670">
        <v>1</v>
      </c>
      <c r="J1670">
        <v>404</v>
      </c>
      <c r="K1670">
        <v>0</v>
      </c>
      <c r="L1670">
        <v>0</v>
      </c>
      <c r="M1670">
        <v>0</v>
      </c>
      <c r="N1670">
        <v>0</v>
      </c>
    </row>
    <row r="1671" spans="1:14" x14ac:dyDescent="0.25">
      <c r="A1671" t="s">
        <v>5720</v>
      </c>
      <c r="B1671" t="s">
        <v>72</v>
      </c>
      <c r="C1671" t="s">
        <v>138</v>
      </c>
      <c r="D1671" t="s">
        <v>4068</v>
      </c>
      <c r="E1671">
        <v>59</v>
      </c>
      <c r="F1671">
        <v>8</v>
      </c>
      <c r="G1671">
        <v>44</v>
      </c>
      <c r="H1671">
        <v>1</v>
      </c>
      <c r="I1671">
        <v>6</v>
      </c>
      <c r="J1671">
        <v>231</v>
      </c>
      <c r="K1671">
        <v>0</v>
      </c>
      <c r="L1671">
        <v>0</v>
      </c>
      <c r="M1671">
        <v>0</v>
      </c>
      <c r="N1671">
        <v>0</v>
      </c>
    </row>
    <row r="1672" spans="1:14" x14ac:dyDescent="0.25">
      <c r="A1672" t="s">
        <v>5721</v>
      </c>
      <c r="B1672" t="s">
        <v>72</v>
      </c>
      <c r="C1672" t="s">
        <v>139</v>
      </c>
      <c r="D1672" t="s">
        <v>4068</v>
      </c>
      <c r="E1672">
        <v>30</v>
      </c>
      <c r="F1672">
        <v>9</v>
      </c>
      <c r="G1672">
        <v>19</v>
      </c>
      <c r="H1672">
        <v>2</v>
      </c>
      <c r="I1672">
        <v>0</v>
      </c>
      <c r="J1672">
        <v>151</v>
      </c>
      <c r="K1672">
        <v>0</v>
      </c>
      <c r="L1672">
        <v>0</v>
      </c>
      <c r="M1672">
        <v>0</v>
      </c>
      <c r="N1672">
        <v>0</v>
      </c>
    </row>
    <row r="1673" spans="1:14" x14ac:dyDescent="0.25">
      <c r="A1673" t="s">
        <v>5722</v>
      </c>
      <c r="B1673" t="s">
        <v>72</v>
      </c>
      <c r="C1673" t="s">
        <v>140</v>
      </c>
      <c r="D1673" t="s">
        <v>4068</v>
      </c>
      <c r="E1673">
        <v>17</v>
      </c>
      <c r="F1673">
        <v>5</v>
      </c>
      <c r="G1673">
        <v>10</v>
      </c>
      <c r="H1673">
        <v>2</v>
      </c>
      <c r="I1673">
        <v>0</v>
      </c>
      <c r="J1673">
        <v>92</v>
      </c>
      <c r="K1673">
        <v>0</v>
      </c>
      <c r="L1673">
        <v>0</v>
      </c>
      <c r="M1673">
        <v>0</v>
      </c>
      <c r="N1673">
        <v>0</v>
      </c>
    </row>
    <row r="1674" spans="1:14" x14ac:dyDescent="0.25">
      <c r="A1674" t="s">
        <v>5723</v>
      </c>
      <c r="B1674" t="s">
        <v>72</v>
      </c>
      <c r="C1674" t="s">
        <v>141</v>
      </c>
      <c r="D1674" t="s">
        <v>4068</v>
      </c>
      <c r="E1674">
        <v>23</v>
      </c>
      <c r="F1674">
        <v>6</v>
      </c>
      <c r="G1674">
        <v>17</v>
      </c>
      <c r="H1674">
        <v>0</v>
      </c>
      <c r="I1674">
        <v>0</v>
      </c>
      <c r="J1674">
        <v>87</v>
      </c>
      <c r="K1674">
        <v>0</v>
      </c>
      <c r="L1674">
        <v>0</v>
      </c>
      <c r="M1674">
        <v>0</v>
      </c>
      <c r="N1674">
        <v>0</v>
      </c>
    </row>
    <row r="1675" spans="1:14" x14ac:dyDescent="0.25">
      <c r="A1675" t="s">
        <v>5724</v>
      </c>
      <c r="B1675" t="s">
        <v>72</v>
      </c>
      <c r="C1675" t="s">
        <v>142</v>
      </c>
      <c r="D1675" t="s">
        <v>4068</v>
      </c>
      <c r="E1675">
        <v>292</v>
      </c>
      <c r="F1675">
        <v>87</v>
      </c>
      <c r="G1675">
        <v>192</v>
      </c>
      <c r="H1675">
        <v>8</v>
      </c>
      <c r="I1675">
        <v>5</v>
      </c>
      <c r="J1675">
        <v>1005</v>
      </c>
      <c r="K1675">
        <v>0</v>
      </c>
      <c r="L1675">
        <v>0</v>
      </c>
      <c r="M1675">
        <v>0</v>
      </c>
      <c r="N1675">
        <v>0</v>
      </c>
    </row>
    <row r="1676" spans="1:14" x14ac:dyDescent="0.25">
      <c r="A1676" t="s">
        <v>5725</v>
      </c>
      <c r="B1676" t="s">
        <v>72</v>
      </c>
      <c r="C1676" t="s">
        <v>143</v>
      </c>
      <c r="D1676" t="s">
        <v>4068</v>
      </c>
      <c r="E1676">
        <v>19</v>
      </c>
      <c r="F1676">
        <v>2</v>
      </c>
      <c r="G1676">
        <v>17</v>
      </c>
      <c r="H1676">
        <v>0</v>
      </c>
      <c r="I1676">
        <v>0</v>
      </c>
      <c r="J1676">
        <v>143</v>
      </c>
      <c r="K1676">
        <v>0</v>
      </c>
      <c r="L1676">
        <v>0</v>
      </c>
      <c r="M1676">
        <v>0</v>
      </c>
      <c r="N1676">
        <v>0</v>
      </c>
    </row>
    <row r="1677" spans="1:14" x14ac:dyDescent="0.25">
      <c r="A1677" t="s">
        <v>5726</v>
      </c>
      <c r="B1677" t="s">
        <v>72</v>
      </c>
      <c r="C1677" t="s">
        <v>144</v>
      </c>
      <c r="D1677" t="s">
        <v>4068</v>
      </c>
      <c r="E1677">
        <v>22</v>
      </c>
      <c r="F1677">
        <v>8</v>
      </c>
      <c r="G1677">
        <v>13</v>
      </c>
      <c r="H1677">
        <v>1</v>
      </c>
      <c r="I1677">
        <v>0</v>
      </c>
      <c r="J1677">
        <v>155</v>
      </c>
      <c r="K1677">
        <v>0</v>
      </c>
      <c r="L1677">
        <v>0</v>
      </c>
      <c r="M1677">
        <v>0</v>
      </c>
      <c r="N1677">
        <v>0</v>
      </c>
    </row>
    <row r="1678" spans="1:14" x14ac:dyDescent="0.25">
      <c r="A1678" t="s">
        <v>5727</v>
      </c>
      <c r="B1678" t="s">
        <v>72</v>
      </c>
      <c r="C1678" t="s">
        <v>145</v>
      </c>
      <c r="D1678" t="s">
        <v>4068</v>
      </c>
      <c r="E1678">
        <v>8</v>
      </c>
      <c r="F1678">
        <v>1</v>
      </c>
      <c r="G1678">
        <v>6</v>
      </c>
      <c r="H1678">
        <v>1</v>
      </c>
      <c r="I1678">
        <v>0</v>
      </c>
      <c r="J1678">
        <v>45</v>
      </c>
      <c r="K1678">
        <v>0</v>
      </c>
      <c r="L1678">
        <v>0</v>
      </c>
      <c r="M1678">
        <v>0</v>
      </c>
      <c r="N1678">
        <v>0</v>
      </c>
    </row>
    <row r="1679" spans="1:14" x14ac:dyDescent="0.25">
      <c r="A1679" t="s">
        <v>5728</v>
      </c>
      <c r="B1679" t="s">
        <v>72</v>
      </c>
      <c r="C1679" t="s">
        <v>146</v>
      </c>
      <c r="D1679" t="s">
        <v>4068</v>
      </c>
      <c r="E1679">
        <v>44</v>
      </c>
      <c r="F1679">
        <v>10</v>
      </c>
      <c r="G1679">
        <v>30</v>
      </c>
      <c r="H1679">
        <v>3</v>
      </c>
      <c r="I1679">
        <v>1</v>
      </c>
      <c r="J1679">
        <v>186</v>
      </c>
      <c r="K1679">
        <v>0</v>
      </c>
      <c r="L1679">
        <v>0</v>
      </c>
      <c r="M1679">
        <v>0</v>
      </c>
      <c r="N1679">
        <v>0</v>
      </c>
    </row>
    <row r="1680" spans="1:14" x14ac:dyDescent="0.25">
      <c r="A1680" t="s">
        <v>5729</v>
      </c>
      <c r="B1680" t="s">
        <v>72</v>
      </c>
      <c r="C1680" t="s">
        <v>147</v>
      </c>
      <c r="D1680" t="s">
        <v>4068</v>
      </c>
      <c r="E1680">
        <v>23</v>
      </c>
      <c r="F1680">
        <v>5</v>
      </c>
      <c r="G1680">
        <v>17</v>
      </c>
      <c r="H1680">
        <v>0</v>
      </c>
      <c r="I1680">
        <v>1</v>
      </c>
      <c r="J1680">
        <v>77</v>
      </c>
      <c r="K1680">
        <v>0</v>
      </c>
      <c r="L1680">
        <v>0</v>
      </c>
      <c r="M1680">
        <v>0</v>
      </c>
      <c r="N1680">
        <v>0</v>
      </c>
    </row>
    <row r="1681" spans="1:14" x14ac:dyDescent="0.25">
      <c r="A1681" t="s">
        <v>5730</v>
      </c>
      <c r="B1681" t="s">
        <v>72</v>
      </c>
      <c r="C1681" t="s">
        <v>148</v>
      </c>
      <c r="D1681" t="s">
        <v>4068</v>
      </c>
      <c r="E1681">
        <v>190</v>
      </c>
      <c r="F1681">
        <v>51</v>
      </c>
      <c r="G1681">
        <v>124</v>
      </c>
      <c r="H1681">
        <v>6</v>
      </c>
      <c r="I1681">
        <v>9</v>
      </c>
      <c r="J1681">
        <v>1044</v>
      </c>
      <c r="K1681">
        <v>0</v>
      </c>
      <c r="L1681">
        <v>0</v>
      </c>
      <c r="M1681">
        <v>0</v>
      </c>
      <c r="N1681">
        <v>0</v>
      </c>
    </row>
    <row r="1682" spans="1:14" x14ac:dyDescent="0.25">
      <c r="A1682" t="s">
        <v>5731</v>
      </c>
      <c r="B1682" t="s">
        <v>72</v>
      </c>
      <c r="C1682" t="s">
        <v>149</v>
      </c>
      <c r="D1682" t="s">
        <v>4068</v>
      </c>
      <c r="E1682">
        <v>57</v>
      </c>
      <c r="F1682">
        <v>7</v>
      </c>
      <c r="G1682">
        <v>48</v>
      </c>
      <c r="H1682">
        <v>2</v>
      </c>
      <c r="I1682">
        <v>0</v>
      </c>
      <c r="J1682">
        <v>206</v>
      </c>
      <c r="K1682">
        <v>0</v>
      </c>
      <c r="L1682">
        <v>0</v>
      </c>
      <c r="M1682">
        <v>0</v>
      </c>
      <c r="N1682">
        <v>0</v>
      </c>
    </row>
    <row r="1683" spans="1:14" x14ac:dyDescent="0.25">
      <c r="A1683" t="s">
        <v>5732</v>
      </c>
      <c r="B1683" t="s">
        <v>72</v>
      </c>
      <c r="C1683" t="s">
        <v>150</v>
      </c>
      <c r="D1683" t="s">
        <v>4068</v>
      </c>
      <c r="E1683">
        <v>36</v>
      </c>
      <c r="F1683">
        <v>7</v>
      </c>
      <c r="G1683">
        <v>29</v>
      </c>
      <c r="H1683">
        <v>0</v>
      </c>
      <c r="I1683">
        <v>0</v>
      </c>
      <c r="J1683">
        <v>157</v>
      </c>
      <c r="K1683">
        <v>0</v>
      </c>
      <c r="L1683">
        <v>0</v>
      </c>
      <c r="M1683">
        <v>0</v>
      </c>
      <c r="N1683">
        <v>0</v>
      </c>
    </row>
    <row r="1684" spans="1:14" x14ac:dyDescent="0.25">
      <c r="A1684" t="s">
        <v>5733</v>
      </c>
      <c r="B1684" t="s">
        <v>72</v>
      </c>
      <c r="C1684" t="s">
        <v>151</v>
      </c>
      <c r="D1684" t="s">
        <v>4068</v>
      </c>
      <c r="E1684">
        <v>10</v>
      </c>
      <c r="F1684">
        <v>1</v>
      </c>
      <c r="G1684">
        <v>7</v>
      </c>
      <c r="H1684">
        <v>2</v>
      </c>
      <c r="I1684">
        <v>0</v>
      </c>
      <c r="J1684">
        <v>58</v>
      </c>
      <c r="K1684">
        <v>0</v>
      </c>
      <c r="L1684">
        <v>0</v>
      </c>
      <c r="M1684">
        <v>0</v>
      </c>
      <c r="N1684">
        <v>0</v>
      </c>
    </row>
    <row r="1685" spans="1:14" x14ac:dyDescent="0.25">
      <c r="A1685" t="s">
        <v>5734</v>
      </c>
      <c r="B1685" t="s">
        <v>72</v>
      </c>
      <c r="C1685" t="s">
        <v>152</v>
      </c>
      <c r="D1685" t="s">
        <v>4068</v>
      </c>
      <c r="E1685">
        <v>0</v>
      </c>
      <c r="F1685">
        <v>0</v>
      </c>
      <c r="G1685">
        <v>0</v>
      </c>
      <c r="H1685">
        <v>0</v>
      </c>
      <c r="I1685">
        <v>0</v>
      </c>
      <c r="J1685">
        <v>2</v>
      </c>
      <c r="K1685">
        <v>0</v>
      </c>
      <c r="L1685">
        <v>0</v>
      </c>
      <c r="M1685">
        <v>0</v>
      </c>
      <c r="N1685">
        <v>0</v>
      </c>
    </row>
    <row r="1686" spans="1:14" x14ac:dyDescent="0.25">
      <c r="A1686" t="s">
        <v>5735</v>
      </c>
      <c r="B1686" t="s">
        <v>72</v>
      </c>
      <c r="C1686" t="s">
        <v>153</v>
      </c>
      <c r="D1686" t="s">
        <v>4068</v>
      </c>
      <c r="E1686">
        <v>23</v>
      </c>
      <c r="F1686">
        <v>5</v>
      </c>
      <c r="G1686">
        <v>17</v>
      </c>
      <c r="H1686">
        <v>1</v>
      </c>
      <c r="I1686">
        <v>0</v>
      </c>
      <c r="J1686">
        <v>138</v>
      </c>
      <c r="K1686">
        <v>0</v>
      </c>
      <c r="L1686">
        <v>0</v>
      </c>
      <c r="M1686">
        <v>0</v>
      </c>
      <c r="N1686">
        <v>0</v>
      </c>
    </row>
    <row r="1687" spans="1:14" x14ac:dyDescent="0.25">
      <c r="A1687" t="s">
        <v>5736</v>
      </c>
      <c r="B1687" t="s">
        <v>72</v>
      </c>
      <c r="C1687" t="s">
        <v>154</v>
      </c>
      <c r="D1687" t="s">
        <v>4068</v>
      </c>
      <c r="E1687">
        <v>7</v>
      </c>
      <c r="F1687">
        <v>2</v>
      </c>
      <c r="G1687">
        <v>4</v>
      </c>
      <c r="H1687">
        <v>0</v>
      </c>
      <c r="I1687">
        <v>1</v>
      </c>
      <c r="J1687">
        <v>63</v>
      </c>
      <c r="K1687">
        <v>0</v>
      </c>
      <c r="L1687">
        <v>0</v>
      </c>
      <c r="M1687">
        <v>0</v>
      </c>
      <c r="N1687">
        <v>0</v>
      </c>
    </row>
    <row r="1688" spans="1:14" x14ac:dyDescent="0.25">
      <c r="A1688" t="s">
        <v>5737</v>
      </c>
      <c r="B1688" t="s">
        <v>72</v>
      </c>
      <c r="C1688" t="s">
        <v>155</v>
      </c>
      <c r="D1688" t="s">
        <v>4068</v>
      </c>
      <c r="E1688">
        <v>176</v>
      </c>
      <c r="F1688">
        <v>53</v>
      </c>
      <c r="G1688">
        <v>117</v>
      </c>
      <c r="H1688">
        <v>4</v>
      </c>
      <c r="I1688">
        <v>2</v>
      </c>
      <c r="J1688">
        <v>992</v>
      </c>
      <c r="K1688">
        <v>0</v>
      </c>
      <c r="L1688">
        <v>0</v>
      </c>
      <c r="M1688">
        <v>0</v>
      </c>
      <c r="N1688">
        <v>0</v>
      </c>
    </row>
    <row r="1689" spans="1:14" x14ac:dyDescent="0.25">
      <c r="A1689" t="s">
        <v>5738</v>
      </c>
      <c r="B1689" t="s">
        <v>72</v>
      </c>
      <c r="C1689" t="s">
        <v>156</v>
      </c>
      <c r="D1689" t="s">
        <v>4068</v>
      </c>
      <c r="E1689">
        <v>20</v>
      </c>
      <c r="F1689">
        <v>3</v>
      </c>
      <c r="G1689">
        <v>17</v>
      </c>
      <c r="H1689">
        <v>0</v>
      </c>
      <c r="I1689">
        <v>0</v>
      </c>
      <c r="J1689">
        <v>88</v>
      </c>
      <c r="K1689">
        <v>0</v>
      </c>
      <c r="L1689">
        <v>0</v>
      </c>
      <c r="M1689">
        <v>0</v>
      </c>
      <c r="N1689">
        <v>0</v>
      </c>
    </row>
    <row r="1690" spans="1:14" x14ac:dyDescent="0.25">
      <c r="A1690" t="s">
        <v>5739</v>
      </c>
      <c r="B1690" t="s">
        <v>72</v>
      </c>
      <c r="C1690" t="s">
        <v>157</v>
      </c>
      <c r="D1690" t="s">
        <v>4068</v>
      </c>
      <c r="E1690">
        <v>39</v>
      </c>
      <c r="F1690">
        <v>4</v>
      </c>
      <c r="G1690">
        <v>35</v>
      </c>
      <c r="H1690">
        <v>0</v>
      </c>
      <c r="I1690">
        <v>0</v>
      </c>
      <c r="J1690">
        <v>132</v>
      </c>
      <c r="K1690">
        <v>0</v>
      </c>
      <c r="L1690">
        <v>0</v>
      </c>
      <c r="M1690">
        <v>0</v>
      </c>
      <c r="N1690">
        <v>0</v>
      </c>
    </row>
    <row r="1691" spans="1:14" x14ac:dyDescent="0.25">
      <c r="A1691" t="s">
        <v>5740</v>
      </c>
      <c r="B1691" t="s">
        <v>72</v>
      </c>
      <c r="C1691" t="s">
        <v>158</v>
      </c>
      <c r="D1691" t="s">
        <v>4068</v>
      </c>
      <c r="E1691">
        <v>44</v>
      </c>
      <c r="F1691">
        <v>6</v>
      </c>
      <c r="G1691">
        <v>36</v>
      </c>
      <c r="H1691">
        <v>1</v>
      </c>
      <c r="I1691">
        <v>1</v>
      </c>
      <c r="J1691">
        <v>292</v>
      </c>
      <c r="K1691">
        <v>0</v>
      </c>
      <c r="L1691">
        <v>0</v>
      </c>
      <c r="M1691">
        <v>0</v>
      </c>
      <c r="N1691">
        <v>0</v>
      </c>
    </row>
    <row r="1692" spans="1:14" x14ac:dyDescent="0.25">
      <c r="A1692" t="s">
        <v>5741</v>
      </c>
      <c r="B1692" t="s">
        <v>72</v>
      </c>
      <c r="C1692" t="s">
        <v>159</v>
      </c>
      <c r="D1692" t="s">
        <v>4068</v>
      </c>
      <c r="E1692">
        <v>9</v>
      </c>
      <c r="F1692">
        <v>3</v>
      </c>
      <c r="G1692">
        <v>5</v>
      </c>
      <c r="H1692">
        <v>0</v>
      </c>
      <c r="I1692">
        <v>1</v>
      </c>
      <c r="J1692">
        <v>77</v>
      </c>
      <c r="K1692">
        <v>0</v>
      </c>
      <c r="L1692">
        <v>0</v>
      </c>
      <c r="M1692">
        <v>0</v>
      </c>
      <c r="N1692">
        <v>0</v>
      </c>
    </row>
    <row r="1693" spans="1:14" x14ac:dyDescent="0.25">
      <c r="A1693" t="s">
        <v>5742</v>
      </c>
      <c r="B1693" t="s">
        <v>72</v>
      </c>
      <c r="C1693" t="s">
        <v>160</v>
      </c>
      <c r="D1693" t="s">
        <v>4068</v>
      </c>
      <c r="E1693">
        <v>42</v>
      </c>
      <c r="F1693">
        <v>7</v>
      </c>
      <c r="G1693">
        <v>32</v>
      </c>
      <c r="H1693">
        <v>1</v>
      </c>
      <c r="I1693">
        <v>2</v>
      </c>
      <c r="J1693">
        <v>197</v>
      </c>
      <c r="K1693">
        <v>0</v>
      </c>
      <c r="L1693">
        <v>0</v>
      </c>
      <c r="M1693">
        <v>0</v>
      </c>
      <c r="N1693">
        <v>0</v>
      </c>
    </row>
    <row r="1694" spans="1:14" x14ac:dyDescent="0.25">
      <c r="A1694" t="s">
        <v>5743</v>
      </c>
      <c r="B1694" t="s">
        <v>72</v>
      </c>
      <c r="C1694" t="s">
        <v>161</v>
      </c>
      <c r="D1694" t="s">
        <v>4068</v>
      </c>
      <c r="E1694">
        <v>134</v>
      </c>
      <c r="F1694">
        <v>35</v>
      </c>
      <c r="G1694">
        <v>93</v>
      </c>
      <c r="H1694">
        <v>5</v>
      </c>
      <c r="I1694">
        <v>1</v>
      </c>
      <c r="J1694">
        <v>750</v>
      </c>
      <c r="K1694">
        <v>0</v>
      </c>
      <c r="L1694">
        <v>0</v>
      </c>
      <c r="M1694">
        <v>0</v>
      </c>
      <c r="N1694">
        <v>0</v>
      </c>
    </row>
    <row r="1695" spans="1:14" x14ac:dyDescent="0.25">
      <c r="A1695" t="s">
        <v>5744</v>
      </c>
      <c r="B1695" t="s">
        <v>72</v>
      </c>
      <c r="C1695" t="s">
        <v>162</v>
      </c>
      <c r="D1695" t="s">
        <v>4068</v>
      </c>
      <c r="E1695">
        <v>96</v>
      </c>
      <c r="F1695">
        <v>23</v>
      </c>
      <c r="G1695">
        <v>64</v>
      </c>
      <c r="H1695">
        <v>3</v>
      </c>
      <c r="I1695">
        <v>6</v>
      </c>
      <c r="J1695">
        <v>629</v>
      </c>
      <c r="K1695">
        <v>0</v>
      </c>
      <c r="L1695">
        <v>0</v>
      </c>
      <c r="M1695">
        <v>0</v>
      </c>
      <c r="N1695">
        <v>0</v>
      </c>
    </row>
    <row r="1696" spans="1:14" x14ac:dyDescent="0.25">
      <c r="A1696" t="s">
        <v>5745</v>
      </c>
      <c r="B1696" t="s">
        <v>72</v>
      </c>
      <c r="C1696" t="s">
        <v>163</v>
      </c>
      <c r="D1696" t="s">
        <v>4068</v>
      </c>
      <c r="E1696">
        <v>25</v>
      </c>
      <c r="F1696">
        <v>0</v>
      </c>
      <c r="G1696">
        <v>19</v>
      </c>
      <c r="H1696">
        <v>4</v>
      </c>
      <c r="I1696">
        <v>2</v>
      </c>
      <c r="J1696">
        <v>132</v>
      </c>
      <c r="K1696">
        <v>0</v>
      </c>
      <c r="L1696">
        <v>0</v>
      </c>
      <c r="M1696">
        <v>0</v>
      </c>
      <c r="N1696">
        <v>0</v>
      </c>
    </row>
    <row r="1697" spans="1:14" x14ac:dyDescent="0.25">
      <c r="A1697" t="s">
        <v>5746</v>
      </c>
      <c r="B1697" t="s">
        <v>72</v>
      </c>
      <c r="C1697" t="s">
        <v>164</v>
      </c>
      <c r="D1697" t="s">
        <v>4068</v>
      </c>
      <c r="E1697">
        <v>87</v>
      </c>
      <c r="F1697">
        <v>5</v>
      </c>
      <c r="G1697">
        <v>67</v>
      </c>
      <c r="H1697">
        <v>9</v>
      </c>
      <c r="I1697">
        <v>6</v>
      </c>
      <c r="J1697">
        <v>519</v>
      </c>
      <c r="K1697">
        <v>0</v>
      </c>
      <c r="L1697">
        <v>0</v>
      </c>
      <c r="M1697">
        <v>0</v>
      </c>
      <c r="N1697">
        <v>0</v>
      </c>
    </row>
    <row r="1698" spans="1:14" x14ac:dyDescent="0.25">
      <c r="A1698" t="s">
        <v>5747</v>
      </c>
      <c r="B1698" t="s">
        <v>72</v>
      </c>
      <c r="C1698" t="s">
        <v>165</v>
      </c>
      <c r="D1698" t="s">
        <v>4068</v>
      </c>
      <c r="E1698">
        <v>46</v>
      </c>
      <c r="F1698">
        <v>8</v>
      </c>
      <c r="G1698">
        <v>33</v>
      </c>
      <c r="H1698">
        <v>3</v>
      </c>
      <c r="I1698">
        <v>2</v>
      </c>
      <c r="J1698">
        <v>268</v>
      </c>
      <c r="K1698">
        <v>0</v>
      </c>
      <c r="L1698">
        <v>0</v>
      </c>
      <c r="M1698">
        <v>0</v>
      </c>
      <c r="N1698">
        <v>0</v>
      </c>
    </row>
    <row r="1699" spans="1:14" x14ac:dyDescent="0.25">
      <c r="A1699" t="s">
        <v>5748</v>
      </c>
      <c r="B1699" t="s">
        <v>72</v>
      </c>
      <c r="C1699" t="s">
        <v>166</v>
      </c>
      <c r="D1699" t="s">
        <v>4068</v>
      </c>
      <c r="E1699">
        <v>63</v>
      </c>
      <c r="F1699">
        <v>3</v>
      </c>
      <c r="G1699">
        <v>54</v>
      </c>
      <c r="H1699">
        <v>4</v>
      </c>
      <c r="I1699">
        <v>2</v>
      </c>
      <c r="J1699">
        <v>479</v>
      </c>
      <c r="K1699">
        <v>0</v>
      </c>
      <c r="L1699">
        <v>0</v>
      </c>
      <c r="M1699">
        <v>0</v>
      </c>
      <c r="N1699">
        <v>0</v>
      </c>
    </row>
    <row r="1700" spans="1:14" x14ac:dyDescent="0.25">
      <c r="A1700" t="s">
        <v>5749</v>
      </c>
      <c r="B1700" t="s">
        <v>72</v>
      </c>
      <c r="C1700" t="s">
        <v>167</v>
      </c>
      <c r="D1700" t="s">
        <v>4068</v>
      </c>
      <c r="E1700">
        <v>24</v>
      </c>
      <c r="F1700">
        <v>6</v>
      </c>
      <c r="G1700">
        <v>17</v>
      </c>
      <c r="H1700">
        <v>1</v>
      </c>
      <c r="I1700">
        <v>0</v>
      </c>
      <c r="J1700">
        <v>223</v>
      </c>
      <c r="K1700">
        <v>0</v>
      </c>
      <c r="L1700">
        <v>0</v>
      </c>
      <c r="M1700">
        <v>0</v>
      </c>
      <c r="N1700">
        <v>0</v>
      </c>
    </row>
    <row r="1701" spans="1:14" x14ac:dyDescent="0.25">
      <c r="A1701" t="s">
        <v>5750</v>
      </c>
      <c r="B1701" t="s">
        <v>72</v>
      </c>
      <c r="C1701" t="s">
        <v>168</v>
      </c>
      <c r="D1701" t="s">
        <v>4068</v>
      </c>
      <c r="E1701">
        <v>21</v>
      </c>
      <c r="F1701">
        <v>1</v>
      </c>
      <c r="G1701">
        <v>18</v>
      </c>
      <c r="H1701">
        <v>1</v>
      </c>
      <c r="I1701">
        <v>1</v>
      </c>
      <c r="J1701">
        <v>125</v>
      </c>
      <c r="K1701">
        <v>0</v>
      </c>
      <c r="L1701">
        <v>0</v>
      </c>
      <c r="M1701">
        <v>0</v>
      </c>
      <c r="N1701">
        <v>0</v>
      </c>
    </row>
    <row r="1702" spans="1:14" x14ac:dyDescent="0.25">
      <c r="A1702" t="s">
        <v>5751</v>
      </c>
      <c r="B1702" t="s">
        <v>72</v>
      </c>
      <c r="C1702" t="s">
        <v>169</v>
      </c>
      <c r="D1702" t="s">
        <v>4068</v>
      </c>
      <c r="E1702">
        <v>60</v>
      </c>
      <c r="F1702">
        <v>7</v>
      </c>
      <c r="G1702">
        <v>42</v>
      </c>
      <c r="H1702">
        <v>9</v>
      </c>
      <c r="I1702">
        <v>2</v>
      </c>
      <c r="J1702">
        <v>306</v>
      </c>
      <c r="K1702">
        <v>0</v>
      </c>
      <c r="L1702">
        <v>0</v>
      </c>
      <c r="M1702">
        <v>0</v>
      </c>
      <c r="N1702">
        <v>0</v>
      </c>
    </row>
    <row r="1703" spans="1:14" x14ac:dyDescent="0.25">
      <c r="A1703" t="s">
        <v>5752</v>
      </c>
      <c r="B1703" t="s">
        <v>72</v>
      </c>
      <c r="C1703" t="s">
        <v>170</v>
      </c>
      <c r="D1703" t="s">
        <v>4068</v>
      </c>
      <c r="E1703">
        <v>29</v>
      </c>
      <c r="F1703">
        <v>5</v>
      </c>
      <c r="G1703">
        <v>23</v>
      </c>
      <c r="H1703">
        <v>0</v>
      </c>
      <c r="I1703">
        <v>1</v>
      </c>
      <c r="J1703">
        <v>168</v>
      </c>
      <c r="K1703">
        <v>0</v>
      </c>
      <c r="L1703">
        <v>0</v>
      </c>
      <c r="M1703">
        <v>0</v>
      </c>
      <c r="N1703">
        <v>0</v>
      </c>
    </row>
    <row r="1704" spans="1:14" x14ac:dyDescent="0.25">
      <c r="A1704" t="s">
        <v>5753</v>
      </c>
      <c r="B1704" t="s">
        <v>72</v>
      </c>
      <c r="C1704" t="s">
        <v>171</v>
      </c>
      <c r="D1704" t="s">
        <v>4068</v>
      </c>
      <c r="E1704">
        <v>38</v>
      </c>
      <c r="F1704">
        <v>2</v>
      </c>
      <c r="G1704">
        <v>34</v>
      </c>
      <c r="H1704">
        <v>1</v>
      </c>
      <c r="I1704">
        <v>1</v>
      </c>
      <c r="J1704">
        <v>192</v>
      </c>
      <c r="K1704">
        <v>0</v>
      </c>
      <c r="L1704">
        <v>0</v>
      </c>
      <c r="M1704">
        <v>0</v>
      </c>
      <c r="N1704">
        <v>0</v>
      </c>
    </row>
    <row r="1705" spans="1:14" x14ac:dyDescent="0.25">
      <c r="A1705" t="s">
        <v>5754</v>
      </c>
      <c r="B1705" t="s">
        <v>72</v>
      </c>
      <c r="C1705" t="s">
        <v>172</v>
      </c>
      <c r="D1705" t="s">
        <v>4068</v>
      </c>
      <c r="E1705">
        <v>14</v>
      </c>
      <c r="F1705">
        <v>5</v>
      </c>
      <c r="G1705">
        <v>9</v>
      </c>
      <c r="H1705">
        <v>0</v>
      </c>
      <c r="I1705">
        <v>0</v>
      </c>
      <c r="J1705">
        <v>66</v>
      </c>
      <c r="K1705">
        <v>0</v>
      </c>
      <c r="L1705">
        <v>0</v>
      </c>
      <c r="M1705">
        <v>0</v>
      </c>
      <c r="N1705">
        <v>0</v>
      </c>
    </row>
    <row r="1706" spans="1:14" x14ac:dyDescent="0.25">
      <c r="A1706" t="s">
        <v>5755</v>
      </c>
      <c r="B1706" t="s">
        <v>72</v>
      </c>
      <c r="C1706" t="s">
        <v>173</v>
      </c>
      <c r="D1706" t="s">
        <v>4068</v>
      </c>
      <c r="E1706">
        <v>35</v>
      </c>
      <c r="F1706">
        <v>10</v>
      </c>
      <c r="G1706">
        <v>21</v>
      </c>
      <c r="H1706">
        <v>2</v>
      </c>
      <c r="I1706">
        <v>2</v>
      </c>
      <c r="J1706">
        <v>223</v>
      </c>
      <c r="K1706">
        <v>0</v>
      </c>
      <c r="L1706">
        <v>0</v>
      </c>
      <c r="M1706">
        <v>0</v>
      </c>
      <c r="N1706">
        <v>0</v>
      </c>
    </row>
    <row r="1707" spans="1:14" x14ac:dyDescent="0.25">
      <c r="A1707" t="s">
        <v>5756</v>
      </c>
      <c r="B1707" t="s">
        <v>72</v>
      </c>
      <c r="C1707" t="s">
        <v>174</v>
      </c>
      <c r="D1707" t="s">
        <v>4068</v>
      </c>
      <c r="E1707">
        <v>33</v>
      </c>
      <c r="F1707">
        <v>11</v>
      </c>
      <c r="G1707">
        <v>20</v>
      </c>
      <c r="H1707">
        <v>2</v>
      </c>
      <c r="I1707">
        <v>0</v>
      </c>
      <c r="J1707">
        <v>148</v>
      </c>
      <c r="K1707">
        <v>0</v>
      </c>
      <c r="L1707">
        <v>0</v>
      </c>
      <c r="M1707">
        <v>0</v>
      </c>
      <c r="N1707">
        <v>0</v>
      </c>
    </row>
    <row r="1708" spans="1:14" x14ac:dyDescent="0.25">
      <c r="A1708" t="s">
        <v>5757</v>
      </c>
      <c r="B1708" t="s">
        <v>72</v>
      </c>
      <c r="C1708" t="s">
        <v>175</v>
      </c>
      <c r="D1708" t="s">
        <v>4068</v>
      </c>
      <c r="E1708">
        <v>22</v>
      </c>
      <c r="F1708">
        <v>1</v>
      </c>
      <c r="G1708">
        <v>16</v>
      </c>
      <c r="H1708">
        <v>1</v>
      </c>
      <c r="I1708">
        <v>4</v>
      </c>
      <c r="J1708">
        <v>147</v>
      </c>
      <c r="K1708">
        <v>0</v>
      </c>
      <c r="L1708">
        <v>0</v>
      </c>
      <c r="M1708">
        <v>0</v>
      </c>
      <c r="N1708">
        <v>0</v>
      </c>
    </row>
    <row r="1709" spans="1:14" x14ac:dyDescent="0.25">
      <c r="A1709" t="s">
        <v>5758</v>
      </c>
      <c r="B1709" t="s">
        <v>72</v>
      </c>
      <c r="C1709" t="s">
        <v>176</v>
      </c>
      <c r="D1709" t="s">
        <v>4068</v>
      </c>
      <c r="E1709">
        <v>83</v>
      </c>
      <c r="F1709">
        <v>21</v>
      </c>
      <c r="G1709">
        <v>47</v>
      </c>
      <c r="H1709">
        <v>9</v>
      </c>
      <c r="I1709">
        <v>6</v>
      </c>
      <c r="J1709">
        <v>446</v>
      </c>
      <c r="K1709">
        <v>0</v>
      </c>
      <c r="L1709">
        <v>0</v>
      </c>
      <c r="M1709">
        <v>0</v>
      </c>
      <c r="N1709">
        <v>0</v>
      </c>
    </row>
    <row r="1710" spans="1:14" x14ac:dyDescent="0.25">
      <c r="A1710" t="s">
        <v>5759</v>
      </c>
      <c r="B1710" t="s">
        <v>72</v>
      </c>
      <c r="C1710" t="s">
        <v>177</v>
      </c>
      <c r="D1710" t="s">
        <v>4068</v>
      </c>
      <c r="E1710">
        <v>8</v>
      </c>
      <c r="F1710">
        <v>1</v>
      </c>
      <c r="G1710">
        <v>7</v>
      </c>
      <c r="H1710">
        <v>0</v>
      </c>
      <c r="I1710">
        <v>0</v>
      </c>
      <c r="J1710">
        <v>70</v>
      </c>
      <c r="K1710">
        <v>0</v>
      </c>
      <c r="L1710">
        <v>0</v>
      </c>
      <c r="M1710">
        <v>0</v>
      </c>
      <c r="N1710">
        <v>0</v>
      </c>
    </row>
    <row r="1711" spans="1:14" x14ac:dyDescent="0.25">
      <c r="A1711" t="s">
        <v>5760</v>
      </c>
      <c r="B1711" t="s">
        <v>72</v>
      </c>
      <c r="C1711" t="s">
        <v>178</v>
      </c>
      <c r="D1711" t="s">
        <v>4068</v>
      </c>
      <c r="E1711">
        <v>14</v>
      </c>
      <c r="F1711">
        <v>2</v>
      </c>
      <c r="G1711">
        <v>12</v>
      </c>
      <c r="H1711">
        <v>0</v>
      </c>
      <c r="I1711">
        <v>0</v>
      </c>
      <c r="J1711">
        <v>100</v>
      </c>
      <c r="K1711">
        <v>0</v>
      </c>
      <c r="L1711">
        <v>0</v>
      </c>
      <c r="M1711">
        <v>0</v>
      </c>
      <c r="N1711">
        <v>0</v>
      </c>
    </row>
    <row r="1712" spans="1:14" x14ac:dyDescent="0.25">
      <c r="A1712" t="s">
        <v>5761</v>
      </c>
      <c r="B1712" t="s">
        <v>72</v>
      </c>
      <c r="C1712" t="s">
        <v>179</v>
      </c>
      <c r="D1712" t="s">
        <v>4068</v>
      </c>
      <c r="E1712">
        <v>35</v>
      </c>
      <c r="F1712">
        <v>9</v>
      </c>
      <c r="G1712">
        <v>23</v>
      </c>
      <c r="H1712">
        <v>2</v>
      </c>
      <c r="I1712">
        <v>1</v>
      </c>
      <c r="J1712">
        <v>141</v>
      </c>
      <c r="K1712">
        <v>0</v>
      </c>
      <c r="L1712">
        <v>0</v>
      </c>
      <c r="M1712">
        <v>0</v>
      </c>
      <c r="N1712">
        <v>0</v>
      </c>
    </row>
    <row r="1713" spans="1:14" x14ac:dyDescent="0.25">
      <c r="A1713" t="s">
        <v>5762</v>
      </c>
      <c r="B1713" t="s">
        <v>72</v>
      </c>
      <c r="C1713" t="s">
        <v>180</v>
      </c>
      <c r="D1713" t="s">
        <v>4068</v>
      </c>
      <c r="E1713">
        <v>32</v>
      </c>
      <c r="F1713">
        <v>11</v>
      </c>
      <c r="G1713">
        <v>21</v>
      </c>
      <c r="H1713">
        <v>0</v>
      </c>
      <c r="I1713">
        <v>0</v>
      </c>
      <c r="J1713">
        <v>110</v>
      </c>
      <c r="K1713">
        <v>0</v>
      </c>
      <c r="L1713">
        <v>0</v>
      </c>
      <c r="M1713">
        <v>0</v>
      </c>
      <c r="N1713">
        <v>0</v>
      </c>
    </row>
    <row r="1714" spans="1:14" x14ac:dyDescent="0.25">
      <c r="A1714" t="s">
        <v>5763</v>
      </c>
      <c r="B1714" t="s">
        <v>72</v>
      </c>
      <c r="C1714" t="s">
        <v>181</v>
      </c>
      <c r="D1714" t="s">
        <v>4068</v>
      </c>
      <c r="E1714">
        <v>84</v>
      </c>
      <c r="F1714">
        <v>17</v>
      </c>
      <c r="G1714">
        <v>61</v>
      </c>
      <c r="H1714">
        <v>1</v>
      </c>
      <c r="I1714">
        <v>5</v>
      </c>
      <c r="J1714">
        <v>337</v>
      </c>
      <c r="K1714">
        <v>0</v>
      </c>
      <c r="L1714">
        <v>0</v>
      </c>
      <c r="M1714">
        <v>0</v>
      </c>
      <c r="N1714">
        <v>0</v>
      </c>
    </row>
    <row r="1715" spans="1:14" x14ac:dyDescent="0.25">
      <c r="A1715" t="s">
        <v>5764</v>
      </c>
      <c r="B1715" t="s">
        <v>72</v>
      </c>
      <c r="C1715" t="s">
        <v>182</v>
      </c>
      <c r="D1715" t="s">
        <v>4068</v>
      </c>
      <c r="E1715">
        <v>75</v>
      </c>
      <c r="F1715">
        <v>5</v>
      </c>
      <c r="G1715">
        <v>65</v>
      </c>
      <c r="H1715">
        <v>3</v>
      </c>
      <c r="I1715">
        <v>2</v>
      </c>
      <c r="J1715">
        <v>592</v>
      </c>
      <c r="K1715">
        <v>0</v>
      </c>
      <c r="L1715">
        <v>0</v>
      </c>
      <c r="M1715">
        <v>0</v>
      </c>
      <c r="N1715">
        <v>0</v>
      </c>
    </row>
    <row r="1716" spans="1:14" x14ac:dyDescent="0.25">
      <c r="A1716" t="s">
        <v>5765</v>
      </c>
      <c r="B1716" t="s">
        <v>72</v>
      </c>
      <c r="C1716" t="s">
        <v>183</v>
      </c>
      <c r="D1716" t="s">
        <v>4068</v>
      </c>
      <c r="E1716">
        <v>32</v>
      </c>
      <c r="F1716">
        <v>11</v>
      </c>
      <c r="G1716">
        <v>19</v>
      </c>
      <c r="H1716">
        <v>2</v>
      </c>
      <c r="I1716">
        <v>0</v>
      </c>
      <c r="J1716">
        <v>158</v>
      </c>
      <c r="K1716">
        <v>0</v>
      </c>
      <c r="L1716">
        <v>0</v>
      </c>
      <c r="M1716">
        <v>0</v>
      </c>
      <c r="N1716">
        <v>0</v>
      </c>
    </row>
    <row r="1717" spans="1:14" x14ac:dyDescent="0.25">
      <c r="A1717" t="s">
        <v>5766</v>
      </c>
      <c r="B1717" t="s">
        <v>72</v>
      </c>
      <c r="C1717" t="s">
        <v>260</v>
      </c>
      <c r="D1717" t="s">
        <v>4068</v>
      </c>
      <c r="E1717">
        <v>1</v>
      </c>
      <c r="F1717">
        <v>0</v>
      </c>
      <c r="G1717">
        <v>1</v>
      </c>
      <c r="H1717">
        <v>0</v>
      </c>
      <c r="I1717">
        <v>0</v>
      </c>
      <c r="J1717">
        <v>10</v>
      </c>
      <c r="K1717">
        <v>0</v>
      </c>
      <c r="L1717">
        <v>0</v>
      </c>
      <c r="M1717">
        <v>0</v>
      </c>
      <c r="N1717">
        <v>0</v>
      </c>
    </row>
    <row r="1718" spans="1:14" x14ac:dyDescent="0.25">
      <c r="A1718" t="s">
        <v>5767</v>
      </c>
      <c r="B1718" t="s">
        <v>72</v>
      </c>
      <c r="C1718" t="s">
        <v>184</v>
      </c>
      <c r="D1718" t="s">
        <v>4068</v>
      </c>
      <c r="E1718">
        <v>26</v>
      </c>
      <c r="F1718">
        <v>0</v>
      </c>
      <c r="G1718">
        <v>22</v>
      </c>
      <c r="H1718">
        <v>1</v>
      </c>
      <c r="I1718">
        <v>3</v>
      </c>
      <c r="J1718">
        <v>142</v>
      </c>
      <c r="K1718">
        <v>0</v>
      </c>
      <c r="L1718">
        <v>0</v>
      </c>
      <c r="M1718">
        <v>0</v>
      </c>
      <c r="N1718">
        <v>0</v>
      </c>
    </row>
    <row r="1719" spans="1:14" x14ac:dyDescent="0.25">
      <c r="A1719" t="s">
        <v>5768</v>
      </c>
      <c r="B1719" t="s">
        <v>72</v>
      </c>
      <c r="C1719" t="s">
        <v>185</v>
      </c>
      <c r="D1719" t="s">
        <v>4068</v>
      </c>
      <c r="E1719">
        <v>88</v>
      </c>
      <c r="F1719">
        <v>5</v>
      </c>
      <c r="G1719">
        <v>74</v>
      </c>
      <c r="H1719">
        <v>1</v>
      </c>
      <c r="I1719">
        <v>8</v>
      </c>
      <c r="J1719">
        <v>513</v>
      </c>
      <c r="K1719">
        <v>0</v>
      </c>
      <c r="L1719">
        <v>0</v>
      </c>
      <c r="M1719">
        <v>0</v>
      </c>
      <c r="N1719">
        <v>0</v>
      </c>
    </row>
    <row r="1720" spans="1:14" x14ac:dyDescent="0.25">
      <c r="A1720" t="s">
        <v>5769</v>
      </c>
      <c r="B1720" t="s">
        <v>72</v>
      </c>
      <c r="C1720" t="s">
        <v>186</v>
      </c>
      <c r="D1720" t="s">
        <v>4068</v>
      </c>
      <c r="E1720">
        <v>29</v>
      </c>
      <c r="F1720">
        <v>9</v>
      </c>
      <c r="G1720">
        <v>15</v>
      </c>
      <c r="H1720">
        <v>5</v>
      </c>
      <c r="I1720">
        <v>0</v>
      </c>
      <c r="J1720">
        <v>157</v>
      </c>
      <c r="K1720">
        <v>0</v>
      </c>
      <c r="L1720">
        <v>0</v>
      </c>
      <c r="M1720">
        <v>0</v>
      </c>
      <c r="N1720">
        <v>0</v>
      </c>
    </row>
    <row r="1721" spans="1:14" x14ac:dyDescent="0.25">
      <c r="A1721" t="s">
        <v>5770</v>
      </c>
      <c r="B1721" t="s">
        <v>72</v>
      </c>
      <c r="C1721" t="s">
        <v>187</v>
      </c>
      <c r="D1721" t="s">
        <v>4068</v>
      </c>
      <c r="E1721">
        <v>79</v>
      </c>
      <c r="F1721">
        <v>21</v>
      </c>
      <c r="G1721">
        <v>47</v>
      </c>
      <c r="H1721">
        <v>7</v>
      </c>
      <c r="I1721">
        <v>4</v>
      </c>
      <c r="J1721">
        <v>473</v>
      </c>
      <c r="K1721">
        <v>0</v>
      </c>
      <c r="L1721">
        <v>0</v>
      </c>
      <c r="M1721">
        <v>0</v>
      </c>
      <c r="N1721">
        <v>0</v>
      </c>
    </row>
    <row r="1722" spans="1:14" x14ac:dyDescent="0.25">
      <c r="A1722" t="s">
        <v>5771</v>
      </c>
      <c r="B1722" t="s">
        <v>72</v>
      </c>
      <c r="C1722" t="s">
        <v>188</v>
      </c>
      <c r="D1722" t="s">
        <v>4068</v>
      </c>
      <c r="E1722">
        <v>21</v>
      </c>
      <c r="F1722">
        <v>5</v>
      </c>
      <c r="G1722">
        <v>14</v>
      </c>
      <c r="H1722">
        <v>1</v>
      </c>
      <c r="I1722">
        <v>1</v>
      </c>
      <c r="J1722">
        <v>164</v>
      </c>
      <c r="K1722">
        <v>0</v>
      </c>
      <c r="L1722">
        <v>0</v>
      </c>
      <c r="M1722">
        <v>0</v>
      </c>
      <c r="N1722">
        <v>0</v>
      </c>
    </row>
    <row r="1723" spans="1:14" x14ac:dyDescent="0.25">
      <c r="A1723" t="s">
        <v>5772</v>
      </c>
      <c r="B1723" t="s">
        <v>72</v>
      </c>
      <c r="C1723" t="s">
        <v>189</v>
      </c>
      <c r="D1723" t="s">
        <v>4068</v>
      </c>
      <c r="E1723">
        <v>26</v>
      </c>
      <c r="F1723">
        <v>13</v>
      </c>
      <c r="G1723">
        <v>10</v>
      </c>
      <c r="H1723">
        <v>1</v>
      </c>
      <c r="I1723">
        <v>2</v>
      </c>
      <c r="J1723">
        <v>123</v>
      </c>
      <c r="K1723">
        <v>0</v>
      </c>
      <c r="L1723">
        <v>0</v>
      </c>
      <c r="M1723">
        <v>0</v>
      </c>
      <c r="N1723">
        <v>0</v>
      </c>
    </row>
    <row r="1724" spans="1:14" x14ac:dyDescent="0.25">
      <c r="A1724" t="s">
        <v>5773</v>
      </c>
      <c r="B1724" t="s">
        <v>72</v>
      </c>
      <c r="C1724" t="s">
        <v>190</v>
      </c>
      <c r="D1724" t="s">
        <v>4068</v>
      </c>
      <c r="E1724">
        <v>40</v>
      </c>
      <c r="F1724">
        <v>4</v>
      </c>
      <c r="G1724">
        <v>33</v>
      </c>
      <c r="H1724">
        <v>1</v>
      </c>
      <c r="I1724">
        <v>2</v>
      </c>
      <c r="J1724">
        <v>96</v>
      </c>
      <c r="K1724">
        <v>0</v>
      </c>
      <c r="L1724">
        <v>0</v>
      </c>
      <c r="M1724">
        <v>0</v>
      </c>
      <c r="N1724">
        <v>0</v>
      </c>
    </row>
    <row r="1725" spans="1:14" x14ac:dyDescent="0.25">
      <c r="A1725" t="s">
        <v>5774</v>
      </c>
      <c r="B1725" t="s">
        <v>72</v>
      </c>
      <c r="C1725" t="s">
        <v>191</v>
      </c>
      <c r="D1725" t="s">
        <v>4068</v>
      </c>
      <c r="E1725">
        <v>28</v>
      </c>
      <c r="F1725">
        <v>4</v>
      </c>
      <c r="G1725">
        <v>22</v>
      </c>
      <c r="H1725">
        <v>2</v>
      </c>
      <c r="I1725">
        <v>0</v>
      </c>
      <c r="J1725">
        <v>82</v>
      </c>
      <c r="K1725">
        <v>0</v>
      </c>
      <c r="L1725">
        <v>0</v>
      </c>
      <c r="M1725">
        <v>0</v>
      </c>
      <c r="N1725">
        <v>0</v>
      </c>
    </row>
    <row r="1726" spans="1:14" x14ac:dyDescent="0.25">
      <c r="A1726" t="s">
        <v>5775</v>
      </c>
      <c r="B1726" t="s">
        <v>72</v>
      </c>
      <c r="C1726" t="s">
        <v>192</v>
      </c>
      <c r="D1726" t="s">
        <v>4068</v>
      </c>
      <c r="E1726">
        <v>25</v>
      </c>
      <c r="F1726">
        <v>3</v>
      </c>
      <c r="G1726">
        <v>20</v>
      </c>
      <c r="H1726">
        <v>1</v>
      </c>
      <c r="I1726">
        <v>1</v>
      </c>
      <c r="J1726">
        <v>178</v>
      </c>
      <c r="K1726">
        <v>0</v>
      </c>
      <c r="L1726">
        <v>0</v>
      </c>
      <c r="M1726">
        <v>0</v>
      </c>
      <c r="N1726">
        <v>0</v>
      </c>
    </row>
    <row r="1727" spans="1:14" x14ac:dyDescent="0.25">
      <c r="A1727" t="s">
        <v>5776</v>
      </c>
      <c r="B1727" t="s">
        <v>72</v>
      </c>
      <c r="C1727" t="s">
        <v>193</v>
      </c>
      <c r="D1727" t="s">
        <v>4068</v>
      </c>
      <c r="E1727">
        <v>20</v>
      </c>
      <c r="F1727">
        <v>4</v>
      </c>
      <c r="G1727">
        <v>16</v>
      </c>
      <c r="H1727">
        <v>0</v>
      </c>
      <c r="I1727">
        <v>0</v>
      </c>
      <c r="J1727">
        <v>93</v>
      </c>
      <c r="K1727">
        <v>0</v>
      </c>
      <c r="L1727">
        <v>0</v>
      </c>
      <c r="M1727">
        <v>0</v>
      </c>
      <c r="N1727">
        <v>0</v>
      </c>
    </row>
    <row r="1728" spans="1:14" x14ac:dyDescent="0.25">
      <c r="A1728" t="s">
        <v>5777</v>
      </c>
      <c r="B1728" t="s">
        <v>72</v>
      </c>
      <c r="C1728" t="s">
        <v>194</v>
      </c>
      <c r="D1728" t="s">
        <v>4068</v>
      </c>
      <c r="E1728">
        <v>56</v>
      </c>
      <c r="F1728">
        <v>10</v>
      </c>
      <c r="G1728">
        <v>44</v>
      </c>
      <c r="H1728">
        <v>2</v>
      </c>
      <c r="I1728">
        <v>0</v>
      </c>
      <c r="J1728">
        <v>153</v>
      </c>
      <c r="K1728">
        <v>0</v>
      </c>
      <c r="L1728">
        <v>0</v>
      </c>
      <c r="M1728">
        <v>0</v>
      </c>
      <c r="N1728">
        <v>0</v>
      </c>
    </row>
    <row r="1729" spans="1:14" x14ac:dyDescent="0.25">
      <c r="A1729" t="s">
        <v>5778</v>
      </c>
      <c r="B1729" t="s">
        <v>72</v>
      </c>
      <c r="C1729" t="s">
        <v>195</v>
      </c>
      <c r="D1729" t="s">
        <v>4068</v>
      </c>
      <c r="E1729">
        <v>41</v>
      </c>
      <c r="F1729">
        <v>10</v>
      </c>
      <c r="G1729">
        <v>30</v>
      </c>
      <c r="H1729">
        <v>0</v>
      </c>
      <c r="I1729">
        <v>1</v>
      </c>
      <c r="J1729">
        <v>144</v>
      </c>
      <c r="K1729">
        <v>0</v>
      </c>
      <c r="L1729">
        <v>0</v>
      </c>
      <c r="M1729">
        <v>0</v>
      </c>
      <c r="N1729">
        <v>0</v>
      </c>
    </row>
    <row r="1730" spans="1:14" x14ac:dyDescent="0.25">
      <c r="A1730" t="s">
        <v>5779</v>
      </c>
      <c r="B1730" t="s">
        <v>72</v>
      </c>
      <c r="C1730" t="s">
        <v>196</v>
      </c>
      <c r="D1730" t="s">
        <v>4068</v>
      </c>
      <c r="E1730">
        <v>41</v>
      </c>
      <c r="F1730">
        <v>6</v>
      </c>
      <c r="G1730">
        <v>35</v>
      </c>
      <c r="H1730">
        <v>0</v>
      </c>
      <c r="I1730">
        <v>0</v>
      </c>
      <c r="J1730">
        <v>165</v>
      </c>
      <c r="K1730">
        <v>0</v>
      </c>
      <c r="L1730">
        <v>0</v>
      </c>
      <c r="M1730">
        <v>0</v>
      </c>
      <c r="N1730">
        <v>0</v>
      </c>
    </row>
    <row r="1731" spans="1:14" x14ac:dyDescent="0.25">
      <c r="A1731" t="s">
        <v>5780</v>
      </c>
      <c r="B1731" t="s">
        <v>72</v>
      </c>
      <c r="C1731" t="s">
        <v>197</v>
      </c>
      <c r="D1731" t="s">
        <v>4068</v>
      </c>
      <c r="E1731">
        <v>8</v>
      </c>
      <c r="F1731">
        <v>0</v>
      </c>
      <c r="G1731">
        <v>6</v>
      </c>
      <c r="H1731">
        <v>2</v>
      </c>
      <c r="I1731">
        <v>0</v>
      </c>
      <c r="J1731">
        <v>16</v>
      </c>
      <c r="K1731">
        <v>0</v>
      </c>
      <c r="L1731">
        <v>0</v>
      </c>
      <c r="M1731">
        <v>0</v>
      </c>
      <c r="N1731">
        <v>0</v>
      </c>
    </row>
    <row r="1732" spans="1:14" x14ac:dyDescent="0.25">
      <c r="A1732" t="s">
        <v>5781</v>
      </c>
      <c r="B1732" t="s">
        <v>72</v>
      </c>
      <c r="C1732" t="s">
        <v>198</v>
      </c>
      <c r="D1732" t="s">
        <v>4068</v>
      </c>
      <c r="E1732">
        <v>36</v>
      </c>
      <c r="F1732">
        <v>10</v>
      </c>
      <c r="G1732">
        <v>24</v>
      </c>
      <c r="H1732">
        <v>1</v>
      </c>
      <c r="I1732">
        <v>1</v>
      </c>
      <c r="J1732">
        <v>174</v>
      </c>
      <c r="K1732">
        <v>0</v>
      </c>
      <c r="L1732">
        <v>0</v>
      </c>
      <c r="M1732">
        <v>0</v>
      </c>
      <c r="N1732">
        <v>0</v>
      </c>
    </row>
    <row r="1733" spans="1:14" x14ac:dyDescent="0.25">
      <c r="A1733" t="s">
        <v>5782</v>
      </c>
      <c r="B1733" t="s">
        <v>72</v>
      </c>
      <c r="C1733" t="s">
        <v>199</v>
      </c>
      <c r="D1733" t="s">
        <v>4068</v>
      </c>
      <c r="E1733">
        <v>30</v>
      </c>
      <c r="F1733">
        <v>2</v>
      </c>
      <c r="G1733">
        <v>21</v>
      </c>
      <c r="H1733">
        <v>4</v>
      </c>
      <c r="I1733">
        <v>3</v>
      </c>
      <c r="J1733">
        <v>125</v>
      </c>
      <c r="K1733">
        <v>0</v>
      </c>
      <c r="L1733">
        <v>0</v>
      </c>
      <c r="M1733">
        <v>0</v>
      </c>
      <c r="N1733">
        <v>0</v>
      </c>
    </row>
    <row r="1734" spans="1:14" x14ac:dyDescent="0.25">
      <c r="A1734" t="s">
        <v>5783</v>
      </c>
      <c r="B1734" t="s">
        <v>72</v>
      </c>
      <c r="C1734" t="s">
        <v>200</v>
      </c>
      <c r="D1734" t="s">
        <v>4068</v>
      </c>
      <c r="E1734">
        <v>22</v>
      </c>
      <c r="F1734">
        <v>3</v>
      </c>
      <c r="G1734">
        <v>19</v>
      </c>
      <c r="H1734">
        <v>0</v>
      </c>
      <c r="I1734">
        <v>0</v>
      </c>
      <c r="J1734">
        <v>92</v>
      </c>
      <c r="K1734">
        <v>0</v>
      </c>
      <c r="L1734">
        <v>0</v>
      </c>
      <c r="M1734">
        <v>0</v>
      </c>
      <c r="N1734">
        <v>0</v>
      </c>
    </row>
    <row r="1735" spans="1:14" x14ac:dyDescent="0.25">
      <c r="A1735" t="s">
        <v>5784</v>
      </c>
      <c r="B1735" t="s">
        <v>72</v>
      </c>
      <c r="C1735" t="s">
        <v>201</v>
      </c>
      <c r="D1735" t="s">
        <v>4068</v>
      </c>
      <c r="E1735">
        <v>56</v>
      </c>
      <c r="F1735">
        <v>10</v>
      </c>
      <c r="G1735">
        <v>43</v>
      </c>
      <c r="H1735">
        <v>1</v>
      </c>
      <c r="I1735">
        <v>2</v>
      </c>
      <c r="J1735">
        <v>279</v>
      </c>
      <c r="K1735">
        <v>0</v>
      </c>
      <c r="L1735">
        <v>0</v>
      </c>
      <c r="M1735">
        <v>0</v>
      </c>
      <c r="N1735">
        <v>0</v>
      </c>
    </row>
    <row r="1736" spans="1:14" x14ac:dyDescent="0.25">
      <c r="A1736" t="s">
        <v>5785</v>
      </c>
      <c r="B1736" t="s">
        <v>72</v>
      </c>
      <c r="C1736" t="s">
        <v>202</v>
      </c>
      <c r="D1736" t="s">
        <v>4068</v>
      </c>
      <c r="E1736">
        <v>31</v>
      </c>
      <c r="F1736">
        <v>12</v>
      </c>
      <c r="G1736">
        <v>18</v>
      </c>
      <c r="H1736">
        <v>0</v>
      </c>
      <c r="I1736">
        <v>1</v>
      </c>
      <c r="J1736">
        <v>163</v>
      </c>
      <c r="K1736">
        <v>0</v>
      </c>
      <c r="L1736">
        <v>0</v>
      </c>
      <c r="M1736">
        <v>0</v>
      </c>
      <c r="N1736">
        <v>0</v>
      </c>
    </row>
    <row r="1737" spans="1:14" x14ac:dyDescent="0.25">
      <c r="A1737" t="s">
        <v>5786</v>
      </c>
      <c r="B1737" t="s">
        <v>72</v>
      </c>
      <c r="C1737" t="s">
        <v>203</v>
      </c>
      <c r="D1737" t="s">
        <v>4068</v>
      </c>
      <c r="E1737">
        <v>8</v>
      </c>
      <c r="F1737">
        <v>1</v>
      </c>
      <c r="G1737">
        <v>5</v>
      </c>
      <c r="H1737">
        <v>1</v>
      </c>
      <c r="I1737">
        <v>1</v>
      </c>
      <c r="J1737">
        <v>95</v>
      </c>
      <c r="K1737">
        <v>0</v>
      </c>
      <c r="L1737">
        <v>0</v>
      </c>
      <c r="M1737">
        <v>0</v>
      </c>
      <c r="N1737">
        <v>0</v>
      </c>
    </row>
    <row r="1738" spans="1:14" x14ac:dyDescent="0.25">
      <c r="A1738" t="s">
        <v>5787</v>
      </c>
      <c r="B1738" t="s">
        <v>72</v>
      </c>
      <c r="C1738" t="s">
        <v>204</v>
      </c>
      <c r="D1738" t="s">
        <v>4068</v>
      </c>
      <c r="E1738">
        <v>34</v>
      </c>
      <c r="F1738">
        <v>7</v>
      </c>
      <c r="G1738">
        <v>23</v>
      </c>
      <c r="H1738">
        <v>3</v>
      </c>
      <c r="I1738">
        <v>1</v>
      </c>
      <c r="J1738">
        <v>136</v>
      </c>
      <c r="K1738">
        <v>0</v>
      </c>
      <c r="L1738">
        <v>0</v>
      </c>
      <c r="M1738">
        <v>0</v>
      </c>
      <c r="N1738">
        <v>0</v>
      </c>
    </row>
    <row r="1739" spans="1:14" x14ac:dyDescent="0.25">
      <c r="A1739" t="s">
        <v>5788</v>
      </c>
      <c r="B1739" t="s">
        <v>72</v>
      </c>
      <c r="C1739" t="s">
        <v>205</v>
      </c>
      <c r="D1739" t="s">
        <v>4068</v>
      </c>
      <c r="E1739">
        <v>52</v>
      </c>
      <c r="F1739">
        <v>20</v>
      </c>
      <c r="G1739">
        <v>28</v>
      </c>
      <c r="H1739">
        <v>3</v>
      </c>
      <c r="I1739">
        <v>1</v>
      </c>
      <c r="J1739">
        <v>311</v>
      </c>
      <c r="K1739">
        <v>0</v>
      </c>
      <c r="L1739">
        <v>0</v>
      </c>
      <c r="M1739">
        <v>0</v>
      </c>
      <c r="N1739">
        <v>0</v>
      </c>
    </row>
    <row r="1740" spans="1:14" x14ac:dyDescent="0.25">
      <c r="A1740" t="s">
        <v>5789</v>
      </c>
      <c r="B1740" t="s">
        <v>72</v>
      </c>
      <c r="C1740" t="s">
        <v>206</v>
      </c>
      <c r="D1740" t="s">
        <v>4068</v>
      </c>
      <c r="E1740">
        <v>45</v>
      </c>
      <c r="F1740">
        <v>10</v>
      </c>
      <c r="G1740">
        <v>33</v>
      </c>
      <c r="H1740">
        <v>2</v>
      </c>
      <c r="I1740">
        <v>0</v>
      </c>
      <c r="J1740">
        <v>203</v>
      </c>
      <c r="K1740">
        <v>0</v>
      </c>
      <c r="L1740">
        <v>0</v>
      </c>
      <c r="M1740">
        <v>0</v>
      </c>
      <c r="N1740">
        <v>0</v>
      </c>
    </row>
    <row r="1741" spans="1:14" x14ac:dyDescent="0.25">
      <c r="A1741" t="s">
        <v>5790</v>
      </c>
      <c r="B1741" t="s">
        <v>72</v>
      </c>
      <c r="C1741" t="s">
        <v>207</v>
      </c>
      <c r="D1741" t="s">
        <v>4068</v>
      </c>
      <c r="E1741">
        <v>5</v>
      </c>
      <c r="F1741">
        <v>2</v>
      </c>
      <c r="G1741">
        <v>3</v>
      </c>
      <c r="H1741">
        <v>0</v>
      </c>
      <c r="I1741">
        <v>0</v>
      </c>
      <c r="J1741">
        <v>92</v>
      </c>
      <c r="K1741">
        <v>0</v>
      </c>
      <c r="L1741">
        <v>0</v>
      </c>
      <c r="M1741">
        <v>0</v>
      </c>
      <c r="N1741">
        <v>0</v>
      </c>
    </row>
    <row r="1742" spans="1:14" x14ac:dyDescent="0.25">
      <c r="A1742" t="s">
        <v>5791</v>
      </c>
      <c r="B1742" t="s">
        <v>72</v>
      </c>
      <c r="C1742" t="s">
        <v>208</v>
      </c>
      <c r="D1742" t="s">
        <v>4068</v>
      </c>
      <c r="E1742">
        <v>45</v>
      </c>
      <c r="F1742">
        <v>13</v>
      </c>
      <c r="G1742">
        <v>29</v>
      </c>
      <c r="H1742">
        <v>2</v>
      </c>
      <c r="I1742">
        <v>1</v>
      </c>
      <c r="J1742">
        <v>143</v>
      </c>
      <c r="K1742">
        <v>0</v>
      </c>
      <c r="L1742">
        <v>0</v>
      </c>
      <c r="M1742">
        <v>0</v>
      </c>
      <c r="N1742">
        <v>0</v>
      </c>
    </row>
    <row r="1743" spans="1:14" x14ac:dyDescent="0.25">
      <c r="A1743" t="s">
        <v>5792</v>
      </c>
      <c r="B1743" t="s">
        <v>72</v>
      </c>
      <c r="C1743" t="s">
        <v>209</v>
      </c>
      <c r="D1743" t="s">
        <v>4068</v>
      </c>
      <c r="E1743">
        <v>38</v>
      </c>
      <c r="F1743">
        <v>9</v>
      </c>
      <c r="G1743">
        <v>26</v>
      </c>
      <c r="H1743">
        <v>2</v>
      </c>
      <c r="I1743">
        <v>1</v>
      </c>
      <c r="J1743">
        <v>105</v>
      </c>
      <c r="K1743">
        <v>0</v>
      </c>
      <c r="L1743">
        <v>0</v>
      </c>
      <c r="M1743">
        <v>0</v>
      </c>
      <c r="N1743">
        <v>0</v>
      </c>
    </row>
    <row r="1744" spans="1:14" x14ac:dyDescent="0.25">
      <c r="A1744" t="s">
        <v>5793</v>
      </c>
      <c r="B1744" t="s">
        <v>72</v>
      </c>
      <c r="C1744" t="s">
        <v>210</v>
      </c>
      <c r="D1744" t="s">
        <v>4068</v>
      </c>
      <c r="E1744">
        <v>29</v>
      </c>
      <c r="F1744">
        <v>2</v>
      </c>
      <c r="G1744">
        <v>26</v>
      </c>
      <c r="H1744">
        <v>1</v>
      </c>
      <c r="I1744">
        <v>0</v>
      </c>
      <c r="J1744">
        <v>255</v>
      </c>
      <c r="K1744">
        <v>0</v>
      </c>
      <c r="L1744">
        <v>0</v>
      </c>
      <c r="M1744">
        <v>0</v>
      </c>
      <c r="N1744">
        <v>0</v>
      </c>
    </row>
    <row r="1745" spans="1:14" x14ac:dyDescent="0.25">
      <c r="A1745" t="s">
        <v>5794</v>
      </c>
      <c r="B1745" t="s">
        <v>72</v>
      </c>
      <c r="C1745" t="s">
        <v>211</v>
      </c>
      <c r="D1745" t="s">
        <v>4068</v>
      </c>
      <c r="E1745">
        <v>10</v>
      </c>
      <c r="F1745">
        <v>3</v>
      </c>
      <c r="G1745">
        <v>7</v>
      </c>
      <c r="H1745">
        <v>0</v>
      </c>
      <c r="I1745">
        <v>0</v>
      </c>
      <c r="J1745">
        <v>71</v>
      </c>
      <c r="K1745">
        <v>0</v>
      </c>
      <c r="L1745">
        <v>0</v>
      </c>
      <c r="M1745">
        <v>0</v>
      </c>
      <c r="N1745">
        <v>0</v>
      </c>
    </row>
    <row r="1746" spans="1:14" x14ac:dyDescent="0.25">
      <c r="A1746" t="s">
        <v>5795</v>
      </c>
      <c r="B1746" t="s">
        <v>72</v>
      </c>
      <c r="C1746" t="s">
        <v>212</v>
      </c>
      <c r="D1746" t="s">
        <v>4068</v>
      </c>
      <c r="E1746">
        <v>94</v>
      </c>
      <c r="F1746">
        <v>28</v>
      </c>
      <c r="G1746">
        <v>62</v>
      </c>
      <c r="H1746">
        <v>4</v>
      </c>
      <c r="I1746">
        <v>0</v>
      </c>
      <c r="J1746">
        <v>458</v>
      </c>
      <c r="K1746">
        <v>0</v>
      </c>
      <c r="L1746">
        <v>0</v>
      </c>
      <c r="M1746">
        <v>0</v>
      </c>
      <c r="N1746">
        <v>0</v>
      </c>
    </row>
    <row r="1747" spans="1:14" x14ac:dyDescent="0.25">
      <c r="A1747" t="s">
        <v>5796</v>
      </c>
      <c r="B1747" t="s">
        <v>72</v>
      </c>
      <c r="C1747" t="s">
        <v>213</v>
      </c>
      <c r="D1747" t="s">
        <v>4068</v>
      </c>
      <c r="E1747">
        <v>51</v>
      </c>
      <c r="F1747">
        <v>10</v>
      </c>
      <c r="G1747">
        <v>37</v>
      </c>
      <c r="H1747">
        <v>1</v>
      </c>
      <c r="I1747">
        <v>3</v>
      </c>
      <c r="J1747">
        <v>243</v>
      </c>
      <c r="K1747">
        <v>0</v>
      </c>
      <c r="L1747">
        <v>0</v>
      </c>
      <c r="M1747">
        <v>0</v>
      </c>
      <c r="N1747">
        <v>0</v>
      </c>
    </row>
    <row r="1748" spans="1:14" x14ac:dyDescent="0.25">
      <c r="A1748" t="s">
        <v>5797</v>
      </c>
      <c r="B1748" t="s">
        <v>72</v>
      </c>
      <c r="C1748" t="s">
        <v>214</v>
      </c>
      <c r="D1748" t="s">
        <v>4068</v>
      </c>
      <c r="E1748">
        <v>19</v>
      </c>
      <c r="F1748">
        <v>10</v>
      </c>
      <c r="G1748">
        <v>7</v>
      </c>
      <c r="H1748">
        <v>2</v>
      </c>
      <c r="I1748">
        <v>0</v>
      </c>
      <c r="J1748">
        <v>136</v>
      </c>
      <c r="K1748">
        <v>0</v>
      </c>
      <c r="L1748">
        <v>0</v>
      </c>
      <c r="M1748">
        <v>0</v>
      </c>
      <c r="N1748">
        <v>0</v>
      </c>
    </row>
    <row r="1749" spans="1:14" x14ac:dyDescent="0.25">
      <c r="A1749" t="s">
        <v>5798</v>
      </c>
      <c r="B1749" t="s">
        <v>72</v>
      </c>
      <c r="C1749" t="s">
        <v>215</v>
      </c>
      <c r="D1749" t="s">
        <v>4068</v>
      </c>
      <c r="E1749">
        <v>25</v>
      </c>
      <c r="F1749">
        <v>3</v>
      </c>
      <c r="G1749">
        <v>20</v>
      </c>
      <c r="H1749">
        <v>2</v>
      </c>
      <c r="I1749">
        <v>0</v>
      </c>
      <c r="J1749">
        <v>94</v>
      </c>
      <c r="K1749">
        <v>0</v>
      </c>
      <c r="L1749">
        <v>0</v>
      </c>
      <c r="M1749">
        <v>0</v>
      </c>
      <c r="N1749">
        <v>0</v>
      </c>
    </row>
    <row r="1750" spans="1:14" x14ac:dyDescent="0.25">
      <c r="A1750" t="s">
        <v>5799</v>
      </c>
      <c r="B1750" t="s">
        <v>72</v>
      </c>
      <c r="C1750" t="s">
        <v>216</v>
      </c>
      <c r="D1750" t="s">
        <v>4068</v>
      </c>
      <c r="E1750">
        <v>73</v>
      </c>
      <c r="F1750">
        <v>18</v>
      </c>
      <c r="G1750">
        <v>46</v>
      </c>
      <c r="H1750">
        <v>8</v>
      </c>
      <c r="I1750">
        <v>1</v>
      </c>
      <c r="J1750">
        <v>392</v>
      </c>
      <c r="K1750">
        <v>0</v>
      </c>
      <c r="L1750">
        <v>0</v>
      </c>
      <c r="M1750">
        <v>0</v>
      </c>
      <c r="N1750">
        <v>0</v>
      </c>
    </row>
    <row r="1751" spans="1:14" x14ac:dyDescent="0.25">
      <c r="A1751" t="s">
        <v>5800</v>
      </c>
      <c r="B1751" t="s">
        <v>72</v>
      </c>
      <c r="C1751" t="s">
        <v>217</v>
      </c>
      <c r="D1751" t="s">
        <v>4068</v>
      </c>
      <c r="E1751">
        <v>25</v>
      </c>
      <c r="F1751">
        <v>5</v>
      </c>
      <c r="G1751">
        <v>19</v>
      </c>
      <c r="H1751">
        <v>1</v>
      </c>
      <c r="I1751">
        <v>0</v>
      </c>
      <c r="J1751">
        <v>106</v>
      </c>
      <c r="K1751">
        <v>0</v>
      </c>
      <c r="L1751">
        <v>0</v>
      </c>
      <c r="M1751">
        <v>0</v>
      </c>
      <c r="N1751">
        <v>0</v>
      </c>
    </row>
    <row r="1752" spans="1:14" x14ac:dyDescent="0.25">
      <c r="A1752" t="s">
        <v>5801</v>
      </c>
      <c r="B1752" t="s">
        <v>72</v>
      </c>
      <c r="C1752" t="s">
        <v>218</v>
      </c>
      <c r="D1752" t="s">
        <v>4068</v>
      </c>
      <c r="E1752">
        <v>244</v>
      </c>
      <c r="F1752">
        <v>106</v>
      </c>
      <c r="G1752">
        <v>128</v>
      </c>
      <c r="H1752">
        <v>3</v>
      </c>
      <c r="I1752">
        <v>7</v>
      </c>
      <c r="J1752">
        <v>1074</v>
      </c>
      <c r="K1752">
        <v>0</v>
      </c>
      <c r="L1752">
        <v>0</v>
      </c>
      <c r="M1752">
        <v>0</v>
      </c>
      <c r="N1752">
        <v>0</v>
      </c>
    </row>
    <row r="1753" spans="1:14" x14ac:dyDescent="0.25">
      <c r="A1753" t="s">
        <v>5802</v>
      </c>
      <c r="B1753" t="s">
        <v>72</v>
      </c>
      <c r="C1753" t="s">
        <v>219</v>
      </c>
      <c r="D1753" t="s">
        <v>4068</v>
      </c>
      <c r="E1753">
        <v>25</v>
      </c>
      <c r="F1753">
        <v>4</v>
      </c>
      <c r="G1753">
        <v>21</v>
      </c>
      <c r="H1753">
        <v>0</v>
      </c>
      <c r="I1753">
        <v>0</v>
      </c>
      <c r="J1753">
        <v>182</v>
      </c>
      <c r="K1753">
        <v>0</v>
      </c>
      <c r="L1753">
        <v>0</v>
      </c>
      <c r="M1753">
        <v>0</v>
      </c>
      <c r="N1753">
        <v>0</v>
      </c>
    </row>
    <row r="1754" spans="1:14" x14ac:dyDescent="0.25">
      <c r="A1754" t="s">
        <v>5803</v>
      </c>
      <c r="B1754" t="s">
        <v>72</v>
      </c>
      <c r="C1754" t="s">
        <v>220</v>
      </c>
      <c r="D1754" t="s">
        <v>4068</v>
      </c>
      <c r="E1754">
        <v>50</v>
      </c>
      <c r="F1754">
        <v>13</v>
      </c>
      <c r="G1754">
        <v>34</v>
      </c>
      <c r="H1754">
        <v>2</v>
      </c>
      <c r="I1754">
        <v>1</v>
      </c>
      <c r="J1754">
        <v>170</v>
      </c>
      <c r="K1754">
        <v>0</v>
      </c>
      <c r="L1754">
        <v>0</v>
      </c>
      <c r="M1754">
        <v>0</v>
      </c>
      <c r="N1754">
        <v>0</v>
      </c>
    </row>
    <row r="1755" spans="1:14" x14ac:dyDescent="0.25">
      <c r="A1755" t="s">
        <v>5804</v>
      </c>
      <c r="B1755" t="s">
        <v>72</v>
      </c>
      <c r="C1755" t="s">
        <v>221</v>
      </c>
      <c r="D1755" t="s">
        <v>4068</v>
      </c>
      <c r="E1755">
        <v>34</v>
      </c>
      <c r="F1755">
        <v>3</v>
      </c>
      <c r="G1755">
        <v>30</v>
      </c>
      <c r="H1755">
        <v>1</v>
      </c>
      <c r="I1755">
        <v>0</v>
      </c>
      <c r="J1755">
        <v>198</v>
      </c>
      <c r="K1755">
        <v>0</v>
      </c>
      <c r="L1755">
        <v>0</v>
      </c>
      <c r="M1755">
        <v>0</v>
      </c>
      <c r="N1755">
        <v>0</v>
      </c>
    </row>
    <row r="1756" spans="1:14" x14ac:dyDescent="0.25">
      <c r="A1756" t="s">
        <v>5805</v>
      </c>
      <c r="B1756" t="s">
        <v>72</v>
      </c>
      <c r="C1756" t="s">
        <v>222</v>
      </c>
      <c r="D1756" t="s">
        <v>4068</v>
      </c>
      <c r="E1756">
        <v>31</v>
      </c>
      <c r="F1756">
        <v>5</v>
      </c>
      <c r="G1756">
        <v>24</v>
      </c>
      <c r="H1756">
        <v>2</v>
      </c>
      <c r="I1756">
        <v>0</v>
      </c>
      <c r="J1756">
        <v>84</v>
      </c>
      <c r="K1756">
        <v>0</v>
      </c>
      <c r="L1756">
        <v>0</v>
      </c>
      <c r="M1756">
        <v>0</v>
      </c>
      <c r="N1756">
        <v>0</v>
      </c>
    </row>
    <row r="1757" spans="1:14" x14ac:dyDescent="0.25">
      <c r="A1757" t="s">
        <v>5806</v>
      </c>
      <c r="B1757" t="s">
        <v>72</v>
      </c>
      <c r="C1757" t="s">
        <v>223</v>
      </c>
      <c r="D1757" t="s">
        <v>4068</v>
      </c>
      <c r="E1757">
        <v>12</v>
      </c>
      <c r="F1757">
        <v>4</v>
      </c>
      <c r="G1757">
        <v>6</v>
      </c>
      <c r="H1757">
        <v>1</v>
      </c>
      <c r="I1757">
        <v>1</v>
      </c>
      <c r="J1757">
        <v>127</v>
      </c>
      <c r="K1757">
        <v>0</v>
      </c>
      <c r="L1757">
        <v>0</v>
      </c>
      <c r="M1757">
        <v>0</v>
      </c>
      <c r="N1757">
        <v>0</v>
      </c>
    </row>
    <row r="1758" spans="1:14" x14ac:dyDescent="0.25">
      <c r="A1758" t="s">
        <v>5807</v>
      </c>
      <c r="B1758" t="s">
        <v>72</v>
      </c>
      <c r="C1758" t="s">
        <v>224</v>
      </c>
      <c r="D1758" t="s">
        <v>4068</v>
      </c>
      <c r="E1758">
        <v>11</v>
      </c>
      <c r="F1758">
        <v>0</v>
      </c>
      <c r="G1758">
        <v>9</v>
      </c>
      <c r="H1758">
        <v>2</v>
      </c>
      <c r="I1758">
        <v>0</v>
      </c>
      <c r="J1758">
        <v>57</v>
      </c>
      <c r="K1758">
        <v>0</v>
      </c>
      <c r="L1758">
        <v>0</v>
      </c>
      <c r="M1758">
        <v>0</v>
      </c>
      <c r="N1758">
        <v>0</v>
      </c>
    </row>
    <row r="1759" spans="1:14" x14ac:dyDescent="0.25">
      <c r="A1759" t="s">
        <v>5808</v>
      </c>
      <c r="B1759" t="s">
        <v>72</v>
      </c>
      <c r="C1759" t="s">
        <v>225</v>
      </c>
      <c r="D1759" t="s">
        <v>4068</v>
      </c>
      <c r="E1759">
        <v>13</v>
      </c>
      <c r="F1759">
        <v>1</v>
      </c>
      <c r="G1759">
        <v>8</v>
      </c>
      <c r="H1759">
        <v>3</v>
      </c>
      <c r="I1759">
        <v>1</v>
      </c>
      <c r="J1759">
        <v>123</v>
      </c>
      <c r="K1759">
        <v>0</v>
      </c>
      <c r="L1759">
        <v>0</v>
      </c>
      <c r="M1759">
        <v>0</v>
      </c>
      <c r="N1759">
        <v>0</v>
      </c>
    </row>
    <row r="1760" spans="1:14" x14ac:dyDescent="0.25">
      <c r="A1760" t="s">
        <v>5809</v>
      </c>
      <c r="B1760" t="s">
        <v>72</v>
      </c>
      <c r="C1760" t="s">
        <v>226</v>
      </c>
      <c r="D1760" t="s">
        <v>4068</v>
      </c>
      <c r="E1760">
        <v>48</v>
      </c>
      <c r="F1760">
        <v>12</v>
      </c>
      <c r="G1760">
        <v>35</v>
      </c>
      <c r="H1760">
        <v>0</v>
      </c>
      <c r="I1760">
        <v>1</v>
      </c>
      <c r="J1760">
        <v>202</v>
      </c>
      <c r="K1760">
        <v>0</v>
      </c>
      <c r="L1760">
        <v>0</v>
      </c>
      <c r="M1760">
        <v>0</v>
      </c>
      <c r="N1760">
        <v>0</v>
      </c>
    </row>
    <row r="1761" spans="1:14" x14ac:dyDescent="0.25">
      <c r="A1761" t="s">
        <v>5810</v>
      </c>
      <c r="B1761" t="s">
        <v>72</v>
      </c>
      <c r="C1761" t="s">
        <v>227</v>
      </c>
      <c r="D1761" t="s">
        <v>4068</v>
      </c>
      <c r="E1761">
        <v>50</v>
      </c>
      <c r="F1761">
        <v>6</v>
      </c>
      <c r="G1761">
        <v>43</v>
      </c>
      <c r="H1761">
        <v>1</v>
      </c>
      <c r="I1761">
        <v>0</v>
      </c>
      <c r="J1761">
        <v>206</v>
      </c>
      <c r="K1761">
        <v>0</v>
      </c>
      <c r="L1761">
        <v>0</v>
      </c>
      <c r="M1761">
        <v>0</v>
      </c>
      <c r="N1761">
        <v>0</v>
      </c>
    </row>
    <row r="1762" spans="1:14" x14ac:dyDescent="0.25">
      <c r="A1762" t="s">
        <v>5811</v>
      </c>
      <c r="B1762" t="s">
        <v>72</v>
      </c>
      <c r="C1762" t="s">
        <v>228</v>
      </c>
      <c r="D1762" t="s">
        <v>4068</v>
      </c>
      <c r="E1762">
        <v>10</v>
      </c>
      <c r="F1762">
        <v>0</v>
      </c>
      <c r="G1762">
        <v>9</v>
      </c>
      <c r="H1762">
        <v>0</v>
      </c>
      <c r="I1762">
        <v>1</v>
      </c>
      <c r="J1762">
        <v>98</v>
      </c>
      <c r="K1762">
        <v>0</v>
      </c>
      <c r="L1762">
        <v>0</v>
      </c>
      <c r="M1762">
        <v>0</v>
      </c>
      <c r="N1762">
        <v>0</v>
      </c>
    </row>
    <row r="1763" spans="1:14" x14ac:dyDescent="0.25">
      <c r="A1763" t="s">
        <v>5812</v>
      </c>
      <c r="B1763" t="s">
        <v>72</v>
      </c>
      <c r="C1763" t="s">
        <v>229</v>
      </c>
      <c r="D1763" t="s">
        <v>4068</v>
      </c>
      <c r="E1763">
        <v>32</v>
      </c>
      <c r="F1763">
        <v>5</v>
      </c>
      <c r="G1763">
        <v>23</v>
      </c>
      <c r="H1763">
        <v>4</v>
      </c>
      <c r="I1763">
        <v>0</v>
      </c>
      <c r="J1763">
        <v>164</v>
      </c>
      <c r="K1763">
        <v>0</v>
      </c>
      <c r="L1763">
        <v>0</v>
      </c>
      <c r="M1763">
        <v>0</v>
      </c>
      <c r="N1763">
        <v>0</v>
      </c>
    </row>
    <row r="1764" spans="1:14" x14ac:dyDescent="0.25">
      <c r="A1764" t="s">
        <v>5813</v>
      </c>
      <c r="B1764" t="s">
        <v>72</v>
      </c>
      <c r="C1764" t="s">
        <v>230</v>
      </c>
      <c r="D1764" t="s">
        <v>4068</v>
      </c>
      <c r="E1764">
        <v>48</v>
      </c>
      <c r="F1764">
        <v>10</v>
      </c>
      <c r="G1764">
        <v>33</v>
      </c>
      <c r="H1764">
        <v>5</v>
      </c>
      <c r="I1764">
        <v>0</v>
      </c>
      <c r="J1764">
        <v>197</v>
      </c>
      <c r="K1764">
        <v>0</v>
      </c>
      <c r="L1764">
        <v>0</v>
      </c>
      <c r="M1764">
        <v>0</v>
      </c>
      <c r="N1764">
        <v>0</v>
      </c>
    </row>
    <row r="1765" spans="1:14" x14ac:dyDescent="0.25">
      <c r="A1765" t="s">
        <v>5814</v>
      </c>
      <c r="B1765" t="s">
        <v>72</v>
      </c>
      <c r="C1765" t="s">
        <v>231</v>
      </c>
      <c r="D1765" t="s">
        <v>4068</v>
      </c>
      <c r="E1765">
        <v>34</v>
      </c>
      <c r="F1765">
        <v>6</v>
      </c>
      <c r="G1765">
        <v>26</v>
      </c>
      <c r="H1765">
        <v>2</v>
      </c>
      <c r="I1765">
        <v>0</v>
      </c>
      <c r="J1765">
        <v>153</v>
      </c>
      <c r="K1765">
        <v>0</v>
      </c>
      <c r="L1765">
        <v>0</v>
      </c>
      <c r="M1765">
        <v>0</v>
      </c>
      <c r="N1765">
        <v>0</v>
      </c>
    </row>
    <row r="1766" spans="1:14" x14ac:dyDescent="0.25">
      <c r="A1766" t="s">
        <v>5815</v>
      </c>
      <c r="B1766" t="s">
        <v>72</v>
      </c>
      <c r="C1766" t="s">
        <v>232</v>
      </c>
      <c r="D1766" t="s">
        <v>4068</v>
      </c>
      <c r="E1766">
        <v>77</v>
      </c>
      <c r="F1766">
        <v>19</v>
      </c>
      <c r="G1766">
        <v>46</v>
      </c>
      <c r="H1766">
        <v>8</v>
      </c>
      <c r="I1766">
        <v>4</v>
      </c>
      <c r="J1766">
        <v>345</v>
      </c>
      <c r="K1766">
        <v>0</v>
      </c>
      <c r="L1766">
        <v>0</v>
      </c>
      <c r="M1766">
        <v>0</v>
      </c>
      <c r="N1766">
        <v>0</v>
      </c>
    </row>
    <row r="1767" spans="1:14" x14ac:dyDescent="0.25">
      <c r="A1767" t="s">
        <v>5816</v>
      </c>
      <c r="B1767" t="s">
        <v>72</v>
      </c>
      <c r="C1767" t="s">
        <v>233</v>
      </c>
      <c r="D1767" t="s">
        <v>4068</v>
      </c>
      <c r="E1767">
        <v>21</v>
      </c>
      <c r="F1767">
        <v>4</v>
      </c>
      <c r="G1767">
        <v>16</v>
      </c>
      <c r="H1767">
        <v>1</v>
      </c>
      <c r="I1767">
        <v>0</v>
      </c>
      <c r="J1767">
        <v>156</v>
      </c>
      <c r="K1767">
        <v>0</v>
      </c>
      <c r="L1767">
        <v>0</v>
      </c>
      <c r="M1767">
        <v>0</v>
      </c>
      <c r="N1767">
        <v>0</v>
      </c>
    </row>
    <row r="1768" spans="1:14" x14ac:dyDescent="0.25">
      <c r="A1768" t="s">
        <v>5817</v>
      </c>
      <c r="B1768" t="s">
        <v>72</v>
      </c>
      <c r="C1768" t="s">
        <v>234</v>
      </c>
      <c r="D1768" t="s">
        <v>4068</v>
      </c>
      <c r="E1768">
        <v>91</v>
      </c>
      <c r="F1768">
        <v>33</v>
      </c>
      <c r="G1768">
        <v>51</v>
      </c>
      <c r="H1768">
        <v>3</v>
      </c>
      <c r="I1768">
        <v>4</v>
      </c>
      <c r="J1768">
        <v>640</v>
      </c>
      <c r="K1768">
        <v>0</v>
      </c>
      <c r="L1768">
        <v>0</v>
      </c>
      <c r="M1768">
        <v>0</v>
      </c>
      <c r="N1768">
        <v>0</v>
      </c>
    </row>
    <row r="1769" spans="1:14" x14ac:dyDescent="0.25">
      <c r="A1769" t="s">
        <v>5818</v>
      </c>
      <c r="B1769" t="s">
        <v>72</v>
      </c>
      <c r="C1769" t="s">
        <v>235</v>
      </c>
      <c r="D1769" t="s">
        <v>4068</v>
      </c>
      <c r="E1769">
        <v>22</v>
      </c>
      <c r="F1769">
        <v>7</v>
      </c>
      <c r="G1769">
        <v>15</v>
      </c>
      <c r="H1769">
        <v>0</v>
      </c>
      <c r="I1769">
        <v>0</v>
      </c>
      <c r="J1769">
        <v>66</v>
      </c>
      <c r="K1769">
        <v>0</v>
      </c>
      <c r="L1769">
        <v>0</v>
      </c>
      <c r="M1769">
        <v>0</v>
      </c>
      <c r="N1769">
        <v>0</v>
      </c>
    </row>
    <row r="1770" spans="1:14" x14ac:dyDescent="0.25">
      <c r="A1770" t="s">
        <v>5819</v>
      </c>
      <c r="B1770" t="s">
        <v>72</v>
      </c>
      <c r="C1770" t="s">
        <v>236</v>
      </c>
      <c r="D1770" t="s">
        <v>4068</v>
      </c>
      <c r="E1770">
        <v>28</v>
      </c>
      <c r="F1770">
        <v>5</v>
      </c>
      <c r="G1770">
        <v>21</v>
      </c>
      <c r="H1770">
        <v>2</v>
      </c>
      <c r="I1770">
        <v>0</v>
      </c>
      <c r="J1770">
        <v>161</v>
      </c>
      <c r="K1770">
        <v>0</v>
      </c>
      <c r="L1770">
        <v>0</v>
      </c>
      <c r="M1770">
        <v>0</v>
      </c>
      <c r="N1770">
        <v>0</v>
      </c>
    </row>
    <row r="1771" spans="1:14" x14ac:dyDescent="0.25">
      <c r="A1771" t="s">
        <v>5820</v>
      </c>
      <c r="B1771" t="s">
        <v>72</v>
      </c>
      <c r="C1771" t="s">
        <v>237</v>
      </c>
      <c r="D1771" t="s">
        <v>4068</v>
      </c>
      <c r="E1771">
        <v>73</v>
      </c>
      <c r="F1771">
        <v>18</v>
      </c>
      <c r="G1771">
        <v>49</v>
      </c>
      <c r="H1771">
        <v>6</v>
      </c>
      <c r="I1771">
        <v>0</v>
      </c>
      <c r="J1771">
        <v>400</v>
      </c>
      <c r="K1771">
        <v>0</v>
      </c>
      <c r="L1771">
        <v>0</v>
      </c>
      <c r="M1771">
        <v>0</v>
      </c>
      <c r="N1771">
        <v>0</v>
      </c>
    </row>
    <row r="1772" spans="1:14" x14ac:dyDescent="0.25">
      <c r="A1772" t="s">
        <v>5821</v>
      </c>
      <c r="B1772" t="s">
        <v>72</v>
      </c>
      <c r="C1772" t="s">
        <v>238</v>
      </c>
      <c r="D1772" t="s">
        <v>4068</v>
      </c>
      <c r="E1772">
        <v>21</v>
      </c>
      <c r="F1772">
        <v>8</v>
      </c>
      <c r="G1772">
        <v>12</v>
      </c>
      <c r="H1772">
        <v>1</v>
      </c>
      <c r="I1772">
        <v>0</v>
      </c>
      <c r="J1772">
        <v>129</v>
      </c>
      <c r="K1772">
        <v>0</v>
      </c>
      <c r="L1772">
        <v>0</v>
      </c>
      <c r="M1772">
        <v>0</v>
      </c>
      <c r="N1772">
        <v>0</v>
      </c>
    </row>
    <row r="1773" spans="1:14" x14ac:dyDescent="0.25">
      <c r="A1773" t="s">
        <v>5822</v>
      </c>
      <c r="B1773" t="s">
        <v>72</v>
      </c>
      <c r="C1773" t="s">
        <v>239</v>
      </c>
      <c r="D1773" t="s">
        <v>4068</v>
      </c>
      <c r="E1773">
        <v>25</v>
      </c>
      <c r="F1773">
        <v>9</v>
      </c>
      <c r="G1773">
        <v>16</v>
      </c>
      <c r="H1773">
        <v>0</v>
      </c>
      <c r="I1773">
        <v>0</v>
      </c>
      <c r="J1773">
        <v>197</v>
      </c>
      <c r="K1773">
        <v>0</v>
      </c>
      <c r="L1773">
        <v>0</v>
      </c>
      <c r="M1773">
        <v>0</v>
      </c>
      <c r="N1773">
        <v>0</v>
      </c>
    </row>
    <row r="1774" spans="1:14" x14ac:dyDescent="0.25">
      <c r="A1774" t="s">
        <v>5823</v>
      </c>
      <c r="B1774" t="s">
        <v>72</v>
      </c>
      <c r="C1774" t="s">
        <v>240</v>
      </c>
      <c r="D1774" t="s">
        <v>4068</v>
      </c>
      <c r="E1774">
        <v>28</v>
      </c>
      <c r="F1774">
        <v>9</v>
      </c>
      <c r="G1774">
        <v>16</v>
      </c>
      <c r="H1774">
        <v>2</v>
      </c>
      <c r="I1774">
        <v>1</v>
      </c>
      <c r="J1774">
        <v>173</v>
      </c>
      <c r="K1774">
        <v>0</v>
      </c>
      <c r="L1774">
        <v>0</v>
      </c>
      <c r="M1774">
        <v>0</v>
      </c>
      <c r="N1774">
        <v>0</v>
      </c>
    </row>
    <row r="1775" spans="1:14" x14ac:dyDescent="0.25">
      <c r="A1775" t="s">
        <v>5824</v>
      </c>
      <c r="B1775" t="s">
        <v>72</v>
      </c>
      <c r="C1775" t="s">
        <v>241</v>
      </c>
      <c r="D1775" t="s">
        <v>4068</v>
      </c>
      <c r="E1775">
        <v>25</v>
      </c>
      <c r="F1775">
        <v>1</v>
      </c>
      <c r="G1775">
        <v>22</v>
      </c>
      <c r="H1775">
        <v>2</v>
      </c>
      <c r="I1775">
        <v>0</v>
      </c>
      <c r="J1775">
        <v>75</v>
      </c>
      <c r="K1775">
        <v>0</v>
      </c>
      <c r="L1775">
        <v>0</v>
      </c>
      <c r="M1775">
        <v>0</v>
      </c>
      <c r="N1775">
        <v>0</v>
      </c>
    </row>
    <row r="1776" spans="1:14" x14ac:dyDescent="0.25">
      <c r="A1776" t="s">
        <v>5825</v>
      </c>
      <c r="B1776" t="s">
        <v>72</v>
      </c>
      <c r="C1776" t="s">
        <v>242</v>
      </c>
      <c r="D1776" t="s">
        <v>4068</v>
      </c>
      <c r="E1776">
        <v>67</v>
      </c>
      <c r="F1776">
        <v>16</v>
      </c>
      <c r="G1776">
        <v>40</v>
      </c>
      <c r="H1776">
        <v>8</v>
      </c>
      <c r="I1776">
        <v>3</v>
      </c>
      <c r="J1776">
        <v>328</v>
      </c>
      <c r="K1776">
        <v>0</v>
      </c>
      <c r="L1776">
        <v>0</v>
      </c>
      <c r="M1776">
        <v>0</v>
      </c>
      <c r="N1776">
        <v>0</v>
      </c>
    </row>
    <row r="1777" spans="1:14" x14ac:dyDescent="0.25">
      <c r="A1777" t="s">
        <v>5826</v>
      </c>
      <c r="B1777" t="s">
        <v>72</v>
      </c>
      <c r="C1777" t="s">
        <v>243</v>
      </c>
      <c r="D1777" t="s">
        <v>4068</v>
      </c>
      <c r="E1777">
        <v>31</v>
      </c>
      <c r="F1777">
        <v>11</v>
      </c>
      <c r="G1777">
        <v>20</v>
      </c>
      <c r="H1777">
        <v>0</v>
      </c>
      <c r="I1777">
        <v>0</v>
      </c>
      <c r="J1777">
        <v>124</v>
      </c>
      <c r="K1777">
        <v>0</v>
      </c>
      <c r="L1777">
        <v>0</v>
      </c>
      <c r="M1777">
        <v>0</v>
      </c>
      <c r="N1777">
        <v>0</v>
      </c>
    </row>
    <row r="1778" spans="1:14" x14ac:dyDescent="0.25">
      <c r="A1778" t="s">
        <v>5827</v>
      </c>
      <c r="B1778" t="s">
        <v>72</v>
      </c>
      <c r="C1778" t="s">
        <v>93</v>
      </c>
      <c r="D1778" t="s">
        <v>4050</v>
      </c>
      <c r="E1778">
        <v>117</v>
      </c>
      <c r="F1778">
        <v>17</v>
      </c>
      <c r="G1778">
        <v>96</v>
      </c>
      <c r="H1778">
        <v>4</v>
      </c>
      <c r="I1778">
        <v>0</v>
      </c>
      <c r="J1778">
        <v>20</v>
      </c>
      <c r="K1778">
        <v>0</v>
      </c>
      <c r="L1778">
        <v>0</v>
      </c>
      <c r="M1778">
        <v>0</v>
      </c>
      <c r="N1778">
        <v>0</v>
      </c>
    </row>
    <row r="1779" spans="1:14" x14ac:dyDescent="0.25">
      <c r="A1779" t="s">
        <v>5828</v>
      </c>
      <c r="B1779" t="s">
        <v>72</v>
      </c>
      <c r="C1779" t="s">
        <v>94</v>
      </c>
      <c r="D1779" t="s">
        <v>4050</v>
      </c>
      <c r="E1779">
        <v>243</v>
      </c>
      <c r="F1779">
        <v>57</v>
      </c>
      <c r="G1779">
        <v>173</v>
      </c>
      <c r="H1779">
        <v>11</v>
      </c>
      <c r="I1779">
        <v>2</v>
      </c>
      <c r="J1779">
        <v>52</v>
      </c>
      <c r="K1779">
        <v>0</v>
      </c>
      <c r="L1779">
        <v>0</v>
      </c>
      <c r="M1779">
        <v>0</v>
      </c>
      <c r="N1779">
        <v>0</v>
      </c>
    </row>
    <row r="1780" spans="1:14" x14ac:dyDescent="0.25">
      <c r="A1780" t="s">
        <v>5829</v>
      </c>
      <c r="B1780" t="s">
        <v>72</v>
      </c>
      <c r="C1780" t="s">
        <v>95</v>
      </c>
      <c r="D1780" t="s">
        <v>4050</v>
      </c>
      <c r="E1780">
        <v>144</v>
      </c>
      <c r="F1780">
        <v>42</v>
      </c>
      <c r="G1780">
        <v>101</v>
      </c>
      <c r="H1780">
        <v>0</v>
      </c>
      <c r="I1780">
        <v>1</v>
      </c>
      <c r="J1780">
        <v>27</v>
      </c>
      <c r="K1780">
        <v>0</v>
      </c>
      <c r="L1780">
        <v>0</v>
      </c>
      <c r="M1780">
        <v>0</v>
      </c>
      <c r="N1780">
        <v>0</v>
      </c>
    </row>
    <row r="1781" spans="1:14" x14ac:dyDescent="0.25">
      <c r="A1781" t="s">
        <v>5830</v>
      </c>
      <c r="B1781" t="s">
        <v>72</v>
      </c>
      <c r="C1781" t="s">
        <v>96</v>
      </c>
      <c r="D1781" t="s">
        <v>4050</v>
      </c>
      <c r="E1781">
        <v>107</v>
      </c>
      <c r="F1781">
        <v>30</v>
      </c>
      <c r="G1781">
        <v>76</v>
      </c>
      <c r="H1781">
        <v>1</v>
      </c>
      <c r="I1781">
        <v>0</v>
      </c>
      <c r="J1781">
        <v>28</v>
      </c>
      <c r="K1781">
        <v>0</v>
      </c>
      <c r="L1781">
        <v>0</v>
      </c>
      <c r="M1781">
        <v>0</v>
      </c>
      <c r="N1781">
        <v>0</v>
      </c>
    </row>
    <row r="1782" spans="1:14" x14ac:dyDescent="0.25">
      <c r="A1782" t="s">
        <v>5831</v>
      </c>
      <c r="B1782" t="s">
        <v>72</v>
      </c>
      <c r="C1782" t="s">
        <v>97</v>
      </c>
      <c r="D1782" t="s">
        <v>4050</v>
      </c>
      <c r="E1782">
        <v>122</v>
      </c>
      <c r="F1782">
        <v>40</v>
      </c>
      <c r="G1782">
        <v>82</v>
      </c>
      <c r="H1782">
        <v>0</v>
      </c>
      <c r="I1782">
        <v>0</v>
      </c>
      <c r="J1782">
        <v>3</v>
      </c>
      <c r="K1782">
        <v>0</v>
      </c>
      <c r="L1782">
        <v>0</v>
      </c>
      <c r="M1782">
        <v>0</v>
      </c>
      <c r="N1782">
        <v>0</v>
      </c>
    </row>
    <row r="1783" spans="1:14" x14ac:dyDescent="0.25">
      <c r="A1783" t="s">
        <v>5832</v>
      </c>
      <c r="B1783" t="s">
        <v>72</v>
      </c>
      <c r="C1783" t="s">
        <v>98</v>
      </c>
      <c r="D1783" t="s">
        <v>4050</v>
      </c>
      <c r="E1783">
        <v>243</v>
      </c>
      <c r="F1783">
        <v>31</v>
      </c>
      <c r="G1783">
        <v>203</v>
      </c>
      <c r="H1783">
        <v>6</v>
      </c>
      <c r="I1783">
        <v>3</v>
      </c>
      <c r="J1783">
        <v>57</v>
      </c>
      <c r="K1783">
        <v>0</v>
      </c>
      <c r="L1783">
        <v>0</v>
      </c>
      <c r="M1783">
        <v>0</v>
      </c>
      <c r="N1783">
        <v>0</v>
      </c>
    </row>
    <row r="1784" spans="1:14" x14ac:dyDescent="0.25">
      <c r="A1784" t="s">
        <v>5833</v>
      </c>
      <c r="B1784" t="s">
        <v>72</v>
      </c>
      <c r="C1784" t="s">
        <v>99</v>
      </c>
      <c r="D1784" t="s">
        <v>4050</v>
      </c>
      <c r="E1784">
        <v>519</v>
      </c>
      <c r="F1784">
        <v>78</v>
      </c>
      <c r="G1784">
        <v>419</v>
      </c>
      <c r="H1784">
        <v>21</v>
      </c>
      <c r="I1784">
        <v>1</v>
      </c>
      <c r="J1784">
        <v>94</v>
      </c>
      <c r="K1784">
        <v>0</v>
      </c>
      <c r="L1784">
        <v>0</v>
      </c>
      <c r="M1784">
        <v>0</v>
      </c>
      <c r="N1784">
        <v>0</v>
      </c>
    </row>
    <row r="1785" spans="1:14" x14ac:dyDescent="0.25">
      <c r="A1785" t="s">
        <v>5834</v>
      </c>
      <c r="B1785" t="s">
        <v>72</v>
      </c>
      <c r="C1785" t="s">
        <v>100</v>
      </c>
      <c r="D1785" t="s">
        <v>4050</v>
      </c>
      <c r="E1785">
        <v>83</v>
      </c>
      <c r="F1785">
        <v>20</v>
      </c>
      <c r="G1785">
        <v>62</v>
      </c>
      <c r="H1785">
        <v>1</v>
      </c>
      <c r="I1785">
        <v>0</v>
      </c>
      <c r="J1785">
        <v>19</v>
      </c>
      <c r="K1785">
        <v>0</v>
      </c>
      <c r="L1785">
        <v>0</v>
      </c>
      <c r="M1785">
        <v>0</v>
      </c>
      <c r="N1785">
        <v>0</v>
      </c>
    </row>
    <row r="1786" spans="1:14" x14ac:dyDescent="0.25">
      <c r="A1786" t="s">
        <v>5835</v>
      </c>
      <c r="B1786" t="s">
        <v>72</v>
      </c>
      <c r="C1786" t="s">
        <v>101</v>
      </c>
      <c r="D1786" t="s">
        <v>4050</v>
      </c>
      <c r="E1786">
        <v>65</v>
      </c>
      <c r="F1786">
        <v>15</v>
      </c>
      <c r="G1786">
        <v>49</v>
      </c>
      <c r="H1786">
        <v>1</v>
      </c>
      <c r="I1786">
        <v>0</v>
      </c>
      <c r="J1786">
        <v>17</v>
      </c>
      <c r="K1786">
        <v>0</v>
      </c>
      <c r="L1786">
        <v>0</v>
      </c>
      <c r="M1786">
        <v>0</v>
      </c>
      <c r="N1786">
        <v>0</v>
      </c>
    </row>
    <row r="1787" spans="1:14" x14ac:dyDescent="0.25">
      <c r="A1787" t="s">
        <v>5836</v>
      </c>
      <c r="B1787" t="s">
        <v>72</v>
      </c>
      <c r="C1787" t="s">
        <v>102</v>
      </c>
      <c r="D1787" t="s">
        <v>4050</v>
      </c>
      <c r="E1787">
        <v>127</v>
      </c>
      <c r="F1787">
        <v>28</v>
      </c>
      <c r="G1787">
        <v>97</v>
      </c>
      <c r="H1787">
        <v>2</v>
      </c>
      <c r="I1787">
        <v>0</v>
      </c>
      <c r="J1787">
        <v>35</v>
      </c>
      <c r="K1787">
        <v>0</v>
      </c>
      <c r="L1787">
        <v>0</v>
      </c>
      <c r="M1787">
        <v>0</v>
      </c>
      <c r="N1787">
        <v>0</v>
      </c>
    </row>
    <row r="1788" spans="1:14" x14ac:dyDescent="0.25">
      <c r="A1788" t="s">
        <v>5837</v>
      </c>
      <c r="B1788" t="s">
        <v>72</v>
      </c>
      <c r="C1788" t="s">
        <v>103</v>
      </c>
      <c r="D1788" t="s">
        <v>4050</v>
      </c>
      <c r="E1788">
        <v>223</v>
      </c>
      <c r="F1788">
        <v>54</v>
      </c>
      <c r="G1788">
        <v>169</v>
      </c>
      <c r="H1788">
        <v>0</v>
      </c>
      <c r="I1788">
        <v>0</v>
      </c>
      <c r="J1788">
        <v>51</v>
      </c>
      <c r="K1788">
        <v>0</v>
      </c>
      <c r="L1788">
        <v>0</v>
      </c>
      <c r="M1788">
        <v>0</v>
      </c>
      <c r="N1788">
        <v>0</v>
      </c>
    </row>
    <row r="1789" spans="1:14" x14ac:dyDescent="0.25">
      <c r="A1789" t="s">
        <v>5838</v>
      </c>
      <c r="B1789" t="s">
        <v>72</v>
      </c>
      <c r="C1789" t="s">
        <v>104</v>
      </c>
      <c r="D1789" t="s">
        <v>4050</v>
      </c>
      <c r="E1789">
        <v>147</v>
      </c>
      <c r="F1789">
        <v>40</v>
      </c>
      <c r="G1789">
        <v>107</v>
      </c>
      <c r="H1789">
        <v>0</v>
      </c>
      <c r="I1789">
        <v>0</v>
      </c>
      <c r="J1789">
        <v>24</v>
      </c>
      <c r="K1789">
        <v>0</v>
      </c>
      <c r="L1789">
        <v>0</v>
      </c>
      <c r="M1789">
        <v>0</v>
      </c>
      <c r="N1789">
        <v>0</v>
      </c>
    </row>
    <row r="1790" spans="1:14" x14ac:dyDescent="0.25">
      <c r="A1790" t="s">
        <v>5839</v>
      </c>
      <c r="B1790" t="s">
        <v>72</v>
      </c>
      <c r="C1790" t="s">
        <v>105</v>
      </c>
      <c r="D1790" t="s">
        <v>4050</v>
      </c>
      <c r="E1790">
        <v>313</v>
      </c>
      <c r="F1790">
        <v>60</v>
      </c>
      <c r="G1790">
        <v>246</v>
      </c>
      <c r="H1790">
        <v>6</v>
      </c>
      <c r="I1790">
        <v>1</v>
      </c>
      <c r="J1790">
        <v>95</v>
      </c>
      <c r="K1790">
        <v>0</v>
      </c>
      <c r="L1790">
        <v>0</v>
      </c>
      <c r="M1790">
        <v>0</v>
      </c>
      <c r="N1790">
        <v>0</v>
      </c>
    </row>
    <row r="1791" spans="1:14" x14ac:dyDescent="0.25">
      <c r="A1791" t="s">
        <v>5840</v>
      </c>
      <c r="B1791" t="s">
        <v>72</v>
      </c>
      <c r="C1791" t="s">
        <v>106</v>
      </c>
      <c r="D1791" t="s">
        <v>4050</v>
      </c>
      <c r="E1791">
        <v>172</v>
      </c>
      <c r="F1791">
        <v>27</v>
      </c>
      <c r="G1791">
        <v>140</v>
      </c>
      <c r="H1791">
        <v>4</v>
      </c>
      <c r="I1791">
        <v>1</v>
      </c>
      <c r="J1791">
        <v>24</v>
      </c>
      <c r="K1791">
        <v>0</v>
      </c>
      <c r="L1791">
        <v>0</v>
      </c>
      <c r="M1791">
        <v>0</v>
      </c>
      <c r="N1791">
        <v>0</v>
      </c>
    </row>
    <row r="1792" spans="1:14" x14ac:dyDescent="0.25">
      <c r="A1792" t="s">
        <v>5841</v>
      </c>
      <c r="B1792" t="s">
        <v>72</v>
      </c>
      <c r="C1792" t="s">
        <v>107</v>
      </c>
      <c r="D1792" t="s">
        <v>4050</v>
      </c>
      <c r="E1792">
        <v>135</v>
      </c>
      <c r="F1792">
        <v>37</v>
      </c>
      <c r="G1792">
        <v>95</v>
      </c>
      <c r="H1792">
        <v>2</v>
      </c>
      <c r="I1792">
        <v>1</v>
      </c>
      <c r="J1792">
        <v>20</v>
      </c>
      <c r="K1792">
        <v>0</v>
      </c>
      <c r="L1792">
        <v>0</v>
      </c>
      <c r="M1792">
        <v>0</v>
      </c>
      <c r="N1792">
        <v>0</v>
      </c>
    </row>
    <row r="1793" spans="1:14" x14ac:dyDescent="0.25">
      <c r="A1793" t="s">
        <v>5842</v>
      </c>
      <c r="B1793" t="s">
        <v>72</v>
      </c>
      <c r="C1793" t="s">
        <v>108</v>
      </c>
      <c r="D1793" t="s">
        <v>4050</v>
      </c>
      <c r="E1793">
        <v>283</v>
      </c>
      <c r="F1793">
        <v>71</v>
      </c>
      <c r="G1793">
        <v>202</v>
      </c>
      <c r="H1793">
        <v>10</v>
      </c>
      <c r="I1793">
        <v>0</v>
      </c>
      <c r="J1793">
        <v>64</v>
      </c>
      <c r="K1793">
        <v>0</v>
      </c>
      <c r="L1793">
        <v>0</v>
      </c>
      <c r="M1793">
        <v>0</v>
      </c>
      <c r="N1793">
        <v>0</v>
      </c>
    </row>
    <row r="1794" spans="1:14" x14ac:dyDescent="0.25">
      <c r="A1794" t="s">
        <v>5843</v>
      </c>
      <c r="B1794" t="s">
        <v>72</v>
      </c>
      <c r="C1794" t="s">
        <v>109</v>
      </c>
      <c r="D1794" t="s">
        <v>4050</v>
      </c>
      <c r="E1794">
        <v>373</v>
      </c>
      <c r="F1794">
        <v>96</v>
      </c>
      <c r="G1794">
        <v>270</v>
      </c>
      <c r="H1794">
        <v>7</v>
      </c>
      <c r="I1794">
        <v>0</v>
      </c>
      <c r="J1794">
        <v>80</v>
      </c>
      <c r="K1794">
        <v>0</v>
      </c>
      <c r="L1794">
        <v>0</v>
      </c>
      <c r="M1794">
        <v>0</v>
      </c>
      <c r="N1794">
        <v>0</v>
      </c>
    </row>
    <row r="1795" spans="1:14" x14ac:dyDescent="0.25">
      <c r="A1795" t="s">
        <v>5844</v>
      </c>
      <c r="B1795" t="s">
        <v>72</v>
      </c>
      <c r="C1795" t="s">
        <v>110</v>
      </c>
      <c r="D1795" t="s">
        <v>4050</v>
      </c>
      <c r="E1795">
        <v>450</v>
      </c>
      <c r="F1795">
        <v>77</v>
      </c>
      <c r="G1795">
        <v>363</v>
      </c>
      <c r="H1795">
        <v>9</v>
      </c>
      <c r="I1795">
        <v>1</v>
      </c>
      <c r="J1795">
        <v>94</v>
      </c>
      <c r="K1795">
        <v>0</v>
      </c>
      <c r="L1795">
        <v>0</v>
      </c>
      <c r="M1795">
        <v>0</v>
      </c>
      <c r="N1795">
        <v>0</v>
      </c>
    </row>
    <row r="1796" spans="1:14" x14ac:dyDescent="0.25">
      <c r="A1796" t="s">
        <v>5845</v>
      </c>
      <c r="B1796" t="s">
        <v>72</v>
      </c>
      <c r="C1796" t="s">
        <v>111</v>
      </c>
      <c r="D1796" t="s">
        <v>4050</v>
      </c>
      <c r="E1796">
        <v>112</v>
      </c>
      <c r="F1796">
        <v>30</v>
      </c>
      <c r="G1796">
        <v>79</v>
      </c>
      <c r="H1796">
        <v>3</v>
      </c>
      <c r="I1796">
        <v>0</v>
      </c>
      <c r="J1796">
        <v>26</v>
      </c>
      <c r="K1796">
        <v>0</v>
      </c>
      <c r="L1796">
        <v>0</v>
      </c>
      <c r="M1796">
        <v>0</v>
      </c>
      <c r="N1796">
        <v>0</v>
      </c>
    </row>
    <row r="1797" spans="1:14" x14ac:dyDescent="0.25">
      <c r="A1797" t="s">
        <v>5846</v>
      </c>
      <c r="B1797" t="s">
        <v>72</v>
      </c>
      <c r="C1797" t="s">
        <v>112</v>
      </c>
      <c r="D1797" t="s">
        <v>4050</v>
      </c>
      <c r="E1797">
        <v>130</v>
      </c>
      <c r="F1797">
        <v>36</v>
      </c>
      <c r="G1797">
        <v>92</v>
      </c>
      <c r="H1797">
        <v>2</v>
      </c>
      <c r="I1797">
        <v>0</v>
      </c>
      <c r="J1797">
        <v>21</v>
      </c>
      <c r="K1797">
        <v>0</v>
      </c>
      <c r="L1797">
        <v>0</v>
      </c>
      <c r="M1797">
        <v>0</v>
      </c>
      <c r="N1797">
        <v>0</v>
      </c>
    </row>
    <row r="1798" spans="1:14" x14ac:dyDescent="0.25">
      <c r="A1798" t="s">
        <v>5847</v>
      </c>
      <c r="B1798" t="s">
        <v>72</v>
      </c>
      <c r="C1798" t="s">
        <v>113</v>
      </c>
      <c r="D1798" t="s">
        <v>4050</v>
      </c>
      <c r="E1798">
        <v>512</v>
      </c>
      <c r="F1798">
        <v>132</v>
      </c>
      <c r="G1798">
        <v>372</v>
      </c>
      <c r="H1798">
        <v>6</v>
      </c>
      <c r="I1798">
        <v>2</v>
      </c>
      <c r="J1798">
        <v>103</v>
      </c>
      <c r="K1798">
        <v>0</v>
      </c>
      <c r="L1798">
        <v>0</v>
      </c>
      <c r="M1798">
        <v>0</v>
      </c>
      <c r="N1798">
        <v>0</v>
      </c>
    </row>
    <row r="1799" spans="1:14" x14ac:dyDescent="0.25">
      <c r="A1799" t="s">
        <v>5848</v>
      </c>
      <c r="B1799" t="s">
        <v>72</v>
      </c>
      <c r="C1799" t="s">
        <v>114</v>
      </c>
      <c r="D1799" t="s">
        <v>4050</v>
      </c>
      <c r="E1799">
        <v>132</v>
      </c>
      <c r="F1799">
        <v>29</v>
      </c>
      <c r="G1799">
        <v>97</v>
      </c>
      <c r="H1799">
        <v>6</v>
      </c>
      <c r="I1799">
        <v>0</v>
      </c>
      <c r="J1799">
        <v>27</v>
      </c>
      <c r="K1799">
        <v>0</v>
      </c>
      <c r="L1799">
        <v>0</v>
      </c>
      <c r="M1799">
        <v>0</v>
      </c>
      <c r="N1799">
        <v>0</v>
      </c>
    </row>
    <row r="1800" spans="1:14" x14ac:dyDescent="0.25">
      <c r="A1800" t="s">
        <v>5849</v>
      </c>
      <c r="B1800" t="s">
        <v>72</v>
      </c>
      <c r="C1800" t="s">
        <v>115</v>
      </c>
      <c r="D1800" t="s">
        <v>4050</v>
      </c>
      <c r="E1800">
        <v>268</v>
      </c>
      <c r="F1800">
        <v>72</v>
      </c>
      <c r="G1800">
        <v>195</v>
      </c>
      <c r="H1800">
        <v>1</v>
      </c>
      <c r="I1800">
        <v>0</v>
      </c>
      <c r="J1800">
        <v>42</v>
      </c>
      <c r="K1800">
        <v>0</v>
      </c>
      <c r="L1800">
        <v>0</v>
      </c>
      <c r="M1800">
        <v>0</v>
      </c>
      <c r="N1800">
        <v>0</v>
      </c>
    </row>
    <row r="1801" spans="1:14" x14ac:dyDescent="0.25">
      <c r="A1801" t="s">
        <v>5850</v>
      </c>
      <c r="B1801" t="s">
        <v>72</v>
      </c>
      <c r="C1801" t="s">
        <v>116</v>
      </c>
      <c r="D1801" t="s">
        <v>4050</v>
      </c>
      <c r="E1801">
        <v>197</v>
      </c>
      <c r="F1801">
        <v>49</v>
      </c>
      <c r="G1801">
        <v>146</v>
      </c>
      <c r="H1801">
        <v>2</v>
      </c>
      <c r="I1801">
        <v>0</v>
      </c>
      <c r="J1801">
        <v>47</v>
      </c>
      <c r="K1801">
        <v>0</v>
      </c>
      <c r="L1801">
        <v>0</v>
      </c>
      <c r="M1801">
        <v>0</v>
      </c>
      <c r="N1801">
        <v>0</v>
      </c>
    </row>
    <row r="1802" spans="1:14" x14ac:dyDescent="0.25">
      <c r="A1802" t="s">
        <v>5851</v>
      </c>
      <c r="B1802" t="s">
        <v>72</v>
      </c>
      <c r="C1802" t="s">
        <v>117</v>
      </c>
      <c r="D1802" t="s">
        <v>4050</v>
      </c>
      <c r="E1802">
        <v>189</v>
      </c>
      <c r="F1802">
        <v>46</v>
      </c>
      <c r="G1802">
        <v>136</v>
      </c>
      <c r="H1802">
        <v>6</v>
      </c>
      <c r="I1802">
        <v>1</v>
      </c>
      <c r="J1802">
        <v>33</v>
      </c>
      <c r="K1802">
        <v>0</v>
      </c>
      <c r="L1802">
        <v>0</v>
      </c>
      <c r="M1802">
        <v>0</v>
      </c>
      <c r="N1802">
        <v>0</v>
      </c>
    </row>
    <row r="1803" spans="1:14" x14ac:dyDescent="0.25">
      <c r="A1803" t="s">
        <v>5852</v>
      </c>
      <c r="B1803" t="s">
        <v>72</v>
      </c>
      <c r="C1803" t="s">
        <v>118</v>
      </c>
      <c r="D1803" t="s">
        <v>4050</v>
      </c>
      <c r="E1803">
        <v>3</v>
      </c>
      <c r="F1803">
        <v>0</v>
      </c>
      <c r="G1803">
        <v>3</v>
      </c>
      <c r="H1803">
        <v>0</v>
      </c>
      <c r="I1803">
        <v>0</v>
      </c>
      <c r="J1803">
        <v>2</v>
      </c>
      <c r="K1803">
        <v>0</v>
      </c>
      <c r="L1803">
        <v>0</v>
      </c>
      <c r="M1803">
        <v>0</v>
      </c>
      <c r="N1803">
        <v>0</v>
      </c>
    </row>
    <row r="1804" spans="1:14" x14ac:dyDescent="0.25">
      <c r="A1804" t="s">
        <v>5853</v>
      </c>
      <c r="B1804" t="s">
        <v>72</v>
      </c>
      <c r="C1804" t="s">
        <v>119</v>
      </c>
      <c r="D1804" t="s">
        <v>4050</v>
      </c>
      <c r="E1804">
        <v>299</v>
      </c>
      <c r="F1804">
        <v>83</v>
      </c>
      <c r="G1804">
        <v>214</v>
      </c>
      <c r="H1804">
        <v>2</v>
      </c>
      <c r="I1804">
        <v>0</v>
      </c>
      <c r="J1804">
        <v>55</v>
      </c>
      <c r="K1804">
        <v>0</v>
      </c>
      <c r="L1804">
        <v>0</v>
      </c>
      <c r="M1804">
        <v>0</v>
      </c>
      <c r="N1804">
        <v>0</v>
      </c>
    </row>
    <row r="1805" spans="1:14" x14ac:dyDescent="0.25">
      <c r="A1805" t="s">
        <v>5854</v>
      </c>
      <c r="B1805" t="s">
        <v>72</v>
      </c>
      <c r="C1805" t="s">
        <v>120</v>
      </c>
      <c r="D1805" t="s">
        <v>4050</v>
      </c>
      <c r="E1805">
        <v>232</v>
      </c>
      <c r="F1805">
        <v>27</v>
      </c>
      <c r="G1805">
        <v>200</v>
      </c>
      <c r="H1805">
        <v>4</v>
      </c>
      <c r="I1805">
        <v>1</v>
      </c>
      <c r="J1805">
        <v>38</v>
      </c>
      <c r="K1805">
        <v>0</v>
      </c>
      <c r="L1805">
        <v>0</v>
      </c>
      <c r="M1805">
        <v>0</v>
      </c>
      <c r="N1805">
        <v>0</v>
      </c>
    </row>
    <row r="1806" spans="1:14" x14ac:dyDescent="0.25">
      <c r="A1806" t="s">
        <v>5855</v>
      </c>
      <c r="B1806" t="s">
        <v>72</v>
      </c>
      <c r="C1806" t="s">
        <v>121</v>
      </c>
      <c r="D1806" t="s">
        <v>4050</v>
      </c>
      <c r="E1806">
        <v>277</v>
      </c>
      <c r="F1806">
        <v>49</v>
      </c>
      <c r="G1806">
        <v>215</v>
      </c>
      <c r="H1806">
        <v>12</v>
      </c>
      <c r="I1806">
        <v>1</v>
      </c>
      <c r="J1806">
        <v>60</v>
      </c>
      <c r="K1806">
        <v>0</v>
      </c>
      <c r="L1806">
        <v>0</v>
      </c>
      <c r="M1806">
        <v>0</v>
      </c>
      <c r="N1806">
        <v>0</v>
      </c>
    </row>
    <row r="1807" spans="1:14" x14ac:dyDescent="0.25">
      <c r="A1807" t="s">
        <v>5856</v>
      </c>
      <c r="B1807" t="s">
        <v>72</v>
      </c>
      <c r="C1807" t="s">
        <v>122</v>
      </c>
      <c r="D1807" t="s">
        <v>4050</v>
      </c>
      <c r="E1807">
        <v>209</v>
      </c>
      <c r="F1807">
        <v>37</v>
      </c>
      <c r="G1807">
        <v>172</v>
      </c>
      <c r="H1807">
        <v>0</v>
      </c>
      <c r="I1807">
        <v>0</v>
      </c>
      <c r="J1807">
        <v>22</v>
      </c>
      <c r="K1807">
        <v>0</v>
      </c>
      <c r="L1807">
        <v>0</v>
      </c>
      <c r="M1807">
        <v>0</v>
      </c>
      <c r="N1807">
        <v>0</v>
      </c>
    </row>
    <row r="1808" spans="1:14" x14ac:dyDescent="0.25">
      <c r="A1808" t="s">
        <v>5857</v>
      </c>
      <c r="B1808" t="s">
        <v>72</v>
      </c>
      <c r="C1808" t="s">
        <v>123</v>
      </c>
      <c r="D1808" t="s">
        <v>4050</v>
      </c>
      <c r="E1808">
        <v>65</v>
      </c>
      <c r="F1808">
        <v>7</v>
      </c>
      <c r="G1808">
        <v>56</v>
      </c>
      <c r="H1808">
        <v>2</v>
      </c>
      <c r="I1808">
        <v>0</v>
      </c>
      <c r="J1808">
        <v>15</v>
      </c>
      <c r="K1808">
        <v>0</v>
      </c>
      <c r="L1808">
        <v>0</v>
      </c>
      <c r="M1808">
        <v>0</v>
      </c>
      <c r="N1808">
        <v>0</v>
      </c>
    </row>
    <row r="1809" spans="1:14" x14ac:dyDescent="0.25">
      <c r="A1809" t="s">
        <v>5858</v>
      </c>
      <c r="B1809" t="s">
        <v>72</v>
      </c>
      <c r="C1809" t="s">
        <v>124</v>
      </c>
      <c r="D1809" t="s">
        <v>4050</v>
      </c>
      <c r="E1809">
        <v>154</v>
      </c>
      <c r="F1809">
        <v>11</v>
      </c>
      <c r="G1809">
        <v>142</v>
      </c>
      <c r="H1809">
        <v>1</v>
      </c>
      <c r="I1809">
        <v>0</v>
      </c>
      <c r="J1809">
        <v>10</v>
      </c>
      <c r="K1809">
        <v>0</v>
      </c>
      <c r="L1809">
        <v>0</v>
      </c>
      <c r="M1809">
        <v>0</v>
      </c>
      <c r="N1809">
        <v>0</v>
      </c>
    </row>
    <row r="1810" spans="1:14" x14ac:dyDescent="0.25">
      <c r="A1810" t="s">
        <v>5859</v>
      </c>
      <c r="B1810" t="s">
        <v>72</v>
      </c>
      <c r="C1810" t="s">
        <v>125</v>
      </c>
      <c r="D1810" t="s">
        <v>4050</v>
      </c>
      <c r="E1810">
        <v>477</v>
      </c>
      <c r="F1810">
        <v>64</v>
      </c>
      <c r="G1810">
        <v>409</v>
      </c>
      <c r="H1810">
        <v>4</v>
      </c>
      <c r="I1810">
        <v>0</v>
      </c>
      <c r="J1810">
        <v>70</v>
      </c>
      <c r="K1810">
        <v>0</v>
      </c>
      <c r="L1810">
        <v>0</v>
      </c>
      <c r="M1810">
        <v>0</v>
      </c>
      <c r="N1810">
        <v>0</v>
      </c>
    </row>
    <row r="1811" spans="1:14" x14ac:dyDescent="0.25">
      <c r="A1811" t="s">
        <v>5860</v>
      </c>
      <c r="B1811" t="s">
        <v>72</v>
      </c>
      <c r="C1811" t="s">
        <v>126</v>
      </c>
      <c r="D1811" t="s">
        <v>4050</v>
      </c>
      <c r="E1811">
        <v>432</v>
      </c>
      <c r="F1811">
        <v>99</v>
      </c>
      <c r="G1811">
        <v>326</v>
      </c>
      <c r="H1811">
        <v>4</v>
      </c>
      <c r="I1811">
        <v>3</v>
      </c>
      <c r="J1811">
        <v>104</v>
      </c>
      <c r="K1811">
        <v>0</v>
      </c>
      <c r="L1811">
        <v>0</v>
      </c>
      <c r="M1811">
        <v>0</v>
      </c>
      <c r="N1811">
        <v>0</v>
      </c>
    </row>
    <row r="1812" spans="1:14" x14ac:dyDescent="0.25">
      <c r="A1812" t="s">
        <v>5861</v>
      </c>
      <c r="B1812" t="s">
        <v>72</v>
      </c>
      <c r="C1812" t="s">
        <v>127</v>
      </c>
      <c r="D1812" t="s">
        <v>4050</v>
      </c>
      <c r="E1812">
        <v>205</v>
      </c>
      <c r="F1812">
        <v>23</v>
      </c>
      <c r="G1812">
        <v>181</v>
      </c>
      <c r="H1812">
        <v>1</v>
      </c>
      <c r="I1812">
        <v>0</v>
      </c>
      <c r="J1812">
        <v>54</v>
      </c>
      <c r="K1812">
        <v>0</v>
      </c>
      <c r="L1812">
        <v>0</v>
      </c>
      <c r="M1812">
        <v>0</v>
      </c>
      <c r="N1812">
        <v>0</v>
      </c>
    </row>
    <row r="1813" spans="1:14" x14ac:dyDescent="0.25">
      <c r="A1813" t="s">
        <v>5862</v>
      </c>
      <c r="B1813" t="s">
        <v>72</v>
      </c>
      <c r="C1813" t="s">
        <v>128</v>
      </c>
      <c r="D1813" t="s">
        <v>4050</v>
      </c>
      <c r="E1813">
        <v>190</v>
      </c>
      <c r="F1813">
        <v>48</v>
      </c>
      <c r="G1813">
        <v>141</v>
      </c>
      <c r="H1813">
        <v>1</v>
      </c>
      <c r="I1813">
        <v>0</v>
      </c>
      <c r="J1813">
        <v>31</v>
      </c>
      <c r="K1813">
        <v>0</v>
      </c>
      <c r="L1813">
        <v>0</v>
      </c>
      <c r="M1813">
        <v>0</v>
      </c>
      <c r="N1813">
        <v>0</v>
      </c>
    </row>
    <row r="1814" spans="1:14" x14ac:dyDescent="0.25">
      <c r="A1814" t="s">
        <v>5863</v>
      </c>
      <c r="B1814" t="s">
        <v>72</v>
      </c>
      <c r="C1814" t="s">
        <v>129</v>
      </c>
      <c r="D1814" t="s">
        <v>4050</v>
      </c>
      <c r="E1814">
        <v>126</v>
      </c>
      <c r="F1814">
        <v>29</v>
      </c>
      <c r="G1814">
        <v>94</v>
      </c>
      <c r="H1814">
        <v>3</v>
      </c>
      <c r="I1814">
        <v>0</v>
      </c>
      <c r="J1814">
        <v>26</v>
      </c>
      <c r="K1814">
        <v>0</v>
      </c>
      <c r="L1814">
        <v>0</v>
      </c>
      <c r="M1814">
        <v>0</v>
      </c>
      <c r="N1814">
        <v>0</v>
      </c>
    </row>
    <row r="1815" spans="1:14" x14ac:dyDescent="0.25">
      <c r="A1815" t="s">
        <v>5864</v>
      </c>
      <c r="B1815" t="s">
        <v>72</v>
      </c>
      <c r="C1815" t="s">
        <v>130</v>
      </c>
      <c r="D1815" t="s">
        <v>4050</v>
      </c>
      <c r="E1815">
        <v>255</v>
      </c>
      <c r="F1815">
        <v>49</v>
      </c>
      <c r="G1815">
        <v>197</v>
      </c>
      <c r="H1815">
        <v>8</v>
      </c>
      <c r="I1815">
        <v>1</v>
      </c>
      <c r="J1815">
        <v>50</v>
      </c>
      <c r="K1815">
        <v>0</v>
      </c>
      <c r="L1815">
        <v>0</v>
      </c>
      <c r="M1815">
        <v>0</v>
      </c>
      <c r="N1815">
        <v>0</v>
      </c>
    </row>
    <row r="1816" spans="1:14" x14ac:dyDescent="0.25">
      <c r="A1816" t="s">
        <v>5865</v>
      </c>
      <c r="B1816" t="s">
        <v>72</v>
      </c>
      <c r="C1816" t="s">
        <v>131</v>
      </c>
      <c r="D1816" t="s">
        <v>4050</v>
      </c>
      <c r="E1816">
        <v>196</v>
      </c>
      <c r="F1816">
        <v>40</v>
      </c>
      <c r="G1816">
        <v>149</v>
      </c>
      <c r="H1816">
        <v>4</v>
      </c>
      <c r="I1816">
        <v>3</v>
      </c>
      <c r="J1816">
        <v>41</v>
      </c>
      <c r="K1816">
        <v>0</v>
      </c>
      <c r="L1816">
        <v>0</v>
      </c>
      <c r="M1816">
        <v>0</v>
      </c>
      <c r="N1816">
        <v>0</v>
      </c>
    </row>
    <row r="1817" spans="1:14" x14ac:dyDescent="0.25">
      <c r="A1817" t="s">
        <v>5866</v>
      </c>
      <c r="B1817" t="s">
        <v>72</v>
      </c>
      <c r="C1817" t="s">
        <v>132</v>
      </c>
      <c r="D1817" t="s">
        <v>4050</v>
      </c>
      <c r="E1817">
        <v>182</v>
      </c>
      <c r="F1817">
        <v>44</v>
      </c>
      <c r="G1817">
        <v>137</v>
      </c>
      <c r="H1817">
        <v>1</v>
      </c>
      <c r="I1817">
        <v>0</v>
      </c>
      <c r="J1817">
        <v>38</v>
      </c>
      <c r="K1817">
        <v>0</v>
      </c>
      <c r="L1817">
        <v>0</v>
      </c>
      <c r="M1817">
        <v>0</v>
      </c>
      <c r="N1817">
        <v>0</v>
      </c>
    </row>
    <row r="1818" spans="1:14" x14ac:dyDescent="0.25">
      <c r="A1818" t="s">
        <v>5867</v>
      </c>
      <c r="B1818" t="s">
        <v>72</v>
      </c>
      <c r="C1818" t="s">
        <v>133</v>
      </c>
      <c r="D1818" t="s">
        <v>4050</v>
      </c>
      <c r="E1818">
        <v>243</v>
      </c>
      <c r="F1818">
        <v>51</v>
      </c>
      <c r="G1818">
        <v>189</v>
      </c>
      <c r="H1818">
        <v>3</v>
      </c>
      <c r="I1818">
        <v>0</v>
      </c>
      <c r="J1818">
        <v>53</v>
      </c>
      <c r="K1818">
        <v>0</v>
      </c>
      <c r="L1818">
        <v>0</v>
      </c>
      <c r="M1818">
        <v>0</v>
      </c>
      <c r="N1818">
        <v>0</v>
      </c>
    </row>
    <row r="1819" spans="1:14" x14ac:dyDescent="0.25">
      <c r="A1819" t="s">
        <v>5868</v>
      </c>
      <c r="B1819" t="s">
        <v>72</v>
      </c>
      <c r="C1819" t="s">
        <v>134</v>
      </c>
      <c r="D1819" t="s">
        <v>4050</v>
      </c>
      <c r="E1819">
        <v>214</v>
      </c>
      <c r="F1819">
        <v>39</v>
      </c>
      <c r="G1819">
        <v>168</v>
      </c>
      <c r="H1819">
        <v>5</v>
      </c>
      <c r="I1819">
        <v>2</v>
      </c>
      <c r="J1819">
        <v>35</v>
      </c>
      <c r="K1819">
        <v>0</v>
      </c>
      <c r="L1819">
        <v>0</v>
      </c>
      <c r="M1819">
        <v>0</v>
      </c>
      <c r="N1819">
        <v>0</v>
      </c>
    </row>
    <row r="1820" spans="1:14" x14ac:dyDescent="0.25">
      <c r="A1820" t="s">
        <v>5869</v>
      </c>
      <c r="B1820" t="s">
        <v>72</v>
      </c>
      <c r="C1820" t="s">
        <v>135</v>
      </c>
      <c r="D1820" t="s">
        <v>4050</v>
      </c>
      <c r="E1820">
        <v>851</v>
      </c>
      <c r="F1820">
        <v>205</v>
      </c>
      <c r="G1820">
        <v>628</v>
      </c>
      <c r="H1820">
        <v>17</v>
      </c>
      <c r="I1820">
        <v>1</v>
      </c>
      <c r="J1820">
        <v>248</v>
      </c>
      <c r="K1820">
        <v>0</v>
      </c>
      <c r="L1820">
        <v>0</v>
      </c>
      <c r="M1820">
        <v>0</v>
      </c>
      <c r="N1820">
        <v>0</v>
      </c>
    </row>
    <row r="1821" spans="1:14" x14ac:dyDescent="0.25">
      <c r="A1821" t="s">
        <v>5870</v>
      </c>
      <c r="B1821" t="s">
        <v>72</v>
      </c>
      <c r="C1821" t="s">
        <v>136</v>
      </c>
      <c r="D1821" t="s">
        <v>4050</v>
      </c>
      <c r="E1821">
        <v>98</v>
      </c>
      <c r="F1821">
        <v>18</v>
      </c>
      <c r="G1821">
        <v>80</v>
      </c>
      <c r="H1821">
        <v>0</v>
      </c>
      <c r="I1821">
        <v>0</v>
      </c>
      <c r="J1821">
        <v>16</v>
      </c>
      <c r="K1821">
        <v>0</v>
      </c>
      <c r="L1821">
        <v>0</v>
      </c>
      <c r="M1821">
        <v>0</v>
      </c>
      <c r="N1821">
        <v>0</v>
      </c>
    </row>
    <row r="1822" spans="1:14" x14ac:dyDescent="0.25">
      <c r="A1822" t="s">
        <v>5871</v>
      </c>
      <c r="B1822" t="s">
        <v>72</v>
      </c>
      <c r="C1822" t="s">
        <v>137</v>
      </c>
      <c r="D1822" t="s">
        <v>4050</v>
      </c>
      <c r="E1822">
        <v>404</v>
      </c>
      <c r="F1822">
        <v>81</v>
      </c>
      <c r="G1822">
        <v>319</v>
      </c>
      <c r="H1822">
        <v>3</v>
      </c>
      <c r="I1822">
        <v>1</v>
      </c>
      <c r="J1822">
        <v>78</v>
      </c>
      <c r="K1822">
        <v>0</v>
      </c>
      <c r="L1822">
        <v>0</v>
      </c>
      <c r="M1822">
        <v>0</v>
      </c>
      <c r="N1822">
        <v>0</v>
      </c>
    </row>
    <row r="1823" spans="1:14" x14ac:dyDescent="0.25">
      <c r="A1823" t="s">
        <v>5872</v>
      </c>
      <c r="B1823" t="s">
        <v>72</v>
      </c>
      <c r="C1823" t="s">
        <v>138</v>
      </c>
      <c r="D1823" t="s">
        <v>4050</v>
      </c>
      <c r="E1823">
        <v>231</v>
      </c>
      <c r="F1823">
        <v>49</v>
      </c>
      <c r="G1823">
        <v>172</v>
      </c>
      <c r="H1823">
        <v>7</v>
      </c>
      <c r="I1823">
        <v>3</v>
      </c>
      <c r="J1823">
        <v>59</v>
      </c>
      <c r="K1823">
        <v>0</v>
      </c>
      <c r="L1823">
        <v>0</v>
      </c>
      <c r="M1823">
        <v>0</v>
      </c>
      <c r="N1823">
        <v>0</v>
      </c>
    </row>
    <row r="1824" spans="1:14" x14ac:dyDescent="0.25">
      <c r="A1824" t="s">
        <v>5873</v>
      </c>
      <c r="B1824" t="s">
        <v>72</v>
      </c>
      <c r="C1824" t="s">
        <v>139</v>
      </c>
      <c r="D1824" t="s">
        <v>4050</v>
      </c>
      <c r="E1824">
        <v>151</v>
      </c>
      <c r="F1824">
        <v>29</v>
      </c>
      <c r="G1824">
        <v>121</v>
      </c>
      <c r="H1824">
        <v>1</v>
      </c>
      <c r="I1824">
        <v>0</v>
      </c>
      <c r="J1824">
        <v>30</v>
      </c>
      <c r="K1824">
        <v>0</v>
      </c>
      <c r="L1824">
        <v>0</v>
      </c>
      <c r="M1824">
        <v>0</v>
      </c>
      <c r="N1824">
        <v>0</v>
      </c>
    </row>
    <row r="1825" spans="1:14" x14ac:dyDescent="0.25">
      <c r="A1825" t="s">
        <v>5874</v>
      </c>
      <c r="B1825" t="s">
        <v>72</v>
      </c>
      <c r="C1825" t="s">
        <v>140</v>
      </c>
      <c r="D1825" t="s">
        <v>4050</v>
      </c>
      <c r="E1825">
        <v>92</v>
      </c>
      <c r="F1825">
        <v>19</v>
      </c>
      <c r="G1825">
        <v>70</v>
      </c>
      <c r="H1825">
        <v>3</v>
      </c>
      <c r="I1825">
        <v>0</v>
      </c>
      <c r="J1825">
        <v>17</v>
      </c>
      <c r="K1825">
        <v>0</v>
      </c>
      <c r="L1825">
        <v>0</v>
      </c>
      <c r="M1825">
        <v>0</v>
      </c>
      <c r="N1825">
        <v>0</v>
      </c>
    </row>
    <row r="1826" spans="1:14" x14ac:dyDescent="0.25">
      <c r="A1826" t="s">
        <v>5875</v>
      </c>
      <c r="B1826" t="s">
        <v>72</v>
      </c>
      <c r="C1826" t="s">
        <v>141</v>
      </c>
      <c r="D1826" t="s">
        <v>4050</v>
      </c>
      <c r="E1826">
        <v>87</v>
      </c>
      <c r="F1826">
        <v>23</v>
      </c>
      <c r="G1826">
        <v>58</v>
      </c>
      <c r="H1826">
        <v>5</v>
      </c>
      <c r="I1826">
        <v>1</v>
      </c>
      <c r="J1826">
        <v>23</v>
      </c>
      <c r="K1826">
        <v>0</v>
      </c>
      <c r="L1826">
        <v>0</v>
      </c>
      <c r="M1826">
        <v>0</v>
      </c>
      <c r="N1826">
        <v>0</v>
      </c>
    </row>
    <row r="1827" spans="1:14" x14ac:dyDescent="0.25">
      <c r="A1827" t="s">
        <v>5876</v>
      </c>
      <c r="B1827" t="s">
        <v>72</v>
      </c>
      <c r="C1827" t="s">
        <v>142</v>
      </c>
      <c r="D1827" t="s">
        <v>4050</v>
      </c>
      <c r="E1827">
        <v>1005</v>
      </c>
      <c r="F1827">
        <v>268</v>
      </c>
      <c r="G1827">
        <v>725</v>
      </c>
      <c r="H1827">
        <v>10</v>
      </c>
      <c r="I1827">
        <v>2</v>
      </c>
      <c r="J1827">
        <v>292</v>
      </c>
      <c r="K1827">
        <v>0</v>
      </c>
      <c r="L1827">
        <v>0</v>
      </c>
      <c r="M1827">
        <v>0</v>
      </c>
      <c r="N1827">
        <v>0</v>
      </c>
    </row>
    <row r="1828" spans="1:14" x14ac:dyDescent="0.25">
      <c r="A1828" t="s">
        <v>5877</v>
      </c>
      <c r="B1828" t="s">
        <v>72</v>
      </c>
      <c r="C1828" t="s">
        <v>143</v>
      </c>
      <c r="D1828" t="s">
        <v>4050</v>
      </c>
      <c r="E1828">
        <v>143</v>
      </c>
      <c r="F1828">
        <v>35</v>
      </c>
      <c r="G1828">
        <v>104</v>
      </c>
      <c r="H1828">
        <v>4</v>
      </c>
      <c r="I1828">
        <v>0</v>
      </c>
      <c r="J1828">
        <v>19</v>
      </c>
      <c r="K1828">
        <v>0</v>
      </c>
      <c r="L1828">
        <v>0</v>
      </c>
      <c r="M1828">
        <v>0</v>
      </c>
      <c r="N1828">
        <v>0</v>
      </c>
    </row>
    <row r="1829" spans="1:14" x14ac:dyDescent="0.25">
      <c r="A1829" t="s">
        <v>5878</v>
      </c>
      <c r="B1829" t="s">
        <v>72</v>
      </c>
      <c r="C1829" t="s">
        <v>144</v>
      </c>
      <c r="D1829" t="s">
        <v>4050</v>
      </c>
      <c r="E1829">
        <v>155</v>
      </c>
      <c r="F1829">
        <v>36</v>
      </c>
      <c r="G1829">
        <v>115</v>
      </c>
      <c r="H1829">
        <v>4</v>
      </c>
      <c r="I1829">
        <v>0</v>
      </c>
      <c r="J1829">
        <v>22</v>
      </c>
      <c r="K1829">
        <v>0</v>
      </c>
      <c r="L1829">
        <v>0</v>
      </c>
      <c r="M1829">
        <v>0</v>
      </c>
      <c r="N1829">
        <v>0</v>
      </c>
    </row>
    <row r="1830" spans="1:14" x14ac:dyDescent="0.25">
      <c r="A1830" t="s">
        <v>5879</v>
      </c>
      <c r="B1830" t="s">
        <v>72</v>
      </c>
      <c r="C1830" t="s">
        <v>145</v>
      </c>
      <c r="D1830" t="s">
        <v>4050</v>
      </c>
      <c r="E1830">
        <v>45</v>
      </c>
      <c r="F1830">
        <v>16</v>
      </c>
      <c r="G1830">
        <v>29</v>
      </c>
      <c r="H1830">
        <v>0</v>
      </c>
      <c r="I1830">
        <v>0</v>
      </c>
      <c r="J1830">
        <v>8</v>
      </c>
      <c r="K1830">
        <v>0</v>
      </c>
      <c r="L1830">
        <v>0</v>
      </c>
      <c r="M1830">
        <v>0</v>
      </c>
      <c r="N1830">
        <v>0</v>
      </c>
    </row>
    <row r="1831" spans="1:14" x14ac:dyDescent="0.25">
      <c r="A1831" t="s">
        <v>5880</v>
      </c>
      <c r="B1831" t="s">
        <v>72</v>
      </c>
      <c r="C1831" t="s">
        <v>146</v>
      </c>
      <c r="D1831" t="s">
        <v>4050</v>
      </c>
      <c r="E1831">
        <v>186</v>
      </c>
      <c r="F1831">
        <v>31</v>
      </c>
      <c r="G1831">
        <v>149</v>
      </c>
      <c r="H1831">
        <v>4</v>
      </c>
      <c r="I1831">
        <v>2</v>
      </c>
      <c r="J1831">
        <v>44</v>
      </c>
      <c r="K1831">
        <v>0</v>
      </c>
      <c r="L1831">
        <v>0</v>
      </c>
      <c r="M1831">
        <v>0</v>
      </c>
      <c r="N1831">
        <v>0</v>
      </c>
    </row>
    <row r="1832" spans="1:14" x14ac:dyDescent="0.25">
      <c r="A1832" t="s">
        <v>5881</v>
      </c>
      <c r="B1832" t="s">
        <v>72</v>
      </c>
      <c r="C1832" t="s">
        <v>147</v>
      </c>
      <c r="D1832" t="s">
        <v>4050</v>
      </c>
      <c r="E1832">
        <v>77</v>
      </c>
      <c r="F1832">
        <v>17</v>
      </c>
      <c r="G1832">
        <v>58</v>
      </c>
      <c r="H1832">
        <v>2</v>
      </c>
      <c r="I1832">
        <v>0</v>
      </c>
      <c r="J1832">
        <v>23</v>
      </c>
      <c r="K1832">
        <v>0</v>
      </c>
      <c r="L1832">
        <v>0</v>
      </c>
      <c r="M1832">
        <v>0</v>
      </c>
      <c r="N1832">
        <v>0</v>
      </c>
    </row>
    <row r="1833" spans="1:14" x14ac:dyDescent="0.25">
      <c r="A1833" t="s">
        <v>5882</v>
      </c>
      <c r="B1833" t="s">
        <v>72</v>
      </c>
      <c r="C1833" t="s">
        <v>148</v>
      </c>
      <c r="D1833" t="s">
        <v>4050</v>
      </c>
      <c r="E1833">
        <v>1044</v>
      </c>
      <c r="F1833">
        <v>218</v>
      </c>
      <c r="G1833">
        <v>802</v>
      </c>
      <c r="H1833">
        <v>20</v>
      </c>
      <c r="I1833">
        <v>4</v>
      </c>
      <c r="J1833">
        <v>190</v>
      </c>
      <c r="K1833">
        <v>0</v>
      </c>
      <c r="L1833">
        <v>0</v>
      </c>
      <c r="M1833">
        <v>0</v>
      </c>
      <c r="N1833">
        <v>0</v>
      </c>
    </row>
    <row r="1834" spans="1:14" x14ac:dyDescent="0.25">
      <c r="A1834" t="s">
        <v>5883</v>
      </c>
      <c r="B1834" t="s">
        <v>72</v>
      </c>
      <c r="C1834" t="s">
        <v>149</v>
      </c>
      <c r="D1834" t="s">
        <v>4050</v>
      </c>
      <c r="E1834">
        <v>206</v>
      </c>
      <c r="F1834">
        <v>38</v>
      </c>
      <c r="G1834">
        <v>161</v>
      </c>
      <c r="H1834">
        <v>7</v>
      </c>
      <c r="I1834">
        <v>0</v>
      </c>
      <c r="J1834">
        <v>58</v>
      </c>
      <c r="K1834">
        <v>0</v>
      </c>
      <c r="L1834">
        <v>0</v>
      </c>
      <c r="M1834">
        <v>0</v>
      </c>
      <c r="N1834">
        <v>0</v>
      </c>
    </row>
    <row r="1835" spans="1:14" x14ac:dyDescent="0.25">
      <c r="A1835" t="s">
        <v>5884</v>
      </c>
      <c r="B1835" t="s">
        <v>72</v>
      </c>
      <c r="C1835" t="s">
        <v>150</v>
      </c>
      <c r="D1835" t="s">
        <v>4050</v>
      </c>
      <c r="E1835">
        <v>157</v>
      </c>
      <c r="F1835">
        <v>45</v>
      </c>
      <c r="G1835">
        <v>104</v>
      </c>
      <c r="H1835">
        <v>5</v>
      </c>
      <c r="I1835">
        <v>3</v>
      </c>
      <c r="J1835">
        <v>36</v>
      </c>
      <c r="K1835">
        <v>0</v>
      </c>
      <c r="L1835">
        <v>0</v>
      </c>
      <c r="M1835">
        <v>0</v>
      </c>
      <c r="N1835">
        <v>0</v>
      </c>
    </row>
    <row r="1836" spans="1:14" x14ac:dyDescent="0.25">
      <c r="A1836" t="s">
        <v>5885</v>
      </c>
      <c r="B1836" t="s">
        <v>72</v>
      </c>
      <c r="C1836" t="s">
        <v>151</v>
      </c>
      <c r="D1836" t="s">
        <v>4050</v>
      </c>
      <c r="E1836">
        <v>58</v>
      </c>
      <c r="F1836">
        <v>27</v>
      </c>
      <c r="G1836">
        <v>30</v>
      </c>
      <c r="H1836">
        <v>1</v>
      </c>
      <c r="I1836">
        <v>0</v>
      </c>
      <c r="J1836">
        <v>10</v>
      </c>
      <c r="K1836">
        <v>0</v>
      </c>
      <c r="L1836">
        <v>0</v>
      </c>
      <c r="M1836">
        <v>0</v>
      </c>
      <c r="N1836">
        <v>0</v>
      </c>
    </row>
    <row r="1837" spans="1:14" x14ac:dyDescent="0.25">
      <c r="A1837" t="s">
        <v>5886</v>
      </c>
      <c r="B1837" t="s">
        <v>72</v>
      </c>
      <c r="C1837" t="s">
        <v>152</v>
      </c>
      <c r="D1837" t="s">
        <v>4050</v>
      </c>
      <c r="E1837">
        <v>2</v>
      </c>
      <c r="F1837">
        <v>2</v>
      </c>
      <c r="G1837">
        <v>0</v>
      </c>
      <c r="H1837">
        <v>0</v>
      </c>
      <c r="I1837">
        <v>0</v>
      </c>
      <c r="J1837">
        <v>0</v>
      </c>
      <c r="K1837">
        <v>0</v>
      </c>
      <c r="L1837">
        <v>0</v>
      </c>
      <c r="M1837">
        <v>0</v>
      </c>
      <c r="N1837">
        <v>0</v>
      </c>
    </row>
    <row r="1838" spans="1:14" x14ac:dyDescent="0.25">
      <c r="A1838" t="s">
        <v>5887</v>
      </c>
      <c r="B1838" t="s">
        <v>72</v>
      </c>
      <c r="C1838" t="s">
        <v>153</v>
      </c>
      <c r="D1838" t="s">
        <v>4050</v>
      </c>
      <c r="E1838">
        <v>138</v>
      </c>
      <c r="F1838">
        <v>38</v>
      </c>
      <c r="G1838">
        <v>96</v>
      </c>
      <c r="H1838">
        <v>4</v>
      </c>
      <c r="I1838">
        <v>0</v>
      </c>
      <c r="J1838">
        <v>23</v>
      </c>
      <c r="K1838">
        <v>0</v>
      </c>
      <c r="L1838">
        <v>0</v>
      </c>
      <c r="M1838">
        <v>0</v>
      </c>
      <c r="N1838">
        <v>0</v>
      </c>
    </row>
    <row r="1839" spans="1:14" x14ac:dyDescent="0.25">
      <c r="A1839" t="s">
        <v>5888</v>
      </c>
      <c r="B1839" t="s">
        <v>72</v>
      </c>
      <c r="C1839" t="s">
        <v>154</v>
      </c>
      <c r="D1839" t="s">
        <v>4050</v>
      </c>
      <c r="E1839">
        <v>63</v>
      </c>
      <c r="F1839">
        <v>23</v>
      </c>
      <c r="G1839">
        <v>37</v>
      </c>
      <c r="H1839">
        <v>2</v>
      </c>
      <c r="I1839">
        <v>1</v>
      </c>
      <c r="J1839">
        <v>7</v>
      </c>
      <c r="K1839">
        <v>0</v>
      </c>
      <c r="L1839">
        <v>0</v>
      </c>
      <c r="M1839">
        <v>0</v>
      </c>
      <c r="N1839">
        <v>0</v>
      </c>
    </row>
    <row r="1840" spans="1:14" x14ac:dyDescent="0.25">
      <c r="A1840" t="s">
        <v>5889</v>
      </c>
      <c r="B1840" t="s">
        <v>72</v>
      </c>
      <c r="C1840" t="s">
        <v>155</v>
      </c>
      <c r="D1840" t="s">
        <v>4050</v>
      </c>
      <c r="E1840">
        <v>992</v>
      </c>
      <c r="F1840">
        <v>234</v>
      </c>
      <c r="G1840">
        <v>741</v>
      </c>
      <c r="H1840">
        <v>15</v>
      </c>
      <c r="I1840">
        <v>2</v>
      </c>
      <c r="J1840">
        <v>176</v>
      </c>
      <c r="K1840">
        <v>0</v>
      </c>
      <c r="L1840">
        <v>0</v>
      </c>
      <c r="M1840">
        <v>0</v>
      </c>
      <c r="N1840">
        <v>0</v>
      </c>
    </row>
    <row r="1841" spans="1:14" x14ac:dyDescent="0.25">
      <c r="A1841" t="s">
        <v>5890</v>
      </c>
      <c r="B1841" t="s">
        <v>72</v>
      </c>
      <c r="C1841" t="s">
        <v>156</v>
      </c>
      <c r="D1841" t="s">
        <v>4050</v>
      </c>
      <c r="E1841">
        <v>88</v>
      </c>
      <c r="F1841">
        <v>11</v>
      </c>
      <c r="G1841">
        <v>74</v>
      </c>
      <c r="H1841">
        <v>3</v>
      </c>
      <c r="I1841">
        <v>0</v>
      </c>
      <c r="J1841">
        <v>20</v>
      </c>
      <c r="K1841">
        <v>0</v>
      </c>
      <c r="L1841">
        <v>0</v>
      </c>
      <c r="M1841">
        <v>0</v>
      </c>
      <c r="N1841">
        <v>0</v>
      </c>
    </row>
    <row r="1842" spans="1:14" x14ac:dyDescent="0.25">
      <c r="A1842" t="s">
        <v>5891</v>
      </c>
      <c r="B1842" t="s">
        <v>72</v>
      </c>
      <c r="C1842" t="s">
        <v>157</v>
      </c>
      <c r="D1842" t="s">
        <v>4050</v>
      </c>
      <c r="E1842">
        <v>132</v>
      </c>
      <c r="F1842">
        <v>34</v>
      </c>
      <c r="G1842">
        <v>92</v>
      </c>
      <c r="H1842">
        <v>5</v>
      </c>
      <c r="I1842">
        <v>1</v>
      </c>
      <c r="J1842">
        <v>39</v>
      </c>
      <c r="K1842">
        <v>0</v>
      </c>
      <c r="L1842">
        <v>0</v>
      </c>
      <c r="M1842">
        <v>0</v>
      </c>
      <c r="N1842">
        <v>0</v>
      </c>
    </row>
    <row r="1843" spans="1:14" x14ac:dyDescent="0.25">
      <c r="A1843" t="s">
        <v>5892</v>
      </c>
      <c r="B1843" t="s">
        <v>72</v>
      </c>
      <c r="C1843" t="s">
        <v>158</v>
      </c>
      <c r="D1843" t="s">
        <v>4050</v>
      </c>
      <c r="E1843">
        <v>292</v>
      </c>
      <c r="F1843">
        <v>58</v>
      </c>
      <c r="G1843">
        <v>225</v>
      </c>
      <c r="H1843">
        <v>9</v>
      </c>
      <c r="I1843">
        <v>0</v>
      </c>
      <c r="J1843">
        <v>44</v>
      </c>
      <c r="K1843">
        <v>0</v>
      </c>
      <c r="L1843">
        <v>0</v>
      </c>
      <c r="M1843">
        <v>0</v>
      </c>
      <c r="N1843">
        <v>0</v>
      </c>
    </row>
    <row r="1844" spans="1:14" x14ac:dyDescent="0.25">
      <c r="A1844" t="s">
        <v>5893</v>
      </c>
      <c r="B1844" t="s">
        <v>72</v>
      </c>
      <c r="C1844" t="s">
        <v>159</v>
      </c>
      <c r="D1844" t="s">
        <v>4050</v>
      </c>
      <c r="E1844">
        <v>77</v>
      </c>
      <c r="F1844">
        <v>21</v>
      </c>
      <c r="G1844">
        <v>53</v>
      </c>
      <c r="H1844">
        <v>3</v>
      </c>
      <c r="I1844">
        <v>0</v>
      </c>
      <c r="J1844">
        <v>9</v>
      </c>
      <c r="K1844">
        <v>0</v>
      </c>
      <c r="L1844">
        <v>0</v>
      </c>
      <c r="M1844">
        <v>0</v>
      </c>
      <c r="N1844">
        <v>0</v>
      </c>
    </row>
    <row r="1845" spans="1:14" x14ac:dyDescent="0.25">
      <c r="A1845" t="s">
        <v>5894</v>
      </c>
      <c r="B1845" t="s">
        <v>72</v>
      </c>
      <c r="C1845" t="s">
        <v>160</v>
      </c>
      <c r="D1845" t="s">
        <v>4050</v>
      </c>
      <c r="E1845">
        <v>197</v>
      </c>
      <c r="F1845">
        <v>28</v>
      </c>
      <c r="G1845">
        <v>162</v>
      </c>
      <c r="H1845">
        <v>5</v>
      </c>
      <c r="I1845">
        <v>2</v>
      </c>
      <c r="J1845">
        <v>42</v>
      </c>
      <c r="K1845">
        <v>0</v>
      </c>
      <c r="L1845">
        <v>0</v>
      </c>
      <c r="M1845">
        <v>0</v>
      </c>
      <c r="N1845">
        <v>0</v>
      </c>
    </row>
    <row r="1846" spans="1:14" x14ac:dyDescent="0.25">
      <c r="A1846" t="s">
        <v>5895</v>
      </c>
      <c r="B1846" t="s">
        <v>72</v>
      </c>
      <c r="C1846" t="s">
        <v>161</v>
      </c>
      <c r="D1846" t="s">
        <v>4050</v>
      </c>
      <c r="E1846">
        <v>750</v>
      </c>
      <c r="F1846">
        <v>181</v>
      </c>
      <c r="G1846">
        <v>557</v>
      </c>
      <c r="H1846">
        <v>12</v>
      </c>
      <c r="I1846">
        <v>0</v>
      </c>
      <c r="J1846">
        <v>134</v>
      </c>
      <c r="K1846">
        <v>0</v>
      </c>
      <c r="L1846">
        <v>0</v>
      </c>
      <c r="M1846">
        <v>0</v>
      </c>
      <c r="N1846">
        <v>0</v>
      </c>
    </row>
    <row r="1847" spans="1:14" x14ac:dyDescent="0.25">
      <c r="A1847" t="s">
        <v>5896</v>
      </c>
      <c r="B1847" t="s">
        <v>72</v>
      </c>
      <c r="C1847" t="s">
        <v>162</v>
      </c>
      <c r="D1847" t="s">
        <v>4050</v>
      </c>
      <c r="E1847">
        <v>629</v>
      </c>
      <c r="F1847">
        <v>125</v>
      </c>
      <c r="G1847">
        <v>490</v>
      </c>
      <c r="H1847">
        <v>7</v>
      </c>
      <c r="I1847">
        <v>7</v>
      </c>
      <c r="J1847">
        <v>96</v>
      </c>
      <c r="K1847">
        <v>0</v>
      </c>
      <c r="L1847">
        <v>0</v>
      </c>
      <c r="M1847">
        <v>0</v>
      </c>
      <c r="N1847">
        <v>0</v>
      </c>
    </row>
    <row r="1848" spans="1:14" x14ac:dyDescent="0.25">
      <c r="A1848" t="s">
        <v>5897</v>
      </c>
      <c r="B1848" t="s">
        <v>72</v>
      </c>
      <c r="C1848" t="s">
        <v>163</v>
      </c>
      <c r="D1848" t="s">
        <v>4050</v>
      </c>
      <c r="E1848">
        <v>132</v>
      </c>
      <c r="F1848">
        <v>23</v>
      </c>
      <c r="G1848">
        <v>97</v>
      </c>
      <c r="H1848">
        <v>10</v>
      </c>
      <c r="I1848">
        <v>2</v>
      </c>
      <c r="J1848">
        <v>25</v>
      </c>
      <c r="K1848">
        <v>0</v>
      </c>
      <c r="L1848">
        <v>0</v>
      </c>
      <c r="M1848">
        <v>0</v>
      </c>
      <c r="N1848">
        <v>0</v>
      </c>
    </row>
    <row r="1849" spans="1:14" x14ac:dyDescent="0.25">
      <c r="A1849" t="s">
        <v>5898</v>
      </c>
      <c r="B1849" t="s">
        <v>72</v>
      </c>
      <c r="C1849" t="s">
        <v>164</v>
      </c>
      <c r="D1849" t="s">
        <v>4050</v>
      </c>
      <c r="E1849">
        <v>519</v>
      </c>
      <c r="F1849">
        <v>107</v>
      </c>
      <c r="G1849">
        <v>400</v>
      </c>
      <c r="H1849">
        <v>10</v>
      </c>
      <c r="I1849">
        <v>2</v>
      </c>
      <c r="J1849">
        <v>87</v>
      </c>
      <c r="K1849">
        <v>0</v>
      </c>
      <c r="L1849">
        <v>0</v>
      </c>
      <c r="M1849">
        <v>0</v>
      </c>
      <c r="N1849">
        <v>0</v>
      </c>
    </row>
    <row r="1850" spans="1:14" x14ac:dyDescent="0.25">
      <c r="A1850" t="s">
        <v>5899</v>
      </c>
      <c r="B1850" t="s">
        <v>72</v>
      </c>
      <c r="C1850" t="s">
        <v>165</v>
      </c>
      <c r="D1850" t="s">
        <v>4050</v>
      </c>
      <c r="E1850">
        <v>268</v>
      </c>
      <c r="F1850">
        <v>34</v>
      </c>
      <c r="G1850">
        <v>216</v>
      </c>
      <c r="H1850">
        <v>16</v>
      </c>
      <c r="I1850">
        <v>2</v>
      </c>
      <c r="J1850">
        <v>46</v>
      </c>
      <c r="K1850">
        <v>0</v>
      </c>
      <c r="L1850">
        <v>0</v>
      </c>
      <c r="M1850">
        <v>0</v>
      </c>
      <c r="N1850">
        <v>0</v>
      </c>
    </row>
    <row r="1851" spans="1:14" x14ac:dyDescent="0.25">
      <c r="A1851" t="s">
        <v>5900</v>
      </c>
      <c r="B1851" t="s">
        <v>72</v>
      </c>
      <c r="C1851" t="s">
        <v>166</v>
      </c>
      <c r="D1851" t="s">
        <v>4050</v>
      </c>
      <c r="E1851">
        <v>479</v>
      </c>
      <c r="F1851">
        <v>52</v>
      </c>
      <c r="G1851">
        <v>420</v>
      </c>
      <c r="H1851">
        <v>6</v>
      </c>
      <c r="I1851">
        <v>1</v>
      </c>
      <c r="J1851">
        <v>63</v>
      </c>
      <c r="K1851">
        <v>0</v>
      </c>
      <c r="L1851">
        <v>0</v>
      </c>
      <c r="M1851">
        <v>0</v>
      </c>
      <c r="N1851">
        <v>0</v>
      </c>
    </row>
    <row r="1852" spans="1:14" x14ac:dyDescent="0.25">
      <c r="A1852" t="s">
        <v>5901</v>
      </c>
      <c r="B1852" t="s">
        <v>72</v>
      </c>
      <c r="C1852" t="s">
        <v>167</v>
      </c>
      <c r="D1852" t="s">
        <v>4050</v>
      </c>
      <c r="E1852">
        <v>223</v>
      </c>
      <c r="F1852">
        <v>31</v>
      </c>
      <c r="G1852">
        <v>183</v>
      </c>
      <c r="H1852">
        <v>7</v>
      </c>
      <c r="I1852">
        <v>2</v>
      </c>
      <c r="J1852">
        <v>24</v>
      </c>
      <c r="K1852">
        <v>0</v>
      </c>
      <c r="L1852">
        <v>0</v>
      </c>
      <c r="M1852">
        <v>0</v>
      </c>
      <c r="N1852">
        <v>0</v>
      </c>
    </row>
    <row r="1853" spans="1:14" x14ac:dyDescent="0.25">
      <c r="A1853" t="s">
        <v>5902</v>
      </c>
      <c r="B1853" t="s">
        <v>72</v>
      </c>
      <c r="C1853" t="s">
        <v>168</v>
      </c>
      <c r="D1853" t="s">
        <v>4050</v>
      </c>
      <c r="E1853">
        <v>125</v>
      </c>
      <c r="F1853">
        <v>44</v>
      </c>
      <c r="G1853">
        <v>79</v>
      </c>
      <c r="H1853">
        <v>2</v>
      </c>
      <c r="I1853">
        <v>0</v>
      </c>
      <c r="J1853">
        <v>21</v>
      </c>
      <c r="K1853">
        <v>0</v>
      </c>
      <c r="L1853">
        <v>0</v>
      </c>
      <c r="M1853">
        <v>0</v>
      </c>
      <c r="N1853">
        <v>0</v>
      </c>
    </row>
    <row r="1854" spans="1:14" x14ac:dyDescent="0.25">
      <c r="A1854" t="s">
        <v>5903</v>
      </c>
      <c r="B1854" t="s">
        <v>72</v>
      </c>
      <c r="C1854" t="s">
        <v>169</v>
      </c>
      <c r="D1854" t="s">
        <v>4050</v>
      </c>
      <c r="E1854">
        <v>306</v>
      </c>
      <c r="F1854">
        <v>69</v>
      </c>
      <c r="G1854">
        <v>218</v>
      </c>
      <c r="H1854">
        <v>16</v>
      </c>
      <c r="I1854">
        <v>3</v>
      </c>
      <c r="J1854">
        <v>60</v>
      </c>
      <c r="K1854">
        <v>0</v>
      </c>
      <c r="L1854">
        <v>0</v>
      </c>
      <c r="M1854">
        <v>0</v>
      </c>
      <c r="N1854">
        <v>0</v>
      </c>
    </row>
    <row r="1855" spans="1:14" x14ac:dyDescent="0.25">
      <c r="A1855" t="s">
        <v>5904</v>
      </c>
      <c r="B1855" t="s">
        <v>72</v>
      </c>
      <c r="C1855" t="s">
        <v>170</v>
      </c>
      <c r="D1855" t="s">
        <v>4050</v>
      </c>
      <c r="E1855">
        <v>168</v>
      </c>
      <c r="F1855">
        <v>33</v>
      </c>
      <c r="G1855">
        <v>132</v>
      </c>
      <c r="H1855">
        <v>3</v>
      </c>
      <c r="I1855">
        <v>0</v>
      </c>
      <c r="J1855">
        <v>29</v>
      </c>
      <c r="K1855">
        <v>0</v>
      </c>
      <c r="L1855">
        <v>0</v>
      </c>
      <c r="M1855">
        <v>0</v>
      </c>
      <c r="N1855">
        <v>0</v>
      </c>
    </row>
    <row r="1856" spans="1:14" x14ac:dyDescent="0.25">
      <c r="A1856" t="s">
        <v>5905</v>
      </c>
      <c r="B1856" t="s">
        <v>72</v>
      </c>
      <c r="C1856" t="s">
        <v>171</v>
      </c>
      <c r="D1856" t="s">
        <v>4050</v>
      </c>
      <c r="E1856">
        <v>192</v>
      </c>
      <c r="F1856">
        <v>40</v>
      </c>
      <c r="G1856">
        <v>144</v>
      </c>
      <c r="H1856">
        <v>7</v>
      </c>
      <c r="I1856">
        <v>1</v>
      </c>
      <c r="J1856">
        <v>38</v>
      </c>
      <c r="K1856">
        <v>0</v>
      </c>
      <c r="L1856">
        <v>0</v>
      </c>
      <c r="M1856">
        <v>0</v>
      </c>
      <c r="N1856">
        <v>0</v>
      </c>
    </row>
    <row r="1857" spans="1:14" x14ac:dyDescent="0.25">
      <c r="A1857" t="s">
        <v>5906</v>
      </c>
      <c r="B1857" t="s">
        <v>72</v>
      </c>
      <c r="C1857" t="s">
        <v>172</v>
      </c>
      <c r="D1857" t="s">
        <v>4050</v>
      </c>
      <c r="E1857">
        <v>66</v>
      </c>
      <c r="F1857">
        <v>16</v>
      </c>
      <c r="G1857">
        <v>48</v>
      </c>
      <c r="H1857">
        <v>1</v>
      </c>
      <c r="I1857">
        <v>1</v>
      </c>
      <c r="J1857">
        <v>14</v>
      </c>
      <c r="K1857">
        <v>0</v>
      </c>
      <c r="L1857">
        <v>0</v>
      </c>
      <c r="M1857">
        <v>0</v>
      </c>
      <c r="N1857">
        <v>0</v>
      </c>
    </row>
    <row r="1858" spans="1:14" x14ac:dyDescent="0.25">
      <c r="A1858" t="s">
        <v>5907</v>
      </c>
      <c r="B1858" t="s">
        <v>72</v>
      </c>
      <c r="C1858" t="s">
        <v>173</v>
      </c>
      <c r="D1858" t="s">
        <v>4050</v>
      </c>
      <c r="E1858">
        <v>223</v>
      </c>
      <c r="F1858">
        <v>29</v>
      </c>
      <c r="G1858">
        <v>186</v>
      </c>
      <c r="H1858">
        <v>7</v>
      </c>
      <c r="I1858">
        <v>1</v>
      </c>
      <c r="J1858">
        <v>35</v>
      </c>
      <c r="K1858">
        <v>0</v>
      </c>
      <c r="L1858">
        <v>0</v>
      </c>
      <c r="M1858">
        <v>0</v>
      </c>
      <c r="N1858">
        <v>0</v>
      </c>
    </row>
    <row r="1859" spans="1:14" x14ac:dyDescent="0.25">
      <c r="A1859" t="s">
        <v>5908</v>
      </c>
      <c r="B1859" t="s">
        <v>72</v>
      </c>
      <c r="C1859" t="s">
        <v>174</v>
      </c>
      <c r="D1859" t="s">
        <v>4050</v>
      </c>
      <c r="E1859">
        <v>148</v>
      </c>
      <c r="F1859">
        <v>33</v>
      </c>
      <c r="G1859">
        <v>111</v>
      </c>
      <c r="H1859">
        <v>4</v>
      </c>
      <c r="I1859">
        <v>0</v>
      </c>
      <c r="J1859">
        <v>33</v>
      </c>
      <c r="K1859">
        <v>0</v>
      </c>
      <c r="L1859">
        <v>0</v>
      </c>
      <c r="M1859">
        <v>0</v>
      </c>
      <c r="N1859">
        <v>0</v>
      </c>
    </row>
    <row r="1860" spans="1:14" x14ac:dyDescent="0.25">
      <c r="A1860" t="s">
        <v>5909</v>
      </c>
      <c r="B1860" t="s">
        <v>72</v>
      </c>
      <c r="C1860" t="s">
        <v>175</v>
      </c>
      <c r="D1860" t="s">
        <v>4050</v>
      </c>
      <c r="E1860">
        <v>147</v>
      </c>
      <c r="F1860">
        <v>25</v>
      </c>
      <c r="G1860">
        <v>115</v>
      </c>
      <c r="H1860">
        <v>6</v>
      </c>
      <c r="I1860">
        <v>1</v>
      </c>
      <c r="J1860">
        <v>22</v>
      </c>
      <c r="K1860">
        <v>0</v>
      </c>
      <c r="L1860">
        <v>0</v>
      </c>
      <c r="M1860">
        <v>0</v>
      </c>
      <c r="N1860">
        <v>0</v>
      </c>
    </row>
    <row r="1861" spans="1:14" x14ac:dyDescent="0.25">
      <c r="A1861" t="s">
        <v>5910</v>
      </c>
      <c r="B1861" t="s">
        <v>72</v>
      </c>
      <c r="C1861" t="s">
        <v>176</v>
      </c>
      <c r="D1861" t="s">
        <v>4050</v>
      </c>
      <c r="E1861">
        <v>446</v>
      </c>
      <c r="F1861">
        <v>89</v>
      </c>
      <c r="G1861">
        <v>351</v>
      </c>
      <c r="H1861">
        <v>6</v>
      </c>
      <c r="I1861">
        <v>0</v>
      </c>
      <c r="J1861">
        <v>83</v>
      </c>
      <c r="K1861">
        <v>0</v>
      </c>
      <c r="L1861">
        <v>0</v>
      </c>
      <c r="M1861">
        <v>0</v>
      </c>
      <c r="N1861">
        <v>0</v>
      </c>
    </row>
    <row r="1862" spans="1:14" x14ac:dyDescent="0.25">
      <c r="A1862" t="s">
        <v>5911</v>
      </c>
      <c r="B1862" t="s">
        <v>72</v>
      </c>
      <c r="C1862" t="s">
        <v>177</v>
      </c>
      <c r="D1862" t="s">
        <v>4050</v>
      </c>
      <c r="E1862">
        <v>70</v>
      </c>
      <c r="F1862">
        <v>5</v>
      </c>
      <c r="G1862">
        <v>64</v>
      </c>
      <c r="H1862">
        <v>0</v>
      </c>
      <c r="I1862">
        <v>1</v>
      </c>
      <c r="J1862">
        <v>8</v>
      </c>
      <c r="K1862">
        <v>0</v>
      </c>
      <c r="L1862">
        <v>0</v>
      </c>
      <c r="M1862">
        <v>0</v>
      </c>
      <c r="N1862">
        <v>0</v>
      </c>
    </row>
    <row r="1863" spans="1:14" x14ac:dyDescent="0.25">
      <c r="A1863" t="s">
        <v>5912</v>
      </c>
      <c r="B1863" t="s">
        <v>72</v>
      </c>
      <c r="C1863" t="s">
        <v>178</v>
      </c>
      <c r="D1863" t="s">
        <v>4050</v>
      </c>
      <c r="E1863">
        <v>100</v>
      </c>
      <c r="F1863">
        <v>18</v>
      </c>
      <c r="G1863">
        <v>82</v>
      </c>
      <c r="H1863">
        <v>0</v>
      </c>
      <c r="I1863">
        <v>0</v>
      </c>
      <c r="J1863">
        <v>14</v>
      </c>
      <c r="K1863">
        <v>0</v>
      </c>
      <c r="L1863">
        <v>0</v>
      </c>
      <c r="M1863">
        <v>0</v>
      </c>
      <c r="N1863">
        <v>0</v>
      </c>
    </row>
    <row r="1864" spans="1:14" x14ac:dyDescent="0.25">
      <c r="A1864" t="s">
        <v>5913</v>
      </c>
      <c r="B1864" t="s">
        <v>72</v>
      </c>
      <c r="C1864" t="s">
        <v>179</v>
      </c>
      <c r="D1864" t="s">
        <v>4050</v>
      </c>
      <c r="E1864">
        <v>141</v>
      </c>
      <c r="F1864">
        <v>45</v>
      </c>
      <c r="G1864">
        <v>95</v>
      </c>
      <c r="H1864">
        <v>1</v>
      </c>
      <c r="I1864">
        <v>0</v>
      </c>
      <c r="J1864">
        <v>35</v>
      </c>
      <c r="K1864">
        <v>0</v>
      </c>
      <c r="L1864">
        <v>0</v>
      </c>
      <c r="M1864">
        <v>0</v>
      </c>
      <c r="N1864">
        <v>0</v>
      </c>
    </row>
    <row r="1865" spans="1:14" x14ac:dyDescent="0.25">
      <c r="A1865" t="s">
        <v>5914</v>
      </c>
      <c r="B1865" t="s">
        <v>72</v>
      </c>
      <c r="C1865" t="s">
        <v>180</v>
      </c>
      <c r="D1865" t="s">
        <v>4050</v>
      </c>
      <c r="E1865">
        <v>110</v>
      </c>
      <c r="F1865">
        <v>29</v>
      </c>
      <c r="G1865">
        <v>81</v>
      </c>
      <c r="H1865">
        <v>0</v>
      </c>
      <c r="I1865">
        <v>0</v>
      </c>
      <c r="J1865">
        <v>32</v>
      </c>
      <c r="K1865">
        <v>0</v>
      </c>
      <c r="L1865">
        <v>0</v>
      </c>
      <c r="M1865">
        <v>0</v>
      </c>
      <c r="N1865">
        <v>0</v>
      </c>
    </row>
    <row r="1866" spans="1:14" x14ac:dyDescent="0.25">
      <c r="A1866" t="s">
        <v>5915</v>
      </c>
      <c r="B1866" t="s">
        <v>72</v>
      </c>
      <c r="C1866" t="s">
        <v>181</v>
      </c>
      <c r="D1866" t="s">
        <v>4050</v>
      </c>
      <c r="E1866">
        <v>337</v>
      </c>
      <c r="F1866">
        <v>71</v>
      </c>
      <c r="G1866">
        <v>262</v>
      </c>
      <c r="H1866">
        <v>4</v>
      </c>
      <c r="I1866">
        <v>0</v>
      </c>
      <c r="J1866">
        <v>84</v>
      </c>
      <c r="K1866">
        <v>0</v>
      </c>
      <c r="L1866">
        <v>0</v>
      </c>
      <c r="M1866">
        <v>0</v>
      </c>
      <c r="N1866">
        <v>0</v>
      </c>
    </row>
    <row r="1867" spans="1:14" x14ac:dyDescent="0.25">
      <c r="A1867" t="s">
        <v>5916</v>
      </c>
      <c r="B1867" t="s">
        <v>72</v>
      </c>
      <c r="C1867" t="s">
        <v>182</v>
      </c>
      <c r="D1867" t="s">
        <v>4050</v>
      </c>
      <c r="E1867">
        <v>592</v>
      </c>
      <c r="F1867">
        <v>147</v>
      </c>
      <c r="G1867">
        <v>430</v>
      </c>
      <c r="H1867">
        <v>14</v>
      </c>
      <c r="I1867">
        <v>1</v>
      </c>
      <c r="J1867">
        <v>75</v>
      </c>
      <c r="K1867">
        <v>0</v>
      </c>
      <c r="L1867">
        <v>0</v>
      </c>
      <c r="M1867">
        <v>0</v>
      </c>
      <c r="N1867">
        <v>0</v>
      </c>
    </row>
    <row r="1868" spans="1:14" x14ac:dyDescent="0.25">
      <c r="A1868" t="s">
        <v>5917</v>
      </c>
      <c r="B1868" t="s">
        <v>72</v>
      </c>
      <c r="C1868" t="s">
        <v>183</v>
      </c>
      <c r="D1868" t="s">
        <v>4050</v>
      </c>
      <c r="E1868">
        <v>158</v>
      </c>
      <c r="F1868">
        <v>25</v>
      </c>
      <c r="G1868">
        <v>132</v>
      </c>
      <c r="H1868">
        <v>1</v>
      </c>
      <c r="I1868">
        <v>0</v>
      </c>
      <c r="J1868">
        <v>32</v>
      </c>
      <c r="K1868">
        <v>0</v>
      </c>
      <c r="L1868">
        <v>0</v>
      </c>
      <c r="M1868">
        <v>0</v>
      </c>
      <c r="N1868">
        <v>0</v>
      </c>
    </row>
    <row r="1869" spans="1:14" x14ac:dyDescent="0.25">
      <c r="A1869" t="s">
        <v>5918</v>
      </c>
      <c r="B1869" t="s">
        <v>72</v>
      </c>
      <c r="C1869" t="s">
        <v>260</v>
      </c>
      <c r="D1869" t="s">
        <v>4050</v>
      </c>
      <c r="E1869">
        <v>10</v>
      </c>
      <c r="F1869">
        <v>5</v>
      </c>
      <c r="G1869">
        <v>4</v>
      </c>
      <c r="H1869">
        <v>1</v>
      </c>
      <c r="I1869">
        <v>0</v>
      </c>
      <c r="J1869">
        <v>1</v>
      </c>
      <c r="K1869">
        <v>0</v>
      </c>
      <c r="L1869">
        <v>0</v>
      </c>
      <c r="M1869">
        <v>0</v>
      </c>
      <c r="N1869">
        <v>0</v>
      </c>
    </row>
    <row r="1870" spans="1:14" x14ac:dyDescent="0.25">
      <c r="A1870" t="s">
        <v>5919</v>
      </c>
      <c r="B1870" t="s">
        <v>72</v>
      </c>
      <c r="C1870" t="s">
        <v>184</v>
      </c>
      <c r="D1870" t="s">
        <v>4050</v>
      </c>
      <c r="E1870">
        <v>142</v>
      </c>
      <c r="F1870">
        <v>12</v>
      </c>
      <c r="G1870">
        <v>126</v>
      </c>
      <c r="H1870">
        <v>4</v>
      </c>
      <c r="I1870">
        <v>0</v>
      </c>
      <c r="J1870">
        <v>26</v>
      </c>
      <c r="K1870">
        <v>0</v>
      </c>
      <c r="L1870">
        <v>0</v>
      </c>
      <c r="M1870">
        <v>0</v>
      </c>
      <c r="N1870">
        <v>0</v>
      </c>
    </row>
    <row r="1871" spans="1:14" x14ac:dyDescent="0.25">
      <c r="A1871" t="s">
        <v>5920</v>
      </c>
      <c r="B1871" t="s">
        <v>72</v>
      </c>
      <c r="C1871" t="s">
        <v>185</v>
      </c>
      <c r="D1871" t="s">
        <v>4050</v>
      </c>
      <c r="E1871">
        <v>513</v>
      </c>
      <c r="F1871">
        <v>86</v>
      </c>
      <c r="G1871">
        <v>414</v>
      </c>
      <c r="H1871">
        <v>11</v>
      </c>
      <c r="I1871">
        <v>2</v>
      </c>
      <c r="J1871">
        <v>88</v>
      </c>
      <c r="K1871">
        <v>0</v>
      </c>
      <c r="L1871">
        <v>0</v>
      </c>
      <c r="M1871">
        <v>0</v>
      </c>
      <c r="N1871">
        <v>0</v>
      </c>
    </row>
    <row r="1872" spans="1:14" x14ac:dyDescent="0.25">
      <c r="A1872" t="s">
        <v>5921</v>
      </c>
      <c r="B1872" t="s">
        <v>72</v>
      </c>
      <c r="C1872" t="s">
        <v>186</v>
      </c>
      <c r="D1872" t="s">
        <v>4050</v>
      </c>
      <c r="E1872">
        <v>157</v>
      </c>
      <c r="F1872">
        <v>37</v>
      </c>
      <c r="G1872">
        <v>112</v>
      </c>
      <c r="H1872">
        <v>6</v>
      </c>
      <c r="I1872">
        <v>2</v>
      </c>
      <c r="J1872">
        <v>29</v>
      </c>
      <c r="K1872">
        <v>0</v>
      </c>
      <c r="L1872">
        <v>0</v>
      </c>
      <c r="M1872">
        <v>0</v>
      </c>
      <c r="N1872">
        <v>0</v>
      </c>
    </row>
    <row r="1873" spans="1:14" x14ac:dyDescent="0.25">
      <c r="A1873" t="s">
        <v>5922</v>
      </c>
      <c r="B1873" t="s">
        <v>72</v>
      </c>
      <c r="C1873" t="s">
        <v>187</v>
      </c>
      <c r="D1873" t="s">
        <v>4050</v>
      </c>
      <c r="E1873">
        <v>473</v>
      </c>
      <c r="F1873">
        <v>67</v>
      </c>
      <c r="G1873">
        <v>400</v>
      </c>
      <c r="H1873">
        <v>5</v>
      </c>
      <c r="I1873">
        <v>1</v>
      </c>
      <c r="J1873">
        <v>79</v>
      </c>
      <c r="K1873">
        <v>0</v>
      </c>
      <c r="L1873">
        <v>0</v>
      </c>
      <c r="M1873">
        <v>0</v>
      </c>
      <c r="N1873">
        <v>0</v>
      </c>
    </row>
    <row r="1874" spans="1:14" x14ac:dyDescent="0.25">
      <c r="A1874" t="s">
        <v>5923</v>
      </c>
      <c r="B1874" t="s">
        <v>72</v>
      </c>
      <c r="C1874" t="s">
        <v>188</v>
      </c>
      <c r="D1874" t="s">
        <v>4050</v>
      </c>
      <c r="E1874">
        <v>164</v>
      </c>
      <c r="F1874">
        <v>41</v>
      </c>
      <c r="G1874">
        <v>117</v>
      </c>
      <c r="H1874">
        <v>5</v>
      </c>
      <c r="I1874">
        <v>1</v>
      </c>
      <c r="J1874">
        <v>21</v>
      </c>
      <c r="K1874">
        <v>0</v>
      </c>
      <c r="L1874">
        <v>0</v>
      </c>
      <c r="M1874">
        <v>0</v>
      </c>
      <c r="N1874">
        <v>0</v>
      </c>
    </row>
    <row r="1875" spans="1:14" x14ac:dyDescent="0.25">
      <c r="A1875" t="s">
        <v>5924</v>
      </c>
      <c r="B1875" t="s">
        <v>72</v>
      </c>
      <c r="C1875" t="s">
        <v>189</v>
      </c>
      <c r="D1875" t="s">
        <v>4050</v>
      </c>
      <c r="E1875">
        <v>123</v>
      </c>
      <c r="F1875">
        <v>23</v>
      </c>
      <c r="G1875">
        <v>97</v>
      </c>
      <c r="H1875">
        <v>3</v>
      </c>
      <c r="I1875">
        <v>0</v>
      </c>
      <c r="J1875">
        <v>26</v>
      </c>
      <c r="K1875">
        <v>0</v>
      </c>
      <c r="L1875">
        <v>0</v>
      </c>
      <c r="M1875">
        <v>0</v>
      </c>
      <c r="N1875">
        <v>0</v>
      </c>
    </row>
    <row r="1876" spans="1:14" x14ac:dyDescent="0.25">
      <c r="A1876" t="s">
        <v>5925</v>
      </c>
      <c r="B1876" t="s">
        <v>72</v>
      </c>
      <c r="C1876" t="s">
        <v>190</v>
      </c>
      <c r="D1876" t="s">
        <v>4050</v>
      </c>
      <c r="E1876">
        <v>96</v>
      </c>
      <c r="F1876">
        <v>25</v>
      </c>
      <c r="G1876">
        <v>71</v>
      </c>
      <c r="H1876">
        <v>0</v>
      </c>
      <c r="I1876">
        <v>0</v>
      </c>
      <c r="J1876">
        <v>40</v>
      </c>
      <c r="K1876">
        <v>0</v>
      </c>
      <c r="L1876">
        <v>0</v>
      </c>
      <c r="M1876">
        <v>0</v>
      </c>
      <c r="N1876">
        <v>0</v>
      </c>
    </row>
    <row r="1877" spans="1:14" x14ac:dyDescent="0.25">
      <c r="A1877" t="s">
        <v>5926</v>
      </c>
      <c r="B1877" t="s">
        <v>72</v>
      </c>
      <c r="C1877" t="s">
        <v>191</v>
      </c>
      <c r="D1877" t="s">
        <v>4050</v>
      </c>
      <c r="E1877">
        <v>82</v>
      </c>
      <c r="F1877">
        <v>16</v>
      </c>
      <c r="G1877">
        <v>65</v>
      </c>
      <c r="H1877">
        <v>0</v>
      </c>
      <c r="I1877">
        <v>1</v>
      </c>
      <c r="J1877">
        <v>28</v>
      </c>
      <c r="K1877">
        <v>0</v>
      </c>
      <c r="L1877">
        <v>0</v>
      </c>
      <c r="M1877">
        <v>0</v>
      </c>
      <c r="N1877">
        <v>0</v>
      </c>
    </row>
    <row r="1878" spans="1:14" x14ac:dyDescent="0.25">
      <c r="A1878" t="s">
        <v>5927</v>
      </c>
      <c r="B1878" t="s">
        <v>72</v>
      </c>
      <c r="C1878" t="s">
        <v>192</v>
      </c>
      <c r="D1878" t="s">
        <v>4050</v>
      </c>
      <c r="E1878">
        <v>178</v>
      </c>
      <c r="F1878">
        <v>26</v>
      </c>
      <c r="G1878">
        <v>140</v>
      </c>
      <c r="H1878">
        <v>10</v>
      </c>
      <c r="I1878">
        <v>2</v>
      </c>
      <c r="J1878">
        <v>25</v>
      </c>
      <c r="K1878">
        <v>0</v>
      </c>
      <c r="L1878">
        <v>0</v>
      </c>
      <c r="M1878">
        <v>0</v>
      </c>
      <c r="N1878">
        <v>0</v>
      </c>
    </row>
    <row r="1879" spans="1:14" x14ac:dyDescent="0.25">
      <c r="A1879" t="s">
        <v>5928</v>
      </c>
      <c r="B1879" t="s">
        <v>72</v>
      </c>
      <c r="C1879" t="s">
        <v>193</v>
      </c>
      <c r="D1879" t="s">
        <v>4050</v>
      </c>
      <c r="E1879">
        <v>93</v>
      </c>
      <c r="F1879">
        <v>18</v>
      </c>
      <c r="G1879">
        <v>75</v>
      </c>
      <c r="H1879">
        <v>0</v>
      </c>
      <c r="I1879">
        <v>0</v>
      </c>
      <c r="J1879">
        <v>20</v>
      </c>
      <c r="K1879">
        <v>0</v>
      </c>
      <c r="L1879">
        <v>0</v>
      </c>
      <c r="M1879">
        <v>0</v>
      </c>
      <c r="N1879">
        <v>0</v>
      </c>
    </row>
    <row r="1880" spans="1:14" x14ac:dyDescent="0.25">
      <c r="A1880" t="s">
        <v>5929</v>
      </c>
      <c r="B1880" t="s">
        <v>72</v>
      </c>
      <c r="C1880" t="s">
        <v>194</v>
      </c>
      <c r="D1880" t="s">
        <v>4050</v>
      </c>
      <c r="E1880">
        <v>153</v>
      </c>
      <c r="F1880">
        <v>52</v>
      </c>
      <c r="G1880">
        <v>96</v>
      </c>
      <c r="H1880">
        <v>5</v>
      </c>
      <c r="I1880">
        <v>0</v>
      </c>
      <c r="J1880">
        <v>56</v>
      </c>
      <c r="K1880">
        <v>0</v>
      </c>
      <c r="L1880">
        <v>0</v>
      </c>
      <c r="M1880">
        <v>0</v>
      </c>
      <c r="N1880">
        <v>0</v>
      </c>
    </row>
    <row r="1881" spans="1:14" x14ac:dyDescent="0.25">
      <c r="A1881" t="s">
        <v>5930</v>
      </c>
      <c r="B1881" t="s">
        <v>72</v>
      </c>
      <c r="C1881" t="s">
        <v>195</v>
      </c>
      <c r="D1881" t="s">
        <v>4050</v>
      </c>
      <c r="E1881">
        <v>144</v>
      </c>
      <c r="F1881">
        <v>38</v>
      </c>
      <c r="G1881">
        <v>101</v>
      </c>
      <c r="H1881">
        <v>5</v>
      </c>
      <c r="I1881">
        <v>0</v>
      </c>
      <c r="J1881">
        <v>41</v>
      </c>
      <c r="K1881">
        <v>0</v>
      </c>
      <c r="L1881">
        <v>0</v>
      </c>
      <c r="M1881">
        <v>0</v>
      </c>
      <c r="N1881">
        <v>0</v>
      </c>
    </row>
    <row r="1882" spans="1:14" x14ac:dyDescent="0.25">
      <c r="A1882" t="s">
        <v>5931</v>
      </c>
      <c r="B1882" t="s">
        <v>72</v>
      </c>
      <c r="C1882" t="s">
        <v>196</v>
      </c>
      <c r="D1882" t="s">
        <v>4050</v>
      </c>
      <c r="E1882">
        <v>165</v>
      </c>
      <c r="F1882">
        <v>25</v>
      </c>
      <c r="G1882">
        <v>130</v>
      </c>
      <c r="H1882">
        <v>6</v>
      </c>
      <c r="I1882">
        <v>4</v>
      </c>
      <c r="J1882">
        <v>41</v>
      </c>
      <c r="K1882">
        <v>0</v>
      </c>
      <c r="L1882">
        <v>0</v>
      </c>
      <c r="M1882">
        <v>0</v>
      </c>
      <c r="N1882">
        <v>0</v>
      </c>
    </row>
    <row r="1883" spans="1:14" x14ac:dyDescent="0.25">
      <c r="A1883" t="s">
        <v>5932</v>
      </c>
      <c r="B1883" t="s">
        <v>72</v>
      </c>
      <c r="C1883" t="s">
        <v>197</v>
      </c>
      <c r="D1883" t="s">
        <v>4050</v>
      </c>
      <c r="E1883">
        <v>16</v>
      </c>
      <c r="F1883">
        <v>3</v>
      </c>
      <c r="G1883">
        <v>13</v>
      </c>
      <c r="H1883">
        <v>0</v>
      </c>
      <c r="I1883">
        <v>0</v>
      </c>
      <c r="J1883">
        <v>8</v>
      </c>
      <c r="K1883">
        <v>0</v>
      </c>
      <c r="L1883">
        <v>0</v>
      </c>
      <c r="M1883">
        <v>0</v>
      </c>
      <c r="N1883">
        <v>0</v>
      </c>
    </row>
    <row r="1884" spans="1:14" x14ac:dyDescent="0.25">
      <c r="A1884" t="s">
        <v>5933</v>
      </c>
      <c r="B1884" t="s">
        <v>72</v>
      </c>
      <c r="C1884" t="s">
        <v>198</v>
      </c>
      <c r="D1884" t="s">
        <v>4050</v>
      </c>
      <c r="E1884">
        <v>174</v>
      </c>
      <c r="F1884">
        <v>36</v>
      </c>
      <c r="G1884">
        <v>132</v>
      </c>
      <c r="H1884">
        <v>3</v>
      </c>
      <c r="I1884">
        <v>3</v>
      </c>
      <c r="J1884">
        <v>36</v>
      </c>
      <c r="K1884">
        <v>0</v>
      </c>
      <c r="L1884">
        <v>0</v>
      </c>
      <c r="M1884">
        <v>0</v>
      </c>
      <c r="N1884">
        <v>0</v>
      </c>
    </row>
    <row r="1885" spans="1:14" x14ac:dyDescent="0.25">
      <c r="A1885" t="s">
        <v>5934</v>
      </c>
      <c r="B1885" t="s">
        <v>72</v>
      </c>
      <c r="C1885" t="s">
        <v>199</v>
      </c>
      <c r="D1885" t="s">
        <v>4050</v>
      </c>
      <c r="E1885">
        <v>125</v>
      </c>
      <c r="F1885">
        <v>16</v>
      </c>
      <c r="G1885">
        <v>106</v>
      </c>
      <c r="H1885">
        <v>3</v>
      </c>
      <c r="I1885">
        <v>0</v>
      </c>
      <c r="J1885">
        <v>30</v>
      </c>
      <c r="K1885">
        <v>0</v>
      </c>
      <c r="L1885">
        <v>0</v>
      </c>
      <c r="M1885">
        <v>0</v>
      </c>
      <c r="N1885">
        <v>0</v>
      </c>
    </row>
    <row r="1886" spans="1:14" x14ac:dyDescent="0.25">
      <c r="A1886" t="s">
        <v>5935</v>
      </c>
      <c r="B1886" t="s">
        <v>72</v>
      </c>
      <c r="C1886" t="s">
        <v>200</v>
      </c>
      <c r="D1886" t="s">
        <v>4050</v>
      </c>
      <c r="E1886">
        <v>92</v>
      </c>
      <c r="F1886">
        <v>25</v>
      </c>
      <c r="G1886">
        <v>65</v>
      </c>
      <c r="H1886">
        <v>2</v>
      </c>
      <c r="I1886">
        <v>0</v>
      </c>
      <c r="J1886">
        <v>22</v>
      </c>
      <c r="K1886">
        <v>0</v>
      </c>
      <c r="L1886">
        <v>0</v>
      </c>
      <c r="M1886">
        <v>0</v>
      </c>
      <c r="N1886">
        <v>0</v>
      </c>
    </row>
    <row r="1887" spans="1:14" x14ac:dyDescent="0.25">
      <c r="A1887" t="s">
        <v>5936</v>
      </c>
      <c r="B1887" t="s">
        <v>72</v>
      </c>
      <c r="C1887" t="s">
        <v>201</v>
      </c>
      <c r="D1887" t="s">
        <v>4050</v>
      </c>
      <c r="E1887">
        <v>279</v>
      </c>
      <c r="F1887">
        <v>46</v>
      </c>
      <c r="G1887">
        <v>227</v>
      </c>
      <c r="H1887">
        <v>6</v>
      </c>
      <c r="I1887">
        <v>0</v>
      </c>
      <c r="J1887">
        <v>56</v>
      </c>
      <c r="K1887">
        <v>0</v>
      </c>
      <c r="L1887">
        <v>0</v>
      </c>
      <c r="M1887">
        <v>0</v>
      </c>
      <c r="N1887">
        <v>0</v>
      </c>
    </row>
    <row r="1888" spans="1:14" x14ac:dyDescent="0.25">
      <c r="A1888" t="s">
        <v>5937</v>
      </c>
      <c r="B1888" t="s">
        <v>72</v>
      </c>
      <c r="C1888" t="s">
        <v>202</v>
      </c>
      <c r="D1888" t="s">
        <v>4050</v>
      </c>
      <c r="E1888">
        <v>163</v>
      </c>
      <c r="F1888">
        <v>34</v>
      </c>
      <c r="G1888">
        <v>126</v>
      </c>
      <c r="H1888">
        <v>2</v>
      </c>
      <c r="I1888">
        <v>1</v>
      </c>
      <c r="J1888">
        <v>31</v>
      </c>
      <c r="K1888">
        <v>0</v>
      </c>
      <c r="L1888">
        <v>0</v>
      </c>
      <c r="M1888">
        <v>0</v>
      </c>
      <c r="N1888">
        <v>0</v>
      </c>
    </row>
    <row r="1889" spans="1:14" x14ac:dyDescent="0.25">
      <c r="A1889" t="s">
        <v>5938</v>
      </c>
      <c r="B1889" t="s">
        <v>72</v>
      </c>
      <c r="C1889" t="s">
        <v>203</v>
      </c>
      <c r="D1889" t="s">
        <v>4050</v>
      </c>
      <c r="E1889">
        <v>95</v>
      </c>
      <c r="F1889">
        <v>24</v>
      </c>
      <c r="G1889">
        <v>69</v>
      </c>
      <c r="H1889">
        <v>1</v>
      </c>
      <c r="I1889">
        <v>1</v>
      </c>
      <c r="J1889">
        <v>8</v>
      </c>
      <c r="K1889">
        <v>0</v>
      </c>
      <c r="L1889">
        <v>0</v>
      </c>
      <c r="M1889">
        <v>0</v>
      </c>
      <c r="N1889">
        <v>0</v>
      </c>
    </row>
    <row r="1890" spans="1:14" x14ac:dyDescent="0.25">
      <c r="A1890" t="s">
        <v>5939</v>
      </c>
      <c r="B1890" t="s">
        <v>72</v>
      </c>
      <c r="C1890" t="s">
        <v>204</v>
      </c>
      <c r="D1890" t="s">
        <v>4050</v>
      </c>
      <c r="E1890">
        <v>136</v>
      </c>
      <c r="F1890">
        <v>23</v>
      </c>
      <c r="G1890">
        <v>110</v>
      </c>
      <c r="H1890">
        <v>2</v>
      </c>
      <c r="I1890">
        <v>1</v>
      </c>
      <c r="J1890">
        <v>34</v>
      </c>
      <c r="K1890">
        <v>0</v>
      </c>
      <c r="L1890">
        <v>0</v>
      </c>
      <c r="M1890">
        <v>0</v>
      </c>
      <c r="N1890">
        <v>0</v>
      </c>
    </row>
    <row r="1891" spans="1:14" x14ac:dyDescent="0.25">
      <c r="A1891" t="s">
        <v>5940</v>
      </c>
      <c r="B1891" t="s">
        <v>72</v>
      </c>
      <c r="C1891" t="s">
        <v>205</v>
      </c>
      <c r="D1891" t="s">
        <v>4050</v>
      </c>
      <c r="E1891">
        <v>311</v>
      </c>
      <c r="F1891">
        <v>81</v>
      </c>
      <c r="G1891">
        <v>225</v>
      </c>
      <c r="H1891">
        <v>5</v>
      </c>
      <c r="I1891">
        <v>0</v>
      </c>
      <c r="J1891">
        <v>52</v>
      </c>
      <c r="K1891">
        <v>0</v>
      </c>
      <c r="L1891">
        <v>0</v>
      </c>
      <c r="M1891">
        <v>0</v>
      </c>
      <c r="N1891">
        <v>0</v>
      </c>
    </row>
    <row r="1892" spans="1:14" x14ac:dyDescent="0.25">
      <c r="A1892" t="s">
        <v>5941</v>
      </c>
      <c r="B1892" t="s">
        <v>72</v>
      </c>
      <c r="C1892" t="s">
        <v>206</v>
      </c>
      <c r="D1892" t="s">
        <v>4050</v>
      </c>
      <c r="E1892">
        <v>203</v>
      </c>
      <c r="F1892">
        <v>48</v>
      </c>
      <c r="G1892">
        <v>152</v>
      </c>
      <c r="H1892">
        <v>3</v>
      </c>
      <c r="I1892">
        <v>0</v>
      </c>
      <c r="J1892">
        <v>45</v>
      </c>
      <c r="K1892">
        <v>0</v>
      </c>
      <c r="L1892">
        <v>0</v>
      </c>
      <c r="M1892">
        <v>0</v>
      </c>
      <c r="N1892">
        <v>0</v>
      </c>
    </row>
    <row r="1893" spans="1:14" x14ac:dyDescent="0.25">
      <c r="A1893" t="s">
        <v>5942</v>
      </c>
      <c r="B1893" t="s">
        <v>72</v>
      </c>
      <c r="C1893" t="s">
        <v>207</v>
      </c>
      <c r="D1893" t="s">
        <v>4050</v>
      </c>
      <c r="E1893">
        <v>92</v>
      </c>
      <c r="F1893">
        <v>25</v>
      </c>
      <c r="G1893">
        <v>66</v>
      </c>
      <c r="H1893">
        <v>1</v>
      </c>
      <c r="I1893">
        <v>0</v>
      </c>
      <c r="J1893">
        <v>5</v>
      </c>
      <c r="K1893">
        <v>0</v>
      </c>
      <c r="L1893">
        <v>0</v>
      </c>
      <c r="M1893">
        <v>0</v>
      </c>
      <c r="N1893">
        <v>0</v>
      </c>
    </row>
    <row r="1894" spans="1:14" x14ac:dyDescent="0.25">
      <c r="A1894" t="s">
        <v>5943</v>
      </c>
      <c r="B1894" t="s">
        <v>72</v>
      </c>
      <c r="C1894" t="s">
        <v>208</v>
      </c>
      <c r="D1894" t="s">
        <v>4050</v>
      </c>
      <c r="E1894">
        <v>143</v>
      </c>
      <c r="F1894">
        <v>37</v>
      </c>
      <c r="G1894">
        <v>98</v>
      </c>
      <c r="H1894">
        <v>7</v>
      </c>
      <c r="I1894">
        <v>1</v>
      </c>
      <c r="J1894">
        <v>45</v>
      </c>
      <c r="K1894">
        <v>0</v>
      </c>
      <c r="L1894">
        <v>0</v>
      </c>
      <c r="M1894">
        <v>0</v>
      </c>
      <c r="N1894">
        <v>0</v>
      </c>
    </row>
    <row r="1895" spans="1:14" x14ac:dyDescent="0.25">
      <c r="A1895" t="s">
        <v>5944</v>
      </c>
      <c r="B1895" t="s">
        <v>72</v>
      </c>
      <c r="C1895" t="s">
        <v>209</v>
      </c>
      <c r="D1895" t="s">
        <v>4050</v>
      </c>
      <c r="E1895">
        <v>105</v>
      </c>
      <c r="F1895">
        <v>28</v>
      </c>
      <c r="G1895">
        <v>76</v>
      </c>
      <c r="H1895">
        <v>1</v>
      </c>
      <c r="I1895">
        <v>0</v>
      </c>
      <c r="J1895">
        <v>38</v>
      </c>
      <c r="K1895">
        <v>0</v>
      </c>
      <c r="L1895">
        <v>0</v>
      </c>
      <c r="M1895">
        <v>0</v>
      </c>
      <c r="N1895">
        <v>0</v>
      </c>
    </row>
    <row r="1896" spans="1:14" x14ac:dyDescent="0.25">
      <c r="A1896" t="s">
        <v>5945</v>
      </c>
      <c r="B1896" t="s">
        <v>72</v>
      </c>
      <c r="C1896" t="s">
        <v>210</v>
      </c>
      <c r="D1896" t="s">
        <v>4050</v>
      </c>
      <c r="E1896">
        <v>255</v>
      </c>
      <c r="F1896">
        <v>34</v>
      </c>
      <c r="G1896">
        <v>204</v>
      </c>
      <c r="H1896">
        <v>15</v>
      </c>
      <c r="I1896">
        <v>2</v>
      </c>
      <c r="J1896">
        <v>29</v>
      </c>
      <c r="K1896">
        <v>0</v>
      </c>
      <c r="L1896">
        <v>0</v>
      </c>
      <c r="M1896">
        <v>0</v>
      </c>
      <c r="N1896">
        <v>0</v>
      </c>
    </row>
    <row r="1897" spans="1:14" x14ac:dyDescent="0.25">
      <c r="A1897" t="s">
        <v>5946</v>
      </c>
      <c r="B1897" t="s">
        <v>72</v>
      </c>
      <c r="C1897" t="s">
        <v>211</v>
      </c>
      <c r="D1897" t="s">
        <v>4050</v>
      </c>
      <c r="E1897">
        <v>71</v>
      </c>
      <c r="F1897">
        <v>14</v>
      </c>
      <c r="G1897">
        <v>56</v>
      </c>
      <c r="H1897">
        <v>1</v>
      </c>
      <c r="I1897">
        <v>0</v>
      </c>
      <c r="J1897">
        <v>10</v>
      </c>
      <c r="K1897">
        <v>0</v>
      </c>
      <c r="L1897">
        <v>0</v>
      </c>
      <c r="M1897">
        <v>0</v>
      </c>
      <c r="N1897">
        <v>0</v>
      </c>
    </row>
    <row r="1898" spans="1:14" x14ac:dyDescent="0.25">
      <c r="A1898" t="s">
        <v>5947</v>
      </c>
      <c r="B1898" t="s">
        <v>72</v>
      </c>
      <c r="C1898" t="s">
        <v>212</v>
      </c>
      <c r="D1898" t="s">
        <v>4050</v>
      </c>
      <c r="E1898">
        <v>458</v>
      </c>
      <c r="F1898">
        <v>81</v>
      </c>
      <c r="G1898">
        <v>374</v>
      </c>
      <c r="H1898">
        <v>2</v>
      </c>
      <c r="I1898">
        <v>1</v>
      </c>
      <c r="J1898">
        <v>94</v>
      </c>
      <c r="K1898">
        <v>0</v>
      </c>
      <c r="L1898">
        <v>0</v>
      </c>
      <c r="M1898">
        <v>0</v>
      </c>
      <c r="N1898">
        <v>0</v>
      </c>
    </row>
    <row r="1899" spans="1:14" x14ac:dyDescent="0.25">
      <c r="A1899" t="s">
        <v>5948</v>
      </c>
      <c r="B1899" t="s">
        <v>72</v>
      </c>
      <c r="C1899" t="s">
        <v>213</v>
      </c>
      <c r="D1899" t="s">
        <v>4050</v>
      </c>
      <c r="E1899">
        <v>243</v>
      </c>
      <c r="F1899">
        <v>64</v>
      </c>
      <c r="G1899">
        <v>174</v>
      </c>
      <c r="H1899">
        <v>3</v>
      </c>
      <c r="I1899">
        <v>2</v>
      </c>
      <c r="J1899">
        <v>51</v>
      </c>
      <c r="K1899">
        <v>0</v>
      </c>
      <c r="L1899">
        <v>0</v>
      </c>
      <c r="M1899">
        <v>0</v>
      </c>
      <c r="N1899">
        <v>0</v>
      </c>
    </row>
    <row r="1900" spans="1:14" x14ac:dyDescent="0.25">
      <c r="A1900" t="s">
        <v>5949</v>
      </c>
      <c r="B1900" t="s">
        <v>72</v>
      </c>
      <c r="C1900" t="s">
        <v>214</v>
      </c>
      <c r="D1900" t="s">
        <v>4050</v>
      </c>
      <c r="E1900">
        <v>136</v>
      </c>
      <c r="F1900">
        <v>28</v>
      </c>
      <c r="G1900">
        <v>106</v>
      </c>
      <c r="H1900">
        <v>2</v>
      </c>
      <c r="I1900">
        <v>0</v>
      </c>
      <c r="J1900">
        <v>19</v>
      </c>
      <c r="K1900">
        <v>0</v>
      </c>
      <c r="L1900">
        <v>0</v>
      </c>
      <c r="M1900">
        <v>0</v>
      </c>
      <c r="N1900">
        <v>0</v>
      </c>
    </row>
    <row r="1901" spans="1:14" x14ac:dyDescent="0.25">
      <c r="A1901" t="s">
        <v>5950</v>
      </c>
      <c r="B1901" t="s">
        <v>72</v>
      </c>
      <c r="C1901" t="s">
        <v>215</v>
      </c>
      <c r="D1901" t="s">
        <v>4050</v>
      </c>
      <c r="E1901">
        <v>94</v>
      </c>
      <c r="F1901">
        <v>15</v>
      </c>
      <c r="G1901">
        <v>77</v>
      </c>
      <c r="H1901">
        <v>2</v>
      </c>
      <c r="I1901">
        <v>0</v>
      </c>
      <c r="J1901">
        <v>25</v>
      </c>
      <c r="K1901">
        <v>0</v>
      </c>
      <c r="L1901">
        <v>0</v>
      </c>
      <c r="M1901">
        <v>0</v>
      </c>
      <c r="N1901">
        <v>0</v>
      </c>
    </row>
    <row r="1902" spans="1:14" x14ac:dyDescent="0.25">
      <c r="A1902" t="s">
        <v>5951</v>
      </c>
      <c r="B1902" t="s">
        <v>72</v>
      </c>
      <c r="C1902" t="s">
        <v>216</v>
      </c>
      <c r="D1902" t="s">
        <v>4050</v>
      </c>
      <c r="E1902">
        <v>392</v>
      </c>
      <c r="F1902">
        <v>97</v>
      </c>
      <c r="G1902">
        <v>287</v>
      </c>
      <c r="H1902">
        <v>6</v>
      </c>
      <c r="I1902">
        <v>2</v>
      </c>
      <c r="J1902">
        <v>73</v>
      </c>
      <c r="K1902">
        <v>0</v>
      </c>
      <c r="L1902">
        <v>0</v>
      </c>
      <c r="M1902">
        <v>0</v>
      </c>
      <c r="N1902">
        <v>0</v>
      </c>
    </row>
    <row r="1903" spans="1:14" x14ac:dyDescent="0.25">
      <c r="A1903" t="s">
        <v>5952</v>
      </c>
      <c r="B1903" t="s">
        <v>72</v>
      </c>
      <c r="C1903" t="s">
        <v>217</v>
      </c>
      <c r="D1903" t="s">
        <v>4050</v>
      </c>
      <c r="E1903">
        <v>106</v>
      </c>
      <c r="F1903">
        <v>25</v>
      </c>
      <c r="G1903">
        <v>80</v>
      </c>
      <c r="H1903">
        <v>0</v>
      </c>
      <c r="I1903">
        <v>1</v>
      </c>
      <c r="J1903">
        <v>25</v>
      </c>
      <c r="K1903">
        <v>0</v>
      </c>
      <c r="L1903">
        <v>0</v>
      </c>
      <c r="M1903">
        <v>0</v>
      </c>
      <c r="N1903">
        <v>0</v>
      </c>
    </row>
    <row r="1904" spans="1:14" x14ac:dyDescent="0.25">
      <c r="A1904" t="s">
        <v>5953</v>
      </c>
      <c r="B1904" t="s">
        <v>72</v>
      </c>
      <c r="C1904" t="s">
        <v>218</v>
      </c>
      <c r="D1904" t="s">
        <v>4050</v>
      </c>
      <c r="E1904">
        <v>1074</v>
      </c>
      <c r="F1904">
        <v>293</v>
      </c>
      <c r="G1904">
        <v>767</v>
      </c>
      <c r="H1904">
        <v>13</v>
      </c>
      <c r="I1904">
        <v>1</v>
      </c>
      <c r="J1904">
        <v>244</v>
      </c>
      <c r="K1904">
        <v>0</v>
      </c>
      <c r="L1904">
        <v>0</v>
      </c>
      <c r="M1904">
        <v>0</v>
      </c>
      <c r="N1904">
        <v>0</v>
      </c>
    </row>
    <row r="1905" spans="1:14" x14ac:dyDescent="0.25">
      <c r="A1905" t="s">
        <v>5954</v>
      </c>
      <c r="B1905" t="s">
        <v>72</v>
      </c>
      <c r="C1905" t="s">
        <v>219</v>
      </c>
      <c r="D1905" t="s">
        <v>4050</v>
      </c>
      <c r="E1905">
        <v>182</v>
      </c>
      <c r="F1905">
        <v>27</v>
      </c>
      <c r="G1905">
        <v>153</v>
      </c>
      <c r="H1905">
        <v>2</v>
      </c>
      <c r="I1905">
        <v>0</v>
      </c>
      <c r="J1905">
        <v>25</v>
      </c>
      <c r="K1905">
        <v>0</v>
      </c>
      <c r="L1905">
        <v>0</v>
      </c>
      <c r="M1905">
        <v>0</v>
      </c>
      <c r="N1905">
        <v>0</v>
      </c>
    </row>
    <row r="1906" spans="1:14" x14ac:dyDescent="0.25">
      <c r="A1906" t="s">
        <v>5955</v>
      </c>
      <c r="B1906" t="s">
        <v>72</v>
      </c>
      <c r="C1906" t="s">
        <v>220</v>
      </c>
      <c r="D1906" t="s">
        <v>4050</v>
      </c>
      <c r="E1906">
        <v>170</v>
      </c>
      <c r="F1906">
        <v>25</v>
      </c>
      <c r="G1906">
        <v>143</v>
      </c>
      <c r="H1906">
        <v>2</v>
      </c>
      <c r="I1906">
        <v>0</v>
      </c>
      <c r="J1906">
        <v>50</v>
      </c>
      <c r="K1906">
        <v>0</v>
      </c>
      <c r="L1906">
        <v>0</v>
      </c>
      <c r="M1906">
        <v>0</v>
      </c>
      <c r="N1906">
        <v>0</v>
      </c>
    </row>
    <row r="1907" spans="1:14" x14ac:dyDescent="0.25">
      <c r="A1907" t="s">
        <v>5956</v>
      </c>
      <c r="B1907" t="s">
        <v>72</v>
      </c>
      <c r="C1907" t="s">
        <v>221</v>
      </c>
      <c r="D1907" t="s">
        <v>4050</v>
      </c>
      <c r="E1907">
        <v>198</v>
      </c>
      <c r="F1907">
        <v>32</v>
      </c>
      <c r="G1907">
        <v>160</v>
      </c>
      <c r="H1907">
        <v>5</v>
      </c>
      <c r="I1907">
        <v>1</v>
      </c>
      <c r="J1907">
        <v>34</v>
      </c>
      <c r="K1907">
        <v>0</v>
      </c>
      <c r="L1907">
        <v>0</v>
      </c>
      <c r="M1907">
        <v>0</v>
      </c>
      <c r="N1907">
        <v>0</v>
      </c>
    </row>
    <row r="1908" spans="1:14" x14ac:dyDescent="0.25">
      <c r="A1908" t="s">
        <v>5957</v>
      </c>
      <c r="B1908" t="s">
        <v>72</v>
      </c>
      <c r="C1908" t="s">
        <v>222</v>
      </c>
      <c r="D1908" t="s">
        <v>4050</v>
      </c>
      <c r="E1908">
        <v>84</v>
      </c>
      <c r="F1908">
        <v>10</v>
      </c>
      <c r="G1908">
        <v>74</v>
      </c>
      <c r="H1908">
        <v>0</v>
      </c>
      <c r="I1908">
        <v>0</v>
      </c>
      <c r="J1908">
        <v>31</v>
      </c>
      <c r="K1908">
        <v>0</v>
      </c>
      <c r="L1908">
        <v>0</v>
      </c>
      <c r="M1908">
        <v>0</v>
      </c>
      <c r="N1908">
        <v>0</v>
      </c>
    </row>
    <row r="1909" spans="1:14" x14ac:dyDescent="0.25">
      <c r="A1909" t="s">
        <v>5958</v>
      </c>
      <c r="B1909" t="s">
        <v>72</v>
      </c>
      <c r="C1909" t="s">
        <v>223</v>
      </c>
      <c r="D1909" t="s">
        <v>4050</v>
      </c>
      <c r="E1909">
        <v>127</v>
      </c>
      <c r="F1909">
        <v>30</v>
      </c>
      <c r="G1909">
        <v>90</v>
      </c>
      <c r="H1909">
        <v>6</v>
      </c>
      <c r="I1909">
        <v>1</v>
      </c>
      <c r="J1909">
        <v>12</v>
      </c>
      <c r="K1909">
        <v>0</v>
      </c>
      <c r="L1909">
        <v>0</v>
      </c>
      <c r="M1909">
        <v>0</v>
      </c>
      <c r="N1909">
        <v>0</v>
      </c>
    </row>
    <row r="1910" spans="1:14" x14ac:dyDescent="0.25">
      <c r="A1910" t="s">
        <v>5959</v>
      </c>
      <c r="B1910" t="s">
        <v>72</v>
      </c>
      <c r="C1910" t="s">
        <v>224</v>
      </c>
      <c r="D1910" t="s">
        <v>4050</v>
      </c>
      <c r="E1910">
        <v>57</v>
      </c>
      <c r="F1910">
        <v>22</v>
      </c>
      <c r="G1910">
        <v>35</v>
      </c>
      <c r="H1910">
        <v>0</v>
      </c>
      <c r="I1910">
        <v>0</v>
      </c>
      <c r="J1910">
        <v>11</v>
      </c>
      <c r="K1910">
        <v>0</v>
      </c>
      <c r="L1910">
        <v>0</v>
      </c>
      <c r="M1910">
        <v>0</v>
      </c>
      <c r="N1910">
        <v>0</v>
      </c>
    </row>
    <row r="1911" spans="1:14" x14ac:dyDescent="0.25">
      <c r="A1911" t="s">
        <v>5960</v>
      </c>
      <c r="B1911" t="s">
        <v>72</v>
      </c>
      <c r="C1911" t="s">
        <v>225</v>
      </c>
      <c r="D1911" t="s">
        <v>4050</v>
      </c>
      <c r="E1911">
        <v>123</v>
      </c>
      <c r="F1911">
        <v>20</v>
      </c>
      <c r="G1911">
        <v>99</v>
      </c>
      <c r="H1911">
        <v>4</v>
      </c>
      <c r="I1911">
        <v>0</v>
      </c>
      <c r="J1911">
        <v>13</v>
      </c>
      <c r="K1911">
        <v>0</v>
      </c>
      <c r="L1911">
        <v>0</v>
      </c>
      <c r="M1911">
        <v>0</v>
      </c>
      <c r="N1911">
        <v>0</v>
      </c>
    </row>
    <row r="1912" spans="1:14" x14ac:dyDescent="0.25">
      <c r="A1912" t="s">
        <v>5961</v>
      </c>
      <c r="B1912" t="s">
        <v>72</v>
      </c>
      <c r="C1912" t="s">
        <v>226</v>
      </c>
      <c r="D1912" t="s">
        <v>4050</v>
      </c>
      <c r="E1912">
        <v>202</v>
      </c>
      <c r="F1912">
        <v>63</v>
      </c>
      <c r="G1912">
        <v>133</v>
      </c>
      <c r="H1912">
        <v>6</v>
      </c>
      <c r="I1912">
        <v>0</v>
      </c>
      <c r="J1912">
        <v>48</v>
      </c>
      <c r="K1912">
        <v>0</v>
      </c>
      <c r="L1912">
        <v>0</v>
      </c>
      <c r="M1912">
        <v>0</v>
      </c>
      <c r="N1912">
        <v>0</v>
      </c>
    </row>
    <row r="1913" spans="1:14" x14ac:dyDescent="0.25">
      <c r="A1913" t="s">
        <v>5962</v>
      </c>
      <c r="B1913" t="s">
        <v>72</v>
      </c>
      <c r="C1913" t="s">
        <v>227</v>
      </c>
      <c r="D1913" t="s">
        <v>4050</v>
      </c>
      <c r="E1913">
        <v>206</v>
      </c>
      <c r="F1913">
        <v>27</v>
      </c>
      <c r="G1913">
        <v>178</v>
      </c>
      <c r="H1913">
        <v>1</v>
      </c>
      <c r="I1913">
        <v>0</v>
      </c>
      <c r="J1913">
        <v>50</v>
      </c>
      <c r="K1913">
        <v>0</v>
      </c>
      <c r="L1913">
        <v>0</v>
      </c>
      <c r="M1913">
        <v>0</v>
      </c>
      <c r="N1913">
        <v>0</v>
      </c>
    </row>
    <row r="1914" spans="1:14" x14ac:dyDescent="0.25">
      <c r="A1914" t="s">
        <v>5963</v>
      </c>
      <c r="B1914" t="s">
        <v>72</v>
      </c>
      <c r="C1914" t="s">
        <v>228</v>
      </c>
      <c r="D1914" t="s">
        <v>4050</v>
      </c>
      <c r="E1914">
        <v>98</v>
      </c>
      <c r="F1914">
        <v>12</v>
      </c>
      <c r="G1914">
        <v>85</v>
      </c>
      <c r="H1914">
        <v>1</v>
      </c>
      <c r="I1914">
        <v>0</v>
      </c>
      <c r="J1914">
        <v>10</v>
      </c>
      <c r="K1914">
        <v>0</v>
      </c>
      <c r="L1914">
        <v>0</v>
      </c>
      <c r="M1914">
        <v>0</v>
      </c>
      <c r="N1914">
        <v>0</v>
      </c>
    </row>
    <row r="1915" spans="1:14" x14ac:dyDescent="0.25">
      <c r="A1915" t="s">
        <v>5964</v>
      </c>
      <c r="B1915" t="s">
        <v>72</v>
      </c>
      <c r="C1915" t="s">
        <v>229</v>
      </c>
      <c r="D1915" t="s">
        <v>4050</v>
      </c>
      <c r="E1915">
        <v>164</v>
      </c>
      <c r="F1915">
        <v>28</v>
      </c>
      <c r="G1915">
        <v>129</v>
      </c>
      <c r="H1915">
        <v>5</v>
      </c>
      <c r="I1915">
        <v>2</v>
      </c>
      <c r="J1915">
        <v>32</v>
      </c>
      <c r="K1915">
        <v>0</v>
      </c>
      <c r="L1915">
        <v>0</v>
      </c>
      <c r="M1915">
        <v>0</v>
      </c>
      <c r="N1915">
        <v>0</v>
      </c>
    </row>
    <row r="1916" spans="1:14" x14ac:dyDescent="0.25">
      <c r="A1916" t="s">
        <v>5965</v>
      </c>
      <c r="B1916" t="s">
        <v>72</v>
      </c>
      <c r="C1916" t="s">
        <v>230</v>
      </c>
      <c r="D1916" t="s">
        <v>4050</v>
      </c>
      <c r="E1916">
        <v>197</v>
      </c>
      <c r="F1916">
        <v>54</v>
      </c>
      <c r="G1916">
        <v>138</v>
      </c>
      <c r="H1916">
        <v>5</v>
      </c>
      <c r="I1916">
        <v>0</v>
      </c>
      <c r="J1916">
        <v>48</v>
      </c>
      <c r="K1916">
        <v>0</v>
      </c>
      <c r="L1916">
        <v>0</v>
      </c>
      <c r="M1916">
        <v>0</v>
      </c>
      <c r="N1916">
        <v>0</v>
      </c>
    </row>
    <row r="1917" spans="1:14" x14ac:dyDescent="0.25">
      <c r="A1917" t="s">
        <v>5966</v>
      </c>
      <c r="B1917" t="s">
        <v>72</v>
      </c>
      <c r="C1917" t="s">
        <v>231</v>
      </c>
      <c r="D1917" t="s">
        <v>4050</v>
      </c>
      <c r="E1917">
        <v>153</v>
      </c>
      <c r="F1917">
        <v>48</v>
      </c>
      <c r="G1917">
        <v>104</v>
      </c>
      <c r="H1917">
        <v>1</v>
      </c>
      <c r="I1917">
        <v>0</v>
      </c>
      <c r="J1917">
        <v>34</v>
      </c>
      <c r="K1917">
        <v>0</v>
      </c>
      <c r="L1917">
        <v>0</v>
      </c>
      <c r="M1917">
        <v>0</v>
      </c>
      <c r="N1917">
        <v>0</v>
      </c>
    </row>
    <row r="1918" spans="1:14" x14ac:dyDescent="0.25">
      <c r="A1918" t="s">
        <v>5967</v>
      </c>
      <c r="B1918" t="s">
        <v>72</v>
      </c>
      <c r="C1918" t="s">
        <v>232</v>
      </c>
      <c r="D1918" t="s">
        <v>4050</v>
      </c>
      <c r="E1918">
        <v>345</v>
      </c>
      <c r="F1918">
        <v>66</v>
      </c>
      <c r="G1918">
        <v>271</v>
      </c>
      <c r="H1918">
        <v>7</v>
      </c>
      <c r="I1918">
        <v>1</v>
      </c>
      <c r="J1918">
        <v>77</v>
      </c>
      <c r="K1918">
        <v>0</v>
      </c>
      <c r="L1918">
        <v>0</v>
      </c>
      <c r="M1918">
        <v>0</v>
      </c>
      <c r="N1918">
        <v>0</v>
      </c>
    </row>
    <row r="1919" spans="1:14" x14ac:dyDescent="0.25">
      <c r="A1919" t="s">
        <v>5968</v>
      </c>
      <c r="B1919" t="s">
        <v>72</v>
      </c>
      <c r="C1919" t="s">
        <v>233</v>
      </c>
      <c r="D1919" t="s">
        <v>4050</v>
      </c>
      <c r="E1919">
        <v>156</v>
      </c>
      <c r="F1919">
        <v>28</v>
      </c>
      <c r="G1919">
        <v>126</v>
      </c>
      <c r="H1919">
        <v>0</v>
      </c>
      <c r="I1919">
        <v>2</v>
      </c>
      <c r="J1919">
        <v>21</v>
      </c>
      <c r="K1919">
        <v>0</v>
      </c>
      <c r="L1919">
        <v>0</v>
      </c>
      <c r="M1919">
        <v>0</v>
      </c>
      <c r="N1919">
        <v>0</v>
      </c>
    </row>
    <row r="1920" spans="1:14" x14ac:dyDescent="0.25">
      <c r="A1920" t="s">
        <v>5969</v>
      </c>
      <c r="B1920" t="s">
        <v>72</v>
      </c>
      <c r="C1920" t="s">
        <v>234</v>
      </c>
      <c r="D1920" t="s">
        <v>4050</v>
      </c>
      <c r="E1920">
        <v>640</v>
      </c>
      <c r="F1920">
        <v>139</v>
      </c>
      <c r="G1920">
        <v>491</v>
      </c>
      <c r="H1920">
        <v>9</v>
      </c>
      <c r="I1920">
        <v>1</v>
      </c>
      <c r="J1920">
        <v>91</v>
      </c>
      <c r="K1920">
        <v>0</v>
      </c>
      <c r="L1920">
        <v>0</v>
      </c>
      <c r="M1920">
        <v>0</v>
      </c>
      <c r="N1920">
        <v>0</v>
      </c>
    </row>
    <row r="1921" spans="1:14" x14ac:dyDescent="0.25">
      <c r="A1921" t="s">
        <v>5970</v>
      </c>
      <c r="B1921" t="s">
        <v>72</v>
      </c>
      <c r="C1921" t="s">
        <v>235</v>
      </c>
      <c r="D1921" t="s">
        <v>4050</v>
      </c>
      <c r="E1921">
        <v>66</v>
      </c>
      <c r="F1921">
        <v>24</v>
      </c>
      <c r="G1921">
        <v>41</v>
      </c>
      <c r="H1921">
        <v>1</v>
      </c>
      <c r="I1921">
        <v>0</v>
      </c>
      <c r="J1921">
        <v>22</v>
      </c>
      <c r="K1921">
        <v>0</v>
      </c>
      <c r="L1921">
        <v>0</v>
      </c>
      <c r="M1921">
        <v>0</v>
      </c>
      <c r="N1921">
        <v>0</v>
      </c>
    </row>
    <row r="1922" spans="1:14" x14ac:dyDescent="0.25">
      <c r="A1922" t="s">
        <v>5971</v>
      </c>
      <c r="B1922" t="s">
        <v>72</v>
      </c>
      <c r="C1922" t="s">
        <v>236</v>
      </c>
      <c r="D1922" t="s">
        <v>4050</v>
      </c>
      <c r="E1922">
        <v>161</v>
      </c>
      <c r="F1922">
        <v>34</v>
      </c>
      <c r="G1922">
        <v>121</v>
      </c>
      <c r="H1922">
        <v>6</v>
      </c>
      <c r="I1922">
        <v>0</v>
      </c>
      <c r="J1922">
        <v>28</v>
      </c>
      <c r="K1922">
        <v>0</v>
      </c>
      <c r="L1922">
        <v>0</v>
      </c>
      <c r="M1922">
        <v>0</v>
      </c>
      <c r="N1922">
        <v>0</v>
      </c>
    </row>
    <row r="1923" spans="1:14" x14ac:dyDescent="0.25">
      <c r="A1923" t="s">
        <v>5972</v>
      </c>
      <c r="B1923" t="s">
        <v>72</v>
      </c>
      <c r="C1923" t="s">
        <v>237</v>
      </c>
      <c r="D1923" t="s">
        <v>4050</v>
      </c>
      <c r="E1923">
        <v>400</v>
      </c>
      <c r="F1923">
        <v>111</v>
      </c>
      <c r="G1923">
        <v>277</v>
      </c>
      <c r="H1923">
        <v>11</v>
      </c>
      <c r="I1923">
        <v>1</v>
      </c>
      <c r="J1923">
        <v>73</v>
      </c>
      <c r="K1923">
        <v>0</v>
      </c>
      <c r="L1923">
        <v>0</v>
      </c>
      <c r="M1923">
        <v>0</v>
      </c>
      <c r="N1923">
        <v>0</v>
      </c>
    </row>
    <row r="1924" spans="1:14" x14ac:dyDescent="0.25">
      <c r="A1924" t="s">
        <v>5973</v>
      </c>
      <c r="B1924" t="s">
        <v>72</v>
      </c>
      <c r="C1924" t="s">
        <v>238</v>
      </c>
      <c r="D1924" t="s">
        <v>4050</v>
      </c>
      <c r="E1924">
        <v>129</v>
      </c>
      <c r="F1924">
        <v>37</v>
      </c>
      <c r="G1924">
        <v>90</v>
      </c>
      <c r="H1924">
        <v>2</v>
      </c>
      <c r="I1924">
        <v>0</v>
      </c>
      <c r="J1924">
        <v>21</v>
      </c>
      <c r="K1924">
        <v>0</v>
      </c>
      <c r="L1924">
        <v>0</v>
      </c>
      <c r="M1924">
        <v>0</v>
      </c>
      <c r="N1924">
        <v>0</v>
      </c>
    </row>
    <row r="1925" spans="1:14" x14ac:dyDescent="0.25">
      <c r="A1925" t="s">
        <v>5974</v>
      </c>
      <c r="B1925" t="s">
        <v>72</v>
      </c>
      <c r="C1925" t="s">
        <v>239</v>
      </c>
      <c r="D1925" t="s">
        <v>4050</v>
      </c>
      <c r="E1925">
        <v>197</v>
      </c>
      <c r="F1925">
        <v>40</v>
      </c>
      <c r="G1925">
        <v>155</v>
      </c>
      <c r="H1925">
        <v>2</v>
      </c>
      <c r="I1925">
        <v>0</v>
      </c>
      <c r="J1925">
        <v>25</v>
      </c>
      <c r="K1925">
        <v>0</v>
      </c>
      <c r="L1925">
        <v>0</v>
      </c>
      <c r="M1925">
        <v>0</v>
      </c>
      <c r="N1925">
        <v>0</v>
      </c>
    </row>
    <row r="1926" spans="1:14" x14ac:dyDescent="0.25">
      <c r="A1926" t="s">
        <v>5975</v>
      </c>
      <c r="B1926" t="s">
        <v>72</v>
      </c>
      <c r="C1926" t="s">
        <v>240</v>
      </c>
      <c r="D1926" t="s">
        <v>4050</v>
      </c>
      <c r="E1926">
        <v>173</v>
      </c>
      <c r="F1926">
        <v>44</v>
      </c>
      <c r="G1926">
        <v>128</v>
      </c>
      <c r="H1926">
        <v>1</v>
      </c>
      <c r="I1926">
        <v>0</v>
      </c>
      <c r="J1926">
        <v>28</v>
      </c>
      <c r="K1926">
        <v>0</v>
      </c>
      <c r="L1926">
        <v>0</v>
      </c>
      <c r="M1926">
        <v>0</v>
      </c>
      <c r="N1926">
        <v>0</v>
      </c>
    </row>
    <row r="1927" spans="1:14" x14ac:dyDescent="0.25">
      <c r="A1927" t="s">
        <v>5976</v>
      </c>
      <c r="B1927" t="s">
        <v>72</v>
      </c>
      <c r="C1927" t="s">
        <v>241</v>
      </c>
      <c r="D1927" t="s">
        <v>4050</v>
      </c>
      <c r="E1927">
        <v>75</v>
      </c>
      <c r="F1927">
        <v>4</v>
      </c>
      <c r="G1927">
        <v>64</v>
      </c>
      <c r="H1927">
        <v>6</v>
      </c>
      <c r="I1927">
        <v>1</v>
      </c>
      <c r="J1927">
        <v>25</v>
      </c>
      <c r="K1927">
        <v>0</v>
      </c>
      <c r="L1927">
        <v>0</v>
      </c>
      <c r="M1927">
        <v>0</v>
      </c>
      <c r="N1927">
        <v>0</v>
      </c>
    </row>
    <row r="1928" spans="1:14" x14ac:dyDescent="0.25">
      <c r="A1928" t="s">
        <v>5977</v>
      </c>
      <c r="B1928" t="s">
        <v>72</v>
      </c>
      <c r="C1928" t="s">
        <v>242</v>
      </c>
      <c r="D1928" t="s">
        <v>4050</v>
      </c>
      <c r="E1928">
        <v>328</v>
      </c>
      <c r="F1928">
        <v>93</v>
      </c>
      <c r="G1928">
        <v>233</v>
      </c>
      <c r="H1928">
        <v>1</v>
      </c>
      <c r="I1928">
        <v>1</v>
      </c>
      <c r="J1928">
        <v>67</v>
      </c>
      <c r="K1928">
        <v>0</v>
      </c>
      <c r="L1928">
        <v>0</v>
      </c>
      <c r="M1928">
        <v>0</v>
      </c>
      <c r="N1928">
        <v>0</v>
      </c>
    </row>
    <row r="1929" spans="1:14" x14ac:dyDescent="0.25">
      <c r="A1929" t="s">
        <v>5978</v>
      </c>
      <c r="B1929" t="s">
        <v>72</v>
      </c>
      <c r="C1929" t="s">
        <v>243</v>
      </c>
      <c r="D1929" t="s">
        <v>4050</v>
      </c>
      <c r="E1929">
        <v>124</v>
      </c>
      <c r="F1929">
        <v>24</v>
      </c>
      <c r="G1929">
        <v>100</v>
      </c>
      <c r="H1929">
        <v>0</v>
      </c>
      <c r="I1929">
        <v>0</v>
      </c>
      <c r="J1929">
        <v>31</v>
      </c>
      <c r="K1929">
        <v>0</v>
      </c>
      <c r="L1929">
        <v>0</v>
      </c>
      <c r="M1929">
        <v>0</v>
      </c>
      <c r="N1929">
        <v>0</v>
      </c>
    </row>
    <row r="1930" spans="1:14" x14ac:dyDescent="0.25">
      <c r="A1930" t="s">
        <v>5979</v>
      </c>
      <c r="B1930" t="s">
        <v>72</v>
      </c>
      <c r="C1930" t="s">
        <v>93</v>
      </c>
      <c r="D1930" t="s">
        <v>4052</v>
      </c>
      <c r="E1930">
        <v>20</v>
      </c>
      <c r="F1930">
        <v>1</v>
      </c>
      <c r="G1930">
        <v>19</v>
      </c>
      <c r="H1930">
        <v>0</v>
      </c>
      <c r="I1930">
        <v>0</v>
      </c>
      <c r="J1930">
        <v>117</v>
      </c>
      <c r="K1930">
        <v>0</v>
      </c>
      <c r="L1930">
        <v>0</v>
      </c>
      <c r="M1930">
        <v>0</v>
      </c>
      <c r="N1930">
        <v>0</v>
      </c>
    </row>
    <row r="1931" spans="1:14" x14ac:dyDescent="0.25">
      <c r="A1931" t="s">
        <v>5980</v>
      </c>
      <c r="B1931" t="s">
        <v>72</v>
      </c>
      <c r="C1931" t="s">
        <v>94</v>
      </c>
      <c r="D1931" t="s">
        <v>4052</v>
      </c>
      <c r="E1931">
        <v>52</v>
      </c>
      <c r="F1931">
        <v>15</v>
      </c>
      <c r="G1931">
        <v>35</v>
      </c>
      <c r="H1931">
        <v>1</v>
      </c>
      <c r="I1931">
        <v>1</v>
      </c>
      <c r="J1931">
        <v>243</v>
      </c>
      <c r="K1931">
        <v>0</v>
      </c>
      <c r="L1931">
        <v>0</v>
      </c>
      <c r="M1931">
        <v>0</v>
      </c>
      <c r="N1931">
        <v>0</v>
      </c>
    </row>
    <row r="1932" spans="1:14" x14ac:dyDescent="0.25">
      <c r="A1932" t="s">
        <v>5981</v>
      </c>
      <c r="B1932" t="s">
        <v>72</v>
      </c>
      <c r="C1932" t="s">
        <v>95</v>
      </c>
      <c r="D1932" t="s">
        <v>4052</v>
      </c>
      <c r="E1932">
        <v>27</v>
      </c>
      <c r="F1932">
        <v>2</v>
      </c>
      <c r="G1932">
        <v>23</v>
      </c>
      <c r="H1932">
        <v>0</v>
      </c>
      <c r="I1932">
        <v>2</v>
      </c>
      <c r="J1932">
        <v>144</v>
      </c>
      <c r="K1932">
        <v>0</v>
      </c>
      <c r="L1932">
        <v>0</v>
      </c>
      <c r="M1932">
        <v>0</v>
      </c>
      <c r="N1932">
        <v>0</v>
      </c>
    </row>
    <row r="1933" spans="1:14" x14ac:dyDescent="0.25">
      <c r="A1933" t="s">
        <v>5982</v>
      </c>
      <c r="B1933" t="s">
        <v>72</v>
      </c>
      <c r="C1933" t="s">
        <v>96</v>
      </c>
      <c r="D1933" t="s">
        <v>4052</v>
      </c>
      <c r="E1933">
        <v>28</v>
      </c>
      <c r="F1933">
        <v>7</v>
      </c>
      <c r="G1933">
        <v>19</v>
      </c>
      <c r="H1933">
        <v>2</v>
      </c>
      <c r="I1933">
        <v>0</v>
      </c>
      <c r="J1933">
        <v>107</v>
      </c>
      <c r="K1933">
        <v>0</v>
      </c>
      <c r="L1933">
        <v>0</v>
      </c>
      <c r="M1933">
        <v>0</v>
      </c>
      <c r="N1933">
        <v>0</v>
      </c>
    </row>
    <row r="1934" spans="1:14" x14ac:dyDescent="0.25">
      <c r="A1934" t="s">
        <v>5983</v>
      </c>
      <c r="B1934" t="s">
        <v>72</v>
      </c>
      <c r="C1934" t="s">
        <v>97</v>
      </c>
      <c r="D1934" t="s">
        <v>4052</v>
      </c>
      <c r="E1934">
        <v>3</v>
      </c>
      <c r="F1934">
        <v>0</v>
      </c>
      <c r="G1934">
        <v>3</v>
      </c>
      <c r="H1934">
        <v>0</v>
      </c>
      <c r="I1934">
        <v>0</v>
      </c>
      <c r="J1934">
        <v>122</v>
      </c>
      <c r="K1934">
        <v>0</v>
      </c>
      <c r="L1934">
        <v>0</v>
      </c>
      <c r="M1934">
        <v>0</v>
      </c>
      <c r="N1934">
        <v>0</v>
      </c>
    </row>
    <row r="1935" spans="1:14" x14ac:dyDescent="0.25">
      <c r="A1935" t="s">
        <v>5984</v>
      </c>
      <c r="B1935" t="s">
        <v>72</v>
      </c>
      <c r="C1935" t="s">
        <v>98</v>
      </c>
      <c r="D1935" t="s">
        <v>4052</v>
      </c>
      <c r="E1935">
        <v>57</v>
      </c>
      <c r="F1935">
        <v>8</v>
      </c>
      <c r="G1935">
        <v>45</v>
      </c>
      <c r="H1935">
        <v>2</v>
      </c>
      <c r="I1935">
        <v>2</v>
      </c>
      <c r="J1935">
        <v>243</v>
      </c>
      <c r="K1935">
        <v>0</v>
      </c>
      <c r="L1935">
        <v>0</v>
      </c>
      <c r="M1935">
        <v>0</v>
      </c>
      <c r="N1935">
        <v>0</v>
      </c>
    </row>
    <row r="1936" spans="1:14" x14ac:dyDescent="0.25">
      <c r="A1936" t="s">
        <v>5985</v>
      </c>
      <c r="B1936" t="s">
        <v>72</v>
      </c>
      <c r="C1936" t="s">
        <v>99</v>
      </c>
      <c r="D1936" t="s">
        <v>4052</v>
      </c>
      <c r="E1936">
        <v>94</v>
      </c>
      <c r="F1936">
        <v>8</v>
      </c>
      <c r="G1936">
        <v>68</v>
      </c>
      <c r="H1936">
        <v>13</v>
      </c>
      <c r="I1936">
        <v>5</v>
      </c>
      <c r="J1936">
        <v>519</v>
      </c>
      <c r="K1936">
        <v>0</v>
      </c>
      <c r="L1936">
        <v>0</v>
      </c>
      <c r="M1936">
        <v>0</v>
      </c>
      <c r="N1936">
        <v>0</v>
      </c>
    </row>
    <row r="1937" spans="1:14" x14ac:dyDescent="0.25">
      <c r="A1937" t="s">
        <v>5986</v>
      </c>
      <c r="B1937" t="s">
        <v>72</v>
      </c>
      <c r="C1937" t="s">
        <v>100</v>
      </c>
      <c r="D1937" t="s">
        <v>4052</v>
      </c>
      <c r="E1937">
        <v>19</v>
      </c>
      <c r="F1937">
        <v>3</v>
      </c>
      <c r="G1937">
        <v>15</v>
      </c>
      <c r="H1937">
        <v>0</v>
      </c>
      <c r="I1937">
        <v>1</v>
      </c>
      <c r="J1937">
        <v>83</v>
      </c>
      <c r="K1937">
        <v>0</v>
      </c>
      <c r="L1937">
        <v>0</v>
      </c>
      <c r="M1937">
        <v>0</v>
      </c>
      <c r="N1937">
        <v>0</v>
      </c>
    </row>
    <row r="1938" spans="1:14" x14ac:dyDescent="0.25">
      <c r="A1938" t="s">
        <v>5987</v>
      </c>
      <c r="B1938" t="s">
        <v>72</v>
      </c>
      <c r="C1938" t="s">
        <v>101</v>
      </c>
      <c r="D1938" t="s">
        <v>4052</v>
      </c>
      <c r="E1938">
        <v>17</v>
      </c>
      <c r="F1938">
        <v>3</v>
      </c>
      <c r="G1938">
        <v>12</v>
      </c>
      <c r="H1938">
        <v>2</v>
      </c>
      <c r="I1938">
        <v>0</v>
      </c>
      <c r="J1938">
        <v>65</v>
      </c>
      <c r="K1938">
        <v>0</v>
      </c>
      <c r="L1938">
        <v>0</v>
      </c>
      <c r="M1938">
        <v>0</v>
      </c>
      <c r="N1938">
        <v>0</v>
      </c>
    </row>
    <row r="1939" spans="1:14" x14ac:dyDescent="0.25">
      <c r="A1939" t="s">
        <v>5988</v>
      </c>
      <c r="B1939" t="s">
        <v>72</v>
      </c>
      <c r="C1939" t="s">
        <v>102</v>
      </c>
      <c r="D1939" t="s">
        <v>4052</v>
      </c>
      <c r="E1939">
        <v>35</v>
      </c>
      <c r="F1939">
        <v>2</v>
      </c>
      <c r="G1939">
        <v>30</v>
      </c>
      <c r="H1939">
        <v>3</v>
      </c>
      <c r="I1939">
        <v>0</v>
      </c>
      <c r="J1939">
        <v>127</v>
      </c>
      <c r="K1939">
        <v>0</v>
      </c>
      <c r="L1939">
        <v>0</v>
      </c>
      <c r="M1939">
        <v>0</v>
      </c>
      <c r="N1939">
        <v>0</v>
      </c>
    </row>
    <row r="1940" spans="1:14" x14ac:dyDescent="0.25">
      <c r="A1940" t="s">
        <v>5989</v>
      </c>
      <c r="B1940" t="s">
        <v>72</v>
      </c>
      <c r="C1940" t="s">
        <v>103</v>
      </c>
      <c r="D1940" t="s">
        <v>4052</v>
      </c>
      <c r="E1940">
        <v>51</v>
      </c>
      <c r="F1940">
        <v>12</v>
      </c>
      <c r="G1940">
        <v>33</v>
      </c>
      <c r="H1940">
        <v>6</v>
      </c>
      <c r="I1940">
        <v>0</v>
      </c>
      <c r="J1940">
        <v>223</v>
      </c>
      <c r="K1940">
        <v>0</v>
      </c>
      <c r="L1940">
        <v>0</v>
      </c>
      <c r="M1940">
        <v>0</v>
      </c>
      <c r="N1940">
        <v>0</v>
      </c>
    </row>
    <row r="1941" spans="1:14" x14ac:dyDescent="0.25">
      <c r="A1941" t="s">
        <v>5990</v>
      </c>
      <c r="B1941" t="s">
        <v>72</v>
      </c>
      <c r="C1941" t="s">
        <v>104</v>
      </c>
      <c r="D1941" t="s">
        <v>4052</v>
      </c>
      <c r="E1941">
        <v>24</v>
      </c>
      <c r="F1941">
        <v>6</v>
      </c>
      <c r="G1941">
        <v>17</v>
      </c>
      <c r="H1941">
        <v>1</v>
      </c>
      <c r="I1941">
        <v>0</v>
      </c>
      <c r="J1941">
        <v>147</v>
      </c>
      <c r="K1941">
        <v>0</v>
      </c>
      <c r="L1941">
        <v>0</v>
      </c>
      <c r="M1941">
        <v>0</v>
      </c>
      <c r="N1941">
        <v>0</v>
      </c>
    </row>
    <row r="1942" spans="1:14" x14ac:dyDescent="0.25">
      <c r="A1942" t="s">
        <v>5991</v>
      </c>
      <c r="B1942" t="s">
        <v>72</v>
      </c>
      <c r="C1942" t="s">
        <v>105</v>
      </c>
      <c r="D1942" t="s">
        <v>4052</v>
      </c>
      <c r="E1942">
        <v>95</v>
      </c>
      <c r="F1942">
        <v>17</v>
      </c>
      <c r="G1942">
        <v>74</v>
      </c>
      <c r="H1942">
        <v>3</v>
      </c>
      <c r="I1942">
        <v>1</v>
      </c>
      <c r="J1942">
        <v>313</v>
      </c>
      <c r="K1942">
        <v>0</v>
      </c>
      <c r="L1942">
        <v>0</v>
      </c>
      <c r="M1942">
        <v>0</v>
      </c>
      <c r="N1942">
        <v>0</v>
      </c>
    </row>
    <row r="1943" spans="1:14" x14ac:dyDescent="0.25">
      <c r="A1943" t="s">
        <v>5992</v>
      </c>
      <c r="B1943" t="s">
        <v>72</v>
      </c>
      <c r="C1943" t="s">
        <v>106</v>
      </c>
      <c r="D1943" t="s">
        <v>4052</v>
      </c>
      <c r="E1943">
        <v>24</v>
      </c>
      <c r="F1943">
        <v>5</v>
      </c>
      <c r="G1943">
        <v>16</v>
      </c>
      <c r="H1943">
        <v>3</v>
      </c>
      <c r="I1943">
        <v>0</v>
      </c>
      <c r="J1943">
        <v>172</v>
      </c>
      <c r="K1943">
        <v>0</v>
      </c>
      <c r="L1943">
        <v>0</v>
      </c>
      <c r="M1943">
        <v>0</v>
      </c>
      <c r="N1943">
        <v>0</v>
      </c>
    </row>
    <row r="1944" spans="1:14" x14ac:dyDescent="0.25">
      <c r="A1944" t="s">
        <v>5993</v>
      </c>
      <c r="B1944" t="s">
        <v>72</v>
      </c>
      <c r="C1944" t="s">
        <v>107</v>
      </c>
      <c r="D1944" t="s">
        <v>4052</v>
      </c>
      <c r="E1944">
        <v>20</v>
      </c>
      <c r="F1944">
        <v>6</v>
      </c>
      <c r="G1944">
        <v>13</v>
      </c>
      <c r="H1944">
        <v>1</v>
      </c>
      <c r="I1944">
        <v>0</v>
      </c>
      <c r="J1944">
        <v>135</v>
      </c>
      <c r="K1944">
        <v>0</v>
      </c>
      <c r="L1944">
        <v>0</v>
      </c>
      <c r="M1944">
        <v>0</v>
      </c>
      <c r="N1944">
        <v>0</v>
      </c>
    </row>
    <row r="1945" spans="1:14" x14ac:dyDescent="0.25">
      <c r="A1945" t="s">
        <v>5994</v>
      </c>
      <c r="B1945" t="s">
        <v>72</v>
      </c>
      <c r="C1945" t="s">
        <v>108</v>
      </c>
      <c r="D1945" t="s">
        <v>4052</v>
      </c>
      <c r="E1945">
        <v>64</v>
      </c>
      <c r="F1945">
        <v>10</v>
      </c>
      <c r="G1945">
        <v>53</v>
      </c>
      <c r="H1945">
        <v>1</v>
      </c>
      <c r="I1945">
        <v>0</v>
      </c>
      <c r="J1945">
        <v>283</v>
      </c>
      <c r="K1945">
        <v>0</v>
      </c>
      <c r="L1945">
        <v>0</v>
      </c>
      <c r="M1945">
        <v>0</v>
      </c>
      <c r="N1945">
        <v>0</v>
      </c>
    </row>
    <row r="1946" spans="1:14" x14ac:dyDescent="0.25">
      <c r="A1946" t="s">
        <v>5995</v>
      </c>
      <c r="B1946" t="s">
        <v>72</v>
      </c>
      <c r="C1946" t="s">
        <v>109</v>
      </c>
      <c r="D1946" t="s">
        <v>4052</v>
      </c>
      <c r="E1946">
        <v>80</v>
      </c>
      <c r="F1946">
        <v>25</v>
      </c>
      <c r="G1946">
        <v>50</v>
      </c>
      <c r="H1946">
        <v>4</v>
      </c>
      <c r="I1946">
        <v>1</v>
      </c>
      <c r="J1946">
        <v>373</v>
      </c>
      <c r="K1946">
        <v>0</v>
      </c>
      <c r="L1946">
        <v>0</v>
      </c>
      <c r="M1946">
        <v>0</v>
      </c>
      <c r="N1946">
        <v>0</v>
      </c>
    </row>
    <row r="1947" spans="1:14" x14ac:dyDescent="0.25">
      <c r="A1947" t="s">
        <v>5996</v>
      </c>
      <c r="B1947" t="s">
        <v>72</v>
      </c>
      <c r="C1947" t="s">
        <v>110</v>
      </c>
      <c r="D1947" t="s">
        <v>4052</v>
      </c>
      <c r="E1947">
        <v>94</v>
      </c>
      <c r="F1947">
        <v>27</v>
      </c>
      <c r="G1947">
        <v>63</v>
      </c>
      <c r="H1947">
        <v>4</v>
      </c>
      <c r="I1947">
        <v>0</v>
      </c>
      <c r="J1947">
        <v>450</v>
      </c>
      <c r="K1947">
        <v>0</v>
      </c>
      <c r="L1947">
        <v>0</v>
      </c>
      <c r="M1947">
        <v>0</v>
      </c>
      <c r="N1947">
        <v>0</v>
      </c>
    </row>
    <row r="1948" spans="1:14" x14ac:dyDescent="0.25">
      <c r="A1948" t="s">
        <v>5997</v>
      </c>
      <c r="B1948" t="s">
        <v>72</v>
      </c>
      <c r="C1948" t="s">
        <v>111</v>
      </c>
      <c r="D1948" t="s">
        <v>4052</v>
      </c>
      <c r="E1948">
        <v>26</v>
      </c>
      <c r="F1948">
        <v>3</v>
      </c>
      <c r="G1948">
        <v>23</v>
      </c>
      <c r="H1948">
        <v>0</v>
      </c>
      <c r="I1948">
        <v>0</v>
      </c>
      <c r="J1948">
        <v>112</v>
      </c>
      <c r="K1948">
        <v>0</v>
      </c>
      <c r="L1948">
        <v>0</v>
      </c>
      <c r="M1948">
        <v>0</v>
      </c>
      <c r="N1948">
        <v>0</v>
      </c>
    </row>
    <row r="1949" spans="1:14" x14ac:dyDescent="0.25">
      <c r="A1949" t="s">
        <v>5998</v>
      </c>
      <c r="B1949" t="s">
        <v>72</v>
      </c>
      <c r="C1949" t="s">
        <v>112</v>
      </c>
      <c r="D1949" t="s">
        <v>4052</v>
      </c>
      <c r="E1949">
        <v>21</v>
      </c>
      <c r="F1949">
        <v>5</v>
      </c>
      <c r="G1949">
        <v>15</v>
      </c>
      <c r="H1949">
        <v>1</v>
      </c>
      <c r="I1949">
        <v>0</v>
      </c>
      <c r="J1949">
        <v>130</v>
      </c>
      <c r="K1949">
        <v>0</v>
      </c>
      <c r="L1949">
        <v>0</v>
      </c>
      <c r="M1949">
        <v>0</v>
      </c>
      <c r="N1949">
        <v>0</v>
      </c>
    </row>
    <row r="1950" spans="1:14" x14ac:dyDescent="0.25">
      <c r="A1950" t="s">
        <v>5999</v>
      </c>
      <c r="B1950" t="s">
        <v>72</v>
      </c>
      <c r="C1950" t="s">
        <v>113</v>
      </c>
      <c r="D1950" t="s">
        <v>4052</v>
      </c>
      <c r="E1950">
        <v>103</v>
      </c>
      <c r="F1950">
        <v>32</v>
      </c>
      <c r="G1950">
        <v>63</v>
      </c>
      <c r="H1950">
        <v>8</v>
      </c>
      <c r="I1950">
        <v>0</v>
      </c>
      <c r="J1950">
        <v>512</v>
      </c>
      <c r="K1950">
        <v>0</v>
      </c>
      <c r="L1950">
        <v>0</v>
      </c>
      <c r="M1950">
        <v>0</v>
      </c>
      <c r="N1950">
        <v>0</v>
      </c>
    </row>
    <row r="1951" spans="1:14" x14ac:dyDescent="0.25">
      <c r="A1951" t="s">
        <v>6000</v>
      </c>
      <c r="B1951" t="s">
        <v>72</v>
      </c>
      <c r="C1951" t="s">
        <v>114</v>
      </c>
      <c r="D1951" t="s">
        <v>4052</v>
      </c>
      <c r="E1951">
        <v>27</v>
      </c>
      <c r="F1951">
        <v>5</v>
      </c>
      <c r="G1951">
        <v>20</v>
      </c>
      <c r="H1951">
        <v>1</v>
      </c>
      <c r="I1951">
        <v>1</v>
      </c>
      <c r="J1951">
        <v>132</v>
      </c>
      <c r="K1951">
        <v>0</v>
      </c>
      <c r="L1951">
        <v>0</v>
      </c>
      <c r="M1951">
        <v>0</v>
      </c>
      <c r="N1951">
        <v>0</v>
      </c>
    </row>
    <row r="1952" spans="1:14" x14ac:dyDescent="0.25">
      <c r="A1952" t="s">
        <v>6001</v>
      </c>
      <c r="B1952" t="s">
        <v>72</v>
      </c>
      <c r="C1952" t="s">
        <v>115</v>
      </c>
      <c r="D1952" t="s">
        <v>4052</v>
      </c>
      <c r="E1952">
        <v>42</v>
      </c>
      <c r="F1952">
        <v>6</v>
      </c>
      <c r="G1952">
        <v>32</v>
      </c>
      <c r="H1952">
        <v>3</v>
      </c>
      <c r="I1952">
        <v>1</v>
      </c>
      <c r="J1952">
        <v>268</v>
      </c>
      <c r="K1952">
        <v>0</v>
      </c>
      <c r="L1952">
        <v>0</v>
      </c>
      <c r="M1952">
        <v>0</v>
      </c>
      <c r="N1952">
        <v>0</v>
      </c>
    </row>
    <row r="1953" spans="1:14" x14ac:dyDescent="0.25">
      <c r="A1953" t="s">
        <v>6002</v>
      </c>
      <c r="B1953" t="s">
        <v>72</v>
      </c>
      <c r="C1953" t="s">
        <v>116</v>
      </c>
      <c r="D1953" t="s">
        <v>4052</v>
      </c>
      <c r="E1953">
        <v>47</v>
      </c>
      <c r="F1953">
        <v>9</v>
      </c>
      <c r="G1953">
        <v>37</v>
      </c>
      <c r="H1953">
        <v>1</v>
      </c>
      <c r="I1953">
        <v>0</v>
      </c>
      <c r="J1953">
        <v>197</v>
      </c>
      <c r="K1953">
        <v>0</v>
      </c>
      <c r="L1953">
        <v>0</v>
      </c>
      <c r="M1953">
        <v>0</v>
      </c>
      <c r="N1953">
        <v>0</v>
      </c>
    </row>
    <row r="1954" spans="1:14" x14ac:dyDescent="0.25">
      <c r="A1954" t="s">
        <v>6003</v>
      </c>
      <c r="B1954" t="s">
        <v>72</v>
      </c>
      <c r="C1954" t="s">
        <v>117</v>
      </c>
      <c r="D1954" t="s">
        <v>4052</v>
      </c>
      <c r="E1954">
        <v>33</v>
      </c>
      <c r="F1954">
        <v>7</v>
      </c>
      <c r="G1954">
        <v>26</v>
      </c>
      <c r="H1954">
        <v>0</v>
      </c>
      <c r="I1954">
        <v>0</v>
      </c>
      <c r="J1954">
        <v>189</v>
      </c>
      <c r="K1954">
        <v>0</v>
      </c>
      <c r="L1954">
        <v>0</v>
      </c>
      <c r="M1954">
        <v>0</v>
      </c>
      <c r="N1954">
        <v>0</v>
      </c>
    </row>
    <row r="1955" spans="1:14" x14ac:dyDescent="0.25">
      <c r="A1955" t="s">
        <v>6004</v>
      </c>
      <c r="B1955" t="s">
        <v>72</v>
      </c>
      <c r="C1955" t="s">
        <v>118</v>
      </c>
      <c r="D1955" t="s">
        <v>4052</v>
      </c>
      <c r="E1955">
        <v>2</v>
      </c>
      <c r="F1955">
        <v>2</v>
      </c>
      <c r="G1955">
        <v>0</v>
      </c>
      <c r="H1955">
        <v>0</v>
      </c>
      <c r="I1955">
        <v>0</v>
      </c>
      <c r="J1955">
        <v>3</v>
      </c>
      <c r="K1955">
        <v>0</v>
      </c>
      <c r="L1955">
        <v>0</v>
      </c>
      <c r="M1955">
        <v>0</v>
      </c>
      <c r="N1955">
        <v>0</v>
      </c>
    </row>
    <row r="1956" spans="1:14" x14ac:dyDescent="0.25">
      <c r="A1956" t="s">
        <v>6005</v>
      </c>
      <c r="B1956" t="s">
        <v>72</v>
      </c>
      <c r="C1956" t="s">
        <v>119</v>
      </c>
      <c r="D1956" t="s">
        <v>4052</v>
      </c>
      <c r="E1956">
        <v>55</v>
      </c>
      <c r="F1956">
        <v>14</v>
      </c>
      <c r="G1956">
        <v>39</v>
      </c>
      <c r="H1956">
        <v>2</v>
      </c>
      <c r="I1956">
        <v>0</v>
      </c>
      <c r="J1956">
        <v>299</v>
      </c>
      <c r="K1956">
        <v>0</v>
      </c>
      <c r="L1956">
        <v>0</v>
      </c>
      <c r="M1956">
        <v>0</v>
      </c>
      <c r="N1956">
        <v>0</v>
      </c>
    </row>
    <row r="1957" spans="1:14" x14ac:dyDescent="0.25">
      <c r="A1957" t="s">
        <v>6006</v>
      </c>
      <c r="B1957" t="s">
        <v>72</v>
      </c>
      <c r="C1957" t="s">
        <v>120</v>
      </c>
      <c r="D1957" t="s">
        <v>4052</v>
      </c>
      <c r="E1957">
        <v>38</v>
      </c>
      <c r="F1957">
        <v>7</v>
      </c>
      <c r="G1957">
        <v>28</v>
      </c>
      <c r="H1957">
        <v>3</v>
      </c>
      <c r="I1957">
        <v>0</v>
      </c>
      <c r="J1957">
        <v>232</v>
      </c>
      <c r="K1957">
        <v>0</v>
      </c>
      <c r="L1957">
        <v>0</v>
      </c>
      <c r="M1957">
        <v>0</v>
      </c>
      <c r="N1957">
        <v>0</v>
      </c>
    </row>
    <row r="1958" spans="1:14" x14ac:dyDescent="0.25">
      <c r="A1958" t="s">
        <v>6007</v>
      </c>
      <c r="B1958" t="s">
        <v>72</v>
      </c>
      <c r="C1958" t="s">
        <v>121</v>
      </c>
      <c r="D1958" t="s">
        <v>4052</v>
      </c>
      <c r="E1958">
        <v>60</v>
      </c>
      <c r="F1958">
        <v>11</v>
      </c>
      <c r="G1958">
        <v>46</v>
      </c>
      <c r="H1958">
        <v>1</v>
      </c>
      <c r="I1958">
        <v>2</v>
      </c>
      <c r="J1958">
        <v>277</v>
      </c>
      <c r="K1958">
        <v>0</v>
      </c>
      <c r="L1958">
        <v>0</v>
      </c>
      <c r="M1958">
        <v>0</v>
      </c>
      <c r="N1958">
        <v>0</v>
      </c>
    </row>
    <row r="1959" spans="1:14" x14ac:dyDescent="0.25">
      <c r="A1959" t="s">
        <v>6008</v>
      </c>
      <c r="B1959" t="s">
        <v>72</v>
      </c>
      <c r="C1959" t="s">
        <v>122</v>
      </c>
      <c r="D1959" t="s">
        <v>4052</v>
      </c>
      <c r="E1959">
        <v>22</v>
      </c>
      <c r="F1959">
        <v>7</v>
      </c>
      <c r="G1959">
        <v>15</v>
      </c>
      <c r="H1959">
        <v>0</v>
      </c>
      <c r="I1959">
        <v>0</v>
      </c>
      <c r="J1959">
        <v>209</v>
      </c>
      <c r="K1959">
        <v>0</v>
      </c>
      <c r="L1959">
        <v>0</v>
      </c>
      <c r="M1959">
        <v>0</v>
      </c>
      <c r="N1959">
        <v>0</v>
      </c>
    </row>
    <row r="1960" spans="1:14" x14ac:dyDescent="0.25">
      <c r="A1960" t="s">
        <v>6009</v>
      </c>
      <c r="B1960" t="s">
        <v>72</v>
      </c>
      <c r="C1960" t="s">
        <v>123</v>
      </c>
      <c r="D1960" t="s">
        <v>4052</v>
      </c>
      <c r="E1960">
        <v>15</v>
      </c>
      <c r="F1960">
        <v>4</v>
      </c>
      <c r="G1960">
        <v>10</v>
      </c>
      <c r="H1960">
        <v>1</v>
      </c>
      <c r="I1960">
        <v>0</v>
      </c>
      <c r="J1960">
        <v>65</v>
      </c>
      <c r="K1960">
        <v>0</v>
      </c>
      <c r="L1960">
        <v>0</v>
      </c>
      <c r="M1960">
        <v>0</v>
      </c>
      <c r="N1960">
        <v>0</v>
      </c>
    </row>
    <row r="1961" spans="1:14" x14ac:dyDescent="0.25">
      <c r="A1961" t="s">
        <v>6010</v>
      </c>
      <c r="B1961" t="s">
        <v>72</v>
      </c>
      <c r="C1961" t="s">
        <v>124</v>
      </c>
      <c r="D1961" t="s">
        <v>4052</v>
      </c>
      <c r="E1961">
        <v>10</v>
      </c>
      <c r="F1961">
        <v>0</v>
      </c>
      <c r="G1961">
        <v>9</v>
      </c>
      <c r="H1961">
        <v>0</v>
      </c>
      <c r="I1961">
        <v>1</v>
      </c>
      <c r="J1961">
        <v>154</v>
      </c>
      <c r="K1961">
        <v>0</v>
      </c>
      <c r="L1961">
        <v>0</v>
      </c>
      <c r="M1961">
        <v>0</v>
      </c>
      <c r="N1961">
        <v>0</v>
      </c>
    </row>
    <row r="1962" spans="1:14" x14ac:dyDescent="0.25">
      <c r="A1962" t="s">
        <v>6011</v>
      </c>
      <c r="B1962" t="s">
        <v>72</v>
      </c>
      <c r="C1962" t="s">
        <v>125</v>
      </c>
      <c r="D1962" t="s">
        <v>4052</v>
      </c>
      <c r="E1962">
        <v>70</v>
      </c>
      <c r="F1962">
        <v>5</v>
      </c>
      <c r="G1962">
        <v>56</v>
      </c>
      <c r="H1962">
        <v>6</v>
      </c>
      <c r="I1962">
        <v>3</v>
      </c>
      <c r="J1962">
        <v>477</v>
      </c>
      <c r="K1962">
        <v>0</v>
      </c>
      <c r="L1962">
        <v>0</v>
      </c>
      <c r="M1962">
        <v>0</v>
      </c>
      <c r="N1962">
        <v>0</v>
      </c>
    </row>
    <row r="1963" spans="1:14" x14ac:dyDescent="0.25">
      <c r="A1963" t="s">
        <v>6012</v>
      </c>
      <c r="B1963" t="s">
        <v>72</v>
      </c>
      <c r="C1963" t="s">
        <v>126</v>
      </c>
      <c r="D1963" t="s">
        <v>4052</v>
      </c>
      <c r="E1963">
        <v>104</v>
      </c>
      <c r="F1963">
        <v>19</v>
      </c>
      <c r="G1963">
        <v>77</v>
      </c>
      <c r="H1963">
        <v>7</v>
      </c>
      <c r="I1963">
        <v>1</v>
      </c>
      <c r="J1963">
        <v>432</v>
      </c>
      <c r="K1963">
        <v>0</v>
      </c>
      <c r="L1963">
        <v>0</v>
      </c>
      <c r="M1963">
        <v>0</v>
      </c>
      <c r="N1963">
        <v>0</v>
      </c>
    </row>
    <row r="1964" spans="1:14" x14ac:dyDescent="0.25">
      <c r="A1964" t="s">
        <v>6013</v>
      </c>
      <c r="B1964" t="s">
        <v>72</v>
      </c>
      <c r="C1964" t="s">
        <v>127</v>
      </c>
      <c r="D1964" t="s">
        <v>4052</v>
      </c>
      <c r="E1964">
        <v>54</v>
      </c>
      <c r="F1964">
        <v>11</v>
      </c>
      <c r="G1964">
        <v>42</v>
      </c>
      <c r="H1964">
        <v>1</v>
      </c>
      <c r="I1964">
        <v>0</v>
      </c>
      <c r="J1964">
        <v>205</v>
      </c>
      <c r="K1964">
        <v>0</v>
      </c>
      <c r="L1964">
        <v>0</v>
      </c>
      <c r="M1964">
        <v>0</v>
      </c>
      <c r="N1964">
        <v>0</v>
      </c>
    </row>
    <row r="1965" spans="1:14" x14ac:dyDescent="0.25">
      <c r="A1965" t="s">
        <v>6014</v>
      </c>
      <c r="B1965" t="s">
        <v>72</v>
      </c>
      <c r="C1965" t="s">
        <v>128</v>
      </c>
      <c r="D1965" t="s">
        <v>4052</v>
      </c>
      <c r="E1965">
        <v>31</v>
      </c>
      <c r="F1965">
        <v>8</v>
      </c>
      <c r="G1965">
        <v>22</v>
      </c>
      <c r="H1965">
        <v>1</v>
      </c>
      <c r="I1965">
        <v>0</v>
      </c>
      <c r="J1965">
        <v>190</v>
      </c>
      <c r="K1965">
        <v>0</v>
      </c>
      <c r="L1965">
        <v>0</v>
      </c>
      <c r="M1965">
        <v>0</v>
      </c>
      <c r="N1965">
        <v>0</v>
      </c>
    </row>
    <row r="1966" spans="1:14" x14ac:dyDescent="0.25">
      <c r="A1966" t="s">
        <v>6015</v>
      </c>
      <c r="B1966" t="s">
        <v>72</v>
      </c>
      <c r="C1966" t="s">
        <v>129</v>
      </c>
      <c r="D1966" t="s">
        <v>4052</v>
      </c>
      <c r="E1966">
        <v>26</v>
      </c>
      <c r="F1966">
        <v>7</v>
      </c>
      <c r="G1966">
        <v>18</v>
      </c>
      <c r="H1966">
        <v>1</v>
      </c>
      <c r="I1966">
        <v>0</v>
      </c>
      <c r="J1966">
        <v>126</v>
      </c>
      <c r="K1966">
        <v>0</v>
      </c>
      <c r="L1966">
        <v>0</v>
      </c>
      <c r="M1966">
        <v>0</v>
      </c>
      <c r="N1966">
        <v>0</v>
      </c>
    </row>
    <row r="1967" spans="1:14" x14ac:dyDescent="0.25">
      <c r="A1967" t="s">
        <v>6016</v>
      </c>
      <c r="B1967" t="s">
        <v>72</v>
      </c>
      <c r="C1967" t="s">
        <v>130</v>
      </c>
      <c r="D1967" t="s">
        <v>4052</v>
      </c>
      <c r="E1967">
        <v>50</v>
      </c>
      <c r="F1967">
        <v>8</v>
      </c>
      <c r="G1967">
        <v>39</v>
      </c>
      <c r="H1967">
        <v>3</v>
      </c>
      <c r="I1967">
        <v>0</v>
      </c>
      <c r="J1967">
        <v>255</v>
      </c>
      <c r="K1967">
        <v>0</v>
      </c>
      <c r="L1967">
        <v>0</v>
      </c>
      <c r="M1967">
        <v>0</v>
      </c>
      <c r="N1967">
        <v>0</v>
      </c>
    </row>
    <row r="1968" spans="1:14" x14ac:dyDescent="0.25">
      <c r="A1968" t="s">
        <v>6017</v>
      </c>
      <c r="B1968" t="s">
        <v>72</v>
      </c>
      <c r="C1968" t="s">
        <v>131</v>
      </c>
      <c r="D1968" t="s">
        <v>4052</v>
      </c>
      <c r="E1968">
        <v>41</v>
      </c>
      <c r="F1968">
        <v>2</v>
      </c>
      <c r="G1968">
        <v>37</v>
      </c>
      <c r="H1968">
        <v>1</v>
      </c>
      <c r="I1968">
        <v>1</v>
      </c>
      <c r="J1968">
        <v>196</v>
      </c>
      <c r="K1968">
        <v>0</v>
      </c>
      <c r="L1968">
        <v>0</v>
      </c>
      <c r="M1968">
        <v>0</v>
      </c>
      <c r="N1968">
        <v>0</v>
      </c>
    </row>
    <row r="1969" spans="1:14" x14ac:dyDescent="0.25">
      <c r="A1969" t="s">
        <v>6018</v>
      </c>
      <c r="B1969" t="s">
        <v>72</v>
      </c>
      <c r="C1969" t="s">
        <v>132</v>
      </c>
      <c r="D1969" t="s">
        <v>4052</v>
      </c>
      <c r="E1969">
        <v>38</v>
      </c>
      <c r="F1969">
        <v>3</v>
      </c>
      <c r="G1969">
        <v>35</v>
      </c>
      <c r="H1969">
        <v>0</v>
      </c>
      <c r="I1969">
        <v>0</v>
      </c>
      <c r="J1969">
        <v>182</v>
      </c>
      <c r="K1969">
        <v>0</v>
      </c>
      <c r="L1969">
        <v>0</v>
      </c>
      <c r="M1969">
        <v>0</v>
      </c>
      <c r="N1969">
        <v>0</v>
      </c>
    </row>
    <row r="1970" spans="1:14" x14ac:dyDescent="0.25">
      <c r="A1970" t="s">
        <v>6019</v>
      </c>
      <c r="B1970" t="s">
        <v>72</v>
      </c>
      <c r="C1970" t="s">
        <v>133</v>
      </c>
      <c r="D1970" t="s">
        <v>4052</v>
      </c>
      <c r="E1970">
        <v>53</v>
      </c>
      <c r="F1970">
        <v>21</v>
      </c>
      <c r="G1970">
        <v>31</v>
      </c>
      <c r="H1970">
        <v>1</v>
      </c>
      <c r="I1970">
        <v>0</v>
      </c>
      <c r="J1970">
        <v>243</v>
      </c>
      <c r="K1970">
        <v>0</v>
      </c>
      <c r="L1970">
        <v>0</v>
      </c>
      <c r="M1970">
        <v>0</v>
      </c>
      <c r="N1970">
        <v>0</v>
      </c>
    </row>
    <row r="1971" spans="1:14" x14ac:dyDescent="0.25">
      <c r="A1971" t="s">
        <v>6020</v>
      </c>
      <c r="B1971" t="s">
        <v>72</v>
      </c>
      <c r="C1971" t="s">
        <v>134</v>
      </c>
      <c r="D1971" t="s">
        <v>4052</v>
      </c>
      <c r="E1971">
        <v>35</v>
      </c>
      <c r="F1971">
        <v>5</v>
      </c>
      <c r="G1971">
        <v>27</v>
      </c>
      <c r="H1971">
        <v>2</v>
      </c>
      <c r="I1971">
        <v>1</v>
      </c>
      <c r="J1971">
        <v>214</v>
      </c>
      <c r="K1971">
        <v>0</v>
      </c>
      <c r="L1971">
        <v>0</v>
      </c>
      <c r="M1971">
        <v>0</v>
      </c>
      <c r="N1971">
        <v>0</v>
      </c>
    </row>
    <row r="1972" spans="1:14" x14ac:dyDescent="0.25">
      <c r="A1972" t="s">
        <v>6021</v>
      </c>
      <c r="B1972" t="s">
        <v>72</v>
      </c>
      <c r="C1972" t="s">
        <v>135</v>
      </c>
      <c r="D1972" t="s">
        <v>4052</v>
      </c>
      <c r="E1972">
        <v>248</v>
      </c>
      <c r="F1972">
        <v>52</v>
      </c>
      <c r="G1972">
        <v>174</v>
      </c>
      <c r="H1972">
        <v>18</v>
      </c>
      <c r="I1972">
        <v>4</v>
      </c>
      <c r="J1972">
        <v>851</v>
      </c>
      <c r="K1972">
        <v>0</v>
      </c>
      <c r="L1972">
        <v>0</v>
      </c>
      <c r="M1972">
        <v>0</v>
      </c>
      <c r="N1972">
        <v>0</v>
      </c>
    </row>
    <row r="1973" spans="1:14" x14ac:dyDescent="0.25">
      <c r="A1973" t="s">
        <v>6022</v>
      </c>
      <c r="B1973" t="s">
        <v>72</v>
      </c>
      <c r="C1973" t="s">
        <v>136</v>
      </c>
      <c r="D1973" t="s">
        <v>4052</v>
      </c>
      <c r="E1973">
        <v>16</v>
      </c>
      <c r="F1973">
        <v>3</v>
      </c>
      <c r="G1973">
        <v>11</v>
      </c>
      <c r="H1973">
        <v>2</v>
      </c>
      <c r="I1973">
        <v>0</v>
      </c>
      <c r="J1973">
        <v>98</v>
      </c>
      <c r="K1973">
        <v>0</v>
      </c>
      <c r="L1973">
        <v>0</v>
      </c>
      <c r="M1973">
        <v>0</v>
      </c>
      <c r="N1973">
        <v>0</v>
      </c>
    </row>
    <row r="1974" spans="1:14" x14ac:dyDescent="0.25">
      <c r="A1974" t="s">
        <v>6023</v>
      </c>
      <c r="B1974" t="s">
        <v>72</v>
      </c>
      <c r="C1974" t="s">
        <v>137</v>
      </c>
      <c r="D1974" t="s">
        <v>4052</v>
      </c>
      <c r="E1974">
        <v>78</v>
      </c>
      <c r="F1974">
        <v>17</v>
      </c>
      <c r="G1974">
        <v>57</v>
      </c>
      <c r="H1974">
        <v>4</v>
      </c>
      <c r="I1974">
        <v>0</v>
      </c>
      <c r="J1974">
        <v>404</v>
      </c>
      <c r="K1974">
        <v>0</v>
      </c>
      <c r="L1974">
        <v>0</v>
      </c>
      <c r="M1974">
        <v>0</v>
      </c>
      <c r="N1974">
        <v>0</v>
      </c>
    </row>
    <row r="1975" spans="1:14" x14ac:dyDescent="0.25">
      <c r="A1975" t="s">
        <v>6024</v>
      </c>
      <c r="B1975" t="s">
        <v>72</v>
      </c>
      <c r="C1975" t="s">
        <v>138</v>
      </c>
      <c r="D1975" t="s">
        <v>4052</v>
      </c>
      <c r="E1975">
        <v>59</v>
      </c>
      <c r="F1975">
        <v>3</v>
      </c>
      <c r="G1975">
        <v>49</v>
      </c>
      <c r="H1975">
        <v>2</v>
      </c>
      <c r="I1975">
        <v>5</v>
      </c>
      <c r="J1975">
        <v>231</v>
      </c>
      <c r="K1975">
        <v>0</v>
      </c>
      <c r="L1975">
        <v>0</v>
      </c>
      <c r="M1975">
        <v>0</v>
      </c>
      <c r="N1975">
        <v>0</v>
      </c>
    </row>
    <row r="1976" spans="1:14" x14ac:dyDescent="0.25">
      <c r="A1976" t="s">
        <v>6025</v>
      </c>
      <c r="B1976" t="s">
        <v>72</v>
      </c>
      <c r="C1976" t="s">
        <v>139</v>
      </c>
      <c r="D1976" t="s">
        <v>4052</v>
      </c>
      <c r="E1976">
        <v>30</v>
      </c>
      <c r="F1976">
        <v>7</v>
      </c>
      <c r="G1976">
        <v>21</v>
      </c>
      <c r="H1976">
        <v>2</v>
      </c>
      <c r="I1976">
        <v>0</v>
      </c>
      <c r="J1976">
        <v>151</v>
      </c>
      <c r="K1976">
        <v>0</v>
      </c>
      <c r="L1976">
        <v>0</v>
      </c>
      <c r="M1976">
        <v>0</v>
      </c>
      <c r="N1976">
        <v>0</v>
      </c>
    </row>
    <row r="1977" spans="1:14" x14ac:dyDescent="0.25">
      <c r="A1977" t="s">
        <v>6026</v>
      </c>
      <c r="B1977" t="s">
        <v>72</v>
      </c>
      <c r="C1977" t="s">
        <v>140</v>
      </c>
      <c r="D1977" t="s">
        <v>4052</v>
      </c>
      <c r="E1977">
        <v>17</v>
      </c>
      <c r="F1977">
        <v>3</v>
      </c>
      <c r="G1977">
        <v>12</v>
      </c>
      <c r="H1977">
        <v>2</v>
      </c>
      <c r="I1977">
        <v>0</v>
      </c>
      <c r="J1977">
        <v>92</v>
      </c>
      <c r="K1977">
        <v>0</v>
      </c>
      <c r="L1977">
        <v>0</v>
      </c>
      <c r="M1977">
        <v>0</v>
      </c>
      <c r="N1977">
        <v>0</v>
      </c>
    </row>
    <row r="1978" spans="1:14" x14ac:dyDescent="0.25">
      <c r="A1978" t="s">
        <v>6027</v>
      </c>
      <c r="B1978" t="s">
        <v>72</v>
      </c>
      <c r="C1978" t="s">
        <v>141</v>
      </c>
      <c r="D1978" t="s">
        <v>4052</v>
      </c>
      <c r="E1978">
        <v>23</v>
      </c>
      <c r="F1978">
        <v>5</v>
      </c>
      <c r="G1978">
        <v>18</v>
      </c>
      <c r="H1978">
        <v>0</v>
      </c>
      <c r="I1978">
        <v>0</v>
      </c>
      <c r="J1978">
        <v>87</v>
      </c>
      <c r="K1978">
        <v>0</v>
      </c>
      <c r="L1978">
        <v>0</v>
      </c>
      <c r="M1978">
        <v>0</v>
      </c>
      <c r="N1978">
        <v>0</v>
      </c>
    </row>
    <row r="1979" spans="1:14" x14ac:dyDescent="0.25">
      <c r="A1979" t="s">
        <v>6028</v>
      </c>
      <c r="B1979" t="s">
        <v>72</v>
      </c>
      <c r="C1979" t="s">
        <v>142</v>
      </c>
      <c r="D1979" t="s">
        <v>4052</v>
      </c>
      <c r="E1979">
        <v>292</v>
      </c>
      <c r="F1979">
        <v>77</v>
      </c>
      <c r="G1979">
        <v>206</v>
      </c>
      <c r="H1979">
        <v>8</v>
      </c>
      <c r="I1979">
        <v>1</v>
      </c>
      <c r="J1979">
        <v>1005</v>
      </c>
      <c r="K1979">
        <v>0</v>
      </c>
      <c r="L1979">
        <v>0</v>
      </c>
      <c r="M1979">
        <v>0</v>
      </c>
      <c r="N1979">
        <v>0</v>
      </c>
    </row>
    <row r="1980" spans="1:14" x14ac:dyDescent="0.25">
      <c r="A1980" t="s">
        <v>6029</v>
      </c>
      <c r="B1980" t="s">
        <v>72</v>
      </c>
      <c r="C1980" t="s">
        <v>143</v>
      </c>
      <c r="D1980" t="s">
        <v>4052</v>
      </c>
      <c r="E1980">
        <v>19</v>
      </c>
      <c r="F1980">
        <v>2</v>
      </c>
      <c r="G1980">
        <v>17</v>
      </c>
      <c r="H1980">
        <v>0</v>
      </c>
      <c r="I1980">
        <v>0</v>
      </c>
      <c r="J1980">
        <v>143</v>
      </c>
      <c r="K1980">
        <v>0</v>
      </c>
      <c r="L1980">
        <v>0</v>
      </c>
      <c r="M1980">
        <v>0</v>
      </c>
      <c r="N1980">
        <v>0</v>
      </c>
    </row>
    <row r="1981" spans="1:14" x14ac:dyDescent="0.25">
      <c r="A1981" t="s">
        <v>6030</v>
      </c>
      <c r="B1981" t="s">
        <v>72</v>
      </c>
      <c r="C1981" t="s">
        <v>144</v>
      </c>
      <c r="D1981" t="s">
        <v>4052</v>
      </c>
      <c r="E1981">
        <v>22</v>
      </c>
      <c r="F1981">
        <v>6</v>
      </c>
      <c r="G1981">
        <v>15</v>
      </c>
      <c r="H1981">
        <v>1</v>
      </c>
      <c r="I1981">
        <v>0</v>
      </c>
      <c r="J1981">
        <v>155</v>
      </c>
      <c r="K1981">
        <v>0</v>
      </c>
      <c r="L1981">
        <v>0</v>
      </c>
      <c r="M1981">
        <v>0</v>
      </c>
      <c r="N1981">
        <v>0</v>
      </c>
    </row>
    <row r="1982" spans="1:14" x14ac:dyDescent="0.25">
      <c r="A1982" t="s">
        <v>6031</v>
      </c>
      <c r="B1982" t="s">
        <v>72</v>
      </c>
      <c r="C1982" t="s">
        <v>145</v>
      </c>
      <c r="D1982" t="s">
        <v>4052</v>
      </c>
      <c r="E1982">
        <v>8</v>
      </c>
      <c r="F1982">
        <v>1</v>
      </c>
      <c r="G1982">
        <v>6</v>
      </c>
      <c r="H1982">
        <v>1</v>
      </c>
      <c r="I1982">
        <v>0</v>
      </c>
      <c r="J1982">
        <v>45</v>
      </c>
      <c r="K1982">
        <v>0</v>
      </c>
      <c r="L1982">
        <v>0</v>
      </c>
      <c r="M1982">
        <v>0</v>
      </c>
      <c r="N1982">
        <v>0</v>
      </c>
    </row>
    <row r="1983" spans="1:14" x14ac:dyDescent="0.25">
      <c r="A1983" t="s">
        <v>6032</v>
      </c>
      <c r="B1983" t="s">
        <v>72</v>
      </c>
      <c r="C1983" t="s">
        <v>146</v>
      </c>
      <c r="D1983" t="s">
        <v>4052</v>
      </c>
      <c r="E1983">
        <v>44</v>
      </c>
      <c r="F1983">
        <v>10</v>
      </c>
      <c r="G1983">
        <v>31</v>
      </c>
      <c r="H1983">
        <v>3</v>
      </c>
      <c r="I1983">
        <v>0</v>
      </c>
      <c r="J1983">
        <v>186</v>
      </c>
      <c r="K1983">
        <v>0</v>
      </c>
      <c r="L1983">
        <v>0</v>
      </c>
      <c r="M1983">
        <v>0</v>
      </c>
      <c r="N1983">
        <v>0</v>
      </c>
    </row>
    <row r="1984" spans="1:14" x14ac:dyDescent="0.25">
      <c r="A1984" t="s">
        <v>6033</v>
      </c>
      <c r="B1984" t="s">
        <v>72</v>
      </c>
      <c r="C1984" t="s">
        <v>147</v>
      </c>
      <c r="D1984" t="s">
        <v>4052</v>
      </c>
      <c r="E1984">
        <v>23</v>
      </c>
      <c r="F1984">
        <v>5</v>
      </c>
      <c r="G1984">
        <v>16</v>
      </c>
      <c r="H1984">
        <v>2</v>
      </c>
      <c r="I1984">
        <v>0</v>
      </c>
      <c r="J1984">
        <v>77</v>
      </c>
      <c r="K1984">
        <v>0</v>
      </c>
      <c r="L1984">
        <v>0</v>
      </c>
      <c r="M1984">
        <v>0</v>
      </c>
      <c r="N1984">
        <v>0</v>
      </c>
    </row>
    <row r="1985" spans="1:14" x14ac:dyDescent="0.25">
      <c r="A1985" t="s">
        <v>6034</v>
      </c>
      <c r="B1985" t="s">
        <v>72</v>
      </c>
      <c r="C1985" t="s">
        <v>148</v>
      </c>
      <c r="D1985" t="s">
        <v>4052</v>
      </c>
      <c r="E1985">
        <v>190</v>
      </c>
      <c r="F1985">
        <v>48</v>
      </c>
      <c r="G1985">
        <v>133</v>
      </c>
      <c r="H1985">
        <v>9</v>
      </c>
      <c r="I1985">
        <v>0</v>
      </c>
      <c r="J1985">
        <v>1044</v>
      </c>
      <c r="K1985">
        <v>0</v>
      </c>
      <c r="L1985">
        <v>0</v>
      </c>
      <c r="M1985">
        <v>0</v>
      </c>
      <c r="N1985">
        <v>0</v>
      </c>
    </row>
    <row r="1986" spans="1:14" x14ac:dyDescent="0.25">
      <c r="A1986" t="s">
        <v>6035</v>
      </c>
      <c r="B1986" t="s">
        <v>72</v>
      </c>
      <c r="C1986" t="s">
        <v>149</v>
      </c>
      <c r="D1986" t="s">
        <v>4052</v>
      </c>
      <c r="E1986">
        <v>57</v>
      </c>
      <c r="F1986">
        <v>5</v>
      </c>
      <c r="G1986">
        <v>49</v>
      </c>
      <c r="H1986">
        <v>3</v>
      </c>
      <c r="I1986">
        <v>0</v>
      </c>
      <c r="J1986">
        <v>206</v>
      </c>
      <c r="K1986">
        <v>0</v>
      </c>
      <c r="L1986">
        <v>0</v>
      </c>
      <c r="M1986">
        <v>0</v>
      </c>
      <c r="N1986">
        <v>0</v>
      </c>
    </row>
    <row r="1987" spans="1:14" x14ac:dyDescent="0.25">
      <c r="A1987" t="s">
        <v>6036</v>
      </c>
      <c r="B1987" t="s">
        <v>72</v>
      </c>
      <c r="C1987" t="s">
        <v>150</v>
      </c>
      <c r="D1987" t="s">
        <v>4052</v>
      </c>
      <c r="E1987">
        <v>36</v>
      </c>
      <c r="F1987">
        <v>7</v>
      </c>
      <c r="G1987">
        <v>29</v>
      </c>
      <c r="H1987">
        <v>0</v>
      </c>
      <c r="I1987">
        <v>0</v>
      </c>
      <c r="J1987">
        <v>157</v>
      </c>
      <c r="K1987">
        <v>0</v>
      </c>
      <c r="L1987">
        <v>0</v>
      </c>
      <c r="M1987">
        <v>0</v>
      </c>
      <c r="N1987">
        <v>0</v>
      </c>
    </row>
    <row r="1988" spans="1:14" x14ac:dyDescent="0.25">
      <c r="A1988" t="s">
        <v>6037</v>
      </c>
      <c r="B1988" t="s">
        <v>72</v>
      </c>
      <c r="C1988" t="s">
        <v>151</v>
      </c>
      <c r="D1988" t="s">
        <v>4052</v>
      </c>
      <c r="E1988">
        <v>10</v>
      </c>
      <c r="F1988">
        <v>0</v>
      </c>
      <c r="G1988">
        <v>8</v>
      </c>
      <c r="H1988">
        <v>2</v>
      </c>
      <c r="I1988">
        <v>0</v>
      </c>
      <c r="J1988">
        <v>58</v>
      </c>
      <c r="K1988">
        <v>0</v>
      </c>
      <c r="L1988">
        <v>0</v>
      </c>
      <c r="M1988">
        <v>0</v>
      </c>
      <c r="N1988">
        <v>0</v>
      </c>
    </row>
    <row r="1989" spans="1:14" x14ac:dyDescent="0.25">
      <c r="A1989" t="s">
        <v>6038</v>
      </c>
      <c r="B1989" t="s">
        <v>72</v>
      </c>
      <c r="C1989" t="s">
        <v>152</v>
      </c>
      <c r="D1989" t="s">
        <v>4052</v>
      </c>
      <c r="E1989">
        <v>0</v>
      </c>
      <c r="F1989">
        <v>0</v>
      </c>
      <c r="G1989">
        <v>0</v>
      </c>
      <c r="H1989">
        <v>0</v>
      </c>
      <c r="I1989">
        <v>0</v>
      </c>
      <c r="J1989">
        <v>2</v>
      </c>
      <c r="K1989">
        <v>0</v>
      </c>
      <c r="L1989">
        <v>0</v>
      </c>
      <c r="M1989">
        <v>0</v>
      </c>
      <c r="N1989">
        <v>0</v>
      </c>
    </row>
    <row r="1990" spans="1:14" x14ac:dyDescent="0.25">
      <c r="A1990" t="s">
        <v>6039</v>
      </c>
      <c r="B1990" t="s">
        <v>72</v>
      </c>
      <c r="C1990" t="s">
        <v>153</v>
      </c>
      <c r="D1990" t="s">
        <v>4052</v>
      </c>
      <c r="E1990">
        <v>23</v>
      </c>
      <c r="F1990">
        <v>3</v>
      </c>
      <c r="G1990">
        <v>19</v>
      </c>
      <c r="H1990">
        <v>1</v>
      </c>
      <c r="I1990">
        <v>0</v>
      </c>
      <c r="J1990">
        <v>138</v>
      </c>
      <c r="K1990">
        <v>0</v>
      </c>
      <c r="L1990">
        <v>0</v>
      </c>
      <c r="M1990">
        <v>0</v>
      </c>
      <c r="N1990">
        <v>0</v>
      </c>
    </row>
    <row r="1991" spans="1:14" x14ac:dyDescent="0.25">
      <c r="A1991" t="s">
        <v>6040</v>
      </c>
      <c r="B1991" t="s">
        <v>72</v>
      </c>
      <c r="C1991" t="s">
        <v>154</v>
      </c>
      <c r="D1991" t="s">
        <v>4052</v>
      </c>
      <c r="E1991">
        <v>7</v>
      </c>
      <c r="F1991">
        <v>1</v>
      </c>
      <c r="G1991">
        <v>3</v>
      </c>
      <c r="H1991">
        <v>2</v>
      </c>
      <c r="I1991">
        <v>1</v>
      </c>
      <c r="J1991">
        <v>63</v>
      </c>
      <c r="K1991">
        <v>0</v>
      </c>
      <c r="L1991">
        <v>0</v>
      </c>
      <c r="M1991">
        <v>0</v>
      </c>
      <c r="N1991">
        <v>0</v>
      </c>
    </row>
    <row r="1992" spans="1:14" x14ac:dyDescent="0.25">
      <c r="A1992" t="s">
        <v>6041</v>
      </c>
      <c r="B1992" t="s">
        <v>72</v>
      </c>
      <c r="C1992" t="s">
        <v>155</v>
      </c>
      <c r="D1992" t="s">
        <v>4052</v>
      </c>
      <c r="E1992">
        <v>176</v>
      </c>
      <c r="F1992">
        <v>46</v>
      </c>
      <c r="G1992">
        <v>125</v>
      </c>
      <c r="H1992">
        <v>4</v>
      </c>
      <c r="I1992">
        <v>1</v>
      </c>
      <c r="J1992">
        <v>992</v>
      </c>
      <c r="K1992">
        <v>0</v>
      </c>
      <c r="L1992">
        <v>0</v>
      </c>
      <c r="M1992">
        <v>0</v>
      </c>
      <c r="N1992">
        <v>0</v>
      </c>
    </row>
    <row r="1993" spans="1:14" x14ac:dyDescent="0.25">
      <c r="A1993" t="s">
        <v>6042</v>
      </c>
      <c r="B1993" t="s">
        <v>72</v>
      </c>
      <c r="C1993" t="s">
        <v>156</v>
      </c>
      <c r="D1993" t="s">
        <v>4052</v>
      </c>
      <c r="E1993">
        <v>20</v>
      </c>
      <c r="F1993">
        <v>2</v>
      </c>
      <c r="G1993">
        <v>16</v>
      </c>
      <c r="H1993">
        <v>2</v>
      </c>
      <c r="I1993">
        <v>0</v>
      </c>
      <c r="J1993">
        <v>88</v>
      </c>
      <c r="K1993">
        <v>0</v>
      </c>
      <c r="L1993">
        <v>0</v>
      </c>
      <c r="M1993">
        <v>0</v>
      </c>
      <c r="N1993">
        <v>0</v>
      </c>
    </row>
    <row r="1994" spans="1:14" x14ac:dyDescent="0.25">
      <c r="A1994" t="s">
        <v>6043</v>
      </c>
      <c r="B1994" t="s">
        <v>72</v>
      </c>
      <c r="C1994" t="s">
        <v>157</v>
      </c>
      <c r="D1994" t="s">
        <v>4052</v>
      </c>
      <c r="E1994">
        <v>39</v>
      </c>
      <c r="F1994">
        <v>4</v>
      </c>
      <c r="G1994">
        <v>34</v>
      </c>
      <c r="H1994">
        <v>1</v>
      </c>
      <c r="I1994">
        <v>0</v>
      </c>
      <c r="J1994">
        <v>132</v>
      </c>
      <c r="K1994">
        <v>0</v>
      </c>
      <c r="L1994">
        <v>0</v>
      </c>
      <c r="M1994">
        <v>0</v>
      </c>
      <c r="N1994">
        <v>0</v>
      </c>
    </row>
    <row r="1995" spans="1:14" x14ac:dyDescent="0.25">
      <c r="A1995" t="s">
        <v>6044</v>
      </c>
      <c r="B1995" t="s">
        <v>72</v>
      </c>
      <c r="C1995" t="s">
        <v>158</v>
      </c>
      <c r="D1995" t="s">
        <v>4052</v>
      </c>
      <c r="E1995">
        <v>44</v>
      </c>
      <c r="F1995">
        <v>4</v>
      </c>
      <c r="G1995">
        <v>37</v>
      </c>
      <c r="H1995">
        <v>2</v>
      </c>
      <c r="I1995">
        <v>1</v>
      </c>
      <c r="J1995">
        <v>292</v>
      </c>
      <c r="K1995">
        <v>0</v>
      </c>
      <c r="L1995">
        <v>0</v>
      </c>
      <c r="M1995">
        <v>0</v>
      </c>
      <c r="N1995">
        <v>0</v>
      </c>
    </row>
    <row r="1996" spans="1:14" x14ac:dyDescent="0.25">
      <c r="A1996" t="s">
        <v>6045</v>
      </c>
      <c r="B1996" t="s">
        <v>72</v>
      </c>
      <c r="C1996" t="s">
        <v>159</v>
      </c>
      <c r="D1996" t="s">
        <v>4052</v>
      </c>
      <c r="E1996">
        <v>9</v>
      </c>
      <c r="F1996">
        <v>2</v>
      </c>
      <c r="G1996">
        <v>6</v>
      </c>
      <c r="H1996">
        <v>0</v>
      </c>
      <c r="I1996">
        <v>1</v>
      </c>
      <c r="J1996">
        <v>77</v>
      </c>
      <c r="K1996">
        <v>0</v>
      </c>
      <c r="L1996">
        <v>0</v>
      </c>
      <c r="M1996">
        <v>0</v>
      </c>
      <c r="N1996">
        <v>0</v>
      </c>
    </row>
    <row r="1997" spans="1:14" x14ac:dyDescent="0.25">
      <c r="A1997" t="s">
        <v>6046</v>
      </c>
      <c r="B1997" t="s">
        <v>72</v>
      </c>
      <c r="C1997" t="s">
        <v>160</v>
      </c>
      <c r="D1997" t="s">
        <v>4052</v>
      </c>
      <c r="E1997">
        <v>42</v>
      </c>
      <c r="F1997">
        <v>5</v>
      </c>
      <c r="G1997">
        <v>34</v>
      </c>
      <c r="H1997">
        <v>2</v>
      </c>
      <c r="I1997">
        <v>1</v>
      </c>
      <c r="J1997">
        <v>197</v>
      </c>
      <c r="K1997">
        <v>0</v>
      </c>
      <c r="L1997">
        <v>0</v>
      </c>
      <c r="M1997">
        <v>0</v>
      </c>
      <c r="N1997">
        <v>0</v>
      </c>
    </row>
    <row r="1998" spans="1:14" x14ac:dyDescent="0.25">
      <c r="A1998" t="s">
        <v>6047</v>
      </c>
      <c r="B1998" t="s">
        <v>72</v>
      </c>
      <c r="C1998" t="s">
        <v>161</v>
      </c>
      <c r="D1998" t="s">
        <v>4052</v>
      </c>
      <c r="E1998">
        <v>134</v>
      </c>
      <c r="F1998">
        <v>31</v>
      </c>
      <c r="G1998">
        <v>99</v>
      </c>
      <c r="H1998">
        <v>4</v>
      </c>
      <c r="I1998">
        <v>0</v>
      </c>
      <c r="J1998">
        <v>750</v>
      </c>
      <c r="K1998">
        <v>0</v>
      </c>
      <c r="L1998">
        <v>0</v>
      </c>
      <c r="M1998">
        <v>0</v>
      </c>
      <c r="N1998">
        <v>0</v>
      </c>
    </row>
    <row r="1999" spans="1:14" x14ac:dyDescent="0.25">
      <c r="A1999" t="s">
        <v>6048</v>
      </c>
      <c r="B1999" t="s">
        <v>72</v>
      </c>
      <c r="C1999" t="s">
        <v>162</v>
      </c>
      <c r="D1999" t="s">
        <v>4052</v>
      </c>
      <c r="E1999">
        <v>96</v>
      </c>
      <c r="F1999">
        <v>15</v>
      </c>
      <c r="G1999">
        <v>74</v>
      </c>
      <c r="H1999">
        <v>4</v>
      </c>
      <c r="I1999">
        <v>3</v>
      </c>
      <c r="J1999">
        <v>629</v>
      </c>
      <c r="K1999">
        <v>0</v>
      </c>
      <c r="L1999">
        <v>0</v>
      </c>
      <c r="M1999">
        <v>0</v>
      </c>
      <c r="N1999">
        <v>0</v>
      </c>
    </row>
    <row r="2000" spans="1:14" x14ac:dyDescent="0.25">
      <c r="A2000" t="s">
        <v>6049</v>
      </c>
      <c r="B2000" t="s">
        <v>72</v>
      </c>
      <c r="C2000" t="s">
        <v>163</v>
      </c>
      <c r="D2000" t="s">
        <v>4052</v>
      </c>
      <c r="E2000">
        <v>25</v>
      </c>
      <c r="F2000">
        <v>0</v>
      </c>
      <c r="G2000">
        <v>19</v>
      </c>
      <c r="H2000">
        <v>4</v>
      </c>
      <c r="I2000">
        <v>2</v>
      </c>
      <c r="J2000">
        <v>132</v>
      </c>
      <c r="K2000">
        <v>0</v>
      </c>
      <c r="L2000">
        <v>0</v>
      </c>
      <c r="M2000">
        <v>0</v>
      </c>
      <c r="N2000">
        <v>0</v>
      </c>
    </row>
    <row r="2001" spans="1:14" x14ac:dyDescent="0.25">
      <c r="A2001" t="s">
        <v>6050</v>
      </c>
      <c r="B2001" t="s">
        <v>72</v>
      </c>
      <c r="C2001" t="s">
        <v>164</v>
      </c>
      <c r="D2001" t="s">
        <v>4052</v>
      </c>
      <c r="E2001">
        <v>87</v>
      </c>
      <c r="F2001">
        <v>5</v>
      </c>
      <c r="G2001">
        <v>70</v>
      </c>
      <c r="H2001">
        <v>10</v>
      </c>
      <c r="I2001">
        <v>2</v>
      </c>
      <c r="J2001">
        <v>519</v>
      </c>
      <c r="K2001">
        <v>0</v>
      </c>
      <c r="L2001">
        <v>0</v>
      </c>
      <c r="M2001">
        <v>0</v>
      </c>
      <c r="N2001">
        <v>0</v>
      </c>
    </row>
    <row r="2002" spans="1:14" x14ac:dyDescent="0.25">
      <c r="A2002" t="s">
        <v>6051</v>
      </c>
      <c r="B2002" t="s">
        <v>72</v>
      </c>
      <c r="C2002" t="s">
        <v>165</v>
      </c>
      <c r="D2002" t="s">
        <v>4052</v>
      </c>
      <c r="E2002">
        <v>46</v>
      </c>
      <c r="F2002">
        <v>6</v>
      </c>
      <c r="G2002">
        <v>35</v>
      </c>
      <c r="H2002">
        <v>4</v>
      </c>
      <c r="I2002">
        <v>1</v>
      </c>
      <c r="J2002">
        <v>268</v>
      </c>
      <c r="K2002">
        <v>0</v>
      </c>
      <c r="L2002">
        <v>0</v>
      </c>
      <c r="M2002">
        <v>0</v>
      </c>
      <c r="N2002">
        <v>0</v>
      </c>
    </row>
    <row r="2003" spans="1:14" x14ac:dyDescent="0.25">
      <c r="A2003" t="s">
        <v>6052</v>
      </c>
      <c r="B2003" t="s">
        <v>72</v>
      </c>
      <c r="C2003" t="s">
        <v>166</v>
      </c>
      <c r="D2003" t="s">
        <v>4052</v>
      </c>
      <c r="E2003">
        <v>63</v>
      </c>
      <c r="F2003">
        <v>3</v>
      </c>
      <c r="G2003">
        <v>56</v>
      </c>
      <c r="H2003">
        <v>4</v>
      </c>
      <c r="I2003">
        <v>0</v>
      </c>
      <c r="J2003">
        <v>479</v>
      </c>
      <c r="K2003">
        <v>0</v>
      </c>
      <c r="L2003">
        <v>0</v>
      </c>
      <c r="M2003">
        <v>0</v>
      </c>
      <c r="N2003">
        <v>0</v>
      </c>
    </row>
    <row r="2004" spans="1:14" x14ac:dyDescent="0.25">
      <c r="A2004" t="s">
        <v>6053</v>
      </c>
      <c r="B2004" t="s">
        <v>72</v>
      </c>
      <c r="C2004" t="s">
        <v>167</v>
      </c>
      <c r="D2004" t="s">
        <v>4052</v>
      </c>
      <c r="E2004">
        <v>24</v>
      </c>
      <c r="F2004">
        <v>3</v>
      </c>
      <c r="G2004">
        <v>20</v>
      </c>
      <c r="H2004">
        <v>1</v>
      </c>
      <c r="I2004">
        <v>0</v>
      </c>
      <c r="J2004">
        <v>223</v>
      </c>
      <c r="K2004">
        <v>0</v>
      </c>
      <c r="L2004">
        <v>0</v>
      </c>
      <c r="M2004">
        <v>0</v>
      </c>
      <c r="N2004">
        <v>0</v>
      </c>
    </row>
    <row r="2005" spans="1:14" x14ac:dyDescent="0.25">
      <c r="A2005" t="s">
        <v>6054</v>
      </c>
      <c r="B2005" t="s">
        <v>72</v>
      </c>
      <c r="C2005" t="s">
        <v>168</v>
      </c>
      <c r="D2005" t="s">
        <v>4052</v>
      </c>
      <c r="E2005">
        <v>21</v>
      </c>
      <c r="F2005">
        <v>1</v>
      </c>
      <c r="G2005">
        <v>18</v>
      </c>
      <c r="H2005">
        <v>2</v>
      </c>
      <c r="I2005">
        <v>0</v>
      </c>
      <c r="J2005">
        <v>125</v>
      </c>
      <c r="K2005">
        <v>0</v>
      </c>
      <c r="L2005">
        <v>0</v>
      </c>
      <c r="M2005">
        <v>0</v>
      </c>
      <c r="N2005">
        <v>0</v>
      </c>
    </row>
    <row r="2006" spans="1:14" x14ac:dyDescent="0.25">
      <c r="A2006" t="s">
        <v>6055</v>
      </c>
      <c r="B2006" t="s">
        <v>72</v>
      </c>
      <c r="C2006" t="s">
        <v>169</v>
      </c>
      <c r="D2006" t="s">
        <v>4052</v>
      </c>
      <c r="E2006">
        <v>60</v>
      </c>
      <c r="F2006">
        <v>7</v>
      </c>
      <c r="G2006">
        <v>43</v>
      </c>
      <c r="H2006">
        <v>9</v>
      </c>
      <c r="I2006">
        <v>1</v>
      </c>
      <c r="J2006">
        <v>306</v>
      </c>
      <c r="K2006">
        <v>0</v>
      </c>
      <c r="L2006">
        <v>0</v>
      </c>
      <c r="M2006">
        <v>0</v>
      </c>
      <c r="N2006">
        <v>0</v>
      </c>
    </row>
    <row r="2007" spans="1:14" x14ac:dyDescent="0.25">
      <c r="A2007" t="s">
        <v>6056</v>
      </c>
      <c r="B2007" t="s">
        <v>72</v>
      </c>
      <c r="C2007" t="s">
        <v>170</v>
      </c>
      <c r="D2007" t="s">
        <v>4052</v>
      </c>
      <c r="E2007">
        <v>29</v>
      </c>
      <c r="F2007">
        <v>5</v>
      </c>
      <c r="G2007">
        <v>23</v>
      </c>
      <c r="H2007">
        <v>0</v>
      </c>
      <c r="I2007">
        <v>1</v>
      </c>
      <c r="J2007">
        <v>168</v>
      </c>
      <c r="K2007">
        <v>0</v>
      </c>
      <c r="L2007">
        <v>0</v>
      </c>
      <c r="M2007">
        <v>0</v>
      </c>
      <c r="N2007">
        <v>0</v>
      </c>
    </row>
    <row r="2008" spans="1:14" x14ac:dyDescent="0.25">
      <c r="A2008" t="s">
        <v>6057</v>
      </c>
      <c r="B2008" t="s">
        <v>72</v>
      </c>
      <c r="C2008" t="s">
        <v>171</v>
      </c>
      <c r="D2008" t="s">
        <v>4052</v>
      </c>
      <c r="E2008">
        <v>38</v>
      </c>
      <c r="F2008">
        <v>2</v>
      </c>
      <c r="G2008">
        <v>33</v>
      </c>
      <c r="H2008">
        <v>2</v>
      </c>
      <c r="I2008">
        <v>1</v>
      </c>
      <c r="J2008">
        <v>192</v>
      </c>
      <c r="K2008">
        <v>0</v>
      </c>
      <c r="L2008">
        <v>0</v>
      </c>
      <c r="M2008">
        <v>0</v>
      </c>
      <c r="N2008">
        <v>0</v>
      </c>
    </row>
    <row r="2009" spans="1:14" x14ac:dyDescent="0.25">
      <c r="A2009" t="s">
        <v>6058</v>
      </c>
      <c r="B2009" t="s">
        <v>72</v>
      </c>
      <c r="C2009" t="s">
        <v>172</v>
      </c>
      <c r="D2009" t="s">
        <v>4052</v>
      </c>
      <c r="E2009">
        <v>14</v>
      </c>
      <c r="F2009">
        <v>3</v>
      </c>
      <c r="G2009">
        <v>11</v>
      </c>
      <c r="H2009">
        <v>0</v>
      </c>
      <c r="I2009">
        <v>0</v>
      </c>
      <c r="J2009">
        <v>66</v>
      </c>
      <c r="K2009">
        <v>0</v>
      </c>
      <c r="L2009">
        <v>0</v>
      </c>
      <c r="M2009">
        <v>0</v>
      </c>
      <c r="N2009">
        <v>0</v>
      </c>
    </row>
    <row r="2010" spans="1:14" x14ac:dyDescent="0.25">
      <c r="A2010" t="s">
        <v>6059</v>
      </c>
      <c r="B2010" t="s">
        <v>72</v>
      </c>
      <c r="C2010" t="s">
        <v>173</v>
      </c>
      <c r="D2010" t="s">
        <v>4052</v>
      </c>
      <c r="E2010">
        <v>35</v>
      </c>
      <c r="F2010">
        <v>9</v>
      </c>
      <c r="G2010">
        <v>22</v>
      </c>
      <c r="H2010">
        <v>2</v>
      </c>
      <c r="I2010">
        <v>2</v>
      </c>
      <c r="J2010">
        <v>223</v>
      </c>
      <c r="K2010">
        <v>0</v>
      </c>
      <c r="L2010">
        <v>0</v>
      </c>
      <c r="M2010">
        <v>0</v>
      </c>
      <c r="N2010">
        <v>0</v>
      </c>
    </row>
    <row r="2011" spans="1:14" x14ac:dyDescent="0.25">
      <c r="A2011" t="s">
        <v>6060</v>
      </c>
      <c r="B2011" t="s">
        <v>72</v>
      </c>
      <c r="C2011" t="s">
        <v>174</v>
      </c>
      <c r="D2011" t="s">
        <v>4052</v>
      </c>
      <c r="E2011">
        <v>33</v>
      </c>
      <c r="F2011">
        <v>8</v>
      </c>
      <c r="G2011">
        <v>23</v>
      </c>
      <c r="H2011">
        <v>2</v>
      </c>
      <c r="I2011">
        <v>0</v>
      </c>
      <c r="J2011">
        <v>148</v>
      </c>
      <c r="K2011">
        <v>0</v>
      </c>
      <c r="L2011">
        <v>0</v>
      </c>
      <c r="M2011">
        <v>0</v>
      </c>
      <c r="N2011">
        <v>0</v>
      </c>
    </row>
    <row r="2012" spans="1:14" x14ac:dyDescent="0.25">
      <c r="A2012" t="s">
        <v>6061</v>
      </c>
      <c r="B2012" t="s">
        <v>72</v>
      </c>
      <c r="C2012" t="s">
        <v>175</v>
      </c>
      <c r="D2012" t="s">
        <v>4052</v>
      </c>
      <c r="E2012">
        <v>22</v>
      </c>
      <c r="F2012">
        <v>1</v>
      </c>
      <c r="G2012">
        <v>15</v>
      </c>
      <c r="H2012">
        <v>2</v>
      </c>
      <c r="I2012">
        <v>4</v>
      </c>
      <c r="J2012">
        <v>147</v>
      </c>
      <c r="K2012">
        <v>0</v>
      </c>
      <c r="L2012">
        <v>0</v>
      </c>
      <c r="M2012">
        <v>0</v>
      </c>
      <c r="N2012">
        <v>0</v>
      </c>
    </row>
    <row r="2013" spans="1:14" x14ac:dyDescent="0.25">
      <c r="A2013" t="s">
        <v>6062</v>
      </c>
      <c r="B2013" t="s">
        <v>72</v>
      </c>
      <c r="C2013" t="s">
        <v>176</v>
      </c>
      <c r="D2013" t="s">
        <v>4052</v>
      </c>
      <c r="E2013">
        <v>83</v>
      </c>
      <c r="F2013">
        <v>20</v>
      </c>
      <c r="G2013">
        <v>51</v>
      </c>
      <c r="H2013">
        <v>11</v>
      </c>
      <c r="I2013">
        <v>1</v>
      </c>
      <c r="J2013">
        <v>446</v>
      </c>
      <c r="K2013">
        <v>0</v>
      </c>
      <c r="L2013">
        <v>0</v>
      </c>
      <c r="M2013">
        <v>0</v>
      </c>
      <c r="N2013">
        <v>0</v>
      </c>
    </row>
    <row r="2014" spans="1:14" x14ac:dyDescent="0.25">
      <c r="A2014" t="s">
        <v>6063</v>
      </c>
      <c r="B2014" t="s">
        <v>72</v>
      </c>
      <c r="C2014" t="s">
        <v>177</v>
      </c>
      <c r="D2014" t="s">
        <v>4052</v>
      </c>
      <c r="E2014">
        <v>8</v>
      </c>
      <c r="F2014">
        <v>1</v>
      </c>
      <c r="G2014">
        <v>7</v>
      </c>
      <c r="H2014">
        <v>0</v>
      </c>
      <c r="I2014">
        <v>0</v>
      </c>
      <c r="J2014">
        <v>70</v>
      </c>
      <c r="K2014">
        <v>0</v>
      </c>
      <c r="L2014">
        <v>0</v>
      </c>
      <c r="M2014">
        <v>0</v>
      </c>
      <c r="N2014">
        <v>0</v>
      </c>
    </row>
    <row r="2015" spans="1:14" x14ac:dyDescent="0.25">
      <c r="A2015" t="s">
        <v>6064</v>
      </c>
      <c r="B2015" t="s">
        <v>72</v>
      </c>
      <c r="C2015" t="s">
        <v>178</v>
      </c>
      <c r="D2015" t="s">
        <v>4052</v>
      </c>
      <c r="E2015">
        <v>14</v>
      </c>
      <c r="F2015">
        <v>1</v>
      </c>
      <c r="G2015">
        <v>12</v>
      </c>
      <c r="H2015">
        <v>1</v>
      </c>
      <c r="I2015">
        <v>0</v>
      </c>
      <c r="J2015">
        <v>100</v>
      </c>
      <c r="K2015">
        <v>0</v>
      </c>
      <c r="L2015">
        <v>0</v>
      </c>
      <c r="M2015">
        <v>0</v>
      </c>
      <c r="N2015">
        <v>0</v>
      </c>
    </row>
    <row r="2016" spans="1:14" x14ac:dyDescent="0.25">
      <c r="A2016" t="s">
        <v>6065</v>
      </c>
      <c r="B2016" t="s">
        <v>72</v>
      </c>
      <c r="C2016" t="s">
        <v>179</v>
      </c>
      <c r="D2016" t="s">
        <v>4052</v>
      </c>
      <c r="E2016">
        <v>35</v>
      </c>
      <c r="F2016">
        <v>7</v>
      </c>
      <c r="G2016">
        <v>24</v>
      </c>
      <c r="H2016">
        <v>4</v>
      </c>
      <c r="I2016">
        <v>0</v>
      </c>
      <c r="J2016">
        <v>141</v>
      </c>
      <c r="K2016">
        <v>0</v>
      </c>
      <c r="L2016">
        <v>0</v>
      </c>
      <c r="M2016">
        <v>0</v>
      </c>
      <c r="N2016">
        <v>0</v>
      </c>
    </row>
    <row r="2017" spans="1:14" x14ac:dyDescent="0.25">
      <c r="A2017" t="s">
        <v>6066</v>
      </c>
      <c r="B2017" t="s">
        <v>72</v>
      </c>
      <c r="C2017" t="s">
        <v>180</v>
      </c>
      <c r="D2017" t="s">
        <v>4052</v>
      </c>
      <c r="E2017">
        <v>32</v>
      </c>
      <c r="F2017">
        <v>9</v>
      </c>
      <c r="G2017">
        <v>21</v>
      </c>
      <c r="H2017">
        <v>2</v>
      </c>
      <c r="I2017">
        <v>0</v>
      </c>
      <c r="J2017">
        <v>110</v>
      </c>
      <c r="K2017">
        <v>0</v>
      </c>
      <c r="L2017">
        <v>0</v>
      </c>
      <c r="M2017">
        <v>0</v>
      </c>
      <c r="N2017">
        <v>0</v>
      </c>
    </row>
    <row r="2018" spans="1:14" x14ac:dyDescent="0.25">
      <c r="A2018" t="s">
        <v>6067</v>
      </c>
      <c r="B2018" t="s">
        <v>72</v>
      </c>
      <c r="C2018" t="s">
        <v>181</v>
      </c>
      <c r="D2018" t="s">
        <v>4052</v>
      </c>
      <c r="E2018">
        <v>84</v>
      </c>
      <c r="F2018">
        <v>10</v>
      </c>
      <c r="G2018">
        <v>67</v>
      </c>
      <c r="H2018">
        <v>4</v>
      </c>
      <c r="I2018">
        <v>3</v>
      </c>
      <c r="J2018">
        <v>337</v>
      </c>
      <c r="K2018">
        <v>0</v>
      </c>
      <c r="L2018">
        <v>0</v>
      </c>
      <c r="M2018">
        <v>0</v>
      </c>
      <c r="N2018">
        <v>0</v>
      </c>
    </row>
    <row r="2019" spans="1:14" x14ac:dyDescent="0.25">
      <c r="A2019" t="s">
        <v>6068</v>
      </c>
      <c r="B2019" t="s">
        <v>72</v>
      </c>
      <c r="C2019" t="s">
        <v>182</v>
      </c>
      <c r="D2019" t="s">
        <v>4052</v>
      </c>
      <c r="E2019">
        <v>75</v>
      </c>
      <c r="F2019">
        <v>5</v>
      </c>
      <c r="G2019">
        <v>65</v>
      </c>
      <c r="H2019">
        <v>4</v>
      </c>
      <c r="I2019">
        <v>1</v>
      </c>
      <c r="J2019">
        <v>592</v>
      </c>
      <c r="K2019">
        <v>0</v>
      </c>
      <c r="L2019">
        <v>0</v>
      </c>
      <c r="M2019">
        <v>0</v>
      </c>
      <c r="N2019">
        <v>0</v>
      </c>
    </row>
    <row r="2020" spans="1:14" x14ac:dyDescent="0.25">
      <c r="A2020" t="s">
        <v>6069</v>
      </c>
      <c r="B2020" t="s">
        <v>72</v>
      </c>
      <c r="C2020" t="s">
        <v>183</v>
      </c>
      <c r="D2020" t="s">
        <v>4052</v>
      </c>
      <c r="E2020">
        <v>32</v>
      </c>
      <c r="F2020">
        <v>9</v>
      </c>
      <c r="G2020">
        <v>21</v>
      </c>
      <c r="H2020">
        <v>2</v>
      </c>
      <c r="I2020">
        <v>0</v>
      </c>
      <c r="J2020">
        <v>158</v>
      </c>
      <c r="K2020">
        <v>0</v>
      </c>
      <c r="L2020">
        <v>0</v>
      </c>
      <c r="M2020">
        <v>0</v>
      </c>
      <c r="N2020">
        <v>0</v>
      </c>
    </row>
    <row r="2021" spans="1:14" x14ac:dyDescent="0.25">
      <c r="A2021" t="s">
        <v>6070</v>
      </c>
      <c r="B2021" t="s">
        <v>72</v>
      </c>
      <c r="C2021" t="s">
        <v>260</v>
      </c>
      <c r="D2021" t="s">
        <v>4052</v>
      </c>
      <c r="E2021">
        <v>1</v>
      </c>
      <c r="F2021">
        <v>0</v>
      </c>
      <c r="G2021">
        <v>1</v>
      </c>
      <c r="H2021">
        <v>0</v>
      </c>
      <c r="I2021">
        <v>0</v>
      </c>
      <c r="J2021">
        <v>10</v>
      </c>
      <c r="K2021">
        <v>0</v>
      </c>
      <c r="L2021">
        <v>0</v>
      </c>
      <c r="M2021">
        <v>0</v>
      </c>
      <c r="N2021">
        <v>0</v>
      </c>
    </row>
    <row r="2022" spans="1:14" x14ac:dyDescent="0.25">
      <c r="A2022" t="s">
        <v>6071</v>
      </c>
      <c r="B2022" t="s">
        <v>72</v>
      </c>
      <c r="C2022" t="s">
        <v>184</v>
      </c>
      <c r="D2022" t="s">
        <v>4052</v>
      </c>
      <c r="E2022">
        <v>26</v>
      </c>
      <c r="F2022">
        <v>0</v>
      </c>
      <c r="G2022">
        <v>23</v>
      </c>
      <c r="H2022">
        <v>1</v>
      </c>
      <c r="I2022">
        <v>2</v>
      </c>
      <c r="J2022">
        <v>142</v>
      </c>
      <c r="K2022">
        <v>0</v>
      </c>
      <c r="L2022">
        <v>0</v>
      </c>
      <c r="M2022">
        <v>0</v>
      </c>
      <c r="N2022">
        <v>0</v>
      </c>
    </row>
    <row r="2023" spans="1:14" x14ac:dyDescent="0.25">
      <c r="A2023" t="s">
        <v>6072</v>
      </c>
      <c r="B2023" t="s">
        <v>72</v>
      </c>
      <c r="C2023" t="s">
        <v>185</v>
      </c>
      <c r="D2023" t="s">
        <v>4052</v>
      </c>
      <c r="E2023">
        <v>88</v>
      </c>
      <c r="F2023">
        <v>5</v>
      </c>
      <c r="G2023">
        <v>80</v>
      </c>
      <c r="H2023">
        <v>0</v>
      </c>
      <c r="I2023">
        <v>3</v>
      </c>
      <c r="J2023">
        <v>513</v>
      </c>
      <c r="K2023">
        <v>0</v>
      </c>
      <c r="L2023">
        <v>0</v>
      </c>
      <c r="M2023">
        <v>0</v>
      </c>
      <c r="N2023">
        <v>0</v>
      </c>
    </row>
    <row r="2024" spans="1:14" x14ac:dyDescent="0.25">
      <c r="A2024" t="s">
        <v>6073</v>
      </c>
      <c r="B2024" t="s">
        <v>72</v>
      </c>
      <c r="C2024" t="s">
        <v>186</v>
      </c>
      <c r="D2024" t="s">
        <v>4052</v>
      </c>
      <c r="E2024">
        <v>29</v>
      </c>
      <c r="F2024">
        <v>8</v>
      </c>
      <c r="G2024">
        <v>18</v>
      </c>
      <c r="H2024">
        <v>3</v>
      </c>
      <c r="I2024">
        <v>0</v>
      </c>
      <c r="J2024">
        <v>157</v>
      </c>
      <c r="K2024">
        <v>0</v>
      </c>
      <c r="L2024">
        <v>0</v>
      </c>
      <c r="M2024">
        <v>0</v>
      </c>
      <c r="N2024">
        <v>0</v>
      </c>
    </row>
    <row r="2025" spans="1:14" x14ac:dyDescent="0.25">
      <c r="A2025" t="s">
        <v>6074</v>
      </c>
      <c r="B2025" t="s">
        <v>72</v>
      </c>
      <c r="C2025" t="s">
        <v>187</v>
      </c>
      <c r="D2025" t="s">
        <v>4052</v>
      </c>
      <c r="E2025">
        <v>79</v>
      </c>
      <c r="F2025">
        <v>19</v>
      </c>
      <c r="G2025">
        <v>53</v>
      </c>
      <c r="H2025">
        <v>6</v>
      </c>
      <c r="I2025">
        <v>1</v>
      </c>
      <c r="J2025">
        <v>473</v>
      </c>
      <c r="K2025">
        <v>0</v>
      </c>
      <c r="L2025">
        <v>0</v>
      </c>
      <c r="M2025">
        <v>0</v>
      </c>
      <c r="N2025">
        <v>0</v>
      </c>
    </row>
    <row r="2026" spans="1:14" x14ac:dyDescent="0.25">
      <c r="A2026" t="s">
        <v>6075</v>
      </c>
      <c r="B2026" t="s">
        <v>72</v>
      </c>
      <c r="C2026" t="s">
        <v>188</v>
      </c>
      <c r="D2026" t="s">
        <v>4052</v>
      </c>
      <c r="E2026">
        <v>21</v>
      </c>
      <c r="F2026">
        <v>4</v>
      </c>
      <c r="G2026">
        <v>15</v>
      </c>
      <c r="H2026">
        <v>2</v>
      </c>
      <c r="I2026">
        <v>0</v>
      </c>
      <c r="J2026">
        <v>164</v>
      </c>
      <c r="K2026">
        <v>0</v>
      </c>
      <c r="L2026">
        <v>0</v>
      </c>
      <c r="M2026">
        <v>0</v>
      </c>
      <c r="N2026">
        <v>0</v>
      </c>
    </row>
    <row r="2027" spans="1:14" x14ac:dyDescent="0.25">
      <c r="A2027" t="s">
        <v>6076</v>
      </c>
      <c r="B2027" t="s">
        <v>72</v>
      </c>
      <c r="C2027" t="s">
        <v>189</v>
      </c>
      <c r="D2027" t="s">
        <v>4052</v>
      </c>
      <c r="E2027">
        <v>26</v>
      </c>
      <c r="F2027">
        <v>13</v>
      </c>
      <c r="G2027">
        <v>11</v>
      </c>
      <c r="H2027">
        <v>1</v>
      </c>
      <c r="I2027">
        <v>1</v>
      </c>
      <c r="J2027">
        <v>123</v>
      </c>
      <c r="K2027">
        <v>0</v>
      </c>
      <c r="L2027">
        <v>0</v>
      </c>
      <c r="M2027">
        <v>0</v>
      </c>
      <c r="N2027">
        <v>0</v>
      </c>
    </row>
    <row r="2028" spans="1:14" x14ac:dyDescent="0.25">
      <c r="A2028" t="s">
        <v>6077</v>
      </c>
      <c r="B2028" t="s">
        <v>72</v>
      </c>
      <c r="C2028" t="s">
        <v>190</v>
      </c>
      <c r="D2028" t="s">
        <v>4052</v>
      </c>
      <c r="E2028">
        <v>40</v>
      </c>
      <c r="F2028">
        <v>2</v>
      </c>
      <c r="G2028">
        <v>36</v>
      </c>
      <c r="H2028">
        <v>2</v>
      </c>
      <c r="I2028">
        <v>0</v>
      </c>
      <c r="J2028">
        <v>96</v>
      </c>
      <c r="K2028">
        <v>0</v>
      </c>
      <c r="L2028">
        <v>0</v>
      </c>
      <c r="M2028">
        <v>0</v>
      </c>
      <c r="N2028">
        <v>0</v>
      </c>
    </row>
    <row r="2029" spans="1:14" x14ac:dyDescent="0.25">
      <c r="A2029" t="s">
        <v>6078</v>
      </c>
      <c r="B2029" t="s">
        <v>72</v>
      </c>
      <c r="C2029" t="s">
        <v>191</v>
      </c>
      <c r="D2029" t="s">
        <v>4052</v>
      </c>
      <c r="E2029">
        <v>28</v>
      </c>
      <c r="F2029">
        <v>4</v>
      </c>
      <c r="G2029">
        <v>22</v>
      </c>
      <c r="H2029">
        <v>2</v>
      </c>
      <c r="I2029">
        <v>0</v>
      </c>
      <c r="J2029">
        <v>82</v>
      </c>
      <c r="K2029">
        <v>0</v>
      </c>
      <c r="L2029">
        <v>0</v>
      </c>
      <c r="M2029">
        <v>0</v>
      </c>
      <c r="N2029">
        <v>0</v>
      </c>
    </row>
    <row r="2030" spans="1:14" x14ac:dyDescent="0.25">
      <c r="A2030" t="s">
        <v>6079</v>
      </c>
      <c r="B2030" t="s">
        <v>72</v>
      </c>
      <c r="C2030" t="s">
        <v>192</v>
      </c>
      <c r="D2030" t="s">
        <v>4052</v>
      </c>
      <c r="E2030">
        <v>25</v>
      </c>
      <c r="F2030">
        <v>3</v>
      </c>
      <c r="G2030">
        <v>21</v>
      </c>
      <c r="H2030">
        <v>0</v>
      </c>
      <c r="I2030">
        <v>1</v>
      </c>
      <c r="J2030">
        <v>178</v>
      </c>
      <c r="K2030">
        <v>0</v>
      </c>
      <c r="L2030">
        <v>0</v>
      </c>
      <c r="M2030">
        <v>0</v>
      </c>
      <c r="N2030">
        <v>0</v>
      </c>
    </row>
    <row r="2031" spans="1:14" x14ac:dyDescent="0.25">
      <c r="A2031" t="s">
        <v>6080</v>
      </c>
      <c r="B2031" t="s">
        <v>72</v>
      </c>
      <c r="C2031" t="s">
        <v>193</v>
      </c>
      <c r="D2031" t="s">
        <v>4052</v>
      </c>
      <c r="E2031">
        <v>20</v>
      </c>
      <c r="F2031">
        <v>4</v>
      </c>
      <c r="G2031">
        <v>16</v>
      </c>
      <c r="H2031">
        <v>0</v>
      </c>
      <c r="I2031">
        <v>0</v>
      </c>
      <c r="J2031">
        <v>93</v>
      </c>
      <c r="K2031">
        <v>0</v>
      </c>
      <c r="L2031">
        <v>0</v>
      </c>
      <c r="M2031">
        <v>0</v>
      </c>
      <c r="N2031">
        <v>0</v>
      </c>
    </row>
    <row r="2032" spans="1:14" x14ac:dyDescent="0.25">
      <c r="A2032" t="s">
        <v>6081</v>
      </c>
      <c r="B2032" t="s">
        <v>72</v>
      </c>
      <c r="C2032" t="s">
        <v>194</v>
      </c>
      <c r="D2032" t="s">
        <v>4052</v>
      </c>
      <c r="E2032">
        <v>56</v>
      </c>
      <c r="F2032">
        <v>10</v>
      </c>
      <c r="G2032">
        <v>44</v>
      </c>
      <c r="H2032">
        <v>2</v>
      </c>
      <c r="I2032">
        <v>0</v>
      </c>
      <c r="J2032">
        <v>153</v>
      </c>
      <c r="K2032">
        <v>0</v>
      </c>
      <c r="L2032">
        <v>0</v>
      </c>
      <c r="M2032">
        <v>0</v>
      </c>
      <c r="N2032">
        <v>0</v>
      </c>
    </row>
    <row r="2033" spans="1:14" x14ac:dyDescent="0.25">
      <c r="A2033" t="s">
        <v>6082</v>
      </c>
      <c r="B2033" t="s">
        <v>72</v>
      </c>
      <c r="C2033" t="s">
        <v>195</v>
      </c>
      <c r="D2033" t="s">
        <v>4052</v>
      </c>
      <c r="E2033">
        <v>41</v>
      </c>
      <c r="F2033">
        <v>9</v>
      </c>
      <c r="G2033">
        <v>31</v>
      </c>
      <c r="H2033">
        <v>1</v>
      </c>
      <c r="I2033">
        <v>0</v>
      </c>
      <c r="J2033">
        <v>144</v>
      </c>
      <c r="K2033">
        <v>0</v>
      </c>
      <c r="L2033">
        <v>0</v>
      </c>
      <c r="M2033">
        <v>0</v>
      </c>
      <c r="N2033">
        <v>0</v>
      </c>
    </row>
    <row r="2034" spans="1:14" x14ac:dyDescent="0.25">
      <c r="A2034" t="s">
        <v>6083</v>
      </c>
      <c r="B2034" t="s">
        <v>72</v>
      </c>
      <c r="C2034" t="s">
        <v>196</v>
      </c>
      <c r="D2034" t="s">
        <v>4052</v>
      </c>
      <c r="E2034">
        <v>41</v>
      </c>
      <c r="F2034">
        <v>6</v>
      </c>
      <c r="G2034">
        <v>34</v>
      </c>
      <c r="H2034">
        <v>1</v>
      </c>
      <c r="I2034">
        <v>0</v>
      </c>
      <c r="J2034">
        <v>165</v>
      </c>
      <c r="K2034">
        <v>0</v>
      </c>
      <c r="L2034">
        <v>0</v>
      </c>
      <c r="M2034">
        <v>0</v>
      </c>
      <c r="N2034">
        <v>0</v>
      </c>
    </row>
    <row r="2035" spans="1:14" x14ac:dyDescent="0.25">
      <c r="A2035" t="s">
        <v>6084</v>
      </c>
      <c r="B2035" t="s">
        <v>72</v>
      </c>
      <c r="C2035" t="s">
        <v>197</v>
      </c>
      <c r="D2035" t="s">
        <v>4052</v>
      </c>
      <c r="E2035">
        <v>8</v>
      </c>
      <c r="F2035">
        <v>0</v>
      </c>
      <c r="G2035">
        <v>6</v>
      </c>
      <c r="H2035">
        <v>2</v>
      </c>
      <c r="I2035">
        <v>0</v>
      </c>
      <c r="J2035">
        <v>16</v>
      </c>
      <c r="K2035">
        <v>0</v>
      </c>
      <c r="L2035">
        <v>0</v>
      </c>
      <c r="M2035">
        <v>0</v>
      </c>
      <c r="N2035">
        <v>0</v>
      </c>
    </row>
    <row r="2036" spans="1:14" x14ac:dyDescent="0.25">
      <c r="A2036" t="s">
        <v>6085</v>
      </c>
      <c r="B2036" t="s">
        <v>72</v>
      </c>
      <c r="C2036" t="s">
        <v>198</v>
      </c>
      <c r="D2036" t="s">
        <v>4052</v>
      </c>
      <c r="E2036">
        <v>36</v>
      </c>
      <c r="F2036">
        <v>9</v>
      </c>
      <c r="G2036">
        <v>26</v>
      </c>
      <c r="H2036">
        <v>0</v>
      </c>
      <c r="I2036">
        <v>1</v>
      </c>
      <c r="J2036">
        <v>174</v>
      </c>
      <c r="K2036">
        <v>0</v>
      </c>
      <c r="L2036">
        <v>0</v>
      </c>
      <c r="M2036">
        <v>0</v>
      </c>
      <c r="N2036">
        <v>0</v>
      </c>
    </row>
    <row r="2037" spans="1:14" x14ac:dyDescent="0.25">
      <c r="A2037" t="s">
        <v>6086</v>
      </c>
      <c r="B2037" t="s">
        <v>72</v>
      </c>
      <c r="C2037" t="s">
        <v>199</v>
      </c>
      <c r="D2037" t="s">
        <v>4052</v>
      </c>
      <c r="E2037">
        <v>30</v>
      </c>
      <c r="F2037">
        <v>1</v>
      </c>
      <c r="G2037">
        <v>23</v>
      </c>
      <c r="H2037">
        <v>5</v>
      </c>
      <c r="I2037">
        <v>1</v>
      </c>
      <c r="J2037">
        <v>125</v>
      </c>
      <c r="K2037">
        <v>0</v>
      </c>
      <c r="L2037">
        <v>0</v>
      </c>
      <c r="M2037">
        <v>0</v>
      </c>
      <c r="N2037">
        <v>0</v>
      </c>
    </row>
    <row r="2038" spans="1:14" x14ac:dyDescent="0.25">
      <c r="A2038" t="s">
        <v>6087</v>
      </c>
      <c r="B2038" t="s">
        <v>72</v>
      </c>
      <c r="C2038" t="s">
        <v>200</v>
      </c>
      <c r="D2038" t="s">
        <v>4052</v>
      </c>
      <c r="E2038">
        <v>22</v>
      </c>
      <c r="F2038">
        <v>1</v>
      </c>
      <c r="G2038">
        <v>21</v>
      </c>
      <c r="H2038">
        <v>0</v>
      </c>
      <c r="I2038">
        <v>0</v>
      </c>
      <c r="J2038">
        <v>92</v>
      </c>
      <c r="K2038">
        <v>0</v>
      </c>
      <c r="L2038">
        <v>0</v>
      </c>
      <c r="M2038">
        <v>0</v>
      </c>
      <c r="N2038">
        <v>0</v>
      </c>
    </row>
    <row r="2039" spans="1:14" x14ac:dyDescent="0.25">
      <c r="A2039" t="s">
        <v>6088</v>
      </c>
      <c r="B2039" t="s">
        <v>72</v>
      </c>
      <c r="C2039" t="s">
        <v>201</v>
      </c>
      <c r="D2039" t="s">
        <v>4052</v>
      </c>
      <c r="E2039">
        <v>56</v>
      </c>
      <c r="F2039">
        <v>6</v>
      </c>
      <c r="G2039">
        <v>47</v>
      </c>
      <c r="H2039">
        <v>3</v>
      </c>
      <c r="I2039">
        <v>0</v>
      </c>
      <c r="J2039">
        <v>279</v>
      </c>
      <c r="K2039">
        <v>0</v>
      </c>
      <c r="L2039">
        <v>0</v>
      </c>
      <c r="M2039">
        <v>0</v>
      </c>
      <c r="N2039">
        <v>0</v>
      </c>
    </row>
    <row r="2040" spans="1:14" x14ac:dyDescent="0.25">
      <c r="A2040" t="s">
        <v>6089</v>
      </c>
      <c r="B2040" t="s">
        <v>72</v>
      </c>
      <c r="C2040" t="s">
        <v>202</v>
      </c>
      <c r="D2040" t="s">
        <v>4052</v>
      </c>
      <c r="E2040">
        <v>31</v>
      </c>
      <c r="F2040">
        <v>11</v>
      </c>
      <c r="G2040">
        <v>20</v>
      </c>
      <c r="H2040">
        <v>0</v>
      </c>
      <c r="I2040">
        <v>0</v>
      </c>
      <c r="J2040">
        <v>163</v>
      </c>
      <c r="K2040">
        <v>0</v>
      </c>
      <c r="L2040">
        <v>0</v>
      </c>
      <c r="M2040">
        <v>0</v>
      </c>
      <c r="N2040">
        <v>0</v>
      </c>
    </row>
    <row r="2041" spans="1:14" x14ac:dyDescent="0.25">
      <c r="A2041" t="s">
        <v>6090</v>
      </c>
      <c r="B2041" t="s">
        <v>72</v>
      </c>
      <c r="C2041" t="s">
        <v>203</v>
      </c>
      <c r="D2041" t="s">
        <v>4052</v>
      </c>
      <c r="E2041">
        <v>8</v>
      </c>
      <c r="F2041">
        <v>1</v>
      </c>
      <c r="G2041">
        <v>5</v>
      </c>
      <c r="H2041">
        <v>2</v>
      </c>
      <c r="I2041">
        <v>0</v>
      </c>
      <c r="J2041">
        <v>95</v>
      </c>
      <c r="K2041">
        <v>0</v>
      </c>
      <c r="L2041">
        <v>0</v>
      </c>
      <c r="M2041">
        <v>0</v>
      </c>
      <c r="N2041">
        <v>0</v>
      </c>
    </row>
    <row r="2042" spans="1:14" x14ac:dyDescent="0.25">
      <c r="A2042" t="s">
        <v>6091</v>
      </c>
      <c r="B2042" t="s">
        <v>72</v>
      </c>
      <c r="C2042" t="s">
        <v>204</v>
      </c>
      <c r="D2042" t="s">
        <v>4052</v>
      </c>
      <c r="E2042">
        <v>34</v>
      </c>
      <c r="F2042">
        <v>6</v>
      </c>
      <c r="G2042">
        <v>24</v>
      </c>
      <c r="H2042">
        <v>3</v>
      </c>
      <c r="I2042">
        <v>1</v>
      </c>
      <c r="J2042">
        <v>136</v>
      </c>
      <c r="K2042">
        <v>0</v>
      </c>
      <c r="L2042">
        <v>0</v>
      </c>
      <c r="M2042">
        <v>0</v>
      </c>
      <c r="N2042">
        <v>0</v>
      </c>
    </row>
    <row r="2043" spans="1:14" x14ac:dyDescent="0.25">
      <c r="A2043" t="s">
        <v>6092</v>
      </c>
      <c r="B2043" t="s">
        <v>72</v>
      </c>
      <c r="C2043" t="s">
        <v>205</v>
      </c>
      <c r="D2043" t="s">
        <v>4052</v>
      </c>
      <c r="E2043">
        <v>52</v>
      </c>
      <c r="F2043">
        <v>15</v>
      </c>
      <c r="G2043">
        <v>34</v>
      </c>
      <c r="H2043">
        <v>3</v>
      </c>
      <c r="I2043">
        <v>0</v>
      </c>
      <c r="J2043">
        <v>311</v>
      </c>
      <c r="K2043">
        <v>0</v>
      </c>
      <c r="L2043">
        <v>0</v>
      </c>
      <c r="M2043">
        <v>0</v>
      </c>
      <c r="N2043">
        <v>0</v>
      </c>
    </row>
    <row r="2044" spans="1:14" x14ac:dyDescent="0.25">
      <c r="A2044" t="s">
        <v>6093</v>
      </c>
      <c r="B2044" t="s">
        <v>72</v>
      </c>
      <c r="C2044" t="s">
        <v>206</v>
      </c>
      <c r="D2044" t="s">
        <v>4052</v>
      </c>
      <c r="E2044">
        <v>45</v>
      </c>
      <c r="F2044">
        <v>11</v>
      </c>
      <c r="G2044">
        <v>32</v>
      </c>
      <c r="H2044">
        <v>2</v>
      </c>
      <c r="I2044">
        <v>0</v>
      </c>
      <c r="J2044">
        <v>203</v>
      </c>
      <c r="K2044">
        <v>0</v>
      </c>
      <c r="L2044">
        <v>0</v>
      </c>
      <c r="M2044">
        <v>0</v>
      </c>
      <c r="N2044">
        <v>0</v>
      </c>
    </row>
    <row r="2045" spans="1:14" x14ac:dyDescent="0.25">
      <c r="A2045" t="s">
        <v>6094</v>
      </c>
      <c r="B2045" t="s">
        <v>72</v>
      </c>
      <c r="C2045" t="s">
        <v>207</v>
      </c>
      <c r="D2045" t="s">
        <v>4052</v>
      </c>
      <c r="E2045">
        <v>5</v>
      </c>
      <c r="F2045">
        <v>1</v>
      </c>
      <c r="G2045">
        <v>4</v>
      </c>
      <c r="H2045">
        <v>0</v>
      </c>
      <c r="I2045">
        <v>0</v>
      </c>
      <c r="J2045">
        <v>92</v>
      </c>
      <c r="K2045">
        <v>0</v>
      </c>
      <c r="L2045">
        <v>0</v>
      </c>
      <c r="M2045">
        <v>0</v>
      </c>
      <c r="N2045">
        <v>0</v>
      </c>
    </row>
    <row r="2046" spans="1:14" x14ac:dyDescent="0.25">
      <c r="A2046" t="s">
        <v>6095</v>
      </c>
      <c r="B2046" t="s">
        <v>72</v>
      </c>
      <c r="C2046" t="s">
        <v>208</v>
      </c>
      <c r="D2046" t="s">
        <v>4052</v>
      </c>
      <c r="E2046">
        <v>45</v>
      </c>
      <c r="F2046">
        <v>11</v>
      </c>
      <c r="G2046">
        <v>31</v>
      </c>
      <c r="H2046">
        <v>2</v>
      </c>
      <c r="I2046">
        <v>1</v>
      </c>
      <c r="J2046">
        <v>143</v>
      </c>
      <c r="K2046">
        <v>0</v>
      </c>
      <c r="L2046">
        <v>0</v>
      </c>
      <c r="M2046">
        <v>0</v>
      </c>
      <c r="N2046">
        <v>0</v>
      </c>
    </row>
    <row r="2047" spans="1:14" x14ac:dyDescent="0.25">
      <c r="A2047" t="s">
        <v>6096</v>
      </c>
      <c r="B2047" t="s">
        <v>72</v>
      </c>
      <c r="C2047" t="s">
        <v>209</v>
      </c>
      <c r="D2047" t="s">
        <v>4052</v>
      </c>
      <c r="E2047">
        <v>38</v>
      </c>
      <c r="F2047">
        <v>6</v>
      </c>
      <c r="G2047">
        <v>28</v>
      </c>
      <c r="H2047">
        <v>3</v>
      </c>
      <c r="I2047">
        <v>1</v>
      </c>
      <c r="J2047">
        <v>105</v>
      </c>
      <c r="K2047">
        <v>0</v>
      </c>
      <c r="L2047">
        <v>0</v>
      </c>
      <c r="M2047">
        <v>0</v>
      </c>
      <c r="N2047">
        <v>0</v>
      </c>
    </row>
    <row r="2048" spans="1:14" x14ac:dyDescent="0.25">
      <c r="A2048" t="s">
        <v>6097</v>
      </c>
      <c r="B2048" t="s">
        <v>72</v>
      </c>
      <c r="C2048" t="s">
        <v>210</v>
      </c>
      <c r="D2048" t="s">
        <v>4052</v>
      </c>
      <c r="E2048">
        <v>29</v>
      </c>
      <c r="F2048">
        <v>1</v>
      </c>
      <c r="G2048">
        <v>27</v>
      </c>
      <c r="H2048">
        <v>1</v>
      </c>
      <c r="I2048">
        <v>0</v>
      </c>
      <c r="J2048">
        <v>255</v>
      </c>
      <c r="K2048">
        <v>0</v>
      </c>
      <c r="L2048">
        <v>0</v>
      </c>
      <c r="M2048">
        <v>0</v>
      </c>
      <c r="N2048">
        <v>0</v>
      </c>
    </row>
    <row r="2049" spans="1:14" x14ac:dyDescent="0.25">
      <c r="A2049" t="s">
        <v>6098</v>
      </c>
      <c r="B2049" t="s">
        <v>72</v>
      </c>
      <c r="C2049" t="s">
        <v>211</v>
      </c>
      <c r="D2049" t="s">
        <v>4052</v>
      </c>
      <c r="E2049">
        <v>10</v>
      </c>
      <c r="F2049">
        <v>1</v>
      </c>
      <c r="G2049">
        <v>8</v>
      </c>
      <c r="H2049">
        <v>1</v>
      </c>
      <c r="I2049">
        <v>0</v>
      </c>
      <c r="J2049">
        <v>71</v>
      </c>
      <c r="K2049">
        <v>0</v>
      </c>
      <c r="L2049">
        <v>0</v>
      </c>
      <c r="M2049">
        <v>0</v>
      </c>
      <c r="N2049">
        <v>0</v>
      </c>
    </row>
    <row r="2050" spans="1:14" x14ac:dyDescent="0.25">
      <c r="A2050" t="s">
        <v>6099</v>
      </c>
      <c r="B2050" t="s">
        <v>72</v>
      </c>
      <c r="C2050" t="s">
        <v>212</v>
      </c>
      <c r="D2050" t="s">
        <v>4052</v>
      </c>
      <c r="E2050">
        <v>94</v>
      </c>
      <c r="F2050">
        <v>24</v>
      </c>
      <c r="G2050">
        <v>64</v>
      </c>
      <c r="H2050">
        <v>6</v>
      </c>
      <c r="I2050">
        <v>0</v>
      </c>
      <c r="J2050">
        <v>458</v>
      </c>
      <c r="K2050">
        <v>0</v>
      </c>
      <c r="L2050">
        <v>0</v>
      </c>
      <c r="M2050">
        <v>0</v>
      </c>
      <c r="N2050">
        <v>0</v>
      </c>
    </row>
    <row r="2051" spans="1:14" x14ac:dyDescent="0.25">
      <c r="A2051" t="s">
        <v>6100</v>
      </c>
      <c r="B2051" t="s">
        <v>72</v>
      </c>
      <c r="C2051" t="s">
        <v>213</v>
      </c>
      <c r="D2051" t="s">
        <v>4052</v>
      </c>
      <c r="E2051">
        <v>51</v>
      </c>
      <c r="F2051">
        <v>7</v>
      </c>
      <c r="G2051">
        <v>38</v>
      </c>
      <c r="H2051">
        <v>6</v>
      </c>
      <c r="I2051">
        <v>0</v>
      </c>
      <c r="J2051">
        <v>243</v>
      </c>
      <c r="K2051">
        <v>0</v>
      </c>
      <c r="L2051">
        <v>0</v>
      </c>
      <c r="M2051">
        <v>0</v>
      </c>
      <c r="N2051">
        <v>0</v>
      </c>
    </row>
    <row r="2052" spans="1:14" x14ac:dyDescent="0.25">
      <c r="A2052" t="s">
        <v>6101</v>
      </c>
      <c r="B2052" t="s">
        <v>72</v>
      </c>
      <c r="C2052" t="s">
        <v>214</v>
      </c>
      <c r="D2052" t="s">
        <v>4052</v>
      </c>
      <c r="E2052">
        <v>19</v>
      </c>
      <c r="F2052">
        <v>8</v>
      </c>
      <c r="G2052">
        <v>9</v>
      </c>
      <c r="H2052">
        <v>2</v>
      </c>
      <c r="I2052">
        <v>0</v>
      </c>
      <c r="J2052">
        <v>136</v>
      </c>
      <c r="K2052">
        <v>0</v>
      </c>
      <c r="L2052">
        <v>0</v>
      </c>
      <c r="M2052">
        <v>0</v>
      </c>
      <c r="N2052">
        <v>0</v>
      </c>
    </row>
    <row r="2053" spans="1:14" x14ac:dyDescent="0.25">
      <c r="A2053" t="s">
        <v>6102</v>
      </c>
      <c r="B2053" t="s">
        <v>72</v>
      </c>
      <c r="C2053" t="s">
        <v>215</v>
      </c>
      <c r="D2053" t="s">
        <v>4052</v>
      </c>
      <c r="E2053">
        <v>25</v>
      </c>
      <c r="F2053">
        <v>3</v>
      </c>
      <c r="G2053">
        <v>20</v>
      </c>
      <c r="H2053">
        <v>2</v>
      </c>
      <c r="I2053">
        <v>0</v>
      </c>
      <c r="J2053">
        <v>94</v>
      </c>
      <c r="K2053">
        <v>0</v>
      </c>
      <c r="L2053">
        <v>0</v>
      </c>
      <c r="M2053">
        <v>0</v>
      </c>
      <c r="N2053">
        <v>0</v>
      </c>
    </row>
    <row r="2054" spans="1:14" x14ac:dyDescent="0.25">
      <c r="A2054" t="s">
        <v>6103</v>
      </c>
      <c r="B2054" t="s">
        <v>72</v>
      </c>
      <c r="C2054" t="s">
        <v>216</v>
      </c>
      <c r="D2054" t="s">
        <v>4052</v>
      </c>
      <c r="E2054">
        <v>73</v>
      </c>
      <c r="F2054">
        <v>14</v>
      </c>
      <c r="G2054">
        <v>48</v>
      </c>
      <c r="H2054">
        <v>11</v>
      </c>
      <c r="I2054">
        <v>0</v>
      </c>
      <c r="J2054">
        <v>392</v>
      </c>
      <c r="K2054">
        <v>0</v>
      </c>
      <c r="L2054">
        <v>0</v>
      </c>
      <c r="M2054">
        <v>0</v>
      </c>
      <c r="N2054">
        <v>0</v>
      </c>
    </row>
    <row r="2055" spans="1:14" x14ac:dyDescent="0.25">
      <c r="A2055" t="s">
        <v>6104</v>
      </c>
      <c r="B2055" t="s">
        <v>72</v>
      </c>
      <c r="C2055" t="s">
        <v>217</v>
      </c>
      <c r="D2055" t="s">
        <v>4052</v>
      </c>
      <c r="E2055">
        <v>25</v>
      </c>
      <c r="F2055">
        <v>5</v>
      </c>
      <c r="G2055">
        <v>19</v>
      </c>
      <c r="H2055">
        <v>1</v>
      </c>
      <c r="I2055">
        <v>0</v>
      </c>
      <c r="J2055">
        <v>106</v>
      </c>
      <c r="K2055">
        <v>0</v>
      </c>
      <c r="L2055">
        <v>0</v>
      </c>
      <c r="M2055">
        <v>0</v>
      </c>
      <c r="N2055">
        <v>0</v>
      </c>
    </row>
    <row r="2056" spans="1:14" x14ac:dyDescent="0.25">
      <c r="A2056" t="s">
        <v>6105</v>
      </c>
      <c r="B2056" t="s">
        <v>72</v>
      </c>
      <c r="C2056" t="s">
        <v>218</v>
      </c>
      <c r="D2056" t="s">
        <v>4052</v>
      </c>
      <c r="E2056">
        <v>244</v>
      </c>
      <c r="F2056">
        <v>97</v>
      </c>
      <c r="G2056">
        <v>137</v>
      </c>
      <c r="H2056">
        <v>6</v>
      </c>
      <c r="I2056">
        <v>4</v>
      </c>
      <c r="J2056">
        <v>1074</v>
      </c>
      <c r="K2056">
        <v>0</v>
      </c>
      <c r="L2056">
        <v>0</v>
      </c>
      <c r="M2056">
        <v>0</v>
      </c>
      <c r="N2056">
        <v>0</v>
      </c>
    </row>
    <row r="2057" spans="1:14" x14ac:dyDescent="0.25">
      <c r="A2057" t="s">
        <v>6106</v>
      </c>
      <c r="B2057" t="s">
        <v>72</v>
      </c>
      <c r="C2057" t="s">
        <v>219</v>
      </c>
      <c r="D2057" t="s">
        <v>4052</v>
      </c>
      <c r="E2057">
        <v>25</v>
      </c>
      <c r="F2057">
        <v>4</v>
      </c>
      <c r="G2057">
        <v>21</v>
      </c>
      <c r="H2057">
        <v>0</v>
      </c>
      <c r="I2057">
        <v>0</v>
      </c>
      <c r="J2057">
        <v>182</v>
      </c>
      <c r="K2057">
        <v>0</v>
      </c>
      <c r="L2057">
        <v>0</v>
      </c>
      <c r="M2057">
        <v>0</v>
      </c>
      <c r="N2057">
        <v>0</v>
      </c>
    </row>
    <row r="2058" spans="1:14" x14ac:dyDescent="0.25">
      <c r="A2058" t="s">
        <v>6107</v>
      </c>
      <c r="B2058" t="s">
        <v>72</v>
      </c>
      <c r="C2058" t="s">
        <v>220</v>
      </c>
      <c r="D2058" t="s">
        <v>4052</v>
      </c>
      <c r="E2058">
        <v>50</v>
      </c>
      <c r="F2058">
        <v>9</v>
      </c>
      <c r="G2058">
        <v>37</v>
      </c>
      <c r="H2058">
        <v>3</v>
      </c>
      <c r="I2058">
        <v>1</v>
      </c>
      <c r="J2058">
        <v>170</v>
      </c>
      <c r="K2058">
        <v>0</v>
      </c>
      <c r="L2058">
        <v>0</v>
      </c>
      <c r="M2058">
        <v>0</v>
      </c>
      <c r="N2058">
        <v>0</v>
      </c>
    </row>
    <row r="2059" spans="1:14" x14ac:dyDescent="0.25">
      <c r="A2059" t="s">
        <v>6108</v>
      </c>
      <c r="B2059" t="s">
        <v>72</v>
      </c>
      <c r="C2059" t="s">
        <v>221</v>
      </c>
      <c r="D2059" t="s">
        <v>4052</v>
      </c>
      <c r="E2059">
        <v>34</v>
      </c>
      <c r="F2059">
        <v>1</v>
      </c>
      <c r="G2059">
        <v>32</v>
      </c>
      <c r="H2059">
        <v>1</v>
      </c>
      <c r="I2059">
        <v>0</v>
      </c>
      <c r="J2059">
        <v>198</v>
      </c>
      <c r="K2059">
        <v>0</v>
      </c>
      <c r="L2059">
        <v>0</v>
      </c>
      <c r="M2059">
        <v>0</v>
      </c>
      <c r="N2059">
        <v>0</v>
      </c>
    </row>
    <row r="2060" spans="1:14" x14ac:dyDescent="0.25">
      <c r="A2060" t="s">
        <v>6109</v>
      </c>
      <c r="B2060" t="s">
        <v>72</v>
      </c>
      <c r="C2060" t="s">
        <v>222</v>
      </c>
      <c r="D2060" t="s">
        <v>4052</v>
      </c>
      <c r="E2060">
        <v>31</v>
      </c>
      <c r="F2060">
        <v>5</v>
      </c>
      <c r="G2060">
        <v>24</v>
      </c>
      <c r="H2060">
        <v>2</v>
      </c>
      <c r="I2060">
        <v>0</v>
      </c>
      <c r="J2060">
        <v>84</v>
      </c>
      <c r="K2060">
        <v>0</v>
      </c>
      <c r="L2060">
        <v>0</v>
      </c>
      <c r="M2060">
        <v>0</v>
      </c>
      <c r="N2060">
        <v>0</v>
      </c>
    </row>
    <row r="2061" spans="1:14" x14ac:dyDescent="0.25">
      <c r="A2061" t="s">
        <v>6110</v>
      </c>
      <c r="B2061" t="s">
        <v>72</v>
      </c>
      <c r="C2061" t="s">
        <v>223</v>
      </c>
      <c r="D2061" t="s">
        <v>4052</v>
      </c>
      <c r="E2061">
        <v>12</v>
      </c>
      <c r="F2061">
        <v>2</v>
      </c>
      <c r="G2061">
        <v>8</v>
      </c>
      <c r="H2061">
        <v>1</v>
      </c>
      <c r="I2061">
        <v>1</v>
      </c>
      <c r="J2061">
        <v>127</v>
      </c>
      <c r="K2061">
        <v>0</v>
      </c>
      <c r="L2061">
        <v>0</v>
      </c>
      <c r="M2061">
        <v>0</v>
      </c>
      <c r="N2061">
        <v>0</v>
      </c>
    </row>
    <row r="2062" spans="1:14" x14ac:dyDescent="0.25">
      <c r="A2062" t="s">
        <v>6111</v>
      </c>
      <c r="B2062" t="s">
        <v>72</v>
      </c>
      <c r="C2062" t="s">
        <v>224</v>
      </c>
      <c r="D2062" t="s">
        <v>4052</v>
      </c>
      <c r="E2062">
        <v>11</v>
      </c>
      <c r="F2062">
        <v>0</v>
      </c>
      <c r="G2062">
        <v>9</v>
      </c>
      <c r="H2062">
        <v>2</v>
      </c>
      <c r="I2062">
        <v>0</v>
      </c>
      <c r="J2062">
        <v>57</v>
      </c>
      <c r="K2062">
        <v>0</v>
      </c>
      <c r="L2062">
        <v>0</v>
      </c>
      <c r="M2062">
        <v>0</v>
      </c>
      <c r="N2062">
        <v>0</v>
      </c>
    </row>
    <row r="2063" spans="1:14" x14ac:dyDescent="0.25">
      <c r="A2063" t="s">
        <v>6112</v>
      </c>
      <c r="B2063" t="s">
        <v>72</v>
      </c>
      <c r="C2063" t="s">
        <v>225</v>
      </c>
      <c r="D2063" t="s">
        <v>4052</v>
      </c>
      <c r="E2063">
        <v>13</v>
      </c>
      <c r="F2063">
        <v>1</v>
      </c>
      <c r="G2063">
        <v>8</v>
      </c>
      <c r="H2063">
        <v>3</v>
      </c>
      <c r="I2063">
        <v>1</v>
      </c>
      <c r="J2063">
        <v>123</v>
      </c>
      <c r="K2063">
        <v>0</v>
      </c>
      <c r="L2063">
        <v>0</v>
      </c>
      <c r="M2063">
        <v>0</v>
      </c>
      <c r="N2063">
        <v>0</v>
      </c>
    </row>
    <row r="2064" spans="1:14" x14ac:dyDescent="0.25">
      <c r="A2064" t="s">
        <v>6113</v>
      </c>
      <c r="B2064" t="s">
        <v>72</v>
      </c>
      <c r="C2064" t="s">
        <v>226</v>
      </c>
      <c r="D2064" t="s">
        <v>4052</v>
      </c>
      <c r="E2064">
        <v>48</v>
      </c>
      <c r="F2064">
        <v>8</v>
      </c>
      <c r="G2064">
        <v>39</v>
      </c>
      <c r="H2064">
        <v>1</v>
      </c>
      <c r="I2064">
        <v>0</v>
      </c>
      <c r="J2064">
        <v>202</v>
      </c>
      <c r="K2064">
        <v>0</v>
      </c>
      <c r="L2064">
        <v>0</v>
      </c>
      <c r="M2064">
        <v>0</v>
      </c>
      <c r="N2064">
        <v>0</v>
      </c>
    </row>
    <row r="2065" spans="1:14" x14ac:dyDescent="0.25">
      <c r="A2065" t="s">
        <v>6114</v>
      </c>
      <c r="B2065" t="s">
        <v>72</v>
      </c>
      <c r="C2065" t="s">
        <v>227</v>
      </c>
      <c r="D2065" t="s">
        <v>4052</v>
      </c>
      <c r="E2065">
        <v>50</v>
      </c>
      <c r="F2065">
        <v>6</v>
      </c>
      <c r="G2065">
        <v>42</v>
      </c>
      <c r="H2065">
        <v>2</v>
      </c>
      <c r="I2065">
        <v>0</v>
      </c>
      <c r="J2065">
        <v>206</v>
      </c>
      <c r="K2065">
        <v>0</v>
      </c>
      <c r="L2065">
        <v>0</v>
      </c>
      <c r="M2065">
        <v>0</v>
      </c>
      <c r="N2065">
        <v>0</v>
      </c>
    </row>
    <row r="2066" spans="1:14" x14ac:dyDescent="0.25">
      <c r="A2066" t="s">
        <v>6115</v>
      </c>
      <c r="B2066" t="s">
        <v>72</v>
      </c>
      <c r="C2066" t="s">
        <v>228</v>
      </c>
      <c r="D2066" t="s">
        <v>4052</v>
      </c>
      <c r="E2066">
        <v>10</v>
      </c>
      <c r="F2066">
        <v>0</v>
      </c>
      <c r="G2066">
        <v>9</v>
      </c>
      <c r="H2066">
        <v>0</v>
      </c>
      <c r="I2066">
        <v>1</v>
      </c>
      <c r="J2066">
        <v>98</v>
      </c>
      <c r="K2066">
        <v>0</v>
      </c>
      <c r="L2066">
        <v>0</v>
      </c>
      <c r="M2066">
        <v>0</v>
      </c>
      <c r="N2066">
        <v>0</v>
      </c>
    </row>
    <row r="2067" spans="1:14" x14ac:dyDescent="0.25">
      <c r="A2067" t="s">
        <v>6116</v>
      </c>
      <c r="B2067" t="s">
        <v>72</v>
      </c>
      <c r="C2067" t="s">
        <v>229</v>
      </c>
      <c r="D2067" t="s">
        <v>4052</v>
      </c>
      <c r="E2067">
        <v>32</v>
      </c>
      <c r="F2067">
        <v>5</v>
      </c>
      <c r="G2067">
        <v>24</v>
      </c>
      <c r="H2067">
        <v>3</v>
      </c>
      <c r="I2067">
        <v>0</v>
      </c>
      <c r="J2067">
        <v>164</v>
      </c>
      <c r="K2067">
        <v>0</v>
      </c>
      <c r="L2067">
        <v>0</v>
      </c>
      <c r="M2067">
        <v>0</v>
      </c>
      <c r="N2067">
        <v>0</v>
      </c>
    </row>
    <row r="2068" spans="1:14" x14ac:dyDescent="0.25">
      <c r="A2068" t="s">
        <v>6117</v>
      </c>
      <c r="B2068" t="s">
        <v>72</v>
      </c>
      <c r="C2068" t="s">
        <v>230</v>
      </c>
      <c r="D2068" t="s">
        <v>4052</v>
      </c>
      <c r="E2068">
        <v>48</v>
      </c>
      <c r="F2068">
        <v>9</v>
      </c>
      <c r="G2068">
        <v>35</v>
      </c>
      <c r="H2068">
        <v>4</v>
      </c>
      <c r="I2068">
        <v>0</v>
      </c>
      <c r="J2068">
        <v>197</v>
      </c>
      <c r="K2068">
        <v>0</v>
      </c>
      <c r="L2068">
        <v>0</v>
      </c>
      <c r="M2068">
        <v>0</v>
      </c>
      <c r="N2068">
        <v>0</v>
      </c>
    </row>
    <row r="2069" spans="1:14" x14ac:dyDescent="0.25">
      <c r="A2069" t="s">
        <v>6118</v>
      </c>
      <c r="B2069" t="s">
        <v>72</v>
      </c>
      <c r="C2069" t="s">
        <v>231</v>
      </c>
      <c r="D2069" t="s">
        <v>4052</v>
      </c>
      <c r="E2069">
        <v>34</v>
      </c>
      <c r="F2069">
        <v>5</v>
      </c>
      <c r="G2069">
        <v>29</v>
      </c>
      <c r="H2069">
        <v>0</v>
      </c>
      <c r="I2069">
        <v>0</v>
      </c>
      <c r="J2069">
        <v>153</v>
      </c>
      <c r="K2069">
        <v>0</v>
      </c>
      <c r="L2069">
        <v>0</v>
      </c>
      <c r="M2069">
        <v>0</v>
      </c>
      <c r="N2069">
        <v>0</v>
      </c>
    </row>
    <row r="2070" spans="1:14" x14ac:dyDescent="0.25">
      <c r="A2070" t="s">
        <v>6119</v>
      </c>
      <c r="B2070" t="s">
        <v>72</v>
      </c>
      <c r="C2070" t="s">
        <v>232</v>
      </c>
      <c r="D2070" t="s">
        <v>4052</v>
      </c>
      <c r="E2070">
        <v>77</v>
      </c>
      <c r="F2070">
        <v>19</v>
      </c>
      <c r="G2070">
        <v>46</v>
      </c>
      <c r="H2070">
        <v>10</v>
      </c>
      <c r="I2070">
        <v>2</v>
      </c>
      <c r="J2070">
        <v>345</v>
      </c>
      <c r="K2070">
        <v>0</v>
      </c>
      <c r="L2070">
        <v>0</v>
      </c>
      <c r="M2070">
        <v>0</v>
      </c>
      <c r="N2070">
        <v>0</v>
      </c>
    </row>
    <row r="2071" spans="1:14" x14ac:dyDescent="0.25">
      <c r="A2071" t="s">
        <v>6120</v>
      </c>
      <c r="B2071" t="s">
        <v>72</v>
      </c>
      <c r="C2071" t="s">
        <v>233</v>
      </c>
      <c r="D2071" t="s">
        <v>4052</v>
      </c>
      <c r="E2071">
        <v>21</v>
      </c>
      <c r="F2071">
        <v>4</v>
      </c>
      <c r="G2071">
        <v>17</v>
      </c>
      <c r="H2071">
        <v>0</v>
      </c>
      <c r="I2071">
        <v>0</v>
      </c>
      <c r="J2071">
        <v>156</v>
      </c>
      <c r="K2071">
        <v>0</v>
      </c>
      <c r="L2071">
        <v>0</v>
      </c>
      <c r="M2071">
        <v>0</v>
      </c>
      <c r="N2071">
        <v>0</v>
      </c>
    </row>
    <row r="2072" spans="1:14" x14ac:dyDescent="0.25">
      <c r="A2072" t="s">
        <v>6121</v>
      </c>
      <c r="B2072" t="s">
        <v>72</v>
      </c>
      <c r="C2072" t="s">
        <v>234</v>
      </c>
      <c r="D2072" t="s">
        <v>4052</v>
      </c>
      <c r="E2072">
        <v>91</v>
      </c>
      <c r="F2072">
        <v>27</v>
      </c>
      <c r="G2072">
        <v>58</v>
      </c>
      <c r="H2072">
        <v>4</v>
      </c>
      <c r="I2072">
        <v>2</v>
      </c>
      <c r="J2072">
        <v>640</v>
      </c>
      <c r="K2072">
        <v>0</v>
      </c>
      <c r="L2072">
        <v>0</v>
      </c>
      <c r="M2072">
        <v>0</v>
      </c>
      <c r="N2072">
        <v>0</v>
      </c>
    </row>
    <row r="2073" spans="1:14" x14ac:dyDescent="0.25">
      <c r="A2073" t="s">
        <v>6122</v>
      </c>
      <c r="B2073" t="s">
        <v>72</v>
      </c>
      <c r="C2073" t="s">
        <v>235</v>
      </c>
      <c r="D2073" t="s">
        <v>4052</v>
      </c>
      <c r="E2073">
        <v>22</v>
      </c>
      <c r="F2073">
        <v>5</v>
      </c>
      <c r="G2073">
        <v>17</v>
      </c>
      <c r="H2073">
        <v>0</v>
      </c>
      <c r="I2073">
        <v>0</v>
      </c>
      <c r="J2073">
        <v>66</v>
      </c>
      <c r="K2073">
        <v>0</v>
      </c>
      <c r="L2073">
        <v>0</v>
      </c>
      <c r="M2073">
        <v>0</v>
      </c>
      <c r="N2073">
        <v>0</v>
      </c>
    </row>
    <row r="2074" spans="1:14" x14ac:dyDescent="0.25">
      <c r="A2074" t="s">
        <v>6123</v>
      </c>
      <c r="B2074" t="s">
        <v>72</v>
      </c>
      <c r="C2074" t="s">
        <v>236</v>
      </c>
      <c r="D2074" t="s">
        <v>4052</v>
      </c>
      <c r="E2074">
        <v>28</v>
      </c>
      <c r="F2074">
        <v>4</v>
      </c>
      <c r="G2074">
        <v>22</v>
      </c>
      <c r="H2074">
        <v>2</v>
      </c>
      <c r="I2074">
        <v>0</v>
      </c>
      <c r="J2074">
        <v>161</v>
      </c>
      <c r="K2074">
        <v>0</v>
      </c>
      <c r="L2074">
        <v>0</v>
      </c>
      <c r="M2074">
        <v>0</v>
      </c>
      <c r="N2074">
        <v>0</v>
      </c>
    </row>
    <row r="2075" spans="1:14" x14ac:dyDescent="0.25">
      <c r="A2075" t="s">
        <v>6124</v>
      </c>
      <c r="B2075" t="s">
        <v>72</v>
      </c>
      <c r="C2075" t="s">
        <v>237</v>
      </c>
      <c r="D2075" t="s">
        <v>4052</v>
      </c>
      <c r="E2075">
        <v>73</v>
      </c>
      <c r="F2075">
        <v>13</v>
      </c>
      <c r="G2075">
        <v>55</v>
      </c>
      <c r="H2075">
        <v>5</v>
      </c>
      <c r="I2075">
        <v>0</v>
      </c>
      <c r="J2075">
        <v>400</v>
      </c>
      <c r="K2075">
        <v>0</v>
      </c>
      <c r="L2075">
        <v>0</v>
      </c>
      <c r="M2075">
        <v>0</v>
      </c>
      <c r="N2075">
        <v>0</v>
      </c>
    </row>
    <row r="2076" spans="1:14" x14ac:dyDescent="0.25">
      <c r="A2076" t="s">
        <v>6125</v>
      </c>
      <c r="B2076" t="s">
        <v>72</v>
      </c>
      <c r="C2076" t="s">
        <v>238</v>
      </c>
      <c r="D2076" t="s">
        <v>4052</v>
      </c>
      <c r="E2076">
        <v>21</v>
      </c>
      <c r="F2076">
        <v>6</v>
      </c>
      <c r="G2076">
        <v>14</v>
      </c>
      <c r="H2076">
        <v>1</v>
      </c>
      <c r="I2076">
        <v>0</v>
      </c>
      <c r="J2076">
        <v>129</v>
      </c>
      <c r="K2076">
        <v>0</v>
      </c>
      <c r="L2076">
        <v>0</v>
      </c>
      <c r="M2076">
        <v>0</v>
      </c>
      <c r="N2076">
        <v>0</v>
      </c>
    </row>
    <row r="2077" spans="1:14" x14ac:dyDescent="0.25">
      <c r="A2077" t="s">
        <v>6126</v>
      </c>
      <c r="B2077" t="s">
        <v>72</v>
      </c>
      <c r="C2077" t="s">
        <v>239</v>
      </c>
      <c r="D2077" t="s">
        <v>4052</v>
      </c>
      <c r="E2077">
        <v>25</v>
      </c>
      <c r="F2077">
        <v>7</v>
      </c>
      <c r="G2077">
        <v>18</v>
      </c>
      <c r="H2077">
        <v>0</v>
      </c>
      <c r="I2077">
        <v>0</v>
      </c>
      <c r="J2077">
        <v>197</v>
      </c>
      <c r="K2077">
        <v>0</v>
      </c>
      <c r="L2077">
        <v>0</v>
      </c>
      <c r="M2077">
        <v>0</v>
      </c>
      <c r="N2077">
        <v>0</v>
      </c>
    </row>
    <row r="2078" spans="1:14" x14ac:dyDescent="0.25">
      <c r="A2078" t="s">
        <v>6127</v>
      </c>
      <c r="B2078" t="s">
        <v>72</v>
      </c>
      <c r="C2078" t="s">
        <v>240</v>
      </c>
      <c r="D2078" t="s">
        <v>4052</v>
      </c>
      <c r="E2078">
        <v>28</v>
      </c>
      <c r="F2078">
        <v>11</v>
      </c>
      <c r="G2078">
        <v>14</v>
      </c>
      <c r="H2078">
        <v>3</v>
      </c>
      <c r="I2078">
        <v>0</v>
      </c>
      <c r="J2078">
        <v>173</v>
      </c>
      <c r="K2078">
        <v>0</v>
      </c>
      <c r="L2078">
        <v>0</v>
      </c>
      <c r="M2078">
        <v>0</v>
      </c>
      <c r="N2078">
        <v>0</v>
      </c>
    </row>
    <row r="2079" spans="1:14" x14ac:dyDescent="0.25">
      <c r="A2079" t="s">
        <v>6128</v>
      </c>
      <c r="B2079" t="s">
        <v>72</v>
      </c>
      <c r="C2079" t="s">
        <v>241</v>
      </c>
      <c r="D2079" t="s">
        <v>4052</v>
      </c>
      <c r="E2079">
        <v>25</v>
      </c>
      <c r="F2079">
        <v>1</v>
      </c>
      <c r="G2079">
        <v>22</v>
      </c>
      <c r="H2079">
        <v>2</v>
      </c>
      <c r="I2079">
        <v>0</v>
      </c>
      <c r="J2079">
        <v>75</v>
      </c>
      <c r="K2079">
        <v>0</v>
      </c>
      <c r="L2079">
        <v>0</v>
      </c>
      <c r="M2079">
        <v>0</v>
      </c>
      <c r="N2079">
        <v>0</v>
      </c>
    </row>
    <row r="2080" spans="1:14" x14ac:dyDescent="0.25">
      <c r="A2080" t="s">
        <v>6129</v>
      </c>
      <c r="B2080" t="s">
        <v>72</v>
      </c>
      <c r="C2080" t="s">
        <v>242</v>
      </c>
      <c r="D2080" t="s">
        <v>4052</v>
      </c>
      <c r="E2080">
        <v>67</v>
      </c>
      <c r="F2080">
        <v>14</v>
      </c>
      <c r="G2080">
        <v>43</v>
      </c>
      <c r="H2080">
        <v>9</v>
      </c>
      <c r="I2080">
        <v>1</v>
      </c>
      <c r="J2080">
        <v>328</v>
      </c>
      <c r="K2080">
        <v>0</v>
      </c>
      <c r="L2080">
        <v>0</v>
      </c>
      <c r="M2080">
        <v>0</v>
      </c>
      <c r="N2080">
        <v>0</v>
      </c>
    </row>
    <row r="2081" spans="1:14" x14ac:dyDescent="0.25">
      <c r="A2081" t="s">
        <v>6130</v>
      </c>
      <c r="B2081" t="s">
        <v>72</v>
      </c>
      <c r="C2081" t="s">
        <v>243</v>
      </c>
      <c r="D2081" t="s">
        <v>4052</v>
      </c>
      <c r="E2081">
        <v>31</v>
      </c>
      <c r="F2081">
        <v>8</v>
      </c>
      <c r="G2081">
        <v>23</v>
      </c>
      <c r="H2081">
        <v>0</v>
      </c>
      <c r="I2081">
        <v>0</v>
      </c>
      <c r="J2081">
        <v>124</v>
      </c>
      <c r="K2081">
        <v>0</v>
      </c>
      <c r="L2081">
        <v>0</v>
      </c>
      <c r="M2081">
        <v>0</v>
      </c>
      <c r="N2081">
        <v>0</v>
      </c>
    </row>
    <row r="2082" spans="1:14" x14ac:dyDescent="0.25">
      <c r="A2082" t="s">
        <v>6131</v>
      </c>
      <c r="B2082" t="s">
        <v>72</v>
      </c>
      <c r="C2082" t="s">
        <v>93</v>
      </c>
      <c r="D2082" t="s">
        <v>4054</v>
      </c>
      <c r="E2082">
        <v>112</v>
      </c>
      <c r="F2082">
        <v>13</v>
      </c>
      <c r="G2082">
        <v>95</v>
      </c>
      <c r="H2082">
        <v>4</v>
      </c>
      <c r="I2082">
        <v>0</v>
      </c>
      <c r="J2082">
        <v>25</v>
      </c>
      <c r="K2082">
        <v>0</v>
      </c>
      <c r="L2082">
        <v>0</v>
      </c>
      <c r="M2082">
        <v>0</v>
      </c>
      <c r="N2082">
        <v>0</v>
      </c>
    </row>
    <row r="2083" spans="1:14" x14ac:dyDescent="0.25">
      <c r="A2083" t="s">
        <v>6132</v>
      </c>
      <c r="B2083" t="s">
        <v>72</v>
      </c>
      <c r="C2083" t="s">
        <v>94</v>
      </c>
      <c r="D2083" t="s">
        <v>4054</v>
      </c>
      <c r="E2083">
        <v>230</v>
      </c>
      <c r="F2083">
        <v>47</v>
      </c>
      <c r="G2083">
        <v>173</v>
      </c>
      <c r="H2083">
        <v>9</v>
      </c>
      <c r="I2083">
        <v>1</v>
      </c>
      <c r="J2083">
        <v>65</v>
      </c>
      <c r="K2083">
        <v>0</v>
      </c>
      <c r="L2083">
        <v>0</v>
      </c>
      <c r="M2083">
        <v>0</v>
      </c>
      <c r="N2083">
        <v>0</v>
      </c>
    </row>
    <row r="2084" spans="1:14" x14ac:dyDescent="0.25">
      <c r="A2084" t="s">
        <v>6133</v>
      </c>
      <c r="B2084" t="s">
        <v>72</v>
      </c>
      <c r="C2084" t="s">
        <v>95</v>
      </c>
      <c r="D2084" t="s">
        <v>4054</v>
      </c>
      <c r="E2084">
        <v>132</v>
      </c>
      <c r="F2084">
        <v>23</v>
      </c>
      <c r="G2084">
        <v>108</v>
      </c>
      <c r="H2084">
        <v>1</v>
      </c>
      <c r="I2084">
        <v>0</v>
      </c>
      <c r="J2084">
        <v>39</v>
      </c>
      <c r="K2084">
        <v>0</v>
      </c>
      <c r="L2084">
        <v>0</v>
      </c>
      <c r="M2084">
        <v>0</v>
      </c>
      <c r="N2084">
        <v>0</v>
      </c>
    </row>
    <row r="2085" spans="1:14" x14ac:dyDescent="0.25">
      <c r="A2085" t="s">
        <v>6134</v>
      </c>
      <c r="B2085" t="s">
        <v>72</v>
      </c>
      <c r="C2085" t="s">
        <v>96</v>
      </c>
      <c r="D2085" t="s">
        <v>4054</v>
      </c>
      <c r="E2085">
        <v>99</v>
      </c>
      <c r="F2085">
        <v>13</v>
      </c>
      <c r="G2085">
        <v>86</v>
      </c>
      <c r="H2085">
        <v>0</v>
      </c>
      <c r="I2085">
        <v>0</v>
      </c>
      <c r="J2085">
        <v>36</v>
      </c>
      <c r="K2085">
        <v>0</v>
      </c>
      <c r="L2085">
        <v>0</v>
      </c>
      <c r="M2085">
        <v>0</v>
      </c>
      <c r="N2085">
        <v>0</v>
      </c>
    </row>
    <row r="2086" spans="1:14" x14ac:dyDescent="0.25">
      <c r="A2086" t="s">
        <v>6135</v>
      </c>
      <c r="B2086" t="s">
        <v>72</v>
      </c>
      <c r="C2086" t="s">
        <v>97</v>
      </c>
      <c r="D2086" t="s">
        <v>4054</v>
      </c>
      <c r="E2086">
        <v>108</v>
      </c>
      <c r="F2086">
        <v>27</v>
      </c>
      <c r="G2086">
        <v>80</v>
      </c>
      <c r="H2086">
        <v>1</v>
      </c>
      <c r="I2086">
        <v>0</v>
      </c>
      <c r="J2086">
        <v>17</v>
      </c>
      <c r="K2086">
        <v>0</v>
      </c>
      <c r="L2086">
        <v>0</v>
      </c>
      <c r="M2086">
        <v>0</v>
      </c>
      <c r="N2086">
        <v>0</v>
      </c>
    </row>
    <row r="2087" spans="1:14" x14ac:dyDescent="0.25">
      <c r="A2087" t="s">
        <v>6136</v>
      </c>
      <c r="B2087" t="s">
        <v>72</v>
      </c>
      <c r="C2087" t="s">
        <v>98</v>
      </c>
      <c r="D2087" t="s">
        <v>4054</v>
      </c>
      <c r="E2087">
        <v>229</v>
      </c>
      <c r="F2087">
        <v>26</v>
      </c>
      <c r="G2087">
        <v>197</v>
      </c>
      <c r="H2087">
        <v>5</v>
      </c>
      <c r="I2087">
        <v>1</v>
      </c>
      <c r="J2087">
        <v>71</v>
      </c>
      <c r="K2087">
        <v>0</v>
      </c>
      <c r="L2087">
        <v>0</v>
      </c>
      <c r="M2087">
        <v>0</v>
      </c>
      <c r="N2087">
        <v>0</v>
      </c>
    </row>
    <row r="2088" spans="1:14" x14ac:dyDescent="0.25">
      <c r="A2088" t="s">
        <v>6137</v>
      </c>
      <c r="B2088" t="s">
        <v>72</v>
      </c>
      <c r="C2088" t="s">
        <v>99</v>
      </c>
      <c r="D2088" t="s">
        <v>4054</v>
      </c>
      <c r="E2088">
        <v>464</v>
      </c>
      <c r="F2088">
        <v>39</v>
      </c>
      <c r="G2088">
        <v>412</v>
      </c>
      <c r="H2088">
        <v>12</v>
      </c>
      <c r="I2088">
        <v>1</v>
      </c>
      <c r="J2088">
        <v>149</v>
      </c>
      <c r="K2088">
        <v>0</v>
      </c>
      <c r="L2088">
        <v>0</v>
      </c>
      <c r="M2088">
        <v>0</v>
      </c>
      <c r="N2088">
        <v>0</v>
      </c>
    </row>
    <row r="2089" spans="1:14" x14ac:dyDescent="0.25">
      <c r="A2089" t="s">
        <v>6138</v>
      </c>
      <c r="B2089" t="s">
        <v>72</v>
      </c>
      <c r="C2089" t="s">
        <v>100</v>
      </c>
      <c r="D2089" t="s">
        <v>4054</v>
      </c>
      <c r="E2089">
        <v>77</v>
      </c>
      <c r="F2089">
        <v>14</v>
      </c>
      <c r="G2089">
        <v>63</v>
      </c>
      <c r="H2089">
        <v>0</v>
      </c>
      <c r="I2089">
        <v>0</v>
      </c>
      <c r="J2089">
        <v>25</v>
      </c>
      <c r="K2089">
        <v>0</v>
      </c>
      <c r="L2089">
        <v>0</v>
      </c>
      <c r="M2089">
        <v>0</v>
      </c>
      <c r="N2089">
        <v>0</v>
      </c>
    </row>
    <row r="2090" spans="1:14" x14ac:dyDescent="0.25">
      <c r="A2090" t="s">
        <v>6139</v>
      </c>
      <c r="B2090" t="s">
        <v>72</v>
      </c>
      <c r="C2090" t="s">
        <v>101</v>
      </c>
      <c r="D2090" t="s">
        <v>4054</v>
      </c>
      <c r="E2090">
        <v>63</v>
      </c>
      <c r="F2090">
        <v>13</v>
      </c>
      <c r="G2090">
        <v>50</v>
      </c>
      <c r="H2090">
        <v>0</v>
      </c>
      <c r="I2090">
        <v>0</v>
      </c>
      <c r="J2090">
        <v>19</v>
      </c>
      <c r="K2090">
        <v>0</v>
      </c>
      <c r="L2090">
        <v>0</v>
      </c>
      <c r="M2090">
        <v>0</v>
      </c>
      <c r="N2090">
        <v>0</v>
      </c>
    </row>
    <row r="2091" spans="1:14" x14ac:dyDescent="0.25">
      <c r="A2091" t="s">
        <v>6140</v>
      </c>
      <c r="B2091" t="s">
        <v>72</v>
      </c>
      <c r="C2091" t="s">
        <v>102</v>
      </c>
      <c r="D2091" t="s">
        <v>4054</v>
      </c>
      <c r="E2091">
        <v>121</v>
      </c>
      <c r="F2091">
        <v>20</v>
      </c>
      <c r="G2091">
        <v>100</v>
      </c>
      <c r="H2091">
        <v>1</v>
      </c>
      <c r="I2091">
        <v>0</v>
      </c>
      <c r="J2091">
        <v>41</v>
      </c>
      <c r="K2091">
        <v>0</v>
      </c>
      <c r="L2091">
        <v>0</v>
      </c>
      <c r="M2091">
        <v>0</v>
      </c>
      <c r="N2091">
        <v>0</v>
      </c>
    </row>
    <row r="2092" spans="1:14" x14ac:dyDescent="0.25">
      <c r="A2092" t="s">
        <v>6141</v>
      </c>
      <c r="B2092" t="s">
        <v>72</v>
      </c>
      <c r="C2092" t="s">
        <v>103</v>
      </c>
      <c r="D2092" t="s">
        <v>4054</v>
      </c>
      <c r="E2092">
        <v>207</v>
      </c>
      <c r="F2092">
        <v>29</v>
      </c>
      <c r="G2092">
        <v>177</v>
      </c>
      <c r="H2092">
        <v>1</v>
      </c>
      <c r="I2092">
        <v>0</v>
      </c>
      <c r="J2092">
        <v>67</v>
      </c>
      <c r="K2092">
        <v>0</v>
      </c>
      <c r="L2092">
        <v>0</v>
      </c>
      <c r="M2092">
        <v>0</v>
      </c>
      <c r="N2092">
        <v>0</v>
      </c>
    </row>
    <row r="2093" spans="1:14" x14ac:dyDescent="0.25">
      <c r="A2093" t="s">
        <v>6142</v>
      </c>
      <c r="B2093" t="s">
        <v>72</v>
      </c>
      <c r="C2093" t="s">
        <v>104</v>
      </c>
      <c r="D2093" t="s">
        <v>4054</v>
      </c>
      <c r="E2093">
        <v>142</v>
      </c>
      <c r="F2093">
        <v>25</v>
      </c>
      <c r="G2093">
        <v>117</v>
      </c>
      <c r="H2093">
        <v>0</v>
      </c>
      <c r="I2093">
        <v>0</v>
      </c>
      <c r="J2093">
        <v>29</v>
      </c>
      <c r="K2093">
        <v>0</v>
      </c>
      <c r="L2093">
        <v>0</v>
      </c>
      <c r="M2093">
        <v>0</v>
      </c>
      <c r="N2093">
        <v>0</v>
      </c>
    </row>
    <row r="2094" spans="1:14" x14ac:dyDescent="0.25">
      <c r="A2094" t="s">
        <v>6143</v>
      </c>
      <c r="B2094" t="s">
        <v>72</v>
      </c>
      <c r="C2094" t="s">
        <v>105</v>
      </c>
      <c r="D2094" t="s">
        <v>4054</v>
      </c>
      <c r="E2094">
        <v>299</v>
      </c>
      <c r="F2094">
        <v>49</v>
      </c>
      <c r="G2094">
        <v>246</v>
      </c>
      <c r="H2094">
        <v>4</v>
      </c>
      <c r="I2094">
        <v>0</v>
      </c>
      <c r="J2094">
        <v>109</v>
      </c>
      <c r="K2094">
        <v>0</v>
      </c>
      <c r="L2094">
        <v>0</v>
      </c>
      <c r="M2094">
        <v>0</v>
      </c>
      <c r="N2094">
        <v>0</v>
      </c>
    </row>
    <row r="2095" spans="1:14" x14ac:dyDescent="0.25">
      <c r="A2095" t="s">
        <v>6144</v>
      </c>
      <c r="B2095" t="s">
        <v>72</v>
      </c>
      <c r="C2095" t="s">
        <v>106</v>
      </c>
      <c r="D2095" t="s">
        <v>4054</v>
      </c>
      <c r="E2095">
        <v>166</v>
      </c>
      <c r="F2095">
        <v>21</v>
      </c>
      <c r="G2095">
        <v>141</v>
      </c>
      <c r="H2095">
        <v>4</v>
      </c>
      <c r="I2095">
        <v>0</v>
      </c>
      <c r="J2095">
        <v>30</v>
      </c>
      <c r="K2095">
        <v>0</v>
      </c>
      <c r="L2095">
        <v>0</v>
      </c>
      <c r="M2095">
        <v>0</v>
      </c>
      <c r="N2095">
        <v>0</v>
      </c>
    </row>
    <row r="2096" spans="1:14" x14ac:dyDescent="0.25">
      <c r="A2096" t="s">
        <v>6145</v>
      </c>
      <c r="B2096" t="s">
        <v>72</v>
      </c>
      <c r="C2096" t="s">
        <v>107</v>
      </c>
      <c r="D2096" t="s">
        <v>4054</v>
      </c>
      <c r="E2096">
        <v>125</v>
      </c>
      <c r="F2096">
        <v>28</v>
      </c>
      <c r="G2096">
        <v>94</v>
      </c>
      <c r="H2096">
        <v>2</v>
      </c>
      <c r="I2096">
        <v>1</v>
      </c>
      <c r="J2096">
        <v>30</v>
      </c>
      <c r="K2096">
        <v>0</v>
      </c>
      <c r="L2096">
        <v>0</v>
      </c>
      <c r="M2096">
        <v>0</v>
      </c>
      <c r="N2096">
        <v>0</v>
      </c>
    </row>
    <row r="2097" spans="1:14" x14ac:dyDescent="0.25">
      <c r="A2097" t="s">
        <v>6146</v>
      </c>
      <c r="B2097" t="s">
        <v>72</v>
      </c>
      <c r="C2097" t="s">
        <v>108</v>
      </c>
      <c r="D2097" t="s">
        <v>4054</v>
      </c>
      <c r="E2097">
        <v>269</v>
      </c>
      <c r="F2097">
        <v>46</v>
      </c>
      <c r="G2097">
        <v>217</v>
      </c>
      <c r="H2097">
        <v>6</v>
      </c>
      <c r="I2097">
        <v>0</v>
      </c>
      <c r="J2097">
        <v>78</v>
      </c>
      <c r="K2097">
        <v>0</v>
      </c>
      <c r="L2097">
        <v>0</v>
      </c>
      <c r="M2097">
        <v>0</v>
      </c>
      <c r="N2097">
        <v>0</v>
      </c>
    </row>
    <row r="2098" spans="1:14" x14ac:dyDescent="0.25">
      <c r="A2098" t="s">
        <v>6147</v>
      </c>
      <c r="B2098" t="s">
        <v>72</v>
      </c>
      <c r="C2098" t="s">
        <v>109</v>
      </c>
      <c r="D2098" t="s">
        <v>4054</v>
      </c>
      <c r="E2098">
        <v>359</v>
      </c>
      <c r="F2098">
        <v>75</v>
      </c>
      <c r="G2098">
        <v>281</v>
      </c>
      <c r="H2098">
        <v>3</v>
      </c>
      <c r="I2098">
        <v>0</v>
      </c>
      <c r="J2098">
        <v>94</v>
      </c>
      <c r="K2098">
        <v>0</v>
      </c>
      <c r="L2098">
        <v>0</v>
      </c>
      <c r="M2098">
        <v>0</v>
      </c>
      <c r="N2098">
        <v>0</v>
      </c>
    </row>
    <row r="2099" spans="1:14" x14ac:dyDescent="0.25">
      <c r="A2099" t="s">
        <v>6148</v>
      </c>
      <c r="B2099" t="s">
        <v>72</v>
      </c>
      <c r="C2099" t="s">
        <v>110</v>
      </c>
      <c r="D2099" t="s">
        <v>4054</v>
      </c>
      <c r="E2099">
        <v>427</v>
      </c>
      <c r="F2099">
        <v>57</v>
      </c>
      <c r="G2099">
        <v>362</v>
      </c>
      <c r="H2099">
        <v>8</v>
      </c>
      <c r="I2099">
        <v>0</v>
      </c>
      <c r="J2099">
        <v>117</v>
      </c>
      <c r="K2099">
        <v>0</v>
      </c>
      <c r="L2099">
        <v>0</v>
      </c>
      <c r="M2099">
        <v>0</v>
      </c>
      <c r="N2099">
        <v>0</v>
      </c>
    </row>
    <row r="2100" spans="1:14" x14ac:dyDescent="0.25">
      <c r="A2100" t="s">
        <v>6149</v>
      </c>
      <c r="B2100" t="s">
        <v>72</v>
      </c>
      <c r="C2100" t="s">
        <v>111</v>
      </c>
      <c r="D2100" t="s">
        <v>4054</v>
      </c>
      <c r="E2100">
        <v>108</v>
      </c>
      <c r="F2100">
        <v>23</v>
      </c>
      <c r="G2100">
        <v>81</v>
      </c>
      <c r="H2100">
        <v>4</v>
      </c>
      <c r="I2100">
        <v>0</v>
      </c>
      <c r="J2100">
        <v>30</v>
      </c>
      <c r="K2100">
        <v>0</v>
      </c>
      <c r="L2100">
        <v>0</v>
      </c>
      <c r="M2100">
        <v>0</v>
      </c>
      <c r="N2100">
        <v>0</v>
      </c>
    </row>
    <row r="2101" spans="1:14" x14ac:dyDescent="0.25">
      <c r="A2101" t="s">
        <v>6150</v>
      </c>
      <c r="B2101" t="s">
        <v>72</v>
      </c>
      <c r="C2101" t="s">
        <v>112</v>
      </c>
      <c r="D2101" t="s">
        <v>4054</v>
      </c>
      <c r="E2101">
        <v>126</v>
      </c>
      <c r="F2101">
        <v>29</v>
      </c>
      <c r="G2101">
        <v>96</v>
      </c>
      <c r="H2101">
        <v>1</v>
      </c>
      <c r="I2101">
        <v>0</v>
      </c>
      <c r="J2101">
        <v>25</v>
      </c>
      <c r="K2101">
        <v>0</v>
      </c>
      <c r="L2101">
        <v>0</v>
      </c>
      <c r="M2101">
        <v>0</v>
      </c>
      <c r="N2101">
        <v>0</v>
      </c>
    </row>
    <row r="2102" spans="1:14" x14ac:dyDescent="0.25">
      <c r="A2102" t="s">
        <v>6151</v>
      </c>
      <c r="B2102" t="s">
        <v>72</v>
      </c>
      <c r="C2102" t="s">
        <v>113</v>
      </c>
      <c r="D2102" t="s">
        <v>4054</v>
      </c>
      <c r="E2102">
        <v>470</v>
      </c>
      <c r="F2102">
        <v>94</v>
      </c>
      <c r="G2102">
        <v>371</v>
      </c>
      <c r="H2102">
        <v>5</v>
      </c>
      <c r="I2102">
        <v>0</v>
      </c>
      <c r="J2102">
        <v>145</v>
      </c>
      <c r="K2102">
        <v>0</v>
      </c>
      <c r="L2102">
        <v>0</v>
      </c>
      <c r="M2102">
        <v>0</v>
      </c>
      <c r="N2102">
        <v>0</v>
      </c>
    </row>
    <row r="2103" spans="1:14" x14ac:dyDescent="0.25">
      <c r="A2103" t="s">
        <v>6152</v>
      </c>
      <c r="B2103" t="s">
        <v>72</v>
      </c>
      <c r="C2103" t="s">
        <v>114</v>
      </c>
      <c r="D2103" t="s">
        <v>4054</v>
      </c>
      <c r="E2103">
        <v>122</v>
      </c>
      <c r="F2103">
        <v>25</v>
      </c>
      <c r="G2103">
        <v>94</v>
      </c>
      <c r="H2103">
        <v>3</v>
      </c>
      <c r="I2103">
        <v>0</v>
      </c>
      <c r="J2103">
        <v>37</v>
      </c>
      <c r="K2103">
        <v>0</v>
      </c>
      <c r="L2103">
        <v>0</v>
      </c>
      <c r="M2103">
        <v>0</v>
      </c>
      <c r="N2103">
        <v>0</v>
      </c>
    </row>
    <row r="2104" spans="1:14" x14ac:dyDescent="0.25">
      <c r="A2104" t="s">
        <v>6153</v>
      </c>
      <c r="B2104" t="s">
        <v>72</v>
      </c>
      <c r="C2104" t="s">
        <v>115</v>
      </c>
      <c r="D2104" t="s">
        <v>4054</v>
      </c>
      <c r="E2104">
        <v>252</v>
      </c>
      <c r="F2104">
        <v>55</v>
      </c>
      <c r="G2104">
        <v>196</v>
      </c>
      <c r="H2104">
        <v>1</v>
      </c>
      <c r="I2104">
        <v>0</v>
      </c>
      <c r="J2104">
        <v>58</v>
      </c>
      <c r="K2104">
        <v>0</v>
      </c>
      <c r="L2104">
        <v>0</v>
      </c>
      <c r="M2104">
        <v>0</v>
      </c>
      <c r="N2104">
        <v>0</v>
      </c>
    </row>
    <row r="2105" spans="1:14" x14ac:dyDescent="0.25">
      <c r="A2105" t="s">
        <v>6154</v>
      </c>
      <c r="B2105" t="s">
        <v>72</v>
      </c>
      <c r="C2105" t="s">
        <v>116</v>
      </c>
      <c r="D2105" t="s">
        <v>4054</v>
      </c>
      <c r="E2105">
        <v>182</v>
      </c>
      <c r="F2105">
        <v>34</v>
      </c>
      <c r="G2105">
        <v>147</v>
      </c>
      <c r="H2105">
        <v>1</v>
      </c>
      <c r="I2105">
        <v>0</v>
      </c>
      <c r="J2105">
        <v>62</v>
      </c>
      <c r="K2105">
        <v>0</v>
      </c>
      <c r="L2105">
        <v>0</v>
      </c>
      <c r="M2105">
        <v>0</v>
      </c>
      <c r="N2105">
        <v>0</v>
      </c>
    </row>
    <row r="2106" spans="1:14" x14ac:dyDescent="0.25">
      <c r="A2106" t="s">
        <v>6155</v>
      </c>
      <c r="B2106" t="s">
        <v>72</v>
      </c>
      <c r="C2106" t="s">
        <v>117</v>
      </c>
      <c r="D2106" t="s">
        <v>4054</v>
      </c>
      <c r="E2106">
        <v>185</v>
      </c>
      <c r="F2106">
        <v>34</v>
      </c>
      <c r="G2106">
        <v>146</v>
      </c>
      <c r="H2106">
        <v>5</v>
      </c>
      <c r="I2106">
        <v>0</v>
      </c>
      <c r="J2106">
        <v>37</v>
      </c>
      <c r="K2106">
        <v>0</v>
      </c>
      <c r="L2106">
        <v>0</v>
      </c>
      <c r="M2106">
        <v>0</v>
      </c>
      <c r="N2106">
        <v>0</v>
      </c>
    </row>
    <row r="2107" spans="1:14" x14ac:dyDescent="0.25">
      <c r="A2107" t="s">
        <v>6156</v>
      </c>
      <c r="B2107" t="s">
        <v>72</v>
      </c>
      <c r="C2107" t="s">
        <v>118</v>
      </c>
      <c r="D2107" t="s">
        <v>4054</v>
      </c>
      <c r="E2107">
        <v>3</v>
      </c>
      <c r="F2107">
        <v>0</v>
      </c>
      <c r="G2107">
        <v>3</v>
      </c>
      <c r="H2107">
        <v>0</v>
      </c>
      <c r="I2107">
        <v>0</v>
      </c>
      <c r="J2107">
        <v>2</v>
      </c>
      <c r="K2107">
        <v>0</v>
      </c>
      <c r="L2107">
        <v>0</v>
      </c>
      <c r="M2107">
        <v>0</v>
      </c>
      <c r="N2107">
        <v>0</v>
      </c>
    </row>
    <row r="2108" spans="1:14" x14ac:dyDescent="0.25">
      <c r="A2108" t="s">
        <v>6157</v>
      </c>
      <c r="B2108" t="s">
        <v>72</v>
      </c>
      <c r="C2108" t="s">
        <v>119</v>
      </c>
      <c r="D2108" t="s">
        <v>4054</v>
      </c>
      <c r="E2108">
        <v>267</v>
      </c>
      <c r="F2108">
        <v>58</v>
      </c>
      <c r="G2108">
        <v>207</v>
      </c>
      <c r="H2108">
        <v>2</v>
      </c>
      <c r="I2108">
        <v>0</v>
      </c>
      <c r="J2108">
        <v>87</v>
      </c>
      <c r="K2108">
        <v>0</v>
      </c>
      <c r="L2108">
        <v>0</v>
      </c>
      <c r="M2108">
        <v>0</v>
      </c>
      <c r="N2108">
        <v>0</v>
      </c>
    </row>
    <row r="2109" spans="1:14" x14ac:dyDescent="0.25">
      <c r="A2109" t="s">
        <v>6158</v>
      </c>
      <c r="B2109" t="s">
        <v>72</v>
      </c>
      <c r="C2109" t="s">
        <v>120</v>
      </c>
      <c r="D2109" t="s">
        <v>4054</v>
      </c>
      <c r="E2109">
        <v>212</v>
      </c>
      <c r="F2109">
        <v>21</v>
      </c>
      <c r="G2109">
        <v>188</v>
      </c>
      <c r="H2109">
        <v>2</v>
      </c>
      <c r="I2109">
        <v>1</v>
      </c>
      <c r="J2109">
        <v>58</v>
      </c>
      <c r="K2109">
        <v>0</v>
      </c>
      <c r="L2109">
        <v>0</v>
      </c>
      <c r="M2109">
        <v>0</v>
      </c>
      <c r="N2109">
        <v>0</v>
      </c>
    </row>
    <row r="2110" spans="1:14" x14ac:dyDescent="0.25">
      <c r="A2110" t="s">
        <v>6159</v>
      </c>
      <c r="B2110" t="s">
        <v>72</v>
      </c>
      <c r="C2110" t="s">
        <v>121</v>
      </c>
      <c r="D2110" t="s">
        <v>4054</v>
      </c>
      <c r="E2110">
        <v>255</v>
      </c>
      <c r="F2110">
        <v>36</v>
      </c>
      <c r="G2110">
        <v>214</v>
      </c>
      <c r="H2110">
        <v>4</v>
      </c>
      <c r="I2110">
        <v>1</v>
      </c>
      <c r="J2110">
        <v>82</v>
      </c>
      <c r="K2110">
        <v>0</v>
      </c>
      <c r="L2110">
        <v>0</v>
      </c>
      <c r="M2110">
        <v>0</v>
      </c>
      <c r="N2110">
        <v>0</v>
      </c>
    </row>
    <row r="2111" spans="1:14" x14ac:dyDescent="0.25">
      <c r="A2111" t="s">
        <v>6160</v>
      </c>
      <c r="B2111" t="s">
        <v>72</v>
      </c>
      <c r="C2111" t="s">
        <v>122</v>
      </c>
      <c r="D2111" t="s">
        <v>4054</v>
      </c>
      <c r="E2111">
        <v>203</v>
      </c>
      <c r="F2111">
        <v>34</v>
      </c>
      <c r="G2111">
        <v>169</v>
      </c>
      <c r="H2111">
        <v>0</v>
      </c>
      <c r="I2111">
        <v>0</v>
      </c>
      <c r="J2111">
        <v>28</v>
      </c>
      <c r="K2111">
        <v>0</v>
      </c>
      <c r="L2111">
        <v>0</v>
      </c>
      <c r="M2111">
        <v>0</v>
      </c>
      <c r="N2111">
        <v>0</v>
      </c>
    </row>
    <row r="2112" spans="1:14" x14ac:dyDescent="0.25">
      <c r="A2112" t="s">
        <v>6161</v>
      </c>
      <c r="B2112" t="s">
        <v>72</v>
      </c>
      <c r="C2112" t="s">
        <v>123</v>
      </c>
      <c r="D2112" t="s">
        <v>4054</v>
      </c>
      <c r="E2112">
        <v>64</v>
      </c>
      <c r="F2112">
        <v>6</v>
      </c>
      <c r="G2112">
        <v>56</v>
      </c>
      <c r="H2112">
        <v>2</v>
      </c>
      <c r="I2112">
        <v>0</v>
      </c>
      <c r="J2112">
        <v>16</v>
      </c>
      <c r="K2112">
        <v>0</v>
      </c>
      <c r="L2112">
        <v>0</v>
      </c>
      <c r="M2112">
        <v>0</v>
      </c>
      <c r="N2112">
        <v>0</v>
      </c>
    </row>
    <row r="2113" spans="1:14" x14ac:dyDescent="0.25">
      <c r="A2113" t="s">
        <v>6162</v>
      </c>
      <c r="B2113" t="s">
        <v>72</v>
      </c>
      <c r="C2113" t="s">
        <v>124</v>
      </c>
      <c r="D2113" t="s">
        <v>4054</v>
      </c>
      <c r="E2113">
        <v>152</v>
      </c>
      <c r="F2113">
        <v>9</v>
      </c>
      <c r="G2113">
        <v>142</v>
      </c>
      <c r="H2113">
        <v>1</v>
      </c>
      <c r="I2113">
        <v>0</v>
      </c>
      <c r="J2113">
        <v>12</v>
      </c>
      <c r="K2113">
        <v>0</v>
      </c>
      <c r="L2113">
        <v>0</v>
      </c>
      <c r="M2113">
        <v>0</v>
      </c>
      <c r="N2113">
        <v>0</v>
      </c>
    </row>
    <row r="2114" spans="1:14" x14ac:dyDescent="0.25">
      <c r="A2114" t="s">
        <v>6163</v>
      </c>
      <c r="B2114" t="s">
        <v>72</v>
      </c>
      <c r="C2114" t="s">
        <v>125</v>
      </c>
      <c r="D2114" t="s">
        <v>4054</v>
      </c>
      <c r="E2114">
        <v>433</v>
      </c>
      <c r="F2114">
        <v>39</v>
      </c>
      <c r="G2114">
        <v>389</v>
      </c>
      <c r="H2114">
        <v>5</v>
      </c>
      <c r="I2114">
        <v>0</v>
      </c>
      <c r="J2114">
        <v>114</v>
      </c>
      <c r="K2114">
        <v>0</v>
      </c>
      <c r="L2114">
        <v>0</v>
      </c>
      <c r="M2114">
        <v>0</v>
      </c>
      <c r="N2114">
        <v>0</v>
      </c>
    </row>
    <row r="2115" spans="1:14" x14ac:dyDescent="0.25">
      <c r="A2115" t="s">
        <v>6164</v>
      </c>
      <c r="B2115" t="s">
        <v>72</v>
      </c>
      <c r="C2115" t="s">
        <v>126</v>
      </c>
      <c r="D2115" t="s">
        <v>4054</v>
      </c>
      <c r="E2115">
        <v>403</v>
      </c>
      <c r="F2115">
        <v>61</v>
      </c>
      <c r="G2115">
        <v>338</v>
      </c>
      <c r="H2115">
        <v>3</v>
      </c>
      <c r="I2115">
        <v>1</v>
      </c>
      <c r="J2115">
        <v>133</v>
      </c>
      <c r="K2115">
        <v>0</v>
      </c>
      <c r="L2115">
        <v>0</v>
      </c>
      <c r="M2115">
        <v>0</v>
      </c>
      <c r="N2115">
        <v>0</v>
      </c>
    </row>
    <row r="2116" spans="1:14" x14ac:dyDescent="0.25">
      <c r="A2116" t="s">
        <v>6165</v>
      </c>
      <c r="B2116" t="s">
        <v>72</v>
      </c>
      <c r="C2116" t="s">
        <v>127</v>
      </c>
      <c r="D2116" t="s">
        <v>4054</v>
      </c>
      <c r="E2116">
        <v>188</v>
      </c>
      <c r="F2116">
        <v>16</v>
      </c>
      <c r="G2116">
        <v>170</v>
      </c>
      <c r="H2116">
        <v>2</v>
      </c>
      <c r="I2116">
        <v>0</v>
      </c>
      <c r="J2116">
        <v>71</v>
      </c>
      <c r="K2116">
        <v>0</v>
      </c>
      <c r="L2116">
        <v>0</v>
      </c>
      <c r="M2116">
        <v>0</v>
      </c>
      <c r="N2116">
        <v>0</v>
      </c>
    </row>
    <row r="2117" spans="1:14" x14ac:dyDescent="0.25">
      <c r="A2117" t="s">
        <v>6166</v>
      </c>
      <c r="B2117" t="s">
        <v>72</v>
      </c>
      <c r="C2117" t="s">
        <v>128</v>
      </c>
      <c r="D2117" t="s">
        <v>4054</v>
      </c>
      <c r="E2117">
        <v>172</v>
      </c>
      <c r="F2117">
        <v>25</v>
      </c>
      <c r="G2117">
        <v>147</v>
      </c>
      <c r="H2117">
        <v>0</v>
      </c>
      <c r="I2117">
        <v>0</v>
      </c>
      <c r="J2117">
        <v>49</v>
      </c>
      <c r="K2117">
        <v>0</v>
      </c>
      <c r="L2117">
        <v>0</v>
      </c>
      <c r="M2117">
        <v>0</v>
      </c>
      <c r="N2117">
        <v>0</v>
      </c>
    </row>
    <row r="2118" spans="1:14" x14ac:dyDescent="0.25">
      <c r="A2118" t="s">
        <v>6167</v>
      </c>
      <c r="B2118" t="s">
        <v>72</v>
      </c>
      <c r="C2118" t="s">
        <v>129</v>
      </c>
      <c r="D2118" t="s">
        <v>4054</v>
      </c>
      <c r="E2118">
        <v>116</v>
      </c>
      <c r="F2118">
        <v>23</v>
      </c>
      <c r="G2118">
        <v>91</v>
      </c>
      <c r="H2118">
        <v>2</v>
      </c>
      <c r="I2118">
        <v>0</v>
      </c>
      <c r="J2118">
        <v>36</v>
      </c>
      <c r="K2118">
        <v>0</v>
      </c>
      <c r="L2118">
        <v>0</v>
      </c>
      <c r="M2118">
        <v>0</v>
      </c>
      <c r="N2118">
        <v>0</v>
      </c>
    </row>
    <row r="2119" spans="1:14" x14ac:dyDescent="0.25">
      <c r="A2119" t="s">
        <v>6214</v>
      </c>
      <c r="B2119" t="s">
        <v>74</v>
      </c>
      <c r="C2119" t="s">
        <v>159</v>
      </c>
      <c r="D2119" t="s">
        <v>4058</v>
      </c>
      <c r="E2119">
        <v>0</v>
      </c>
      <c r="F2119">
        <v>0</v>
      </c>
      <c r="G2119">
        <v>0</v>
      </c>
      <c r="H2119">
        <v>0</v>
      </c>
      <c r="I2119">
        <v>0</v>
      </c>
      <c r="J2119">
        <v>0</v>
      </c>
      <c r="K2119">
        <v>50</v>
      </c>
      <c r="L2119">
        <v>48</v>
      </c>
      <c r="M2119">
        <v>2</v>
      </c>
      <c r="N2119">
        <v>0</v>
      </c>
    </row>
    <row r="2120" spans="1:14" x14ac:dyDescent="0.25">
      <c r="A2120" t="s">
        <v>6215</v>
      </c>
      <c r="B2120" t="s">
        <v>74</v>
      </c>
      <c r="C2120" t="s">
        <v>160</v>
      </c>
      <c r="D2120" t="s">
        <v>4060</v>
      </c>
      <c r="E2120">
        <v>27</v>
      </c>
      <c r="F2120">
        <v>6</v>
      </c>
      <c r="G2120">
        <v>20</v>
      </c>
      <c r="H2120">
        <v>0</v>
      </c>
      <c r="I2120">
        <v>1</v>
      </c>
      <c r="J2120">
        <v>113</v>
      </c>
      <c r="K2120">
        <v>0</v>
      </c>
      <c r="L2120">
        <v>0</v>
      </c>
      <c r="M2120">
        <v>0</v>
      </c>
      <c r="N2120">
        <v>0</v>
      </c>
    </row>
    <row r="2121" spans="1:14" x14ac:dyDescent="0.25">
      <c r="A2121" t="s">
        <v>6216</v>
      </c>
      <c r="B2121" t="s">
        <v>74</v>
      </c>
      <c r="C2121" t="s">
        <v>160</v>
      </c>
      <c r="D2121" t="s">
        <v>4062</v>
      </c>
      <c r="E2121">
        <v>140</v>
      </c>
      <c r="F2121">
        <v>13</v>
      </c>
      <c r="G2121">
        <v>116</v>
      </c>
      <c r="H2121">
        <v>8</v>
      </c>
      <c r="I2121">
        <v>3</v>
      </c>
      <c r="J2121">
        <v>0</v>
      </c>
      <c r="K2121">
        <v>0</v>
      </c>
      <c r="L2121">
        <v>0</v>
      </c>
      <c r="M2121">
        <v>0</v>
      </c>
      <c r="N2121">
        <v>0</v>
      </c>
    </row>
    <row r="2122" spans="1:14" x14ac:dyDescent="0.25">
      <c r="A2122" t="s">
        <v>6217</v>
      </c>
      <c r="B2122" t="s">
        <v>74</v>
      </c>
      <c r="C2122" t="s">
        <v>160</v>
      </c>
      <c r="D2122" t="s">
        <v>4064</v>
      </c>
      <c r="E2122">
        <v>96</v>
      </c>
      <c r="F2122">
        <v>11</v>
      </c>
      <c r="G2122">
        <v>82</v>
      </c>
      <c r="H2122">
        <v>3</v>
      </c>
      <c r="I2122">
        <v>0</v>
      </c>
      <c r="J2122">
        <v>44</v>
      </c>
      <c r="K2122">
        <v>0</v>
      </c>
      <c r="L2122">
        <v>0</v>
      </c>
      <c r="M2122">
        <v>0</v>
      </c>
      <c r="N2122">
        <v>0</v>
      </c>
    </row>
    <row r="2123" spans="1:14" x14ac:dyDescent="0.25">
      <c r="A2123" t="s">
        <v>6218</v>
      </c>
      <c r="B2123" t="s">
        <v>74</v>
      </c>
      <c r="C2123" t="s">
        <v>160</v>
      </c>
      <c r="D2123" t="s">
        <v>4066</v>
      </c>
      <c r="E2123">
        <v>140</v>
      </c>
      <c r="F2123">
        <v>13</v>
      </c>
      <c r="G2123">
        <v>116</v>
      </c>
      <c r="H2123">
        <v>8</v>
      </c>
      <c r="I2123">
        <v>3</v>
      </c>
      <c r="J2123">
        <v>0</v>
      </c>
      <c r="K2123">
        <v>0</v>
      </c>
      <c r="L2123">
        <v>0</v>
      </c>
      <c r="M2123">
        <v>0</v>
      </c>
      <c r="N2123">
        <v>0</v>
      </c>
    </row>
    <row r="2124" spans="1:14" x14ac:dyDescent="0.25">
      <c r="A2124" t="s">
        <v>6219</v>
      </c>
      <c r="B2124" t="s">
        <v>74</v>
      </c>
      <c r="C2124" t="s">
        <v>160</v>
      </c>
      <c r="D2124" t="s">
        <v>4068</v>
      </c>
      <c r="E2124">
        <v>27</v>
      </c>
      <c r="F2124">
        <v>4</v>
      </c>
      <c r="G2124">
        <v>22</v>
      </c>
      <c r="H2124">
        <v>0</v>
      </c>
      <c r="I2124">
        <v>1</v>
      </c>
      <c r="J2124">
        <v>113</v>
      </c>
      <c r="K2124">
        <v>0</v>
      </c>
      <c r="L2124">
        <v>0</v>
      </c>
      <c r="M2124">
        <v>0</v>
      </c>
      <c r="N2124">
        <v>0</v>
      </c>
    </row>
    <row r="2125" spans="1:14" x14ac:dyDescent="0.25">
      <c r="A2125" t="s">
        <v>6220</v>
      </c>
      <c r="B2125" t="s">
        <v>74</v>
      </c>
      <c r="C2125" t="s">
        <v>160</v>
      </c>
      <c r="D2125" t="s">
        <v>4050</v>
      </c>
      <c r="E2125">
        <v>113</v>
      </c>
      <c r="F2125">
        <v>15</v>
      </c>
      <c r="G2125">
        <v>91</v>
      </c>
      <c r="H2125">
        <v>5</v>
      </c>
      <c r="I2125">
        <v>2</v>
      </c>
      <c r="J2125">
        <v>27</v>
      </c>
      <c r="K2125">
        <v>0</v>
      </c>
      <c r="L2125">
        <v>0</v>
      </c>
      <c r="M2125">
        <v>0</v>
      </c>
      <c r="N2125">
        <v>0</v>
      </c>
    </row>
    <row r="2126" spans="1:14" x14ac:dyDescent="0.25">
      <c r="A2126" t="s">
        <v>6221</v>
      </c>
      <c r="B2126" t="s">
        <v>74</v>
      </c>
      <c r="C2126" t="s">
        <v>160</v>
      </c>
      <c r="D2126" t="s">
        <v>4052</v>
      </c>
      <c r="E2126">
        <v>27</v>
      </c>
      <c r="F2126">
        <v>2</v>
      </c>
      <c r="G2126">
        <v>24</v>
      </c>
      <c r="H2126">
        <v>0</v>
      </c>
      <c r="I2126">
        <v>1</v>
      </c>
      <c r="J2126">
        <v>113</v>
      </c>
      <c r="K2126">
        <v>0</v>
      </c>
      <c r="L2126">
        <v>0</v>
      </c>
      <c r="M2126">
        <v>0</v>
      </c>
      <c r="N2126">
        <v>0</v>
      </c>
    </row>
    <row r="2127" spans="1:14" x14ac:dyDescent="0.25">
      <c r="A2127" t="s">
        <v>6222</v>
      </c>
      <c r="B2127" t="s">
        <v>74</v>
      </c>
      <c r="C2127" t="s">
        <v>160</v>
      </c>
      <c r="D2127" t="s">
        <v>4054</v>
      </c>
      <c r="E2127">
        <v>105</v>
      </c>
      <c r="F2127">
        <v>12</v>
      </c>
      <c r="G2127">
        <v>86</v>
      </c>
      <c r="H2127">
        <v>5</v>
      </c>
      <c r="I2127">
        <v>2</v>
      </c>
      <c r="J2127">
        <v>35</v>
      </c>
      <c r="K2127">
        <v>0</v>
      </c>
      <c r="L2127">
        <v>0</v>
      </c>
      <c r="M2127">
        <v>0</v>
      </c>
      <c r="N2127">
        <v>0</v>
      </c>
    </row>
    <row r="2128" spans="1:14" x14ac:dyDescent="0.25">
      <c r="A2128" t="s">
        <v>6223</v>
      </c>
      <c r="B2128" t="s">
        <v>74</v>
      </c>
      <c r="C2128" t="s">
        <v>160</v>
      </c>
      <c r="D2128" t="s">
        <v>4056</v>
      </c>
      <c r="E2128">
        <v>0</v>
      </c>
      <c r="F2128">
        <v>0</v>
      </c>
      <c r="G2128">
        <v>0</v>
      </c>
      <c r="H2128">
        <v>0</v>
      </c>
      <c r="I2128">
        <v>0</v>
      </c>
      <c r="J2128">
        <v>0</v>
      </c>
      <c r="K2128">
        <v>140</v>
      </c>
      <c r="L2128">
        <v>133</v>
      </c>
      <c r="M2128">
        <v>6</v>
      </c>
      <c r="N2128">
        <v>1</v>
      </c>
    </row>
    <row r="2129" spans="1:14" x14ac:dyDescent="0.25">
      <c r="A2129" t="s">
        <v>6224</v>
      </c>
      <c r="B2129" t="s">
        <v>74</v>
      </c>
      <c r="C2129" t="s">
        <v>160</v>
      </c>
      <c r="D2129" t="s">
        <v>4058</v>
      </c>
      <c r="E2129">
        <v>0</v>
      </c>
      <c r="F2129">
        <v>0</v>
      </c>
      <c r="G2129">
        <v>0</v>
      </c>
      <c r="H2129">
        <v>0</v>
      </c>
      <c r="I2129">
        <v>0</v>
      </c>
      <c r="J2129">
        <v>0</v>
      </c>
      <c r="K2129">
        <v>125</v>
      </c>
      <c r="L2129">
        <v>119</v>
      </c>
      <c r="M2129">
        <v>5</v>
      </c>
      <c r="N2129">
        <v>1</v>
      </c>
    </row>
    <row r="2130" spans="1:14" x14ac:dyDescent="0.25">
      <c r="A2130" t="s">
        <v>6225</v>
      </c>
      <c r="B2130" t="s">
        <v>74</v>
      </c>
      <c r="C2130" t="s">
        <v>161</v>
      </c>
      <c r="D2130" t="s">
        <v>4060</v>
      </c>
      <c r="E2130">
        <v>72</v>
      </c>
      <c r="F2130">
        <v>20</v>
      </c>
      <c r="G2130">
        <v>50</v>
      </c>
      <c r="H2130">
        <v>2</v>
      </c>
      <c r="I2130">
        <v>0</v>
      </c>
      <c r="J2130">
        <v>436</v>
      </c>
      <c r="K2130">
        <v>0</v>
      </c>
      <c r="L2130">
        <v>0</v>
      </c>
      <c r="M2130">
        <v>0</v>
      </c>
      <c r="N2130">
        <v>0</v>
      </c>
    </row>
    <row r="2131" spans="1:14" x14ac:dyDescent="0.25">
      <c r="A2131" t="s">
        <v>6226</v>
      </c>
      <c r="B2131" t="s">
        <v>74</v>
      </c>
      <c r="C2131" t="s">
        <v>161</v>
      </c>
      <c r="D2131" t="s">
        <v>4062</v>
      </c>
      <c r="E2131">
        <v>508</v>
      </c>
      <c r="F2131">
        <v>72</v>
      </c>
      <c r="G2131">
        <v>422</v>
      </c>
      <c r="H2131">
        <v>13</v>
      </c>
      <c r="I2131">
        <v>1</v>
      </c>
      <c r="J2131">
        <v>0</v>
      </c>
      <c r="K2131">
        <v>0</v>
      </c>
      <c r="L2131">
        <v>0</v>
      </c>
      <c r="M2131">
        <v>0</v>
      </c>
      <c r="N2131">
        <v>0</v>
      </c>
    </row>
    <row r="2132" spans="1:14" x14ac:dyDescent="0.25">
      <c r="A2132" t="s">
        <v>6227</v>
      </c>
      <c r="B2132" t="s">
        <v>74</v>
      </c>
      <c r="C2132" t="s">
        <v>161</v>
      </c>
      <c r="D2132" t="s">
        <v>4064</v>
      </c>
      <c r="E2132">
        <v>401</v>
      </c>
      <c r="F2132">
        <v>54</v>
      </c>
      <c r="G2132">
        <v>345</v>
      </c>
      <c r="H2132">
        <v>2</v>
      </c>
      <c r="I2132">
        <v>0</v>
      </c>
      <c r="J2132">
        <v>107</v>
      </c>
      <c r="K2132">
        <v>0</v>
      </c>
      <c r="L2132">
        <v>0</v>
      </c>
      <c r="M2132">
        <v>0</v>
      </c>
      <c r="N2132">
        <v>0</v>
      </c>
    </row>
    <row r="2133" spans="1:14" x14ac:dyDescent="0.25">
      <c r="A2133" t="s">
        <v>6228</v>
      </c>
      <c r="B2133" t="s">
        <v>74</v>
      </c>
      <c r="C2133" t="s">
        <v>161</v>
      </c>
      <c r="D2133" t="s">
        <v>4066</v>
      </c>
      <c r="E2133">
        <v>508</v>
      </c>
      <c r="F2133">
        <v>72</v>
      </c>
      <c r="G2133">
        <v>422</v>
      </c>
      <c r="H2133">
        <v>13</v>
      </c>
      <c r="I2133">
        <v>1</v>
      </c>
      <c r="J2133">
        <v>0</v>
      </c>
      <c r="K2133">
        <v>0</v>
      </c>
      <c r="L2133">
        <v>0</v>
      </c>
      <c r="M2133">
        <v>0</v>
      </c>
      <c r="N2133">
        <v>0</v>
      </c>
    </row>
    <row r="2134" spans="1:14" x14ac:dyDescent="0.25">
      <c r="A2134" t="s">
        <v>6229</v>
      </c>
      <c r="B2134" t="s">
        <v>74</v>
      </c>
      <c r="C2134" t="s">
        <v>161</v>
      </c>
      <c r="D2134" t="s">
        <v>4068</v>
      </c>
      <c r="E2134">
        <v>72</v>
      </c>
      <c r="F2134">
        <v>16</v>
      </c>
      <c r="G2134">
        <v>53</v>
      </c>
      <c r="H2134">
        <v>2</v>
      </c>
      <c r="I2134">
        <v>1</v>
      </c>
      <c r="J2134">
        <v>436</v>
      </c>
      <c r="K2134">
        <v>0</v>
      </c>
      <c r="L2134">
        <v>0</v>
      </c>
      <c r="M2134">
        <v>0</v>
      </c>
      <c r="N2134">
        <v>0</v>
      </c>
    </row>
    <row r="2135" spans="1:14" x14ac:dyDescent="0.25">
      <c r="A2135" t="s">
        <v>6230</v>
      </c>
      <c r="B2135" t="s">
        <v>74</v>
      </c>
      <c r="C2135" t="s">
        <v>161</v>
      </c>
      <c r="D2135" t="s">
        <v>4050</v>
      </c>
      <c r="E2135">
        <v>436</v>
      </c>
      <c r="F2135">
        <v>79</v>
      </c>
      <c r="G2135">
        <v>347</v>
      </c>
      <c r="H2135">
        <v>10</v>
      </c>
      <c r="I2135">
        <v>0</v>
      </c>
      <c r="J2135">
        <v>72</v>
      </c>
      <c r="K2135">
        <v>0</v>
      </c>
      <c r="L2135">
        <v>0</v>
      </c>
      <c r="M2135">
        <v>0</v>
      </c>
      <c r="N2135">
        <v>0</v>
      </c>
    </row>
    <row r="2136" spans="1:14" x14ac:dyDescent="0.25">
      <c r="A2136" t="s">
        <v>6231</v>
      </c>
      <c r="B2136" t="s">
        <v>74</v>
      </c>
      <c r="C2136" t="s">
        <v>161</v>
      </c>
      <c r="D2136" t="s">
        <v>4052</v>
      </c>
      <c r="E2136">
        <v>72</v>
      </c>
      <c r="F2136">
        <v>14</v>
      </c>
      <c r="G2136">
        <v>56</v>
      </c>
      <c r="H2136">
        <v>2</v>
      </c>
      <c r="I2136">
        <v>0</v>
      </c>
      <c r="J2136">
        <v>436</v>
      </c>
      <c r="K2136">
        <v>0</v>
      </c>
      <c r="L2136">
        <v>0</v>
      </c>
      <c r="M2136">
        <v>0</v>
      </c>
      <c r="N2136">
        <v>0</v>
      </c>
    </row>
    <row r="2137" spans="1:14" x14ac:dyDescent="0.25">
      <c r="A2137" t="s">
        <v>6232</v>
      </c>
      <c r="B2137" t="s">
        <v>74</v>
      </c>
      <c r="C2137" t="s">
        <v>161</v>
      </c>
      <c r="D2137" t="s">
        <v>4054</v>
      </c>
      <c r="E2137">
        <v>408</v>
      </c>
      <c r="F2137">
        <v>55</v>
      </c>
      <c r="G2137">
        <v>348</v>
      </c>
      <c r="H2137">
        <v>5</v>
      </c>
      <c r="I2137">
        <v>0</v>
      </c>
      <c r="J2137">
        <v>100</v>
      </c>
      <c r="K2137">
        <v>0</v>
      </c>
      <c r="L2137">
        <v>0</v>
      </c>
      <c r="M2137">
        <v>0</v>
      </c>
      <c r="N2137">
        <v>0</v>
      </c>
    </row>
    <row r="2138" spans="1:14" x14ac:dyDescent="0.25">
      <c r="A2138" t="s">
        <v>6233</v>
      </c>
      <c r="B2138" t="s">
        <v>74</v>
      </c>
      <c r="C2138" t="s">
        <v>161</v>
      </c>
      <c r="D2138" t="s">
        <v>4056</v>
      </c>
      <c r="E2138">
        <v>0</v>
      </c>
      <c r="F2138">
        <v>0</v>
      </c>
      <c r="G2138">
        <v>0</v>
      </c>
      <c r="H2138">
        <v>0</v>
      </c>
      <c r="I2138">
        <v>0</v>
      </c>
      <c r="J2138">
        <v>0</v>
      </c>
      <c r="K2138">
        <v>506</v>
      </c>
      <c r="L2138">
        <v>495</v>
      </c>
      <c r="M2138">
        <v>11</v>
      </c>
      <c r="N2138">
        <v>0</v>
      </c>
    </row>
    <row r="2139" spans="1:14" x14ac:dyDescent="0.25">
      <c r="A2139" t="s">
        <v>6234</v>
      </c>
      <c r="B2139" t="s">
        <v>74</v>
      </c>
      <c r="C2139" t="s">
        <v>161</v>
      </c>
      <c r="D2139" t="s">
        <v>4058</v>
      </c>
      <c r="E2139">
        <v>0</v>
      </c>
      <c r="F2139">
        <v>0</v>
      </c>
      <c r="G2139">
        <v>0</v>
      </c>
      <c r="H2139">
        <v>0</v>
      </c>
      <c r="I2139">
        <v>0</v>
      </c>
      <c r="J2139">
        <v>0</v>
      </c>
      <c r="K2139">
        <v>483</v>
      </c>
      <c r="L2139">
        <v>474</v>
      </c>
      <c r="M2139">
        <v>9</v>
      </c>
      <c r="N2139">
        <v>0</v>
      </c>
    </row>
    <row r="2140" spans="1:14" x14ac:dyDescent="0.25">
      <c r="A2140" t="s">
        <v>6235</v>
      </c>
      <c r="B2140" t="s">
        <v>74</v>
      </c>
      <c r="C2140" t="s">
        <v>162</v>
      </c>
      <c r="D2140" t="s">
        <v>4060</v>
      </c>
      <c r="E2140">
        <v>75</v>
      </c>
      <c r="F2140">
        <v>14</v>
      </c>
      <c r="G2140">
        <v>55</v>
      </c>
      <c r="H2140">
        <v>3</v>
      </c>
      <c r="I2140">
        <v>3</v>
      </c>
      <c r="J2140">
        <v>462</v>
      </c>
      <c r="K2140">
        <v>0</v>
      </c>
      <c r="L2140">
        <v>0</v>
      </c>
      <c r="M2140">
        <v>0</v>
      </c>
      <c r="N2140">
        <v>0</v>
      </c>
    </row>
    <row r="2141" spans="1:14" x14ac:dyDescent="0.25">
      <c r="A2141" t="s">
        <v>6236</v>
      </c>
      <c r="B2141" t="s">
        <v>74</v>
      </c>
      <c r="C2141" t="s">
        <v>162</v>
      </c>
      <c r="D2141" t="s">
        <v>4062</v>
      </c>
      <c r="E2141">
        <v>537</v>
      </c>
      <c r="F2141">
        <v>77</v>
      </c>
      <c r="G2141">
        <v>436</v>
      </c>
      <c r="H2141">
        <v>11</v>
      </c>
      <c r="I2141">
        <v>13</v>
      </c>
      <c r="J2141">
        <v>0</v>
      </c>
      <c r="K2141">
        <v>0</v>
      </c>
      <c r="L2141">
        <v>0</v>
      </c>
      <c r="M2141">
        <v>0</v>
      </c>
      <c r="N2141">
        <v>0</v>
      </c>
    </row>
    <row r="2142" spans="1:14" x14ac:dyDescent="0.25">
      <c r="A2142" t="s">
        <v>6237</v>
      </c>
      <c r="B2142" t="s">
        <v>74</v>
      </c>
      <c r="C2142" t="s">
        <v>162</v>
      </c>
      <c r="D2142" t="s">
        <v>4064</v>
      </c>
      <c r="E2142">
        <v>415</v>
      </c>
      <c r="F2142">
        <v>53</v>
      </c>
      <c r="G2142">
        <v>352</v>
      </c>
      <c r="H2142">
        <v>6</v>
      </c>
      <c r="I2142">
        <v>4</v>
      </c>
      <c r="J2142">
        <v>122</v>
      </c>
      <c r="K2142">
        <v>0</v>
      </c>
      <c r="L2142">
        <v>0</v>
      </c>
      <c r="M2142">
        <v>0</v>
      </c>
      <c r="N2142">
        <v>0</v>
      </c>
    </row>
    <row r="2143" spans="1:14" x14ac:dyDescent="0.25">
      <c r="A2143" t="s">
        <v>6238</v>
      </c>
      <c r="B2143" t="s">
        <v>74</v>
      </c>
      <c r="C2143" t="s">
        <v>162</v>
      </c>
      <c r="D2143" t="s">
        <v>4066</v>
      </c>
      <c r="E2143">
        <v>537</v>
      </c>
      <c r="F2143">
        <v>77</v>
      </c>
      <c r="G2143">
        <v>436</v>
      </c>
      <c r="H2143">
        <v>11</v>
      </c>
      <c r="I2143">
        <v>13</v>
      </c>
      <c r="J2143">
        <v>0</v>
      </c>
      <c r="K2143">
        <v>0</v>
      </c>
      <c r="L2143">
        <v>0</v>
      </c>
      <c r="M2143">
        <v>0</v>
      </c>
      <c r="N2143">
        <v>0</v>
      </c>
    </row>
    <row r="2144" spans="1:14" x14ac:dyDescent="0.25">
      <c r="A2144" t="s">
        <v>6239</v>
      </c>
      <c r="B2144" t="s">
        <v>74</v>
      </c>
      <c r="C2144" t="s">
        <v>162</v>
      </c>
      <c r="D2144" t="s">
        <v>4068</v>
      </c>
      <c r="E2144">
        <v>75</v>
      </c>
      <c r="F2144">
        <v>17</v>
      </c>
      <c r="G2144">
        <v>50</v>
      </c>
      <c r="H2144">
        <v>2</v>
      </c>
      <c r="I2144">
        <v>6</v>
      </c>
      <c r="J2144">
        <v>462</v>
      </c>
      <c r="K2144">
        <v>0</v>
      </c>
      <c r="L2144">
        <v>0</v>
      </c>
      <c r="M2144">
        <v>0</v>
      </c>
      <c r="N2144">
        <v>0</v>
      </c>
    </row>
    <row r="2145" spans="1:14" x14ac:dyDescent="0.25">
      <c r="A2145" t="s">
        <v>6240</v>
      </c>
      <c r="B2145" t="s">
        <v>74</v>
      </c>
      <c r="C2145" t="s">
        <v>162</v>
      </c>
      <c r="D2145" t="s">
        <v>4050</v>
      </c>
      <c r="E2145">
        <v>462</v>
      </c>
      <c r="F2145">
        <v>74</v>
      </c>
      <c r="G2145">
        <v>374</v>
      </c>
      <c r="H2145">
        <v>7</v>
      </c>
      <c r="I2145">
        <v>7</v>
      </c>
      <c r="J2145">
        <v>75</v>
      </c>
      <c r="K2145">
        <v>0</v>
      </c>
      <c r="L2145">
        <v>0</v>
      </c>
      <c r="M2145">
        <v>0</v>
      </c>
      <c r="N2145">
        <v>0</v>
      </c>
    </row>
    <row r="2146" spans="1:14" x14ac:dyDescent="0.25">
      <c r="A2146" t="s">
        <v>6241</v>
      </c>
      <c r="B2146" t="s">
        <v>74</v>
      </c>
      <c r="C2146" t="s">
        <v>162</v>
      </c>
      <c r="D2146" t="s">
        <v>4052</v>
      </c>
      <c r="E2146">
        <v>75</v>
      </c>
      <c r="F2146">
        <v>10</v>
      </c>
      <c r="G2146">
        <v>59</v>
      </c>
      <c r="H2146">
        <v>3</v>
      </c>
      <c r="I2146">
        <v>3</v>
      </c>
      <c r="J2146">
        <v>462</v>
      </c>
      <c r="K2146">
        <v>0</v>
      </c>
      <c r="L2146">
        <v>0</v>
      </c>
      <c r="M2146">
        <v>0</v>
      </c>
      <c r="N2146">
        <v>0</v>
      </c>
    </row>
    <row r="2147" spans="1:14" x14ac:dyDescent="0.25">
      <c r="A2147" t="s">
        <v>6242</v>
      </c>
      <c r="B2147" t="s">
        <v>74</v>
      </c>
      <c r="C2147" t="s">
        <v>162</v>
      </c>
      <c r="D2147" t="s">
        <v>4054</v>
      </c>
      <c r="E2147">
        <v>425</v>
      </c>
      <c r="F2147">
        <v>55</v>
      </c>
      <c r="G2147">
        <v>358</v>
      </c>
      <c r="H2147">
        <v>8</v>
      </c>
      <c r="I2147">
        <v>4</v>
      </c>
      <c r="J2147">
        <v>112</v>
      </c>
      <c r="K2147">
        <v>0</v>
      </c>
      <c r="L2147">
        <v>0</v>
      </c>
      <c r="M2147">
        <v>0</v>
      </c>
      <c r="N2147">
        <v>0</v>
      </c>
    </row>
    <row r="2148" spans="1:14" x14ac:dyDescent="0.25">
      <c r="A2148" t="s">
        <v>6243</v>
      </c>
      <c r="B2148" t="s">
        <v>74</v>
      </c>
      <c r="C2148" t="s">
        <v>162</v>
      </c>
      <c r="D2148" t="s">
        <v>4056</v>
      </c>
      <c r="E2148">
        <v>0</v>
      </c>
      <c r="F2148">
        <v>0</v>
      </c>
      <c r="G2148">
        <v>0</v>
      </c>
      <c r="H2148">
        <v>0</v>
      </c>
      <c r="I2148">
        <v>0</v>
      </c>
      <c r="J2148">
        <v>0</v>
      </c>
      <c r="K2148">
        <v>536</v>
      </c>
      <c r="L2148">
        <v>521</v>
      </c>
      <c r="M2148">
        <v>12</v>
      </c>
      <c r="N2148">
        <v>3</v>
      </c>
    </row>
    <row r="2149" spans="1:14" x14ac:dyDescent="0.25">
      <c r="A2149" t="s">
        <v>6244</v>
      </c>
      <c r="B2149" t="s">
        <v>74</v>
      </c>
      <c r="C2149" t="s">
        <v>162</v>
      </c>
      <c r="D2149" t="s">
        <v>4058</v>
      </c>
      <c r="E2149">
        <v>0</v>
      </c>
      <c r="F2149">
        <v>0</v>
      </c>
      <c r="G2149">
        <v>0</v>
      </c>
      <c r="H2149">
        <v>0</v>
      </c>
      <c r="I2149">
        <v>0</v>
      </c>
      <c r="J2149">
        <v>0</v>
      </c>
      <c r="K2149">
        <v>525</v>
      </c>
      <c r="L2149">
        <v>511</v>
      </c>
      <c r="M2149">
        <v>12</v>
      </c>
      <c r="N2149">
        <v>2</v>
      </c>
    </row>
    <row r="2150" spans="1:14" x14ac:dyDescent="0.25">
      <c r="A2150" t="s">
        <v>6245</v>
      </c>
      <c r="B2150" t="s">
        <v>74</v>
      </c>
      <c r="C2150" t="s">
        <v>163</v>
      </c>
      <c r="D2150" t="s">
        <v>4060</v>
      </c>
      <c r="E2150">
        <v>7</v>
      </c>
      <c r="F2150">
        <v>0</v>
      </c>
      <c r="G2150">
        <v>5</v>
      </c>
      <c r="H2150">
        <v>1</v>
      </c>
      <c r="I2150">
        <v>1</v>
      </c>
      <c r="J2150">
        <v>65</v>
      </c>
      <c r="K2150">
        <v>0</v>
      </c>
      <c r="L2150">
        <v>0</v>
      </c>
      <c r="M2150">
        <v>0</v>
      </c>
      <c r="N2150">
        <v>0</v>
      </c>
    </row>
    <row r="2151" spans="1:14" x14ac:dyDescent="0.25">
      <c r="A2151" t="s">
        <v>6246</v>
      </c>
      <c r="B2151" t="s">
        <v>74</v>
      </c>
      <c r="C2151" t="s">
        <v>163</v>
      </c>
      <c r="D2151" t="s">
        <v>4062</v>
      </c>
      <c r="E2151">
        <v>72</v>
      </c>
      <c r="F2151">
        <v>7</v>
      </c>
      <c r="G2151">
        <v>50</v>
      </c>
      <c r="H2151">
        <v>11</v>
      </c>
      <c r="I2151">
        <v>4</v>
      </c>
      <c r="J2151">
        <v>0</v>
      </c>
      <c r="K2151">
        <v>0</v>
      </c>
      <c r="L2151">
        <v>0</v>
      </c>
      <c r="M2151">
        <v>0</v>
      </c>
      <c r="N2151">
        <v>0</v>
      </c>
    </row>
    <row r="2152" spans="1:14" x14ac:dyDescent="0.25">
      <c r="A2152" t="s">
        <v>6247</v>
      </c>
      <c r="B2152" t="s">
        <v>74</v>
      </c>
      <c r="C2152" t="s">
        <v>163</v>
      </c>
      <c r="D2152" t="s">
        <v>4064</v>
      </c>
      <c r="E2152">
        <v>45</v>
      </c>
      <c r="F2152">
        <v>2</v>
      </c>
      <c r="G2152">
        <v>40</v>
      </c>
      <c r="H2152">
        <v>2</v>
      </c>
      <c r="I2152">
        <v>1</v>
      </c>
      <c r="J2152">
        <v>27</v>
      </c>
      <c r="K2152">
        <v>0</v>
      </c>
      <c r="L2152">
        <v>0</v>
      </c>
      <c r="M2152">
        <v>0</v>
      </c>
      <c r="N2152">
        <v>0</v>
      </c>
    </row>
    <row r="2153" spans="1:14" x14ac:dyDescent="0.25">
      <c r="A2153" t="s">
        <v>6248</v>
      </c>
      <c r="B2153" t="s">
        <v>74</v>
      </c>
      <c r="C2153" t="s">
        <v>163</v>
      </c>
      <c r="D2153" t="s">
        <v>4066</v>
      </c>
      <c r="E2153">
        <v>72</v>
      </c>
      <c r="F2153">
        <v>7</v>
      </c>
      <c r="G2153">
        <v>50</v>
      </c>
      <c r="H2153">
        <v>11</v>
      </c>
      <c r="I2153">
        <v>4</v>
      </c>
      <c r="J2153">
        <v>0</v>
      </c>
      <c r="K2153">
        <v>0</v>
      </c>
      <c r="L2153">
        <v>0</v>
      </c>
      <c r="M2153">
        <v>0</v>
      </c>
      <c r="N2153">
        <v>0</v>
      </c>
    </row>
    <row r="2154" spans="1:14" x14ac:dyDescent="0.25">
      <c r="A2154" t="s">
        <v>6249</v>
      </c>
      <c r="B2154" t="s">
        <v>74</v>
      </c>
      <c r="C2154" t="s">
        <v>163</v>
      </c>
      <c r="D2154" t="s">
        <v>4068</v>
      </c>
      <c r="E2154">
        <v>7</v>
      </c>
      <c r="F2154">
        <v>0</v>
      </c>
      <c r="G2154">
        <v>5</v>
      </c>
      <c r="H2154">
        <v>1</v>
      </c>
      <c r="I2154">
        <v>1</v>
      </c>
      <c r="J2154">
        <v>65</v>
      </c>
      <c r="K2154">
        <v>0</v>
      </c>
      <c r="L2154">
        <v>0</v>
      </c>
      <c r="M2154">
        <v>0</v>
      </c>
      <c r="N2154">
        <v>0</v>
      </c>
    </row>
    <row r="2155" spans="1:14" x14ac:dyDescent="0.25">
      <c r="A2155" t="s">
        <v>6250</v>
      </c>
      <c r="B2155" t="s">
        <v>74</v>
      </c>
      <c r="C2155" t="s">
        <v>163</v>
      </c>
      <c r="D2155" t="s">
        <v>4050</v>
      </c>
      <c r="E2155">
        <v>65</v>
      </c>
      <c r="F2155">
        <v>7</v>
      </c>
      <c r="G2155">
        <v>47</v>
      </c>
      <c r="H2155">
        <v>9</v>
      </c>
      <c r="I2155">
        <v>2</v>
      </c>
      <c r="J2155">
        <v>7</v>
      </c>
      <c r="K2155">
        <v>0</v>
      </c>
      <c r="L2155">
        <v>0</v>
      </c>
      <c r="M2155">
        <v>0</v>
      </c>
      <c r="N2155">
        <v>0</v>
      </c>
    </row>
    <row r="2156" spans="1:14" x14ac:dyDescent="0.25">
      <c r="A2156" t="s">
        <v>6251</v>
      </c>
      <c r="B2156" t="s">
        <v>74</v>
      </c>
      <c r="C2156" t="s">
        <v>163</v>
      </c>
      <c r="D2156" t="s">
        <v>4052</v>
      </c>
      <c r="E2156">
        <v>7</v>
      </c>
      <c r="F2156">
        <v>0</v>
      </c>
      <c r="G2156">
        <v>4</v>
      </c>
      <c r="H2156">
        <v>1</v>
      </c>
      <c r="I2156">
        <v>2</v>
      </c>
      <c r="J2156">
        <v>65</v>
      </c>
      <c r="K2156">
        <v>0</v>
      </c>
      <c r="L2156">
        <v>0</v>
      </c>
      <c r="M2156">
        <v>0</v>
      </c>
      <c r="N2156">
        <v>0</v>
      </c>
    </row>
    <row r="2157" spans="1:14" x14ac:dyDescent="0.25">
      <c r="A2157" t="s">
        <v>6252</v>
      </c>
      <c r="B2157" t="s">
        <v>74</v>
      </c>
      <c r="C2157" t="s">
        <v>163</v>
      </c>
      <c r="D2157" t="s">
        <v>4054</v>
      </c>
      <c r="E2157">
        <v>49</v>
      </c>
      <c r="F2157">
        <v>2</v>
      </c>
      <c r="G2157">
        <v>42</v>
      </c>
      <c r="H2157">
        <v>4</v>
      </c>
      <c r="I2157">
        <v>1</v>
      </c>
      <c r="J2157">
        <v>23</v>
      </c>
      <c r="K2157">
        <v>0</v>
      </c>
      <c r="L2157">
        <v>0</v>
      </c>
      <c r="M2157">
        <v>0</v>
      </c>
      <c r="N2157">
        <v>0</v>
      </c>
    </row>
    <row r="2158" spans="1:14" x14ac:dyDescent="0.25">
      <c r="A2158" t="s">
        <v>6253</v>
      </c>
      <c r="B2158" t="s">
        <v>74</v>
      </c>
      <c r="C2158" t="s">
        <v>163</v>
      </c>
      <c r="D2158" t="s">
        <v>4056</v>
      </c>
      <c r="E2158">
        <v>0</v>
      </c>
      <c r="F2158">
        <v>0</v>
      </c>
      <c r="G2158">
        <v>0</v>
      </c>
      <c r="H2158">
        <v>0</v>
      </c>
      <c r="I2158">
        <v>0</v>
      </c>
      <c r="J2158">
        <v>0</v>
      </c>
      <c r="K2158">
        <v>72</v>
      </c>
      <c r="L2158">
        <v>64</v>
      </c>
      <c r="M2158">
        <v>8</v>
      </c>
      <c r="N2158">
        <v>0</v>
      </c>
    </row>
    <row r="2159" spans="1:14" x14ac:dyDescent="0.25">
      <c r="A2159" t="s">
        <v>6254</v>
      </c>
      <c r="B2159" t="s">
        <v>74</v>
      </c>
      <c r="C2159" t="s">
        <v>163</v>
      </c>
      <c r="D2159" t="s">
        <v>4058</v>
      </c>
      <c r="E2159">
        <v>0</v>
      </c>
      <c r="F2159">
        <v>0</v>
      </c>
      <c r="G2159">
        <v>0</v>
      </c>
      <c r="H2159">
        <v>0</v>
      </c>
      <c r="I2159">
        <v>0</v>
      </c>
      <c r="J2159">
        <v>0</v>
      </c>
      <c r="K2159">
        <v>68</v>
      </c>
      <c r="L2159">
        <v>63</v>
      </c>
      <c r="M2159">
        <v>5</v>
      </c>
      <c r="N2159">
        <v>0</v>
      </c>
    </row>
    <row r="2160" spans="1:14" x14ac:dyDescent="0.25">
      <c r="A2160" t="s">
        <v>6255</v>
      </c>
      <c r="B2160" t="s">
        <v>74</v>
      </c>
      <c r="C2160" t="s">
        <v>164</v>
      </c>
      <c r="D2160" t="s">
        <v>4060</v>
      </c>
      <c r="E2160">
        <v>46</v>
      </c>
      <c r="F2160">
        <v>2</v>
      </c>
      <c r="G2160">
        <v>42</v>
      </c>
      <c r="H2160">
        <v>1</v>
      </c>
      <c r="I2160">
        <v>1</v>
      </c>
      <c r="J2160">
        <v>322</v>
      </c>
      <c r="K2160">
        <v>0</v>
      </c>
      <c r="L2160">
        <v>0</v>
      </c>
      <c r="M2160">
        <v>0</v>
      </c>
      <c r="N2160">
        <v>0</v>
      </c>
    </row>
    <row r="2161" spans="1:14" x14ac:dyDescent="0.25">
      <c r="A2161" t="s">
        <v>6256</v>
      </c>
      <c r="B2161" t="s">
        <v>74</v>
      </c>
      <c r="C2161" t="s">
        <v>164</v>
      </c>
      <c r="D2161" t="s">
        <v>4062</v>
      </c>
      <c r="E2161">
        <v>368</v>
      </c>
      <c r="F2161">
        <v>50</v>
      </c>
      <c r="G2161">
        <v>300</v>
      </c>
      <c r="H2161">
        <v>15</v>
      </c>
      <c r="I2161">
        <v>3</v>
      </c>
      <c r="J2161">
        <v>0</v>
      </c>
      <c r="K2161">
        <v>0</v>
      </c>
      <c r="L2161">
        <v>0</v>
      </c>
      <c r="M2161">
        <v>0</v>
      </c>
      <c r="N2161">
        <v>0</v>
      </c>
    </row>
    <row r="2162" spans="1:14" x14ac:dyDescent="0.25">
      <c r="A2162" t="s">
        <v>6257</v>
      </c>
      <c r="B2162" t="s">
        <v>74</v>
      </c>
      <c r="C2162" t="s">
        <v>164</v>
      </c>
      <c r="D2162" t="s">
        <v>4064</v>
      </c>
      <c r="E2162">
        <v>259</v>
      </c>
      <c r="F2162">
        <v>31</v>
      </c>
      <c r="G2162">
        <v>221</v>
      </c>
      <c r="H2162">
        <v>5</v>
      </c>
      <c r="I2162">
        <v>2</v>
      </c>
      <c r="J2162">
        <v>109</v>
      </c>
      <c r="K2162">
        <v>0</v>
      </c>
      <c r="L2162">
        <v>0</v>
      </c>
      <c r="M2162">
        <v>0</v>
      </c>
      <c r="N2162">
        <v>0</v>
      </c>
    </row>
    <row r="2163" spans="1:14" x14ac:dyDescent="0.25">
      <c r="A2163" t="s">
        <v>6258</v>
      </c>
      <c r="B2163" t="s">
        <v>74</v>
      </c>
      <c r="C2163" t="s">
        <v>164</v>
      </c>
      <c r="D2163" t="s">
        <v>4066</v>
      </c>
      <c r="E2163">
        <v>368</v>
      </c>
      <c r="F2163">
        <v>50</v>
      </c>
      <c r="G2163">
        <v>300</v>
      </c>
      <c r="H2163">
        <v>15</v>
      </c>
      <c r="I2163">
        <v>3</v>
      </c>
      <c r="J2163">
        <v>0</v>
      </c>
      <c r="K2163">
        <v>0</v>
      </c>
      <c r="L2163">
        <v>0</v>
      </c>
      <c r="M2163">
        <v>0</v>
      </c>
      <c r="N2163">
        <v>0</v>
      </c>
    </row>
    <row r="2164" spans="1:14" x14ac:dyDescent="0.25">
      <c r="A2164" t="s">
        <v>6259</v>
      </c>
      <c r="B2164" t="s">
        <v>74</v>
      </c>
      <c r="C2164" t="s">
        <v>164</v>
      </c>
      <c r="D2164" t="s">
        <v>4068</v>
      </c>
      <c r="E2164">
        <v>46</v>
      </c>
      <c r="F2164">
        <v>1</v>
      </c>
      <c r="G2164">
        <v>40</v>
      </c>
      <c r="H2164">
        <v>4</v>
      </c>
      <c r="I2164">
        <v>1</v>
      </c>
      <c r="J2164">
        <v>322</v>
      </c>
      <c r="K2164">
        <v>0</v>
      </c>
      <c r="L2164">
        <v>0</v>
      </c>
      <c r="M2164">
        <v>0</v>
      </c>
      <c r="N2164">
        <v>0</v>
      </c>
    </row>
    <row r="2165" spans="1:14" x14ac:dyDescent="0.25">
      <c r="A2165" t="s">
        <v>6260</v>
      </c>
      <c r="B2165" t="s">
        <v>74</v>
      </c>
      <c r="C2165" t="s">
        <v>164</v>
      </c>
      <c r="D2165" t="s">
        <v>4050</v>
      </c>
      <c r="E2165">
        <v>322</v>
      </c>
      <c r="F2165">
        <v>53</v>
      </c>
      <c r="G2165">
        <v>258</v>
      </c>
      <c r="H2165">
        <v>9</v>
      </c>
      <c r="I2165">
        <v>2</v>
      </c>
      <c r="J2165">
        <v>46</v>
      </c>
      <c r="K2165">
        <v>0</v>
      </c>
      <c r="L2165">
        <v>0</v>
      </c>
      <c r="M2165">
        <v>0</v>
      </c>
      <c r="N2165">
        <v>0</v>
      </c>
    </row>
    <row r="2166" spans="1:14" x14ac:dyDescent="0.25">
      <c r="A2166" t="s">
        <v>6261</v>
      </c>
      <c r="B2166" t="s">
        <v>74</v>
      </c>
      <c r="C2166" t="s">
        <v>164</v>
      </c>
      <c r="D2166" t="s">
        <v>4052</v>
      </c>
      <c r="E2166">
        <v>46</v>
      </c>
      <c r="F2166">
        <v>1</v>
      </c>
      <c r="G2166">
        <v>39</v>
      </c>
      <c r="H2166">
        <v>5</v>
      </c>
      <c r="I2166">
        <v>1</v>
      </c>
      <c r="J2166">
        <v>322</v>
      </c>
      <c r="K2166">
        <v>0</v>
      </c>
      <c r="L2166">
        <v>0</v>
      </c>
      <c r="M2166">
        <v>0</v>
      </c>
      <c r="N2166">
        <v>0</v>
      </c>
    </row>
    <row r="2167" spans="1:14" x14ac:dyDescent="0.25">
      <c r="A2167" t="s">
        <v>6262</v>
      </c>
      <c r="B2167" t="s">
        <v>74</v>
      </c>
      <c r="C2167" t="s">
        <v>164</v>
      </c>
      <c r="D2167" t="s">
        <v>4054</v>
      </c>
      <c r="E2167">
        <v>277</v>
      </c>
      <c r="F2167">
        <v>33</v>
      </c>
      <c r="G2167">
        <v>236</v>
      </c>
      <c r="H2167">
        <v>6</v>
      </c>
      <c r="I2167">
        <v>2</v>
      </c>
      <c r="J2167">
        <v>91</v>
      </c>
      <c r="K2167">
        <v>0</v>
      </c>
      <c r="L2167">
        <v>0</v>
      </c>
      <c r="M2167">
        <v>0</v>
      </c>
      <c r="N2167">
        <v>0</v>
      </c>
    </row>
    <row r="2168" spans="1:14" x14ac:dyDescent="0.25">
      <c r="A2168" t="s">
        <v>6263</v>
      </c>
      <c r="B2168" t="s">
        <v>74</v>
      </c>
      <c r="C2168" t="s">
        <v>164</v>
      </c>
      <c r="D2168" t="s">
        <v>4056</v>
      </c>
      <c r="E2168">
        <v>0</v>
      </c>
      <c r="F2168">
        <v>0</v>
      </c>
      <c r="G2168">
        <v>0</v>
      </c>
      <c r="H2168">
        <v>0</v>
      </c>
      <c r="I2168">
        <v>0</v>
      </c>
      <c r="J2168">
        <v>0</v>
      </c>
      <c r="K2168">
        <v>368</v>
      </c>
      <c r="L2168">
        <v>360</v>
      </c>
      <c r="M2168">
        <v>7</v>
      </c>
      <c r="N2168">
        <v>1</v>
      </c>
    </row>
    <row r="2169" spans="1:14" x14ac:dyDescent="0.25">
      <c r="A2169" t="s">
        <v>6264</v>
      </c>
      <c r="B2169" t="s">
        <v>74</v>
      </c>
      <c r="C2169" t="s">
        <v>164</v>
      </c>
      <c r="D2169" t="s">
        <v>4058</v>
      </c>
      <c r="E2169">
        <v>0</v>
      </c>
      <c r="F2169">
        <v>0</v>
      </c>
      <c r="G2169">
        <v>0</v>
      </c>
      <c r="H2169">
        <v>0</v>
      </c>
      <c r="I2169">
        <v>0</v>
      </c>
      <c r="J2169">
        <v>0</v>
      </c>
      <c r="K2169">
        <v>345</v>
      </c>
      <c r="L2169">
        <v>338</v>
      </c>
      <c r="M2169">
        <v>6</v>
      </c>
      <c r="N2169">
        <v>1</v>
      </c>
    </row>
    <row r="2170" spans="1:14" x14ac:dyDescent="0.25">
      <c r="A2170" t="s">
        <v>6265</v>
      </c>
      <c r="B2170" t="s">
        <v>74</v>
      </c>
      <c r="C2170" t="s">
        <v>165</v>
      </c>
      <c r="D2170" t="s">
        <v>4060</v>
      </c>
      <c r="E2170">
        <v>28</v>
      </c>
      <c r="F2170">
        <v>7</v>
      </c>
      <c r="G2170">
        <v>21</v>
      </c>
      <c r="H2170">
        <v>0</v>
      </c>
      <c r="I2170">
        <v>0</v>
      </c>
      <c r="J2170">
        <v>178</v>
      </c>
      <c r="K2170">
        <v>0</v>
      </c>
      <c r="L2170">
        <v>0</v>
      </c>
      <c r="M2170">
        <v>0</v>
      </c>
      <c r="N2170">
        <v>0</v>
      </c>
    </row>
    <row r="2171" spans="1:14" x14ac:dyDescent="0.25">
      <c r="A2171" t="s">
        <v>6266</v>
      </c>
      <c r="B2171" t="s">
        <v>74</v>
      </c>
      <c r="C2171" t="s">
        <v>165</v>
      </c>
      <c r="D2171" t="s">
        <v>4062</v>
      </c>
      <c r="E2171">
        <v>206</v>
      </c>
      <c r="F2171">
        <v>20</v>
      </c>
      <c r="G2171">
        <v>168</v>
      </c>
      <c r="H2171">
        <v>16</v>
      </c>
      <c r="I2171">
        <v>2</v>
      </c>
      <c r="J2171">
        <v>0</v>
      </c>
      <c r="K2171">
        <v>0</v>
      </c>
      <c r="L2171">
        <v>0</v>
      </c>
      <c r="M2171">
        <v>0</v>
      </c>
      <c r="N2171">
        <v>0</v>
      </c>
    </row>
    <row r="2172" spans="1:14" x14ac:dyDescent="0.25">
      <c r="A2172" t="s">
        <v>6267</v>
      </c>
      <c r="B2172" t="s">
        <v>74</v>
      </c>
      <c r="C2172" t="s">
        <v>165</v>
      </c>
      <c r="D2172" t="s">
        <v>4064</v>
      </c>
      <c r="E2172">
        <v>153</v>
      </c>
      <c r="F2172">
        <v>16</v>
      </c>
      <c r="G2172">
        <v>130</v>
      </c>
      <c r="H2172">
        <v>6</v>
      </c>
      <c r="I2172">
        <v>1</v>
      </c>
      <c r="J2172">
        <v>53</v>
      </c>
      <c r="K2172">
        <v>0</v>
      </c>
      <c r="L2172">
        <v>0</v>
      </c>
      <c r="M2172">
        <v>0</v>
      </c>
      <c r="N2172">
        <v>0</v>
      </c>
    </row>
    <row r="2173" spans="1:14" x14ac:dyDescent="0.25">
      <c r="A2173" t="s">
        <v>6268</v>
      </c>
      <c r="B2173" t="s">
        <v>74</v>
      </c>
      <c r="C2173" t="s">
        <v>165</v>
      </c>
      <c r="D2173" t="s">
        <v>4066</v>
      </c>
      <c r="E2173">
        <v>206</v>
      </c>
      <c r="F2173">
        <v>20</v>
      </c>
      <c r="G2173">
        <v>167</v>
      </c>
      <c r="H2173">
        <v>17</v>
      </c>
      <c r="I2173">
        <v>2</v>
      </c>
      <c r="J2173">
        <v>0</v>
      </c>
      <c r="K2173">
        <v>0</v>
      </c>
      <c r="L2173">
        <v>0</v>
      </c>
      <c r="M2173">
        <v>0</v>
      </c>
      <c r="N2173">
        <v>0</v>
      </c>
    </row>
    <row r="2174" spans="1:14" x14ac:dyDescent="0.25">
      <c r="A2174" t="s">
        <v>6269</v>
      </c>
      <c r="B2174" t="s">
        <v>74</v>
      </c>
      <c r="C2174" t="s">
        <v>165</v>
      </c>
      <c r="D2174" t="s">
        <v>4068</v>
      </c>
      <c r="E2174">
        <v>28</v>
      </c>
      <c r="F2174">
        <v>6</v>
      </c>
      <c r="G2174">
        <v>21</v>
      </c>
      <c r="H2174">
        <v>1</v>
      </c>
      <c r="I2174">
        <v>0</v>
      </c>
      <c r="J2174">
        <v>178</v>
      </c>
      <c r="K2174">
        <v>0</v>
      </c>
      <c r="L2174">
        <v>0</v>
      </c>
      <c r="M2174">
        <v>0</v>
      </c>
      <c r="N2174">
        <v>0</v>
      </c>
    </row>
    <row r="2175" spans="1:14" x14ac:dyDescent="0.25">
      <c r="A2175" t="s">
        <v>6270</v>
      </c>
      <c r="B2175" t="s">
        <v>74</v>
      </c>
      <c r="C2175" t="s">
        <v>165</v>
      </c>
      <c r="D2175" t="s">
        <v>4050</v>
      </c>
      <c r="E2175">
        <v>178</v>
      </c>
      <c r="F2175">
        <v>20</v>
      </c>
      <c r="G2175">
        <v>142</v>
      </c>
      <c r="H2175">
        <v>14</v>
      </c>
      <c r="I2175">
        <v>2</v>
      </c>
      <c r="J2175">
        <v>28</v>
      </c>
      <c r="K2175">
        <v>0</v>
      </c>
      <c r="L2175">
        <v>0</v>
      </c>
      <c r="M2175">
        <v>0</v>
      </c>
      <c r="N2175">
        <v>0</v>
      </c>
    </row>
    <row r="2176" spans="1:14" x14ac:dyDescent="0.25">
      <c r="A2176" t="s">
        <v>6271</v>
      </c>
      <c r="B2176" t="s">
        <v>74</v>
      </c>
      <c r="C2176" t="s">
        <v>165</v>
      </c>
      <c r="D2176" t="s">
        <v>4052</v>
      </c>
      <c r="E2176">
        <v>28</v>
      </c>
      <c r="F2176">
        <v>3</v>
      </c>
      <c r="G2176">
        <v>24</v>
      </c>
      <c r="H2176">
        <v>1</v>
      </c>
      <c r="I2176">
        <v>0</v>
      </c>
      <c r="J2176">
        <v>178</v>
      </c>
      <c r="K2176">
        <v>0</v>
      </c>
      <c r="L2176">
        <v>0</v>
      </c>
      <c r="M2176">
        <v>0</v>
      </c>
      <c r="N2176">
        <v>0</v>
      </c>
    </row>
    <row r="2177" spans="1:14" x14ac:dyDescent="0.25">
      <c r="A2177" t="s">
        <v>6272</v>
      </c>
      <c r="B2177" t="s">
        <v>74</v>
      </c>
      <c r="C2177" t="s">
        <v>165</v>
      </c>
      <c r="D2177" t="s">
        <v>4054</v>
      </c>
      <c r="E2177">
        <v>166</v>
      </c>
      <c r="F2177">
        <v>17</v>
      </c>
      <c r="G2177">
        <v>140</v>
      </c>
      <c r="H2177">
        <v>8</v>
      </c>
      <c r="I2177">
        <v>1</v>
      </c>
      <c r="J2177">
        <v>40</v>
      </c>
      <c r="K2177">
        <v>0</v>
      </c>
      <c r="L2177">
        <v>0</v>
      </c>
      <c r="M2177">
        <v>0</v>
      </c>
      <c r="N2177">
        <v>0</v>
      </c>
    </row>
    <row r="2178" spans="1:14" x14ac:dyDescent="0.25">
      <c r="A2178" t="s">
        <v>6273</v>
      </c>
      <c r="B2178" t="s">
        <v>74</v>
      </c>
      <c r="C2178" t="s">
        <v>165</v>
      </c>
      <c r="D2178" t="s">
        <v>4056</v>
      </c>
      <c r="E2178">
        <v>0</v>
      </c>
      <c r="F2178">
        <v>0</v>
      </c>
      <c r="G2178">
        <v>0</v>
      </c>
      <c r="H2178">
        <v>0</v>
      </c>
      <c r="I2178">
        <v>0</v>
      </c>
      <c r="J2178">
        <v>0</v>
      </c>
      <c r="K2178">
        <v>204</v>
      </c>
      <c r="L2178">
        <v>193</v>
      </c>
      <c r="M2178">
        <v>11</v>
      </c>
      <c r="N2178">
        <v>0</v>
      </c>
    </row>
    <row r="2179" spans="1:14" x14ac:dyDescent="0.25">
      <c r="A2179" t="s">
        <v>6274</v>
      </c>
      <c r="B2179" t="s">
        <v>74</v>
      </c>
      <c r="C2179" t="s">
        <v>165</v>
      </c>
      <c r="D2179" t="s">
        <v>4058</v>
      </c>
      <c r="E2179">
        <v>0</v>
      </c>
      <c r="F2179">
        <v>0</v>
      </c>
      <c r="G2179">
        <v>0</v>
      </c>
      <c r="H2179">
        <v>0</v>
      </c>
      <c r="I2179">
        <v>0</v>
      </c>
      <c r="J2179">
        <v>0</v>
      </c>
      <c r="K2179">
        <v>189</v>
      </c>
      <c r="L2179">
        <v>181</v>
      </c>
      <c r="M2179">
        <v>8</v>
      </c>
      <c r="N2179">
        <v>0</v>
      </c>
    </row>
    <row r="2180" spans="1:14" x14ac:dyDescent="0.25">
      <c r="A2180" t="s">
        <v>6275</v>
      </c>
      <c r="B2180" t="s">
        <v>74</v>
      </c>
      <c r="C2180" t="s">
        <v>166</v>
      </c>
      <c r="D2180" t="s">
        <v>4060</v>
      </c>
      <c r="E2180">
        <v>42</v>
      </c>
      <c r="F2180">
        <v>4</v>
      </c>
      <c r="G2180">
        <v>38</v>
      </c>
      <c r="H2180">
        <v>0</v>
      </c>
      <c r="I2180">
        <v>0</v>
      </c>
      <c r="J2180">
        <v>282</v>
      </c>
      <c r="K2180">
        <v>0</v>
      </c>
      <c r="L2180">
        <v>0</v>
      </c>
      <c r="M2180">
        <v>0</v>
      </c>
      <c r="N2180">
        <v>0</v>
      </c>
    </row>
    <row r="2181" spans="1:14" x14ac:dyDescent="0.25">
      <c r="A2181" t="s">
        <v>6276</v>
      </c>
      <c r="B2181" t="s">
        <v>74</v>
      </c>
      <c r="C2181" t="s">
        <v>166</v>
      </c>
      <c r="D2181" t="s">
        <v>4062</v>
      </c>
      <c r="E2181">
        <v>324</v>
      </c>
      <c r="F2181">
        <v>22</v>
      </c>
      <c r="G2181">
        <v>292</v>
      </c>
      <c r="H2181">
        <v>8</v>
      </c>
      <c r="I2181">
        <v>2</v>
      </c>
      <c r="J2181">
        <v>0</v>
      </c>
      <c r="K2181">
        <v>0</v>
      </c>
      <c r="L2181">
        <v>0</v>
      </c>
      <c r="M2181">
        <v>0</v>
      </c>
      <c r="N2181">
        <v>0</v>
      </c>
    </row>
    <row r="2182" spans="1:14" x14ac:dyDescent="0.25">
      <c r="A2182" t="s">
        <v>6277</v>
      </c>
      <c r="B2182" t="s">
        <v>74</v>
      </c>
      <c r="C2182" t="s">
        <v>166</v>
      </c>
      <c r="D2182" t="s">
        <v>4064</v>
      </c>
      <c r="E2182">
        <v>268</v>
      </c>
      <c r="F2182">
        <v>14</v>
      </c>
      <c r="G2182">
        <v>250</v>
      </c>
      <c r="H2182">
        <v>3</v>
      </c>
      <c r="I2182">
        <v>1</v>
      </c>
      <c r="J2182">
        <v>56</v>
      </c>
      <c r="K2182">
        <v>0</v>
      </c>
      <c r="L2182">
        <v>0</v>
      </c>
      <c r="M2182">
        <v>0</v>
      </c>
      <c r="N2182">
        <v>0</v>
      </c>
    </row>
    <row r="2183" spans="1:14" x14ac:dyDescent="0.25">
      <c r="A2183" t="s">
        <v>6278</v>
      </c>
      <c r="B2183" t="s">
        <v>74</v>
      </c>
      <c r="C2183" t="s">
        <v>166</v>
      </c>
      <c r="D2183" t="s">
        <v>4066</v>
      </c>
      <c r="E2183">
        <v>324</v>
      </c>
      <c r="F2183">
        <v>22</v>
      </c>
      <c r="G2183">
        <v>292</v>
      </c>
      <c r="H2183">
        <v>8</v>
      </c>
      <c r="I2183">
        <v>2</v>
      </c>
      <c r="J2183">
        <v>0</v>
      </c>
      <c r="K2183">
        <v>0</v>
      </c>
      <c r="L2183">
        <v>0</v>
      </c>
      <c r="M2183">
        <v>0</v>
      </c>
      <c r="N2183">
        <v>0</v>
      </c>
    </row>
    <row r="2184" spans="1:14" x14ac:dyDescent="0.25">
      <c r="A2184" t="s">
        <v>6279</v>
      </c>
      <c r="B2184" t="s">
        <v>74</v>
      </c>
      <c r="C2184" t="s">
        <v>166</v>
      </c>
      <c r="D2184" t="s">
        <v>4068</v>
      </c>
      <c r="E2184">
        <v>42</v>
      </c>
      <c r="F2184">
        <v>3</v>
      </c>
      <c r="G2184">
        <v>37</v>
      </c>
      <c r="H2184">
        <v>1</v>
      </c>
      <c r="I2184">
        <v>1</v>
      </c>
      <c r="J2184">
        <v>282</v>
      </c>
      <c r="K2184">
        <v>0</v>
      </c>
      <c r="L2184">
        <v>0</v>
      </c>
      <c r="M2184">
        <v>0</v>
      </c>
      <c r="N2184">
        <v>0</v>
      </c>
    </row>
    <row r="2185" spans="1:14" x14ac:dyDescent="0.25">
      <c r="A2185" t="s">
        <v>6280</v>
      </c>
      <c r="B2185" t="s">
        <v>74</v>
      </c>
      <c r="C2185" t="s">
        <v>166</v>
      </c>
      <c r="D2185" t="s">
        <v>4050</v>
      </c>
      <c r="E2185">
        <v>282</v>
      </c>
      <c r="F2185">
        <v>22</v>
      </c>
      <c r="G2185">
        <v>254</v>
      </c>
      <c r="H2185">
        <v>5</v>
      </c>
      <c r="I2185">
        <v>1</v>
      </c>
      <c r="J2185">
        <v>42</v>
      </c>
      <c r="K2185">
        <v>0</v>
      </c>
      <c r="L2185">
        <v>0</v>
      </c>
      <c r="M2185">
        <v>0</v>
      </c>
      <c r="N2185">
        <v>0</v>
      </c>
    </row>
    <row r="2186" spans="1:14" x14ac:dyDescent="0.25">
      <c r="A2186" t="s">
        <v>6281</v>
      </c>
      <c r="B2186" t="s">
        <v>74</v>
      </c>
      <c r="C2186" t="s">
        <v>166</v>
      </c>
      <c r="D2186" t="s">
        <v>4052</v>
      </c>
      <c r="E2186">
        <v>42</v>
      </c>
      <c r="F2186">
        <v>3</v>
      </c>
      <c r="G2186">
        <v>39</v>
      </c>
      <c r="H2186">
        <v>0</v>
      </c>
      <c r="I2186">
        <v>0</v>
      </c>
      <c r="J2186">
        <v>282</v>
      </c>
      <c r="K2186">
        <v>0</v>
      </c>
      <c r="L2186">
        <v>0</v>
      </c>
      <c r="M2186">
        <v>0</v>
      </c>
      <c r="N2186">
        <v>0</v>
      </c>
    </row>
    <row r="2187" spans="1:14" x14ac:dyDescent="0.25">
      <c r="A2187" t="s">
        <v>6282</v>
      </c>
      <c r="B2187" t="s">
        <v>74</v>
      </c>
      <c r="C2187" t="s">
        <v>166</v>
      </c>
      <c r="D2187" t="s">
        <v>4054</v>
      </c>
      <c r="E2187">
        <v>272</v>
      </c>
      <c r="F2187">
        <v>15</v>
      </c>
      <c r="G2187">
        <v>253</v>
      </c>
      <c r="H2187">
        <v>3</v>
      </c>
      <c r="I2187">
        <v>1</v>
      </c>
      <c r="J2187">
        <v>52</v>
      </c>
      <c r="K2187">
        <v>0</v>
      </c>
      <c r="L2187">
        <v>0</v>
      </c>
      <c r="M2187">
        <v>0</v>
      </c>
      <c r="N2187">
        <v>0</v>
      </c>
    </row>
    <row r="2188" spans="1:14" x14ac:dyDescent="0.25">
      <c r="A2188" t="s">
        <v>6283</v>
      </c>
      <c r="B2188" t="s">
        <v>74</v>
      </c>
      <c r="C2188" t="s">
        <v>166</v>
      </c>
      <c r="D2188" t="s">
        <v>4056</v>
      </c>
      <c r="E2188">
        <v>0</v>
      </c>
      <c r="F2188">
        <v>0</v>
      </c>
      <c r="G2188">
        <v>0</v>
      </c>
      <c r="H2188">
        <v>0</v>
      </c>
      <c r="I2188">
        <v>0</v>
      </c>
      <c r="J2188">
        <v>0</v>
      </c>
      <c r="K2188">
        <v>323</v>
      </c>
      <c r="L2188">
        <v>318</v>
      </c>
      <c r="M2188">
        <v>5</v>
      </c>
      <c r="N2188">
        <v>0</v>
      </c>
    </row>
    <row r="2189" spans="1:14" x14ac:dyDescent="0.25">
      <c r="A2189" t="s">
        <v>6284</v>
      </c>
      <c r="B2189" t="s">
        <v>74</v>
      </c>
      <c r="C2189" t="s">
        <v>166</v>
      </c>
      <c r="D2189" t="s">
        <v>4058</v>
      </c>
      <c r="E2189">
        <v>0</v>
      </c>
      <c r="F2189">
        <v>0</v>
      </c>
      <c r="G2189">
        <v>0</v>
      </c>
      <c r="H2189">
        <v>0</v>
      </c>
      <c r="I2189">
        <v>0</v>
      </c>
      <c r="J2189">
        <v>0</v>
      </c>
      <c r="K2189">
        <v>307</v>
      </c>
      <c r="L2189">
        <v>302</v>
      </c>
      <c r="M2189">
        <v>5</v>
      </c>
      <c r="N2189">
        <v>0</v>
      </c>
    </row>
    <row r="2190" spans="1:14" x14ac:dyDescent="0.25">
      <c r="A2190" t="s">
        <v>6285</v>
      </c>
      <c r="B2190" t="s">
        <v>74</v>
      </c>
      <c r="C2190" t="s">
        <v>167</v>
      </c>
      <c r="D2190" t="s">
        <v>4060</v>
      </c>
      <c r="E2190">
        <v>16</v>
      </c>
      <c r="F2190">
        <v>5</v>
      </c>
      <c r="G2190">
        <v>11</v>
      </c>
      <c r="H2190">
        <v>0</v>
      </c>
      <c r="I2190">
        <v>0</v>
      </c>
      <c r="J2190">
        <v>118</v>
      </c>
      <c r="K2190">
        <v>0</v>
      </c>
      <c r="L2190">
        <v>0</v>
      </c>
      <c r="M2190">
        <v>0</v>
      </c>
      <c r="N2190">
        <v>0</v>
      </c>
    </row>
    <row r="2191" spans="1:14" x14ac:dyDescent="0.25">
      <c r="A2191" t="s">
        <v>6286</v>
      </c>
      <c r="B2191" t="s">
        <v>74</v>
      </c>
      <c r="C2191" t="s">
        <v>167</v>
      </c>
      <c r="D2191" t="s">
        <v>4062</v>
      </c>
      <c r="E2191">
        <v>134</v>
      </c>
      <c r="F2191">
        <v>3</v>
      </c>
      <c r="G2191">
        <v>117</v>
      </c>
      <c r="H2191">
        <v>13</v>
      </c>
      <c r="I2191">
        <v>1</v>
      </c>
      <c r="J2191">
        <v>0</v>
      </c>
      <c r="K2191">
        <v>0</v>
      </c>
      <c r="L2191">
        <v>0</v>
      </c>
      <c r="M2191">
        <v>0</v>
      </c>
      <c r="N2191">
        <v>0</v>
      </c>
    </row>
    <row r="2192" spans="1:14" x14ac:dyDescent="0.25">
      <c r="A2192" t="s">
        <v>6287</v>
      </c>
      <c r="B2192" t="s">
        <v>74</v>
      </c>
      <c r="C2192" t="s">
        <v>167</v>
      </c>
      <c r="D2192" t="s">
        <v>4064</v>
      </c>
      <c r="E2192">
        <v>105</v>
      </c>
      <c r="F2192">
        <v>3</v>
      </c>
      <c r="G2192">
        <v>95</v>
      </c>
      <c r="H2192">
        <v>6</v>
      </c>
      <c r="I2192">
        <v>1</v>
      </c>
      <c r="J2192">
        <v>29</v>
      </c>
      <c r="K2192">
        <v>0</v>
      </c>
      <c r="L2192">
        <v>0</v>
      </c>
      <c r="M2192">
        <v>0</v>
      </c>
      <c r="N2192">
        <v>0</v>
      </c>
    </row>
    <row r="2193" spans="1:14" x14ac:dyDescent="0.25">
      <c r="A2193" t="s">
        <v>6288</v>
      </c>
      <c r="B2193" t="s">
        <v>74</v>
      </c>
      <c r="C2193" t="s">
        <v>167</v>
      </c>
      <c r="D2193" t="s">
        <v>4066</v>
      </c>
      <c r="E2193">
        <v>134</v>
      </c>
      <c r="F2193">
        <v>3</v>
      </c>
      <c r="G2193">
        <v>117</v>
      </c>
      <c r="H2193">
        <v>13</v>
      </c>
      <c r="I2193">
        <v>1</v>
      </c>
      <c r="J2193">
        <v>0</v>
      </c>
      <c r="K2193">
        <v>0</v>
      </c>
      <c r="L2193">
        <v>0</v>
      </c>
      <c r="M2193">
        <v>0</v>
      </c>
      <c r="N2193">
        <v>0</v>
      </c>
    </row>
    <row r="2194" spans="1:14" x14ac:dyDescent="0.25">
      <c r="A2194" t="s">
        <v>6289</v>
      </c>
      <c r="B2194" t="s">
        <v>74</v>
      </c>
      <c r="C2194" t="s">
        <v>167</v>
      </c>
      <c r="D2194" t="s">
        <v>4068</v>
      </c>
      <c r="E2194">
        <v>16</v>
      </c>
      <c r="F2194">
        <v>3</v>
      </c>
      <c r="G2194">
        <v>12</v>
      </c>
      <c r="H2194">
        <v>1</v>
      </c>
      <c r="I2194">
        <v>0</v>
      </c>
      <c r="J2194">
        <v>118</v>
      </c>
      <c r="K2194">
        <v>0</v>
      </c>
      <c r="L2194">
        <v>0</v>
      </c>
      <c r="M2194">
        <v>0</v>
      </c>
      <c r="N2194">
        <v>0</v>
      </c>
    </row>
    <row r="2195" spans="1:14" x14ac:dyDescent="0.25">
      <c r="A2195" t="s">
        <v>6290</v>
      </c>
      <c r="B2195" t="s">
        <v>74</v>
      </c>
      <c r="C2195" t="s">
        <v>167</v>
      </c>
      <c r="D2195" t="s">
        <v>4050</v>
      </c>
      <c r="E2195">
        <v>118</v>
      </c>
      <c r="F2195">
        <v>8</v>
      </c>
      <c r="G2195">
        <v>103</v>
      </c>
      <c r="H2195">
        <v>6</v>
      </c>
      <c r="I2195">
        <v>1</v>
      </c>
      <c r="J2195">
        <v>16</v>
      </c>
      <c r="K2195">
        <v>0</v>
      </c>
      <c r="L2195">
        <v>0</v>
      </c>
      <c r="M2195">
        <v>0</v>
      </c>
      <c r="N2195">
        <v>0</v>
      </c>
    </row>
    <row r="2196" spans="1:14" x14ac:dyDescent="0.25">
      <c r="A2196" t="s">
        <v>6291</v>
      </c>
      <c r="B2196" t="s">
        <v>74</v>
      </c>
      <c r="C2196" t="s">
        <v>167</v>
      </c>
      <c r="D2196" t="s">
        <v>4052</v>
      </c>
      <c r="E2196">
        <v>16</v>
      </c>
      <c r="F2196">
        <v>0</v>
      </c>
      <c r="G2196">
        <v>15</v>
      </c>
      <c r="H2196">
        <v>1</v>
      </c>
      <c r="I2196">
        <v>0</v>
      </c>
      <c r="J2196">
        <v>118</v>
      </c>
      <c r="K2196">
        <v>0</v>
      </c>
      <c r="L2196">
        <v>0</v>
      </c>
      <c r="M2196">
        <v>0</v>
      </c>
      <c r="N2196">
        <v>0</v>
      </c>
    </row>
    <row r="2197" spans="1:14" x14ac:dyDescent="0.25">
      <c r="A2197" t="s">
        <v>6292</v>
      </c>
      <c r="B2197" t="s">
        <v>74</v>
      </c>
      <c r="C2197" t="s">
        <v>167</v>
      </c>
      <c r="D2197" t="s">
        <v>4054</v>
      </c>
      <c r="E2197">
        <v>108</v>
      </c>
      <c r="F2197">
        <v>3</v>
      </c>
      <c r="G2197">
        <v>96</v>
      </c>
      <c r="H2197">
        <v>8</v>
      </c>
      <c r="I2197">
        <v>1</v>
      </c>
      <c r="J2197">
        <v>26</v>
      </c>
      <c r="K2197">
        <v>0</v>
      </c>
      <c r="L2197">
        <v>0</v>
      </c>
      <c r="M2197">
        <v>0</v>
      </c>
      <c r="N2197">
        <v>0</v>
      </c>
    </row>
    <row r="2198" spans="1:14" x14ac:dyDescent="0.25">
      <c r="A2198" t="s">
        <v>6293</v>
      </c>
      <c r="B2198" t="s">
        <v>74</v>
      </c>
      <c r="C2198" t="s">
        <v>167</v>
      </c>
      <c r="D2198" t="s">
        <v>4056</v>
      </c>
      <c r="E2198">
        <v>0</v>
      </c>
      <c r="F2198">
        <v>0</v>
      </c>
      <c r="G2198">
        <v>0</v>
      </c>
      <c r="H2198">
        <v>0</v>
      </c>
      <c r="I2198">
        <v>0</v>
      </c>
      <c r="J2198">
        <v>0</v>
      </c>
      <c r="K2198">
        <v>134</v>
      </c>
      <c r="L2198">
        <v>130</v>
      </c>
      <c r="M2198">
        <v>4</v>
      </c>
      <c r="N2198">
        <v>0</v>
      </c>
    </row>
    <row r="2199" spans="1:14" x14ac:dyDescent="0.25">
      <c r="A2199" t="s">
        <v>6294</v>
      </c>
      <c r="B2199" t="s">
        <v>74</v>
      </c>
      <c r="C2199" t="s">
        <v>167</v>
      </c>
      <c r="D2199" t="s">
        <v>4058</v>
      </c>
      <c r="E2199">
        <v>0</v>
      </c>
      <c r="F2199">
        <v>0</v>
      </c>
      <c r="G2199">
        <v>0</v>
      </c>
      <c r="H2199">
        <v>0</v>
      </c>
      <c r="I2199">
        <v>0</v>
      </c>
      <c r="J2199">
        <v>0</v>
      </c>
      <c r="K2199">
        <v>130</v>
      </c>
      <c r="L2199">
        <v>126</v>
      </c>
      <c r="M2199">
        <v>4</v>
      </c>
      <c r="N2199">
        <v>0</v>
      </c>
    </row>
    <row r="2200" spans="1:14" x14ac:dyDescent="0.25">
      <c r="A2200" t="s">
        <v>6295</v>
      </c>
      <c r="B2200" t="s">
        <v>74</v>
      </c>
      <c r="C2200" t="s">
        <v>168</v>
      </c>
      <c r="D2200" t="s">
        <v>4060</v>
      </c>
      <c r="E2200">
        <v>9</v>
      </c>
      <c r="F2200">
        <v>1</v>
      </c>
      <c r="G2200">
        <v>7</v>
      </c>
      <c r="H2200">
        <v>1</v>
      </c>
      <c r="I2200">
        <v>0</v>
      </c>
      <c r="J2200">
        <v>69</v>
      </c>
      <c r="K2200">
        <v>0</v>
      </c>
      <c r="L2200">
        <v>0</v>
      </c>
      <c r="M2200">
        <v>0</v>
      </c>
      <c r="N2200">
        <v>0</v>
      </c>
    </row>
    <row r="2201" spans="1:14" x14ac:dyDescent="0.25">
      <c r="A2201" t="s">
        <v>6296</v>
      </c>
      <c r="B2201" t="s">
        <v>74</v>
      </c>
      <c r="C2201" t="s">
        <v>168</v>
      </c>
      <c r="D2201" t="s">
        <v>4062</v>
      </c>
      <c r="E2201">
        <v>78</v>
      </c>
      <c r="F2201">
        <v>21</v>
      </c>
      <c r="G2201">
        <v>54</v>
      </c>
      <c r="H2201">
        <v>3</v>
      </c>
      <c r="I2201">
        <v>0</v>
      </c>
      <c r="J2201">
        <v>0</v>
      </c>
      <c r="K2201">
        <v>0</v>
      </c>
      <c r="L2201">
        <v>0</v>
      </c>
      <c r="M2201">
        <v>0</v>
      </c>
      <c r="N2201">
        <v>0</v>
      </c>
    </row>
    <row r="2202" spans="1:14" x14ac:dyDescent="0.25">
      <c r="A2202" t="s">
        <v>6297</v>
      </c>
      <c r="B2202" t="s">
        <v>74</v>
      </c>
      <c r="C2202" t="s">
        <v>168</v>
      </c>
      <c r="D2202" t="s">
        <v>4064</v>
      </c>
      <c r="E2202">
        <v>61</v>
      </c>
      <c r="F2202">
        <v>18</v>
      </c>
      <c r="G2202">
        <v>43</v>
      </c>
      <c r="H2202">
        <v>0</v>
      </c>
      <c r="I2202">
        <v>0</v>
      </c>
      <c r="J2202">
        <v>17</v>
      </c>
      <c r="K2202">
        <v>0</v>
      </c>
      <c r="L2202">
        <v>0</v>
      </c>
      <c r="M2202">
        <v>0</v>
      </c>
      <c r="N2202">
        <v>0</v>
      </c>
    </row>
    <row r="2203" spans="1:14" x14ac:dyDescent="0.25">
      <c r="A2203" t="s">
        <v>6298</v>
      </c>
      <c r="B2203" t="s">
        <v>74</v>
      </c>
      <c r="C2203" t="s">
        <v>168</v>
      </c>
      <c r="D2203" t="s">
        <v>4066</v>
      </c>
      <c r="E2203">
        <v>78</v>
      </c>
      <c r="F2203">
        <v>21</v>
      </c>
      <c r="G2203">
        <v>54</v>
      </c>
      <c r="H2203">
        <v>3</v>
      </c>
      <c r="I2203">
        <v>0</v>
      </c>
      <c r="J2203">
        <v>0</v>
      </c>
      <c r="K2203">
        <v>0</v>
      </c>
      <c r="L2203">
        <v>0</v>
      </c>
      <c r="M2203">
        <v>0</v>
      </c>
      <c r="N2203">
        <v>0</v>
      </c>
    </row>
    <row r="2204" spans="1:14" x14ac:dyDescent="0.25">
      <c r="A2204" t="s">
        <v>6299</v>
      </c>
      <c r="B2204" t="s">
        <v>74</v>
      </c>
      <c r="C2204" t="s">
        <v>168</v>
      </c>
      <c r="D2204" t="s">
        <v>4068</v>
      </c>
      <c r="E2204">
        <v>9</v>
      </c>
      <c r="F2204">
        <v>1</v>
      </c>
      <c r="G2204">
        <v>7</v>
      </c>
      <c r="H2204">
        <v>1</v>
      </c>
      <c r="I2204">
        <v>0</v>
      </c>
      <c r="J2204">
        <v>69</v>
      </c>
      <c r="K2204">
        <v>0</v>
      </c>
      <c r="L2204">
        <v>0</v>
      </c>
      <c r="M2204">
        <v>0</v>
      </c>
      <c r="N2204">
        <v>0</v>
      </c>
    </row>
    <row r="2205" spans="1:14" x14ac:dyDescent="0.25">
      <c r="A2205" t="s">
        <v>6300</v>
      </c>
      <c r="B2205" t="s">
        <v>74</v>
      </c>
      <c r="C2205" t="s">
        <v>168</v>
      </c>
      <c r="D2205" t="s">
        <v>4050</v>
      </c>
      <c r="E2205">
        <v>69</v>
      </c>
      <c r="F2205">
        <v>23</v>
      </c>
      <c r="G2205">
        <v>44</v>
      </c>
      <c r="H2205">
        <v>2</v>
      </c>
      <c r="I2205">
        <v>0</v>
      </c>
      <c r="J2205">
        <v>9</v>
      </c>
      <c r="K2205">
        <v>0</v>
      </c>
      <c r="L2205">
        <v>0</v>
      </c>
      <c r="M2205">
        <v>0</v>
      </c>
      <c r="N2205">
        <v>0</v>
      </c>
    </row>
    <row r="2206" spans="1:14" x14ac:dyDescent="0.25">
      <c r="A2206" t="s">
        <v>6301</v>
      </c>
      <c r="B2206" t="s">
        <v>74</v>
      </c>
      <c r="C2206" t="s">
        <v>168</v>
      </c>
      <c r="D2206" t="s">
        <v>4052</v>
      </c>
      <c r="E2206">
        <v>9</v>
      </c>
      <c r="F2206">
        <v>1</v>
      </c>
      <c r="G2206">
        <v>7</v>
      </c>
      <c r="H2206">
        <v>1</v>
      </c>
      <c r="I2206">
        <v>0</v>
      </c>
      <c r="J2206">
        <v>69</v>
      </c>
      <c r="K2206">
        <v>0</v>
      </c>
      <c r="L2206">
        <v>0</v>
      </c>
      <c r="M2206">
        <v>0</v>
      </c>
      <c r="N2206">
        <v>0</v>
      </c>
    </row>
    <row r="2207" spans="1:14" x14ac:dyDescent="0.25">
      <c r="A2207" t="s">
        <v>6302</v>
      </c>
      <c r="B2207" t="s">
        <v>74</v>
      </c>
      <c r="C2207" t="s">
        <v>168</v>
      </c>
      <c r="D2207" t="s">
        <v>4054</v>
      </c>
      <c r="E2207">
        <v>63</v>
      </c>
      <c r="F2207">
        <v>18</v>
      </c>
      <c r="G2207">
        <v>43</v>
      </c>
      <c r="H2207">
        <v>2</v>
      </c>
      <c r="I2207">
        <v>0</v>
      </c>
      <c r="J2207">
        <v>15</v>
      </c>
      <c r="K2207">
        <v>0</v>
      </c>
      <c r="L2207">
        <v>0</v>
      </c>
      <c r="M2207">
        <v>0</v>
      </c>
      <c r="N2207">
        <v>0</v>
      </c>
    </row>
    <row r="2208" spans="1:14" x14ac:dyDescent="0.25">
      <c r="A2208" t="s">
        <v>6303</v>
      </c>
      <c r="B2208" t="s">
        <v>74</v>
      </c>
      <c r="C2208" t="s">
        <v>168</v>
      </c>
      <c r="D2208" t="s">
        <v>4056</v>
      </c>
      <c r="E2208">
        <v>0</v>
      </c>
      <c r="F2208">
        <v>0</v>
      </c>
      <c r="G2208">
        <v>0</v>
      </c>
      <c r="H2208">
        <v>0</v>
      </c>
      <c r="I2208">
        <v>0</v>
      </c>
      <c r="J2208">
        <v>0</v>
      </c>
      <c r="K2208">
        <v>78</v>
      </c>
      <c r="L2208">
        <v>76</v>
      </c>
      <c r="M2208">
        <v>2</v>
      </c>
      <c r="N2208">
        <v>0</v>
      </c>
    </row>
    <row r="2209" spans="1:14" x14ac:dyDescent="0.25">
      <c r="A2209" t="s">
        <v>6304</v>
      </c>
      <c r="B2209" t="s">
        <v>74</v>
      </c>
      <c r="C2209" t="s">
        <v>168</v>
      </c>
      <c r="D2209" t="s">
        <v>4058</v>
      </c>
      <c r="E2209">
        <v>0</v>
      </c>
      <c r="F2209">
        <v>0</v>
      </c>
      <c r="G2209">
        <v>0</v>
      </c>
      <c r="H2209">
        <v>0</v>
      </c>
      <c r="I2209">
        <v>0</v>
      </c>
      <c r="J2209">
        <v>0</v>
      </c>
      <c r="K2209">
        <v>73</v>
      </c>
      <c r="L2209">
        <v>71</v>
      </c>
      <c r="M2209">
        <v>2</v>
      </c>
      <c r="N2209">
        <v>0</v>
      </c>
    </row>
    <row r="2210" spans="1:14" x14ac:dyDescent="0.25">
      <c r="A2210" t="s">
        <v>6305</v>
      </c>
      <c r="B2210" t="s">
        <v>74</v>
      </c>
      <c r="C2210" t="s">
        <v>169</v>
      </c>
      <c r="D2210" t="s">
        <v>4060</v>
      </c>
      <c r="E2210">
        <v>44</v>
      </c>
      <c r="F2210">
        <v>5</v>
      </c>
      <c r="G2210">
        <v>36</v>
      </c>
      <c r="H2210">
        <v>3</v>
      </c>
      <c r="I2210">
        <v>0</v>
      </c>
      <c r="J2210">
        <v>217</v>
      </c>
      <c r="K2210">
        <v>0</v>
      </c>
      <c r="L2210">
        <v>0</v>
      </c>
      <c r="M2210">
        <v>0</v>
      </c>
      <c r="N2210">
        <v>0</v>
      </c>
    </row>
    <row r="2211" spans="1:14" x14ac:dyDescent="0.25">
      <c r="A2211" t="s">
        <v>6306</v>
      </c>
      <c r="B2211" t="s">
        <v>74</v>
      </c>
      <c r="C2211" t="s">
        <v>169</v>
      </c>
      <c r="D2211" t="s">
        <v>4062</v>
      </c>
      <c r="E2211">
        <v>261</v>
      </c>
      <c r="F2211">
        <v>26</v>
      </c>
      <c r="G2211">
        <v>208</v>
      </c>
      <c r="H2211">
        <v>23</v>
      </c>
      <c r="I2211">
        <v>4</v>
      </c>
      <c r="J2211">
        <v>0</v>
      </c>
      <c r="K2211">
        <v>0</v>
      </c>
      <c r="L2211">
        <v>0</v>
      </c>
      <c r="M2211">
        <v>0</v>
      </c>
      <c r="N2211">
        <v>0</v>
      </c>
    </row>
    <row r="2212" spans="1:14" x14ac:dyDescent="0.25">
      <c r="A2212" t="s">
        <v>6307</v>
      </c>
      <c r="B2212" t="s">
        <v>74</v>
      </c>
      <c r="C2212" t="s">
        <v>169</v>
      </c>
      <c r="D2212" t="s">
        <v>4064</v>
      </c>
      <c r="E2212">
        <v>188</v>
      </c>
      <c r="F2212">
        <v>17</v>
      </c>
      <c r="G2212">
        <v>160</v>
      </c>
      <c r="H2212">
        <v>9</v>
      </c>
      <c r="I2212">
        <v>2</v>
      </c>
      <c r="J2212">
        <v>73</v>
      </c>
      <c r="K2212">
        <v>0</v>
      </c>
      <c r="L2212">
        <v>0</v>
      </c>
      <c r="M2212">
        <v>0</v>
      </c>
      <c r="N2212">
        <v>0</v>
      </c>
    </row>
    <row r="2213" spans="1:14" x14ac:dyDescent="0.25">
      <c r="A2213" t="s">
        <v>6308</v>
      </c>
      <c r="B2213" t="s">
        <v>74</v>
      </c>
      <c r="C2213" t="s">
        <v>169</v>
      </c>
      <c r="D2213" t="s">
        <v>4066</v>
      </c>
      <c r="E2213">
        <v>261</v>
      </c>
      <c r="F2213">
        <v>26</v>
      </c>
      <c r="G2213">
        <v>208</v>
      </c>
      <c r="H2213">
        <v>23</v>
      </c>
      <c r="I2213">
        <v>4</v>
      </c>
      <c r="J2213">
        <v>0</v>
      </c>
      <c r="K2213">
        <v>0</v>
      </c>
      <c r="L2213">
        <v>0</v>
      </c>
      <c r="M2213">
        <v>0</v>
      </c>
      <c r="N2213">
        <v>0</v>
      </c>
    </row>
    <row r="2214" spans="1:14" x14ac:dyDescent="0.25">
      <c r="A2214" t="s">
        <v>6309</v>
      </c>
      <c r="B2214" t="s">
        <v>74</v>
      </c>
      <c r="C2214" t="s">
        <v>169</v>
      </c>
      <c r="D2214" t="s">
        <v>4068</v>
      </c>
      <c r="E2214">
        <v>44</v>
      </c>
      <c r="F2214">
        <v>5</v>
      </c>
      <c r="G2214">
        <v>32</v>
      </c>
      <c r="H2214">
        <v>6</v>
      </c>
      <c r="I2214">
        <v>1</v>
      </c>
      <c r="J2214">
        <v>217</v>
      </c>
      <c r="K2214">
        <v>0</v>
      </c>
      <c r="L2214">
        <v>0</v>
      </c>
      <c r="M2214">
        <v>0</v>
      </c>
      <c r="N2214">
        <v>0</v>
      </c>
    </row>
    <row r="2215" spans="1:14" x14ac:dyDescent="0.25">
      <c r="A2215" t="s">
        <v>6310</v>
      </c>
      <c r="B2215" t="s">
        <v>74</v>
      </c>
      <c r="C2215" t="s">
        <v>169</v>
      </c>
      <c r="D2215" t="s">
        <v>4050</v>
      </c>
      <c r="E2215">
        <v>217</v>
      </c>
      <c r="F2215">
        <v>39</v>
      </c>
      <c r="G2215">
        <v>160</v>
      </c>
      <c r="H2215">
        <v>15</v>
      </c>
      <c r="I2215">
        <v>3</v>
      </c>
      <c r="J2215">
        <v>44</v>
      </c>
      <c r="K2215">
        <v>0</v>
      </c>
      <c r="L2215">
        <v>0</v>
      </c>
      <c r="M2215">
        <v>0</v>
      </c>
      <c r="N2215">
        <v>0</v>
      </c>
    </row>
    <row r="2216" spans="1:14" x14ac:dyDescent="0.25">
      <c r="A2216" t="s">
        <v>6311</v>
      </c>
      <c r="B2216" t="s">
        <v>74</v>
      </c>
      <c r="C2216" t="s">
        <v>169</v>
      </c>
      <c r="D2216" t="s">
        <v>4052</v>
      </c>
      <c r="E2216">
        <v>44</v>
      </c>
      <c r="F2216">
        <v>5</v>
      </c>
      <c r="G2216">
        <v>33</v>
      </c>
      <c r="H2216">
        <v>5</v>
      </c>
      <c r="I2216">
        <v>1</v>
      </c>
      <c r="J2216">
        <v>217</v>
      </c>
      <c r="K2216">
        <v>0</v>
      </c>
      <c r="L2216">
        <v>0</v>
      </c>
      <c r="M2216">
        <v>0</v>
      </c>
      <c r="N2216">
        <v>0</v>
      </c>
    </row>
    <row r="2217" spans="1:14" x14ac:dyDescent="0.25">
      <c r="A2217" t="s">
        <v>6312</v>
      </c>
      <c r="B2217" t="s">
        <v>74</v>
      </c>
      <c r="C2217" t="s">
        <v>169</v>
      </c>
      <c r="D2217" t="s">
        <v>4054</v>
      </c>
      <c r="E2217">
        <v>195</v>
      </c>
      <c r="F2217">
        <v>18</v>
      </c>
      <c r="G2217">
        <v>163</v>
      </c>
      <c r="H2217">
        <v>12</v>
      </c>
      <c r="I2217">
        <v>2</v>
      </c>
      <c r="J2217">
        <v>66</v>
      </c>
      <c r="K2217">
        <v>0</v>
      </c>
      <c r="L2217">
        <v>0</v>
      </c>
      <c r="M2217">
        <v>0</v>
      </c>
      <c r="N2217">
        <v>0</v>
      </c>
    </row>
    <row r="2218" spans="1:14" x14ac:dyDescent="0.25">
      <c r="A2218" t="s">
        <v>6313</v>
      </c>
      <c r="B2218" t="s">
        <v>74</v>
      </c>
      <c r="C2218" t="s">
        <v>169</v>
      </c>
      <c r="D2218" t="s">
        <v>4056</v>
      </c>
      <c r="E2218">
        <v>0</v>
      </c>
      <c r="F2218">
        <v>0</v>
      </c>
      <c r="G2218">
        <v>0</v>
      </c>
      <c r="H2218">
        <v>0</v>
      </c>
      <c r="I2218">
        <v>0</v>
      </c>
      <c r="J2218">
        <v>0</v>
      </c>
      <c r="K2218">
        <v>261</v>
      </c>
      <c r="L2218">
        <v>247</v>
      </c>
      <c r="M2218">
        <v>14</v>
      </c>
      <c r="N2218">
        <v>0</v>
      </c>
    </row>
    <row r="2219" spans="1:14" x14ac:dyDescent="0.25">
      <c r="A2219" t="s">
        <v>6314</v>
      </c>
      <c r="B2219" t="s">
        <v>74</v>
      </c>
      <c r="C2219" t="s">
        <v>169</v>
      </c>
      <c r="D2219" t="s">
        <v>4058</v>
      </c>
      <c r="E2219">
        <v>0</v>
      </c>
      <c r="F2219">
        <v>0</v>
      </c>
      <c r="G2219">
        <v>0</v>
      </c>
      <c r="H2219">
        <v>0</v>
      </c>
      <c r="I2219">
        <v>0</v>
      </c>
      <c r="J2219">
        <v>0</v>
      </c>
      <c r="K2219">
        <v>240</v>
      </c>
      <c r="L2219">
        <v>229</v>
      </c>
      <c r="M2219">
        <v>11</v>
      </c>
      <c r="N2219">
        <v>0</v>
      </c>
    </row>
    <row r="2220" spans="1:14" x14ac:dyDescent="0.25">
      <c r="A2220" t="s">
        <v>6315</v>
      </c>
      <c r="B2220" t="s">
        <v>74</v>
      </c>
      <c r="C2220" t="s">
        <v>170</v>
      </c>
      <c r="D2220" t="s">
        <v>4060</v>
      </c>
      <c r="E2220">
        <v>23</v>
      </c>
      <c r="F2220">
        <v>3</v>
      </c>
      <c r="G2220">
        <v>19</v>
      </c>
      <c r="H2220">
        <v>0</v>
      </c>
      <c r="I2220">
        <v>1</v>
      </c>
      <c r="J2220">
        <v>96</v>
      </c>
      <c r="K2220">
        <v>0</v>
      </c>
      <c r="L2220">
        <v>0</v>
      </c>
      <c r="M2220">
        <v>0</v>
      </c>
      <c r="N2220">
        <v>0</v>
      </c>
    </row>
    <row r="2221" spans="1:14" x14ac:dyDescent="0.25">
      <c r="A2221" t="s">
        <v>6316</v>
      </c>
      <c r="B2221" t="s">
        <v>74</v>
      </c>
      <c r="C2221" t="s">
        <v>170</v>
      </c>
      <c r="D2221" t="s">
        <v>4062</v>
      </c>
      <c r="E2221">
        <v>119</v>
      </c>
      <c r="F2221">
        <v>13</v>
      </c>
      <c r="G2221">
        <v>102</v>
      </c>
      <c r="H2221">
        <v>3</v>
      </c>
      <c r="I2221">
        <v>1</v>
      </c>
      <c r="J2221">
        <v>0</v>
      </c>
      <c r="K2221">
        <v>0</v>
      </c>
      <c r="L2221">
        <v>0</v>
      </c>
      <c r="M2221">
        <v>0</v>
      </c>
      <c r="N2221">
        <v>0</v>
      </c>
    </row>
    <row r="2222" spans="1:14" x14ac:dyDescent="0.25">
      <c r="A2222" t="s">
        <v>6317</v>
      </c>
      <c r="B2222" t="s">
        <v>74</v>
      </c>
      <c r="C2222" t="s">
        <v>170</v>
      </c>
      <c r="D2222" t="s">
        <v>4064</v>
      </c>
      <c r="E2222">
        <v>89</v>
      </c>
      <c r="F2222">
        <v>10</v>
      </c>
      <c r="G2222">
        <v>79</v>
      </c>
      <c r="H2222">
        <v>0</v>
      </c>
      <c r="I2222">
        <v>0</v>
      </c>
      <c r="J2222">
        <v>30</v>
      </c>
      <c r="K2222">
        <v>0</v>
      </c>
      <c r="L2222">
        <v>0</v>
      </c>
      <c r="M2222">
        <v>0</v>
      </c>
      <c r="N2222">
        <v>0</v>
      </c>
    </row>
    <row r="2223" spans="1:14" x14ac:dyDescent="0.25">
      <c r="A2223" t="s">
        <v>6318</v>
      </c>
      <c r="B2223" t="s">
        <v>74</v>
      </c>
      <c r="C2223" t="s">
        <v>170</v>
      </c>
      <c r="D2223" t="s">
        <v>4066</v>
      </c>
      <c r="E2223">
        <v>119</v>
      </c>
      <c r="F2223">
        <v>13</v>
      </c>
      <c r="G2223">
        <v>102</v>
      </c>
      <c r="H2223">
        <v>3</v>
      </c>
      <c r="I2223">
        <v>1</v>
      </c>
      <c r="J2223">
        <v>0</v>
      </c>
      <c r="K2223">
        <v>0</v>
      </c>
      <c r="L2223">
        <v>0</v>
      </c>
      <c r="M2223">
        <v>0</v>
      </c>
      <c r="N2223">
        <v>0</v>
      </c>
    </row>
    <row r="2224" spans="1:14" x14ac:dyDescent="0.25">
      <c r="A2224" t="s">
        <v>6319</v>
      </c>
      <c r="B2224" t="s">
        <v>74</v>
      </c>
      <c r="C2224" t="s">
        <v>170</v>
      </c>
      <c r="D2224" t="s">
        <v>4068</v>
      </c>
      <c r="E2224">
        <v>23</v>
      </c>
      <c r="F2224">
        <v>2</v>
      </c>
      <c r="G2224">
        <v>20</v>
      </c>
      <c r="H2224">
        <v>0</v>
      </c>
      <c r="I2224">
        <v>1</v>
      </c>
      <c r="J2224">
        <v>96</v>
      </c>
      <c r="K2224">
        <v>0</v>
      </c>
      <c r="L2224">
        <v>0</v>
      </c>
      <c r="M2224">
        <v>0</v>
      </c>
      <c r="N2224">
        <v>0</v>
      </c>
    </row>
    <row r="2225" spans="1:14" x14ac:dyDescent="0.25">
      <c r="A2225" t="s">
        <v>6320</v>
      </c>
      <c r="B2225" t="s">
        <v>74</v>
      </c>
      <c r="C2225" t="s">
        <v>170</v>
      </c>
      <c r="D2225" t="s">
        <v>4050</v>
      </c>
      <c r="E2225">
        <v>96</v>
      </c>
      <c r="F2225">
        <v>18</v>
      </c>
      <c r="G2225">
        <v>77</v>
      </c>
      <c r="H2225">
        <v>1</v>
      </c>
      <c r="I2225">
        <v>0</v>
      </c>
      <c r="J2225">
        <v>23</v>
      </c>
      <c r="K2225">
        <v>0</v>
      </c>
      <c r="L2225">
        <v>0</v>
      </c>
      <c r="M2225">
        <v>0</v>
      </c>
      <c r="N2225">
        <v>0</v>
      </c>
    </row>
    <row r="2226" spans="1:14" x14ac:dyDescent="0.25">
      <c r="A2226" t="s">
        <v>6321</v>
      </c>
      <c r="B2226" t="s">
        <v>74</v>
      </c>
      <c r="C2226" t="s">
        <v>170</v>
      </c>
      <c r="D2226" t="s">
        <v>4052</v>
      </c>
      <c r="E2226">
        <v>23</v>
      </c>
      <c r="F2226">
        <v>2</v>
      </c>
      <c r="G2226">
        <v>20</v>
      </c>
      <c r="H2226">
        <v>0</v>
      </c>
      <c r="I2226">
        <v>1</v>
      </c>
      <c r="J2226">
        <v>96</v>
      </c>
      <c r="K2226">
        <v>0</v>
      </c>
      <c r="L2226">
        <v>0</v>
      </c>
      <c r="M2226">
        <v>0</v>
      </c>
      <c r="N2226">
        <v>0</v>
      </c>
    </row>
    <row r="2227" spans="1:14" x14ac:dyDescent="0.25">
      <c r="A2227" t="s">
        <v>6322</v>
      </c>
      <c r="B2227" t="s">
        <v>74</v>
      </c>
      <c r="C2227" t="s">
        <v>170</v>
      </c>
      <c r="D2227" t="s">
        <v>4054</v>
      </c>
      <c r="E2227">
        <v>91</v>
      </c>
      <c r="F2227">
        <v>10</v>
      </c>
      <c r="G2227">
        <v>81</v>
      </c>
      <c r="H2227">
        <v>0</v>
      </c>
      <c r="I2227">
        <v>0</v>
      </c>
      <c r="J2227">
        <v>28</v>
      </c>
      <c r="K2227">
        <v>0</v>
      </c>
      <c r="L2227">
        <v>0</v>
      </c>
      <c r="M2227">
        <v>0</v>
      </c>
      <c r="N2227">
        <v>0</v>
      </c>
    </row>
    <row r="2228" spans="1:14" x14ac:dyDescent="0.25">
      <c r="A2228" t="s">
        <v>6323</v>
      </c>
      <c r="B2228" t="s">
        <v>74</v>
      </c>
      <c r="C2228" t="s">
        <v>170</v>
      </c>
      <c r="D2228" t="s">
        <v>4056</v>
      </c>
      <c r="E2228">
        <v>0</v>
      </c>
      <c r="F2228">
        <v>0</v>
      </c>
      <c r="G2228">
        <v>0</v>
      </c>
      <c r="H2228">
        <v>0</v>
      </c>
      <c r="I2228">
        <v>0</v>
      </c>
      <c r="J2228">
        <v>0</v>
      </c>
      <c r="K2228">
        <v>119</v>
      </c>
      <c r="L2228">
        <v>118</v>
      </c>
      <c r="M2228">
        <v>1</v>
      </c>
      <c r="N2228">
        <v>0</v>
      </c>
    </row>
    <row r="2229" spans="1:14" x14ac:dyDescent="0.25">
      <c r="A2229" t="s">
        <v>6324</v>
      </c>
      <c r="B2229" t="s">
        <v>74</v>
      </c>
      <c r="C2229" t="s">
        <v>170</v>
      </c>
      <c r="D2229" t="s">
        <v>4058</v>
      </c>
      <c r="E2229">
        <v>0</v>
      </c>
      <c r="F2229">
        <v>0</v>
      </c>
      <c r="G2229">
        <v>0</v>
      </c>
      <c r="H2229">
        <v>0</v>
      </c>
      <c r="I2229">
        <v>0</v>
      </c>
      <c r="J2229">
        <v>0</v>
      </c>
      <c r="K2229">
        <v>115</v>
      </c>
      <c r="L2229">
        <v>114</v>
      </c>
      <c r="M2229">
        <v>1</v>
      </c>
      <c r="N2229">
        <v>0</v>
      </c>
    </row>
    <row r="2230" spans="1:14" x14ac:dyDescent="0.25">
      <c r="A2230" t="s">
        <v>6325</v>
      </c>
      <c r="B2230" t="s">
        <v>74</v>
      </c>
      <c r="C2230" t="s">
        <v>171</v>
      </c>
      <c r="D2230" t="s">
        <v>4060</v>
      </c>
      <c r="E2230">
        <v>33</v>
      </c>
      <c r="F2230">
        <v>2</v>
      </c>
      <c r="G2230">
        <v>30</v>
      </c>
      <c r="H2230">
        <v>0</v>
      </c>
      <c r="I2230">
        <v>1</v>
      </c>
      <c r="J2230">
        <v>136</v>
      </c>
      <c r="K2230">
        <v>0</v>
      </c>
      <c r="L2230">
        <v>0</v>
      </c>
      <c r="M2230">
        <v>0</v>
      </c>
      <c r="N2230">
        <v>0</v>
      </c>
    </row>
    <row r="2231" spans="1:14" x14ac:dyDescent="0.25">
      <c r="A2231" t="s">
        <v>6326</v>
      </c>
      <c r="B2231" t="s">
        <v>74</v>
      </c>
      <c r="C2231" t="s">
        <v>171</v>
      </c>
      <c r="D2231" t="s">
        <v>4062</v>
      </c>
      <c r="E2231">
        <v>169</v>
      </c>
      <c r="F2231">
        <v>17</v>
      </c>
      <c r="G2231">
        <v>144</v>
      </c>
      <c r="H2231">
        <v>7</v>
      </c>
      <c r="I2231">
        <v>1</v>
      </c>
      <c r="J2231">
        <v>0</v>
      </c>
      <c r="K2231">
        <v>0</v>
      </c>
      <c r="L2231">
        <v>0</v>
      </c>
      <c r="M2231">
        <v>0</v>
      </c>
      <c r="N2231">
        <v>0</v>
      </c>
    </row>
    <row r="2232" spans="1:14" x14ac:dyDescent="0.25">
      <c r="A2232" t="s">
        <v>6327</v>
      </c>
      <c r="B2232" t="s">
        <v>74</v>
      </c>
      <c r="C2232" t="s">
        <v>171</v>
      </c>
      <c r="D2232" t="s">
        <v>4064</v>
      </c>
      <c r="E2232">
        <v>124</v>
      </c>
      <c r="F2232">
        <v>14</v>
      </c>
      <c r="G2232">
        <v>108</v>
      </c>
      <c r="H2232">
        <v>2</v>
      </c>
      <c r="I2232">
        <v>0</v>
      </c>
      <c r="J2232">
        <v>45</v>
      </c>
      <c r="K2232">
        <v>0</v>
      </c>
      <c r="L2232">
        <v>0</v>
      </c>
      <c r="M2232">
        <v>0</v>
      </c>
      <c r="N2232">
        <v>0</v>
      </c>
    </row>
    <row r="2233" spans="1:14" x14ac:dyDescent="0.25">
      <c r="A2233" t="s">
        <v>6328</v>
      </c>
      <c r="B2233" t="s">
        <v>74</v>
      </c>
      <c r="C2233" t="s">
        <v>171</v>
      </c>
      <c r="D2233" t="s">
        <v>4066</v>
      </c>
      <c r="E2233">
        <v>169</v>
      </c>
      <c r="F2233">
        <v>17</v>
      </c>
      <c r="G2233">
        <v>144</v>
      </c>
      <c r="H2233">
        <v>7</v>
      </c>
      <c r="I2233">
        <v>1</v>
      </c>
      <c r="J2233">
        <v>0</v>
      </c>
      <c r="K2233">
        <v>0</v>
      </c>
      <c r="L2233">
        <v>0</v>
      </c>
      <c r="M2233">
        <v>0</v>
      </c>
      <c r="N2233">
        <v>0</v>
      </c>
    </row>
    <row r="2234" spans="1:14" x14ac:dyDescent="0.25">
      <c r="A2234" t="s">
        <v>6329</v>
      </c>
      <c r="B2234" t="s">
        <v>74</v>
      </c>
      <c r="C2234" t="s">
        <v>171</v>
      </c>
      <c r="D2234" t="s">
        <v>4068</v>
      </c>
      <c r="E2234">
        <v>33</v>
      </c>
      <c r="F2234">
        <v>2</v>
      </c>
      <c r="G2234">
        <v>30</v>
      </c>
      <c r="H2234">
        <v>0</v>
      </c>
      <c r="I2234">
        <v>1</v>
      </c>
      <c r="J2234">
        <v>136</v>
      </c>
      <c r="K2234">
        <v>0</v>
      </c>
      <c r="L2234">
        <v>0</v>
      </c>
      <c r="M2234">
        <v>0</v>
      </c>
      <c r="N2234">
        <v>0</v>
      </c>
    </row>
    <row r="2235" spans="1:14" x14ac:dyDescent="0.25">
      <c r="A2235" t="s">
        <v>6330</v>
      </c>
      <c r="B2235" t="s">
        <v>74</v>
      </c>
      <c r="C2235" t="s">
        <v>171</v>
      </c>
      <c r="D2235" t="s">
        <v>4050</v>
      </c>
      <c r="E2235">
        <v>136</v>
      </c>
      <c r="F2235">
        <v>26</v>
      </c>
      <c r="G2235">
        <v>104</v>
      </c>
      <c r="H2235">
        <v>6</v>
      </c>
      <c r="I2235">
        <v>0</v>
      </c>
      <c r="J2235">
        <v>33</v>
      </c>
      <c r="K2235">
        <v>0</v>
      </c>
      <c r="L2235">
        <v>0</v>
      </c>
      <c r="M2235">
        <v>0</v>
      </c>
      <c r="N2235">
        <v>0</v>
      </c>
    </row>
    <row r="2236" spans="1:14" x14ac:dyDescent="0.25">
      <c r="A2236" t="s">
        <v>6331</v>
      </c>
      <c r="B2236" t="s">
        <v>74</v>
      </c>
      <c r="C2236" t="s">
        <v>171</v>
      </c>
      <c r="D2236" t="s">
        <v>4052</v>
      </c>
      <c r="E2236">
        <v>33</v>
      </c>
      <c r="F2236">
        <v>2</v>
      </c>
      <c r="G2236">
        <v>29</v>
      </c>
      <c r="H2236">
        <v>1</v>
      </c>
      <c r="I2236">
        <v>1</v>
      </c>
      <c r="J2236">
        <v>136</v>
      </c>
      <c r="K2236">
        <v>0</v>
      </c>
      <c r="L2236">
        <v>0</v>
      </c>
      <c r="M2236">
        <v>0</v>
      </c>
      <c r="N2236">
        <v>0</v>
      </c>
    </row>
    <row r="2237" spans="1:14" x14ac:dyDescent="0.25">
      <c r="A2237" t="s">
        <v>6332</v>
      </c>
      <c r="B2237" t="s">
        <v>74</v>
      </c>
      <c r="C2237" t="s">
        <v>171</v>
      </c>
      <c r="D2237" t="s">
        <v>4054</v>
      </c>
      <c r="E2237">
        <v>129</v>
      </c>
      <c r="F2237">
        <v>14</v>
      </c>
      <c r="G2237">
        <v>110</v>
      </c>
      <c r="H2237">
        <v>5</v>
      </c>
      <c r="I2237">
        <v>0</v>
      </c>
      <c r="J2237">
        <v>40</v>
      </c>
      <c r="K2237">
        <v>0</v>
      </c>
      <c r="L2237">
        <v>0</v>
      </c>
      <c r="M2237">
        <v>0</v>
      </c>
      <c r="N2237">
        <v>0</v>
      </c>
    </row>
    <row r="2238" spans="1:14" x14ac:dyDescent="0.25">
      <c r="A2238" t="s">
        <v>6333</v>
      </c>
      <c r="B2238" t="s">
        <v>74</v>
      </c>
      <c r="C2238" t="s">
        <v>171</v>
      </c>
      <c r="D2238" t="s">
        <v>4056</v>
      </c>
      <c r="E2238">
        <v>0</v>
      </c>
      <c r="F2238">
        <v>0</v>
      </c>
      <c r="G2238">
        <v>0</v>
      </c>
      <c r="H2238">
        <v>0</v>
      </c>
      <c r="I2238">
        <v>0</v>
      </c>
      <c r="J2238">
        <v>0</v>
      </c>
      <c r="K2238">
        <v>169</v>
      </c>
      <c r="L2238">
        <v>164</v>
      </c>
      <c r="M2238">
        <v>5</v>
      </c>
      <c r="N2238">
        <v>0</v>
      </c>
    </row>
    <row r="2239" spans="1:14" x14ac:dyDescent="0.25">
      <c r="A2239" t="s">
        <v>6334</v>
      </c>
      <c r="B2239" t="s">
        <v>74</v>
      </c>
      <c r="C2239" t="s">
        <v>171</v>
      </c>
      <c r="D2239" t="s">
        <v>4058</v>
      </c>
      <c r="E2239">
        <v>0</v>
      </c>
      <c r="F2239">
        <v>0</v>
      </c>
      <c r="G2239">
        <v>0</v>
      </c>
      <c r="H2239">
        <v>0</v>
      </c>
      <c r="I2239">
        <v>0</v>
      </c>
      <c r="J2239">
        <v>0</v>
      </c>
      <c r="K2239">
        <v>151</v>
      </c>
      <c r="L2239">
        <v>146</v>
      </c>
      <c r="M2239">
        <v>5</v>
      </c>
      <c r="N2239">
        <v>0</v>
      </c>
    </row>
    <row r="2240" spans="1:14" x14ac:dyDescent="0.25">
      <c r="A2240" t="s">
        <v>6335</v>
      </c>
      <c r="B2240" t="s">
        <v>74</v>
      </c>
      <c r="C2240" t="s">
        <v>172</v>
      </c>
      <c r="D2240" t="s">
        <v>4060</v>
      </c>
      <c r="E2240">
        <v>8</v>
      </c>
      <c r="F2240">
        <v>3</v>
      </c>
      <c r="G2240">
        <v>5</v>
      </c>
      <c r="H2240">
        <v>0</v>
      </c>
      <c r="I2240">
        <v>0</v>
      </c>
      <c r="J2240">
        <v>40</v>
      </c>
      <c r="K2240">
        <v>0</v>
      </c>
      <c r="L2240">
        <v>0</v>
      </c>
      <c r="M2240">
        <v>0</v>
      </c>
      <c r="N2240">
        <v>0</v>
      </c>
    </row>
    <row r="2241" spans="1:14" x14ac:dyDescent="0.25">
      <c r="A2241" t="s">
        <v>6336</v>
      </c>
      <c r="B2241" t="s">
        <v>74</v>
      </c>
      <c r="C2241" t="s">
        <v>172</v>
      </c>
      <c r="D2241" t="s">
        <v>4062</v>
      </c>
      <c r="E2241">
        <v>48</v>
      </c>
      <c r="F2241">
        <v>12</v>
      </c>
      <c r="G2241">
        <v>35</v>
      </c>
      <c r="H2241">
        <v>1</v>
      </c>
      <c r="I2241">
        <v>0</v>
      </c>
      <c r="J2241">
        <v>0</v>
      </c>
      <c r="K2241">
        <v>0</v>
      </c>
      <c r="L2241">
        <v>0</v>
      </c>
      <c r="M2241">
        <v>0</v>
      </c>
      <c r="N2241">
        <v>0</v>
      </c>
    </row>
    <row r="2242" spans="1:14" x14ac:dyDescent="0.25">
      <c r="A2242" t="s">
        <v>6337</v>
      </c>
      <c r="B2242" t="s">
        <v>74</v>
      </c>
      <c r="C2242" t="s">
        <v>172</v>
      </c>
      <c r="D2242" t="s">
        <v>4064</v>
      </c>
      <c r="E2242">
        <v>36</v>
      </c>
      <c r="F2242">
        <v>9</v>
      </c>
      <c r="G2242">
        <v>27</v>
      </c>
      <c r="H2242">
        <v>0</v>
      </c>
      <c r="I2242">
        <v>0</v>
      </c>
      <c r="J2242">
        <v>12</v>
      </c>
      <c r="K2242">
        <v>0</v>
      </c>
      <c r="L2242">
        <v>0</v>
      </c>
      <c r="M2242">
        <v>0</v>
      </c>
      <c r="N2242">
        <v>0</v>
      </c>
    </row>
    <row r="2243" spans="1:14" x14ac:dyDescent="0.25">
      <c r="A2243" t="s">
        <v>6338</v>
      </c>
      <c r="B2243" t="s">
        <v>74</v>
      </c>
      <c r="C2243" t="s">
        <v>172</v>
      </c>
      <c r="D2243" t="s">
        <v>4066</v>
      </c>
      <c r="E2243">
        <v>48</v>
      </c>
      <c r="F2243">
        <v>12</v>
      </c>
      <c r="G2243">
        <v>35</v>
      </c>
      <c r="H2243">
        <v>1</v>
      </c>
      <c r="I2243">
        <v>0</v>
      </c>
      <c r="J2243">
        <v>0</v>
      </c>
      <c r="K2243">
        <v>0</v>
      </c>
      <c r="L2243">
        <v>0</v>
      </c>
      <c r="M2243">
        <v>0</v>
      </c>
      <c r="N2243">
        <v>0</v>
      </c>
    </row>
    <row r="2244" spans="1:14" x14ac:dyDescent="0.25">
      <c r="A2244" t="s">
        <v>6339</v>
      </c>
      <c r="B2244" t="s">
        <v>74</v>
      </c>
      <c r="C2244" t="s">
        <v>172</v>
      </c>
      <c r="D2244" t="s">
        <v>4068</v>
      </c>
      <c r="E2244">
        <v>8</v>
      </c>
      <c r="F2244">
        <v>4</v>
      </c>
      <c r="G2244">
        <v>4</v>
      </c>
      <c r="H2244">
        <v>0</v>
      </c>
      <c r="I2244">
        <v>0</v>
      </c>
      <c r="J2244">
        <v>40</v>
      </c>
      <c r="K2244">
        <v>0</v>
      </c>
      <c r="L2244">
        <v>0</v>
      </c>
      <c r="M2244">
        <v>0</v>
      </c>
      <c r="N2244">
        <v>0</v>
      </c>
    </row>
    <row r="2245" spans="1:14" x14ac:dyDescent="0.25">
      <c r="A2245" t="s">
        <v>6340</v>
      </c>
      <c r="B2245" t="s">
        <v>74</v>
      </c>
      <c r="C2245" t="s">
        <v>172</v>
      </c>
      <c r="D2245" t="s">
        <v>4050</v>
      </c>
      <c r="E2245">
        <v>40</v>
      </c>
      <c r="F2245">
        <v>10</v>
      </c>
      <c r="G2245">
        <v>29</v>
      </c>
      <c r="H2245">
        <v>1</v>
      </c>
      <c r="I2245">
        <v>0</v>
      </c>
      <c r="J2245">
        <v>8</v>
      </c>
      <c r="K2245">
        <v>0</v>
      </c>
      <c r="L2245">
        <v>0</v>
      </c>
      <c r="M2245">
        <v>0</v>
      </c>
      <c r="N2245">
        <v>0</v>
      </c>
    </row>
    <row r="2246" spans="1:14" x14ac:dyDescent="0.25">
      <c r="A2246" t="s">
        <v>6341</v>
      </c>
      <c r="B2246" t="s">
        <v>74</v>
      </c>
      <c r="C2246" t="s">
        <v>172</v>
      </c>
      <c r="D2246" t="s">
        <v>4052</v>
      </c>
      <c r="E2246">
        <v>8</v>
      </c>
      <c r="F2246">
        <v>3</v>
      </c>
      <c r="G2246">
        <v>5</v>
      </c>
      <c r="H2246">
        <v>0</v>
      </c>
      <c r="I2246">
        <v>0</v>
      </c>
      <c r="J2246">
        <v>40</v>
      </c>
      <c r="K2246">
        <v>0</v>
      </c>
      <c r="L2246">
        <v>0</v>
      </c>
      <c r="M2246">
        <v>0</v>
      </c>
      <c r="N2246">
        <v>0</v>
      </c>
    </row>
    <row r="2247" spans="1:14" x14ac:dyDescent="0.25">
      <c r="A2247" t="s">
        <v>6342</v>
      </c>
      <c r="B2247" t="s">
        <v>74</v>
      </c>
      <c r="C2247" t="s">
        <v>172</v>
      </c>
      <c r="D2247" t="s">
        <v>4054</v>
      </c>
      <c r="E2247">
        <v>38</v>
      </c>
      <c r="F2247">
        <v>9</v>
      </c>
      <c r="G2247">
        <v>28</v>
      </c>
      <c r="H2247">
        <v>1</v>
      </c>
      <c r="I2247">
        <v>0</v>
      </c>
      <c r="J2247">
        <v>10</v>
      </c>
      <c r="K2247">
        <v>0</v>
      </c>
      <c r="L2247">
        <v>0</v>
      </c>
      <c r="M2247">
        <v>0</v>
      </c>
      <c r="N2247">
        <v>0</v>
      </c>
    </row>
    <row r="2248" spans="1:14" x14ac:dyDescent="0.25">
      <c r="A2248" t="s">
        <v>6343</v>
      </c>
      <c r="B2248" t="s">
        <v>74</v>
      </c>
      <c r="C2248" t="s">
        <v>172</v>
      </c>
      <c r="D2248" t="s">
        <v>4056</v>
      </c>
      <c r="E2248">
        <v>0</v>
      </c>
      <c r="F2248">
        <v>0</v>
      </c>
      <c r="G2248">
        <v>0</v>
      </c>
      <c r="H2248">
        <v>0</v>
      </c>
      <c r="I2248">
        <v>0</v>
      </c>
      <c r="J2248">
        <v>0</v>
      </c>
      <c r="K2248">
        <v>48</v>
      </c>
      <c r="L2248">
        <v>48</v>
      </c>
      <c r="M2248">
        <v>0</v>
      </c>
      <c r="N2248">
        <v>0</v>
      </c>
    </row>
    <row r="2249" spans="1:14" x14ac:dyDescent="0.25">
      <c r="A2249" t="s">
        <v>6344</v>
      </c>
      <c r="B2249" t="s">
        <v>74</v>
      </c>
      <c r="C2249" t="s">
        <v>172</v>
      </c>
      <c r="D2249" t="s">
        <v>4058</v>
      </c>
      <c r="E2249">
        <v>0</v>
      </c>
      <c r="F2249">
        <v>0</v>
      </c>
      <c r="G2249">
        <v>0</v>
      </c>
      <c r="H2249">
        <v>0</v>
      </c>
      <c r="I2249">
        <v>0</v>
      </c>
      <c r="J2249">
        <v>0</v>
      </c>
      <c r="K2249">
        <v>46</v>
      </c>
      <c r="L2249">
        <v>46</v>
      </c>
      <c r="M2249">
        <v>0</v>
      </c>
      <c r="N2249">
        <v>0</v>
      </c>
    </row>
    <row r="2250" spans="1:14" x14ac:dyDescent="0.25">
      <c r="A2250" t="s">
        <v>6345</v>
      </c>
      <c r="B2250" t="s">
        <v>74</v>
      </c>
      <c r="C2250" t="s">
        <v>173</v>
      </c>
      <c r="D2250" t="s">
        <v>4060</v>
      </c>
      <c r="E2250">
        <v>25</v>
      </c>
      <c r="F2250">
        <v>7</v>
      </c>
      <c r="G2250">
        <v>17</v>
      </c>
      <c r="H2250">
        <v>0</v>
      </c>
      <c r="I2250">
        <v>1</v>
      </c>
      <c r="J2250">
        <v>137</v>
      </c>
      <c r="K2250">
        <v>0</v>
      </c>
      <c r="L2250">
        <v>0</v>
      </c>
      <c r="M2250">
        <v>0</v>
      </c>
      <c r="N2250">
        <v>0</v>
      </c>
    </row>
    <row r="2251" spans="1:14" x14ac:dyDescent="0.25">
      <c r="A2251" t="s">
        <v>6346</v>
      </c>
      <c r="B2251" t="s">
        <v>74</v>
      </c>
      <c r="C2251" t="s">
        <v>173</v>
      </c>
      <c r="D2251" t="s">
        <v>4062</v>
      </c>
      <c r="E2251">
        <v>162</v>
      </c>
      <c r="F2251">
        <v>17</v>
      </c>
      <c r="G2251">
        <v>136</v>
      </c>
      <c r="H2251">
        <v>7</v>
      </c>
      <c r="I2251">
        <v>2</v>
      </c>
      <c r="J2251">
        <v>0</v>
      </c>
      <c r="K2251">
        <v>0</v>
      </c>
      <c r="L2251">
        <v>0</v>
      </c>
      <c r="M2251">
        <v>0</v>
      </c>
      <c r="N2251">
        <v>0</v>
      </c>
    </row>
    <row r="2252" spans="1:14" x14ac:dyDescent="0.25">
      <c r="A2252" t="s">
        <v>6347</v>
      </c>
      <c r="B2252" t="s">
        <v>74</v>
      </c>
      <c r="C2252" t="s">
        <v>173</v>
      </c>
      <c r="D2252" t="s">
        <v>4064</v>
      </c>
      <c r="E2252">
        <v>124</v>
      </c>
      <c r="F2252">
        <v>10</v>
      </c>
      <c r="G2252">
        <v>111</v>
      </c>
      <c r="H2252">
        <v>2</v>
      </c>
      <c r="I2252">
        <v>1</v>
      </c>
      <c r="J2252">
        <v>38</v>
      </c>
      <c r="K2252">
        <v>0</v>
      </c>
      <c r="L2252">
        <v>0</v>
      </c>
      <c r="M2252">
        <v>0</v>
      </c>
      <c r="N2252">
        <v>0</v>
      </c>
    </row>
    <row r="2253" spans="1:14" x14ac:dyDescent="0.25">
      <c r="A2253" t="s">
        <v>6348</v>
      </c>
      <c r="B2253" t="s">
        <v>74</v>
      </c>
      <c r="C2253" t="s">
        <v>173</v>
      </c>
      <c r="D2253" t="s">
        <v>4066</v>
      </c>
      <c r="E2253">
        <v>162</v>
      </c>
      <c r="F2253">
        <v>17</v>
      </c>
      <c r="G2253">
        <v>136</v>
      </c>
      <c r="H2253">
        <v>7</v>
      </c>
      <c r="I2253">
        <v>2</v>
      </c>
      <c r="J2253">
        <v>0</v>
      </c>
      <c r="K2253">
        <v>0</v>
      </c>
      <c r="L2253">
        <v>0</v>
      </c>
      <c r="M2253">
        <v>0</v>
      </c>
      <c r="N2253">
        <v>0</v>
      </c>
    </row>
    <row r="2254" spans="1:14" x14ac:dyDescent="0.25">
      <c r="A2254" t="s">
        <v>6349</v>
      </c>
      <c r="B2254" t="s">
        <v>74</v>
      </c>
      <c r="C2254" t="s">
        <v>173</v>
      </c>
      <c r="D2254" t="s">
        <v>4068</v>
      </c>
      <c r="E2254">
        <v>25</v>
      </c>
      <c r="F2254">
        <v>7</v>
      </c>
      <c r="G2254">
        <v>17</v>
      </c>
      <c r="H2254">
        <v>0</v>
      </c>
      <c r="I2254">
        <v>1</v>
      </c>
      <c r="J2254">
        <v>137</v>
      </c>
      <c r="K2254">
        <v>0</v>
      </c>
      <c r="L2254">
        <v>0</v>
      </c>
      <c r="M2254">
        <v>0</v>
      </c>
      <c r="N2254">
        <v>0</v>
      </c>
    </row>
    <row r="2255" spans="1:14" x14ac:dyDescent="0.25">
      <c r="A2255" t="s">
        <v>6350</v>
      </c>
      <c r="B2255" t="s">
        <v>74</v>
      </c>
      <c r="C2255" t="s">
        <v>173</v>
      </c>
      <c r="D2255" t="s">
        <v>4050</v>
      </c>
      <c r="E2255">
        <v>137</v>
      </c>
      <c r="F2255">
        <v>11</v>
      </c>
      <c r="G2255">
        <v>118</v>
      </c>
      <c r="H2255">
        <v>7</v>
      </c>
      <c r="I2255">
        <v>1</v>
      </c>
      <c r="J2255">
        <v>25</v>
      </c>
      <c r="K2255">
        <v>0</v>
      </c>
      <c r="L2255">
        <v>0</v>
      </c>
      <c r="M2255">
        <v>0</v>
      </c>
      <c r="N2255">
        <v>0</v>
      </c>
    </row>
    <row r="2256" spans="1:14" x14ac:dyDescent="0.25">
      <c r="A2256" t="s">
        <v>6351</v>
      </c>
      <c r="B2256" t="s">
        <v>74</v>
      </c>
      <c r="C2256" t="s">
        <v>173</v>
      </c>
      <c r="D2256" t="s">
        <v>4052</v>
      </c>
      <c r="E2256">
        <v>25</v>
      </c>
      <c r="F2256">
        <v>7</v>
      </c>
      <c r="G2256">
        <v>17</v>
      </c>
      <c r="H2256">
        <v>0</v>
      </c>
      <c r="I2256">
        <v>1</v>
      </c>
      <c r="J2256">
        <v>137</v>
      </c>
      <c r="K2256">
        <v>0</v>
      </c>
      <c r="L2256">
        <v>0</v>
      </c>
      <c r="M2256">
        <v>0</v>
      </c>
      <c r="N2256">
        <v>0</v>
      </c>
    </row>
    <row r="2257" spans="1:14" x14ac:dyDescent="0.25">
      <c r="A2257" t="s">
        <v>6352</v>
      </c>
      <c r="B2257" t="s">
        <v>74</v>
      </c>
      <c r="C2257" t="s">
        <v>173</v>
      </c>
      <c r="D2257" t="s">
        <v>4054</v>
      </c>
      <c r="E2257">
        <v>124</v>
      </c>
      <c r="F2257">
        <v>10</v>
      </c>
      <c r="G2257">
        <v>111</v>
      </c>
      <c r="H2257">
        <v>2</v>
      </c>
      <c r="I2257">
        <v>1</v>
      </c>
      <c r="J2257">
        <v>38</v>
      </c>
      <c r="K2257">
        <v>0</v>
      </c>
      <c r="L2257">
        <v>0</v>
      </c>
      <c r="M2257">
        <v>0</v>
      </c>
      <c r="N2257">
        <v>0</v>
      </c>
    </row>
    <row r="2258" spans="1:14" x14ac:dyDescent="0.25">
      <c r="A2258" t="s">
        <v>6353</v>
      </c>
      <c r="B2258" t="s">
        <v>74</v>
      </c>
      <c r="C2258" t="s">
        <v>173</v>
      </c>
      <c r="D2258" t="s">
        <v>4056</v>
      </c>
      <c r="E2258">
        <v>0</v>
      </c>
      <c r="F2258">
        <v>0</v>
      </c>
      <c r="G2258">
        <v>0</v>
      </c>
      <c r="H2258">
        <v>0</v>
      </c>
      <c r="I2258">
        <v>0</v>
      </c>
      <c r="J2258">
        <v>0</v>
      </c>
      <c r="K2258">
        <v>162</v>
      </c>
      <c r="L2258">
        <v>154</v>
      </c>
      <c r="M2258">
        <v>6</v>
      </c>
      <c r="N2258">
        <v>2</v>
      </c>
    </row>
    <row r="2259" spans="1:14" x14ac:dyDescent="0.25">
      <c r="A2259" t="s">
        <v>6354</v>
      </c>
      <c r="B2259" t="s">
        <v>74</v>
      </c>
      <c r="C2259" t="s">
        <v>173</v>
      </c>
      <c r="D2259" t="s">
        <v>4058</v>
      </c>
      <c r="E2259">
        <v>0</v>
      </c>
      <c r="F2259">
        <v>0</v>
      </c>
      <c r="G2259">
        <v>0</v>
      </c>
      <c r="H2259">
        <v>0</v>
      </c>
      <c r="I2259">
        <v>0</v>
      </c>
      <c r="J2259">
        <v>0</v>
      </c>
      <c r="K2259">
        <v>144</v>
      </c>
      <c r="L2259">
        <v>136</v>
      </c>
      <c r="M2259">
        <v>6</v>
      </c>
      <c r="N2259">
        <v>2</v>
      </c>
    </row>
    <row r="2260" spans="1:14" x14ac:dyDescent="0.25">
      <c r="A2260" t="s">
        <v>6355</v>
      </c>
      <c r="B2260" t="s">
        <v>74</v>
      </c>
      <c r="C2260" t="s">
        <v>174</v>
      </c>
      <c r="D2260" t="s">
        <v>4060</v>
      </c>
      <c r="E2260">
        <v>17</v>
      </c>
      <c r="F2260">
        <v>5</v>
      </c>
      <c r="G2260">
        <v>10</v>
      </c>
      <c r="H2260">
        <v>2</v>
      </c>
      <c r="I2260">
        <v>0</v>
      </c>
      <c r="J2260">
        <v>97</v>
      </c>
      <c r="K2260">
        <v>0</v>
      </c>
      <c r="L2260">
        <v>0</v>
      </c>
      <c r="M2260">
        <v>0</v>
      </c>
      <c r="N2260">
        <v>0</v>
      </c>
    </row>
    <row r="2261" spans="1:14" x14ac:dyDescent="0.25">
      <c r="A2261" t="s">
        <v>6356</v>
      </c>
      <c r="B2261" t="s">
        <v>74</v>
      </c>
      <c r="C2261" t="s">
        <v>174</v>
      </c>
      <c r="D2261" t="s">
        <v>4062</v>
      </c>
      <c r="E2261">
        <v>114</v>
      </c>
      <c r="F2261">
        <v>13</v>
      </c>
      <c r="G2261">
        <v>95</v>
      </c>
      <c r="H2261">
        <v>6</v>
      </c>
      <c r="I2261">
        <v>0</v>
      </c>
      <c r="J2261">
        <v>0</v>
      </c>
      <c r="K2261">
        <v>0</v>
      </c>
      <c r="L2261">
        <v>0</v>
      </c>
      <c r="M2261">
        <v>0</v>
      </c>
      <c r="N2261">
        <v>0</v>
      </c>
    </row>
    <row r="2262" spans="1:14" x14ac:dyDescent="0.25">
      <c r="A2262" t="s">
        <v>6357</v>
      </c>
      <c r="B2262" t="s">
        <v>74</v>
      </c>
      <c r="C2262" t="s">
        <v>174</v>
      </c>
      <c r="D2262" t="s">
        <v>4064</v>
      </c>
      <c r="E2262">
        <v>84</v>
      </c>
      <c r="F2262">
        <v>7</v>
      </c>
      <c r="G2262">
        <v>76</v>
      </c>
      <c r="H2262">
        <v>1</v>
      </c>
      <c r="I2262">
        <v>0</v>
      </c>
      <c r="J2262">
        <v>30</v>
      </c>
      <c r="K2262">
        <v>0</v>
      </c>
      <c r="L2262">
        <v>0</v>
      </c>
      <c r="M2262">
        <v>0</v>
      </c>
      <c r="N2262">
        <v>0</v>
      </c>
    </row>
    <row r="2263" spans="1:14" x14ac:dyDescent="0.25">
      <c r="A2263" t="s">
        <v>6358</v>
      </c>
      <c r="B2263" t="s">
        <v>74</v>
      </c>
      <c r="C2263" t="s">
        <v>174</v>
      </c>
      <c r="D2263" t="s">
        <v>4066</v>
      </c>
      <c r="E2263">
        <v>114</v>
      </c>
      <c r="F2263">
        <v>13</v>
      </c>
      <c r="G2263">
        <v>95</v>
      </c>
      <c r="H2263">
        <v>6</v>
      </c>
      <c r="I2263">
        <v>0</v>
      </c>
      <c r="J2263">
        <v>0</v>
      </c>
      <c r="K2263">
        <v>0</v>
      </c>
      <c r="L2263">
        <v>0</v>
      </c>
      <c r="M2263">
        <v>0</v>
      </c>
      <c r="N2263">
        <v>0</v>
      </c>
    </row>
    <row r="2264" spans="1:14" x14ac:dyDescent="0.25">
      <c r="A2264" t="s">
        <v>6359</v>
      </c>
      <c r="B2264" t="s">
        <v>74</v>
      </c>
      <c r="C2264" t="s">
        <v>174</v>
      </c>
      <c r="D2264" t="s">
        <v>4068</v>
      </c>
      <c r="E2264">
        <v>17</v>
      </c>
      <c r="F2264">
        <v>5</v>
      </c>
      <c r="G2264">
        <v>10</v>
      </c>
      <c r="H2264">
        <v>2</v>
      </c>
      <c r="I2264">
        <v>0</v>
      </c>
      <c r="J2264">
        <v>97</v>
      </c>
      <c r="K2264">
        <v>0</v>
      </c>
      <c r="L2264">
        <v>0</v>
      </c>
      <c r="M2264">
        <v>0</v>
      </c>
      <c r="N2264">
        <v>0</v>
      </c>
    </row>
    <row r="2265" spans="1:14" x14ac:dyDescent="0.25">
      <c r="A2265" t="s">
        <v>6360</v>
      </c>
      <c r="B2265" t="s">
        <v>74</v>
      </c>
      <c r="C2265" t="s">
        <v>174</v>
      </c>
      <c r="D2265" t="s">
        <v>4050</v>
      </c>
      <c r="E2265">
        <v>97</v>
      </c>
      <c r="F2265">
        <v>18</v>
      </c>
      <c r="G2265">
        <v>75</v>
      </c>
      <c r="H2265">
        <v>4</v>
      </c>
      <c r="I2265">
        <v>0</v>
      </c>
      <c r="J2265">
        <v>17</v>
      </c>
      <c r="K2265">
        <v>0</v>
      </c>
      <c r="L2265">
        <v>0</v>
      </c>
      <c r="M2265">
        <v>0</v>
      </c>
      <c r="N2265">
        <v>0</v>
      </c>
    </row>
    <row r="2266" spans="1:14" x14ac:dyDescent="0.25">
      <c r="A2266" t="s">
        <v>6361</v>
      </c>
      <c r="B2266" t="s">
        <v>74</v>
      </c>
      <c r="C2266" t="s">
        <v>174</v>
      </c>
      <c r="D2266" t="s">
        <v>4052</v>
      </c>
      <c r="E2266">
        <v>17</v>
      </c>
      <c r="F2266">
        <v>3</v>
      </c>
      <c r="G2266">
        <v>12</v>
      </c>
      <c r="H2266">
        <v>2</v>
      </c>
      <c r="I2266">
        <v>0</v>
      </c>
      <c r="J2266">
        <v>97</v>
      </c>
      <c r="K2266">
        <v>0</v>
      </c>
      <c r="L2266">
        <v>0</v>
      </c>
      <c r="M2266">
        <v>0</v>
      </c>
      <c r="N2266">
        <v>0</v>
      </c>
    </row>
    <row r="2267" spans="1:14" x14ac:dyDescent="0.25">
      <c r="A2267" t="s">
        <v>6362</v>
      </c>
      <c r="B2267" t="s">
        <v>74</v>
      </c>
      <c r="C2267" t="s">
        <v>174</v>
      </c>
      <c r="D2267" t="s">
        <v>4054</v>
      </c>
      <c r="E2267">
        <v>87</v>
      </c>
      <c r="F2267">
        <v>9</v>
      </c>
      <c r="G2267">
        <v>77</v>
      </c>
      <c r="H2267">
        <v>1</v>
      </c>
      <c r="I2267">
        <v>0</v>
      </c>
      <c r="J2267">
        <v>27</v>
      </c>
      <c r="K2267">
        <v>0</v>
      </c>
      <c r="L2267">
        <v>0</v>
      </c>
      <c r="M2267">
        <v>0</v>
      </c>
      <c r="N2267">
        <v>0</v>
      </c>
    </row>
    <row r="2268" spans="1:14" x14ac:dyDescent="0.25">
      <c r="A2268" t="s">
        <v>6363</v>
      </c>
      <c r="B2268" t="s">
        <v>74</v>
      </c>
      <c r="C2268" t="s">
        <v>174</v>
      </c>
      <c r="D2268" t="s">
        <v>4056</v>
      </c>
      <c r="E2268">
        <v>0</v>
      </c>
      <c r="F2268">
        <v>0</v>
      </c>
      <c r="G2268">
        <v>0</v>
      </c>
      <c r="H2268">
        <v>0</v>
      </c>
      <c r="I2268">
        <v>0</v>
      </c>
      <c r="J2268">
        <v>0</v>
      </c>
      <c r="K2268">
        <v>113</v>
      </c>
      <c r="L2268">
        <v>111</v>
      </c>
      <c r="M2268">
        <v>2</v>
      </c>
      <c r="N2268">
        <v>0</v>
      </c>
    </row>
    <row r="2269" spans="1:14" x14ac:dyDescent="0.25">
      <c r="A2269" t="s">
        <v>6364</v>
      </c>
      <c r="B2269" t="s">
        <v>74</v>
      </c>
      <c r="C2269" t="s">
        <v>174</v>
      </c>
      <c r="D2269" t="s">
        <v>4058</v>
      </c>
      <c r="E2269">
        <v>0</v>
      </c>
      <c r="F2269">
        <v>0</v>
      </c>
      <c r="G2269">
        <v>0</v>
      </c>
      <c r="H2269">
        <v>0</v>
      </c>
      <c r="I2269">
        <v>0</v>
      </c>
      <c r="J2269">
        <v>0</v>
      </c>
      <c r="K2269">
        <v>108</v>
      </c>
      <c r="L2269">
        <v>108</v>
      </c>
      <c r="M2269">
        <v>0</v>
      </c>
      <c r="N2269">
        <v>0</v>
      </c>
    </row>
    <row r="2270" spans="1:14" x14ac:dyDescent="0.25">
      <c r="A2270" t="s">
        <v>6365</v>
      </c>
      <c r="B2270" t="s">
        <v>74</v>
      </c>
      <c r="C2270" t="s">
        <v>175</v>
      </c>
      <c r="D2270" t="s">
        <v>4060</v>
      </c>
      <c r="E2270">
        <v>14</v>
      </c>
      <c r="F2270">
        <v>1</v>
      </c>
      <c r="G2270">
        <v>10</v>
      </c>
      <c r="H2270">
        <v>2</v>
      </c>
      <c r="I2270">
        <v>1</v>
      </c>
      <c r="J2270">
        <v>86</v>
      </c>
      <c r="K2270">
        <v>0</v>
      </c>
      <c r="L2270">
        <v>0</v>
      </c>
      <c r="M2270">
        <v>0</v>
      </c>
      <c r="N2270">
        <v>0</v>
      </c>
    </row>
    <row r="2271" spans="1:14" x14ac:dyDescent="0.25">
      <c r="A2271" t="s">
        <v>6366</v>
      </c>
      <c r="B2271" t="s">
        <v>74</v>
      </c>
      <c r="C2271" t="s">
        <v>175</v>
      </c>
      <c r="D2271" t="s">
        <v>4062</v>
      </c>
      <c r="E2271">
        <v>100</v>
      </c>
      <c r="F2271">
        <v>10</v>
      </c>
      <c r="G2271">
        <v>82</v>
      </c>
      <c r="H2271">
        <v>6</v>
      </c>
      <c r="I2271">
        <v>2</v>
      </c>
      <c r="J2271">
        <v>0</v>
      </c>
      <c r="K2271">
        <v>0</v>
      </c>
      <c r="L2271">
        <v>0</v>
      </c>
      <c r="M2271">
        <v>0</v>
      </c>
      <c r="N2271">
        <v>0</v>
      </c>
    </row>
    <row r="2272" spans="1:14" x14ac:dyDescent="0.25">
      <c r="A2272" t="s">
        <v>6367</v>
      </c>
      <c r="B2272" t="s">
        <v>74</v>
      </c>
      <c r="C2272" t="s">
        <v>175</v>
      </c>
      <c r="D2272" t="s">
        <v>4064</v>
      </c>
      <c r="E2272">
        <v>75</v>
      </c>
      <c r="F2272">
        <v>9</v>
      </c>
      <c r="G2272">
        <v>64</v>
      </c>
      <c r="H2272">
        <v>2</v>
      </c>
      <c r="I2272">
        <v>0</v>
      </c>
      <c r="J2272">
        <v>25</v>
      </c>
      <c r="K2272">
        <v>0</v>
      </c>
      <c r="L2272">
        <v>0</v>
      </c>
      <c r="M2272">
        <v>0</v>
      </c>
      <c r="N2272">
        <v>0</v>
      </c>
    </row>
    <row r="2273" spans="1:14" x14ac:dyDescent="0.25">
      <c r="A2273" t="s">
        <v>6368</v>
      </c>
      <c r="B2273" t="s">
        <v>74</v>
      </c>
      <c r="C2273" t="s">
        <v>175</v>
      </c>
      <c r="D2273" t="s">
        <v>4066</v>
      </c>
      <c r="E2273">
        <v>100</v>
      </c>
      <c r="F2273">
        <v>10</v>
      </c>
      <c r="G2273">
        <v>82</v>
      </c>
      <c r="H2273">
        <v>6</v>
      </c>
      <c r="I2273">
        <v>2</v>
      </c>
      <c r="J2273">
        <v>0</v>
      </c>
      <c r="K2273">
        <v>0</v>
      </c>
      <c r="L2273">
        <v>0</v>
      </c>
      <c r="M2273">
        <v>0</v>
      </c>
      <c r="N2273">
        <v>0</v>
      </c>
    </row>
    <row r="2274" spans="1:14" x14ac:dyDescent="0.25">
      <c r="A2274" t="s">
        <v>6369</v>
      </c>
      <c r="B2274" t="s">
        <v>74</v>
      </c>
      <c r="C2274" t="s">
        <v>175</v>
      </c>
      <c r="D2274" t="s">
        <v>4068</v>
      </c>
      <c r="E2274">
        <v>14</v>
      </c>
      <c r="F2274">
        <v>0</v>
      </c>
      <c r="G2274">
        <v>12</v>
      </c>
      <c r="H2274">
        <v>1</v>
      </c>
      <c r="I2274">
        <v>1</v>
      </c>
      <c r="J2274">
        <v>86</v>
      </c>
      <c r="K2274">
        <v>0</v>
      </c>
      <c r="L2274">
        <v>0</v>
      </c>
      <c r="M2274">
        <v>0</v>
      </c>
      <c r="N2274">
        <v>0</v>
      </c>
    </row>
    <row r="2275" spans="1:14" x14ac:dyDescent="0.25">
      <c r="A2275" t="s">
        <v>6370</v>
      </c>
      <c r="B2275" t="s">
        <v>74</v>
      </c>
      <c r="C2275" t="s">
        <v>175</v>
      </c>
      <c r="D2275" t="s">
        <v>4050</v>
      </c>
      <c r="E2275">
        <v>86</v>
      </c>
      <c r="F2275">
        <v>11</v>
      </c>
      <c r="G2275">
        <v>69</v>
      </c>
      <c r="H2275">
        <v>5</v>
      </c>
      <c r="I2275">
        <v>1</v>
      </c>
      <c r="J2275">
        <v>14</v>
      </c>
      <c r="K2275">
        <v>0</v>
      </c>
      <c r="L2275">
        <v>0</v>
      </c>
      <c r="M2275">
        <v>0</v>
      </c>
      <c r="N2275">
        <v>0</v>
      </c>
    </row>
    <row r="2276" spans="1:14" x14ac:dyDescent="0.25">
      <c r="A2276" t="s">
        <v>6371</v>
      </c>
      <c r="B2276" t="s">
        <v>74</v>
      </c>
      <c r="C2276" t="s">
        <v>175</v>
      </c>
      <c r="D2276" t="s">
        <v>4052</v>
      </c>
      <c r="E2276">
        <v>14</v>
      </c>
      <c r="F2276">
        <v>0</v>
      </c>
      <c r="G2276">
        <v>11</v>
      </c>
      <c r="H2276">
        <v>2</v>
      </c>
      <c r="I2276">
        <v>1</v>
      </c>
      <c r="J2276">
        <v>86</v>
      </c>
      <c r="K2276">
        <v>0</v>
      </c>
      <c r="L2276">
        <v>0</v>
      </c>
      <c r="M2276">
        <v>0</v>
      </c>
      <c r="N2276">
        <v>0</v>
      </c>
    </row>
    <row r="2277" spans="1:14" x14ac:dyDescent="0.25">
      <c r="A2277" t="s">
        <v>6372</v>
      </c>
      <c r="B2277" t="s">
        <v>74</v>
      </c>
      <c r="C2277" t="s">
        <v>175</v>
      </c>
      <c r="D2277" t="s">
        <v>4054</v>
      </c>
      <c r="E2277">
        <v>77</v>
      </c>
      <c r="F2277">
        <v>9</v>
      </c>
      <c r="G2277">
        <v>64</v>
      </c>
      <c r="H2277">
        <v>3</v>
      </c>
      <c r="I2277">
        <v>1</v>
      </c>
      <c r="J2277">
        <v>23</v>
      </c>
      <c r="K2277">
        <v>0</v>
      </c>
      <c r="L2277">
        <v>0</v>
      </c>
      <c r="M2277">
        <v>0</v>
      </c>
      <c r="N2277">
        <v>0</v>
      </c>
    </row>
    <row r="2278" spans="1:14" x14ac:dyDescent="0.25">
      <c r="A2278" t="s">
        <v>6373</v>
      </c>
      <c r="B2278" t="s">
        <v>74</v>
      </c>
      <c r="C2278" t="s">
        <v>175</v>
      </c>
      <c r="D2278" t="s">
        <v>4056</v>
      </c>
      <c r="E2278">
        <v>0</v>
      </c>
      <c r="F2278">
        <v>0</v>
      </c>
      <c r="G2278">
        <v>0</v>
      </c>
      <c r="H2278">
        <v>0</v>
      </c>
      <c r="I2278">
        <v>0</v>
      </c>
      <c r="J2278">
        <v>0</v>
      </c>
      <c r="K2278">
        <v>97</v>
      </c>
      <c r="L2278">
        <v>91</v>
      </c>
      <c r="M2278">
        <v>6</v>
      </c>
      <c r="N2278">
        <v>0</v>
      </c>
    </row>
    <row r="2279" spans="1:14" x14ac:dyDescent="0.25">
      <c r="A2279" t="s">
        <v>6374</v>
      </c>
      <c r="B2279" t="s">
        <v>74</v>
      </c>
      <c r="C2279" t="s">
        <v>175</v>
      </c>
      <c r="D2279" t="s">
        <v>4058</v>
      </c>
      <c r="E2279">
        <v>0</v>
      </c>
      <c r="F2279">
        <v>0</v>
      </c>
      <c r="G2279">
        <v>0</v>
      </c>
      <c r="H2279">
        <v>0</v>
      </c>
      <c r="I2279">
        <v>0</v>
      </c>
      <c r="J2279">
        <v>0</v>
      </c>
      <c r="K2279">
        <v>81</v>
      </c>
      <c r="L2279">
        <v>76</v>
      </c>
      <c r="M2279">
        <v>5</v>
      </c>
      <c r="N2279">
        <v>0</v>
      </c>
    </row>
    <row r="2280" spans="1:14" x14ac:dyDescent="0.25">
      <c r="A2280" t="s">
        <v>6375</v>
      </c>
      <c r="B2280" t="s">
        <v>74</v>
      </c>
      <c r="C2280" t="s">
        <v>176</v>
      </c>
      <c r="D2280" t="s">
        <v>4060</v>
      </c>
      <c r="E2280">
        <v>41</v>
      </c>
      <c r="F2280">
        <v>9</v>
      </c>
      <c r="G2280">
        <v>28</v>
      </c>
      <c r="H2280">
        <v>4</v>
      </c>
      <c r="I2280">
        <v>0</v>
      </c>
      <c r="J2280">
        <v>260</v>
      </c>
      <c r="K2280">
        <v>0</v>
      </c>
      <c r="L2280">
        <v>0</v>
      </c>
      <c r="M2280">
        <v>0</v>
      </c>
      <c r="N2280">
        <v>0</v>
      </c>
    </row>
    <row r="2281" spans="1:14" x14ac:dyDescent="0.25">
      <c r="A2281" t="s">
        <v>6376</v>
      </c>
      <c r="B2281" t="s">
        <v>74</v>
      </c>
      <c r="C2281" t="s">
        <v>176</v>
      </c>
      <c r="D2281" t="s">
        <v>4062</v>
      </c>
      <c r="E2281">
        <v>301</v>
      </c>
      <c r="F2281">
        <v>53</v>
      </c>
      <c r="G2281">
        <v>235</v>
      </c>
      <c r="H2281">
        <v>10</v>
      </c>
      <c r="I2281">
        <v>3</v>
      </c>
      <c r="J2281">
        <v>0</v>
      </c>
      <c r="K2281">
        <v>0</v>
      </c>
      <c r="L2281">
        <v>0</v>
      </c>
      <c r="M2281">
        <v>0</v>
      </c>
      <c r="N2281">
        <v>0</v>
      </c>
    </row>
    <row r="2282" spans="1:14" x14ac:dyDescent="0.25">
      <c r="A2282" t="s">
        <v>6377</v>
      </c>
      <c r="B2282" t="s">
        <v>74</v>
      </c>
      <c r="C2282" t="s">
        <v>176</v>
      </c>
      <c r="D2282" t="s">
        <v>4064</v>
      </c>
      <c r="E2282">
        <v>244</v>
      </c>
      <c r="F2282">
        <v>40</v>
      </c>
      <c r="G2282">
        <v>202</v>
      </c>
      <c r="H2282">
        <v>2</v>
      </c>
      <c r="I2282">
        <v>0</v>
      </c>
      <c r="J2282">
        <v>57</v>
      </c>
      <c r="K2282">
        <v>0</v>
      </c>
      <c r="L2282">
        <v>0</v>
      </c>
      <c r="M2282">
        <v>0</v>
      </c>
      <c r="N2282">
        <v>0</v>
      </c>
    </row>
    <row r="2283" spans="1:14" x14ac:dyDescent="0.25">
      <c r="A2283" t="s">
        <v>6378</v>
      </c>
      <c r="B2283" t="s">
        <v>74</v>
      </c>
      <c r="C2283" t="s">
        <v>176</v>
      </c>
      <c r="D2283" t="s">
        <v>4066</v>
      </c>
      <c r="E2283">
        <v>301</v>
      </c>
      <c r="F2283">
        <v>53</v>
      </c>
      <c r="G2283">
        <v>235</v>
      </c>
      <c r="H2283">
        <v>10</v>
      </c>
      <c r="I2283">
        <v>3</v>
      </c>
      <c r="J2283">
        <v>0</v>
      </c>
      <c r="K2283">
        <v>0</v>
      </c>
      <c r="L2283">
        <v>0</v>
      </c>
      <c r="M2283">
        <v>0</v>
      </c>
      <c r="N2283">
        <v>0</v>
      </c>
    </row>
    <row r="2284" spans="1:14" x14ac:dyDescent="0.25">
      <c r="A2284" t="s">
        <v>6379</v>
      </c>
      <c r="B2284" t="s">
        <v>74</v>
      </c>
      <c r="C2284" t="s">
        <v>176</v>
      </c>
      <c r="D2284" t="s">
        <v>4068</v>
      </c>
      <c r="E2284">
        <v>41</v>
      </c>
      <c r="F2284">
        <v>9</v>
      </c>
      <c r="G2284">
        <v>26</v>
      </c>
      <c r="H2284">
        <v>3</v>
      </c>
      <c r="I2284">
        <v>3</v>
      </c>
      <c r="J2284">
        <v>260</v>
      </c>
      <c r="K2284">
        <v>0</v>
      </c>
      <c r="L2284">
        <v>0</v>
      </c>
      <c r="M2284">
        <v>0</v>
      </c>
      <c r="N2284">
        <v>0</v>
      </c>
    </row>
    <row r="2285" spans="1:14" x14ac:dyDescent="0.25">
      <c r="A2285" t="s">
        <v>6380</v>
      </c>
      <c r="B2285" t="s">
        <v>74</v>
      </c>
      <c r="C2285" t="s">
        <v>176</v>
      </c>
      <c r="D2285" t="s">
        <v>4050</v>
      </c>
      <c r="E2285">
        <v>260</v>
      </c>
      <c r="F2285">
        <v>53</v>
      </c>
      <c r="G2285">
        <v>204</v>
      </c>
      <c r="H2285">
        <v>3</v>
      </c>
      <c r="I2285">
        <v>0</v>
      </c>
      <c r="J2285">
        <v>41</v>
      </c>
      <c r="K2285">
        <v>0</v>
      </c>
      <c r="L2285">
        <v>0</v>
      </c>
      <c r="M2285">
        <v>0</v>
      </c>
      <c r="N2285">
        <v>0</v>
      </c>
    </row>
    <row r="2286" spans="1:14" x14ac:dyDescent="0.25">
      <c r="A2286" t="s">
        <v>6381</v>
      </c>
      <c r="B2286" t="s">
        <v>74</v>
      </c>
      <c r="C2286" t="s">
        <v>176</v>
      </c>
      <c r="D2286" t="s">
        <v>4052</v>
      </c>
      <c r="E2286">
        <v>41</v>
      </c>
      <c r="F2286">
        <v>9</v>
      </c>
      <c r="G2286">
        <v>27</v>
      </c>
      <c r="H2286">
        <v>5</v>
      </c>
      <c r="I2286">
        <v>0</v>
      </c>
      <c r="J2286">
        <v>260</v>
      </c>
      <c r="K2286">
        <v>0</v>
      </c>
      <c r="L2286">
        <v>0</v>
      </c>
      <c r="M2286">
        <v>0</v>
      </c>
      <c r="N2286">
        <v>0</v>
      </c>
    </row>
    <row r="2287" spans="1:14" x14ac:dyDescent="0.25">
      <c r="A2287" t="s">
        <v>6382</v>
      </c>
      <c r="B2287" t="s">
        <v>74</v>
      </c>
      <c r="C2287" t="s">
        <v>176</v>
      </c>
      <c r="D2287" t="s">
        <v>4054</v>
      </c>
      <c r="E2287">
        <v>252</v>
      </c>
      <c r="F2287">
        <v>40</v>
      </c>
      <c r="G2287">
        <v>209</v>
      </c>
      <c r="H2287">
        <v>3</v>
      </c>
      <c r="I2287">
        <v>0</v>
      </c>
      <c r="J2287">
        <v>49</v>
      </c>
      <c r="K2287">
        <v>0</v>
      </c>
      <c r="L2287">
        <v>0</v>
      </c>
      <c r="M2287">
        <v>0</v>
      </c>
      <c r="N2287">
        <v>0</v>
      </c>
    </row>
    <row r="2288" spans="1:14" x14ac:dyDescent="0.25">
      <c r="A2288" t="s">
        <v>6383</v>
      </c>
      <c r="B2288" t="s">
        <v>74</v>
      </c>
      <c r="C2288" t="s">
        <v>176</v>
      </c>
      <c r="D2288" t="s">
        <v>4056</v>
      </c>
      <c r="E2288">
        <v>0</v>
      </c>
      <c r="F2288">
        <v>0</v>
      </c>
      <c r="G2288">
        <v>0</v>
      </c>
      <c r="H2288">
        <v>0</v>
      </c>
      <c r="I2288">
        <v>0</v>
      </c>
      <c r="J2288">
        <v>0</v>
      </c>
      <c r="K2288">
        <v>298</v>
      </c>
      <c r="L2288">
        <v>292</v>
      </c>
      <c r="M2288">
        <v>6</v>
      </c>
      <c r="N2288">
        <v>0</v>
      </c>
    </row>
    <row r="2289" spans="1:14" x14ac:dyDescent="0.25">
      <c r="A2289" t="s">
        <v>6384</v>
      </c>
      <c r="B2289" t="s">
        <v>74</v>
      </c>
      <c r="C2289" t="s">
        <v>176</v>
      </c>
      <c r="D2289" t="s">
        <v>4058</v>
      </c>
      <c r="E2289">
        <v>0</v>
      </c>
      <c r="F2289">
        <v>0</v>
      </c>
      <c r="G2289">
        <v>0</v>
      </c>
      <c r="H2289">
        <v>0</v>
      </c>
      <c r="I2289">
        <v>0</v>
      </c>
      <c r="J2289">
        <v>0</v>
      </c>
      <c r="K2289">
        <v>261</v>
      </c>
      <c r="L2289">
        <v>256</v>
      </c>
      <c r="M2289">
        <v>5</v>
      </c>
      <c r="N2289">
        <v>0</v>
      </c>
    </row>
    <row r="2290" spans="1:14" x14ac:dyDescent="0.25">
      <c r="A2290" t="s">
        <v>6385</v>
      </c>
      <c r="B2290" t="s">
        <v>74</v>
      </c>
      <c r="C2290" t="s">
        <v>177</v>
      </c>
      <c r="D2290" t="s">
        <v>4060</v>
      </c>
      <c r="E2290">
        <v>4</v>
      </c>
      <c r="F2290">
        <v>0</v>
      </c>
      <c r="G2290">
        <v>4</v>
      </c>
      <c r="H2290">
        <v>0</v>
      </c>
      <c r="I2290">
        <v>0</v>
      </c>
      <c r="J2290">
        <v>37</v>
      </c>
      <c r="K2290">
        <v>0</v>
      </c>
      <c r="L2290">
        <v>0</v>
      </c>
      <c r="M2290">
        <v>0</v>
      </c>
      <c r="N2290">
        <v>0</v>
      </c>
    </row>
    <row r="2291" spans="1:14" x14ac:dyDescent="0.25">
      <c r="A2291" t="s">
        <v>6386</v>
      </c>
      <c r="B2291" t="s">
        <v>74</v>
      </c>
      <c r="C2291" t="s">
        <v>177</v>
      </c>
      <c r="D2291" t="s">
        <v>4062</v>
      </c>
      <c r="E2291">
        <v>41</v>
      </c>
      <c r="F2291">
        <v>1</v>
      </c>
      <c r="G2291">
        <v>39</v>
      </c>
      <c r="H2291">
        <v>0</v>
      </c>
      <c r="I2291">
        <v>1</v>
      </c>
      <c r="J2291">
        <v>0</v>
      </c>
      <c r="K2291">
        <v>0</v>
      </c>
      <c r="L2291">
        <v>0</v>
      </c>
      <c r="M2291">
        <v>0</v>
      </c>
      <c r="N2291">
        <v>0</v>
      </c>
    </row>
    <row r="2292" spans="1:14" x14ac:dyDescent="0.25">
      <c r="A2292" t="s">
        <v>6387</v>
      </c>
      <c r="B2292" t="s">
        <v>74</v>
      </c>
      <c r="C2292" t="s">
        <v>177</v>
      </c>
      <c r="D2292" t="s">
        <v>4064</v>
      </c>
      <c r="E2292">
        <v>35</v>
      </c>
      <c r="F2292">
        <v>1</v>
      </c>
      <c r="G2292">
        <v>34</v>
      </c>
      <c r="H2292">
        <v>0</v>
      </c>
      <c r="I2292">
        <v>0</v>
      </c>
      <c r="J2292">
        <v>6</v>
      </c>
      <c r="K2292">
        <v>0</v>
      </c>
      <c r="L2292">
        <v>0</v>
      </c>
      <c r="M2292">
        <v>0</v>
      </c>
      <c r="N2292">
        <v>0</v>
      </c>
    </row>
    <row r="2293" spans="1:14" x14ac:dyDescent="0.25">
      <c r="A2293" t="s">
        <v>6388</v>
      </c>
      <c r="B2293" t="s">
        <v>74</v>
      </c>
      <c r="C2293" t="s">
        <v>177</v>
      </c>
      <c r="D2293" t="s">
        <v>4066</v>
      </c>
      <c r="E2293">
        <v>41</v>
      </c>
      <c r="F2293">
        <v>1</v>
      </c>
      <c r="G2293">
        <v>39</v>
      </c>
      <c r="H2293">
        <v>0</v>
      </c>
      <c r="I2293">
        <v>1</v>
      </c>
      <c r="J2293">
        <v>0</v>
      </c>
      <c r="K2293">
        <v>0</v>
      </c>
      <c r="L2293">
        <v>0</v>
      </c>
      <c r="M2293">
        <v>0</v>
      </c>
      <c r="N2293">
        <v>0</v>
      </c>
    </row>
    <row r="2294" spans="1:14" x14ac:dyDescent="0.25">
      <c r="A2294" t="s">
        <v>6389</v>
      </c>
      <c r="B2294" t="s">
        <v>74</v>
      </c>
      <c r="C2294" t="s">
        <v>177</v>
      </c>
      <c r="D2294" t="s">
        <v>4068</v>
      </c>
      <c r="E2294">
        <v>4</v>
      </c>
      <c r="F2294">
        <v>0</v>
      </c>
      <c r="G2294">
        <v>4</v>
      </c>
      <c r="H2294">
        <v>0</v>
      </c>
      <c r="I2294">
        <v>0</v>
      </c>
      <c r="J2294">
        <v>37</v>
      </c>
      <c r="K2294">
        <v>0</v>
      </c>
      <c r="L2294">
        <v>0</v>
      </c>
      <c r="M2294">
        <v>0</v>
      </c>
      <c r="N2294">
        <v>0</v>
      </c>
    </row>
    <row r="2295" spans="1:14" x14ac:dyDescent="0.25">
      <c r="A2295" t="s">
        <v>6390</v>
      </c>
      <c r="B2295" t="s">
        <v>74</v>
      </c>
      <c r="C2295" t="s">
        <v>177</v>
      </c>
      <c r="D2295" t="s">
        <v>4050</v>
      </c>
      <c r="E2295">
        <v>37</v>
      </c>
      <c r="F2295">
        <v>1</v>
      </c>
      <c r="G2295">
        <v>35</v>
      </c>
      <c r="H2295">
        <v>0</v>
      </c>
      <c r="I2295">
        <v>1</v>
      </c>
      <c r="J2295">
        <v>4</v>
      </c>
      <c r="K2295">
        <v>0</v>
      </c>
      <c r="L2295">
        <v>0</v>
      </c>
      <c r="M2295">
        <v>0</v>
      </c>
      <c r="N2295">
        <v>0</v>
      </c>
    </row>
    <row r="2296" spans="1:14" x14ac:dyDescent="0.25">
      <c r="A2296" t="s">
        <v>6391</v>
      </c>
      <c r="B2296" t="s">
        <v>74</v>
      </c>
      <c r="C2296" t="s">
        <v>177</v>
      </c>
      <c r="D2296" t="s">
        <v>4052</v>
      </c>
      <c r="E2296">
        <v>4</v>
      </c>
      <c r="F2296">
        <v>0</v>
      </c>
      <c r="G2296">
        <v>4</v>
      </c>
      <c r="H2296">
        <v>0</v>
      </c>
      <c r="I2296">
        <v>0</v>
      </c>
      <c r="J2296">
        <v>37</v>
      </c>
      <c r="K2296">
        <v>0</v>
      </c>
      <c r="L2296">
        <v>0</v>
      </c>
      <c r="M2296">
        <v>0</v>
      </c>
      <c r="N2296">
        <v>0</v>
      </c>
    </row>
    <row r="2297" spans="1:14" x14ac:dyDescent="0.25">
      <c r="A2297" t="s">
        <v>6392</v>
      </c>
      <c r="B2297" t="s">
        <v>74</v>
      </c>
      <c r="C2297" t="s">
        <v>177</v>
      </c>
      <c r="D2297" t="s">
        <v>4054</v>
      </c>
      <c r="E2297">
        <v>36</v>
      </c>
      <c r="F2297">
        <v>1</v>
      </c>
      <c r="G2297">
        <v>35</v>
      </c>
      <c r="H2297">
        <v>0</v>
      </c>
      <c r="I2297">
        <v>0</v>
      </c>
      <c r="J2297">
        <v>5</v>
      </c>
      <c r="K2297">
        <v>0</v>
      </c>
      <c r="L2297">
        <v>0</v>
      </c>
      <c r="M2297">
        <v>0</v>
      </c>
      <c r="N2297">
        <v>0</v>
      </c>
    </row>
    <row r="2298" spans="1:14" x14ac:dyDescent="0.25">
      <c r="A2298" t="s">
        <v>6393</v>
      </c>
      <c r="B2298" t="s">
        <v>74</v>
      </c>
      <c r="C2298" t="s">
        <v>177</v>
      </c>
      <c r="D2298" t="s">
        <v>4056</v>
      </c>
      <c r="E2298">
        <v>0</v>
      </c>
      <c r="F2298">
        <v>0</v>
      </c>
      <c r="G2298">
        <v>0</v>
      </c>
      <c r="H2298">
        <v>0</v>
      </c>
      <c r="I2298">
        <v>0</v>
      </c>
      <c r="J2298">
        <v>0</v>
      </c>
      <c r="K2298">
        <v>41</v>
      </c>
      <c r="L2298">
        <v>40</v>
      </c>
      <c r="M2298">
        <v>1</v>
      </c>
      <c r="N2298">
        <v>0</v>
      </c>
    </row>
    <row r="2299" spans="1:14" x14ac:dyDescent="0.25">
      <c r="A2299" t="s">
        <v>6394</v>
      </c>
      <c r="B2299" t="s">
        <v>74</v>
      </c>
      <c r="C2299" t="s">
        <v>177</v>
      </c>
      <c r="D2299" t="s">
        <v>4058</v>
      </c>
      <c r="E2299">
        <v>0</v>
      </c>
      <c r="F2299">
        <v>0</v>
      </c>
      <c r="G2299">
        <v>0</v>
      </c>
      <c r="H2299">
        <v>0</v>
      </c>
      <c r="I2299">
        <v>0</v>
      </c>
      <c r="J2299">
        <v>0</v>
      </c>
      <c r="K2299">
        <v>39</v>
      </c>
      <c r="L2299">
        <v>38</v>
      </c>
      <c r="M2299">
        <v>1</v>
      </c>
      <c r="N2299">
        <v>0</v>
      </c>
    </row>
    <row r="2300" spans="1:14" x14ac:dyDescent="0.25">
      <c r="A2300" t="s">
        <v>6395</v>
      </c>
      <c r="B2300" t="s">
        <v>74</v>
      </c>
      <c r="C2300" t="s">
        <v>178</v>
      </c>
      <c r="D2300" t="s">
        <v>4060</v>
      </c>
      <c r="E2300">
        <v>6</v>
      </c>
      <c r="F2300">
        <v>1</v>
      </c>
      <c r="G2300">
        <v>5</v>
      </c>
      <c r="H2300">
        <v>0</v>
      </c>
      <c r="I2300">
        <v>0</v>
      </c>
      <c r="J2300">
        <v>57</v>
      </c>
      <c r="K2300">
        <v>0</v>
      </c>
      <c r="L2300">
        <v>0</v>
      </c>
      <c r="M2300">
        <v>0</v>
      </c>
      <c r="N2300">
        <v>0</v>
      </c>
    </row>
    <row r="2301" spans="1:14" x14ac:dyDescent="0.25">
      <c r="A2301" t="s">
        <v>6396</v>
      </c>
      <c r="B2301" t="s">
        <v>74</v>
      </c>
      <c r="C2301" t="s">
        <v>178</v>
      </c>
      <c r="D2301" t="s">
        <v>4062</v>
      </c>
      <c r="E2301">
        <v>63</v>
      </c>
      <c r="F2301">
        <v>5</v>
      </c>
      <c r="G2301">
        <v>58</v>
      </c>
      <c r="H2301">
        <v>0</v>
      </c>
      <c r="I2301">
        <v>0</v>
      </c>
      <c r="J2301">
        <v>0</v>
      </c>
      <c r="K2301">
        <v>0</v>
      </c>
      <c r="L2301">
        <v>0</v>
      </c>
      <c r="M2301">
        <v>0</v>
      </c>
      <c r="N2301">
        <v>0</v>
      </c>
    </row>
    <row r="2302" spans="1:14" x14ac:dyDescent="0.25">
      <c r="A2302" t="s">
        <v>6397</v>
      </c>
      <c r="B2302" t="s">
        <v>74</v>
      </c>
      <c r="C2302" t="s">
        <v>178</v>
      </c>
      <c r="D2302" t="s">
        <v>4064</v>
      </c>
      <c r="E2302">
        <v>51</v>
      </c>
      <c r="F2302">
        <v>5</v>
      </c>
      <c r="G2302">
        <v>46</v>
      </c>
      <c r="H2302">
        <v>0</v>
      </c>
      <c r="I2302">
        <v>0</v>
      </c>
      <c r="J2302">
        <v>12</v>
      </c>
      <c r="K2302">
        <v>0</v>
      </c>
      <c r="L2302">
        <v>0</v>
      </c>
      <c r="M2302">
        <v>0</v>
      </c>
      <c r="N2302">
        <v>0</v>
      </c>
    </row>
    <row r="2303" spans="1:14" x14ac:dyDescent="0.25">
      <c r="A2303" t="s">
        <v>6398</v>
      </c>
      <c r="B2303" t="s">
        <v>74</v>
      </c>
      <c r="C2303" t="s">
        <v>178</v>
      </c>
      <c r="D2303" t="s">
        <v>4066</v>
      </c>
      <c r="E2303">
        <v>63</v>
      </c>
      <c r="F2303">
        <v>5</v>
      </c>
      <c r="G2303">
        <v>58</v>
      </c>
      <c r="H2303">
        <v>0</v>
      </c>
      <c r="I2303">
        <v>0</v>
      </c>
      <c r="J2303">
        <v>0</v>
      </c>
      <c r="K2303">
        <v>0</v>
      </c>
      <c r="L2303">
        <v>0</v>
      </c>
      <c r="M2303">
        <v>0</v>
      </c>
      <c r="N2303">
        <v>0</v>
      </c>
    </row>
    <row r="2304" spans="1:14" x14ac:dyDescent="0.25">
      <c r="A2304" t="s">
        <v>6399</v>
      </c>
      <c r="B2304" t="s">
        <v>74</v>
      </c>
      <c r="C2304" t="s">
        <v>178</v>
      </c>
      <c r="D2304" t="s">
        <v>4068</v>
      </c>
      <c r="E2304">
        <v>6</v>
      </c>
      <c r="F2304">
        <v>1</v>
      </c>
      <c r="G2304">
        <v>5</v>
      </c>
      <c r="H2304">
        <v>0</v>
      </c>
      <c r="I2304">
        <v>0</v>
      </c>
      <c r="J2304">
        <v>57</v>
      </c>
      <c r="K2304">
        <v>0</v>
      </c>
      <c r="L2304">
        <v>0</v>
      </c>
      <c r="M2304">
        <v>0</v>
      </c>
      <c r="N2304">
        <v>0</v>
      </c>
    </row>
    <row r="2305" spans="1:14" x14ac:dyDescent="0.25">
      <c r="A2305" t="s">
        <v>6400</v>
      </c>
      <c r="B2305" t="s">
        <v>74</v>
      </c>
      <c r="C2305" t="s">
        <v>178</v>
      </c>
      <c r="D2305" t="s">
        <v>4050</v>
      </c>
      <c r="E2305">
        <v>57</v>
      </c>
      <c r="F2305">
        <v>7</v>
      </c>
      <c r="G2305">
        <v>50</v>
      </c>
      <c r="H2305">
        <v>0</v>
      </c>
      <c r="I2305">
        <v>0</v>
      </c>
      <c r="J2305">
        <v>6</v>
      </c>
      <c r="K2305">
        <v>0</v>
      </c>
      <c r="L2305">
        <v>0</v>
      </c>
      <c r="M2305">
        <v>0</v>
      </c>
      <c r="N2305">
        <v>0</v>
      </c>
    </row>
    <row r="2306" spans="1:14" x14ac:dyDescent="0.25">
      <c r="A2306" t="s">
        <v>6401</v>
      </c>
      <c r="B2306" t="s">
        <v>74</v>
      </c>
      <c r="C2306" t="s">
        <v>178</v>
      </c>
      <c r="D2306" t="s">
        <v>4052</v>
      </c>
      <c r="E2306">
        <v>6</v>
      </c>
      <c r="F2306">
        <v>0</v>
      </c>
      <c r="G2306">
        <v>6</v>
      </c>
      <c r="H2306">
        <v>0</v>
      </c>
      <c r="I2306">
        <v>0</v>
      </c>
      <c r="J2306">
        <v>57</v>
      </c>
      <c r="K2306">
        <v>0</v>
      </c>
      <c r="L2306">
        <v>0</v>
      </c>
      <c r="M2306">
        <v>0</v>
      </c>
      <c r="N2306">
        <v>0</v>
      </c>
    </row>
    <row r="2307" spans="1:14" x14ac:dyDescent="0.25">
      <c r="A2307" t="s">
        <v>6402</v>
      </c>
      <c r="B2307" t="s">
        <v>74</v>
      </c>
      <c r="C2307" t="s">
        <v>178</v>
      </c>
      <c r="D2307" t="s">
        <v>4054</v>
      </c>
      <c r="E2307">
        <v>52</v>
      </c>
      <c r="F2307">
        <v>5</v>
      </c>
      <c r="G2307">
        <v>47</v>
      </c>
      <c r="H2307">
        <v>0</v>
      </c>
      <c r="I2307">
        <v>0</v>
      </c>
      <c r="J2307">
        <v>11</v>
      </c>
      <c r="K2307">
        <v>0</v>
      </c>
      <c r="L2307">
        <v>0</v>
      </c>
      <c r="M2307">
        <v>0</v>
      </c>
      <c r="N2307">
        <v>0</v>
      </c>
    </row>
    <row r="2308" spans="1:14" x14ac:dyDescent="0.25">
      <c r="A2308" t="s">
        <v>6403</v>
      </c>
      <c r="B2308" t="s">
        <v>74</v>
      </c>
      <c r="C2308" t="s">
        <v>178</v>
      </c>
      <c r="D2308" t="s">
        <v>4056</v>
      </c>
      <c r="E2308">
        <v>0</v>
      </c>
      <c r="F2308">
        <v>0</v>
      </c>
      <c r="G2308">
        <v>0</v>
      </c>
      <c r="H2308">
        <v>0</v>
      </c>
      <c r="I2308">
        <v>0</v>
      </c>
      <c r="J2308">
        <v>0</v>
      </c>
      <c r="K2308">
        <v>63</v>
      </c>
      <c r="L2308">
        <v>63</v>
      </c>
      <c r="M2308">
        <v>0</v>
      </c>
      <c r="N2308">
        <v>0</v>
      </c>
    </row>
    <row r="2309" spans="1:14" x14ac:dyDescent="0.25">
      <c r="A2309" t="s">
        <v>6404</v>
      </c>
      <c r="B2309" t="s">
        <v>74</v>
      </c>
      <c r="C2309" t="s">
        <v>178</v>
      </c>
      <c r="D2309" t="s">
        <v>4058</v>
      </c>
      <c r="E2309">
        <v>0</v>
      </c>
      <c r="F2309">
        <v>0</v>
      </c>
      <c r="G2309">
        <v>0</v>
      </c>
      <c r="H2309">
        <v>0</v>
      </c>
      <c r="I2309">
        <v>0</v>
      </c>
      <c r="J2309">
        <v>0</v>
      </c>
      <c r="K2309">
        <v>59</v>
      </c>
      <c r="L2309">
        <v>59</v>
      </c>
      <c r="M2309">
        <v>0</v>
      </c>
      <c r="N2309">
        <v>0</v>
      </c>
    </row>
    <row r="2310" spans="1:14" x14ac:dyDescent="0.25">
      <c r="A2310" t="s">
        <v>6405</v>
      </c>
      <c r="B2310" t="s">
        <v>74</v>
      </c>
      <c r="C2310" t="s">
        <v>179</v>
      </c>
      <c r="D2310" t="s">
        <v>4060</v>
      </c>
      <c r="E2310">
        <v>24</v>
      </c>
      <c r="F2310">
        <v>11</v>
      </c>
      <c r="G2310">
        <v>12</v>
      </c>
      <c r="H2310">
        <v>1</v>
      </c>
      <c r="I2310">
        <v>0</v>
      </c>
      <c r="J2310">
        <v>89</v>
      </c>
      <c r="K2310">
        <v>0</v>
      </c>
      <c r="L2310">
        <v>0</v>
      </c>
      <c r="M2310">
        <v>0</v>
      </c>
      <c r="N2310">
        <v>0</v>
      </c>
    </row>
    <row r="2311" spans="1:14" x14ac:dyDescent="0.25">
      <c r="A2311" t="s">
        <v>6406</v>
      </c>
      <c r="B2311" t="s">
        <v>74</v>
      </c>
      <c r="C2311" t="s">
        <v>179</v>
      </c>
      <c r="D2311" t="s">
        <v>4062</v>
      </c>
      <c r="E2311">
        <v>113</v>
      </c>
      <c r="F2311">
        <v>25</v>
      </c>
      <c r="G2311">
        <v>84</v>
      </c>
      <c r="H2311">
        <v>3</v>
      </c>
      <c r="I2311">
        <v>1</v>
      </c>
      <c r="J2311">
        <v>0</v>
      </c>
      <c r="K2311">
        <v>0</v>
      </c>
      <c r="L2311">
        <v>0</v>
      </c>
      <c r="M2311">
        <v>0</v>
      </c>
      <c r="N2311">
        <v>0</v>
      </c>
    </row>
    <row r="2312" spans="1:14" x14ac:dyDescent="0.25">
      <c r="A2312" t="s">
        <v>6407</v>
      </c>
      <c r="B2312" t="s">
        <v>74</v>
      </c>
      <c r="C2312" t="s">
        <v>179</v>
      </c>
      <c r="D2312" t="s">
        <v>4064</v>
      </c>
      <c r="E2312">
        <v>81</v>
      </c>
      <c r="F2312">
        <v>16</v>
      </c>
      <c r="G2312">
        <v>64</v>
      </c>
      <c r="H2312">
        <v>1</v>
      </c>
      <c r="I2312">
        <v>0</v>
      </c>
      <c r="J2312">
        <v>32</v>
      </c>
      <c r="K2312">
        <v>0</v>
      </c>
      <c r="L2312">
        <v>0</v>
      </c>
      <c r="M2312">
        <v>0</v>
      </c>
      <c r="N2312">
        <v>0</v>
      </c>
    </row>
    <row r="2313" spans="1:14" x14ac:dyDescent="0.25">
      <c r="A2313" t="s">
        <v>6408</v>
      </c>
      <c r="B2313" t="s">
        <v>74</v>
      </c>
      <c r="C2313" t="s">
        <v>179</v>
      </c>
      <c r="D2313" t="s">
        <v>4066</v>
      </c>
      <c r="E2313">
        <v>113</v>
      </c>
      <c r="F2313">
        <v>25</v>
      </c>
      <c r="G2313">
        <v>84</v>
      </c>
      <c r="H2313">
        <v>3</v>
      </c>
      <c r="I2313">
        <v>1</v>
      </c>
      <c r="J2313">
        <v>0</v>
      </c>
      <c r="K2313">
        <v>0</v>
      </c>
      <c r="L2313">
        <v>0</v>
      </c>
      <c r="M2313">
        <v>0</v>
      </c>
      <c r="N2313">
        <v>0</v>
      </c>
    </row>
    <row r="2314" spans="1:14" x14ac:dyDescent="0.25">
      <c r="A2314" t="s">
        <v>6409</v>
      </c>
      <c r="B2314" t="s">
        <v>74</v>
      </c>
      <c r="C2314" t="s">
        <v>179</v>
      </c>
      <c r="D2314" t="s">
        <v>4068</v>
      </c>
      <c r="E2314">
        <v>24</v>
      </c>
      <c r="F2314">
        <v>8</v>
      </c>
      <c r="G2314">
        <v>14</v>
      </c>
      <c r="H2314">
        <v>1</v>
      </c>
      <c r="I2314">
        <v>1</v>
      </c>
      <c r="J2314">
        <v>89</v>
      </c>
      <c r="K2314">
        <v>0</v>
      </c>
      <c r="L2314">
        <v>0</v>
      </c>
      <c r="M2314">
        <v>0</v>
      </c>
      <c r="N2314">
        <v>0</v>
      </c>
    </row>
    <row r="2315" spans="1:14" x14ac:dyDescent="0.25">
      <c r="A2315" t="s">
        <v>6410</v>
      </c>
      <c r="B2315" t="s">
        <v>74</v>
      </c>
      <c r="C2315" t="s">
        <v>179</v>
      </c>
      <c r="D2315" t="s">
        <v>4050</v>
      </c>
      <c r="E2315">
        <v>89</v>
      </c>
      <c r="F2315">
        <v>23</v>
      </c>
      <c r="G2315">
        <v>65</v>
      </c>
      <c r="H2315">
        <v>1</v>
      </c>
      <c r="I2315">
        <v>0</v>
      </c>
      <c r="J2315">
        <v>24</v>
      </c>
      <c r="K2315">
        <v>0</v>
      </c>
      <c r="L2315">
        <v>0</v>
      </c>
      <c r="M2315">
        <v>0</v>
      </c>
      <c r="N2315">
        <v>0</v>
      </c>
    </row>
    <row r="2316" spans="1:14" x14ac:dyDescent="0.25">
      <c r="A2316" t="s">
        <v>6411</v>
      </c>
      <c r="B2316" t="s">
        <v>74</v>
      </c>
      <c r="C2316" t="s">
        <v>179</v>
      </c>
      <c r="D2316" t="s">
        <v>4052</v>
      </c>
      <c r="E2316">
        <v>24</v>
      </c>
      <c r="F2316">
        <v>6</v>
      </c>
      <c r="G2316">
        <v>17</v>
      </c>
      <c r="H2316">
        <v>1</v>
      </c>
      <c r="I2316">
        <v>0</v>
      </c>
      <c r="J2316">
        <v>89</v>
      </c>
      <c r="K2316">
        <v>0</v>
      </c>
      <c r="L2316">
        <v>0</v>
      </c>
      <c r="M2316">
        <v>0</v>
      </c>
      <c r="N2316">
        <v>0</v>
      </c>
    </row>
    <row r="2317" spans="1:14" x14ac:dyDescent="0.25">
      <c r="A2317" t="s">
        <v>6412</v>
      </c>
      <c r="B2317" t="s">
        <v>74</v>
      </c>
      <c r="C2317" t="s">
        <v>179</v>
      </c>
      <c r="D2317" t="s">
        <v>4054</v>
      </c>
      <c r="E2317">
        <v>82</v>
      </c>
      <c r="F2317">
        <v>16</v>
      </c>
      <c r="G2317">
        <v>64</v>
      </c>
      <c r="H2317">
        <v>2</v>
      </c>
      <c r="I2317">
        <v>0</v>
      </c>
      <c r="J2317">
        <v>31</v>
      </c>
      <c r="K2317">
        <v>0</v>
      </c>
      <c r="L2317">
        <v>0</v>
      </c>
      <c r="M2317">
        <v>0</v>
      </c>
      <c r="N2317">
        <v>0</v>
      </c>
    </row>
    <row r="2318" spans="1:14" x14ac:dyDescent="0.25">
      <c r="A2318" t="s">
        <v>6413</v>
      </c>
      <c r="B2318" t="s">
        <v>74</v>
      </c>
      <c r="C2318" t="s">
        <v>179</v>
      </c>
      <c r="D2318" t="s">
        <v>4056</v>
      </c>
      <c r="E2318">
        <v>0</v>
      </c>
      <c r="F2318">
        <v>0</v>
      </c>
      <c r="G2318">
        <v>0</v>
      </c>
      <c r="H2318">
        <v>0</v>
      </c>
      <c r="I2318">
        <v>0</v>
      </c>
      <c r="J2318">
        <v>0</v>
      </c>
      <c r="K2318">
        <v>112</v>
      </c>
      <c r="L2318">
        <v>109</v>
      </c>
      <c r="M2318">
        <v>3</v>
      </c>
      <c r="N2318">
        <v>0</v>
      </c>
    </row>
    <row r="2319" spans="1:14" x14ac:dyDescent="0.25">
      <c r="A2319" t="s">
        <v>6414</v>
      </c>
      <c r="B2319" t="s">
        <v>74</v>
      </c>
      <c r="C2319" t="s">
        <v>179</v>
      </c>
      <c r="D2319" t="s">
        <v>4058</v>
      </c>
      <c r="E2319">
        <v>0</v>
      </c>
      <c r="F2319">
        <v>0</v>
      </c>
      <c r="G2319">
        <v>0</v>
      </c>
      <c r="H2319">
        <v>0</v>
      </c>
      <c r="I2319">
        <v>0</v>
      </c>
      <c r="J2319">
        <v>0</v>
      </c>
      <c r="K2319">
        <v>108</v>
      </c>
      <c r="L2319">
        <v>106</v>
      </c>
      <c r="M2319">
        <v>2</v>
      </c>
      <c r="N2319">
        <v>0</v>
      </c>
    </row>
    <row r="2320" spans="1:14" x14ac:dyDescent="0.25">
      <c r="A2320" t="s">
        <v>6415</v>
      </c>
      <c r="B2320" t="s">
        <v>74</v>
      </c>
      <c r="C2320" t="s">
        <v>180</v>
      </c>
      <c r="D2320" t="s">
        <v>4060</v>
      </c>
      <c r="E2320">
        <v>25</v>
      </c>
      <c r="F2320">
        <v>8</v>
      </c>
      <c r="G2320">
        <v>16</v>
      </c>
      <c r="H2320">
        <v>1</v>
      </c>
      <c r="I2320">
        <v>0</v>
      </c>
      <c r="J2320">
        <v>72</v>
      </c>
      <c r="K2320">
        <v>0</v>
      </c>
      <c r="L2320">
        <v>0</v>
      </c>
      <c r="M2320">
        <v>0</v>
      </c>
      <c r="N2320">
        <v>0</v>
      </c>
    </row>
    <row r="2321" spans="1:14" x14ac:dyDescent="0.25">
      <c r="A2321" t="s">
        <v>6416</v>
      </c>
      <c r="B2321" t="s">
        <v>74</v>
      </c>
      <c r="C2321" t="s">
        <v>180</v>
      </c>
      <c r="D2321" t="s">
        <v>4062</v>
      </c>
      <c r="E2321">
        <v>97</v>
      </c>
      <c r="F2321">
        <v>18</v>
      </c>
      <c r="G2321">
        <v>76</v>
      </c>
      <c r="H2321">
        <v>3</v>
      </c>
      <c r="I2321">
        <v>0</v>
      </c>
      <c r="J2321">
        <v>0</v>
      </c>
      <c r="K2321">
        <v>0</v>
      </c>
      <c r="L2321">
        <v>0</v>
      </c>
      <c r="M2321">
        <v>0</v>
      </c>
      <c r="N2321">
        <v>0</v>
      </c>
    </row>
    <row r="2322" spans="1:14" x14ac:dyDescent="0.25">
      <c r="A2322" t="s">
        <v>6417</v>
      </c>
      <c r="B2322" t="s">
        <v>74</v>
      </c>
      <c r="C2322" t="s">
        <v>180</v>
      </c>
      <c r="D2322" t="s">
        <v>4064</v>
      </c>
      <c r="E2322">
        <v>70</v>
      </c>
      <c r="F2322">
        <v>11</v>
      </c>
      <c r="G2322">
        <v>59</v>
      </c>
      <c r="H2322">
        <v>0</v>
      </c>
      <c r="I2322">
        <v>0</v>
      </c>
      <c r="J2322">
        <v>27</v>
      </c>
      <c r="K2322">
        <v>0</v>
      </c>
      <c r="L2322">
        <v>0</v>
      </c>
      <c r="M2322">
        <v>0</v>
      </c>
      <c r="N2322">
        <v>0</v>
      </c>
    </row>
    <row r="2323" spans="1:14" x14ac:dyDescent="0.25">
      <c r="A2323" t="s">
        <v>6418</v>
      </c>
      <c r="B2323" t="s">
        <v>74</v>
      </c>
      <c r="C2323" t="s">
        <v>180</v>
      </c>
      <c r="D2323" t="s">
        <v>4066</v>
      </c>
      <c r="E2323">
        <v>97</v>
      </c>
      <c r="F2323">
        <v>18</v>
      </c>
      <c r="G2323">
        <v>76</v>
      </c>
      <c r="H2323">
        <v>3</v>
      </c>
      <c r="I2323">
        <v>0</v>
      </c>
      <c r="J2323">
        <v>0</v>
      </c>
      <c r="K2323">
        <v>0</v>
      </c>
      <c r="L2323">
        <v>0</v>
      </c>
      <c r="M2323">
        <v>0</v>
      </c>
      <c r="N2323">
        <v>0</v>
      </c>
    </row>
    <row r="2324" spans="1:14" x14ac:dyDescent="0.25">
      <c r="A2324" t="s">
        <v>6419</v>
      </c>
      <c r="B2324" t="s">
        <v>74</v>
      </c>
      <c r="C2324" t="s">
        <v>180</v>
      </c>
      <c r="D2324" t="s">
        <v>4068</v>
      </c>
      <c r="E2324">
        <v>25</v>
      </c>
      <c r="F2324">
        <v>9</v>
      </c>
      <c r="G2324">
        <v>16</v>
      </c>
      <c r="H2324">
        <v>0</v>
      </c>
      <c r="I2324">
        <v>0</v>
      </c>
      <c r="J2324">
        <v>72</v>
      </c>
      <c r="K2324">
        <v>0</v>
      </c>
      <c r="L2324">
        <v>0</v>
      </c>
      <c r="M2324">
        <v>0</v>
      </c>
      <c r="N2324">
        <v>0</v>
      </c>
    </row>
    <row r="2325" spans="1:14" x14ac:dyDescent="0.25">
      <c r="A2325" t="s">
        <v>6420</v>
      </c>
      <c r="B2325" t="s">
        <v>74</v>
      </c>
      <c r="C2325" t="s">
        <v>180</v>
      </c>
      <c r="D2325" t="s">
        <v>4050</v>
      </c>
      <c r="E2325">
        <v>72</v>
      </c>
      <c r="F2325">
        <v>17</v>
      </c>
      <c r="G2325">
        <v>55</v>
      </c>
      <c r="H2325">
        <v>0</v>
      </c>
      <c r="I2325">
        <v>0</v>
      </c>
      <c r="J2325">
        <v>25</v>
      </c>
      <c r="K2325">
        <v>0</v>
      </c>
      <c r="L2325">
        <v>0</v>
      </c>
      <c r="M2325">
        <v>0</v>
      </c>
      <c r="N2325">
        <v>0</v>
      </c>
    </row>
    <row r="2326" spans="1:14" x14ac:dyDescent="0.25">
      <c r="A2326" t="s">
        <v>6421</v>
      </c>
      <c r="B2326" t="s">
        <v>74</v>
      </c>
      <c r="C2326" t="s">
        <v>180</v>
      </c>
      <c r="D2326" t="s">
        <v>4052</v>
      </c>
      <c r="E2326">
        <v>25</v>
      </c>
      <c r="F2326">
        <v>7</v>
      </c>
      <c r="G2326">
        <v>16</v>
      </c>
      <c r="H2326">
        <v>2</v>
      </c>
      <c r="I2326">
        <v>0</v>
      </c>
      <c r="J2326">
        <v>72</v>
      </c>
      <c r="K2326">
        <v>0</v>
      </c>
      <c r="L2326">
        <v>0</v>
      </c>
      <c r="M2326">
        <v>0</v>
      </c>
      <c r="N2326">
        <v>0</v>
      </c>
    </row>
    <row r="2327" spans="1:14" x14ac:dyDescent="0.25">
      <c r="A2327" t="s">
        <v>6422</v>
      </c>
      <c r="B2327" t="s">
        <v>74</v>
      </c>
      <c r="C2327" t="s">
        <v>180</v>
      </c>
      <c r="D2327" t="s">
        <v>4054</v>
      </c>
      <c r="E2327">
        <v>70</v>
      </c>
      <c r="F2327">
        <v>11</v>
      </c>
      <c r="G2327">
        <v>59</v>
      </c>
      <c r="H2327">
        <v>0</v>
      </c>
      <c r="I2327">
        <v>0</v>
      </c>
      <c r="J2327">
        <v>27</v>
      </c>
      <c r="K2327">
        <v>0</v>
      </c>
      <c r="L2327">
        <v>0</v>
      </c>
      <c r="M2327">
        <v>0</v>
      </c>
      <c r="N2327">
        <v>0</v>
      </c>
    </row>
    <row r="2328" spans="1:14" x14ac:dyDescent="0.25">
      <c r="A2328" t="s">
        <v>6423</v>
      </c>
      <c r="B2328" t="s">
        <v>74</v>
      </c>
      <c r="C2328" t="s">
        <v>180</v>
      </c>
      <c r="D2328" t="s">
        <v>4056</v>
      </c>
      <c r="E2328">
        <v>0</v>
      </c>
      <c r="F2328">
        <v>0</v>
      </c>
      <c r="G2328">
        <v>0</v>
      </c>
      <c r="H2328">
        <v>0</v>
      </c>
      <c r="I2328">
        <v>0</v>
      </c>
      <c r="J2328">
        <v>0</v>
      </c>
      <c r="K2328">
        <v>97</v>
      </c>
      <c r="L2328">
        <v>96</v>
      </c>
      <c r="M2328">
        <v>1</v>
      </c>
      <c r="N2328">
        <v>0</v>
      </c>
    </row>
    <row r="2329" spans="1:14" x14ac:dyDescent="0.25">
      <c r="A2329" t="s">
        <v>6424</v>
      </c>
      <c r="B2329" t="s">
        <v>74</v>
      </c>
      <c r="C2329" t="s">
        <v>180</v>
      </c>
      <c r="D2329" t="s">
        <v>4058</v>
      </c>
      <c r="E2329">
        <v>0</v>
      </c>
      <c r="F2329">
        <v>0</v>
      </c>
      <c r="G2329">
        <v>0</v>
      </c>
      <c r="H2329">
        <v>0</v>
      </c>
      <c r="I2329">
        <v>0</v>
      </c>
      <c r="J2329">
        <v>0</v>
      </c>
      <c r="K2329">
        <v>96</v>
      </c>
      <c r="L2329">
        <v>95</v>
      </c>
      <c r="M2329">
        <v>1</v>
      </c>
      <c r="N2329">
        <v>0</v>
      </c>
    </row>
    <row r="2330" spans="1:14" x14ac:dyDescent="0.25">
      <c r="A2330" t="s">
        <v>6425</v>
      </c>
      <c r="B2330" t="s">
        <v>74</v>
      </c>
      <c r="C2330" t="s">
        <v>181</v>
      </c>
      <c r="D2330" t="s">
        <v>4060</v>
      </c>
      <c r="E2330">
        <v>39</v>
      </c>
      <c r="F2330">
        <v>8</v>
      </c>
      <c r="G2330">
        <v>29</v>
      </c>
      <c r="H2330">
        <v>2</v>
      </c>
      <c r="I2330">
        <v>0</v>
      </c>
      <c r="J2330">
        <v>195</v>
      </c>
      <c r="K2330">
        <v>0</v>
      </c>
      <c r="L2330">
        <v>0</v>
      </c>
      <c r="M2330">
        <v>0</v>
      </c>
      <c r="N2330">
        <v>0</v>
      </c>
    </row>
    <row r="2331" spans="1:14" x14ac:dyDescent="0.25">
      <c r="A2331" t="s">
        <v>6426</v>
      </c>
      <c r="B2331" t="s">
        <v>74</v>
      </c>
      <c r="C2331" t="s">
        <v>181</v>
      </c>
      <c r="D2331" t="s">
        <v>4062</v>
      </c>
      <c r="E2331">
        <v>234</v>
      </c>
      <c r="F2331">
        <v>35</v>
      </c>
      <c r="G2331">
        <v>194</v>
      </c>
      <c r="H2331">
        <v>4</v>
      </c>
      <c r="I2331">
        <v>1</v>
      </c>
      <c r="J2331">
        <v>0</v>
      </c>
      <c r="K2331">
        <v>0</v>
      </c>
      <c r="L2331">
        <v>0</v>
      </c>
      <c r="M2331">
        <v>0</v>
      </c>
      <c r="N2331">
        <v>0</v>
      </c>
    </row>
    <row r="2332" spans="1:14" x14ac:dyDescent="0.25">
      <c r="A2332" t="s">
        <v>6427</v>
      </c>
      <c r="B2332" t="s">
        <v>74</v>
      </c>
      <c r="C2332" t="s">
        <v>181</v>
      </c>
      <c r="D2332" t="s">
        <v>4064</v>
      </c>
      <c r="E2332">
        <v>168</v>
      </c>
      <c r="F2332">
        <v>20</v>
      </c>
      <c r="G2332">
        <v>147</v>
      </c>
      <c r="H2332">
        <v>1</v>
      </c>
      <c r="I2332">
        <v>0</v>
      </c>
      <c r="J2332">
        <v>66</v>
      </c>
      <c r="K2332">
        <v>0</v>
      </c>
      <c r="L2332">
        <v>0</v>
      </c>
      <c r="M2332">
        <v>0</v>
      </c>
      <c r="N2332">
        <v>0</v>
      </c>
    </row>
    <row r="2333" spans="1:14" x14ac:dyDescent="0.25">
      <c r="A2333" t="s">
        <v>6428</v>
      </c>
      <c r="B2333" t="s">
        <v>74</v>
      </c>
      <c r="C2333" t="s">
        <v>181</v>
      </c>
      <c r="D2333" t="s">
        <v>4066</v>
      </c>
      <c r="E2333">
        <v>234</v>
      </c>
      <c r="F2333">
        <v>35</v>
      </c>
      <c r="G2333">
        <v>194</v>
      </c>
      <c r="H2333">
        <v>4</v>
      </c>
      <c r="I2333">
        <v>1</v>
      </c>
      <c r="J2333">
        <v>0</v>
      </c>
      <c r="K2333">
        <v>0</v>
      </c>
      <c r="L2333">
        <v>0</v>
      </c>
      <c r="M2333">
        <v>0</v>
      </c>
      <c r="N2333">
        <v>0</v>
      </c>
    </row>
    <row r="2334" spans="1:14" x14ac:dyDescent="0.25">
      <c r="A2334" t="s">
        <v>6429</v>
      </c>
      <c r="B2334" t="s">
        <v>74</v>
      </c>
      <c r="C2334" t="s">
        <v>181</v>
      </c>
      <c r="D2334" t="s">
        <v>4068</v>
      </c>
      <c r="E2334">
        <v>39</v>
      </c>
      <c r="F2334">
        <v>9</v>
      </c>
      <c r="G2334">
        <v>28</v>
      </c>
      <c r="H2334">
        <v>1</v>
      </c>
      <c r="I2334">
        <v>1</v>
      </c>
      <c r="J2334">
        <v>195</v>
      </c>
      <c r="K2334">
        <v>0</v>
      </c>
      <c r="L2334">
        <v>0</v>
      </c>
      <c r="M2334">
        <v>0</v>
      </c>
      <c r="N2334">
        <v>0</v>
      </c>
    </row>
    <row r="2335" spans="1:14" x14ac:dyDescent="0.25">
      <c r="A2335" t="s">
        <v>6430</v>
      </c>
      <c r="B2335" t="s">
        <v>74</v>
      </c>
      <c r="C2335" t="s">
        <v>181</v>
      </c>
      <c r="D2335" t="s">
        <v>4050</v>
      </c>
      <c r="E2335">
        <v>195</v>
      </c>
      <c r="F2335">
        <v>32</v>
      </c>
      <c r="G2335">
        <v>159</v>
      </c>
      <c r="H2335">
        <v>4</v>
      </c>
      <c r="I2335">
        <v>0</v>
      </c>
      <c r="J2335">
        <v>39</v>
      </c>
      <c r="K2335">
        <v>0</v>
      </c>
      <c r="L2335">
        <v>0</v>
      </c>
      <c r="M2335">
        <v>0</v>
      </c>
      <c r="N2335">
        <v>0</v>
      </c>
    </row>
    <row r="2336" spans="1:14" x14ac:dyDescent="0.25">
      <c r="A2336" t="s">
        <v>6431</v>
      </c>
      <c r="B2336" t="s">
        <v>74</v>
      </c>
      <c r="C2336" t="s">
        <v>181</v>
      </c>
      <c r="D2336" t="s">
        <v>4052</v>
      </c>
      <c r="E2336">
        <v>39</v>
      </c>
      <c r="F2336">
        <v>5</v>
      </c>
      <c r="G2336">
        <v>32</v>
      </c>
      <c r="H2336">
        <v>2</v>
      </c>
      <c r="I2336">
        <v>0</v>
      </c>
      <c r="J2336">
        <v>195</v>
      </c>
      <c r="K2336">
        <v>0</v>
      </c>
      <c r="L2336">
        <v>0</v>
      </c>
      <c r="M2336">
        <v>0</v>
      </c>
      <c r="N2336">
        <v>0</v>
      </c>
    </row>
    <row r="2337" spans="1:14" x14ac:dyDescent="0.25">
      <c r="A2337" t="s">
        <v>6432</v>
      </c>
      <c r="B2337" t="s">
        <v>74</v>
      </c>
      <c r="C2337" t="s">
        <v>181</v>
      </c>
      <c r="D2337" t="s">
        <v>4054</v>
      </c>
      <c r="E2337">
        <v>179</v>
      </c>
      <c r="F2337">
        <v>21</v>
      </c>
      <c r="G2337">
        <v>156</v>
      </c>
      <c r="H2337">
        <v>2</v>
      </c>
      <c r="I2337">
        <v>0</v>
      </c>
      <c r="J2337">
        <v>55</v>
      </c>
      <c r="K2337">
        <v>0</v>
      </c>
      <c r="L2337">
        <v>0</v>
      </c>
      <c r="M2337">
        <v>0</v>
      </c>
      <c r="N2337">
        <v>0</v>
      </c>
    </row>
    <row r="2338" spans="1:14" x14ac:dyDescent="0.25">
      <c r="A2338" t="s">
        <v>6433</v>
      </c>
      <c r="B2338" t="s">
        <v>74</v>
      </c>
      <c r="C2338" t="s">
        <v>181</v>
      </c>
      <c r="D2338" t="s">
        <v>4056</v>
      </c>
      <c r="E2338">
        <v>0</v>
      </c>
      <c r="F2338">
        <v>0</v>
      </c>
      <c r="G2338">
        <v>0</v>
      </c>
      <c r="H2338">
        <v>0</v>
      </c>
      <c r="I2338">
        <v>0</v>
      </c>
      <c r="J2338">
        <v>0</v>
      </c>
      <c r="K2338">
        <v>234</v>
      </c>
      <c r="L2338">
        <v>230</v>
      </c>
      <c r="M2338">
        <v>4</v>
      </c>
      <c r="N2338">
        <v>0</v>
      </c>
    </row>
    <row r="2339" spans="1:14" x14ac:dyDescent="0.25">
      <c r="A2339" t="s">
        <v>6434</v>
      </c>
      <c r="B2339" t="s">
        <v>74</v>
      </c>
      <c r="C2339" t="s">
        <v>181</v>
      </c>
      <c r="D2339" t="s">
        <v>4058</v>
      </c>
      <c r="E2339">
        <v>0</v>
      </c>
      <c r="F2339">
        <v>0</v>
      </c>
      <c r="G2339">
        <v>0</v>
      </c>
      <c r="H2339">
        <v>0</v>
      </c>
      <c r="I2339">
        <v>0</v>
      </c>
      <c r="J2339">
        <v>0</v>
      </c>
      <c r="K2339">
        <v>227</v>
      </c>
      <c r="L2339">
        <v>223</v>
      </c>
      <c r="M2339">
        <v>4</v>
      </c>
      <c r="N2339">
        <v>0</v>
      </c>
    </row>
    <row r="2340" spans="1:14" x14ac:dyDescent="0.25">
      <c r="A2340" t="s">
        <v>6435</v>
      </c>
      <c r="B2340" t="s">
        <v>74</v>
      </c>
      <c r="C2340" t="s">
        <v>182</v>
      </c>
      <c r="D2340" t="s">
        <v>4060</v>
      </c>
      <c r="E2340">
        <v>43</v>
      </c>
      <c r="F2340">
        <v>2</v>
      </c>
      <c r="G2340">
        <v>41</v>
      </c>
      <c r="H2340">
        <v>0</v>
      </c>
      <c r="I2340">
        <v>0</v>
      </c>
      <c r="J2340">
        <v>384</v>
      </c>
      <c r="K2340">
        <v>0</v>
      </c>
      <c r="L2340">
        <v>0</v>
      </c>
      <c r="M2340">
        <v>0</v>
      </c>
      <c r="N2340">
        <v>0</v>
      </c>
    </row>
    <row r="2341" spans="1:14" x14ac:dyDescent="0.25">
      <c r="A2341" t="s">
        <v>6436</v>
      </c>
      <c r="B2341" t="s">
        <v>74</v>
      </c>
      <c r="C2341" t="s">
        <v>182</v>
      </c>
      <c r="D2341" t="s">
        <v>4062</v>
      </c>
      <c r="E2341">
        <v>427</v>
      </c>
      <c r="F2341">
        <v>80</v>
      </c>
      <c r="G2341">
        <v>328</v>
      </c>
      <c r="H2341">
        <v>18</v>
      </c>
      <c r="I2341">
        <v>1</v>
      </c>
      <c r="J2341">
        <v>0</v>
      </c>
      <c r="K2341">
        <v>0</v>
      </c>
      <c r="L2341">
        <v>0</v>
      </c>
      <c r="M2341">
        <v>0</v>
      </c>
      <c r="N2341">
        <v>0</v>
      </c>
    </row>
    <row r="2342" spans="1:14" x14ac:dyDescent="0.25">
      <c r="A2342" t="s">
        <v>6437</v>
      </c>
      <c r="B2342" t="s">
        <v>74</v>
      </c>
      <c r="C2342" t="s">
        <v>182</v>
      </c>
      <c r="D2342" t="s">
        <v>4064</v>
      </c>
      <c r="E2342">
        <v>316</v>
      </c>
      <c r="F2342">
        <v>41</v>
      </c>
      <c r="G2342">
        <v>269</v>
      </c>
      <c r="H2342">
        <v>5</v>
      </c>
      <c r="I2342">
        <v>1</v>
      </c>
      <c r="J2342">
        <v>111</v>
      </c>
      <c r="K2342">
        <v>0</v>
      </c>
      <c r="L2342">
        <v>0</v>
      </c>
      <c r="M2342">
        <v>0</v>
      </c>
      <c r="N2342">
        <v>0</v>
      </c>
    </row>
    <row r="2343" spans="1:14" x14ac:dyDescent="0.25">
      <c r="A2343" t="s">
        <v>6438</v>
      </c>
      <c r="B2343" t="s">
        <v>74</v>
      </c>
      <c r="C2343" t="s">
        <v>182</v>
      </c>
      <c r="D2343" t="s">
        <v>4066</v>
      </c>
      <c r="E2343">
        <v>427</v>
      </c>
      <c r="F2343">
        <v>80</v>
      </c>
      <c r="G2343">
        <v>328</v>
      </c>
      <c r="H2343">
        <v>18</v>
      </c>
      <c r="I2343">
        <v>1</v>
      </c>
      <c r="J2343">
        <v>0</v>
      </c>
      <c r="K2343">
        <v>0</v>
      </c>
      <c r="L2343">
        <v>0</v>
      </c>
      <c r="M2343">
        <v>0</v>
      </c>
      <c r="N2343">
        <v>0</v>
      </c>
    </row>
    <row r="2344" spans="1:14" x14ac:dyDescent="0.25">
      <c r="A2344" t="s">
        <v>6439</v>
      </c>
      <c r="B2344" t="s">
        <v>74</v>
      </c>
      <c r="C2344" t="s">
        <v>182</v>
      </c>
      <c r="D2344" t="s">
        <v>4068</v>
      </c>
      <c r="E2344">
        <v>43</v>
      </c>
      <c r="F2344">
        <v>2</v>
      </c>
      <c r="G2344">
        <v>40</v>
      </c>
      <c r="H2344">
        <v>1</v>
      </c>
      <c r="I2344">
        <v>0</v>
      </c>
      <c r="J2344">
        <v>384</v>
      </c>
      <c r="K2344">
        <v>0</v>
      </c>
      <c r="L2344">
        <v>0</v>
      </c>
      <c r="M2344">
        <v>0</v>
      </c>
      <c r="N2344">
        <v>0</v>
      </c>
    </row>
    <row r="2345" spans="1:14" x14ac:dyDescent="0.25">
      <c r="A2345" t="s">
        <v>6440</v>
      </c>
      <c r="B2345" t="s">
        <v>74</v>
      </c>
      <c r="C2345" t="s">
        <v>182</v>
      </c>
      <c r="D2345" t="s">
        <v>4050</v>
      </c>
      <c r="E2345">
        <v>384</v>
      </c>
      <c r="F2345">
        <v>80</v>
      </c>
      <c r="G2345">
        <v>291</v>
      </c>
      <c r="H2345">
        <v>12</v>
      </c>
      <c r="I2345">
        <v>1</v>
      </c>
      <c r="J2345">
        <v>43</v>
      </c>
      <c r="K2345">
        <v>0</v>
      </c>
      <c r="L2345">
        <v>0</v>
      </c>
      <c r="M2345">
        <v>0</v>
      </c>
      <c r="N2345">
        <v>0</v>
      </c>
    </row>
    <row r="2346" spans="1:14" x14ac:dyDescent="0.25">
      <c r="A2346" t="s">
        <v>6441</v>
      </c>
      <c r="B2346" t="s">
        <v>74</v>
      </c>
      <c r="C2346" t="s">
        <v>182</v>
      </c>
      <c r="D2346" t="s">
        <v>4052</v>
      </c>
      <c r="E2346">
        <v>43</v>
      </c>
      <c r="F2346">
        <v>2</v>
      </c>
      <c r="G2346">
        <v>39</v>
      </c>
      <c r="H2346">
        <v>2</v>
      </c>
      <c r="I2346">
        <v>0</v>
      </c>
      <c r="J2346">
        <v>384</v>
      </c>
      <c r="K2346">
        <v>0</v>
      </c>
      <c r="L2346">
        <v>0</v>
      </c>
      <c r="M2346">
        <v>0</v>
      </c>
      <c r="N2346">
        <v>0</v>
      </c>
    </row>
    <row r="2347" spans="1:14" x14ac:dyDescent="0.25">
      <c r="A2347" t="s">
        <v>6442</v>
      </c>
      <c r="B2347" t="s">
        <v>74</v>
      </c>
      <c r="C2347" t="s">
        <v>182</v>
      </c>
      <c r="D2347" t="s">
        <v>4054</v>
      </c>
      <c r="E2347">
        <v>327</v>
      </c>
      <c r="F2347">
        <v>42</v>
      </c>
      <c r="G2347">
        <v>274</v>
      </c>
      <c r="H2347">
        <v>10</v>
      </c>
      <c r="I2347">
        <v>1</v>
      </c>
      <c r="J2347">
        <v>100</v>
      </c>
      <c r="K2347">
        <v>0</v>
      </c>
      <c r="L2347">
        <v>0</v>
      </c>
      <c r="M2347">
        <v>0</v>
      </c>
      <c r="N2347">
        <v>0</v>
      </c>
    </row>
    <row r="2348" spans="1:14" x14ac:dyDescent="0.25">
      <c r="A2348" t="s">
        <v>6443</v>
      </c>
      <c r="B2348" t="s">
        <v>74</v>
      </c>
      <c r="C2348" t="s">
        <v>182</v>
      </c>
      <c r="D2348" t="s">
        <v>4056</v>
      </c>
      <c r="E2348">
        <v>0</v>
      </c>
      <c r="F2348">
        <v>0</v>
      </c>
      <c r="G2348">
        <v>0</v>
      </c>
      <c r="H2348">
        <v>0</v>
      </c>
      <c r="I2348">
        <v>0</v>
      </c>
      <c r="J2348">
        <v>0</v>
      </c>
      <c r="K2348">
        <v>427</v>
      </c>
      <c r="L2348">
        <v>420</v>
      </c>
      <c r="M2348">
        <v>7</v>
      </c>
      <c r="N2348">
        <v>0</v>
      </c>
    </row>
    <row r="2349" spans="1:14" x14ac:dyDescent="0.25">
      <c r="A2349" t="s">
        <v>6444</v>
      </c>
      <c r="B2349" t="s">
        <v>74</v>
      </c>
      <c r="C2349" t="s">
        <v>182</v>
      </c>
      <c r="D2349" t="s">
        <v>4058</v>
      </c>
      <c r="E2349">
        <v>0</v>
      </c>
      <c r="F2349">
        <v>0</v>
      </c>
      <c r="G2349">
        <v>0</v>
      </c>
      <c r="H2349">
        <v>0</v>
      </c>
      <c r="I2349">
        <v>0</v>
      </c>
      <c r="J2349">
        <v>0</v>
      </c>
      <c r="K2349">
        <v>391</v>
      </c>
      <c r="L2349">
        <v>384</v>
      </c>
      <c r="M2349">
        <v>7</v>
      </c>
      <c r="N2349">
        <v>0</v>
      </c>
    </row>
    <row r="2350" spans="1:14" x14ac:dyDescent="0.25">
      <c r="A2350" t="s">
        <v>6445</v>
      </c>
      <c r="B2350" t="s">
        <v>74</v>
      </c>
      <c r="C2350" t="s">
        <v>183</v>
      </c>
      <c r="D2350" t="s">
        <v>4060</v>
      </c>
      <c r="E2350">
        <v>17</v>
      </c>
      <c r="F2350">
        <v>5</v>
      </c>
      <c r="G2350">
        <v>11</v>
      </c>
      <c r="H2350">
        <v>1</v>
      </c>
      <c r="I2350">
        <v>0</v>
      </c>
      <c r="J2350">
        <v>104</v>
      </c>
      <c r="K2350">
        <v>0</v>
      </c>
      <c r="L2350">
        <v>0</v>
      </c>
      <c r="M2350">
        <v>0</v>
      </c>
      <c r="N2350">
        <v>0</v>
      </c>
    </row>
    <row r="2351" spans="1:14" x14ac:dyDescent="0.25">
      <c r="A2351" t="s">
        <v>6446</v>
      </c>
      <c r="B2351" t="s">
        <v>74</v>
      </c>
      <c r="C2351" t="s">
        <v>183</v>
      </c>
      <c r="D2351" t="s">
        <v>4062</v>
      </c>
      <c r="E2351">
        <v>121</v>
      </c>
      <c r="F2351">
        <v>17</v>
      </c>
      <c r="G2351">
        <v>101</v>
      </c>
      <c r="H2351">
        <v>3</v>
      </c>
      <c r="I2351">
        <v>0</v>
      </c>
      <c r="J2351">
        <v>0</v>
      </c>
      <c r="K2351">
        <v>0</v>
      </c>
      <c r="L2351">
        <v>0</v>
      </c>
      <c r="M2351">
        <v>0</v>
      </c>
      <c r="N2351">
        <v>0</v>
      </c>
    </row>
    <row r="2352" spans="1:14" x14ac:dyDescent="0.25">
      <c r="A2352" t="s">
        <v>6447</v>
      </c>
      <c r="B2352" t="s">
        <v>74</v>
      </c>
      <c r="C2352" t="s">
        <v>183</v>
      </c>
      <c r="D2352" t="s">
        <v>4064</v>
      </c>
      <c r="E2352">
        <v>93</v>
      </c>
      <c r="F2352">
        <v>8</v>
      </c>
      <c r="G2352">
        <v>84</v>
      </c>
      <c r="H2352">
        <v>1</v>
      </c>
      <c r="I2352">
        <v>0</v>
      </c>
      <c r="J2352">
        <v>28</v>
      </c>
      <c r="K2352">
        <v>0</v>
      </c>
      <c r="L2352">
        <v>0</v>
      </c>
      <c r="M2352">
        <v>0</v>
      </c>
      <c r="N2352">
        <v>0</v>
      </c>
    </row>
    <row r="2353" spans="1:14" x14ac:dyDescent="0.25">
      <c r="A2353" t="s">
        <v>6448</v>
      </c>
      <c r="B2353" t="s">
        <v>74</v>
      </c>
      <c r="C2353" t="s">
        <v>183</v>
      </c>
      <c r="D2353" t="s">
        <v>4066</v>
      </c>
      <c r="E2353">
        <v>121</v>
      </c>
      <c r="F2353">
        <v>17</v>
      </c>
      <c r="G2353">
        <v>101</v>
      </c>
      <c r="H2353">
        <v>3</v>
      </c>
      <c r="I2353">
        <v>0</v>
      </c>
      <c r="J2353">
        <v>0</v>
      </c>
      <c r="K2353">
        <v>0</v>
      </c>
      <c r="L2353">
        <v>0</v>
      </c>
      <c r="M2353">
        <v>0</v>
      </c>
      <c r="N2353">
        <v>0</v>
      </c>
    </row>
    <row r="2354" spans="1:14" x14ac:dyDescent="0.25">
      <c r="A2354" t="s">
        <v>6449</v>
      </c>
      <c r="B2354" t="s">
        <v>74</v>
      </c>
      <c r="C2354" t="s">
        <v>183</v>
      </c>
      <c r="D2354" t="s">
        <v>4068</v>
      </c>
      <c r="E2354">
        <v>17</v>
      </c>
      <c r="F2354">
        <v>5</v>
      </c>
      <c r="G2354">
        <v>11</v>
      </c>
      <c r="H2354">
        <v>1</v>
      </c>
      <c r="I2354">
        <v>0</v>
      </c>
      <c r="J2354">
        <v>104</v>
      </c>
      <c r="K2354">
        <v>0</v>
      </c>
      <c r="L2354">
        <v>0</v>
      </c>
      <c r="M2354">
        <v>0</v>
      </c>
      <c r="N2354">
        <v>0</v>
      </c>
    </row>
    <row r="2355" spans="1:14" x14ac:dyDescent="0.25">
      <c r="A2355" t="s">
        <v>6450</v>
      </c>
      <c r="B2355" t="s">
        <v>74</v>
      </c>
      <c r="C2355" t="s">
        <v>183</v>
      </c>
      <c r="D2355" t="s">
        <v>4050</v>
      </c>
      <c r="E2355">
        <v>104</v>
      </c>
      <c r="F2355">
        <v>16</v>
      </c>
      <c r="G2355">
        <v>87</v>
      </c>
      <c r="H2355">
        <v>1</v>
      </c>
      <c r="I2355">
        <v>0</v>
      </c>
      <c r="J2355">
        <v>17</v>
      </c>
      <c r="K2355">
        <v>0</v>
      </c>
      <c r="L2355">
        <v>0</v>
      </c>
      <c r="M2355">
        <v>0</v>
      </c>
      <c r="N2355">
        <v>0</v>
      </c>
    </row>
    <row r="2356" spans="1:14" x14ac:dyDescent="0.25">
      <c r="A2356" t="s">
        <v>6451</v>
      </c>
      <c r="B2356" t="s">
        <v>74</v>
      </c>
      <c r="C2356" t="s">
        <v>183</v>
      </c>
      <c r="D2356" t="s">
        <v>4052</v>
      </c>
      <c r="E2356">
        <v>17</v>
      </c>
      <c r="F2356">
        <v>4</v>
      </c>
      <c r="G2356">
        <v>12</v>
      </c>
      <c r="H2356">
        <v>1</v>
      </c>
      <c r="I2356">
        <v>0</v>
      </c>
      <c r="J2356">
        <v>104</v>
      </c>
      <c r="K2356">
        <v>0</v>
      </c>
      <c r="L2356">
        <v>0</v>
      </c>
      <c r="M2356">
        <v>0</v>
      </c>
      <c r="N2356">
        <v>0</v>
      </c>
    </row>
    <row r="2357" spans="1:14" x14ac:dyDescent="0.25">
      <c r="A2357" t="s">
        <v>6452</v>
      </c>
      <c r="B2357" t="s">
        <v>74</v>
      </c>
      <c r="C2357" t="s">
        <v>183</v>
      </c>
      <c r="D2357" t="s">
        <v>4054</v>
      </c>
      <c r="E2357">
        <v>96</v>
      </c>
      <c r="F2357">
        <v>8</v>
      </c>
      <c r="G2357">
        <v>86</v>
      </c>
      <c r="H2357">
        <v>2</v>
      </c>
      <c r="I2357">
        <v>0</v>
      </c>
      <c r="J2357">
        <v>25</v>
      </c>
      <c r="K2357">
        <v>0</v>
      </c>
      <c r="L2357">
        <v>0</v>
      </c>
      <c r="M2357">
        <v>0</v>
      </c>
      <c r="N2357">
        <v>0</v>
      </c>
    </row>
    <row r="2358" spans="1:14" x14ac:dyDescent="0.25">
      <c r="A2358" t="s">
        <v>6453</v>
      </c>
      <c r="B2358" t="s">
        <v>74</v>
      </c>
      <c r="C2358" t="s">
        <v>183</v>
      </c>
      <c r="D2358" t="s">
        <v>4056</v>
      </c>
      <c r="E2358">
        <v>0</v>
      </c>
      <c r="F2358">
        <v>0</v>
      </c>
      <c r="G2358">
        <v>0</v>
      </c>
      <c r="H2358">
        <v>0</v>
      </c>
      <c r="I2358">
        <v>0</v>
      </c>
      <c r="J2358">
        <v>0</v>
      </c>
      <c r="K2358">
        <v>121</v>
      </c>
      <c r="L2358">
        <v>120</v>
      </c>
      <c r="M2358">
        <v>1</v>
      </c>
      <c r="N2358">
        <v>0</v>
      </c>
    </row>
    <row r="2359" spans="1:14" x14ac:dyDescent="0.25">
      <c r="A2359" t="s">
        <v>6454</v>
      </c>
      <c r="B2359" t="s">
        <v>74</v>
      </c>
      <c r="C2359" t="s">
        <v>183</v>
      </c>
      <c r="D2359" t="s">
        <v>4058</v>
      </c>
      <c r="E2359">
        <v>0</v>
      </c>
      <c r="F2359">
        <v>0</v>
      </c>
      <c r="G2359">
        <v>0</v>
      </c>
      <c r="H2359">
        <v>0</v>
      </c>
      <c r="I2359">
        <v>0</v>
      </c>
      <c r="J2359">
        <v>0</v>
      </c>
      <c r="K2359">
        <v>118</v>
      </c>
      <c r="L2359">
        <v>117</v>
      </c>
      <c r="M2359">
        <v>1</v>
      </c>
      <c r="N2359">
        <v>0</v>
      </c>
    </row>
    <row r="2360" spans="1:14" x14ac:dyDescent="0.25">
      <c r="A2360" t="s">
        <v>6455</v>
      </c>
      <c r="B2360" t="s">
        <v>74</v>
      </c>
      <c r="C2360" t="s">
        <v>260</v>
      </c>
      <c r="D2360" t="s">
        <v>4060</v>
      </c>
      <c r="E2360">
        <v>0</v>
      </c>
      <c r="F2360">
        <v>0</v>
      </c>
      <c r="G2360">
        <v>0</v>
      </c>
      <c r="H2360">
        <v>0</v>
      </c>
      <c r="I2360">
        <v>0</v>
      </c>
      <c r="J2360">
        <v>6</v>
      </c>
      <c r="K2360">
        <v>0</v>
      </c>
      <c r="L2360">
        <v>0</v>
      </c>
      <c r="M2360">
        <v>0</v>
      </c>
      <c r="N2360">
        <v>0</v>
      </c>
    </row>
    <row r="2361" spans="1:14" x14ac:dyDescent="0.25">
      <c r="A2361" t="s">
        <v>6456</v>
      </c>
      <c r="B2361" t="s">
        <v>74</v>
      </c>
      <c r="C2361" t="s">
        <v>260</v>
      </c>
      <c r="D2361" t="s">
        <v>4062</v>
      </c>
      <c r="E2361">
        <v>6</v>
      </c>
      <c r="F2361">
        <v>3</v>
      </c>
      <c r="G2361">
        <v>2</v>
      </c>
      <c r="H2361">
        <v>1</v>
      </c>
      <c r="I2361">
        <v>0</v>
      </c>
      <c r="J2361">
        <v>0</v>
      </c>
      <c r="K2361">
        <v>0</v>
      </c>
      <c r="L2361">
        <v>0</v>
      </c>
      <c r="M2361">
        <v>0</v>
      </c>
      <c r="N2361">
        <v>0</v>
      </c>
    </row>
    <row r="2362" spans="1:14" x14ac:dyDescent="0.25">
      <c r="A2362" t="s">
        <v>6457</v>
      </c>
      <c r="B2362" t="s">
        <v>74</v>
      </c>
      <c r="C2362" t="s">
        <v>260</v>
      </c>
      <c r="D2362" t="s">
        <v>4064</v>
      </c>
      <c r="E2362">
        <v>6</v>
      </c>
      <c r="F2362">
        <v>3</v>
      </c>
      <c r="G2362">
        <v>2</v>
      </c>
      <c r="H2362">
        <v>1</v>
      </c>
      <c r="I2362">
        <v>0</v>
      </c>
      <c r="J2362">
        <v>0</v>
      </c>
      <c r="K2362">
        <v>0</v>
      </c>
      <c r="L2362">
        <v>0</v>
      </c>
      <c r="M2362">
        <v>0</v>
      </c>
      <c r="N2362">
        <v>0</v>
      </c>
    </row>
    <row r="2363" spans="1:14" x14ac:dyDescent="0.25">
      <c r="A2363" t="s">
        <v>6458</v>
      </c>
      <c r="B2363" t="s">
        <v>74</v>
      </c>
      <c r="C2363" t="s">
        <v>260</v>
      </c>
      <c r="D2363" t="s">
        <v>4066</v>
      </c>
      <c r="E2363">
        <v>6</v>
      </c>
      <c r="F2363">
        <v>3</v>
      </c>
      <c r="G2363">
        <v>2</v>
      </c>
      <c r="H2363">
        <v>1</v>
      </c>
      <c r="I2363">
        <v>0</v>
      </c>
      <c r="J2363">
        <v>0</v>
      </c>
      <c r="K2363">
        <v>0</v>
      </c>
      <c r="L2363">
        <v>0</v>
      </c>
      <c r="M2363">
        <v>0</v>
      </c>
      <c r="N2363">
        <v>0</v>
      </c>
    </row>
    <row r="2364" spans="1:14" x14ac:dyDescent="0.25">
      <c r="A2364" t="s">
        <v>6459</v>
      </c>
      <c r="B2364" t="s">
        <v>74</v>
      </c>
      <c r="C2364" t="s">
        <v>260</v>
      </c>
      <c r="D2364" t="s">
        <v>4068</v>
      </c>
      <c r="E2364">
        <v>0</v>
      </c>
      <c r="F2364">
        <v>0</v>
      </c>
      <c r="G2364">
        <v>0</v>
      </c>
      <c r="H2364">
        <v>0</v>
      </c>
      <c r="I2364">
        <v>0</v>
      </c>
      <c r="J2364">
        <v>6</v>
      </c>
      <c r="K2364">
        <v>0</v>
      </c>
      <c r="L2364">
        <v>0</v>
      </c>
      <c r="M2364">
        <v>0</v>
      </c>
      <c r="N2364">
        <v>0</v>
      </c>
    </row>
    <row r="2365" spans="1:14" x14ac:dyDescent="0.25">
      <c r="A2365" t="s">
        <v>6460</v>
      </c>
      <c r="B2365" t="s">
        <v>74</v>
      </c>
      <c r="C2365" t="s">
        <v>260</v>
      </c>
      <c r="D2365" t="s">
        <v>4050</v>
      </c>
      <c r="E2365">
        <v>6</v>
      </c>
      <c r="F2365">
        <v>3</v>
      </c>
      <c r="G2365">
        <v>2</v>
      </c>
      <c r="H2365">
        <v>1</v>
      </c>
      <c r="I2365">
        <v>0</v>
      </c>
      <c r="J2365">
        <v>0</v>
      </c>
      <c r="K2365">
        <v>0</v>
      </c>
      <c r="L2365">
        <v>0</v>
      </c>
      <c r="M2365">
        <v>0</v>
      </c>
      <c r="N2365">
        <v>0</v>
      </c>
    </row>
    <row r="2366" spans="1:14" x14ac:dyDescent="0.25">
      <c r="A2366" t="s">
        <v>6461</v>
      </c>
      <c r="B2366" t="s">
        <v>74</v>
      </c>
      <c r="C2366" t="s">
        <v>260</v>
      </c>
      <c r="D2366" t="s">
        <v>4052</v>
      </c>
      <c r="E2366">
        <v>0</v>
      </c>
      <c r="F2366">
        <v>0</v>
      </c>
      <c r="G2366">
        <v>0</v>
      </c>
      <c r="H2366">
        <v>0</v>
      </c>
      <c r="I2366">
        <v>0</v>
      </c>
      <c r="J2366">
        <v>6</v>
      </c>
      <c r="K2366">
        <v>0</v>
      </c>
      <c r="L2366">
        <v>0</v>
      </c>
      <c r="M2366">
        <v>0</v>
      </c>
      <c r="N2366">
        <v>0</v>
      </c>
    </row>
    <row r="2367" spans="1:14" x14ac:dyDescent="0.25">
      <c r="A2367" t="s">
        <v>6462</v>
      </c>
      <c r="B2367" t="s">
        <v>74</v>
      </c>
      <c r="C2367" t="s">
        <v>260</v>
      </c>
      <c r="D2367" t="s">
        <v>4054</v>
      </c>
      <c r="E2367">
        <v>6</v>
      </c>
      <c r="F2367">
        <v>3</v>
      </c>
      <c r="G2367">
        <v>2</v>
      </c>
      <c r="H2367">
        <v>1</v>
      </c>
      <c r="I2367">
        <v>0</v>
      </c>
      <c r="J2367">
        <v>0</v>
      </c>
      <c r="K2367">
        <v>0</v>
      </c>
      <c r="L2367">
        <v>0</v>
      </c>
      <c r="M2367">
        <v>0</v>
      </c>
      <c r="N2367">
        <v>0</v>
      </c>
    </row>
    <row r="2368" spans="1:14" x14ac:dyDescent="0.25">
      <c r="A2368" t="s">
        <v>6463</v>
      </c>
      <c r="B2368" t="s">
        <v>74</v>
      </c>
      <c r="C2368" t="s">
        <v>260</v>
      </c>
      <c r="D2368" t="s">
        <v>4056</v>
      </c>
      <c r="E2368">
        <v>0</v>
      </c>
      <c r="F2368">
        <v>0</v>
      </c>
      <c r="G2368">
        <v>0</v>
      </c>
      <c r="H2368">
        <v>0</v>
      </c>
      <c r="I2368">
        <v>0</v>
      </c>
      <c r="J2368">
        <v>0</v>
      </c>
      <c r="K2368">
        <v>6</v>
      </c>
      <c r="L2368">
        <v>6</v>
      </c>
      <c r="M2368">
        <v>0</v>
      </c>
      <c r="N2368">
        <v>0</v>
      </c>
    </row>
    <row r="2369" spans="1:14" x14ac:dyDescent="0.25">
      <c r="A2369" t="s">
        <v>6464</v>
      </c>
      <c r="B2369" t="s">
        <v>74</v>
      </c>
      <c r="C2369" t="s">
        <v>260</v>
      </c>
      <c r="D2369" t="s">
        <v>4058</v>
      </c>
      <c r="E2369">
        <v>0</v>
      </c>
      <c r="F2369">
        <v>0</v>
      </c>
      <c r="G2369">
        <v>0</v>
      </c>
      <c r="H2369">
        <v>0</v>
      </c>
      <c r="I2369">
        <v>0</v>
      </c>
      <c r="J2369">
        <v>0</v>
      </c>
      <c r="K2369">
        <v>6</v>
      </c>
      <c r="L2369">
        <v>6</v>
      </c>
      <c r="M2369">
        <v>0</v>
      </c>
      <c r="N2369">
        <v>0</v>
      </c>
    </row>
    <row r="2370" spans="1:14" x14ac:dyDescent="0.25">
      <c r="A2370" t="s">
        <v>6465</v>
      </c>
      <c r="B2370" t="s">
        <v>74</v>
      </c>
      <c r="C2370" t="s">
        <v>184</v>
      </c>
      <c r="D2370" t="s">
        <v>4060</v>
      </c>
      <c r="E2370">
        <v>15</v>
      </c>
      <c r="F2370">
        <v>0</v>
      </c>
      <c r="G2370">
        <v>15</v>
      </c>
      <c r="H2370">
        <v>0</v>
      </c>
      <c r="I2370">
        <v>0</v>
      </c>
      <c r="J2370">
        <v>92</v>
      </c>
      <c r="K2370">
        <v>0</v>
      </c>
      <c r="L2370">
        <v>0</v>
      </c>
      <c r="M2370">
        <v>0</v>
      </c>
      <c r="N2370">
        <v>0</v>
      </c>
    </row>
    <row r="2371" spans="1:14" x14ac:dyDescent="0.25">
      <c r="A2371" t="s">
        <v>6466</v>
      </c>
      <c r="B2371" t="s">
        <v>74</v>
      </c>
      <c r="C2371" t="s">
        <v>184</v>
      </c>
      <c r="D2371" t="s">
        <v>4062</v>
      </c>
      <c r="E2371">
        <v>107</v>
      </c>
      <c r="F2371">
        <v>5</v>
      </c>
      <c r="G2371">
        <v>96</v>
      </c>
      <c r="H2371">
        <v>5</v>
      </c>
      <c r="I2371">
        <v>1</v>
      </c>
      <c r="J2371">
        <v>0</v>
      </c>
      <c r="K2371">
        <v>0</v>
      </c>
      <c r="L2371">
        <v>0</v>
      </c>
      <c r="M2371">
        <v>0</v>
      </c>
      <c r="N2371">
        <v>0</v>
      </c>
    </row>
    <row r="2372" spans="1:14" x14ac:dyDescent="0.25">
      <c r="A2372" t="s">
        <v>6467</v>
      </c>
      <c r="B2372" t="s">
        <v>74</v>
      </c>
      <c r="C2372" t="s">
        <v>184</v>
      </c>
      <c r="D2372" t="s">
        <v>4064</v>
      </c>
      <c r="E2372">
        <v>84</v>
      </c>
      <c r="F2372">
        <v>5</v>
      </c>
      <c r="G2372">
        <v>77</v>
      </c>
      <c r="H2372">
        <v>2</v>
      </c>
      <c r="I2372">
        <v>0</v>
      </c>
      <c r="J2372">
        <v>23</v>
      </c>
      <c r="K2372">
        <v>0</v>
      </c>
      <c r="L2372">
        <v>0</v>
      </c>
      <c r="M2372">
        <v>0</v>
      </c>
      <c r="N2372">
        <v>0</v>
      </c>
    </row>
    <row r="2373" spans="1:14" x14ac:dyDescent="0.25">
      <c r="A2373" t="s">
        <v>6468</v>
      </c>
      <c r="B2373" t="s">
        <v>74</v>
      </c>
      <c r="C2373" t="s">
        <v>184</v>
      </c>
      <c r="D2373" t="s">
        <v>4066</v>
      </c>
      <c r="E2373">
        <v>107</v>
      </c>
      <c r="F2373">
        <v>5</v>
      </c>
      <c r="G2373">
        <v>96</v>
      </c>
      <c r="H2373">
        <v>5</v>
      </c>
      <c r="I2373">
        <v>1</v>
      </c>
      <c r="J2373">
        <v>0</v>
      </c>
      <c r="K2373">
        <v>0</v>
      </c>
      <c r="L2373">
        <v>0</v>
      </c>
      <c r="M2373">
        <v>0</v>
      </c>
      <c r="N2373">
        <v>0</v>
      </c>
    </row>
    <row r="2374" spans="1:14" x14ac:dyDescent="0.25">
      <c r="A2374" t="s">
        <v>6469</v>
      </c>
      <c r="B2374" t="s">
        <v>74</v>
      </c>
      <c r="C2374" t="s">
        <v>184</v>
      </c>
      <c r="D2374" t="s">
        <v>4068</v>
      </c>
      <c r="E2374">
        <v>15</v>
      </c>
      <c r="F2374">
        <v>0</v>
      </c>
      <c r="G2374">
        <v>13</v>
      </c>
      <c r="H2374">
        <v>1</v>
      </c>
      <c r="I2374">
        <v>1</v>
      </c>
      <c r="J2374">
        <v>92</v>
      </c>
      <c r="K2374">
        <v>0</v>
      </c>
      <c r="L2374">
        <v>0</v>
      </c>
      <c r="M2374">
        <v>0</v>
      </c>
      <c r="N2374">
        <v>0</v>
      </c>
    </row>
    <row r="2375" spans="1:14" x14ac:dyDescent="0.25">
      <c r="A2375" t="s">
        <v>6470</v>
      </c>
      <c r="B2375" t="s">
        <v>74</v>
      </c>
      <c r="C2375" t="s">
        <v>184</v>
      </c>
      <c r="D2375" t="s">
        <v>4050</v>
      </c>
      <c r="E2375">
        <v>92</v>
      </c>
      <c r="F2375">
        <v>5</v>
      </c>
      <c r="G2375">
        <v>83</v>
      </c>
      <c r="H2375">
        <v>4</v>
      </c>
      <c r="I2375">
        <v>0</v>
      </c>
      <c r="J2375">
        <v>15</v>
      </c>
      <c r="K2375">
        <v>0</v>
      </c>
      <c r="L2375">
        <v>0</v>
      </c>
      <c r="M2375">
        <v>0</v>
      </c>
      <c r="N2375">
        <v>0</v>
      </c>
    </row>
    <row r="2376" spans="1:14" x14ac:dyDescent="0.25">
      <c r="A2376" t="s">
        <v>6471</v>
      </c>
      <c r="B2376" t="s">
        <v>74</v>
      </c>
      <c r="C2376" t="s">
        <v>184</v>
      </c>
      <c r="D2376" t="s">
        <v>4052</v>
      </c>
      <c r="E2376">
        <v>15</v>
      </c>
      <c r="F2376">
        <v>0</v>
      </c>
      <c r="G2376">
        <v>14</v>
      </c>
      <c r="H2376">
        <v>1</v>
      </c>
      <c r="I2376">
        <v>0</v>
      </c>
      <c r="J2376">
        <v>92</v>
      </c>
      <c r="K2376">
        <v>0</v>
      </c>
      <c r="L2376">
        <v>0</v>
      </c>
      <c r="M2376">
        <v>0</v>
      </c>
      <c r="N2376">
        <v>0</v>
      </c>
    </row>
    <row r="2377" spans="1:14" x14ac:dyDescent="0.25">
      <c r="A2377" t="s">
        <v>6472</v>
      </c>
      <c r="B2377" t="s">
        <v>74</v>
      </c>
      <c r="C2377" t="s">
        <v>184</v>
      </c>
      <c r="D2377" t="s">
        <v>4054</v>
      </c>
      <c r="E2377">
        <v>87</v>
      </c>
      <c r="F2377">
        <v>5</v>
      </c>
      <c r="G2377">
        <v>79</v>
      </c>
      <c r="H2377">
        <v>3</v>
      </c>
      <c r="I2377">
        <v>0</v>
      </c>
      <c r="J2377">
        <v>20</v>
      </c>
      <c r="K2377">
        <v>0</v>
      </c>
      <c r="L2377">
        <v>0</v>
      </c>
      <c r="M2377">
        <v>0</v>
      </c>
      <c r="N2377">
        <v>0</v>
      </c>
    </row>
    <row r="2378" spans="1:14" x14ac:dyDescent="0.25">
      <c r="A2378" t="s">
        <v>6473</v>
      </c>
      <c r="B2378" t="s">
        <v>74</v>
      </c>
      <c r="C2378" t="s">
        <v>184</v>
      </c>
      <c r="D2378" t="s">
        <v>4056</v>
      </c>
      <c r="E2378">
        <v>0</v>
      </c>
      <c r="F2378">
        <v>0</v>
      </c>
      <c r="G2378">
        <v>0</v>
      </c>
      <c r="H2378">
        <v>0</v>
      </c>
      <c r="I2378">
        <v>0</v>
      </c>
      <c r="J2378">
        <v>0</v>
      </c>
      <c r="K2378">
        <v>107</v>
      </c>
      <c r="L2378">
        <v>104</v>
      </c>
      <c r="M2378">
        <v>3</v>
      </c>
      <c r="N2378">
        <v>0</v>
      </c>
    </row>
    <row r="2379" spans="1:14" x14ac:dyDescent="0.25">
      <c r="A2379" t="s">
        <v>6474</v>
      </c>
      <c r="B2379" t="s">
        <v>74</v>
      </c>
      <c r="C2379" t="s">
        <v>184</v>
      </c>
      <c r="D2379" t="s">
        <v>4058</v>
      </c>
      <c r="E2379">
        <v>0</v>
      </c>
      <c r="F2379">
        <v>0</v>
      </c>
      <c r="G2379">
        <v>0</v>
      </c>
      <c r="H2379">
        <v>0</v>
      </c>
      <c r="I2379">
        <v>0</v>
      </c>
      <c r="J2379">
        <v>0</v>
      </c>
      <c r="K2379">
        <v>102</v>
      </c>
      <c r="L2379">
        <v>99</v>
      </c>
      <c r="M2379">
        <v>3</v>
      </c>
      <c r="N2379">
        <v>0</v>
      </c>
    </row>
    <row r="2380" spans="1:14" x14ac:dyDescent="0.25">
      <c r="A2380" t="s">
        <v>6475</v>
      </c>
      <c r="B2380" t="s">
        <v>74</v>
      </c>
      <c r="C2380" t="s">
        <v>185</v>
      </c>
      <c r="D2380" t="s">
        <v>4060</v>
      </c>
      <c r="E2380">
        <v>69</v>
      </c>
      <c r="F2380">
        <v>2</v>
      </c>
      <c r="G2380">
        <v>65</v>
      </c>
      <c r="H2380">
        <v>0</v>
      </c>
      <c r="I2380">
        <v>2</v>
      </c>
      <c r="J2380">
        <v>325</v>
      </c>
      <c r="K2380">
        <v>0</v>
      </c>
      <c r="L2380">
        <v>0</v>
      </c>
      <c r="M2380">
        <v>0</v>
      </c>
      <c r="N2380">
        <v>0</v>
      </c>
    </row>
    <row r="2381" spans="1:14" x14ac:dyDescent="0.25">
      <c r="A2381" t="s">
        <v>6476</v>
      </c>
      <c r="B2381" t="s">
        <v>74</v>
      </c>
      <c r="C2381" t="s">
        <v>185</v>
      </c>
      <c r="D2381" t="s">
        <v>4062</v>
      </c>
      <c r="E2381">
        <v>394</v>
      </c>
      <c r="F2381">
        <v>27</v>
      </c>
      <c r="G2381">
        <v>347</v>
      </c>
      <c r="H2381">
        <v>12</v>
      </c>
      <c r="I2381">
        <v>8</v>
      </c>
      <c r="J2381">
        <v>0</v>
      </c>
      <c r="K2381">
        <v>0</v>
      </c>
      <c r="L2381">
        <v>0</v>
      </c>
      <c r="M2381">
        <v>0</v>
      </c>
      <c r="N2381">
        <v>0</v>
      </c>
    </row>
    <row r="2382" spans="1:14" x14ac:dyDescent="0.25">
      <c r="A2382" t="s">
        <v>6477</v>
      </c>
      <c r="B2382" t="s">
        <v>74</v>
      </c>
      <c r="C2382" t="s">
        <v>185</v>
      </c>
      <c r="D2382" t="s">
        <v>4064</v>
      </c>
      <c r="E2382">
        <v>300</v>
      </c>
      <c r="F2382">
        <v>20</v>
      </c>
      <c r="G2382">
        <v>273</v>
      </c>
      <c r="H2382">
        <v>7</v>
      </c>
      <c r="I2382">
        <v>0</v>
      </c>
      <c r="J2382">
        <v>94</v>
      </c>
      <c r="K2382">
        <v>0</v>
      </c>
      <c r="L2382">
        <v>0</v>
      </c>
      <c r="M2382">
        <v>0</v>
      </c>
      <c r="N2382">
        <v>0</v>
      </c>
    </row>
    <row r="2383" spans="1:14" x14ac:dyDescent="0.25">
      <c r="A2383" t="s">
        <v>6478</v>
      </c>
      <c r="B2383" t="s">
        <v>74</v>
      </c>
      <c r="C2383" t="s">
        <v>185</v>
      </c>
      <c r="D2383" t="s">
        <v>4066</v>
      </c>
      <c r="E2383">
        <v>394</v>
      </c>
      <c r="F2383">
        <v>27</v>
      </c>
      <c r="G2383">
        <v>347</v>
      </c>
      <c r="H2383">
        <v>12</v>
      </c>
      <c r="I2383">
        <v>8</v>
      </c>
      <c r="J2383">
        <v>0</v>
      </c>
      <c r="K2383">
        <v>0</v>
      </c>
      <c r="L2383">
        <v>0</v>
      </c>
      <c r="M2383">
        <v>0</v>
      </c>
      <c r="N2383">
        <v>0</v>
      </c>
    </row>
    <row r="2384" spans="1:14" x14ac:dyDescent="0.25">
      <c r="A2384" t="s">
        <v>6479</v>
      </c>
      <c r="B2384" t="s">
        <v>74</v>
      </c>
      <c r="C2384" t="s">
        <v>185</v>
      </c>
      <c r="D2384" t="s">
        <v>4068</v>
      </c>
      <c r="E2384">
        <v>69</v>
      </c>
      <c r="F2384">
        <v>1</v>
      </c>
      <c r="G2384">
        <v>62</v>
      </c>
      <c r="H2384">
        <v>1</v>
      </c>
      <c r="I2384">
        <v>5</v>
      </c>
      <c r="J2384">
        <v>325</v>
      </c>
      <c r="K2384">
        <v>0</v>
      </c>
      <c r="L2384">
        <v>0</v>
      </c>
      <c r="M2384">
        <v>0</v>
      </c>
      <c r="N2384">
        <v>0</v>
      </c>
    </row>
    <row r="2385" spans="1:14" x14ac:dyDescent="0.25">
      <c r="A2385" t="s">
        <v>6480</v>
      </c>
      <c r="B2385" t="s">
        <v>74</v>
      </c>
      <c r="C2385" t="s">
        <v>185</v>
      </c>
      <c r="D2385" t="s">
        <v>4050</v>
      </c>
      <c r="E2385">
        <v>325</v>
      </c>
      <c r="F2385">
        <v>29</v>
      </c>
      <c r="G2385">
        <v>284</v>
      </c>
      <c r="H2385">
        <v>10</v>
      </c>
      <c r="I2385">
        <v>2</v>
      </c>
      <c r="J2385">
        <v>69</v>
      </c>
      <c r="K2385">
        <v>0</v>
      </c>
      <c r="L2385">
        <v>0</v>
      </c>
      <c r="M2385">
        <v>0</v>
      </c>
      <c r="N2385">
        <v>0</v>
      </c>
    </row>
    <row r="2386" spans="1:14" x14ac:dyDescent="0.25">
      <c r="A2386" t="s">
        <v>6481</v>
      </c>
      <c r="B2386" t="s">
        <v>74</v>
      </c>
      <c r="C2386" t="s">
        <v>185</v>
      </c>
      <c r="D2386" t="s">
        <v>4052</v>
      </c>
      <c r="E2386">
        <v>69</v>
      </c>
      <c r="F2386">
        <v>1</v>
      </c>
      <c r="G2386">
        <v>66</v>
      </c>
      <c r="H2386">
        <v>0</v>
      </c>
      <c r="I2386">
        <v>2</v>
      </c>
      <c r="J2386">
        <v>325</v>
      </c>
      <c r="K2386">
        <v>0</v>
      </c>
      <c r="L2386">
        <v>0</v>
      </c>
      <c r="M2386">
        <v>0</v>
      </c>
      <c r="N2386">
        <v>0</v>
      </c>
    </row>
    <row r="2387" spans="1:14" x14ac:dyDescent="0.25">
      <c r="A2387" t="s">
        <v>6482</v>
      </c>
      <c r="B2387" t="s">
        <v>74</v>
      </c>
      <c r="C2387" t="s">
        <v>185</v>
      </c>
      <c r="D2387" t="s">
        <v>4054</v>
      </c>
      <c r="E2387">
        <v>305</v>
      </c>
      <c r="F2387">
        <v>20</v>
      </c>
      <c r="G2387">
        <v>278</v>
      </c>
      <c r="H2387">
        <v>7</v>
      </c>
      <c r="I2387">
        <v>0</v>
      </c>
      <c r="J2387">
        <v>89</v>
      </c>
      <c r="K2387">
        <v>0</v>
      </c>
      <c r="L2387">
        <v>0</v>
      </c>
      <c r="M2387">
        <v>0</v>
      </c>
      <c r="N2387">
        <v>0</v>
      </c>
    </row>
    <row r="2388" spans="1:14" x14ac:dyDescent="0.25">
      <c r="A2388" t="s">
        <v>6483</v>
      </c>
      <c r="B2388" t="s">
        <v>74</v>
      </c>
      <c r="C2388" t="s">
        <v>185</v>
      </c>
      <c r="D2388" t="s">
        <v>4056</v>
      </c>
      <c r="E2388">
        <v>0</v>
      </c>
      <c r="F2388">
        <v>0</v>
      </c>
      <c r="G2388">
        <v>0</v>
      </c>
      <c r="H2388">
        <v>0</v>
      </c>
      <c r="I2388">
        <v>0</v>
      </c>
      <c r="J2388">
        <v>0</v>
      </c>
      <c r="K2388">
        <v>394</v>
      </c>
      <c r="L2388">
        <v>378</v>
      </c>
      <c r="M2388">
        <v>15</v>
      </c>
      <c r="N2388">
        <v>1</v>
      </c>
    </row>
    <row r="2389" spans="1:14" x14ac:dyDescent="0.25">
      <c r="A2389" t="s">
        <v>6484</v>
      </c>
      <c r="B2389" t="s">
        <v>74</v>
      </c>
      <c r="C2389" t="s">
        <v>185</v>
      </c>
      <c r="D2389" t="s">
        <v>4058</v>
      </c>
      <c r="E2389">
        <v>0</v>
      </c>
      <c r="F2389">
        <v>0</v>
      </c>
      <c r="G2389">
        <v>0</v>
      </c>
      <c r="H2389">
        <v>0</v>
      </c>
      <c r="I2389">
        <v>0</v>
      </c>
      <c r="J2389">
        <v>0</v>
      </c>
      <c r="K2389">
        <v>377</v>
      </c>
      <c r="L2389">
        <v>361</v>
      </c>
      <c r="M2389">
        <v>15</v>
      </c>
      <c r="N2389">
        <v>1</v>
      </c>
    </row>
    <row r="2390" spans="1:14" x14ac:dyDescent="0.25">
      <c r="A2390" t="s">
        <v>6485</v>
      </c>
      <c r="B2390" t="s">
        <v>74</v>
      </c>
      <c r="C2390" t="s">
        <v>186</v>
      </c>
      <c r="D2390" t="s">
        <v>4060</v>
      </c>
      <c r="E2390">
        <v>20</v>
      </c>
      <c r="F2390">
        <v>8</v>
      </c>
      <c r="G2390">
        <v>10</v>
      </c>
      <c r="H2390">
        <v>2</v>
      </c>
      <c r="I2390">
        <v>0</v>
      </c>
      <c r="J2390">
        <v>95</v>
      </c>
      <c r="K2390">
        <v>0</v>
      </c>
      <c r="L2390">
        <v>0</v>
      </c>
      <c r="M2390">
        <v>0</v>
      </c>
      <c r="N2390">
        <v>0</v>
      </c>
    </row>
    <row r="2391" spans="1:14" x14ac:dyDescent="0.25">
      <c r="A2391" t="s">
        <v>6486</v>
      </c>
      <c r="B2391" t="s">
        <v>74</v>
      </c>
      <c r="C2391" t="s">
        <v>186</v>
      </c>
      <c r="D2391" t="s">
        <v>4062</v>
      </c>
      <c r="E2391">
        <v>115</v>
      </c>
      <c r="F2391">
        <v>17</v>
      </c>
      <c r="G2391">
        <v>87</v>
      </c>
      <c r="H2391">
        <v>9</v>
      </c>
      <c r="I2391">
        <v>2</v>
      </c>
      <c r="J2391">
        <v>0</v>
      </c>
      <c r="K2391">
        <v>0</v>
      </c>
      <c r="L2391">
        <v>0</v>
      </c>
      <c r="M2391">
        <v>0</v>
      </c>
      <c r="N2391">
        <v>0</v>
      </c>
    </row>
    <row r="2392" spans="1:14" x14ac:dyDescent="0.25">
      <c r="A2392" t="s">
        <v>6487</v>
      </c>
      <c r="B2392" t="s">
        <v>74</v>
      </c>
      <c r="C2392" t="s">
        <v>186</v>
      </c>
      <c r="D2392" t="s">
        <v>4064</v>
      </c>
      <c r="E2392">
        <v>83</v>
      </c>
      <c r="F2392">
        <v>10</v>
      </c>
      <c r="G2392">
        <v>71</v>
      </c>
      <c r="H2392">
        <v>1</v>
      </c>
      <c r="I2392">
        <v>1</v>
      </c>
      <c r="J2392">
        <v>32</v>
      </c>
      <c r="K2392">
        <v>0</v>
      </c>
      <c r="L2392">
        <v>0</v>
      </c>
      <c r="M2392">
        <v>0</v>
      </c>
      <c r="N2392">
        <v>0</v>
      </c>
    </row>
    <row r="2393" spans="1:14" x14ac:dyDescent="0.25">
      <c r="A2393" t="s">
        <v>6488</v>
      </c>
      <c r="B2393" t="s">
        <v>74</v>
      </c>
      <c r="C2393" t="s">
        <v>186</v>
      </c>
      <c r="D2393" t="s">
        <v>4066</v>
      </c>
      <c r="E2393">
        <v>115</v>
      </c>
      <c r="F2393">
        <v>17</v>
      </c>
      <c r="G2393">
        <v>87</v>
      </c>
      <c r="H2393">
        <v>9</v>
      </c>
      <c r="I2393">
        <v>2</v>
      </c>
      <c r="J2393">
        <v>0</v>
      </c>
      <c r="K2393">
        <v>0</v>
      </c>
      <c r="L2393">
        <v>0</v>
      </c>
      <c r="M2393">
        <v>0</v>
      </c>
      <c r="N2393">
        <v>0</v>
      </c>
    </row>
    <row r="2394" spans="1:14" x14ac:dyDescent="0.25">
      <c r="A2394" t="s">
        <v>6489</v>
      </c>
      <c r="B2394" t="s">
        <v>74</v>
      </c>
      <c r="C2394" t="s">
        <v>186</v>
      </c>
      <c r="D2394" t="s">
        <v>4068</v>
      </c>
      <c r="E2394">
        <v>20</v>
      </c>
      <c r="F2394">
        <v>8</v>
      </c>
      <c r="G2394">
        <v>9</v>
      </c>
      <c r="H2394">
        <v>3</v>
      </c>
      <c r="I2394">
        <v>0</v>
      </c>
      <c r="J2394">
        <v>95</v>
      </c>
      <c r="K2394">
        <v>0</v>
      </c>
      <c r="L2394">
        <v>0</v>
      </c>
      <c r="M2394">
        <v>0</v>
      </c>
      <c r="N2394">
        <v>0</v>
      </c>
    </row>
    <row r="2395" spans="1:14" x14ac:dyDescent="0.25">
      <c r="A2395" t="s">
        <v>6490</v>
      </c>
      <c r="B2395" t="s">
        <v>74</v>
      </c>
      <c r="C2395" t="s">
        <v>186</v>
      </c>
      <c r="D2395" t="s">
        <v>4050</v>
      </c>
      <c r="E2395">
        <v>95</v>
      </c>
      <c r="F2395">
        <v>13</v>
      </c>
      <c r="G2395">
        <v>74</v>
      </c>
      <c r="H2395">
        <v>6</v>
      </c>
      <c r="I2395">
        <v>2</v>
      </c>
      <c r="J2395">
        <v>20</v>
      </c>
      <c r="K2395">
        <v>0</v>
      </c>
      <c r="L2395">
        <v>0</v>
      </c>
      <c r="M2395">
        <v>0</v>
      </c>
      <c r="N2395">
        <v>0</v>
      </c>
    </row>
    <row r="2396" spans="1:14" x14ac:dyDescent="0.25">
      <c r="A2396" t="s">
        <v>6491</v>
      </c>
      <c r="B2396" t="s">
        <v>74</v>
      </c>
      <c r="C2396" t="s">
        <v>186</v>
      </c>
      <c r="D2396" t="s">
        <v>4052</v>
      </c>
      <c r="E2396">
        <v>20</v>
      </c>
      <c r="F2396">
        <v>7</v>
      </c>
      <c r="G2396">
        <v>11</v>
      </c>
      <c r="H2396">
        <v>2</v>
      </c>
      <c r="I2396">
        <v>0</v>
      </c>
      <c r="J2396">
        <v>95</v>
      </c>
      <c r="K2396">
        <v>0</v>
      </c>
      <c r="L2396">
        <v>0</v>
      </c>
      <c r="M2396">
        <v>0</v>
      </c>
      <c r="N2396">
        <v>0</v>
      </c>
    </row>
    <row r="2397" spans="1:14" x14ac:dyDescent="0.25">
      <c r="A2397" t="s">
        <v>6492</v>
      </c>
      <c r="B2397" t="s">
        <v>74</v>
      </c>
      <c r="C2397" t="s">
        <v>186</v>
      </c>
      <c r="D2397" t="s">
        <v>4054</v>
      </c>
      <c r="E2397">
        <v>92</v>
      </c>
      <c r="F2397">
        <v>10</v>
      </c>
      <c r="G2397">
        <v>75</v>
      </c>
      <c r="H2397">
        <v>6</v>
      </c>
      <c r="I2397">
        <v>1</v>
      </c>
      <c r="J2397">
        <v>23</v>
      </c>
      <c r="K2397">
        <v>0</v>
      </c>
      <c r="L2397">
        <v>0</v>
      </c>
      <c r="M2397">
        <v>0</v>
      </c>
      <c r="N2397">
        <v>0</v>
      </c>
    </row>
    <row r="2398" spans="1:14" x14ac:dyDescent="0.25">
      <c r="A2398" t="s">
        <v>6493</v>
      </c>
      <c r="B2398" t="s">
        <v>74</v>
      </c>
      <c r="C2398" t="s">
        <v>186</v>
      </c>
      <c r="D2398" t="s">
        <v>4056</v>
      </c>
      <c r="E2398">
        <v>0</v>
      </c>
      <c r="F2398">
        <v>0</v>
      </c>
      <c r="G2398">
        <v>0</v>
      </c>
      <c r="H2398">
        <v>0</v>
      </c>
      <c r="I2398">
        <v>0</v>
      </c>
      <c r="J2398">
        <v>0</v>
      </c>
      <c r="K2398">
        <v>115</v>
      </c>
      <c r="L2398">
        <v>111</v>
      </c>
      <c r="M2398">
        <v>4</v>
      </c>
      <c r="N2398">
        <v>0</v>
      </c>
    </row>
    <row r="2399" spans="1:14" x14ac:dyDescent="0.25">
      <c r="A2399" t="s">
        <v>6494</v>
      </c>
      <c r="B2399" t="s">
        <v>74</v>
      </c>
      <c r="C2399" t="s">
        <v>186</v>
      </c>
      <c r="D2399" t="s">
        <v>4058</v>
      </c>
      <c r="E2399">
        <v>0</v>
      </c>
      <c r="F2399">
        <v>0</v>
      </c>
      <c r="G2399">
        <v>0</v>
      </c>
      <c r="H2399">
        <v>0</v>
      </c>
      <c r="I2399">
        <v>0</v>
      </c>
      <c r="J2399">
        <v>0</v>
      </c>
      <c r="K2399">
        <v>112</v>
      </c>
      <c r="L2399">
        <v>109</v>
      </c>
      <c r="M2399">
        <v>3</v>
      </c>
      <c r="N2399">
        <v>0</v>
      </c>
    </row>
    <row r="2400" spans="1:14" x14ac:dyDescent="0.25">
      <c r="A2400" t="s">
        <v>6495</v>
      </c>
      <c r="B2400" t="s">
        <v>74</v>
      </c>
      <c r="C2400" t="s">
        <v>187</v>
      </c>
      <c r="D2400" t="s">
        <v>4060</v>
      </c>
      <c r="E2400">
        <v>48</v>
      </c>
      <c r="F2400">
        <v>14</v>
      </c>
      <c r="G2400">
        <v>31</v>
      </c>
      <c r="H2400">
        <v>3</v>
      </c>
      <c r="I2400">
        <v>0</v>
      </c>
      <c r="J2400">
        <v>280</v>
      </c>
      <c r="K2400">
        <v>0</v>
      </c>
      <c r="L2400">
        <v>0</v>
      </c>
      <c r="M2400">
        <v>0</v>
      </c>
      <c r="N2400">
        <v>0</v>
      </c>
    </row>
    <row r="2401" spans="1:14" x14ac:dyDescent="0.25">
      <c r="A2401" t="s">
        <v>6496</v>
      </c>
      <c r="B2401" t="s">
        <v>74</v>
      </c>
      <c r="C2401" t="s">
        <v>187</v>
      </c>
      <c r="D2401" t="s">
        <v>4062</v>
      </c>
      <c r="E2401">
        <v>328</v>
      </c>
      <c r="F2401">
        <v>28</v>
      </c>
      <c r="G2401">
        <v>284</v>
      </c>
      <c r="H2401">
        <v>11</v>
      </c>
      <c r="I2401">
        <v>5</v>
      </c>
      <c r="J2401">
        <v>0</v>
      </c>
      <c r="K2401">
        <v>0</v>
      </c>
      <c r="L2401">
        <v>0</v>
      </c>
      <c r="M2401">
        <v>0</v>
      </c>
      <c r="N2401">
        <v>0</v>
      </c>
    </row>
    <row r="2402" spans="1:14" x14ac:dyDescent="0.25">
      <c r="A2402" t="s">
        <v>6497</v>
      </c>
      <c r="B2402" t="s">
        <v>74</v>
      </c>
      <c r="C2402" t="s">
        <v>187</v>
      </c>
      <c r="D2402" t="s">
        <v>4064</v>
      </c>
      <c r="E2402">
        <v>260</v>
      </c>
      <c r="F2402">
        <v>14</v>
      </c>
      <c r="G2402">
        <v>242</v>
      </c>
      <c r="H2402">
        <v>3</v>
      </c>
      <c r="I2402">
        <v>1</v>
      </c>
      <c r="J2402">
        <v>68</v>
      </c>
      <c r="K2402">
        <v>0</v>
      </c>
      <c r="L2402">
        <v>0</v>
      </c>
      <c r="M2402">
        <v>0</v>
      </c>
      <c r="N2402">
        <v>0</v>
      </c>
    </row>
    <row r="2403" spans="1:14" x14ac:dyDescent="0.25">
      <c r="A2403" t="s">
        <v>6498</v>
      </c>
      <c r="B2403" t="s">
        <v>74</v>
      </c>
      <c r="C2403" t="s">
        <v>187</v>
      </c>
      <c r="D2403" t="s">
        <v>4066</v>
      </c>
      <c r="E2403">
        <v>328</v>
      </c>
      <c r="F2403">
        <v>28</v>
      </c>
      <c r="G2403">
        <v>284</v>
      </c>
      <c r="H2403">
        <v>11</v>
      </c>
      <c r="I2403">
        <v>5</v>
      </c>
      <c r="J2403">
        <v>0</v>
      </c>
      <c r="K2403">
        <v>0</v>
      </c>
      <c r="L2403">
        <v>0</v>
      </c>
      <c r="M2403">
        <v>0</v>
      </c>
      <c r="N2403">
        <v>0</v>
      </c>
    </row>
    <row r="2404" spans="1:14" x14ac:dyDescent="0.25">
      <c r="A2404" t="s">
        <v>6499</v>
      </c>
      <c r="B2404" t="s">
        <v>74</v>
      </c>
      <c r="C2404" t="s">
        <v>187</v>
      </c>
      <c r="D2404" t="s">
        <v>4068</v>
      </c>
      <c r="E2404">
        <v>48</v>
      </c>
      <c r="F2404">
        <v>14</v>
      </c>
      <c r="G2404">
        <v>27</v>
      </c>
      <c r="H2404">
        <v>3</v>
      </c>
      <c r="I2404">
        <v>4</v>
      </c>
      <c r="J2404">
        <v>280</v>
      </c>
      <c r="K2404">
        <v>0</v>
      </c>
      <c r="L2404">
        <v>0</v>
      </c>
      <c r="M2404">
        <v>0</v>
      </c>
      <c r="N2404">
        <v>0</v>
      </c>
    </row>
    <row r="2405" spans="1:14" x14ac:dyDescent="0.25">
      <c r="A2405" t="s">
        <v>6500</v>
      </c>
      <c r="B2405" t="s">
        <v>74</v>
      </c>
      <c r="C2405" t="s">
        <v>187</v>
      </c>
      <c r="D2405" t="s">
        <v>4050</v>
      </c>
      <c r="E2405">
        <v>280</v>
      </c>
      <c r="F2405">
        <v>23</v>
      </c>
      <c r="G2405">
        <v>251</v>
      </c>
      <c r="H2405">
        <v>5</v>
      </c>
      <c r="I2405">
        <v>1</v>
      </c>
      <c r="J2405">
        <v>48</v>
      </c>
      <c r="K2405">
        <v>0</v>
      </c>
      <c r="L2405">
        <v>0</v>
      </c>
      <c r="M2405">
        <v>0</v>
      </c>
      <c r="N2405">
        <v>0</v>
      </c>
    </row>
    <row r="2406" spans="1:14" x14ac:dyDescent="0.25">
      <c r="A2406" t="s">
        <v>6501</v>
      </c>
      <c r="B2406" t="s">
        <v>74</v>
      </c>
      <c r="C2406" t="s">
        <v>187</v>
      </c>
      <c r="D2406" t="s">
        <v>4052</v>
      </c>
      <c r="E2406">
        <v>48</v>
      </c>
      <c r="F2406">
        <v>14</v>
      </c>
      <c r="G2406">
        <v>31</v>
      </c>
      <c r="H2406">
        <v>2</v>
      </c>
      <c r="I2406">
        <v>1</v>
      </c>
      <c r="J2406">
        <v>280</v>
      </c>
      <c r="K2406">
        <v>0</v>
      </c>
      <c r="L2406">
        <v>0</v>
      </c>
      <c r="M2406">
        <v>0</v>
      </c>
      <c r="N2406">
        <v>0</v>
      </c>
    </row>
    <row r="2407" spans="1:14" x14ac:dyDescent="0.25">
      <c r="A2407" t="s">
        <v>6502</v>
      </c>
      <c r="B2407" t="s">
        <v>74</v>
      </c>
      <c r="C2407" t="s">
        <v>187</v>
      </c>
      <c r="D2407" t="s">
        <v>4054</v>
      </c>
      <c r="E2407">
        <v>267</v>
      </c>
      <c r="F2407">
        <v>15</v>
      </c>
      <c r="G2407">
        <v>246</v>
      </c>
      <c r="H2407">
        <v>5</v>
      </c>
      <c r="I2407">
        <v>1</v>
      </c>
      <c r="J2407">
        <v>61</v>
      </c>
      <c r="K2407">
        <v>0</v>
      </c>
      <c r="L2407">
        <v>0</v>
      </c>
      <c r="M2407">
        <v>0</v>
      </c>
      <c r="N2407">
        <v>0</v>
      </c>
    </row>
    <row r="2408" spans="1:14" x14ac:dyDescent="0.25">
      <c r="A2408" t="s">
        <v>6503</v>
      </c>
      <c r="B2408" t="s">
        <v>74</v>
      </c>
      <c r="C2408" t="s">
        <v>187</v>
      </c>
      <c r="D2408" t="s">
        <v>4056</v>
      </c>
      <c r="E2408">
        <v>0</v>
      </c>
      <c r="F2408">
        <v>0</v>
      </c>
      <c r="G2408">
        <v>0</v>
      </c>
      <c r="H2408">
        <v>0</v>
      </c>
      <c r="I2408">
        <v>0</v>
      </c>
      <c r="J2408">
        <v>0</v>
      </c>
      <c r="K2408">
        <v>327</v>
      </c>
      <c r="L2408">
        <v>314</v>
      </c>
      <c r="M2408">
        <v>13</v>
      </c>
      <c r="N2408">
        <v>0</v>
      </c>
    </row>
    <row r="2409" spans="1:14" x14ac:dyDescent="0.25">
      <c r="A2409" t="s">
        <v>6504</v>
      </c>
      <c r="B2409" t="s">
        <v>74</v>
      </c>
      <c r="C2409" t="s">
        <v>187</v>
      </c>
      <c r="D2409" t="s">
        <v>4058</v>
      </c>
      <c r="E2409">
        <v>0</v>
      </c>
      <c r="F2409">
        <v>0</v>
      </c>
      <c r="G2409">
        <v>0</v>
      </c>
      <c r="H2409">
        <v>0</v>
      </c>
      <c r="I2409">
        <v>0</v>
      </c>
      <c r="J2409">
        <v>0</v>
      </c>
      <c r="K2409">
        <v>309</v>
      </c>
      <c r="L2409">
        <v>298</v>
      </c>
      <c r="M2409">
        <v>11</v>
      </c>
      <c r="N2409">
        <v>0</v>
      </c>
    </row>
    <row r="2410" spans="1:14" x14ac:dyDescent="0.25">
      <c r="A2410" t="s">
        <v>6505</v>
      </c>
      <c r="B2410" t="s">
        <v>74</v>
      </c>
      <c r="C2410" t="s">
        <v>188</v>
      </c>
      <c r="D2410" t="s">
        <v>4060</v>
      </c>
      <c r="E2410">
        <v>7</v>
      </c>
      <c r="F2410">
        <v>0</v>
      </c>
      <c r="G2410">
        <v>5</v>
      </c>
      <c r="H2410">
        <v>2</v>
      </c>
      <c r="I2410">
        <v>0</v>
      </c>
      <c r="J2410">
        <v>92</v>
      </c>
      <c r="K2410">
        <v>0</v>
      </c>
      <c r="L2410">
        <v>0</v>
      </c>
      <c r="M2410">
        <v>0</v>
      </c>
      <c r="N2410">
        <v>0</v>
      </c>
    </row>
    <row r="2411" spans="1:14" x14ac:dyDescent="0.25">
      <c r="A2411" t="s">
        <v>6506</v>
      </c>
      <c r="B2411" t="s">
        <v>74</v>
      </c>
      <c r="C2411" t="s">
        <v>188</v>
      </c>
      <c r="D2411" t="s">
        <v>4062</v>
      </c>
      <c r="E2411">
        <v>99</v>
      </c>
      <c r="F2411">
        <v>15</v>
      </c>
      <c r="G2411">
        <v>79</v>
      </c>
      <c r="H2411">
        <v>3</v>
      </c>
      <c r="I2411">
        <v>2</v>
      </c>
      <c r="J2411">
        <v>0</v>
      </c>
      <c r="K2411">
        <v>0</v>
      </c>
      <c r="L2411">
        <v>0</v>
      </c>
      <c r="M2411">
        <v>0</v>
      </c>
      <c r="N2411">
        <v>0</v>
      </c>
    </row>
    <row r="2412" spans="1:14" x14ac:dyDescent="0.25">
      <c r="A2412" t="s">
        <v>6507</v>
      </c>
      <c r="B2412" t="s">
        <v>74</v>
      </c>
      <c r="C2412" t="s">
        <v>188</v>
      </c>
      <c r="D2412" t="s">
        <v>4064</v>
      </c>
      <c r="E2412">
        <v>80</v>
      </c>
      <c r="F2412">
        <v>11</v>
      </c>
      <c r="G2412">
        <v>68</v>
      </c>
      <c r="H2412">
        <v>1</v>
      </c>
      <c r="I2412">
        <v>0</v>
      </c>
      <c r="J2412">
        <v>19</v>
      </c>
      <c r="K2412">
        <v>0</v>
      </c>
      <c r="L2412">
        <v>0</v>
      </c>
      <c r="M2412">
        <v>0</v>
      </c>
      <c r="N2412">
        <v>0</v>
      </c>
    </row>
    <row r="2413" spans="1:14" x14ac:dyDescent="0.25">
      <c r="A2413" t="s">
        <v>6508</v>
      </c>
      <c r="B2413" t="s">
        <v>74</v>
      </c>
      <c r="C2413" t="s">
        <v>188</v>
      </c>
      <c r="D2413" t="s">
        <v>4066</v>
      </c>
      <c r="E2413">
        <v>99</v>
      </c>
      <c r="F2413">
        <v>15</v>
      </c>
      <c r="G2413">
        <v>79</v>
      </c>
      <c r="H2413">
        <v>3</v>
      </c>
      <c r="I2413">
        <v>2</v>
      </c>
      <c r="J2413">
        <v>0</v>
      </c>
      <c r="K2413">
        <v>0</v>
      </c>
      <c r="L2413">
        <v>0</v>
      </c>
      <c r="M2413">
        <v>0</v>
      </c>
      <c r="N2413">
        <v>0</v>
      </c>
    </row>
    <row r="2414" spans="1:14" x14ac:dyDescent="0.25">
      <c r="A2414" t="s">
        <v>6509</v>
      </c>
      <c r="B2414" t="s">
        <v>74</v>
      </c>
      <c r="C2414" t="s">
        <v>188</v>
      </c>
      <c r="D2414" t="s">
        <v>4068</v>
      </c>
      <c r="E2414">
        <v>7</v>
      </c>
      <c r="F2414">
        <v>0</v>
      </c>
      <c r="G2414">
        <v>5</v>
      </c>
      <c r="H2414">
        <v>1</v>
      </c>
      <c r="I2414">
        <v>1</v>
      </c>
      <c r="J2414">
        <v>92</v>
      </c>
      <c r="K2414">
        <v>0</v>
      </c>
      <c r="L2414">
        <v>0</v>
      </c>
      <c r="M2414">
        <v>0</v>
      </c>
      <c r="N2414">
        <v>0</v>
      </c>
    </row>
    <row r="2415" spans="1:14" x14ac:dyDescent="0.25">
      <c r="A2415" t="s">
        <v>6510</v>
      </c>
      <c r="B2415" t="s">
        <v>74</v>
      </c>
      <c r="C2415" t="s">
        <v>188</v>
      </c>
      <c r="D2415" t="s">
        <v>4050</v>
      </c>
      <c r="E2415">
        <v>92</v>
      </c>
      <c r="F2415">
        <v>16</v>
      </c>
      <c r="G2415">
        <v>73</v>
      </c>
      <c r="H2415">
        <v>2</v>
      </c>
      <c r="I2415">
        <v>1</v>
      </c>
      <c r="J2415">
        <v>7</v>
      </c>
      <c r="K2415">
        <v>0</v>
      </c>
      <c r="L2415">
        <v>0</v>
      </c>
      <c r="M2415">
        <v>0</v>
      </c>
      <c r="N2415">
        <v>0</v>
      </c>
    </row>
    <row r="2416" spans="1:14" x14ac:dyDescent="0.25">
      <c r="A2416" t="s">
        <v>6511</v>
      </c>
      <c r="B2416" t="s">
        <v>74</v>
      </c>
      <c r="C2416" t="s">
        <v>188</v>
      </c>
      <c r="D2416" t="s">
        <v>4052</v>
      </c>
      <c r="E2416">
        <v>7</v>
      </c>
      <c r="F2416">
        <v>0</v>
      </c>
      <c r="G2416">
        <v>5</v>
      </c>
      <c r="H2416">
        <v>2</v>
      </c>
      <c r="I2416">
        <v>0</v>
      </c>
      <c r="J2416">
        <v>92</v>
      </c>
      <c r="K2416">
        <v>0</v>
      </c>
      <c r="L2416">
        <v>0</v>
      </c>
      <c r="M2416">
        <v>0</v>
      </c>
      <c r="N2416">
        <v>0</v>
      </c>
    </row>
    <row r="2417" spans="1:14" x14ac:dyDescent="0.25">
      <c r="A2417" t="s">
        <v>6512</v>
      </c>
      <c r="B2417" t="s">
        <v>74</v>
      </c>
      <c r="C2417" t="s">
        <v>188</v>
      </c>
      <c r="D2417" t="s">
        <v>4054</v>
      </c>
      <c r="E2417">
        <v>83</v>
      </c>
      <c r="F2417">
        <v>11</v>
      </c>
      <c r="G2417">
        <v>71</v>
      </c>
      <c r="H2417">
        <v>1</v>
      </c>
      <c r="I2417">
        <v>0</v>
      </c>
      <c r="J2417">
        <v>16</v>
      </c>
      <c r="K2417">
        <v>0</v>
      </c>
      <c r="L2417">
        <v>0</v>
      </c>
      <c r="M2417">
        <v>0</v>
      </c>
      <c r="N2417">
        <v>0</v>
      </c>
    </row>
    <row r="2418" spans="1:14" x14ac:dyDescent="0.25">
      <c r="A2418" t="s">
        <v>6513</v>
      </c>
      <c r="B2418" t="s">
        <v>74</v>
      </c>
      <c r="C2418" t="s">
        <v>188</v>
      </c>
      <c r="D2418" t="s">
        <v>4056</v>
      </c>
      <c r="E2418">
        <v>0</v>
      </c>
      <c r="F2418">
        <v>0</v>
      </c>
      <c r="G2418">
        <v>0</v>
      </c>
      <c r="H2418">
        <v>0</v>
      </c>
      <c r="I2418">
        <v>0</v>
      </c>
      <c r="J2418">
        <v>0</v>
      </c>
      <c r="K2418">
        <v>98</v>
      </c>
      <c r="L2418">
        <v>95</v>
      </c>
      <c r="M2418">
        <v>3</v>
      </c>
      <c r="N2418">
        <v>0</v>
      </c>
    </row>
    <row r="2419" spans="1:14" x14ac:dyDescent="0.25">
      <c r="A2419" t="s">
        <v>6514</v>
      </c>
      <c r="B2419" t="s">
        <v>74</v>
      </c>
      <c r="C2419" t="s">
        <v>188</v>
      </c>
      <c r="D2419" t="s">
        <v>4058</v>
      </c>
      <c r="E2419">
        <v>0</v>
      </c>
      <c r="F2419">
        <v>0</v>
      </c>
      <c r="G2419">
        <v>0</v>
      </c>
      <c r="H2419">
        <v>0</v>
      </c>
      <c r="I2419">
        <v>0</v>
      </c>
      <c r="J2419">
        <v>0</v>
      </c>
      <c r="K2419">
        <v>91</v>
      </c>
      <c r="L2419">
        <v>88</v>
      </c>
      <c r="M2419">
        <v>3</v>
      </c>
      <c r="N2419">
        <v>0</v>
      </c>
    </row>
    <row r="2420" spans="1:14" x14ac:dyDescent="0.25">
      <c r="A2420" t="s">
        <v>6515</v>
      </c>
      <c r="B2420" t="s">
        <v>74</v>
      </c>
      <c r="C2420" t="s">
        <v>189</v>
      </c>
      <c r="D2420" t="s">
        <v>4060</v>
      </c>
      <c r="E2420">
        <v>19</v>
      </c>
      <c r="F2420">
        <v>11</v>
      </c>
      <c r="G2420">
        <v>6</v>
      </c>
      <c r="H2420">
        <v>1</v>
      </c>
      <c r="I2420">
        <v>1</v>
      </c>
      <c r="J2420">
        <v>65</v>
      </c>
      <c r="K2420">
        <v>0</v>
      </c>
      <c r="L2420">
        <v>0</v>
      </c>
      <c r="M2420">
        <v>0</v>
      </c>
      <c r="N2420">
        <v>0</v>
      </c>
    </row>
    <row r="2421" spans="1:14" x14ac:dyDescent="0.25">
      <c r="A2421" t="s">
        <v>6516</v>
      </c>
      <c r="B2421" t="s">
        <v>74</v>
      </c>
      <c r="C2421" t="s">
        <v>189</v>
      </c>
      <c r="D2421" t="s">
        <v>4062</v>
      </c>
      <c r="E2421">
        <v>84</v>
      </c>
      <c r="F2421">
        <v>18</v>
      </c>
      <c r="G2421">
        <v>61</v>
      </c>
      <c r="H2421">
        <v>4</v>
      </c>
      <c r="I2421">
        <v>1</v>
      </c>
      <c r="J2421">
        <v>0</v>
      </c>
      <c r="K2421">
        <v>0</v>
      </c>
      <c r="L2421">
        <v>0</v>
      </c>
      <c r="M2421">
        <v>0</v>
      </c>
      <c r="N2421">
        <v>0</v>
      </c>
    </row>
    <row r="2422" spans="1:14" x14ac:dyDescent="0.25">
      <c r="A2422" t="s">
        <v>6517</v>
      </c>
      <c r="B2422" t="s">
        <v>74</v>
      </c>
      <c r="C2422" t="s">
        <v>189</v>
      </c>
      <c r="D2422" t="s">
        <v>4064</v>
      </c>
      <c r="E2422">
        <v>59</v>
      </c>
      <c r="F2422">
        <v>6</v>
      </c>
      <c r="G2422">
        <v>52</v>
      </c>
      <c r="H2422">
        <v>1</v>
      </c>
      <c r="I2422">
        <v>0</v>
      </c>
      <c r="J2422">
        <v>25</v>
      </c>
      <c r="K2422">
        <v>0</v>
      </c>
      <c r="L2422">
        <v>0</v>
      </c>
      <c r="M2422">
        <v>0</v>
      </c>
      <c r="N2422">
        <v>0</v>
      </c>
    </row>
    <row r="2423" spans="1:14" x14ac:dyDescent="0.25">
      <c r="A2423" t="s">
        <v>6518</v>
      </c>
      <c r="B2423" t="s">
        <v>74</v>
      </c>
      <c r="C2423" t="s">
        <v>189</v>
      </c>
      <c r="D2423" t="s">
        <v>4066</v>
      </c>
      <c r="E2423">
        <v>84</v>
      </c>
      <c r="F2423">
        <v>18</v>
      </c>
      <c r="G2423">
        <v>61</v>
      </c>
      <c r="H2423">
        <v>4</v>
      </c>
      <c r="I2423">
        <v>1</v>
      </c>
      <c r="J2423">
        <v>0</v>
      </c>
      <c r="K2423">
        <v>0</v>
      </c>
      <c r="L2423">
        <v>0</v>
      </c>
      <c r="M2423">
        <v>0</v>
      </c>
      <c r="N2423">
        <v>0</v>
      </c>
    </row>
    <row r="2424" spans="1:14" x14ac:dyDescent="0.25">
      <c r="A2424" t="s">
        <v>6519</v>
      </c>
      <c r="B2424" t="s">
        <v>74</v>
      </c>
      <c r="C2424" t="s">
        <v>189</v>
      </c>
      <c r="D2424" t="s">
        <v>4068</v>
      </c>
      <c r="E2424">
        <v>19</v>
      </c>
      <c r="F2424">
        <v>11</v>
      </c>
      <c r="G2424">
        <v>6</v>
      </c>
      <c r="H2424">
        <v>1</v>
      </c>
      <c r="I2424">
        <v>1</v>
      </c>
      <c r="J2424">
        <v>65</v>
      </c>
      <c r="K2424">
        <v>0</v>
      </c>
      <c r="L2424">
        <v>0</v>
      </c>
      <c r="M2424">
        <v>0</v>
      </c>
      <c r="N2424">
        <v>0</v>
      </c>
    </row>
    <row r="2425" spans="1:14" x14ac:dyDescent="0.25">
      <c r="A2425" t="s">
        <v>6520</v>
      </c>
      <c r="B2425" t="s">
        <v>74</v>
      </c>
      <c r="C2425" t="s">
        <v>189</v>
      </c>
      <c r="D2425" t="s">
        <v>4050</v>
      </c>
      <c r="E2425">
        <v>65</v>
      </c>
      <c r="F2425">
        <v>7</v>
      </c>
      <c r="G2425">
        <v>55</v>
      </c>
      <c r="H2425">
        <v>3</v>
      </c>
      <c r="I2425">
        <v>0</v>
      </c>
      <c r="J2425">
        <v>19</v>
      </c>
      <c r="K2425">
        <v>0</v>
      </c>
      <c r="L2425">
        <v>0</v>
      </c>
      <c r="M2425">
        <v>0</v>
      </c>
      <c r="N2425">
        <v>0</v>
      </c>
    </row>
    <row r="2426" spans="1:14" x14ac:dyDescent="0.25">
      <c r="A2426" t="s">
        <v>6521</v>
      </c>
      <c r="B2426" t="s">
        <v>74</v>
      </c>
      <c r="C2426" t="s">
        <v>189</v>
      </c>
      <c r="D2426" t="s">
        <v>4052</v>
      </c>
      <c r="E2426">
        <v>19</v>
      </c>
      <c r="F2426">
        <v>11</v>
      </c>
      <c r="G2426">
        <v>6</v>
      </c>
      <c r="H2426">
        <v>1</v>
      </c>
      <c r="I2426">
        <v>1</v>
      </c>
      <c r="J2426">
        <v>65</v>
      </c>
      <c r="K2426">
        <v>0</v>
      </c>
      <c r="L2426">
        <v>0</v>
      </c>
      <c r="M2426">
        <v>0</v>
      </c>
      <c r="N2426">
        <v>0</v>
      </c>
    </row>
    <row r="2427" spans="1:14" x14ac:dyDescent="0.25">
      <c r="A2427" t="s">
        <v>6522</v>
      </c>
      <c r="B2427" t="s">
        <v>74</v>
      </c>
      <c r="C2427" t="s">
        <v>189</v>
      </c>
      <c r="D2427" t="s">
        <v>4054</v>
      </c>
      <c r="E2427">
        <v>60</v>
      </c>
      <c r="F2427">
        <v>6</v>
      </c>
      <c r="G2427">
        <v>52</v>
      </c>
      <c r="H2427">
        <v>2</v>
      </c>
      <c r="I2427">
        <v>0</v>
      </c>
      <c r="J2427">
        <v>24</v>
      </c>
      <c r="K2427">
        <v>0</v>
      </c>
      <c r="L2427">
        <v>0</v>
      </c>
      <c r="M2427">
        <v>0</v>
      </c>
      <c r="N2427">
        <v>0</v>
      </c>
    </row>
    <row r="2428" spans="1:14" x14ac:dyDescent="0.25">
      <c r="A2428" t="s">
        <v>6523</v>
      </c>
      <c r="B2428" t="s">
        <v>74</v>
      </c>
      <c r="C2428" t="s">
        <v>189</v>
      </c>
      <c r="D2428" t="s">
        <v>4056</v>
      </c>
      <c r="E2428">
        <v>0</v>
      </c>
      <c r="F2428">
        <v>0</v>
      </c>
      <c r="G2428">
        <v>0</v>
      </c>
      <c r="H2428">
        <v>0</v>
      </c>
      <c r="I2428">
        <v>0</v>
      </c>
      <c r="J2428">
        <v>0</v>
      </c>
      <c r="K2428">
        <v>84</v>
      </c>
      <c r="L2428">
        <v>82</v>
      </c>
      <c r="M2428">
        <v>2</v>
      </c>
      <c r="N2428">
        <v>0</v>
      </c>
    </row>
    <row r="2429" spans="1:14" x14ac:dyDescent="0.25">
      <c r="A2429" t="s">
        <v>6524</v>
      </c>
      <c r="B2429" t="s">
        <v>74</v>
      </c>
      <c r="C2429" t="s">
        <v>189</v>
      </c>
      <c r="D2429" t="s">
        <v>4058</v>
      </c>
      <c r="E2429">
        <v>0</v>
      </c>
      <c r="F2429">
        <v>0</v>
      </c>
      <c r="G2429">
        <v>0</v>
      </c>
      <c r="H2429">
        <v>0</v>
      </c>
      <c r="I2429">
        <v>0</v>
      </c>
      <c r="J2429">
        <v>0</v>
      </c>
      <c r="K2429">
        <v>82</v>
      </c>
      <c r="L2429">
        <v>80</v>
      </c>
      <c r="M2429">
        <v>2</v>
      </c>
      <c r="N2429">
        <v>0</v>
      </c>
    </row>
    <row r="2430" spans="1:14" x14ac:dyDescent="0.25">
      <c r="A2430" t="s">
        <v>6525</v>
      </c>
      <c r="B2430" t="s">
        <v>74</v>
      </c>
      <c r="C2430" t="s">
        <v>190</v>
      </c>
      <c r="D2430" t="s">
        <v>4060</v>
      </c>
      <c r="E2430">
        <v>25</v>
      </c>
      <c r="F2430">
        <v>2</v>
      </c>
      <c r="G2430">
        <v>22</v>
      </c>
      <c r="H2430">
        <v>1</v>
      </c>
      <c r="I2430">
        <v>0</v>
      </c>
      <c r="J2430">
        <v>46</v>
      </c>
      <c r="K2430">
        <v>0</v>
      </c>
      <c r="L2430">
        <v>0</v>
      </c>
      <c r="M2430">
        <v>0</v>
      </c>
      <c r="N2430">
        <v>0</v>
      </c>
    </row>
    <row r="2431" spans="1:14" x14ac:dyDescent="0.25">
      <c r="A2431" t="s">
        <v>6526</v>
      </c>
      <c r="B2431" t="s">
        <v>74</v>
      </c>
      <c r="C2431" t="s">
        <v>190</v>
      </c>
      <c r="D2431" t="s">
        <v>4062</v>
      </c>
      <c r="E2431">
        <v>71</v>
      </c>
      <c r="F2431">
        <v>10</v>
      </c>
      <c r="G2431">
        <v>59</v>
      </c>
      <c r="H2431">
        <v>1</v>
      </c>
      <c r="I2431">
        <v>1</v>
      </c>
      <c r="J2431">
        <v>0</v>
      </c>
      <c r="K2431">
        <v>0</v>
      </c>
      <c r="L2431">
        <v>0</v>
      </c>
      <c r="M2431">
        <v>0</v>
      </c>
      <c r="N2431">
        <v>0</v>
      </c>
    </row>
    <row r="2432" spans="1:14" x14ac:dyDescent="0.25">
      <c r="A2432" t="s">
        <v>6527</v>
      </c>
      <c r="B2432" t="s">
        <v>74</v>
      </c>
      <c r="C2432" t="s">
        <v>190</v>
      </c>
      <c r="D2432" t="s">
        <v>4064</v>
      </c>
      <c r="E2432">
        <v>44</v>
      </c>
      <c r="F2432">
        <v>8</v>
      </c>
      <c r="G2432">
        <v>36</v>
      </c>
      <c r="H2432">
        <v>0</v>
      </c>
      <c r="I2432">
        <v>0</v>
      </c>
      <c r="J2432">
        <v>27</v>
      </c>
      <c r="K2432">
        <v>0</v>
      </c>
      <c r="L2432">
        <v>0</v>
      </c>
      <c r="M2432">
        <v>0</v>
      </c>
      <c r="N2432">
        <v>0</v>
      </c>
    </row>
    <row r="2433" spans="1:14" x14ac:dyDescent="0.25">
      <c r="A2433" t="s">
        <v>6528</v>
      </c>
      <c r="B2433" t="s">
        <v>74</v>
      </c>
      <c r="C2433" t="s">
        <v>190</v>
      </c>
      <c r="D2433" t="s">
        <v>4066</v>
      </c>
      <c r="E2433">
        <v>71</v>
      </c>
      <c r="F2433">
        <v>10</v>
      </c>
      <c r="G2433">
        <v>59</v>
      </c>
      <c r="H2433">
        <v>1</v>
      </c>
      <c r="I2433">
        <v>1</v>
      </c>
      <c r="J2433">
        <v>0</v>
      </c>
      <c r="K2433">
        <v>0</v>
      </c>
      <c r="L2433">
        <v>0</v>
      </c>
      <c r="M2433">
        <v>0</v>
      </c>
      <c r="N2433">
        <v>0</v>
      </c>
    </row>
    <row r="2434" spans="1:14" x14ac:dyDescent="0.25">
      <c r="A2434" t="s">
        <v>6529</v>
      </c>
      <c r="B2434" t="s">
        <v>74</v>
      </c>
      <c r="C2434" t="s">
        <v>190</v>
      </c>
      <c r="D2434" t="s">
        <v>4068</v>
      </c>
      <c r="E2434">
        <v>25</v>
      </c>
      <c r="F2434">
        <v>2</v>
      </c>
      <c r="G2434">
        <v>21</v>
      </c>
      <c r="H2434">
        <v>1</v>
      </c>
      <c r="I2434">
        <v>1</v>
      </c>
      <c r="J2434">
        <v>46</v>
      </c>
      <c r="K2434">
        <v>0</v>
      </c>
      <c r="L2434">
        <v>0</v>
      </c>
      <c r="M2434">
        <v>0</v>
      </c>
      <c r="N2434">
        <v>0</v>
      </c>
    </row>
    <row r="2435" spans="1:14" x14ac:dyDescent="0.25">
      <c r="A2435" t="s">
        <v>6530</v>
      </c>
      <c r="B2435" t="s">
        <v>74</v>
      </c>
      <c r="C2435" t="s">
        <v>190</v>
      </c>
      <c r="D2435" t="s">
        <v>4050</v>
      </c>
      <c r="E2435">
        <v>46</v>
      </c>
      <c r="F2435">
        <v>11</v>
      </c>
      <c r="G2435">
        <v>35</v>
      </c>
      <c r="H2435">
        <v>0</v>
      </c>
      <c r="I2435">
        <v>0</v>
      </c>
      <c r="J2435">
        <v>25</v>
      </c>
      <c r="K2435">
        <v>0</v>
      </c>
      <c r="L2435">
        <v>0</v>
      </c>
      <c r="M2435">
        <v>0</v>
      </c>
      <c r="N2435">
        <v>0</v>
      </c>
    </row>
    <row r="2436" spans="1:14" x14ac:dyDescent="0.25">
      <c r="A2436" t="s">
        <v>6531</v>
      </c>
      <c r="B2436" t="s">
        <v>74</v>
      </c>
      <c r="C2436" t="s">
        <v>190</v>
      </c>
      <c r="D2436" t="s">
        <v>4052</v>
      </c>
      <c r="E2436">
        <v>25</v>
      </c>
      <c r="F2436">
        <v>1</v>
      </c>
      <c r="G2436">
        <v>22</v>
      </c>
      <c r="H2436">
        <v>2</v>
      </c>
      <c r="I2436">
        <v>0</v>
      </c>
      <c r="J2436">
        <v>46</v>
      </c>
      <c r="K2436">
        <v>0</v>
      </c>
      <c r="L2436">
        <v>0</v>
      </c>
      <c r="M2436">
        <v>0</v>
      </c>
      <c r="N2436">
        <v>0</v>
      </c>
    </row>
    <row r="2437" spans="1:14" x14ac:dyDescent="0.25">
      <c r="A2437" t="s">
        <v>6532</v>
      </c>
      <c r="B2437" t="s">
        <v>74</v>
      </c>
      <c r="C2437" t="s">
        <v>190</v>
      </c>
      <c r="D2437" t="s">
        <v>4054</v>
      </c>
      <c r="E2437">
        <v>45</v>
      </c>
      <c r="F2437">
        <v>8</v>
      </c>
      <c r="G2437">
        <v>37</v>
      </c>
      <c r="H2437">
        <v>0</v>
      </c>
      <c r="I2437">
        <v>0</v>
      </c>
      <c r="J2437">
        <v>26</v>
      </c>
      <c r="K2437">
        <v>0</v>
      </c>
      <c r="L2437">
        <v>0</v>
      </c>
      <c r="M2437">
        <v>0</v>
      </c>
      <c r="N2437">
        <v>0</v>
      </c>
    </row>
    <row r="2438" spans="1:14" x14ac:dyDescent="0.25">
      <c r="A2438" t="s">
        <v>6533</v>
      </c>
      <c r="B2438" t="s">
        <v>74</v>
      </c>
      <c r="C2438" t="s">
        <v>190</v>
      </c>
      <c r="D2438" t="s">
        <v>4056</v>
      </c>
      <c r="E2438">
        <v>0</v>
      </c>
      <c r="F2438">
        <v>0</v>
      </c>
      <c r="G2438">
        <v>0</v>
      </c>
      <c r="H2438">
        <v>0</v>
      </c>
      <c r="I2438">
        <v>0</v>
      </c>
      <c r="J2438">
        <v>0</v>
      </c>
      <c r="K2438">
        <v>71</v>
      </c>
      <c r="L2438">
        <v>69</v>
      </c>
      <c r="M2438">
        <v>2</v>
      </c>
      <c r="N2438">
        <v>0</v>
      </c>
    </row>
    <row r="2439" spans="1:14" x14ac:dyDescent="0.25">
      <c r="A2439" t="s">
        <v>6534</v>
      </c>
      <c r="B2439" t="s">
        <v>74</v>
      </c>
      <c r="C2439" t="s">
        <v>190</v>
      </c>
      <c r="D2439" t="s">
        <v>4058</v>
      </c>
      <c r="E2439">
        <v>0</v>
      </c>
      <c r="F2439">
        <v>0</v>
      </c>
      <c r="G2439">
        <v>0</v>
      </c>
      <c r="H2439">
        <v>0</v>
      </c>
      <c r="I2439">
        <v>0</v>
      </c>
      <c r="J2439">
        <v>0</v>
      </c>
      <c r="K2439">
        <v>63</v>
      </c>
      <c r="L2439">
        <v>61</v>
      </c>
      <c r="M2439">
        <v>2</v>
      </c>
      <c r="N2439">
        <v>0</v>
      </c>
    </row>
    <row r="2440" spans="1:14" x14ac:dyDescent="0.25">
      <c r="A2440" t="s">
        <v>6535</v>
      </c>
      <c r="B2440" t="s">
        <v>74</v>
      </c>
      <c r="C2440" t="s">
        <v>191</v>
      </c>
      <c r="D2440" t="s">
        <v>4060</v>
      </c>
      <c r="E2440">
        <v>20</v>
      </c>
      <c r="F2440">
        <v>4</v>
      </c>
      <c r="G2440">
        <v>15</v>
      </c>
      <c r="H2440">
        <v>1</v>
      </c>
      <c r="I2440">
        <v>0</v>
      </c>
      <c r="J2440">
        <v>47</v>
      </c>
      <c r="K2440">
        <v>0</v>
      </c>
      <c r="L2440">
        <v>0</v>
      </c>
      <c r="M2440">
        <v>0</v>
      </c>
      <c r="N2440">
        <v>0</v>
      </c>
    </row>
    <row r="2441" spans="1:14" x14ac:dyDescent="0.25">
      <c r="A2441" t="s">
        <v>6536</v>
      </c>
      <c r="B2441" t="s">
        <v>74</v>
      </c>
      <c r="C2441" t="s">
        <v>191</v>
      </c>
      <c r="D2441" t="s">
        <v>4062</v>
      </c>
      <c r="E2441">
        <v>67</v>
      </c>
      <c r="F2441">
        <v>8</v>
      </c>
      <c r="G2441">
        <v>57</v>
      </c>
      <c r="H2441">
        <v>1</v>
      </c>
      <c r="I2441">
        <v>1</v>
      </c>
      <c r="J2441">
        <v>0</v>
      </c>
      <c r="K2441">
        <v>0</v>
      </c>
      <c r="L2441">
        <v>0</v>
      </c>
      <c r="M2441">
        <v>0</v>
      </c>
      <c r="N2441">
        <v>0</v>
      </c>
    </row>
    <row r="2442" spans="1:14" x14ac:dyDescent="0.25">
      <c r="A2442" t="s">
        <v>6537</v>
      </c>
      <c r="B2442" t="s">
        <v>74</v>
      </c>
      <c r="C2442" t="s">
        <v>191</v>
      </c>
      <c r="D2442" t="s">
        <v>4064</v>
      </c>
      <c r="E2442">
        <v>43</v>
      </c>
      <c r="F2442">
        <v>4</v>
      </c>
      <c r="G2442">
        <v>39</v>
      </c>
      <c r="H2442">
        <v>0</v>
      </c>
      <c r="I2442">
        <v>0</v>
      </c>
      <c r="J2442">
        <v>24</v>
      </c>
      <c r="K2442">
        <v>0</v>
      </c>
      <c r="L2442">
        <v>0</v>
      </c>
      <c r="M2442">
        <v>0</v>
      </c>
      <c r="N2442">
        <v>0</v>
      </c>
    </row>
    <row r="2443" spans="1:14" x14ac:dyDescent="0.25">
      <c r="A2443" t="s">
        <v>6538</v>
      </c>
      <c r="B2443" t="s">
        <v>74</v>
      </c>
      <c r="C2443" t="s">
        <v>191</v>
      </c>
      <c r="D2443" t="s">
        <v>4066</v>
      </c>
      <c r="E2443">
        <v>67</v>
      </c>
      <c r="F2443">
        <v>8</v>
      </c>
      <c r="G2443">
        <v>57</v>
      </c>
      <c r="H2443">
        <v>1</v>
      </c>
      <c r="I2443">
        <v>1</v>
      </c>
      <c r="J2443">
        <v>0</v>
      </c>
      <c r="K2443">
        <v>0</v>
      </c>
      <c r="L2443">
        <v>0</v>
      </c>
      <c r="M2443">
        <v>0</v>
      </c>
      <c r="N2443">
        <v>0</v>
      </c>
    </row>
    <row r="2444" spans="1:14" x14ac:dyDescent="0.25">
      <c r="A2444" t="s">
        <v>6539</v>
      </c>
      <c r="B2444" t="s">
        <v>74</v>
      </c>
      <c r="C2444" t="s">
        <v>191</v>
      </c>
      <c r="D2444" t="s">
        <v>4068</v>
      </c>
      <c r="E2444">
        <v>20</v>
      </c>
      <c r="F2444">
        <v>3</v>
      </c>
      <c r="G2444">
        <v>16</v>
      </c>
      <c r="H2444">
        <v>1</v>
      </c>
      <c r="I2444">
        <v>0</v>
      </c>
      <c r="J2444">
        <v>47</v>
      </c>
      <c r="K2444">
        <v>0</v>
      </c>
      <c r="L2444">
        <v>0</v>
      </c>
      <c r="M2444">
        <v>0</v>
      </c>
      <c r="N2444">
        <v>0</v>
      </c>
    </row>
    <row r="2445" spans="1:14" x14ac:dyDescent="0.25">
      <c r="A2445" t="s">
        <v>6540</v>
      </c>
      <c r="B2445" t="s">
        <v>74</v>
      </c>
      <c r="C2445" t="s">
        <v>191</v>
      </c>
      <c r="D2445" t="s">
        <v>4050</v>
      </c>
      <c r="E2445">
        <v>47</v>
      </c>
      <c r="F2445">
        <v>8</v>
      </c>
      <c r="G2445">
        <v>38</v>
      </c>
      <c r="H2445">
        <v>0</v>
      </c>
      <c r="I2445">
        <v>1</v>
      </c>
      <c r="J2445">
        <v>20</v>
      </c>
      <c r="K2445">
        <v>0</v>
      </c>
      <c r="L2445">
        <v>0</v>
      </c>
      <c r="M2445">
        <v>0</v>
      </c>
      <c r="N2445">
        <v>0</v>
      </c>
    </row>
    <row r="2446" spans="1:14" x14ac:dyDescent="0.25">
      <c r="A2446" t="s">
        <v>6541</v>
      </c>
      <c r="B2446" t="s">
        <v>74</v>
      </c>
      <c r="C2446" t="s">
        <v>191</v>
      </c>
      <c r="D2446" t="s">
        <v>4052</v>
      </c>
      <c r="E2446">
        <v>20</v>
      </c>
      <c r="F2446">
        <v>3</v>
      </c>
      <c r="G2446">
        <v>16</v>
      </c>
      <c r="H2446">
        <v>1</v>
      </c>
      <c r="I2446">
        <v>0</v>
      </c>
      <c r="J2446">
        <v>47</v>
      </c>
      <c r="K2446">
        <v>0</v>
      </c>
      <c r="L2446">
        <v>0</v>
      </c>
      <c r="M2446">
        <v>0</v>
      </c>
      <c r="N2446">
        <v>0</v>
      </c>
    </row>
    <row r="2447" spans="1:14" x14ac:dyDescent="0.25">
      <c r="A2447" t="s">
        <v>6542</v>
      </c>
      <c r="B2447" t="s">
        <v>74</v>
      </c>
      <c r="C2447" t="s">
        <v>191</v>
      </c>
      <c r="D2447" t="s">
        <v>4054</v>
      </c>
      <c r="E2447">
        <v>44</v>
      </c>
      <c r="F2447">
        <v>4</v>
      </c>
      <c r="G2447">
        <v>40</v>
      </c>
      <c r="H2447">
        <v>0</v>
      </c>
      <c r="I2447">
        <v>0</v>
      </c>
      <c r="J2447">
        <v>23</v>
      </c>
      <c r="K2447">
        <v>0</v>
      </c>
      <c r="L2447">
        <v>0</v>
      </c>
      <c r="M2447">
        <v>0</v>
      </c>
      <c r="N2447">
        <v>0</v>
      </c>
    </row>
    <row r="2448" spans="1:14" x14ac:dyDescent="0.25">
      <c r="A2448" t="s">
        <v>6543</v>
      </c>
      <c r="B2448" t="s">
        <v>74</v>
      </c>
      <c r="C2448" t="s">
        <v>191</v>
      </c>
      <c r="D2448" t="s">
        <v>4056</v>
      </c>
      <c r="E2448">
        <v>0</v>
      </c>
      <c r="F2448">
        <v>0</v>
      </c>
      <c r="G2448">
        <v>0</v>
      </c>
      <c r="H2448">
        <v>0</v>
      </c>
      <c r="I2448">
        <v>0</v>
      </c>
      <c r="J2448">
        <v>0</v>
      </c>
      <c r="K2448">
        <v>66</v>
      </c>
      <c r="L2448">
        <v>65</v>
      </c>
      <c r="M2448">
        <v>1</v>
      </c>
      <c r="N2448">
        <v>0</v>
      </c>
    </row>
    <row r="2449" spans="1:14" x14ac:dyDescent="0.25">
      <c r="A2449" t="s">
        <v>6544</v>
      </c>
      <c r="B2449" t="s">
        <v>74</v>
      </c>
      <c r="C2449" t="s">
        <v>191</v>
      </c>
      <c r="D2449" t="s">
        <v>4058</v>
      </c>
      <c r="E2449">
        <v>0</v>
      </c>
      <c r="F2449">
        <v>0</v>
      </c>
      <c r="G2449">
        <v>0</v>
      </c>
      <c r="H2449">
        <v>0</v>
      </c>
      <c r="I2449">
        <v>0</v>
      </c>
      <c r="J2449">
        <v>0</v>
      </c>
      <c r="K2449">
        <v>65</v>
      </c>
      <c r="L2449">
        <v>64</v>
      </c>
      <c r="M2449">
        <v>1</v>
      </c>
      <c r="N2449">
        <v>0</v>
      </c>
    </row>
    <row r="2450" spans="1:14" x14ac:dyDescent="0.25">
      <c r="A2450" t="s">
        <v>6545</v>
      </c>
      <c r="B2450" t="s">
        <v>74</v>
      </c>
      <c r="C2450" t="s">
        <v>192</v>
      </c>
      <c r="D2450" t="s">
        <v>4060</v>
      </c>
      <c r="E2450">
        <v>18</v>
      </c>
      <c r="F2450">
        <v>2</v>
      </c>
      <c r="G2450">
        <v>14</v>
      </c>
      <c r="H2450">
        <v>1</v>
      </c>
      <c r="I2450">
        <v>1</v>
      </c>
      <c r="J2450">
        <v>85</v>
      </c>
      <c r="K2450">
        <v>0</v>
      </c>
      <c r="L2450">
        <v>0</v>
      </c>
      <c r="M2450">
        <v>0</v>
      </c>
      <c r="N2450">
        <v>0</v>
      </c>
    </row>
    <row r="2451" spans="1:14" x14ac:dyDescent="0.25">
      <c r="A2451" t="s">
        <v>6546</v>
      </c>
      <c r="B2451" t="s">
        <v>74</v>
      </c>
      <c r="C2451" t="s">
        <v>192</v>
      </c>
      <c r="D2451" t="s">
        <v>4062</v>
      </c>
      <c r="E2451">
        <v>103</v>
      </c>
      <c r="F2451">
        <v>12</v>
      </c>
      <c r="G2451">
        <v>80</v>
      </c>
      <c r="H2451">
        <v>8</v>
      </c>
      <c r="I2451">
        <v>3</v>
      </c>
      <c r="J2451">
        <v>0</v>
      </c>
      <c r="K2451">
        <v>0</v>
      </c>
      <c r="L2451">
        <v>0</v>
      </c>
      <c r="M2451">
        <v>0</v>
      </c>
      <c r="N2451">
        <v>0</v>
      </c>
    </row>
    <row r="2452" spans="1:14" x14ac:dyDescent="0.25">
      <c r="A2452" t="s">
        <v>6547</v>
      </c>
      <c r="B2452" t="s">
        <v>74</v>
      </c>
      <c r="C2452" t="s">
        <v>192</v>
      </c>
      <c r="D2452" t="s">
        <v>4064</v>
      </c>
      <c r="E2452">
        <v>69</v>
      </c>
      <c r="F2452">
        <v>9</v>
      </c>
      <c r="G2452">
        <v>57</v>
      </c>
      <c r="H2452">
        <v>3</v>
      </c>
      <c r="I2452">
        <v>0</v>
      </c>
      <c r="J2452">
        <v>34</v>
      </c>
      <c r="K2452">
        <v>0</v>
      </c>
      <c r="L2452">
        <v>0</v>
      </c>
      <c r="M2452">
        <v>0</v>
      </c>
      <c r="N2452">
        <v>0</v>
      </c>
    </row>
    <row r="2453" spans="1:14" x14ac:dyDescent="0.25">
      <c r="A2453" t="s">
        <v>6548</v>
      </c>
      <c r="B2453" t="s">
        <v>74</v>
      </c>
      <c r="C2453" t="s">
        <v>192</v>
      </c>
      <c r="D2453" t="s">
        <v>4066</v>
      </c>
      <c r="E2453">
        <v>103</v>
      </c>
      <c r="F2453">
        <v>12</v>
      </c>
      <c r="G2453">
        <v>80</v>
      </c>
      <c r="H2453">
        <v>8</v>
      </c>
      <c r="I2453">
        <v>3</v>
      </c>
      <c r="J2453">
        <v>0</v>
      </c>
      <c r="K2453">
        <v>0</v>
      </c>
      <c r="L2453">
        <v>0</v>
      </c>
      <c r="M2453">
        <v>0</v>
      </c>
      <c r="N2453">
        <v>0</v>
      </c>
    </row>
    <row r="2454" spans="1:14" x14ac:dyDescent="0.25">
      <c r="A2454" t="s">
        <v>6549</v>
      </c>
      <c r="B2454" t="s">
        <v>74</v>
      </c>
      <c r="C2454" t="s">
        <v>192</v>
      </c>
      <c r="D2454" t="s">
        <v>4068</v>
      </c>
      <c r="E2454">
        <v>18</v>
      </c>
      <c r="F2454">
        <v>2</v>
      </c>
      <c r="G2454">
        <v>15</v>
      </c>
      <c r="H2454">
        <v>0</v>
      </c>
      <c r="I2454">
        <v>1</v>
      </c>
      <c r="J2454">
        <v>85</v>
      </c>
      <c r="K2454">
        <v>0</v>
      </c>
      <c r="L2454">
        <v>0</v>
      </c>
      <c r="M2454">
        <v>0</v>
      </c>
      <c r="N2454">
        <v>0</v>
      </c>
    </row>
    <row r="2455" spans="1:14" x14ac:dyDescent="0.25">
      <c r="A2455" t="s">
        <v>6550</v>
      </c>
      <c r="B2455" t="s">
        <v>74</v>
      </c>
      <c r="C2455" t="s">
        <v>192</v>
      </c>
      <c r="D2455" t="s">
        <v>4050</v>
      </c>
      <c r="E2455">
        <v>85</v>
      </c>
      <c r="F2455">
        <v>11</v>
      </c>
      <c r="G2455">
        <v>65</v>
      </c>
      <c r="H2455">
        <v>7</v>
      </c>
      <c r="I2455">
        <v>2</v>
      </c>
      <c r="J2455">
        <v>18</v>
      </c>
      <c r="K2455">
        <v>0</v>
      </c>
      <c r="L2455">
        <v>0</v>
      </c>
      <c r="M2455">
        <v>0</v>
      </c>
      <c r="N2455">
        <v>0</v>
      </c>
    </row>
    <row r="2456" spans="1:14" x14ac:dyDescent="0.25">
      <c r="A2456" t="s">
        <v>6551</v>
      </c>
      <c r="B2456" t="s">
        <v>74</v>
      </c>
      <c r="C2456" t="s">
        <v>192</v>
      </c>
      <c r="D2456" t="s">
        <v>4052</v>
      </c>
      <c r="E2456">
        <v>18</v>
      </c>
      <c r="F2456">
        <v>2</v>
      </c>
      <c r="G2456">
        <v>15</v>
      </c>
      <c r="H2456">
        <v>0</v>
      </c>
      <c r="I2456">
        <v>1</v>
      </c>
      <c r="J2456">
        <v>85</v>
      </c>
      <c r="K2456">
        <v>0</v>
      </c>
      <c r="L2456">
        <v>0</v>
      </c>
      <c r="M2456">
        <v>0</v>
      </c>
      <c r="N2456">
        <v>0</v>
      </c>
    </row>
    <row r="2457" spans="1:14" x14ac:dyDescent="0.25">
      <c r="A2457" t="s">
        <v>6552</v>
      </c>
      <c r="B2457" t="s">
        <v>74</v>
      </c>
      <c r="C2457" t="s">
        <v>192</v>
      </c>
      <c r="D2457" t="s">
        <v>4054</v>
      </c>
      <c r="E2457">
        <v>80</v>
      </c>
      <c r="F2457">
        <v>9</v>
      </c>
      <c r="G2457">
        <v>62</v>
      </c>
      <c r="H2457">
        <v>8</v>
      </c>
      <c r="I2457">
        <v>1</v>
      </c>
      <c r="J2457">
        <v>23</v>
      </c>
      <c r="K2457">
        <v>0</v>
      </c>
      <c r="L2457">
        <v>0</v>
      </c>
      <c r="M2457">
        <v>0</v>
      </c>
      <c r="N2457">
        <v>0</v>
      </c>
    </row>
    <row r="2458" spans="1:14" x14ac:dyDescent="0.25">
      <c r="A2458" t="s">
        <v>6553</v>
      </c>
      <c r="B2458" t="s">
        <v>74</v>
      </c>
      <c r="C2458" t="s">
        <v>192</v>
      </c>
      <c r="D2458" t="s">
        <v>4056</v>
      </c>
      <c r="E2458">
        <v>0</v>
      </c>
      <c r="F2458">
        <v>0</v>
      </c>
      <c r="G2458">
        <v>0</v>
      </c>
      <c r="H2458">
        <v>0</v>
      </c>
      <c r="I2458">
        <v>0</v>
      </c>
      <c r="J2458">
        <v>0</v>
      </c>
      <c r="K2458">
        <v>103</v>
      </c>
      <c r="L2458">
        <v>98</v>
      </c>
      <c r="M2458">
        <v>5</v>
      </c>
      <c r="N2458">
        <v>0</v>
      </c>
    </row>
    <row r="2459" spans="1:14" x14ac:dyDescent="0.25">
      <c r="A2459" t="s">
        <v>6554</v>
      </c>
      <c r="B2459" t="s">
        <v>74</v>
      </c>
      <c r="C2459" t="s">
        <v>192</v>
      </c>
      <c r="D2459" t="s">
        <v>4058</v>
      </c>
      <c r="E2459">
        <v>0</v>
      </c>
      <c r="F2459">
        <v>0</v>
      </c>
      <c r="G2459">
        <v>0</v>
      </c>
      <c r="H2459">
        <v>0</v>
      </c>
      <c r="I2459">
        <v>0</v>
      </c>
      <c r="J2459">
        <v>0</v>
      </c>
      <c r="K2459">
        <v>94</v>
      </c>
      <c r="L2459">
        <v>90</v>
      </c>
      <c r="M2459">
        <v>4</v>
      </c>
      <c r="N2459">
        <v>0</v>
      </c>
    </row>
    <row r="2460" spans="1:14" x14ac:dyDescent="0.25">
      <c r="A2460" t="s">
        <v>6555</v>
      </c>
      <c r="B2460" t="s">
        <v>74</v>
      </c>
      <c r="C2460" t="s">
        <v>193</v>
      </c>
      <c r="D2460" t="s">
        <v>4060</v>
      </c>
      <c r="E2460">
        <v>14</v>
      </c>
      <c r="F2460">
        <v>4</v>
      </c>
      <c r="G2460">
        <v>10</v>
      </c>
      <c r="H2460">
        <v>0</v>
      </c>
      <c r="I2460">
        <v>0</v>
      </c>
      <c r="J2460">
        <v>75</v>
      </c>
      <c r="K2460">
        <v>0</v>
      </c>
      <c r="L2460">
        <v>0</v>
      </c>
      <c r="M2460">
        <v>0</v>
      </c>
      <c r="N2460">
        <v>0</v>
      </c>
    </row>
    <row r="2461" spans="1:14" x14ac:dyDescent="0.25">
      <c r="A2461" t="s">
        <v>6556</v>
      </c>
      <c r="B2461" t="s">
        <v>74</v>
      </c>
      <c r="C2461" t="s">
        <v>193</v>
      </c>
      <c r="D2461" t="s">
        <v>4062</v>
      </c>
      <c r="E2461">
        <v>89</v>
      </c>
      <c r="F2461">
        <v>14</v>
      </c>
      <c r="G2461">
        <v>74</v>
      </c>
      <c r="H2461">
        <v>1</v>
      </c>
      <c r="I2461">
        <v>0</v>
      </c>
      <c r="J2461">
        <v>0</v>
      </c>
      <c r="K2461">
        <v>0</v>
      </c>
      <c r="L2461">
        <v>0</v>
      </c>
      <c r="M2461">
        <v>0</v>
      </c>
      <c r="N2461">
        <v>0</v>
      </c>
    </row>
    <row r="2462" spans="1:14" x14ac:dyDescent="0.25">
      <c r="A2462" t="s">
        <v>6557</v>
      </c>
      <c r="B2462" t="s">
        <v>74</v>
      </c>
      <c r="C2462" t="s">
        <v>193</v>
      </c>
      <c r="D2462" t="s">
        <v>4064</v>
      </c>
      <c r="E2462">
        <v>74</v>
      </c>
      <c r="F2462">
        <v>10</v>
      </c>
      <c r="G2462">
        <v>63</v>
      </c>
      <c r="H2462">
        <v>1</v>
      </c>
      <c r="I2462">
        <v>0</v>
      </c>
      <c r="J2462">
        <v>15</v>
      </c>
      <c r="K2462">
        <v>0</v>
      </c>
      <c r="L2462">
        <v>0</v>
      </c>
      <c r="M2462">
        <v>0</v>
      </c>
      <c r="N2462">
        <v>0</v>
      </c>
    </row>
    <row r="2463" spans="1:14" x14ac:dyDescent="0.25">
      <c r="A2463" t="s">
        <v>6558</v>
      </c>
      <c r="B2463" t="s">
        <v>74</v>
      </c>
      <c r="C2463" t="s">
        <v>193</v>
      </c>
      <c r="D2463" t="s">
        <v>4066</v>
      </c>
      <c r="E2463">
        <v>89</v>
      </c>
      <c r="F2463">
        <v>14</v>
      </c>
      <c r="G2463">
        <v>74</v>
      </c>
      <c r="H2463">
        <v>1</v>
      </c>
      <c r="I2463">
        <v>0</v>
      </c>
      <c r="J2463">
        <v>0</v>
      </c>
      <c r="K2463">
        <v>0</v>
      </c>
      <c r="L2463">
        <v>0</v>
      </c>
      <c r="M2463">
        <v>0</v>
      </c>
      <c r="N2463">
        <v>0</v>
      </c>
    </row>
    <row r="2464" spans="1:14" x14ac:dyDescent="0.25">
      <c r="A2464" t="s">
        <v>6559</v>
      </c>
      <c r="B2464" t="s">
        <v>74</v>
      </c>
      <c r="C2464" t="s">
        <v>193</v>
      </c>
      <c r="D2464" t="s">
        <v>4068</v>
      </c>
      <c r="E2464">
        <v>14</v>
      </c>
      <c r="F2464">
        <v>4</v>
      </c>
      <c r="G2464">
        <v>10</v>
      </c>
      <c r="H2464">
        <v>0</v>
      </c>
      <c r="I2464">
        <v>0</v>
      </c>
      <c r="J2464">
        <v>75</v>
      </c>
      <c r="K2464">
        <v>0</v>
      </c>
      <c r="L2464">
        <v>0</v>
      </c>
      <c r="M2464">
        <v>0</v>
      </c>
      <c r="N2464">
        <v>0</v>
      </c>
    </row>
    <row r="2465" spans="1:14" x14ac:dyDescent="0.25">
      <c r="A2465" t="s">
        <v>6560</v>
      </c>
      <c r="B2465" t="s">
        <v>74</v>
      </c>
      <c r="C2465" t="s">
        <v>193</v>
      </c>
      <c r="D2465" t="s">
        <v>4050</v>
      </c>
      <c r="E2465">
        <v>75</v>
      </c>
      <c r="F2465">
        <v>15</v>
      </c>
      <c r="G2465">
        <v>60</v>
      </c>
      <c r="H2465">
        <v>0</v>
      </c>
      <c r="I2465">
        <v>0</v>
      </c>
      <c r="J2465">
        <v>14</v>
      </c>
      <c r="K2465">
        <v>0</v>
      </c>
      <c r="L2465">
        <v>0</v>
      </c>
      <c r="M2465">
        <v>0</v>
      </c>
      <c r="N2465">
        <v>0</v>
      </c>
    </row>
    <row r="2466" spans="1:14" x14ac:dyDescent="0.25">
      <c r="A2466" t="s">
        <v>6561</v>
      </c>
      <c r="B2466" t="s">
        <v>74</v>
      </c>
      <c r="C2466" t="s">
        <v>193</v>
      </c>
      <c r="D2466" t="s">
        <v>4052</v>
      </c>
      <c r="E2466">
        <v>14</v>
      </c>
      <c r="F2466">
        <v>4</v>
      </c>
      <c r="G2466">
        <v>10</v>
      </c>
      <c r="H2466">
        <v>0</v>
      </c>
      <c r="I2466">
        <v>0</v>
      </c>
      <c r="J2466">
        <v>75</v>
      </c>
      <c r="K2466">
        <v>0</v>
      </c>
      <c r="L2466">
        <v>0</v>
      </c>
      <c r="M2466">
        <v>0</v>
      </c>
      <c r="N2466">
        <v>0</v>
      </c>
    </row>
    <row r="2467" spans="1:14" x14ac:dyDescent="0.25">
      <c r="A2467" t="s">
        <v>6562</v>
      </c>
      <c r="B2467" t="s">
        <v>74</v>
      </c>
      <c r="C2467" t="s">
        <v>193</v>
      </c>
      <c r="D2467" t="s">
        <v>4054</v>
      </c>
      <c r="E2467">
        <v>74</v>
      </c>
      <c r="F2467">
        <v>10</v>
      </c>
      <c r="G2467">
        <v>63</v>
      </c>
      <c r="H2467">
        <v>1</v>
      </c>
      <c r="I2467">
        <v>0</v>
      </c>
      <c r="J2467">
        <v>15</v>
      </c>
      <c r="K2467">
        <v>0</v>
      </c>
      <c r="L2467">
        <v>0</v>
      </c>
      <c r="M2467">
        <v>0</v>
      </c>
      <c r="N2467">
        <v>0</v>
      </c>
    </row>
    <row r="2468" spans="1:14" x14ac:dyDescent="0.25">
      <c r="A2468" t="s">
        <v>6563</v>
      </c>
      <c r="B2468" t="s">
        <v>74</v>
      </c>
      <c r="C2468" t="s">
        <v>193</v>
      </c>
      <c r="D2468" t="s">
        <v>4056</v>
      </c>
      <c r="E2468">
        <v>0</v>
      </c>
      <c r="F2468">
        <v>0</v>
      </c>
      <c r="G2468">
        <v>0</v>
      </c>
      <c r="H2468">
        <v>0</v>
      </c>
      <c r="I2468">
        <v>0</v>
      </c>
      <c r="J2468">
        <v>0</v>
      </c>
      <c r="K2468">
        <v>89</v>
      </c>
      <c r="L2468">
        <v>89</v>
      </c>
      <c r="M2468">
        <v>0</v>
      </c>
      <c r="N2468">
        <v>0</v>
      </c>
    </row>
    <row r="2469" spans="1:14" x14ac:dyDescent="0.25">
      <c r="A2469" t="s">
        <v>6564</v>
      </c>
      <c r="B2469" t="s">
        <v>74</v>
      </c>
      <c r="C2469" t="s">
        <v>193</v>
      </c>
      <c r="D2469" t="s">
        <v>4058</v>
      </c>
      <c r="E2469">
        <v>0</v>
      </c>
      <c r="F2469">
        <v>0</v>
      </c>
      <c r="G2469">
        <v>0</v>
      </c>
      <c r="H2469">
        <v>0</v>
      </c>
      <c r="I2469">
        <v>0</v>
      </c>
      <c r="J2469">
        <v>0</v>
      </c>
      <c r="K2469">
        <v>88</v>
      </c>
      <c r="L2469">
        <v>88</v>
      </c>
      <c r="M2469">
        <v>0</v>
      </c>
      <c r="N2469">
        <v>0</v>
      </c>
    </row>
    <row r="2470" spans="1:14" x14ac:dyDescent="0.25">
      <c r="A2470" t="s">
        <v>6565</v>
      </c>
      <c r="B2470" t="s">
        <v>74</v>
      </c>
      <c r="C2470" t="s">
        <v>194</v>
      </c>
      <c r="D2470" t="s">
        <v>4060</v>
      </c>
      <c r="E2470">
        <v>33</v>
      </c>
      <c r="F2470">
        <v>7</v>
      </c>
      <c r="G2470">
        <v>26</v>
      </c>
      <c r="H2470">
        <v>0</v>
      </c>
      <c r="I2470">
        <v>0</v>
      </c>
      <c r="J2470">
        <v>83</v>
      </c>
      <c r="K2470">
        <v>0</v>
      </c>
      <c r="L2470">
        <v>0</v>
      </c>
      <c r="M2470">
        <v>0</v>
      </c>
      <c r="N2470">
        <v>0</v>
      </c>
    </row>
    <row r="2471" spans="1:14" x14ac:dyDescent="0.25">
      <c r="A2471" t="s">
        <v>6566</v>
      </c>
      <c r="B2471" t="s">
        <v>74</v>
      </c>
      <c r="C2471" t="s">
        <v>194</v>
      </c>
      <c r="D2471" t="s">
        <v>4062</v>
      </c>
      <c r="E2471">
        <v>116</v>
      </c>
      <c r="F2471">
        <v>24</v>
      </c>
      <c r="G2471">
        <v>85</v>
      </c>
      <c r="H2471">
        <v>7</v>
      </c>
      <c r="I2471">
        <v>0</v>
      </c>
      <c r="J2471">
        <v>0</v>
      </c>
      <c r="K2471">
        <v>0</v>
      </c>
      <c r="L2471">
        <v>0</v>
      </c>
      <c r="M2471">
        <v>0</v>
      </c>
      <c r="N2471">
        <v>0</v>
      </c>
    </row>
    <row r="2472" spans="1:14" x14ac:dyDescent="0.25">
      <c r="A2472" t="s">
        <v>6567</v>
      </c>
      <c r="B2472" t="s">
        <v>74</v>
      </c>
      <c r="C2472" t="s">
        <v>194</v>
      </c>
      <c r="D2472" t="s">
        <v>4064</v>
      </c>
      <c r="E2472">
        <v>74</v>
      </c>
      <c r="F2472">
        <v>18</v>
      </c>
      <c r="G2472">
        <v>54</v>
      </c>
      <c r="H2472">
        <v>2</v>
      </c>
      <c r="I2472">
        <v>0</v>
      </c>
      <c r="J2472">
        <v>42</v>
      </c>
      <c r="K2472">
        <v>0</v>
      </c>
      <c r="L2472">
        <v>0</v>
      </c>
      <c r="M2472">
        <v>0</v>
      </c>
      <c r="N2472">
        <v>0</v>
      </c>
    </row>
    <row r="2473" spans="1:14" x14ac:dyDescent="0.25">
      <c r="A2473" t="s">
        <v>6568</v>
      </c>
      <c r="B2473" t="s">
        <v>74</v>
      </c>
      <c r="C2473" t="s">
        <v>194</v>
      </c>
      <c r="D2473" t="s">
        <v>4066</v>
      </c>
      <c r="E2473">
        <v>116</v>
      </c>
      <c r="F2473">
        <v>24</v>
      </c>
      <c r="G2473">
        <v>85</v>
      </c>
      <c r="H2473">
        <v>7</v>
      </c>
      <c r="I2473">
        <v>0</v>
      </c>
      <c r="J2473">
        <v>0</v>
      </c>
      <c r="K2473">
        <v>0</v>
      </c>
      <c r="L2473">
        <v>0</v>
      </c>
      <c r="M2473">
        <v>0</v>
      </c>
      <c r="N2473">
        <v>0</v>
      </c>
    </row>
    <row r="2474" spans="1:14" x14ac:dyDescent="0.25">
      <c r="A2474" t="s">
        <v>6569</v>
      </c>
      <c r="B2474" t="s">
        <v>74</v>
      </c>
      <c r="C2474" t="s">
        <v>194</v>
      </c>
      <c r="D2474" t="s">
        <v>4068</v>
      </c>
      <c r="E2474">
        <v>33</v>
      </c>
      <c r="F2474">
        <v>6</v>
      </c>
      <c r="G2474">
        <v>26</v>
      </c>
      <c r="H2474">
        <v>1</v>
      </c>
      <c r="I2474">
        <v>0</v>
      </c>
      <c r="J2474">
        <v>83</v>
      </c>
      <c r="K2474">
        <v>0</v>
      </c>
      <c r="L2474">
        <v>0</v>
      </c>
      <c r="M2474">
        <v>0</v>
      </c>
      <c r="N2474">
        <v>0</v>
      </c>
    </row>
    <row r="2475" spans="1:14" x14ac:dyDescent="0.25">
      <c r="A2475" t="s">
        <v>6570</v>
      </c>
      <c r="B2475" t="s">
        <v>74</v>
      </c>
      <c r="C2475" t="s">
        <v>194</v>
      </c>
      <c r="D2475" t="s">
        <v>4050</v>
      </c>
      <c r="E2475">
        <v>83</v>
      </c>
      <c r="F2475">
        <v>22</v>
      </c>
      <c r="G2475">
        <v>56</v>
      </c>
      <c r="H2475">
        <v>5</v>
      </c>
      <c r="I2475">
        <v>0</v>
      </c>
      <c r="J2475">
        <v>33</v>
      </c>
      <c r="K2475">
        <v>0</v>
      </c>
      <c r="L2475">
        <v>0</v>
      </c>
      <c r="M2475">
        <v>0</v>
      </c>
      <c r="N2475">
        <v>0</v>
      </c>
    </row>
    <row r="2476" spans="1:14" x14ac:dyDescent="0.25">
      <c r="A2476" t="s">
        <v>6571</v>
      </c>
      <c r="B2476" t="s">
        <v>74</v>
      </c>
      <c r="C2476" t="s">
        <v>194</v>
      </c>
      <c r="D2476" t="s">
        <v>4052</v>
      </c>
      <c r="E2476">
        <v>33</v>
      </c>
      <c r="F2476">
        <v>6</v>
      </c>
      <c r="G2476">
        <v>26</v>
      </c>
      <c r="H2476">
        <v>1</v>
      </c>
      <c r="I2476">
        <v>0</v>
      </c>
      <c r="J2476">
        <v>83</v>
      </c>
      <c r="K2476">
        <v>0</v>
      </c>
      <c r="L2476">
        <v>0</v>
      </c>
      <c r="M2476">
        <v>0</v>
      </c>
      <c r="N2476">
        <v>0</v>
      </c>
    </row>
    <row r="2477" spans="1:14" x14ac:dyDescent="0.25">
      <c r="A2477" t="s">
        <v>6572</v>
      </c>
      <c r="B2477" t="s">
        <v>74</v>
      </c>
      <c r="C2477" t="s">
        <v>194</v>
      </c>
      <c r="D2477" t="s">
        <v>4054</v>
      </c>
      <c r="E2477">
        <v>79</v>
      </c>
      <c r="F2477">
        <v>19</v>
      </c>
      <c r="G2477">
        <v>55</v>
      </c>
      <c r="H2477">
        <v>5</v>
      </c>
      <c r="I2477">
        <v>0</v>
      </c>
      <c r="J2477">
        <v>37</v>
      </c>
      <c r="K2477">
        <v>0</v>
      </c>
      <c r="L2477">
        <v>0</v>
      </c>
      <c r="M2477">
        <v>0</v>
      </c>
      <c r="N2477">
        <v>0</v>
      </c>
    </row>
    <row r="2478" spans="1:14" x14ac:dyDescent="0.25">
      <c r="A2478" t="s">
        <v>6573</v>
      </c>
      <c r="B2478" t="s">
        <v>74</v>
      </c>
      <c r="C2478" t="s">
        <v>194</v>
      </c>
      <c r="D2478" t="s">
        <v>4056</v>
      </c>
      <c r="E2478">
        <v>0</v>
      </c>
      <c r="F2478">
        <v>0</v>
      </c>
      <c r="G2478">
        <v>0</v>
      </c>
      <c r="H2478">
        <v>0</v>
      </c>
      <c r="I2478">
        <v>0</v>
      </c>
      <c r="J2478">
        <v>0</v>
      </c>
      <c r="K2478">
        <v>116</v>
      </c>
      <c r="L2478">
        <v>110</v>
      </c>
      <c r="M2478">
        <v>6</v>
      </c>
      <c r="N2478">
        <v>0</v>
      </c>
    </row>
    <row r="2479" spans="1:14" x14ac:dyDescent="0.25">
      <c r="A2479" t="s">
        <v>6574</v>
      </c>
      <c r="B2479" t="s">
        <v>74</v>
      </c>
      <c r="C2479" t="s">
        <v>194</v>
      </c>
      <c r="D2479" t="s">
        <v>4058</v>
      </c>
      <c r="E2479">
        <v>0</v>
      </c>
      <c r="F2479">
        <v>0</v>
      </c>
      <c r="G2479">
        <v>0</v>
      </c>
      <c r="H2479">
        <v>0</v>
      </c>
      <c r="I2479">
        <v>0</v>
      </c>
      <c r="J2479">
        <v>0</v>
      </c>
      <c r="K2479">
        <v>111</v>
      </c>
      <c r="L2479">
        <v>107</v>
      </c>
      <c r="M2479">
        <v>3</v>
      </c>
      <c r="N2479">
        <v>1</v>
      </c>
    </row>
    <row r="2480" spans="1:14" x14ac:dyDescent="0.25">
      <c r="A2480" t="s">
        <v>6575</v>
      </c>
      <c r="B2480" t="s">
        <v>74</v>
      </c>
      <c r="C2480" t="s">
        <v>195</v>
      </c>
      <c r="D2480" t="s">
        <v>4060</v>
      </c>
      <c r="E2480">
        <v>30</v>
      </c>
      <c r="F2480">
        <v>7</v>
      </c>
      <c r="G2480">
        <v>22</v>
      </c>
      <c r="H2480">
        <v>1</v>
      </c>
      <c r="I2480">
        <v>0</v>
      </c>
      <c r="J2480">
        <v>85</v>
      </c>
      <c r="K2480">
        <v>0</v>
      </c>
      <c r="L2480">
        <v>0</v>
      </c>
      <c r="M2480">
        <v>0</v>
      </c>
      <c r="N2480">
        <v>0</v>
      </c>
    </row>
    <row r="2481" spans="1:14" x14ac:dyDescent="0.25">
      <c r="A2481" t="s">
        <v>6576</v>
      </c>
      <c r="B2481" t="s">
        <v>74</v>
      </c>
      <c r="C2481" t="s">
        <v>195</v>
      </c>
      <c r="D2481" t="s">
        <v>4062</v>
      </c>
      <c r="E2481">
        <v>115</v>
      </c>
      <c r="F2481">
        <v>25</v>
      </c>
      <c r="G2481">
        <v>82</v>
      </c>
      <c r="H2481">
        <v>7</v>
      </c>
      <c r="I2481">
        <v>1</v>
      </c>
      <c r="J2481">
        <v>0</v>
      </c>
      <c r="K2481">
        <v>0</v>
      </c>
      <c r="L2481">
        <v>0</v>
      </c>
      <c r="M2481">
        <v>0</v>
      </c>
      <c r="N2481">
        <v>0</v>
      </c>
    </row>
    <row r="2482" spans="1:14" x14ac:dyDescent="0.25">
      <c r="A2482" t="s">
        <v>6577</v>
      </c>
      <c r="B2482" t="s">
        <v>74</v>
      </c>
      <c r="C2482" t="s">
        <v>195</v>
      </c>
      <c r="D2482" t="s">
        <v>4064</v>
      </c>
      <c r="E2482">
        <v>82</v>
      </c>
      <c r="F2482">
        <v>18</v>
      </c>
      <c r="G2482">
        <v>59</v>
      </c>
      <c r="H2482">
        <v>5</v>
      </c>
      <c r="I2482">
        <v>0</v>
      </c>
      <c r="J2482">
        <v>33</v>
      </c>
      <c r="K2482">
        <v>0</v>
      </c>
      <c r="L2482">
        <v>0</v>
      </c>
      <c r="M2482">
        <v>0</v>
      </c>
      <c r="N2482">
        <v>0</v>
      </c>
    </row>
    <row r="2483" spans="1:14" x14ac:dyDescent="0.25">
      <c r="A2483" t="s">
        <v>6578</v>
      </c>
      <c r="B2483" t="s">
        <v>74</v>
      </c>
      <c r="C2483" t="s">
        <v>195</v>
      </c>
      <c r="D2483" t="s">
        <v>4066</v>
      </c>
      <c r="E2483">
        <v>115</v>
      </c>
      <c r="F2483">
        <v>25</v>
      </c>
      <c r="G2483">
        <v>82</v>
      </c>
      <c r="H2483">
        <v>7</v>
      </c>
      <c r="I2483">
        <v>1</v>
      </c>
      <c r="J2483">
        <v>0</v>
      </c>
      <c r="K2483">
        <v>0</v>
      </c>
      <c r="L2483">
        <v>0</v>
      </c>
      <c r="M2483">
        <v>0</v>
      </c>
      <c r="N2483">
        <v>0</v>
      </c>
    </row>
    <row r="2484" spans="1:14" x14ac:dyDescent="0.25">
      <c r="A2484" t="s">
        <v>6579</v>
      </c>
      <c r="B2484" t="s">
        <v>74</v>
      </c>
      <c r="C2484" t="s">
        <v>195</v>
      </c>
      <c r="D2484" t="s">
        <v>4068</v>
      </c>
      <c r="E2484">
        <v>30</v>
      </c>
      <c r="F2484">
        <v>8</v>
      </c>
      <c r="G2484">
        <v>21</v>
      </c>
      <c r="H2484">
        <v>0</v>
      </c>
      <c r="I2484">
        <v>1</v>
      </c>
      <c r="J2484">
        <v>85</v>
      </c>
      <c r="K2484">
        <v>0</v>
      </c>
      <c r="L2484">
        <v>0</v>
      </c>
      <c r="M2484">
        <v>0</v>
      </c>
      <c r="N2484">
        <v>0</v>
      </c>
    </row>
    <row r="2485" spans="1:14" x14ac:dyDescent="0.25">
      <c r="A2485" t="s">
        <v>6580</v>
      </c>
      <c r="B2485" t="s">
        <v>74</v>
      </c>
      <c r="C2485" t="s">
        <v>195</v>
      </c>
      <c r="D2485" t="s">
        <v>4050</v>
      </c>
      <c r="E2485">
        <v>85</v>
      </c>
      <c r="F2485">
        <v>24</v>
      </c>
      <c r="G2485">
        <v>56</v>
      </c>
      <c r="H2485">
        <v>5</v>
      </c>
      <c r="I2485">
        <v>0</v>
      </c>
      <c r="J2485">
        <v>30</v>
      </c>
      <c r="K2485">
        <v>0</v>
      </c>
      <c r="L2485">
        <v>0</v>
      </c>
      <c r="M2485">
        <v>0</v>
      </c>
      <c r="N2485">
        <v>0</v>
      </c>
    </row>
    <row r="2486" spans="1:14" x14ac:dyDescent="0.25">
      <c r="A2486" t="s">
        <v>6581</v>
      </c>
      <c r="B2486" t="s">
        <v>74</v>
      </c>
      <c r="C2486" t="s">
        <v>195</v>
      </c>
      <c r="D2486" t="s">
        <v>4052</v>
      </c>
      <c r="E2486">
        <v>30</v>
      </c>
      <c r="F2486">
        <v>7</v>
      </c>
      <c r="G2486">
        <v>22</v>
      </c>
      <c r="H2486">
        <v>1</v>
      </c>
      <c r="I2486">
        <v>0</v>
      </c>
      <c r="J2486">
        <v>85</v>
      </c>
      <c r="K2486">
        <v>0</v>
      </c>
      <c r="L2486">
        <v>0</v>
      </c>
      <c r="M2486">
        <v>0</v>
      </c>
      <c r="N2486">
        <v>0</v>
      </c>
    </row>
    <row r="2487" spans="1:14" x14ac:dyDescent="0.25">
      <c r="A2487" t="s">
        <v>6582</v>
      </c>
      <c r="B2487" t="s">
        <v>74</v>
      </c>
      <c r="C2487" t="s">
        <v>195</v>
      </c>
      <c r="D2487" t="s">
        <v>4054</v>
      </c>
      <c r="E2487">
        <v>83</v>
      </c>
      <c r="F2487">
        <v>18</v>
      </c>
      <c r="G2487">
        <v>59</v>
      </c>
      <c r="H2487">
        <v>6</v>
      </c>
      <c r="I2487">
        <v>0</v>
      </c>
      <c r="J2487">
        <v>32</v>
      </c>
      <c r="K2487">
        <v>0</v>
      </c>
      <c r="L2487">
        <v>0</v>
      </c>
      <c r="M2487">
        <v>0</v>
      </c>
      <c r="N2487">
        <v>0</v>
      </c>
    </row>
    <row r="2488" spans="1:14" x14ac:dyDescent="0.25">
      <c r="A2488" t="s">
        <v>6583</v>
      </c>
      <c r="B2488" t="s">
        <v>74</v>
      </c>
      <c r="C2488" t="s">
        <v>195</v>
      </c>
      <c r="D2488" t="s">
        <v>4056</v>
      </c>
      <c r="E2488">
        <v>0</v>
      </c>
      <c r="F2488">
        <v>0</v>
      </c>
      <c r="G2488">
        <v>0</v>
      </c>
      <c r="H2488">
        <v>0</v>
      </c>
      <c r="I2488">
        <v>0</v>
      </c>
      <c r="J2488">
        <v>0</v>
      </c>
      <c r="K2488">
        <v>115</v>
      </c>
      <c r="L2488">
        <v>111</v>
      </c>
      <c r="M2488">
        <v>4</v>
      </c>
      <c r="N2488">
        <v>0</v>
      </c>
    </row>
    <row r="2489" spans="1:14" x14ac:dyDescent="0.25">
      <c r="A2489" t="s">
        <v>6584</v>
      </c>
      <c r="B2489" t="s">
        <v>74</v>
      </c>
      <c r="C2489" t="s">
        <v>195</v>
      </c>
      <c r="D2489" t="s">
        <v>4058</v>
      </c>
      <c r="E2489">
        <v>0</v>
      </c>
      <c r="F2489">
        <v>0</v>
      </c>
      <c r="G2489">
        <v>0</v>
      </c>
      <c r="H2489">
        <v>0</v>
      </c>
      <c r="I2489">
        <v>0</v>
      </c>
      <c r="J2489">
        <v>0</v>
      </c>
      <c r="K2489">
        <v>113</v>
      </c>
      <c r="L2489">
        <v>111</v>
      </c>
      <c r="M2489">
        <v>2</v>
      </c>
      <c r="N2489">
        <v>0</v>
      </c>
    </row>
    <row r="2490" spans="1:14" x14ac:dyDescent="0.25">
      <c r="A2490" t="s">
        <v>6585</v>
      </c>
      <c r="B2490" t="s">
        <v>74</v>
      </c>
      <c r="C2490" t="s">
        <v>196</v>
      </c>
      <c r="D2490" t="s">
        <v>4060</v>
      </c>
      <c r="E2490">
        <v>33</v>
      </c>
      <c r="F2490">
        <v>5</v>
      </c>
      <c r="G2490">
        <v>28</v>
      </c>
      <c r="H2490">
        <v>0</v>
      </c>
      <c r="I2490">
        <v>0</v>
      </c>
      <c r="J2490">
        <v>129</v>
      </c>
      <c r="K2490">
        <v>0</v>
      </c>
      <c r="L2490">
        <v>0</v>
      </c>
      <c r="M2490">
        <v>0</v>
      </c>
      <c r="N2490">
        <v>0</v>
      </c>
    </row>
    <row r="2491" spans="1:14" x14ac:dyDescent="0.25">
      <c r="A2491" t="s">
        <v>6586</v>
      </c>
      <c r="B2491" t="s">
        <v>74</v>
      </c>
      <c r="C2491" t="s">
        <v>196</v>
      </c>
      <c r="D2491" t="s">
        <v>4062</v>
      </c>
      <c r="E2491">
        <v>162</v>
      </c>
      <c r="F2491">
        <v>20</v>
      </c>
      <c r="G2491">
        <v>130</v>
      </c>
      <c r="H2491">
        <v>6</v>
      </c>
      <c r="I2491">
        <v>6</v>
      </c>
      <c r="J2491">
        <v>0</v>
      </c>
      <c r="K2491">
        <v>0</v>
      </c>
      <c r="L2491">
        <v>0</v>
      </c>
      <c r="M2491">
        <v>0</v>
      </c>
      <c r="N2491">
        <v>0</v>
      </c>
    </row>
    <row r="2492" spans="1:14" x14ac:dyDescent="0.25">
      <c r="A2492" t="s">
        <v>6587</v>
      </c>
      <c r="B2492" t="s">
        <v>74</v>
      </c>
      <c r="C2492" t="s">
        <v>196</v>
      </c>
      <c r="D2492" t="s">
        <v>4064</v>
      </c>
      <c r="E2492">
        <v>104</v>
      </c>
      <c r="F2492">
        <v>13</v>
      </c>
      <c r="G2492">
        <v>90</v>
      </c>
      <c r="H2492">
        <v>0</v>
      </c>
      <c r="I2492">
        <v>1</v>
      </c>
      <c r="J2492">
        <v>58</v>
      </c>
      <c r="K2492">
        <v>0</v>
      </c>
      <c r="L2492">
        <v>0</v>
      </c>
      <c r="M2492">
        <v>0</v>
      </c>
      <c r="N2492">
        <v>0</v>
      </c>
    </row>
    <row r="2493" spans="1:14" x14ac:dyDescent="0.25">
      <c r="A2493" t="s">
        <v>6588</v>
      </c>
      <c r="B2493" t="s">
        <v>74</v>
      </c>
      <c r="C2493" t="s">
        <v>196</v>
      </c>
      <c r="D2493" t="s">
        <v>4066</v>
      </c>
      <c r="E2493">
        <v>162</v>
      </c>
      <c r="F2493">
        <v>20</v>
      </c>
      <c r="G2493">
        <v>131</v>
      </c>
      <c r="H2493">
        <v>5</v>
      </c>
      <c r="I2493">
        <v>6</v>
      </c>
      <c r="J2493">
        <v>0</v>
      </c>
      <c r="K2493">
        <v>0</v>
      </c>
      <c r="L2493">
        <v>0</v>
      </c>
      <c r="M2493">
        <v>0</v>
      </c>
      <c r="N2493">
        <v>0</v>
      </c>
    </row>
    <row r="2494" spans="1:14" x14ac:dyDescent="0.25">
      <c r="A2494" t="s">
        <v>6589</v>
      </c>
      <c r="B2494" t="s">
        <v>74</v>
      </c>
      <c r="C2494" t="s">
        <v>196</v>
      </c>
      <c r="D2494" t="s">
        <v>4068</v>
      </c>
      <c r="E2494">
        <v>33</v>
      </c>
      <c r="F2494">
        <v>4</v>
      </c>
      <c r="G2494">
        <v>29</v>
      </c>
      <c r="H2494">
        <v>0</v>
      </c>
      <c r="I2494">
        <v>0</v>
      </c>
      <c r="J2494">
        <v>129</v>
      </c>
      <c r="K2494">
        <v>0</v>
      </c>
      <c r="L2494">
        <v>0</v>
      </c>
      <c r="M2494">
        <v>0</v>
      </c>
      <c r="N2494">
        <v>0</v>
      </c>
    </row>
    <row r="2495" spans="1:14" x14ac:dyDescent="0.25">
      <c r="A2495" t="s">
        <v>6590</v>
      </c>
      <c r="B2495" t="s">
        <v>74</v>
      </c>
      <c r="C2495" t="s">
        <v>196</v>
      </c>
      <c r="D2495" t="s">
        <v>4050</v>
      </c>
      <c r="E2495">
        <v>129</v>
      </c>
      <c r="F2495">
        <v>20</v>
      </c>
      <c r="G2495">
        <v>100</v>
      </c>
      <c r="H2495">
        <v>5</v>
      </c>
      <c r="I2495">
        <v>4</v>
      </c>
      <c r="J2495">
        <v>33</v>
      </c>
      <c r="K2495">
        <v>0</v>
      </c>
      <c r="L2495">
        <v>0</v>
      </c>
      <c r="M2495">
        <v>0</v>
      </c>
      <c r="N2495">
        <v>0</v>
      </c>
    </row>
    <row r="2496" spans="1:14" x14ac:dyDescent="0.25">
      <c r="A2496" t="s">
        <v>6591</v>
      </c>
      <c r="B2496" t="s">
        <v>74</v>
      </c>
      <c r="C2496" t="s">
        <v>196</v>
      </c>
      <c r="D2496" t="s">
        <v>4052</v>
      </c>
      <c r="E2496">
        <v>33</v>
      </c>
      <c r="F2496">
        <v>4</v>
      </c>
      <c r="G2496">
        <v>28</v>
      </c>
      <c r="H2496">
        <v>1</v>
      </c>
      <c r="I2496">
        <v>0</v>
      </c>
      <c r="J2496">
        <v>129</v>
      </c>
      <c r="K2496">
        <v>0</v>
      </c>
      <c r="L2496">
        <v>0</v>
      </c>
      <c r="M2496">
        <v>0</v>
      </c>
      <c r="N2496">
        <v>0</v>
      </c>
    </row>
    <row r="2497" spans="1:14" x14ac:dyDescent="0.25">
      <c r="A2497" t="s">
        <v>6592</v>
      </c>
      <c r="B2497" t="s">
        <v>74</v>
      </c>
      <c r="C2497" t="s">
        <v>196</v>
      </c>
      <c r="D2497" t="s">
        <v>4054</v>
      </c>
      <c r="E2497">
        <v>112</v>
      </c>
      <c r="F2497">
        <v>13</v>
      </c>
      <c r="G2497">
        <v>94</v>
      </c>
      <c r="H2497">
        <v>4</v>
      </c>
      <c r="I2497">
        <v>1</v>
      </c>
      <c r="J2497">
        <v>50</v>
      </c>
      <c r="K2497">
        <v>0</v>
      </c>
      <c r="L2497">
        <v>0</v>
      </c>
      <c r="M2497">
        <v>0</v>
      </c>
      <c r="N2497">
        <v>0</v>
      </c>
    </row>
    <row r="2498" spans="1:14" x14ac:dyDescent="0.25">
      <c r="A2498" t="s">
        <v>6593</v>
      </c>
      <c r="B2498" t="s">
        <v>74</v>
      </c>
      <c r="C2498" t="s">
        <v>196</v>
      </c>
      <c r="D2498" t="s">
        <v>4056</v>
      </c>
      <c r="E2498">
        <v>0</v>
      </c>
      <c r="F2498">
        <v>0</v>
      </c>
      <c r="G2498">
        <v>0</v>
      </c>
      <c r="H2498">
        <v>0</v>
      </c>
      <c r="I2498">
        <v>0</v>
      </c>
      <c r="J2498">
        <v>0</v>
      </c>
      <c r="K2498">
        <v>162</v>
      </c>
      <c r="L2498">
        <v>153</v>
      </c>
      <c r="M2498">
        <v>9</v>
      </c>
      <c r="N2498">
        <v>0</v>
      </c>
    </row>
    <row r="2499" spans="1:14" x14ac:dyDescent="0.25">
      <c r="A2499" t="s">
        <v>6594</v>
      </c>
      <c r="B2499" t="s">
        <v>74</v>
      </c>
      <c r="C2499" t="s">
        <v>196</v>
      </c>
      <c r="D2499" t="s">
        <v>4058</v>
      </c>
      <c r="E2499">
        <v>0</v>
      </c>
      <c r="F2499">
        <v>0</v>
      </c>
      <c r="G2499">
        <v>0</v>
      </c>
      <c r="H2499">
        <v>0</v>
      </c>
      <c r="I2499">
        <v>0</v>
      </c>
      <c r="J2499">
        <v>0</v>
      </c>
      <c r="K2499">
        <v>160</v>
      </c>
      <c r="L2499">
        <v>150</v>
      </c>
      <c r="M2499">
        <v>9</v>
      </c>
      <c r="N2499">
        <v>1</v>
      </c>
    </row>
    <row r="2500" spans="1:14" x14ac:dyDescent="0.25">
      <c r="A2500" t="s">
        <v>6595</v>
      </c>
      <c r="B2500" t="s">
        <v>74</v>
      </c>
      <c r="C2500" t="s">
        <v>197</v>
      </c>
      <c r="D2500" t="s">
        <v>4060</v>
      </c>
      <c r="E2500">
        <v>4</v>
      </c>
      <c r="F2500">
        <v>0</v>
      </c>
      <c r="G2500">
        <v>4</v>
      </c>
      <c r="H2500">
        <v>0</v>
      </c>
      <c r="I2500">
        <v>0</v>
      </c>
      <c r="J2500">
        <v>6</v>
      </c>
      <c r="K2500">
        <v>0</v>
      </c>
      <c r="L2500">
        <v>0</v>
      </c>
      <c r="M2500">
        <v>0</v>
      </c>
      <c r="N2500">
        <v>0</v>
      </c>
    </row>
    <row r="2501" spans="1:14" x14ac:dyDescent="0.25">
      <c r="A2501" t="s">
        <v>6596</v>
      </c>
      <c r="B2501" t="s">
        <v>74</v>
      </c>
      <c r="C2501" t="s">
        <v>197</v>
      </c>
      <c r="D2501" t="s">
        <v>4062</v>
      </c>
      <c r="E2501">
        <v>10</v>
      </c>
      <c r="F2501">
        <v>1</v>
      </c>
      <c r="G2501">
        <v>9</v>
      </c>
      <c r="H2501">
        <v>0</v>
      </c>
      <c r="I2501">
        <v>0</v>
      </c>
      <c r="J2501">
        <v>0</v>
      </c>
      <c r="K2501">
        <v>0</v>
      </c>
      <c r="L2501">
        <v>0</v>
      </c>
      <c r="M2501">
        <v>0</v>
      </c>
      <c r="N2501">
        <v>0</v>
      </c>
    </row>
    <row r="2502" spans="1:14" x14ac:dyDescent="0.25">
      <c r="A2502" t="s">
        <v>6597</v>
      </c>
      <c r="B2502" t="s">
        <v>74</v>
      </c>
      <c r="C2502" t="s">
        <v>197</v>
      </c>
      <c r="D2502" t="s">
        <v>4064</v>
      </c>
      <c r="E2502">
        <v>6</v>
      </c>
      <c r="F2502">
        <v>1</v>
      </c>
      <c r="G2502">
        <v>5</v>
      </c>
      <c r="H2502">
        <v>0</v>
      </c>
      <c r="I2502">
        <v>0</v>
      </c>
      <c r="J2502">
        <v>4</v>
      </c>
      <c r="K2502">
        <v>0</v>
      </c>
      <c r="L2502">
        <v>0</v>
      </c>
      <c r="M2502">
        <v>0</v>
      </c>
      <c r="N2502">
        <v>0</v>
      </c>
    </row>
    <row r="2503" spans="1:14" x14ac:dyDescent="0.25">
      <c r="A2503" t="s">
        <v>6598</v>
      </c>
      <c r="B2503" t="s">
        <v>74</v>
      </c>
      <c r="C2503" t="s">
        <v>197</v>
      </c>
      <c r="D2503" t="s">
        <v>4066</v>
      </c>
      <c r="E2503">
        <v>10</v>
      </c>
      <c r="F2503">
        <v>1</v>
      </c>
      <c r="G2503">
        <v>9</v>
      </c>
      <c r="H2503">
        <v>0</v>
      </c>
      <c r="I2503">
        <v>0</v>
      </c>
      <c r="J2503">
        <v>0</v>
      </c>
      <c r="K2503">
        <v>0</v>
      </c>
      <c r="L2503">
        <v>0</v>
      </c>
      <c r="M2503">
        <v>0</v>
      </c>
      <c r="N2503">
        <v>0</v>
      </c>
    </row>
    <row r="2504" spans="1:14" x14ac:dyDescent="0.25">
      <c r="A2504" t="s">
        <v>6599</v>
      </c>
      <c r="B2504" t="s">
        <v>74</v>
      </c>
      <c r="C2504" t="s">
        <v>197</v>
      </c>
      <c r="D2504" t="s">
        <v>4068</v>
      </c>
      <c r="E2504">
        <v>4</v>
      </c>
      <c r="F2504">
        <v>0</v>
      </c>
      <c r="G2504">
        <v>4</v>
      </c>
      <c r="H2504">
        <v>0</v>
      </c>
      <c r="I2504">
        <v>0</v>
      </c>
      <c r="J2504">
        <v>6</v>
      </c>
      <c r="K2504">
        <v>0</v>
      </c>
      <c r="L2504">
        <v>0</v>
      </c>
      <c r="M2504">
        <v>0</v>
      </c>
      <c r="N2504">
        <v>0</v>
      </c>
    </row>
    <row r="2505" spans="1:14" x14ac:dyDescent="0.25">
      <c r="A2505" t="s">
        <v>6600</v>
      </c>
      <c r="B2505" t="s">
        <v>74</v>
      </c>
      <c r="C2505" t="s">
        <v>197</v>
      </c>
      <c r="D2505" t="s">
        <v>4050</v>
      </c>
      <c r="E2505">
        <v>6</v>
      </c>
      <c r="F2505">
        <v>1</v>
      </c>
      <c r="G2505">
        <v>5</v>
      </c>
      <c r="H2505">
        <v>0</v>
      </c>
      <c r="I2505">
        <v>0</v>
      </c>
      <c r="J2505">
        <v>4</v>
      </c>
      <c r="K2505">
        <v>0</v>
      </c>
      <c r="L2505">
        <v>0</v>
      </c>
      <c r="M2505">
        <v>0</v>
      </c>
      <c r="N2505">
        <v>0</v>
      </c>
    </row>
    <row r="2506" spans="1:14" x14ac:dyDescent="0.25">
      <c r="A2506" t="s">
        <v>6601</v>
      </c>
      <c r="B2506" t="s">
        <v>74</v>
      </c>
      <c r="C2506" t="s">
        <v>197</v>
      </c>
      <c r="D2506" t="s">
        <v>4052</v>
      </c>
      <c r="E2506">
        <v>4</v>
      </c>
      <c r="F2506">
        <v>0</v>
      </c>
      <c r="G2506">
        <v>4</v>
      </c>
      <c r="H2506">
        <v>0</v>
      </c>
      <c r="I2506">
        <v>0</v>
      </c>
      <c r="J2506">
        <v>6</v>
      </c>
      <c r="K2506">
        <v>0</v>
      </c>
      <c r="L2506">
        <v>0</v>
      </c>
      <c r="M2506">
        <v>0</v>
      </c>
      <c r="N2506">
        <v>0</v>
      </c>
    </row>
    <row r="2507" spans="1:14" x14ac:dyDescent="0.25">
      <c r="A2507" t="s">
        <v>6602</v>
      </c>
      <c r="B2507" t="s">
        <v>74</v>
      </c>
      <c r="C2507" t="s">
        <v>197</v>
      </c>
      <c r="D2507" t="s">
        <v>4054</v>
      </c>
      <c r="E2507">
        <v>6</v>
      </c>
      <c r="F2507">
        <v>1</v>
      </c>
      <c r="G2507">
        <v>5</v>
      </c>
      <c r="H2507">
        <v>0</v>
      </c>
      <c r="I2507">
        <v>0</v>
      </c>
      <c r="J2507">
        <v>4</v>
      </c>
      <c r="K2507">
        <v>0</v>
      </c>
      <c r="L2507">
        <v>0</v>
      </c>
      <c r="M2507">
        <v>0</v>
      </c>
      <c r="N2507">
        <v>0</v>
      </c>
    </row>
    <row r="2508" spans="1:14" x14ac:dyDescent="0.25">
      <c r="A2508" t="s">
        <v>6603</v>
      </c>
      <c r="B2508" t="s">
        <v>74</v>
      </c>
      <c r="C2508" t="s">
        <v>197</v>
      </c>
      <c r="D2508" t="s">
        <v>4056</v>
      </c>
      <c r="E2508">
        <v>0</v>
      </c>
      <c r="F2508">
        <v>0</v>
      </c>
      <c r="G2508">
        <v>0</v>
      </c>
      <c r="H2508">
        <v>0</v>
      </c>
      <c r="I2508">
        <v>0</v>
      </c>
      <c r="J2508">
        <v>0</v>
      </c>
      <c r="K2508">
        <v>10</v>
      </c>
      <c r="L2508">
        <v>10</v>
      </c>
      <c r="M2508">
        <v>0</v>
      </c>
      <c r="N2508">
        <v>0</v>
      </c>
    </row>
    <row r="2509" spans="1:14" x14ac:dyDescent="0.25">
      <c r="A2509" t="s">
        <v>6604</v>
      </c>
      <c r="B2509" t="s">
        <v>74</v>
      </c>
      <c r="C2509" t="s">
        <v>197</v>
      </c>
      <c r="D2509" t="s">
        <v>4058</v>
      </c>
      <c r="E2509">
        <v>0</v>
      </c>
      <c r="F2509">
        <v>0</v>
      </c>
      <c r="G2509">
        <v>0</v>
      </c>
      <c r="H2509">
        <v>0</v>
      </c>
      <c r="I2509">
        <v>0</v>
      </c>
      <c r="J2509">
        <v>0</v>
      </c>
      <c r="K2509">
        <v>10</v>
      </c>
      <c r="L2509">
        <v>10</v>
      </c>
      <c r="M2509">
        <v>0</v>
      </c>
      <c r="N2509">
        <v>0</v>
      </c>
    </row>
    <row r="2510" spans="1:14" x14ac:dyDescent="0.25">
      <c r="A2510" t="s">
        <v>6605</v>
      </c>
      <c r="B2510" t="s">
        <v>74</v>
      </c>
      <c r="C2510" t="s">
        <v>198</v>
      </c>
      <c r="D2510" t="s">
        <v>4060</v>
      </c>
      <c r="E2510">
        <v>24</v>
      </c>
      <c r="F2510">
        <v>6</v>
      </c>
      <c r="G2510">
        <v>17</v>
      </c>
      <c r="H2510">
        <v>0</v>
      </c>
      <c r="I2510">
        <v>1</v>
      </c>
      <c r="J2510">
        <v>111</v>
      </c>
      <c r="K2510">
        <v>0</v>
      </c>
      <c r="L2510">
        <v>0</v>
      </c>
      <c r="M2510">
        <v>0</v>
      </c>
      <c r="N2510">
        <v>0</v>
      </c>
    </row>
    <row r="2511" spans="1:14" x14ac:dyDescent="0.25">
      <c r="A2511" t="s">
        <v>6606</v>
      </c>
      <c r="B2511" t="s">
        <v>74</v>
      </c>
      <c r="C2511" t="s">
        <v>198</v>
      </c>
      <c r="D2511" t="s">
        <v>4062</v>
      </c>
      <c r="E2511">
        <v>135</v>
      </c>
      <c r="F2511">
        <v>16</v>
      </c>
      <c r="G2511">
        <v>111</v>
      </c>
      <c r="H2511">
        <v>4</v>
      </c>
      <c r="I2511">
        <v>4</v>
      </c>
      <c r="J2511">
        <v>0</v>
      </c>
      <c r="K2511">
        <v>0</v>
      </c>
      <c r="L2511">
        <v>0</v>
      </c>
      <c r="M2511">
        <v>0</v>
      </c>
      <c r="N2511">
        <v>0</v>
      </c>
    </row>
    <row r="2512" spans="1:14" x14ac:dyDescent="0.25">
      <c r="A2512" t="s">
        <v>6607</v>
      </c>
      <c r="B2512" t="s">
        <v>74</v>
      </c>
      <c r="C2512" t="s">
        <v>198</v>
      </c>
      <c r="D2512" t="s">
        <v>4064</v>
      </c>
      <c r="E2512">
        <v>99</v>
      </c>
      <c r="F2512">
        <v>10</v>
      </c>
      <c r="G2512">
        <v>86</v>
      </c>
      <c r="H2512">
        <v>2</v>
      </c>
      <c r="I2512">
        <v>1</v>
      </c>
      <c r="J2512">
        <v>36</v>
      </c>
      <c r="K2512">
        <v>0</v>
      </c>
      <c r="L2512">
        <v>0</v>
      </c>
      <c r="M2512">
        <v>0</v>
      </c>
      <c r="N2512">
        <v>0</v>
      </c>
    </row>
    <row r="2513" spans="1:14" x14ac:dyDescent="0.25">
      <c r="A2513" t="s">
        <v>6608</v>
      </c>
      <c r="B2513" t="s">
        <v>74</v>
      </c>
      <c r="C2513" t="s">
        <v>198</v>
      </c>
      <c r="D2513" t="s">
        <v>4066</v>
      </c>
      <c r="E2513">
        <v>135</v>
      </c>
      <c r="F2513">
        <v>16</v>
      </c>
      <c r="G2513">
        <v>111</v>
      </c>
      <c r="H2513">
        <v>4</v>
      </c>
      <c r="I2513">
        <v>4</v>
      </c>
      <c r="J2513">
        <v>0</v>
      </c>
      <c r="K2513">
        <v>0</v>
      </c>
      <c r="L2513">
        <v>0</v>
      </c>
      <c r="M2513">
        <v>0</v>
      </c>
      <c r="N2513">
        <v>0</v>
      </c>
    </row>
    <row r="2514" spans="1:14" x14ac:dyDescent="0.25">
      <c r="A2514" t="s">
        <v>6609</v>
      </c>
      <c r="B2514" t="s">
        <v>74</v>
      </c>
      <c r="C2514" t="s">
        <v>198</v>
      </c>
      <c r="D2514" t="s">
        <v>4068</v>
      </c>
      <c r="E2514">
        <v>24</v>
      </c>
      <c r="F2514">
        <v>6</v>
      </c>
      <c r="G2514">
        <v>16</v>
      </c>
      <c r="H2514">
        <v>1</v>
      </c>
      <c r="I2514">
        <v>1</v>
      </c>
      <c r="J2514">
        <v>111</v>
      </c>
      <c r="K2514">
        <v>0</v>
      </c>
      <c r="L2514">
        <v>0</v>
      </c>
      <c r="M2514">
        <v>0</v>
      </c>
      <c r="N2514">
        <v>0</v>
      </c>
    </row>
    <row r="2515" spans="1:14" x14ac:dyDescent="0.25">
      <c r="A2515" t="s">
        <v>6610</v>
      </c>
      <c r="B2515" t="s">
        <v>74</v>
      </c>
      <c r="C2515" t="s">
        <v>198</v>
      </c>
      <c r="D2515" t="s">
        <v>4050</v>
      </c>
      <c r="E2515">
        <v>111</v>
      </c>
      <c r="F2515">
        <v>16</v>
      </c>
      <c r="G2515">
        <v>89</v>
      </c>
      <c r="H2515">
        <v>3</v>
      </c>
      <c r="I2515">
        <v>3</v>
      </c>
      <c r="J2515">
        <v>24</v>
      </c>
      <c r="K2515">
        <v>0</v>
      </c>
      <c r="L2515">
        <v>0</v>
      </c>
      <c r="M2515">
        <v>0</v>
      </c>
      <c r="N2515">
        <v>0</v>
      </c>
    </row>
    <row r="2516" spans="1:14" x14ac:dyDescent="0.25">
      <c r="A2516" t="s">
        <v>6611</v>
      </c>
      <c r="B2516" t="s">
        <v>74</v>
      </c>
      <c r="C2516" t="s">
        <v>198</v>
      </c>
      <c r="D2516" t="s">
        <v>4052</v>
      </c>
      <c r="E2516">
        <v>24</v>
      </c>
      <c r="F2516">
        <v>6</v>
      </c>
      <c r="G2516">
        <v>17</v>
      </c>
      <c r="H2516">
        <v>0</v>
      </c>
      <c r="I2516">
        <v>1</v>
      </c>
      <c r="J2516">
        <v>111</v>
      </c>
      <c r="K2516">
        <v>0</v>
      </c>
      <c r="L2516">
        <v>0</v>
      </c>
      <c r="M2516">
        <v>0</v>
      </c>
      <c r="N2516">
        <v>0</v>
      </c>
    </row>
    <row r="2517" spans="1:14" x14ac:dyDescent="0.25">
      <c r="A2517" t="s">
        <v>6612</v>
      </c>
      <c r="B2517" t="s">
        <v>74</v>
      </c>
      <c r="C2517" t="s">
        <v>198</v>
      </c>
      <c r="D2517" t="s">
        <v>4054</v>
      </c>
      <c r="E2517">
        <v>103</v>
      </c>
      <c r="F2517">
        <v>10</v>
      </c>
      <c r="G2517">
        <v>89</v>
      </c>
      <c r="H2517">
        <v>3</v>
      </c>
      <c r="I2517">
        <v>1</v>
      </c>
      <c r="J2517">
        <v>32</v>
      </c>
      <c r="K2517">
        <v>0</v>
      </c>
      <c r="L2517">
        <v>0</v>
      </c>
      <c r="M2517">
        <v>0</v>
      </c>
      <c r="N2517">
        <v>0</v>
      </c>
    </row>
    <row r="2518" spans="1:14" x14ac:dyDescent="0.25">
      <c r="A2518" t="s">
        <v>6613</v>
      </c>
      <c r="B2518" t="s">
        <v>74</v>
      </c>
      <c r="C2518" t="s">
        <v>198</v>
      </c>
      <c r="D2518" t="s">
        <v>4056</v>
      </c>
      <c r="E2518">
        <v>0</v>
      </c>
      <c r="F2518">
        <v>0</v>
      </c>
      <c r="G2518">
        <v>0</v>
      </c>
      <c r="H2518">
        <v>0</v>
      </c>
      <c r="I2518">
        <v>0</v>
      </c>
      <c r="J2518">
        <v>0</v>
      </c>
      <c r="K2518">
        <v>133</v>
      </c>
      <c r="L2518">
        <v>129</v>
      </c>
      <c r="M2518">
        <v>4</v>
      </c>
      <c r="N2518">
        <v>0</v>
      </c>
    </row>
    <row r="2519" spans="1:14" x14ac:dyDescent="0.25">
      <c r="A2519" t="s">
        <v>6614</v>
      </c>
      <c r="B2519" t="s">
        <v>74</v>
      </c>
      <c r="C2519" t="s">
        <v>198</v>
      </c>
      <c r="D2519" t="s">
        <v>4058</v>
      </c>
      <c r="E2519">
        <v>0</v>
      </c>
      <c r="F2519">
        <v>0</v>
      </c>
      <c r="G2519">
        <v>0</v>
      </c>
      <c r="H2519">
        <v>0</v>
      </c>
      <c r="I2519">
        <v>0</v>
      </c>
      <c r="J2519">
        <v>0</v>
      </c>
      <c r="K2519">
        <v>123</v>
      </c>
      <c r="L2519">
        <v>119</v>
      </c>
      <c r="M2519">
        <v>4</v>
      </c>
      <c r="N2519">
        <v>0</v>
      </c>
    </row>
    <row r="2520" spans="1:14" x14ac:dyDescent="0.25">
      <c r="A2520" t="s">
        <v>6615</v>
      </c>
      <c r="B2520" t="s">
        <v>74</v>
      </c>
      <c r="C2520" t="s">
        <v>199</v>
      </c>
      <c r="D2520" t="s">
        <v>4060</v>
      </c>
      <c r="E2520">
        <v>16</v>
      </c>
      <c r="F2520">
        <v>0</v>
      </c>
      <c r="G2520">
        <v>14</v>
      </c>
      <c r="H2520">
        <v>2</v>
      </c>
      <c r="I2520">
        <v>0</v>
      </c>
      <c r="J2520">
        <v>67</v>
      </c>
      <c r="K2520">
        <v>0</v>
      </c>
      <c r="L2520">
        <v>0</v>
      </c>
      <c r="M2520">
        <v>0</v>
      </c>
      <c r="N2520">
        <v>0</v>
      </c>
    </row>
    <row r="2521" spans="1:14" x14ac:dyDescent="0.25">
      <c r="A2521" t="s">
        <v>6616</v>
      </c>
      <c r="B2521" t="s">
        <v>74</v>
      </c>
      <c r="C2521" t="s">
        <v>199</v>
      </c>
      <c r="D2521" t="s">
        <v>4062</v>
      </c>
      <c r="E2521">
        <v>83</v>
      </c>
      <c r="F2521">
        <v>8</v>
      </c>
      <c r="G2521">
        <v>70</v>
      </c>
      <c r="H2521">
        <v>3</v>
      </c>
      <c r="I2521">
        <v>2</v>
      </c>
      <c r="J2521">
        <v>0</v>
      </c>
      <c r="K2521">
        <v>0</v>
      </c>
      <c r="L2521">
        <v>0</v>
      </c>
      <c r="M2521">
        <v>0</v>
      </c>
      <c r="N2521">
        <v>0</v>
      </c>
    </row>
    <row r="2522" spans="1:14" x14ac:dyDescent="0.25">
      <c r="A2522" t="s">
        <v>6617</v>
      </c>
      <c r="B2522" t="s">
        <v>74</v>
      </c>
      <c r="C2522" t="s">
        <v>199</v>
      </c>
      <c r="D2522" t="s">
        <v>4064</v>
      </c>
      <c r="E2522">
        <v>57</v>
      </c>
      <c r="F2522">
        <v>6</v>
      </c>
      <c r="G2522">
        <v>49</v>
      </c>
      <c r="H2522">
        <v>2</v>
      </c>
      <c r="I2522">
        <v>0</v>
      </c>
      <c r="J2522">
        <v>26</v>
      </c>
      <c r="K2522">
        <v>0</v>
      </c>
      <c r="L2522">
        <v>0</v>
      </c>
      <c r="M2522">
        <v>0</v>
      </c>
      <c r="N2522">
        <v>0</v>
      </c>
    </row>
    <row r="2523" spans="1:14" x14ac:dyDescent="0.25">
      <c r="A2523" t="s">
        <v>6618</v>
      </c>
      <c r="B2523" t="s">
        <v>74</v>
      </c>
      <c r="C2523" t="s">
        <v>199</v>
      </c>
      <c r="D2523" t="s">
        <v>4066</v>
      </c>
      <c r="E2523">
        <v>83</v>
      </c>
      <c r="F2523">
        <v>8</v>
      </c>
      <c r="G2523">
        <v>70</v>
      </c>
      <c r="H2523">
        <v>3</v>
      </c>
      <c r="I2523">
        <v>2</v>
      </c>
      <c r="J2523">
        <v>0</v>
      </c>
      <c r="K2523">
        <v>0</v>
      </c>
      <c r="L2523">
        <v>0</v>
      </c>
      <c r="M2523">
        <v>0</v>
      </c>
      <c r="N2523">
        <v>0</v>
      </c>
    </row>
    <row r="2524" spans="1:14" x14ac:dyDescent="0.25">
      <c r="A2524" t="s">
        <v>6619</v>
      </c>
      <c r="B2524" t="s">
        <v>74</v>
      </c>
      <c r="C2524" t="s">
        <v>199</v>
      </c>
      <c r="D2524" t="s">
        <v>4068</v>
      </c>
      <c r="E2524">
        <v>16</v>
      </c>
      <c r="F2524">
        <v>0</v>
      </c>
      <c r="G2524">
        <v>14</v>
      </c>
      <c r="H2524">
        <v>1</v>
      </c>
      <c r="I2524">
        <v>1</v>
      </c>
      <c r="J2524">
        <v>67</v>
      </c>
      <c r="K2524">
        <v>0</v>
      </c>
      <c r="L2524">
        <v>0</v>
      </c>
      <c r="M2524">
        <v>0</v>
      </c>
      <c r="N2524">
        <v>0</v>
      </c>
    </row>
    <row r="2525" spans="1:14" x14ac:dyDescent="0.25">
      <c r="A2525" t="s">
        <v>6620</v>
      </c>
      <c r="B2525" t="s">
        <v>74</v>
      </c>
      <c r="C2525" t="s">
        <v>199</v>
      </c>
      <c r="D2525" t="s">
        <v>4050</v>
      </c>
      <c r="E2525">
        <v>67</v>
      </c>
      <c r="F2525">
        <v>8</v>
      </c>
      <c r="G2525">
        <v>56</v>
      </c>
      <c r="H2525">
        <v>3</v>
      </c>
      <c r="I2525">
        <v>0</v>
      </c>
      <c r="J2525">
        <v>16</v>
      </c>
      <c r="K2525">
        <v>0</v>
      </c>
      <c r="L2525">
        <v>0</v>
      </c>
      <c r="M2525">
        <v>0</v>
      </c>
      <c r="N2525">
        <v>0</v>
      </c>
    </row>
    <row r="2526" spans="1:14" x14ac:dyDescent="0.25">
      <c r="A2526" t="s">
        <v>6621</v>
      </c>
      <c r="B2526" t="s">
        <v>74</v>
      </c>
      <c r="C2526" t="s">
        <v>199</v>
      </c>
      <c r="D2526" t="s">
        <v>4052</v>
      </c>
      <c r="E2526">
        <v>16</v>
      </c>
      <c r="F2526">
        <v>0</v>
      </c>
      <c r="G2526">
        <v>14</v>
      </c>
      <c r="H2526">
        <v>2</v>
      </c>
      <c r="I2526">
        <v>0</v>
      </c>
      <c r="J2526">
        <v>67</v>
      </c>
      <c r="K2526">
        <v>0</v>
      </c>
      <c r="L2526">
        <v>0</v>
      </c>
      <c r="M2526">
        <v>0</v>
      </c>
      <c r="N2526">
        <v>0</v>
      </c>
    </row>
    <row r="2527" spans="1:14" x14ac:dyDescent="0.25">
      <c r="A2527" t="s">
        <v>6622</v>
      </c>
      <c r="B2527" t="s">
        <v>74</v>
      </c>
      <c r="C2527" t="s">
        <v>199</v>
      </c>
      <c r="D2527" t="s">
        <v>4054</v>
      </c>
      <c r="E2527">
        <v>61</v>
      </c>
      <c r="F2527">
        <v>7</v>
      </c>
      <c r="G2527">
        <v>52</v>
      </c>
      <c r="H2527">
        <v>2</v>
      </c>
      <c r="I2527">
        <v>0</v>
      </c>
      <c r="J2527">
        <v>22</v>
      </c>
      <c r="K2527">
        <v>0</v>
      </c>
      <c r="L2527">
        <v>0</v>
      </c>
      <c r="M2527">
        <v>0</v>
      </c>
      <c r="N2527">
        <v>0</v>
      </c>
    </row>
    <row r="2528" spans="1:14" x14ac:dyDescent="0.25">
      <c r="A2528" t="s">
        <v>6623</v>
      </c>
      <c r="B2528" t="s">
        <v>74</v>
      </c>
      <c r="C2528" t="s">
        <v>199</v>
      </c>
      <c r="D2528" t="s">
        <v>4056</v>
      </c>
      <c r="E2528">
        <v>0</v>
      </c>
      <c r="F2528">
        <v>0</v>
      </c>
      <c r="G2528">
        <v>0</v>
      </c>
      <c r="H2528">
        <v>0</v>
      </c>
      <c r="I2528">
        <v>0</v>
      </c>
      <c r="J2528">
        <v>0</v>
      </c>
      <c r="K2528">
        <v>83</v>
      </c>
      <c r="L2528">
        <v>79</v>
      </c>
      <c r="M2528">
        <v>4</v>
      </c>
      <c r="N2528">
        <v>0</v>
      </c>
    </row>
    <row r="2529" spans="1:14" x14ac:dyDescent="0.25">
      <c r="A2529" t="s">
        <v>6624</v>
      </c>
      <c r="B2529" t="s">
        <v>74</v>
      </c>
      <c r="C2529" t="s">
        <v>199</v>
      </c>
      <c r="D2529" t="s">
        <v>4058</v>
      </c>
      <c r="E2529">
        <v>0</v>
      </c>
      <c r="F2529">
        <v>0</v>
      </c>
      <c r="G2529">
        <v>0</v>
      </c>
      <c r="H2529">
        <v>0</v>
      </c>
      <c r="I2529">
        <v>0</v>
      </c>
      <c r="J2529">
        <v>0</v>
      </c>
      <c r="K2529">
        <v>77</v>
      </c>
      <c r="L2529">
        <v>74</v>
      </c>
      <c r="M2529">
        <v>3</v>
      </c>
      <c r="N2529">
        <v>0</v>
      </c>
    </row>
    <row r="2530" spans="1:14" x14ac:dyDescent="0.25">
      <c r="A2530" t="s">
        <v>6625</v>
      </c>
      <c r="B2530" t="s">
        <v>74</v>
      </c>
      <c r="C2530" t="s">
        <v>200</v>
      </c>
      <c r="D2530" t="s">
        <v>4060</v>
      </c>
      <c r="E2530">
        <v>15</v>
      </c>
      <c r="F2530">
        <v>2</v>
      </c>
      <c r="G2530">
        <v>13</v>
      </c>
      <c r="H2530">
        <v>0</v>
      </c>
      <c r="I2530">
        <v>0</v>
      </c>
      <c r="J2530">
        <v>39</v>
      </c>
      <c r="K2530">
        <v>0</v>
      </c>
      <c r="L2530">
        <v>0</v>
      </c>
      <c r="M2530">
        <v>0</v>
      </c>
      <c r="N2530">
        <v>0</v>
      </c>
    </row>
    <row r="2531" spans="1:14" x14ac:dyDescent="0.25">
      <c r="A2531" t="s">
        <v>6626</v>
      </c>
      <c r="B2531" t="s">
        <v>74</v>
      </c>
      <c r="C2531" t="s">
        <v>200</v>
      </c>
      <c r="D2531" t="s">
        <v>4062</v>
      </c>
      <c r="E2531">
        <v>54</v>
      </c>
      <c r="F2531">
        <v>8</v>
      </c>
      <c r="G2531">
        <v>43</v>
      </c>
      <c r="H2531">
        <v>3</v>
      </c>
      <c r="I2531">
        <v>0</v>
      </c>
      <c r="J2531">
        <v>0</v>
      </c>
      <c r="K2531">
        <v>0</v>
      </c>
      <c r="L2531">
        <v>0</v>
      </c>
      <c r="M2531">
        <v>0</v>
      </c>
      <c r="N2531">
        <v>0</v>
      </c>
    </row>
    <row r="2532" spans="1:14" x14ac:dyDescent="0.25">
      <c r="A2532" t="s">
        <v>6627</v>
      </c>
      <c r="B2532" t="s">
        <v>74</v>
      </c>
      <c r="C2532" t="s">
        <v>200</v>
      </c>
      <c r="D2532" t="s">
        <v>4064</v>
      </c>
      <c r="E2532">
        <v>37</v>
      </c>
      <c r="F2532">
        <v>6</v>
      </c>
      <c r="G2532">
        <v>29</v>
      </c>
      <c r="H2532">
        <v>2</v>
      </c>
      <c r="I2532">
        <v>0</v>
      </c>
      <c r="J2532">
        <v>17</v>
      </c>
      <c r="K2532">
        <v>0</v>
      </c>
      <c r="L2532">
        <v>0</v>
      </c>
      <c r="M2532">
        <v>0</v>
      </c>
      <c r="N2532">
        <v>0</v>
      </c>
    </row>
    <row r="2533" spans="1:14" x14ac:dyDescent="0.25">
      <c r="A2533" t="s">
        <v>6628</v>
      </c>
      <c r="B2533" t="s">
        <v>74</v>
      </c>
      <c r="C2533" t="s">
        <v>200</v>
      </c>
      <c r="D2533" t="s">
        <v>4066</v>
      </c>
      <c r="E2533">
        <v>54</v>
      </c>
      <c r="F2533">
        <v>8</v>
      </c>
      <c r="G2533">
        <v>43</v>
      </c>
      <c r="H2533">
        <v>3</v>
      </c>
      <c r="I2533">
        <v>0</v>
      </c>
      <c r="J2533">
        <v>0</v>
      </c>
      <c r="K2533">
        <v>0</v>
      </c>
      <c r="L2533">
        <v>0</v>
      </c>
      <c r="M2533">
        <v>0</v>
      </c>
      <c r="N2533">
        <v>0</v>
      </c>
    </row>
    <row r="2534" spans="1:14" x14ac:dyDescent="0.25">
      <c r="A2534" t="s">
        <v>6629</v>
      </c>
      <c r="B2534" t="s">
        <v>74</v>
      </c>
      <c r="C2534" t="s">
        <v>200</v>
      </c>
      <c r="D2534" t="s">
        <v>4068</v>
      </c>
      <c r="E2534">
        <v>15</v>
      </c>
      <c r="F2534">
        <v>1</v>
      </c>
      <c r="G2534">
        <v>14</v>
      </c>
      <c r="H2534">
        <v>0</v>
      </c>
      <c r="I2534">
        <v>0</v>
      </c>
      <c r="J2534">
        <v>39</v>
      </c>
      <c r="K2534">
        <v>0</v>
      </c>
      <c r="L2534">
        <v>0</v>
      </c>
      <c r="M2534">
        <v>0</v>
      </c>
      <c r="N2534">
        <v>0</v>
      </c>
    </row>
    <row r="2535" spans="1:14" x14ac:dyDescent="0.25">
      <c r="A2535" t="s">
        <v>6630</v>
      </c>
      <c r="B2535" t="s">
        <v>74</v>
      </c>
      <c r="C2535" t="s">
        <v>200</v>
      </c>
      <c r="D2535" t="s">
        <v>4050</v>
      </c>
      <c r="E2535">
        <v>39</v>
      </c>
      <c r="F2535">
        <v>8</v>
      </c>
      <c r="G2535">
        <v>29</v>
      </c>
      <c r="H2535">
        <v>2</v>
      </c>
      <c r="I2535">
        <v>0</v>
      </c>
      <c r="J2535">
        <v>15</v>
      </c>
      <c r="K2535">
        <v>0</v>
      </c>
      <c r="L2535">
        <v>0</v>
      </c>
      <c r="M2535">
        <v>0</v>
      </c>
      <c r="N2535">
        <v>0</v>
      </c>
    </row>
    <row r="2536" spans="1:14" x14ac:dyDescent="0.25">
      <c r="A2536" t="s">
        <v>6631</v>
      </c>
      <c r="B2536" t="s">
        <v>74</v>
      </c>
      <c r="C2536" t="s">
        <v>200</v>
      </c>
      <c r="D2536" t="s">
        <v>4052</v>
      </c>
      <c r="E2536">
        <v>15</v>
      </c>
      <c r="F2536">
        <v>1</v>
      </c>
      <c r="G2536">
        <v>14</v>
      </c>
      <c r="H2536">
        <v>0</v>
      </c>
      <c r="I2536">
        <v>0</v>
      </c>
      <c r="J2536">
        <v>39</v>
      </c>
      <c r="K2536">
        <v>0</v>
      </c>
      <c r="L2536">
        <v>0</v>
      </c>
      <c r="M2536">
        <v>0</v>
      </c>
      <c r="N2536">
        <v>0</v>
      </c>
    </row>
    <row r="2537" spans="1:14" x14ac:dyDescent="0.25">
      <c r="A2537" t="s">
        <v>6632</v>
      </c>
      <c r="B2537" t="s">
        <v>74</v>
      </c>
      <c r="C2537" t="s">
        <v>200</v>
      </c>
      <c r="D2537" t="s">
        <v>4054</v>
      </c>
      <c r="E2537">
        <v>38</v>
      </c>
      <c r="F2537">
        <v>6</v>
      </c>
      <c r="G2537">
        <v>30</v>
      </c>
      <c r="H2537">
        <v>2</v>
      </c>
      <c r="I2537">
        <v>0</v>
      </c>
      <c r="J2537">
        <v>16</v>
      </c>
      <c r="K2537">
        <v>0</v>
      </c>
      <c r="L2537">
        <v>0</v>
      </c>
      <c r="M2537">
        <v>0</v>
      </c>
      <c r="N2537">
        <v>0</v>
      </c>
    </row>
    <row r="2538" spans="1:14" x14ac:dyDescent="0.25">
      <c r="A2538" t="s">
        <v>6633</v>
      </c>
      <c r="B2538" t="s">
        <v>74</v>
      </c>
      <c r="C2538" t="s">
        <v>200</v>
      </c>
      <c r="D2538" t="s">
        <v>4056</v>
      </c>
      <c r="E2538">
        <v>0</v>
      </c>
      <c r="F2538">
        <v>0</v>
      </c>
      <c r="G2538">
        <v>0</v>
      </c>
      <c r="H2538">
        <v>0</v>
      </c>
      <c r="I2538">
        <v>0</v>
      </c>
      <c r="J2538">
        <v>0</v>
      </c>
      <c r="K2538">
        <v>54</v>
      </c>
      <c r="L2538">
        <v>54</v>
      </c>
      <c r="M2538">
        <v>0</v>
      </c>
      <c r="N2538">
        <v>0</v>
      </c>
    </row>
    <row r="2539" spans="1:14" x14ac:dyDescent="0.25">
      <c r="A2539" t="s">
        <v>6634</v>
      </c>
      <c r="B2539" t="s">
        <v>74</v>
      </c>
      <c r="C2539" t="s">
        <v>200</v>
      </c>
      <c r="D2539" t="s">
        <v>4058</v>
      </c>
      <c r="E2539">
        <v>0</v>
      </c>
      <c r="F2539">
        <v>0</v>
      </c>
      <c r="G2539">
        <v>0</v>
      </c>
      <c r="H2539">
        <v>0</v>
      </c>
      <c r="I2539">
        <v>0</v>
      </c>
      <c r="J2539">
        <v>0</v>
      </c>
      <c r="K2539">
        <v>54</v>
      </c>
      <c r="L2539">
        <v>54</v>
      </c>
      <c r="M2539">
        <v>0</v>
      </c>
      <c r="N2539">
        <v>0</v>
      </c>
    </row>
    <row r="2540" spans="1:14" x14ac:dyDescent="0.25">
      <c r="A2540" t="s">
        <v>6635</v>
      </c>
      <c r="B2540" t="s">
        <v>74</v>
      </c>
      <c r="C2540" t="s">
        <v>201</v>
      </c>
      <c r="D2540" t="s">
        <v>4060</v>
      </c>
      <c r="E2540">
        <v>39</v>
      </c>
      <c r="F2540">
        <v>4</v>
      </c>
      <c r="G2540">
        <v>34</v>
      </c>
      <c r="H2540">
        <v>1</v>
      </c>
      <c r="I2540">
        <v>0</v>
      </c>
      <c r="J2540">
        <v>181</v>
      </c>
      <c r="K2540">
        <v>0</v>
      </c>
      <c r="L2540">
        <v>0</v>
      </c>
      <c r="M2540">
        <v>0</v>
      </c>
      <c r="N2540">
        <v>0</v>
      </c>
    </row>
    <row r="2541" spans="1:14" x14ac:dyDescent="0.25">
      <c r="A2541" t="s">
        <v>6636</v>
      </c>
      <c r="B2541" t="s">
        <v>74</v>
      </c>
      <c r="C2541" t="s">
        <v>201</v>
      </c>
      <c r="D2541" t="s">
        <v>4062</v>
      </c>
      <c r="E2541">
        <v>220</v>
      </c>
      <c r="F2541">
        <v>19</v>
      </c>
      <c r="G2541">
        <v>191</v>
      </c>
      <c r="H2541">
        <v>7</v>
      </c>
      <c r="I2541">
        <v>3</v>
      </c>
      <c r="J2541">
        <v>0</v>
      </c>
      <c r="K2541">
        <v>0</v>
      </c>
      <c r="L2541">
        <v>0</v>
      </c>
      <c r="M2541">
        <v>0</v>
      </c>
      <c r="N2541">
        <v>0</v>
      </c>
    </row>
    <row r="2542" spans="1:14" x14ac:dyDescent="0.25">
      <c r="A2542" t="s">
        <v>6637</v>
      </c>
      <c r="B2542" t="s">
        <v>74</v>
      </c>
      <c r="C2542" t="s">
        <v>201</v>
      </c>
      <c r="D2542" t="s">
        <v>4064</v>
      </c>
      <c r="E2542">
        <v>147</v>
      </c>
      <c r="F2542">
        <v>14</v>
      </c>
      <c r="G2542">
        <v>131</v>
      </c>
      <c r="H2542">
        <v>2</v>
      </c>
      <c r="I2542">
        <v>0</v>
      </c>
      <c r="J2542">
        <v>73</v>
      </c>
      <c r="K2542">
        <v>0</v>
      </c>
      <c r="L2542">
        <v>0</v>
      </c>
      <c r="M2542">
        <v>0</v>
      </c>
      <c r="N2542">
        <v>0</v>
      </c>
    </row>
    <row r="2543" spans="1:14" x14ac:dyDescent="0.25">
      <c r="A2543" t="s">
        <v>6638</v>
      </c>
      <c r="B2543" t="s">
        <v>74</v>
      </c>
      <c r="C2543" t="s">
        <v>201</v>
      </c>
      <c r="D2543" t="s">
        <v>4066</v>
      </c>
      <c r="E2543">
        <v>220</v>
      </c>
      <c r="F2543">
        <v>19</v>
      </c>
      <c r="G2543">
        <v>191</v>
      </c>
      <c r="H2543">
        <v>7</v>
      </c>
      <c r="I2543">
        <v>3</v>
      </c>
      <c r="J2543">
        <v>0</v>
      </c>
      <c r="K2543">
        <v>0</v>
      </c>
      <c r="L2543">
        <v>0</v>
      </c>
      <c r="M2543">
        <v>0</v>
      </c>
      <c r="N2543">
        <v>0</v>
      </c>
    </row>
    <row r="2544" spans="1:14" x14ac:dyDescent="0.25">
      <c r="A2544" t="s">
        <v>6639</v>
      </c>
      <c r="B2544" t="s">
        <v>74</v>
      </c>
      <c r="C2544" t="s">
        <v>201</v>
      </c>
      <c r="D2544" t="s">
        <v>4068</v>
      </c>
      <c r="E2544">
        <v>39</v>
      </c>
      <c r="F2544">
        <v>5</v>
      </c>
      <c r="G2544">
        <v>32</v>
      </c>
      <c r="H2544">
        <v>0</v>
      </c>
      <c r="I2544">
        <v>2</v>
      </c>
      <c r="J2544">
        <v>181</v>
      </c>
      <c r="K2544">
        <v>0</v>
      </c>
      <c r="L2544">
        <v>0</v>
      </c>
      <c r="M2544">
        <v>0</v>
      </c>
      <c r="N2544">
        <v>0</v>
      </c>
    </row>
    <row r="2545" spans="1:14" x14ac:dyDescent="0.25">
      <c r="A2545" t="s">
        <v>6640</v>
      </c>
      <c r="B2545" t="s">
        <v>74</v>
      </c>
      <c r="C2545" t="s">
        <v>201</v>
      </c>
      <c r="D2545" t="s">
        <v>4050</v>
      </c>
      <c r="E2545">
        <v>181</v>
      </c>
      <c r="F2545">
        <v>20</v>
      </c>
      <c r="G2545">
        <v>155</v>
      </c>
      <c r="H2545">
        <v>6</v>
      </c>
      <c r="I2545">
        <v>0</v>
      </c>
      <c r="J2545">
        <v>39</v>
      </c>
      <c r="K2545">
        <v>0</v>
      </c>
      <c r="L2545">
        <v>0</v>
      </c>
      <c r="M2545">
        <v>0</v>
      </c>
      <c r="N2545">
        <v>0</v>
      </c>
    </row>
    <row r="2546" spans="1:14" x14ac:dyDescent="0.25">
      <c r="A2546" t="s">
        <v>6641</v>
      </c>
      <c r="B2546" t="s">
        <v>74</v>
      </c>
      <c r="C2546" t="s">
        <v>201</v>
      </c>
      <c r="D2546" t="s">
        <v>4052</v>
      </c>
      <c r="E2546">
        <v>39</v>
      </c>
      <c r="F2546">
        <v>2</v>
      </c>
      <c r="G2546">
        <v>35</v>
      </c>
      <c r="H2546">
        <v>2</v>
      </c>
      <c r="I2546">
        <v>0</v>
      </c>
      <c r="J2546">
        <v>181</v>
      </c>
      <c r="K2546">
        <v>0</v>
      </c>
      <c r="L2546">
        <v>0</v>
      </c>
      <c r="M2546">
        <v>0</v>
      </c>
      <c r="N2546">
        <v>0</v>
      </c>
    </row>
    <row r="2547" spans="1:14" x14ac:dyDescent="0.25">
      <c r="A2547" t="s">
        <v>6642</v>
      </c>
      <c r="B2547" t="s">
        <v>74</v>
      </c>
      <c r="C2547" t="s">
        <v>201</v>
      </c>
      <c r="D2547" t="s">
        <v>4054</v>
      </c>
      <c r="E2547">
        <v>158</v>
      </c>
      <c r="F2547">
        <v>14</v>
      </c>
      <c r="G2547">
        <v>139</v>
      </c>
      <c r="H2547">
        <v>4</v>
      </c>
      <c r="I2547">
        <v>1</v>
      </c>
      <c r="J2547">
        <v>62</v>
      </c>
      <c r="K2547">
        <v>0</v>
      </c>
      <c r="L2547">
        <v>0</v>
      </c>
      <c r="M2547">
        <v>0</v>
      </c>
      <c r="N2547">
        <v>0</v>
      </c>
    </row>
    <row r="2548" spans="1:14" x14ac:dyDescent="0.25">
      <c r="A2548" t="s">
        <v>6643</v>
      </c>
      <c r="B2548" t="s">
        <v>74</v>
      </c>
      <c r="C2548" t="s">
        <v>201</v>
      </c>
      <c r="D2548" t="s">
        <v>4056</v>
      </c>
      <c r="E2548">
        <v>0</v>
      </c>
      <c r="F2548">
        <v>0</v>
      </c>
      <c r="G2548">
        <v>0</v>
      </c>
      <c r="H2548">
        <v>0</v>
      </c>
      <c r="I2548">
        <v>0</v>
      </c>
      <c r="J2548">
        <v>0</v>
      </c>
      <c r="K2548">
        <v>220</v>
      </c>
      <c r="L2548">
        <v>215</v>
      </c>
      <c r="M2548">
        <v>5</v>
      </c>
      <c r="N2548">
        <v>0</v>
      </c>
    </row>
    <row r="2549" spans="1:14" x14ac:dyDescent="0.25">
      <c r="A2549" t="s">
        <v>6644</v>
      </c>
      <c r="B2549" t="s">
        <v>74</v>
      </c>
      <c r="C2549" t="s">
        <v>201</v>
      </c>
      <c r="D2549" t="s">
        <v>4058</v>
      </c>
      <c r="E2549">
        <v>0</v>
      </c>
      <c r="F2549">
        <v>0</v>
      </c>
      <c r="G2549">
        <v>0</v>
      </c>
      <c r="H2549">
        <v>0</v>
      </c>
      <c r="I2549">
        <v>0</v>
      </c>
      <c r="J2549">
        <v>0</v>
      </c>
      <c r="K2549">
        <v>214</v>
      </c>
      <c r="L2549">
        <v>208</v>
      </c>
      <c r="M2549">
        <v>6</v>
      </c>
      <c r="N2549">
        <v>0</v>
      </c>
    </row>
    <row r="2550" spans="1:14" x14ac:dyDescent="0.25">
      <c r="A2550" t="s">
        <v>6645</v>
      </c>
      <c r="B2550" t="s">
        <v>74</v>
      </c>
      <c r="C2550" t="s">
        <v>202</v>
      </c>
      <c r="D2550" t="s">
        <v>4060</v>
      </c>
      <c r="E2550">
        <v>19</v>
      </c>
      <c r="F2550">
        <v>7</v>
      </c>
      <c r="G2550">
        <v>12</v>
      </c>
      <c r="H2550">
        <v>0</v>
      </c>
      <c r="I2550">
        <v>0</v>
      </c>
      <c r="J2550">
        <v>86</v>
      </c>
      <c r="K2550">
        <v>0</v>
      </c>
      <c r="L2550">
        <v>0</v>
      </c>
      <c r="M2550">
        <v>0</v>
      </c>
      <c r="N2550">
        <v>0</v>
      </c>
    </row>
    <row r="2551" spans="1:14" x14ac:dyDescent="0.25">
      <c r="A2551" t="s">
        <v>6646</v>
      </c>
      <c r="B2551" t="s">
        <v>74</v>
      </c>
      <c r="C2551" t="s">
        <v>202</v>
      </c>
      <c r="D2551" t="s">
        <v>4062</v>
      </c>
      <c r="E2551">
        <v>105</v>
      </c>
      <c r="F2551">
        <v>19</v>
      </c>
      <c r="G2551">
        <v>82</v>
      </c>
      <c r="H2551">
        <v>2</v>
      </c>
      <c r="I2551">
        <v>2</v>
      </c>
      <c r="J2551">
        <v>0</v>
      </c>
      <c r="K2551">
        <v>0</v>
      </c>
      <c r="L2551">
        <v>0</v>
      </c>
      <c r="M2551">
        <v>0</v>
      </c>
      <c r="N2551">
        <v>0</v>
      </c>
    </row>
    <row r="2552" spans="1:14" x14ac:dyDescent="0.25">
      <c r="A2552" t="s">
        <v>6647</v>
      </c>
      <c r="B2552" t="s">
        <v>74</v>
      </c>
      <c r="C2552" t="s">
        <v>202</v>
      </c>
      <c r="D2552" t="s">
        <v>4064</v>
      </c>
      <c r="E2552">
        <v>75</v>
      </c>
      <c r="F2552">
        <v>10</v>
      </c>
      <c r="G2552">
        <v>63</v>
      </c>
      <c r="H2552">
        <v>1</v>
      </c>
      <c r="I2552">
        <v>1</v>
      </c>
      <c r="J2552">
        <v>30</v>
      </c>
      <c r="K2552">
        <v>0</v>
      </c>
      <c r="L2552">
        <v>0</v>
      </c>
      <c r="M2552">
        <v>0</v>
      </c>
      <c r="N2552">
        <v>0</v>
      </c>
    </row>
    <row r="2553" spans="1:14" x14ac:dyDescent="0.25">
      <c r="A2553" t="s">
        <v>6648</v>
      </c>
      <c r="B2553" t="s">
        <v>74</v>
      </c>
      <c r="C2553" t="s">
        <v>202</v>
      </c>
      <c r="D2553" t="s">
        <v>4066</v>
      </c>
      <c r="E2553">
        <v>105</v>
      </c>
      <c r="F2553">
        <v>19</v>
      </c>
      <c r="G2553">
        <v>82</v>
      </c>
      <c r="H2553">
        <v>2</v>
      </c>
      <c r="I2553">
        <v>2</v>
      </c>
      <c r="J2553">
        <v>0</v>
      </c>
      <c r="K2553">
        <v>0</v>
      </c>
      <c r="L2553">
        <v>0</v>
      </c>
      <c r="M2553">
        <v>0</v>
      </c>
      <c r="N2553">
        <v>0</v>
      </c>
    </row>
    <row r="2554" spans="1:14" x14ac:dyDescent="0.25">
      <c r="A2554" t="s">
        <v>6649</v>
      </c>
      <c r="B2554" t="s">
        <v>74</v>
      </c>
      <c r="C2554" t="s">
        <v>202</v>
      </c>
      <c r="D2554" t="s">
        <v>4068</v>
      </c>
      <c r="E2554">
        <v>19</v>
      </c>
      <c r="F2554">
        <v>7</v>
      </c>
      <c r="G2554">
        <v>11</v>
      </c>
      <c r="H2554">
        <v>0</v>
      </c>
      <c r="I2554">
        <v>1</v>
      </c>
      <c r="J2554">
        <v>86</v>
      </c>
      <c r="K2554">
        <v>0</v>
      </c>
      <c r="L2554">
        <v>0</v>
      </c>
      <c r="M2554">
        <v>0</v>
      </c>
      <c r="N2554">
        <v>0</v>
      </c>
    </row>
    <row r="2555" spans="1:14" x14ac:dyDescent="0.25">
      <c r="A2555" t="s">
        <v>6650</v>
      </c>
      <c r="B2555" t="s">
        <v>74</v>
      </c>
      <c r="C2555" t="s">
        <v>202</v>
      </c>
      <c r="D2555" t="s">
        <v>4050</v>
      </c>
      <c r="E2555">
        <v>86</v>
      </c>
      <c r="F2555">
        <v>16</v>
      </c>
      <c r="G2555">
        <v>67</v>
      </c>
      <c r="H2555">
        <v>2</v>
      </c>
      <c r="I2555">
        <v>1</v>
      </c>
      <c r="J2555">
        <v>19</v>
      </c>
      <c r="K2555">
        <v>0</v>
      </c>
      <c r="L2555">
        <v>0</v>
      </c>
      <c r="M2555">
        <v>0</v>
      </c>
      <c r="N2555">
        <v>0</v>
      </c>
    </row>
    <row r="2556" spans="1:14" x14ac:dyDescent="0.25">
      <c r="A2556" t="s">
        <v>6651</v>
      </c>
      <c r="B2556" t="s">
        <v>74</v>
      </c>
      <c r="C2556" t="s">
        <v>202</v>
      </c>
      <c r="D2556" t="s">
        <v>4052</v>
      </c>
      <c r="E2556">
        <v>19</v>
      </c>
      <c r="F2556">
        <v>6</v>
      </c>
      <c r="G2556">
        <v>13</v>
      </c>
      <c r="H2556">
        <v>0</v>
      </c>
      <c r="I2556">
        <v>0</v>
      </c>
      <c r="J2556">
        <v>86</v>
      </c>
      <c r="K2556">
        <v>0</v>
      </c>
      <c r="L2556">
        <v>0</v>
      </c>
      <c r="M2556">
        <v>0</v>
      </c>
      <c r="N2556">
        <v>0</v>
      </c>
    </row>
    <row r="2557" spans="1:14" x14ac:dyDescent="0.25">
      <c r="A2557" t="s">
        <v>6652</v>
      </c>
      <c r="B2557" t="s">
        <v>74</v>
      </c>
      <c r="C2557" t="s">
        <v>202</v>
      </c>
      <c r="D2557" t="s">
        <v>4054</v>
      </c>
      <c r="E2557">
        <v>79</v>
      </c>
      <c r="F2557">
        <v>11</v>
      </c>
      <c r="G2557">
        <v>65</v>
      </c>
      <c r="H2557">
        <v>2</v>
      </c>
      <c r="I2557">
        <v>1</v>
      </c>
      <c r="J2557">
        <v>26</v>
      </c>
      <c r="K2557">
        <v>0</v>
      </c>
      <c r="L2557">
        <v>0</v>
      </c>
      <c r="M2557">
        <v>0</v>
      </c>
      <c r="N2557">
        <v>0</v>
      </c>
    </row>
    <row r="2558" spans="1:14" x14ac:dyDescent="0.25">
      <c r="A2558" t="s">
        <v>6653</v>
      </c>
      <c r="B2558" t="s">
        <v>74</v>
      </c>
      <c r="C2558" t="s">
        <v>202</v>
      </c>
      <c r="D2558" t="s">
        <v>4056</v>
      </c>
      <c r="E2558">
        <v>0</v>
      </c>
      <c r="F2558">
        <v>0</v>
      </c>
      <c r="G2558">
        <v>0</v>
      </c>
      <c r="H2558">
        <v>0</v>
      </c>
      <c r="I2558">
        <v>0</v>
      </c>
      <c r="J2558">
        <v>0</v>
      </c>
      <c r="K2558">
        <v>105</v>
      </c>
      <c r="L2558">
        <v>100</v>
      </c>
      <c r="M2558">
        <v>4</v>
      </c>
      <c r="N2558">
        <v>1</v>
      </c>
    </row>
    <row r="2559" spans="1:14" x14ac:dyDescent="0.25">
      <c r="A2559" t="s">
        <v>6654</v>
      </c>
      <c r="B2559" t="s">
        <v>74</v>
      </c>
      <c r="C2559" t="s">
        <v>202</v>
      </c>
      <c r="D2559" t="s">
        <v>4058</v>
      </c>
      <c r="E2559">
        <v>0</v>
      </c>
      <c r="F2559">
        <v>0</v>
      </c>
      <c r="G2559">
        <v>0</v>
      </c>
      <c r="H2559">
        <v>0</v>
      </c>
      <c r="I2559">
        <v>0</v>
      </c>
      <c r="J2559">
        <v>0</v>
      </c>
      <c r="K2559">
        <v>94</v>
      </c>
      <c r="L2559">
        <v>89</v>
      </c>
      <c r="M2559">
        <v>4</v>
      </c>
      <c r="N2559">
        <v>1</v>
      </c>
    </row>
    <row r="2560" spans="1:14" x14ac:dyDescent="0.25">
      <c r="A2560" t="s">
        <v>6655</v>
      </c>
      <c r="B2560" t="s">
        <v>74</v>
      </c>
      <c r="C2560" t="s">
        <v>203</v>
      </c>
      <c r="D2560" t="s">
        <v>4060</v>
      </c>
      <c r="E2560">
        <v>7</v>
      </c>
      <c r="F2560">
        <v>1</v>
      </c>
      <c r="G2560">
        <v>4</v>
      </c>
      <c r="H2560">
        <v>2</v>
      </c>
      <c r="I2560">
        <v>0</v>
      </c>
      <c r="J2560">
        <v>65</v>
      </c>
      <c r="K2560">
        <v>0</v>
      </c>
      <c r="L2560">
        <v>0</v>
      </c>
      <c r="M2560">
        <v>0</v>
      </c>
      <c r="N2560">
        <v>0</v>
      </c>
    </row>
    <row r="2561" spans="1:14" x14ac:dyDescent="0.25">
      <c r="A2561" t="s">
        <v>6656</v>
      </c>
      <c r="B2561" t="s">
        <v>74</v>
      </c>
      <c r="C2561" t="s">
        <v>203</v>
      </c>
      <c r="D2561" t="s">
        <v>4062</v>
      </c>
      <c r="E2561">
        <v>72</v>
      </c>
      <c r="F2561">
        <v>11</v>
      </c>
      <c r="G2561">
        <v>57</v>
      </c>
      <c r="H2561">
        <v>2</v>
      </c>
      <c r="I2561">
        <v>2</v>
      </c>
      <c r="J2561">
        <v>0</v>
      </c>
      <c r="K2561">
        <v>0</v>
      </c>
      <c r="L2561">
        <v>0</v>
      </c>
      <c r="M2561">
        <v>0</v>
      </c>
      <c r="N2561">
        <v>0</v>
      </c>
    </row>
    <row r="2562" spans="1:14" x14ac:dyDescent="0.25">
      <c r="A2562" t="s">
        <v>6657</v>
      </c>
      <c r="B2562" t="s">
        <v>74</v>
      </c>
      <c r="C2562" t="s">
        <v>203</v>
      </c>
      <c r="D2562" t="s">
        <v>4064</v>
      </c>
      <c r="E2562">
        <v>56</v>
      </c>
      <c r="F2562">
        <v>9</v>
      </c>
      <c r="G2562">
        <v>47</v>
      </c>
      <c r="H2562">
        <v>0</v>
      </c>
      <c r="I2562">
        <v>0</v>
      </c>
      <c r="J2562">
        <v>16</v>
      </c>
      <c r="K2562">
        <v>0</v>
      </c>
      <c r="L2562">
        <v>0</v>
      </c>
      <c r="M2562">
        <v>0</v>
      </c>
      <c r="N2562">
        <v>0</v>
      </c>
    </row>
    <row r="2563" spans="1:14" x14ac:dyDescent="0.25">
      <c r="A2563" t="s">
        <v>6658</v>
      </c>
      <c r="B2563" t="s">
        <v>74</v>
      </c>
      <c r="C2563" t="s">
        <v>203</v>
      </c>
      <c r="D2563" t="s">
        <v>4066</v>
      </c>
      <c r="E2563">
        <v>72</v>
      </c>
      <c r="F2563">
        <v>11</v>
      </c>
      <c r="G2563">
        <v>57</v>
      </c>
      <c r="H2563">
        <v>2</v>
      </c>
      <c r="I2563">
        <v>2</v>
      </c>
      <c r="J2563">
        <v>0</v>
      </c>
      <c r="K2563">
        <v>0</v>
      </c>
      <c r="L2563">
        <v>0</v>
      </c>
      <c r="M2563">
        <v>0</v>
      </c>
      <c r="N2563">
        <v>0</v>
      </c>
    </row>
    <row r="2564" spans="1:14" x14ac:dyDescent="0.25">
      <c r="A2564" t="s">
        <v>6659</v>
      </c>
      <c r="B2564" t="s">
        <v>74</v>
      </c>
      <c r="C2564" t="s">
        <v>203</v>
      </c>
      <c r="D2564" t="s">
        <v>4068</v>
      </c>
      <c r="E2564">
        <v>7</v>
      </c>
      <c r="F2564">
        <v>1</v>
      </c>
      <c r="G2564">
        <v>4</v>
      </c>
      <c r="H2564">
        <v>1</v>
      </c>
      <c r="I2564">
        <v>1</v>
      </c>
      <c r="J2564">
        <v>65</v>
      </c>
      <c r="K2564">
        <v>0</v>
      </c>
      <c r="L2564">
        <v>0</v>
      </c>
      <c r="M2564">
        <v>0</v>
      </c>
      <c r="N2564">
        <v>0</v>
      </c>
    </row>
    <row r="2565" spans="1:14" x14ac:dyDescent="0.25">
      <c r="A2565" t="s">
        <v>6660</v>
      </c>
      <c r="B2565" t="s">
        <v>74</v>
      </c>
      <c r="C2565" t="s">
        <v>203</v>
      </c>
      <c r="D2565" t="s">
        <v>4050</v>
      </c>
      <c r="E2565">
        <v>65</v>
      </c>
      <c r="F2565">
        <v>14</v>
      </c>
      <c r="G2565">
        <v>49</v>
      </c>
      <c r="H2565">
        <v>1</v>
      </c>
      <c r="I2565">
        <v>1</v>
      </c>
      <c r="J2565">
        <v>7</v>
      </c>
      <c r="K2565">
        <v>0</v>
      </c>
      <c r="L2565">
        <v>0</v>
      </c>
      <c r="M2565">
        <v>0</v>
      </c>
      <c r="N2565">
        <v>0</v>
      </c>
    </row>
    <row r="2566" spans="1:14" x14ac:dyDescent="0.25">
      <c r="A2566" t="s">
        <v>6661</v>
      </c>
      <c r="B2566" t="s">
        <v>74</v>
      </c>
      <c r="C2566" t="s">
        <v>203</v>
      </c>
      <c r="D2566" t="s">
        <v>4052</v>
      </c>
      <c r="E2566">
        <v>7</v>
      </c>
      <c r="F2566">
        <v>1</v>
      </c>
      <c r="G2566">
        <v>4</v>
      </c>
      <c r="H2566">
        <v>2</v>
      </c>
      <c r="I2566">
        <v>0</v>
      </c>
      <c r="J2566">
        <v>65</v>
      </c>
      <c r="K2566">
        <v>0</v>
      </c>
      <c r="L2566">
        <v>0</v>
      </c>
      <c r="M2566">
        <v>0</v>
      </c>
      <c r="N2566">
        <v>0</v>
      </c>
    </row>
    <row r="2567" spans="1:14" x14ac:dyDescent="0.25">
      <c r="A2567" t="s">
        <v>6662</v>
      </c>
      <c r="B2567" t="s">
        <v>74</v>
      </c>
      <c r="C2567" t="s">
        <v>203</v>
      </c>
      <c r="D2567" t="s">
        <v>4054</v>
      </c>
      <c r="E2567">
        <v>58</v>
      </c>
      <c r="F2567">
        <v>10</v>
      </c>
      <c r="G2567">
        <v>48</v>
      </c>
      <c r="H2567">
        <v>0</v>
      </c>
      <c r="I2567">
        <v>0</v>
      </c>
      <c r="J2567">
        <v>14</v>
      </c>
      <c r="K2567">
        <v>0</v>
      </c>
      <c r="L2567">
        <v>0</v>
      </c>
      <c r="M2567">
        <v>0</v>
      </c>
      <c r="N2567">
        <v>0</v>
      </c>
    </row>
    <row r="2568" spans="1:14" x14ac:dyDescent="0.25">
      <c r="A2568" t="s">
        <v>6663</v>
      </c>
      <c r="B2568" t="s">
        <v>74</v>
      </c>
      <c r="C2568" t="s">
        <v>203</v>
      </c>
      <c r="D2568" t="s">
        <v>4056</v>
      </c>
      <c r="E2568">
        <v>0</v>
      </c>
      <c r="F2568">
        <v>0</v>
      </c>
      <c r="G2568">
        <v>0</v>
      </c>
      <c r="H2568">
        <v>0</v>
      </c>
      <c r="I2568">
        <v>0</v>
      </c>
      <c r="J2568">
        <v>0</v>
      </c>
      <c r="K2568">
        <v>72</v>
      </c>
      <c r="L2568">
        <v>70</v>
      </c>
      <c r="M2568">
        <v>2</v>
      </c>
      <c r="N2568">
        <v>0</v>
      </c>
    </row>
    <row r="2569" spans="1:14" x14ac:dyDescent="0.25">
      <c r="A2569" t="s">
        <v>6664</v>
      </c>
      <c r="B2569" t="s">
        <v>74</v>
      </c>
      <c r="C2569" t="s">
        <v>203</v>
      </c>
      <c r="D2569" t="s">
        <v>4058</v>
      </c>
      <c r="E2569">
        <v>0</v>
      </c>
      <c r="F2569">
        <v>0</v>
      </c>
      <c r="G2569">
        <v>0</v>
      </c>
      <c r="H2569">
        <v>0</v>
      </c>
      <c r="I2569">
        <v>0</v>
      </c>
      <c r="J2569">
        <v>0</v>
      </c>
      <c r="K2569">
        <v>70</v>
      </c>
      <c r="L2569">
        <v>68</v>
      </c>
      <c r="M2569">
        <v>2</v>
      </c>
      <c r="N2569">
        <v>0</v>
      </c>
    </row>
    <row r="2570" spans="1:14" x14ac:dyDescent="0.25">
      <c r="A2570" t="s">
        <v>6665</v>
      </c>
      <c r="B2570" t="s">
        <v>74</v>
      </c>
      <c r="C2570" t="s">
        <v>204</v>
      </c>
      <c r="D2570" t="s">
        <v>4060</v>
      </c>
      <c r="E2570">
        <v>24</v>
      </c>
      <c r="F2570">
        <v>3</v>
      </c>
      <c r="G2570">
        <v>18</v>
      </c>
      <c r="H2570">
        <v>2</v>
      </c>
      <c r="I2570">
        <v>1</v>
      </c>
      <c r="J2570">
        <v>86</v>
      </c>
      <c r="K2570">
        <v>0</v>
      </c>
      <c r="L2570">
        <v>0</v>
      </c>
      <c r="M2570">
        <v>0</v>
      </c>
      <c r="N2570">
        <v>0</v>
      </c>
    </row>
    <row r="2571" spans="1:14" x14ac:dyDescent="0.25">
      <c r="A2571" t="s">
        <v>6666</v>
      </c>
      <c r="B2571" t="s">
        <v>74</v>
      </c>
      <c r="C2571" t="s">
        <v>204</v>
      </c>
      <c r="D2571" t="s">
        <v>4062</v>
      </c>
      <c r="E2571">
        <v>110</v>
      </c>
      <c r="F2571">
        <v>13</v>
      </c>
      <c r="G2571">
        <v>93</v>
      </c>
      <c r="H2571">
        <v>2</v>
      </c>
      <c r="I2571">
        <v>2</v>
      </c>
      <c r="J2571">
        <v>0</v>
      </c>
      <c r="K2571">
        <v>0</v>
      </c>
      <c r="L2571">
        <v>0</v>
      </c>
      <c r="M2571">
        <v>0</v>
      </c>
      <c r="N2571">
        <v>0</v>
      </c>
    </row>
    <row r="2572" spans="1:14" x14ac:dyDescent="0.25">
      <c r="A2572" t="s">
        <v>6667</v>
      </c>
      <c r="B2572" t="s">
        <v>74</v>
      </c>
      <c r="C2572" t="s">
        <v>204</v>
      </c>
      <c r="D2572" t="s">
        <v>4064</v>
      </c>
      <c r="E2572">
        <v>76</v>
      </c>
      <c r="F2572">
        <v>3</v>
      </c>
      <c r="G2572">
        <v>72</v>
      </c>
      <c r="H2572">
        <v>0</v>
      </c>
      <c r="I2572">
        <v>1</v>
      </c>
      <c r="J2572">
        <v>34</v>
      </c>
      <c r="K2572">
        <v>0</v>
      </c>
      <c r="L2572">
        <v>0</v>
      </c>
      <c r="M2572">
        <v>0</v>
      </c>
      <c r="N2572">
        <v>0</v>
      </c>
    </row>
    <row r="2573" spans="1:14" x14ac:dyDescent="0.25">
      <c r="A2573" t="s">
        <v>6668</v>
      </c>
      <c r="B2573" t="s">
        <v>74</v>
      </c>
      <c r="C2573" t="s">
        <v>204</v>
      </c>
      <c r="D2573" t="s">
        <v>4066</v>
      </c>
      <c r="E2573">
        <v>110</v>
      </c>
      <c r="F2573">
        <v>13</v>
      </c>
      <c r="G2573">
        <v>93</v>
      </c>
      <c r="H2573">
        <v>2</v>
      </c>
      <c r="I2573">
        <v>2</v>
      </c>
      <c r="J2573">
        <v>0</v>
      </c>
      <c r="K2573">
        <v>0</v>
      </c>
      <c r="L2573">
        <v>0</v>
      </c>
      <c r="M2573">
        <v>0</v>
      </c>
      <c r="N2573">
        <v>0</v>
      </c>
    </row>
    <row r="2574" spans="1:14" x14ac:dyDescent="0.25">
      <c r="A2574" t="s">
        <v>6669</v>
      </c>
      <c r="B2574" t="s">
        <v>74</v>
      </c>
      <c r="C2574" t="s">
        <v>204</v>
      </c>
      <c r="D2574" t="s">
        <v>4068</v>
      </c>
      <c r="E2574">
        <v>24</v>
      </c>
      <c r="F2574">
        <v>4</v>
      </c>
      <c r="G2574">
        <v>17</v>
      </c>
      <c r="H2574">
        <v>2</v>
      </c>
      <c r="I2574">
        <v>1</v>
      </c>
      <c r="J2574">
        <v>86</v>
      </c>
      <c r="K2574">
        <v>0</v>
      </c>
      <c r="L2574">
        <v>0</v>
      </c>
      <c r="M2574">
        <v>0</v>
      </c>
      <c r="N2574">
        <v>0</v>
      </c>
    </row>
    <row r="2575" spans="1:14" x14ac:dyDescent="0.25">
      <c r="A2575" t="s">
        <v>6670</v>
      </c>
      <c r="B2575" t="s">
        <v>74</v>
      </c>
      <c r="C2575" t="s">
        <v>204</v>
      </c>
      <c r="D2575" t="s">
        <v>4050</v>
      </c>
      <c r="E2575">
        <v>86</v>
      </c>
      <c r="F2575">
        <v>10</v>
      </c>
      <c r="G2575">
        <v>75</v>
      </c>
      <c r="H2575">
        <v>0</v>
      </c>
      <c r="I2575">
        <v>1</v>
      </c>
      <c r="J2575">
        <v>24</v>
      </c>
      <c r="K2575">
        <v>0</v>
      </c>
      <c r="L2575">
        <v>0</v>
      </c>
      <c r="M2575">
        <v>0</v>
      </c>
      <c r="N2575">
        <v>0</v>
      </c>
    </row>
    <row r="2576" spans="1:14" x14ac:dyDescent="0.25">
      <c r="A2576" t="s">
        <v>6671</v>
      </c>
      <c r="B2576" t="s">
        <v>74</v>
      </c>
      <c r="C2576" t="s">
        <v>204</v>
      </c>
      <c r="D2576" t="s">
        <v>4052</v>
      </c>
      <c r="E2576">
        <v>24</v>
      </c>
      <c r="F2576">
        <v>3</v>
      </c>
      <c r="G2576">
        <v>18</v>
      </c>
      <c r="H2576">
        <v>2</v>
      </c>
      <c r="I2576">
        <v>1</v>
      </c>
      <c r="J2576">
        <v>86</v>
      </c>
      <c r="K2576">
        <v>0</v>
      </c>
      <c r="L2576">
        <v>0</v>
      </c>
      <c r="M2576">
        <v>0</v>
      </c>
      <c r="N2576">
        <v>0</v>
      </c>
    </row>
    <row r="2577" spans="1:14" x14ac:dyDescent="0.25">
      <c r="A2577" t="s">
        <v>6672</v>
      </c>
      <c r="B2577" t="s">
        <v>74</v>
      </c>
      <c r="C2577" t="s">
        <v>204</v>
      </c>
      <c r="D2577" t="s">
        <v>4054</v>
      </c>
      <c r="E2577">
        <v>77</v>
      </c>
      <c r="F2577">
        <v>3</v>
      </c>
      <c r="G2577">
        <v>72</v>
      </c>
      <c r="H2577">
        <v>1</v>
      </c>
      <c r="I2577">
        <v>1</v>
      </c>
      <c r="J2577">
        <v>33</v>
      </c>
      <c r="K2577">
        <v>0</v>
      </c>
      <c r="L2577">
        <v>0</v>
      </c>
      <c r="M2577">
        <v>0</v>
      </c>
      <c r="N2577">
        <v>0</v>
      </c>
    </row>
    <row r="2578" spans="1:14" x14ac:dyDescent="0.25">
      <c r="A2578" t="s">
        <v>6673</v>
      </c>
      <c r="B2578" t="s">
        <v>74</v>
      </c>
      <c r="C2578" t="s">
        <v>204</v>
      </c>
      <c r="D2578" t="s">
        <v>4056</v>
      </c>
      <c r="E2578">
        <v>0</v>
      </c>
      <c r="F2578">
        <v>0</v>
      </c>
      <c r="G2578">
        <v>0</v>
      </c>
      <c r="H2578">
        <v>0</v>
      </c>
      <c r="I2578">
        <v>0</v>
      </c>
      <c r="J2578">
        <v>0</v>
      </c>
      <c r="K2578">
        <v>110</v>
      </c>
      <c r="L2578">
        <v>108</v>
      </c>
      <c r="M2578">
        <v>1</v>
      </c>
      <c r="N2578">
        <v>1</v>
      </c>
    </row>
    <row r="2579" spans="1:14" x14ac:dyDescent="0.25">
      <c r="A2579" t="s">
        <v>6674</v>
      </c>
      <c r="B2579" t="s">
        <v>74</v>
      </c>
      <c r="C2579" t="s">
        <v>204</v>
      </c>
      <c r="D2579" t="s">
        <v>4058</v>
      </c>
      <c r="E2579">
        <v>0</v>
      </c>
      <c r="F2579">
        <v>0</v>
      </c>
      <c r="G2579">
        <v>0</v>
      </c>
      <c r="H2579">
        <v>0</v>
      </c>
      <c r="I2579">
        <v>0</v>
      </c>
      <c r="J2579">
        <v>0</v>
      </c>
      <c r="K2579">
        <v>91</v>
      </c>
      <c r="L2579">
        <v>89</v>
      </c>
      <c r="M2579">
        <v>1</v>
      </c>
      <c r="N2579">
        <v>1</v>
      </c>
    </row>
    <row r="2580" spans="1:14" x14ac:dyDescent="0.25">
      <c r="A2580" t="s">
        <v>6675</v>
      </c>
      <c r="B2580" t="s">
        <v>74</v>
      </c>
      <c r="C2580" t="s">
        <v>205</v>
      </c>
      <c r="D2580" t="s">
        <v>4060</v>
      </c>
      <c r="E2580">
        <v>32</v>
      </c>
      <c r="F2580">
        <v>14</v>
      </c>
      <c r="G2580">
        <v>17</v>
      </c>
      <c r="H2580">
        <v>1</v>
      </c>
      <c r="I2580">
        <v>0</v>
      </c>
      <c r="J2580">
        <v>154</v>
      </c>
      <c r="K2580">
        <v>0</v>
      </c>
      <c r="L2580">
        <v>0</v>
      </c>
      <c r="M2580">
        <v>0</v>
      </c>
      <c r="N2580">
        <v>0</v>
      </c>
    </row>
    <row r="2581" spans="1:14" x14ac:dyDescent="0.25">
      <c r="A2581" t="s">
        <v>6676</v>
      </c>
      <c r="B2581" t="s">
        <v>74</v>
      </c>
      <c r="C2581" t="s">
        <v>205</v>
      </c>
      <c r="D2581" t="s">
        <v>4062</v>
      </c>
      <c r="E2581">
        <v>186</v>
      </c>
      <c r="F2581">
        <v>41</v>
      </c>
      <c r="G2581">
        <v>137</v>
      </c>
      <c r="H2581">
        <v>7</v>
      </c>
      <c r="I2581">
        <v>1</v>
      </c>
      <c r="J2581">
        <v>0</v>
      </c>
      <c r="K2581">
        <v>0</v>
      </c>
      <c r="L2581">
        <v>0</v>
      </c>
      <c r="M2581">
        <v>0</v>
      </c>
      <c r="N2581">
        <v>0</v>
      </c>
    </row>
    <row r="2582" spans="1:14" x14ac:dyDescent="0.25">
      <c r="A2582" t="s">
        <v>6677</v>
      </c>
      <c r="B2582" t="s">
        <v>74</v>
      </c>
      <c r="C2582" t="s">
        <v>205</v>
      </c>
      <c r="D2582" t="s">
        <v>4064</v>
      </c>
      <c r="E2582">
        <v>139</v>
      </c>
      <c r="F2582">
        <v>26</v>
      </c>
      <c r="G2582">
        <v>113</v>
      </c>
      <c r="H2582">
        <v>0</v>
      </c>
      <c r="I2582">
        <v>0</v>
      </c>
      <c r="J2582">
        <v>47</v>
      </c>
      <c r="K2582">
        <v>0</v>
      </c>
      <c r="L2582">
        <v>0</v>
      </c>
      <c r="M2582">
        <v>0</v>
      </c>
      <c r="N2582">
        <v>0</v>
      </c>
    </row>
    <row r="2583" spans="1:14" x14ac:dyDescent="0.25">
      <c r="A2583" t="s">
        <v>6678</v>
      </c>
      <c r="B2583" t="s">
        <v>74</v>
      </c>
      <c r="C2583" t="s">
        <v>205</v>
      </c>
      <c r="D2583" t="s">
        <v>4066</v>
      </c>
      <c r="E2583">
        <v>186</v>
      </c>
      <c r="F2583">
        <v>41</v>
      </c>
      <c r="G2583">
        <v>137</v>
      </c>
      <c r="H2583">
        <v>7</v>
      </c>
      <c r="I2583">
        <v>1</v>
      </c>
      <c r="J2583">
        <v>0</v>
      </c>
      <c r="K2583">
        <v>0</v>
      </c>
      <c r="L2583">
        <v>0</v>
      </c>
      <c r="M2583">
        <v>0</v>
      </c>
      <c r="N2583">
        <v>0</v>
      </c>
    </row>
    <row r="2584" spans="1:14" x14ac:dyDescent="0.25">
      <c r="A2584" t="s">
        <v>6679</v>
      </c>
      <c r="B2584" t="s">
        <v>74</v>
      </c>
      <c r="C2584" t="s">
        <v>205</v>
      </c>
      <c r="D2584" t="s">
        <v>4068</v>
      </c>
      <c r="E2584">
        <v>32</v>
      </c>
      <c r="F2584">
        <v>12</v>
      </c>
      <c r="G2584">
        <v>17</v>
      </c>
      <c r="H2584">
        <v>2</v>
      </c>
      <c r="I2584">
        <v>1</v>
      </c>
      <c r="J2584">
        <v>154</v>
      </c>
      <c r="K2584">
        <v>0</v>
      </c>
      <c r="L2584">
        <v>0</v>
      </c>
      <c r="M2584">
        <v>0</v>
      </c>
      <c r="N2584">
        <v>0</v>
      </c>
    </row>
    <row r="2585" spans="1:14" x14ac:dyDescent="0.25">
      <c r="A2585" t="s">
        <v>6680</v>
      </c>
      <c r="B2585" t="s">
        <v>74</v>
      </c>
      <c r="C2585" t="s">
        <v>205</v>
      </c>
      <c r="D2585" t="s">
        <v>4050</v>
      </c>
      <c r="E2585">
        <v>154</v>
      </c>
      <c r="F2585">
        <v>44</v>
      </c>
      <c r="G2585">
        <v>107</v>
      </c>
      <c r="H2585">
        <v>3</v>
      </c>
      <c r="I2585">
        <v>0</v>
      </c>
      <c r="J2585">
        <v>32</v>
      </c>
      <c r="K2585">
        <v>0</v>
      </c>
      <c r="L2585">
        <v>0</v>
      </c>
      <c r="M2585">
        <v>0</v>
      </c>
      <c r="N2585">
        <v>0</v>
      </c>
    </row>
    <row r="2586" spans="1:14" x14ac:dyDescent="0.25">
      <c r="A2586" t="s">
        <v>6681</v>
      </c>
      <c r="B2586" t="s">
        <v>74</v>
      </c>
      <c r="C2586" t="s">
        <v>205</v>
      </c>
      <c r="D2586" t="s">
        <v>4052</v>
      </c>
      <c r="E2586">
        <v>32</v>
      </c>
      <c r="F2586">
        <v>9</v>
      </c>
      <c r="G2586">
        <v>21</v>
      </c>
      <c r="H2586">
        <v>2</v>
      </c>
      <c r="I2586">
        <v>0</v>
      </c>
      <c r="J2586">
        <v>154</v>
      </c>
      <c r="K2586">
        <v>0</v>
      </c>
      <c r="L2586">
        <v>0</v>
      </c>
      <c r="M2586">
        <v>0</v>
      </c>
      <c r="N2586">
        <v>0</v>
      </c>
    </row>
    <row r="2587" spans="1:14" x14ac:dyDescent="0.25">
      <c r="A2587" t="s">
        <v>6682</v>
      </c>
      <c r="B2587" t="s">
        <v>74</v>
      </c>
      <c r="C2587" t="s">
        <v>205</v>
      </c>
      <c r="D2587" t="s">
        <v>4054</v>
      </c>
      <c r="E2587">
        <v>142</v>
      </c>
      <c r="F2587">
        <v>26</v>
      </c>
      <c r="G2587">
        <v>114</v>
      </c>
      <c r="H2587">
        <v>2</v>
      </c>
      <c r="I2587">
        <v>0</v>
      </c>
      <c r="J2587">
        <v>44</v>
      </c>
      <c r="K2587">
        <v>0</v>
      </c>
      <c r="L2587">
        <v>0</v>
      </c>
      <c r="M2587">
        <v>0</v>
      </c>
      <c r="N2587">
        <v>0</v>
      </c>
    </row>
    <row r="2588" spans="1:14" x14ac:dyDescent="0.25">
      <c r="A2588" t="s">
        <v>6683</v>
      </c>
      <c r="B2588" t="s">
        <v>74</v>
      </c>
      <c r="C2588" t="s">
        <v>205</v>
      </c>
      <c r="D2588" t="s">
        <v>4056</v>
      </c>
      <c r="E2588">
        <v>0</v>
      </c>
      <c r="F2588">
        <v>0</v>
      </c>
      <c r="G2588">
        <v>0</v>
      </c>
      <c r="H2588">
        <v>0</v>
      </c>
      <c r="I2588">
        <v>0</v>
      </c>
      <c r="J2588">
        <v>0</v>
      </c>
      <c r="K2588">
        <v>186</v>
      </c>
      <c r="L2588">
        <v>182</v>
      </c>
      <c r="M2588">
        <v>4</v>
      </c>
      <c r="N2588">
        <v>0</v>
      </c>
    </row>
    <row r="2589" spans="1:14" x14ac:dyDescent="0.25">
      <c r="A2589" t="s">
        <v>6684</v>
      </c>
      <c r="B2589" t="s">
        <v>74</v>
      </c>
      <c r="C2589" t="s">
        <v>205</v>
      </c>
      <c r="D2589" t="s">
        <v>4058</v>
      </c>
      <c r="E2589">
        <v>0</v>
      </c>
      <c r="F2589">
        <v>0</v>
      </c>
      <c r="G2589">
        <v>0</v>
      </c>
      <c r="H2589">
        <v>0</v>
      </c>
      <c r="I2589">
        <v>0</v>
      </c>
      <c r="J2589">
        <v>0</v>
      </c>
      <c r="K2589">
        <v>180</v>
      </c>
      <c r="L2589">
        <v>176</v>
      </c>
      <c r="M2589">
        <v>4</v>
      </c>
      <c r="N2589">
        <v>0</v>
      </c>
    </row>
    <row r="2590" spans="1:14" x14ac:dyDescent="0.25">
      <c r="A2590" t="s">
        <v>6685</v>
      </c>
      <c r="B2590" t="s">
        <v>74</v>
      </c>
      <c r="C2590" t="s">
        <v>206</v>
      </c>
      <c r="D2590" t="s">
        <v>4060</v>
      </c>
      <c r="E2590">
        <v>30</v>
      </c>
      <c r="F2590">
        <v>9</v>
      </c>
      <c r="G2590">
        <v>21</v>
      </c>
      <c r="H2590">
        <v>0</v>
      </c>
      <c r="I2590">
        <v>0</v>
      </c>
      <c r="J2590">
        <v>101</v>
      </c>
      <c r="K2590">
        <v>0</v>
      </c>
      <c r="L2590">
        <v>0</v>
      </c>
      <c r="M2590">
        <v>0</v>
      </c>
      <c r="N2590">
        <v>0</v>
      </c>
    </row>
    <row r="2591" spans="1:14" x14ac:dyDescent="0.25">
      <c r="A2591" t="s">
        <v>6686</v>
      </c>
      <c r="B2591" t="s">
        <v>74</v>
      </c>
      <c r="C2591" t="s">
        <v>206</v>
      </c>
      <c r="D2591" t="s">
        <v>4062</v>
      </c>
      <c r="E2591">
        <v>131</v>
      </c>
      <c r="F2591">
        <v>19</v>
      </c>
      <c r="G2591">
        <v>110</v>
      </c>
      <c r="H2591">
        <v>2</v>
      </c>
      <c r="I2591">
        <v>0</v>
      </c>
      <c r="J2591">
        <v>0</v>
      </c>
      <c r="K2591">
        <v>0</v>
      </c>
      <c r="L2591">
        <v>0</v>
      </c>
      <c r="M2591">
        <v>0</v>
      </c>
      <c r="N2591">
        <v>0</v>
      </c>
    </row>
    <row r="2592" spans="1:14" x14ac:dyDescent="0.25">
      <c r="A2592" t="s">
        <v>6687</v>
      </c>
      <c r="B2592" t="s">
        <v>74</v>
      </c>
      <c r="C2592" t="s">
        <v>206</v>
      </c>
      <c r="D2592" t="s">
        <v>4064</v>
      </c>
      <c r="E2592">
        <v>92</v>
      </c>
      <c r="F2592">
        <v>11</v>
      </c>
      <c r="G2592">
        <v>80</v>
      </c>
      <c r="H2592">
        <v>1</v>
      </c>
      <c r="I2592">
        <v>0</v>
      </c>
      <c r="J2592">
        <v>39</v>
      </c>
      <c r="K2592">
        <v>0</v>
      </c>
      <c r="L2592">
        <v>0</v>
      </c>
      <c r="M2592">
        <v>0</v>
      </c>
      <c r="N2592">
        <v>0</v>
      </c>
    </row>
    <row r="2593" spans="1:14" x14ac:dyDescent="0.25">
      <c r="A2593" t="s">
        <v>6688</v>
      </c>
      <c r="B2593" t="s">
        <v>74</v>
      </c>
      <c r="C2593" t="s">
        <v>206</v>
      </c>
      <c r="D2593" t="s">
        <v>4066</v>
      </c>
      <c r="E2593">
        <v>131</v>
      </c>
      <c r="F2593">
        <v>19</v>
      </c>
      <c r="G2593">
        <v>110</v>
      </c>
      <c r="H2593">
        <v>2</v>
      </c>
      <c r="I2593">
        <v>0</v>
      </c>
      <c r="J2593">
        <v>0</v>
      </c>
      <c r="K2593">
        <v>0</v>
      </c>
      <c r="L2593">
        <v>0</v>
      </c>
      <c r="M2593">
        <v>0</v>
      </c>
      <c r="N2593">
        <v>0</v>
      </c>
    </row>
    <row r="2594" spans="1:14" x14ac:dyDescent="0.25">
      <c r="A2594" t="s">
        <v>6689</v>
      </c>
      <c r="B2594" t="s">
        <v>74</v>
      </c>
      <c r="C2594" t="s">
        <v>206</v>
      </c>
      <c r="D2594" t="s">
        <v>4068</v>
      </c>
      <c r="E2594">
        <v>30</v>
      </c>
      <c r="F2594">
        <v>7</v>
      </c>
      <c r="G2594">
        <v>23</v>
      </c>
      <c r="H2594">
        <v>0</v>
      </c>
      <c r="I2594">
        <v>0</v>
      </c>
      <c r="J2594">
        <v>101</v>
      </c>
      <c r="K2594">
        <v>0</v>
      </c>
      <c r="L2594">
        <v>0</v>
      </c>
      <c r="M2594">
        <v>0</v>
      </c>
      <c r="N2594">
        <v>0</v>
      </c>
    </row>
    <row r="2595" spans="1:14" x14ac:dyDescent="0.25">
      <c r="A2595" t="s">
        <v>6690</v>
      </c>
      <c r="B2595" t="s">
        <v>74</v>
      </c>
      <c r="C2595" t="s">
        <v>206</v>
      </c>
      <c r="D2595" t="s">
        <v>4050</v>
      </c>
      <c r="E2595">
        <v>101</v>
      </c>
      <c r="F2595">
        <v>17</v>
      </c>
      <c r="G2595">
        <v>82</v>
      </c>
      <c r="H2595">
        <v>2</v>
      </c>
      <c r="I2595">
        <v>0</v>
      </c>
      <c r="J2595">
        <v>30</v>
      </c>
      <c r="K2595">
        <v>0</v>
      </c>
      <c r="L2595">
        <v>0</v>
      </c>
      <c r="M2595">
        <v>0</v>
      </c>
      <c r="N2595">
        <v>0</v>
      </c>
    </row>
    <row r="2596" spans="1:14" x14ac:dyDescent="0.25">
      <c r="A2596" t="s">
        <v>6691</v>
      </c>
      <c r="B2596" t="s">
        <v>74</v>
      </c>
      <c r="C2596" t="s">
        <v>206</v>
      </c>
      <c r="D2596" t="s">
        <v>4052</v>
      </c>
      <c r="E2596">
        <v>30</v>
      </c>
      <c r="F2596">
        <v>7</v>
      </c>
      <c r="G2596">
        <v>23</v>
      </c>
      <c r="H2596">
        <v>0</v>
      </c>
      <c r="I2596">
        <v>0</v>
      </c>
      <c r="J2596">
        <v>101</v>
      </c>
      <c r="K2596">
        <v>0</v>
      </c>
      <c r="L2596">
        <v>0</v>
      </c>
      <c r="M2596">
        <v>0</v>
      </c>
      <c r="N2596">
        <v>0</v>
      </c>
    </row>
    <row r="2597" spans="1:14" x14ac:dyDescent="0.25">
      <c r="A2597" t="s">
        <v>6692</v>
      </c>
      <c r="B2597" t="s">
        <v>74</v>
      </c>
      <c r="C2597" t="s">
        <v>206</v>
      </c>
      <c r="D2597" t="s">
        <v>4054</v>
      </c>
      <c r="E2597">
        <v>94</v>
      </c>
      <c r="F2597">
        <v>11</v>
      </c>
      <c r="G2597">
        <v>81</v>
      </c>
      <c r="H2597">
        <v>2</v>
      </c>
      <c r="I2597">
        <v>0</v>
      </c>
      <c r="J2597">
        <v>37</v>
      </c>
      <c r="K2597">
        <v>0</v>
      </c>
      <c r="L2597">
        <v>0</v>
      </c>
      <c r="M2597">
        <v>0</v>
      </c>
      <c r="N2597">
        <v>0</v>
      </c>
    </row>
    <row r="2598" spans="1:14" x14ac:dyDescent="0.25">
      <c r="A2598" t="s">
        <v>6693</v>
      </c>
      <c r="B2598" t="s">
        <v>74</v>
      </c>
      <c r="C2598" t="s">
        <v>206</v>
      </c>
      <c r="D2598" t="s">
        <v>4056</v>
      </c>
      <c r="E2598">
        <v>0</v>
      </c>
      <c r="F2598">
        <v>0</v>
      </c>
      <c r="G2598">
        <v>0</v>
      </c>
      <c r="H2598">
        <v>0</v>
      </c>
      <c r="I2598">
        <v>0</v>
      </c>
      <c r="J2598">
        <v>0</v>
      </c>
      <c r="K2598">
        <v>131</v>
      </c>
      <c r="L2598">
        <v>131</v>
      </c>
      <c r="M2598">
        <v>0</v>
      </c>
      <c r="N2598">
        <v>0</v>
      </c>
    </row>
    <row r="2599" spans="1:14" x14ac:dyDescent="0.25">
      <c r="A2599" t="s">
        <v>6694</v>
      </c>
      <c r="B2599" t="s">
        <v>74</v>
      </c>
      <c r="C2599" t="s">
        <v>206</v>
      </c>
      <c r="D2599" t="s">
        <v>4058</v>
      </c>
      <c r="E2599">
        <v>0</v>
      </c>
      <c r="F2599">
        <v>0</v>
      </c>
      <c r="G2599">
        <v>0</v>
      </c>
      <c r="H2599">
        <v>0</v>
      </c>
      <c r="I2599">
        <v>0</v>
      </c>
      <c r="J2599">
        <v>0</v>
      </c>
      <c r="K2599">
        <v>125</v>
      </c>
      <c r="L2599">
        <v>125</v>
      </c>
      <c r="M2599">
        <v>0</v>
      </c>
      <c r="N2599">
        <v>0</v>
      </c>
    </row>
    <row r="2600" spans="1:14" x14ac:dyDescent="0.25">
      <c r="A2600" t="s">
        <v>6695</v>
      </c>
      <c r="B2600" t="s">
        <v>74</v>
      </c>
      <c r="C2600" t="s">
        <v>207</v>
      </c>
      <c r="D2600" t="s">
        <v>4060</v>
      </c>
      <c r="E2600">
        <v>3</v>
      </c>
      <c r="F2600">
        <v>1</v>
      </c>
      <c r="G2600">
        <v>2</v>
      </c>
      <c r="H2600">
        <v>0</v>
      </c>
      <c r="I2600">
        <v>0</v>
      </c>
      <c r="J2600">
        <v>62</v>
      </c>
      <c r="K2600">
        <v>0</v>
      </c>
      <c r="L2600">
        <v>0</v>
      </c>
      <c r="M2600">
        <v>0</v>
      </c>
      <c r="N2600">
        <v>0</v>
      </c>
    </row>
    <row r="2601" spans="1:14" x14ac:dyDescent="0.25">
      <c r="A2601" t="s">
        <v>6696</v>
      </c>
      <c r="B2601" t="s">
        <v>74</v>
      </c>
      <c r="C2601" t="s">
        <v>207</v>
      </c>
      <c r="D2601" t="s">
        <v>4062</v>
      </c>
      <c r="E2601">
        <v>65</v>
      </c>
      <c r="F2601">
        <v>6</v>
      </c>
      <c r="G2601">
        <v>58</v>
      </c>
      <c r="H2601">
        <v>1</v>
      </c>
      <c r="I2601">
        <v>0</v>
      </c>
      <c r="J2601">
        <v>0</v>
      </c>
      <c r="K2601">
        <v>0</v>
      </c>
      <c r="L2601">
        <v>0</v>
      </c>
      <c r="M2601">
        <v>0</v>
      </c>
      <c r="N2601">
        <v>0</v>
      </c>
    </row>
    <row r="2602" spans="1:14" x14ac:dyDescent="0.25">
      <c r="A2602" t="s">
        <v>6697</v>
      </c>
      <c r="B2602" t="s">
        <v>74</v>
      </c>
      <c r="C2602" t="s">
        <v>207</v>
      </c>
      <c r="D2602" t="s">
        <v>4064</v>
      </c>
      <c r="E2602">
        <v>57</v>
      </c>
      <c r="F2602">
        <v>4</v>
      </c>
      <c r="G2602">
        <v>53</v>
      </c>
      <c r="H2602">
        <v>0</v>
      </c>
      <c r="I2602">
        <v>0</v>
      </c>
      <c r="J2602">
        <v>8</v>
      </c>
      <c r="K2602">
        <v>0</v>
      </c>
      <c r="L2602">
        <v>0</v>
      </c>
      <c r="M2602">
        <v>0</v>
      </c>
      <c r="N2602">
        <v>0</v>
      </c>
    </row>
    <row r="2603" spans="1:14" x14ac:dyDescent="0.25">
      <c r="A2603" t="s">
        <v>6698</v>
      </c>
      <c r="B2603" t="s">
        <v>74</v>
      </c>
      <c r="C2603" t="s">
        <v>207</v>
      </c>
      <c r="D2603" t="s">
        <v>4066</v>
      </c>
      <c r="E2603">
        <v>65</v>
      </c>
      <c r="F2603">
        <v>6</v>
      </c>
      <c r="G2603">
        <v>58</v>
      </c>
      <c r="H2603">
        <v>1</v>
      </c>
      <c r="I2603">
        <v>0</v>
      </c>
      <c r="J2603">
        <v>0</v>
      </c>
      <c r="K2603">
        <v>0</v>
      </c>
      <c r="L2603">
        <v>0</v>
      </c>
      <c r="M2603">
        <v>0</v>
      </c>
      <c r="N2603">
        <v>0</v>
      </c>
    </row>
    <row r="2604" spans="1:14" x14ac:dyDescent="0.25">
      <c r="A2604" t="s">
        <v>6699</v>
      </c>
      <c r="B2604" t="s">
        <v>74</v>
      </c>
      <c r="C2604" t="s">
        <v>207</v>
      </c>
      <c r="D2604" t="s">
        <v>4068</v>
      </c>
      <c r="E2604">
        <v>3</v>
      </c>
      <c r="F2604">
        <v>1</v>
      </c>
      <c r="G2604">
        <v>2</v>
      </c>
      <c r="H2604">
        <v>0</v>
      </c>
      <c r="I2604">
        <v>0</v>
      </c>
      <c r="J2604">
        <v>62</v>
      </c>
      <c r="K2604">
        <v>0</v>
      </c>
      <c r="L2604">
        <v>0</v>
      </c>
      <c r="M2604">
        <v>0</v>
      </c>
      <c r="N2604">
        <v>0</v>
      </c>
    </row>
    <row r="2605" spans="1:14" x14ac:dyDescent="0.25">
      <c r="A2605" t="s">
        <v>6700</v>
      </c>
      <c r="B2605" t="s">
        <v>74</v>
      </c>
      <c r="C2605" t="s">
        <v>207</v>
      </c>
      <c r="D2605" t="s">
        <v>4050</v>
      </c>
      <c r="E2605">
        <v>62</v>
      </c>
      <c r="F2605">
        <v>10</v>
      </c>
      <c r="G2605">
        <v>51</v>
      </c>
      <c r="H2605">
        <v>1</v>
      </c>
      <c r="I2605">
        <v>0</v>
      </c>
      <c r="J2605">
        <v>3</v>
      </c>
      <c r="K2605">
        <v>0</v>
      </c>
      <c r="L2605">
        <v>0</v>
      </c>
      <c r="M2605">
        <v>0</v>
      </c>
      <c r="N2605">
        <v>0</v>
      </c>
    </row>
    <row r="2606" spans="1:14" x14ac:dyDescent="0.25">
      <c r="A2606" t="s">
        <v>6701</v>
      </c>
      <c r="B2606" t="s">
        <v>74</v>
      </c>
      <c r="C2606" t="s">
        <v>207</v>
      </c>
      <c r="D2606" t="s">
        <v>4052</v>
      </c>
      <c r="E2606">
        <v>3</v>
      </c>
      <c r="F2606">
        <v>1</v>
      </c>
      <c r="G2606">
        <v>2</v>
      </c>
      <c r="H2606">
        <v>0</v>
      </c>
      <c r="I2606">
        <v>0</v>
      </c>
      <c r="J2606">
        <v>62</v>
      </c>
      <c r="K2606">
        <v>0</v>
      </c>
      <c r="L2606">
        <v>0</v>
      </c>
      <c r="M2606">
        <v>0</v>
      </c>
      <c r="N2606">
        <v>0</v>
      </c>
    </row>
    <row r="2607" spans="1:14" x14ac:dyDescent="0.25">
      <c r="A2607" t="s">
        <v>6702</v>
      </c>
      <c r="B2607" t="s">
        <v>74</v>
      </c>
      <c r="C2607" t="s">
        <v>207</v>
      </c>
      <c r="D2607" t="s">
        <v>4054</v>
      </c>
      <c r="E2607">
        <v>59</v>
      </c>
      <c r="F2607">
        <v>4</v>
      </c>
      <c r="G2607">
        <v>55</v>
      </c>
      <c r="H2607">
        <v>0</v>
      </c>
      <c r="I2607">
        <v>0</v>
      </c>
      <c r="J2607">
        <v>6</v>
      </c>
      <c r="K2607">
        <v>0</v>
      </c>
      <c r="L2607">
        <v>0</v>
      </c>
      <c r="M2607">
        <v>0</v>
      </c>
      <c r="N2607">
        <v>0</v>
      </c>
    </row>
    <row r="2608" spans="1:14" x14ac:dyDescent="0.25">
      <c r="A2608" t="s">
        <v>7169</v>
      </c>
      <c r="B2608" t="s">
        <v>74</v>
      </c>
      <c r="C2608" t="s">
        <v>207</v>
      </c>
      <c r="D2608" t="s">
        <v>4056</v>
      </c>
      <c r="E2608">
        <v>0</v>
      </c>
      <c r="F2608">
        <v>0</v>
      </c>
      <c r="G2608">
        <v>0</v>
      </c>
      <c r="H2608">
        <v>0</v>
      </c>
      <c r="I2608">
        <v>0</v>
      </c>
      <c r="J2608">
        <v>0</v>
      </c>
      <c r="K2608">
        <v>65</v>
      </c>
      <c r="L2608">
        <v>65</v>
      </c>
      <c r="M2608">
        <v>0</v>
      </c>
      <c r="N2608">
        <v>0</v>
      </c>
    </row>
    <row r="2609" spans="1:14" x14ac:dyDescent="0.25">
      <c r="A2609" t="s">
        <v>7170</v>
      </c>
      <c r="B2609" t="s">
        <v>74</v>
      </c>
      <c r="C2609" t="s">
        <v>207</v>
      </c>
      <c r="D2609" t="s">
        <v>4058</v>
      </c>
      <c r="E2609">
        <v>0</v>
      </c>
      <c r="F2609">
        <v>0</v>
      </c>
      <c r="G2609">
        <v>0</v>
      </c>
      <c r="H2609">
        <v>0</v>
      </c>
      <c r="I2609">
        <v>0</v>
      </c>
      <c r="J2609">
        <v>0</v>
      </c>
      <c r="K2609">
        <v>61</v>
      </c>
      <c r="L2609">
        <v>61</v>
      </c>
      <c r="M2609">
        <v>0</v>
      </c>
      <c r="N2609">
        <v>0</v>
      </c>
    </row>
    <row r="2610" spans="1:14" x14ac:dyDescent="0.25">
      <c r="A2610" t="s">
        <v>7171</v>
      </c>
      <c r="B2610" t="s">
        <v>74</v>
      </c>
      <c r="C2610" t="s">
        <v>208</v>
      </c>
      <c r="D2610" t="s">
        <v>4060</v>
      </c>
      <c r="E2610">
        <v>25</v>
      </c>
      <c r="F2610">
        <v>4</v>
      </c>
      <c r="G2610">
        <v>19</v>
      </c>
      <c r="H2610">
        <v>1</v>
      </c>
      <c r="I2610">
        <v>1</v>
      </c>
      <c r="J2610">
        <v>90</v>
      </c>
      <c r="K2610">
        <v>0</v>
      </c>
      <c r="L2610">
        <v>0</v>
      </c>
      <c r="M2610">
        <v>0</v>
      </c>
      <c r="N2610">
        <v>0</v>
      </c>
    </row>
    <row r="2611" spans="1:14" x14ac:dyDescent="0.25">
      <c r="A2611" t="s">
        <v>7172</v>
      </c>
      <c r="B2611" t="s">
        <v>74</v>
      </c>
      <c r="C2611" t="s">
        <v>208</v>
      </c>
      <c r="D2611" t="s">
        <v>4062</v>
      </c>
      <c r="E2611">
        <v>115</v>
      </c>
      <c r="F2611">
        <v>15</v>
      </c>
      <c r="G2611">
        <v>90</v>
      </c>
      <c r="H2611">
        <v>8</v>
      </c>
      <c r="I2611">
        <v>2</v>
      </c>
      <c r="J2611">
        <v>0</v>
      </c>
      <c r="K2611">
        <v>0</v>
      </c>
      <c r="L2611">
        <v>0</v>
      </c>
      <c r="M2611">
        <v>0</v>
      </c>
      <c r="N2611">
        <v>0</v>
      </c>
    </row>
    <row r="2612" spans="1:14" x14ac:dyDescent="0.25">
      <c r="A2612" t="s">
        <v>7173</v>
      </c>
      <c r="B2612" t="s">
        <v>74</v>
      </c>
      <c r="C2612" t="s">
        <v>208</v>
      </c>
      <c r="D2612" t="s">
        <v>4064</v>
      </c>
      <c r="E2612">
        <v>82</v>
      </c>
      <c r="F2612">
        <v>12</v>
      </c>
      <c r="G2612">
        <v>67</v>
      </c>
      <c r="H2612">
        <v>2</v>
      </c>
      <c r="I2612">
        <v>1</v>
      </c>
      <c r="J2612">
        <v>33</v>
      </c>
      <c r="K2612">
        <v>0</v>
      </c>
      <c r="L2612">
        <v>0</v>
      </c>
      <c r="M2612">
        <v>0</v>
      </c>
      <c r="N2612">
        <v>0</v>
      </c>
    </row>
    <row r="2613" spans="1:14" x14ac:dyDescent="0.25">
      <c r="A2613" t="s">
        <v>7174</v>
      </c>
      <c r="B2613" t="s">
        <v>74</v>
      </c>
      <c r="C2613" t="s">
        <v>208</v>
      </c>
      <c r="D2613" t="s">
        <v>4066</v>
      </c>
      <c r="E2613">
        <v>115</v>
      </c>
      <c r="F2613">
        <v>15</v>
      </c>
      <c r="G2613">
        <v>90</v>
      </c>
      <c r="H2613">
        <v>8</v>
      </c>
      <c r="I2613">
        <v>2</v>
      </c>
      <c r="J2613">
        <v>0</v>
      </c>
      <c r="K2613">
        <v>0</v>
      </c>
      <c r="L2613">
        <v>0</v>
      </c>
      <c r="M2613">
        <v>0</v>
      </c>
      <c r="N2613">
        <v>0</v>
      </c>
    </row>
    <row r="2614" spans="1:14" x14ac:dyDescent="0.25">
      <c r="A2614" t="s">
        <v>7175</v>
      </c>
      <c r="B2614" t="s">
        <v>74</v>
      </c>
      <c r="C2614" t="s">
        <v>208</v>
      </c>
      <c r="D2614" t="s">
        <v>4068</v>
      </c>
      <c r="E2614">
        <v>25</v>
      </c>
      <c r="F2614">
        <v>4</v>
      </c>
      <c r="G2614">
        <v>19</v>
      </c>
      <c r="H2614">
        <v>1</v>
      </c>
      <c r="I2614">
        <v>1</v>
      </c>
      <c r="J2614">
        <v>90</v>
      </c>
      <c r="K2614">
        <v>0</v>
      </c>
      <c r="L2614">
        <v>0</v>
      </c>
      <c r="M2614">
        <v>0</v>
      </c>
      <c r="N2614">
        <v>0</v>
      </c>
    </row>
    <row r="2615" spans="1:14" x14ac:dyDescent="0.25">
      <c r="A2615" t="s">
        <v>7176</v>
      </c>
      <c r="B2615" t="s">
        <v>74</v>
      </c>
      <c r="C2615" t="s">
        <v>208</v>
      </c>
      <c r="D2615" t="s">
        <v>4050</v>
      </c>
      <c r="E2615">
        <v>90</v>
      </c>
      <c r="F2615">
        <v>18</v>
      </c>
      <c r="G2615">
        <v>64</v>
      </c>
      <c r="H2615">
        <v>7</v>
      </c>
      <c r="I2615">
        <v>1</v>
      </c>
      <c r="J2615">
        <v>25</v>
      </c>
      <c r="K2615">
        <v>0</v>
      </c>
      <c r="L2615">
        <v>0</v>
      </c>
      <c r="M2615">
        <v>0</v>
      </c>
      <c r="N2615">
        <v>0</v>
      </c>
    </row>
    <row r="2616" spans="1:14" x14ac:dyDescent="0.25">
      <c r="A2616" t="s">
        <v>7177</v>
      </c>
      <c r="B2616" t="s">
        <v>74</v>
      </c>
      <c r="C2616" t="s">
        <v>208</v>
      </c>
      <c r="D2616" t="s">
        <v>4052</v>
      </c>
      <c r="E2616">
        <v>25</v>
      </c>
      <c r="F2616">
        <v>3</v>
      </c>
      <c r="G2616">
        <v>20</v>
      </c>
      <c r="H2616">
        <v>1</v>
      </c>
      <c r="I2616">
        <v>1</v>
      </c>
      <c r="J2616">
        <v>90</v>
      </c>
      <c r="K2616">
        <v>0</v>
      </c>
      <c r="L2616">
        <v>0</v>
      </c>
      <c r="M2616">
        <v>0</v>
      </c>
      <c r="N2616">
        <v>0</v>
      </c>
    </row>
    <row r="2617" spans="1:14" x14ac:dyDescent="0.25">
      <c r="A2617" t="s">
        <v>7178</v>
      </c>
      <c r="B2617" t="s">
        <v>74</v>
      </c>
      <c r="C2617" t="s">
        <v>208</v>
      </c>
      <c r="D2617" t="s">
        <v>4054</v>
      </c>
      <c r="E2617">
        <v>87</v>
      </c>
      <c r="F2617">
        <v>12</v>
      </c>
      <c r="G2617">
        <v>70</v>
      </c>
      <c r="H2617">
        <v>4</v>
      </c>
      <c r="I2617">
        <v>1</v>
      </c>
      <c r="J2617">
        <v>28</v>
      </c>
      <c r="K2617">
        <v>0</v>
      </c>
      <c r="L2617">
        <v>0</v>
      </c>
      <c r="M2617">
        <v>0</v>
      </c>
      <c r="N2617">
        <v>0</v>
      </c>
    </row>
    <row r="2618" spans="1:14" x14ac:dyDescent="0.25">
      <c r="A2618" t="s">
        <v>7179</v>
      </c>
      <c r="B2618" t="s">
        <v>74</v>
      </c>
      <c r="C2618" t="s">
        <v>208</v>
      </c>
      <c r="D2618" t="s">
        <v>4056</v>
      </c>
      <c r="E2618">
        <v>0</v>
      </c>
      <c r="F2618">
        <v>0</v>
      </c>
      <c r="G2618">
        <v>0</v>
      </c>
      <c r="H2618">
        <v>0</v>
      </c>
      <c r="I2618">
        <v>0</v>
      </c>
      <c r="J2618">
        <v>0</v>
      </c>
      <c r="K2618">
        <v>114</v>
      </c>
      <c r="L2618">
        <v>109</v>
      </c>
      <c r="M2618">
        <v>4</v>
      </c>
      <c r="N2618">
        <v>1</v>
      </c>
    </row>
    <row r="2619" spans="1:14" x14ac:dyDescent="0.25">
      <c r="A2619" t="s">
        <v>7180</v>
      </c>
      <c r="B2619" t="s">
        <v>74</v>
      </c>
      <c r="C2619" t="s">
        <v>208</v>
      </c>
      <c r="D2619" t="s">
        <v>4058</v>
      </c>
      <c r="E2619">
        <v>0</v>
      </c>
      <c r="F2619">
        <v>0</v>
      </c>
      <c r="G2619">
        <v>0</v>
      </c>
      <c r="H2619">
        <v>0</v>
      </c>
      <c r="I2619">
        <v>0</v>
      </c>
      <c r="J2619">
        <v>0</v>
      </c>
      <c r="K2619">
        <v>104</v>
      </c>
      <c r="L2619">
        <v>100</v>
      </c>
      <c r="M2619">
        <v>3</v>
      </c>
      <c r="N2619">
        <v>1</v>
      </c>
    </row>
    <row r="2620" spans="1:14" x14ac:dyDescent="0.25">
      <c r="A2620" t="s">
        <v>7181</v>
      </c>
      <c r="B2620" t="s">
        <v>74</v>
      </c>
      <c r="C2620" t="s">
        <v>209</v>
      </c>
      <c r="D2620" t="s">
        <v>4060</v>
      </c>
      <c r="E2620">
        <v>19</v>
      </c>
      <c r="F2620">
        <v>4</v>
      </c>
      <c r="G2620">
        <v>13</v>
      </c>
      <c r="H2620">
        <v>2</v>
      </c>
      <c r="I2620">
        <v>0</v>
      </c>
      <c r="J2620">
        <v>67</v>
      </c>
      <c r="K2620">
        <v>0</v>
      </c>
      <c r="L2620">
        <v>0</v>
      </c>
      <c r="M2620">
        <v>0</v>
      </c>
      <c r="N2620">
        <v>0</v>
      </c>
    </row>
    <row r="2621" spans="1:14" x14ac:dyDescent="0.25">
      <c r="A2621" t="s">
        <v>7182</v>
      </c>
      <c r="B2621" t="s">
        <v>74</v>
      </c>
      <c r="C2621" t="s">
        <v>209</v>
      </c>
      <c r="D2621" t="s">
        <v>4062</v>
      </c>
      <c r="E2621">
        <v>86</v>
      </c>
      <c r="F2621">
        <v>21</v>
      </c>
      <c r="G2621">
        <v>61</v>
      </c>
      <c r="H2621">
        <v>4</v>
      </c>
      <c r="I2621">
        <v>0</v>
      </c>
      <c r="J2621">
        <v>0</v>
      </c>
      <c r="K2621">
        <v>0</v>
      </c>
      <c r="L2621">
        <v>0</v>
      </c>
      <c r="M2621">
        <v>0</v>
      </c>
      <c r="N2621">
        <v>0</v>
      </c>
    </row>
    <row r="2622" spans="1:14" x14ac:dyDescent="0.25">
      <c r="A2622" t="s">
        <v>7183</v>
      </c>
      <c r="B2622" t="s">
        <v>74</v>
      </c>
      <c r="C2622" t="s">
        <v>209</v>
      </c>
      <c r="D2622" t="s">
        <v>4064</v>
      </c>
      <c r="E2622">
        <v>59</v>
      </c>
      <c r="F2622">
        <v>15</v>
      </c>
      <c r="G2622">
        <v>43</v>
      </c>
      <c r="H2622">
        <v>1</v>
      </c>
      <c r="I2622">
        <v>0</v>
      </c>
      <c r="J2622">
        <v>27</v>
      </c>
      <c r="K2622">
        <v>0</v>
      </c>
      <c r="L2622">
        <v>0</v>
      </c>
      <c r="M2622">
        <v>0</v>
      </c>
      <c r="N2622">
        <v>0</v>
      </c>
    </row>
    <row r="2623" spans="1:14" x14ac:dyDescent="0.25">
      <c r="A2623" t="s">
        <v>7184</v>
      </c>
      <c r="B2623" t="s">
        <v>74</v>
      </c>
      <c r="C2623" t="s">
        <v>209</v>
      </c>
      <c r="D2623" t="s">
        <v>4066</v>
      </c>
      <c r="E2623">
        <v>86</v>
      </c>
      <c r="F2623">
        <v>21</v>
      </c>
      <c r="G2623">
        <v>61</v>
      </c>
      <c r="H2623">
        <v>4</v>
      </c>
      <c r="I2623">
        <v>0</v>
      </c>
      <c r="J2623">
        <v>0</v>
      </c>
      <c r="K2623">
        <v>0</v>
      </c>
      <c r="L2623">
        <v>0</v>
      </c>
      <c r="M2623">
        <v>0</v>
      </c>
      <c r="N2623">
        <v>0</v>
      </c>
    </row>
    <row r="2624" spans="1:14" x14ac:dyDescent="0.25">
      <c r="A2624" t="s">
        <v>7185</v>
      </c>
      <c r="B2624" t="s">
        <v>74</v>
      </c>
      <c r="C2624" t="s">
        <v>209</v>
      </c>
      <c r="D2624" t="s">
        <v>4068</v>
      </c>
      <c r="E2624">
        <v>19</v>
      </c>
      <c r="F2624">
        <v>4</v>
      </c>
      <c r="G2624">
        <v>13</v>
      </c>
      <c r="H2624">
        <v>2</v>
      </c>
      <c r="I2624">
        <v>0</v>
      </c>
      <c r="J2624">
        <v>67</v>
      </c>
      <c r="K2624">
        <v>0</v>
      </c>
      <c r="L2624">
        <v>0</v>
      </c>
      <c r="M2624">
        <v>0</v>
      </c>
      <c r="N2624">
        <v>0</v>
      </c>
    </row>
    <row r="2625" spans="1:14" x14ac:dyDescent="0.25">
      <c r="A2625" t="s">
        <v>7186</v>
      </c>
      <c r="B2625" t="s">
        <v>74</v>
      </c>
      <c r="C2625" t="s">
        <v>209</v>
      </c>
      <c r="D2625" t="s">
        <v>4050</v>
      </c>
      <c r="E2625">
        <v>67</v>
      </c>
      <c r="F2625">
        <v>18</v>
      </c>
      <c r="G2625">
        <v>48</v>
      </c>
      <c r="H2625">
        <v>1</v>
      </c>
      <c r="I2625">
        <v>0</v>
      </c>
      <c r="J2625">
        <v>19</v>
      </c>
      <c r="K2625">
        <v>0</v>
      </c>
      <c r="L2625">
        <v>0</v>
      </c>
      <c r="M2625">
        <v>0</v>
      </c>
      <c r="N2625">
        <v>0</v>
      </c>
    </row>
    <row r="2626" spans="1:14" x14ac:dyDescent="0.25">
      <c r="A2626" t="s">
        <v>7187</v>
      </c>
      <c r="B2626" t="s">
        <v>74</v>
      </c>
      <c r="C2626" t="s">
        <v>209</v>
      </c>
      <c r="D2626" t="s">
        <v>4052</v>
      </c>
      <c r="E2626">
        <v>19</v>
      </c>
      <c r="F2626">
        <v>4</v>
      </c>
      <c r="G2626">
        <v>12</v>
      </c>
      <c r="H2626">
        <v>3</v>
      </c>
      <c r="I2626">
        <v>0</v>
      </c>
      <c r="J2626">
        <v>67</v>
      </c>
      <c r="K2626">
        <v>0</v>
      </c>
      <c r="L2626">
        <v>0</v>
      </c>
      <c r="M2626">
        <v>0</v>
      </c>
      <c r="N2626">
        <v>0</v>
      </c>
    </row>
    <row r="2627" spans="1:14" x14ac:dyDescent="0.25">
      <c r="A2627" t="s">
        <v>7188</v>
      </c>
      <c r="B2627" t="s">
        <v>74</v>
      </c>
      <c r="C2627" t="s">
        <v>209</v>
      </c>
      <c r="D2627" t="s">
        <v>4054</v>
      </c>
      <c r="E2627">
        <v>62</v>
      </c>
      <c r="F2627">
        <v>15</v>
      </c>
      <c r="G2627">
        <v>46</v>
      </c>
      <c r="H2627">
        <v>1</v>
      </c>
      <c r="I2627">
        <v>0</v>
      </c>
      <c r="J2627">
        <v>24</v>
      </c>
      <c r="K2627">
        <v>0</v>
      </c>
      <c r="L2627">
        <v>0</v>
      </c>
      <c r="M2627">
        <v>0</v>
      </c>
      <c r="N2627">
        <v>0</v>
      </c>
    </row>
    <row r="2628" spans="1:14" x14ac:dyDescent="0.25">
      <c r="A2628" t="s">
        <v>7189</v>
      </c>
      <c r="B2628" t="s">
        <v>74</v>
      </c>
      <c r="C2628" t="s">
        <v>209</v>
      </c>
      <c r="D2628" t="s">
        <v>4056</v>
      </c>
      <c r="E2628">
        <v>0</v>
      </c>
      <c r="F2628">
        <v>0</v>
      </c>
      <c r="G2628">
        <v>0</v>
      </c>
      <c r="H2628">
        <v>0</v>
      </c>
      <c r="I2628">
        <v>0</v>
      </c>
      <c r="J2628">
        <v>0</v>
      </c>
      <c r="K2628">
        <v>86</v>
      </c>
      <c r="L2628">
        <v>84</v>
      </c>
      <c r="M2628">
        <v>2</v>
      </c>
      <c r="N2628">
        <v>0</v>
      </c>
    </row>
    <row r="2629" spans="1:14" x14ac:dyDescent="0.25">
      <c r="A2629" t="s">
        <v>7190</v>
      </c>
      <c r="B2629" t="s">
        <v>74</v>
      </c>
      <c r="C2629" t="s">
        <v>209</v>
      </c>
      <c r="D2629" t="s">
        <v>4058</v>
      </c>
      <c r="E2629">
        <v>0</v>
      </c>
      <c r="F2629">
        <v>0</v>
      </c>
      <c r="G2629">
        <v>0</v>
      </c>
      <c r="H2629">
        <v>0</v>
      </c>
      <c r="I2629">
        <v>0</v>
      </c>
      <c r="J2629">
        <v>0</v>
      </c>
      <c r="K2629">
        <v>83</v>
      </c>
      <c r="L2629">
        <v>81</v>
      </c>
      <c r="M2629">
        <v>2</v>
      </c>
      <c r="N2629">
        <v>0</v>
      </c>
    </row>
    <row r="2630" spans="1:14" x14ac:dyDescent="0.25">
      <c r="A2630" t="s">
        <v>7191</v>
      </c>
      <c r="B2630" t="s">
        <v>74</v>
      </c>
      <c r="C2630" t="s">
        <v>210</v>
      </c>
      <c r="D2630" t="s">
        <v>4060</v>
      </c>
      <c r="E2630">
        <v>23</v>
      </c>
      <c r="F2630">
        <v>2</v>
      </c>
      <c r="G2630">
        <v>20</v>
      </c>
      <c r="H2630">
        <v>1</v>
      </c>
      <c r="I2630">
        <v>0</v>
      </c>
      <c r="J2630">
        <v>181</v>
      </c>
      <c r="K2630">
        <v>0</v>
      </c>
      <c r="L2630">
        <v>0</v>
      </c>
      <c r="M2630">
        <v>0</v>
      </c>
      <c r="N2630">
        <v>0</v>
      </c>
    </row>
    <row r="2631" spans="1:14" x14ac:dyDescent="0.25">
      <c r="A2631" t="s">
        <v>7192</v>
      </c>
      <c r="B2631" t="s">
        <v>74</v>
      </c>
      <c r="C2631" t="s">
        <v>210</v>
      </c>
      <c r="D2631" t="s">
        <v>4062</v>
      </c>
      <c r="E2631">
        <v>204</v>
      </c>
      <c r="F2631">
        <v>15</v>
      </c>
      <c r="G2631">
        <v>172</v>
      </c>
      <c r="H2631">
        <v>15</v>
      </c>
      <c r="I2631">
        <v>2</v>
      </c>
      <c r="J2631">
        <v>0</v>
      </c>
      <c r="K2631">
        <v>0</v>
      </c>
      <c r="L2631">
        <v>0</v>
      </c>
      <c r="M2631">
        <v>0</v>
      </c>
      <c r="N2631">
        <v>0</v>
      </c>
    </row>
    <row r="2632" spans="1:14" x14ac:dyDescent="0.25">
      <c r="A2632" t="s">
        <v>7193</v>
      </c>
      <c r="B2632" t="s">
        <v>74</v>
      </c>
      <c r="C2632" t="s">
        <v>210</v>
      </c>
      <c r="D2632" t="s">
        <v>4064</v>
      </c>
      <c r="E2632">
        <v>142</v>
      </c>
      <c r="F2632">
        <v>13</v>
      </c>
      <c r="G2632">
        <v>125</v>
      </c>
      <c r="H2632">
        <v>3</v>
      </c>
      <c r="I2632">
        <v>1</v>
      </c>
      <c r="J2632">
        <v>62</v>
      </c>
      <c r="K2632">
        <v>0</v>
      </c>
      <c r="L2632">
        <v>0</v>
      </c>
      <c r="M2632">
        <v>0</v>
      </c>
      <c r="N2632">
        <v>0</v>
      </c>
    </row>
    <row r="2633" spans="1:14" x14ac:dyDescent="0.25">
      <c r="A2633" t="s">
        <v>7194</v>
      </c>
      <c r="B2633" t="s">
        <v>74</v>
      </c>
      <c r="C2633" t="s">
        <v>210</v>
      </c>
      <c r="D2633" t="s">
        <v>4066</v>
      </c>
      <c r="E2633">
        <v>204</v>
      </c>
      <c r="F2633">
        <v>15</v>
      </c>
      <c r="G2633">
        <v>172</v>
      </c>
      <c r="H2633">
        <v>15</v>
      </c>
      <c r="I2633">
        <v>2</v>
      </c>
      <c r="J2633">
        <v>0</v>
      </c>
      <c r="K2633">
        <v>0</v>
      </c>
      <c r="L2633">
        <v>0</v>
      </c>
      <c r="M2633">
        <v>0</v>
      </c>
      <c r="N2633">
        <v>0</v>
      </c>
    </row>
    <row r="2634" spans="1:14" x14ac:dyDescent="0.25">
      <c r="A2634" t="s">
        <v>7195</v>
      </c>
      <c r="B2634" t="s">
        <v>74</v>
      </c>
      <c r="C2634" t="s">
        <v>210</v>
      </c>
      <c r="D2634" t="s">
        <v>4068</v>
      </c>
      <c r="E2634">
        <v>23</v>
      </c>
      <c r="F2634">
        <v>2</v>
      </c>
      <c r="G2634">
        <v>20</v>
      </c>
      <c r="H2634">
        <v>1</v>
      </c>
      <c r="I2634">
        <v>0</v>
      </c>
      <c r="J2634">
        <v>181</v>
      </c>
      <c r="K2634">
        <v>0</v>
      </c>
      <c r="L2634">
        <v>0</v>
      </c>
      <c r="M2634">
        <v>0</v>
      </c>
      <c r="N2634">
        <v>0</v>
      </c>
    </row>
    <row r="2635" spans="1:14" x14ac:dyDescent="0.25">
      <c r="A2635" t="s">
        <v>7196</v>
      </c>
      <c r="B2635" t="s">
        <v>74</v>
      </c>
      <c r="C2635" t="s">
        <v>210</v>
      </c>
      <c r="D2635" t="s">
        <v>4050</v>
      </c>
      <c r="E2635">
        <v>181</v>
      </c>
      <c r="F2635">
        <v>17</v>
      </c>
      <c r="G2635">
        <v>147</v>
      </c>
      <c r="H2635">
        <v>15</v>
      </c>
      <c r="I2635">
        <v>2</v>
      </c>
      <c r="J2635">
        <v>23</v>
      </c>
      <c r="K2635">
        <v>0</v>
      </c>
      <c r="L2635">
        <v>0</v>
      </c>
      <c r="M2635">
        <v>0</v>
      </c>
      <c r="N2635">
        <v>0</v>
      </c>
    </row>
    <row r="2636" spans="1:14" x14ac:dyDescent="0.25">
      <c r="A2636" t="s">
        <v>7197</v>
      </c>
      <c r="B2636" t="s">
        <v>74</v>
      </c>
      <c r="C2636" t="s">
        <v>210</v>
      </c>
      <c r="D2636" t="s">
        <v>4052</v>
      </c>
      <c r="E2636">
        <v>23</v>
      </c>
      <c r="F2636">
        <v>1</v>
      </c>
      <c r="G2636">
        <v>21</v>
      </c>
      <c r="H2636">
        <v>1</v>
      </c>
      <c r="I2636">
        <v>0</v>
      </c>
      <c r="J2636">
        <v>181</v>
      </c>
      <c r="K2636">
        <v>0</v>
      </c>
      <c r="L2636">
        <v>0</v>
      </c>
      <c r="M2636">
        <v>0</v>
      </c>
      <c r="N2636">
        <v>0</v>
      </c>
    </row>
    <row r="2637" spans="1:14" x14ac:dyDescent="0.25">
      <c r="A2637" t="s">
        <v>7198</v>
      </c>
      <c r="B2637" t="s">
        <v>74</v>
      </c>
      <c r="C2637" t="s">
        <v>210</v>
      </c>
      <c r="D2637" t="s">
        <v>4054</v>
      </c>
      <c r="E2637">
        <v>162</v>
      </c>
      <c r="F2637">
        <v>14</v>
      </c>
      <c r="G2637">
        <v>137</v>
      </c>
      <c r="H2637">
        <v>10</v>
      </c>
      <c r="I2637">
        <v>1</v>
      </c>
      <c r="J2637">
        <v>42</v>
      </c>
      <c r="K2637">
        <v>0</v>
      </c>
      <c r="L2637">
        <v>0</v>
      </c>
      <c r="M2637">
        <v>0</v>
      </c>
      <c r="N2637">
        <v>0</v>
      </c>
    </row>
    <row r="2638" spans="1:14" x14ac:dyDescent="0.25">
      <c r="A2638" t="s">
        <v>7199</v>
      </c>
      <c r="B2638" t="s">
        <v>74</v>
      </c>
      <c r="C2638" t="s">
        <v>210</v>
      </c>
      <c r="D2638" t="s">
        <v>4056</v>
      </c>
      <c r="E2638">
        <v>0</v>
      </c>
      <c r="F2638">
        <v>0</v>
      </c>
      <c r="G2638">
        <v>0</v>
      </c>
      <c r="H2638">
        <v>0</v>
      </c>
      <c r="I2638">
        <v>0</v>
      </c>
      <c r="J2638">
        <v>0</v>
      </c>
      <c r="K2638">
        <v>202</v>
      </c>
      <c r="L2638">
        <v>193</v>
      </c>
      <c r="M2638">
        <v>9</v>
      </c>
      <c r="N2638">
        <v>0</v>
      </c>
    </row>
    <row r="2639" spans="1:14" x14ac:dyDescent="0.25">
      <c r="A2639" t="s">
        <v>7200</v>
      </c>
      <c r="B2639" t="s">
        <v>74</v>
      </c>
      <c r="C2639" t="s">
        <v>210</v>
      </c>
      <c r="D2639" t="s">
        <v>4058</v>
      </c>
      <c r="E2639">
        <v>0</v>
      </c>
      <c r="F2639">
        <v>0</v>
      </c>
      <c r="G2639">
        <v>0</v>
      </c>
      <c r="H2639">
        <v>0</v>
      </c>
      <c r="I2639">
        <v>0</v>
      </c>
      <c r="J2639">
        <v>0</v>
      </c>
      <c r="K2639">
        <v>182</v>
      </c>
      <c r="L2639">
        <v>175</v>
      </c>
      <c r="M2639">
        <v>7</v>
      </c>
      <c r="N2639">
        <v>0</v>
      </c>
    </row>
    <row r="2640" spans="1:14" x14ac:dyDescent="0.25">
      <c r="A2640" t="s">
        <v>7201</v>
      </c>
      <c r="B2640" t="s">
        <v>74</v>
      </c>
      <c r="C2640" t="s">
        <v>211</v>
      </c>
      <c r="D2640" t="s">
        <v>4060</v>
      </c>
      <c r="E2640">
        <v>6</v>
      </c>
      <c r="F2640">
        <v>3</v>
      </c>
      <c r="G2640">
        <v>3</v>
      </c>
      <c r="H2640">
        <v>0</v>
      </c>
      <c r="I2640">
        <v>0</v>
      </c>
      <c r="J2640">
        <v>41</v>
      </c>
      <c r="K2640">
        <v>0</v>
      </c>
      <c r="L2640">
        <v>0</v>
      </c>
      <c r="M2640">
        <v>0</v>
      </c>
      <c r="N2640">
        <v>0</v>
      </c>
    </row>
    <row r="2641" spans="1:14" x14ac:dyDescent="0.25">
      <c r="A2641" t="s">
        <v>7202</v>
      </c>
      <c r="B2641" t="s">
        <v>74</v>
      </c>
      <c r="C2641" t="s">
        <v>211</v>
      </c>
      <c r="D2641" t="s">
        <v>4062</v>
      </c>
      <c r="E2641">
        <v>47</v>
      </c>
      <c r="F2641">
        <v>5</v>
      </c>
      <c r="G2641">
        <v>40</v>
      </c>
      <c r="H2641">
        <v>2</v>
      </c>
      <c r="I2641">
        <v>0</v>
      </c>
      <c r="J2641">
        <v>0</v>
      </c>
      <c r="K2641">
        <v>0</v>
      </c>
      <c r="L2641">
        <v>0</v>
      </c>
      <c r="M2641">
        <v>0</v>
      </c>
      <c r="N2641">
        <v>0</v>
      </c>
    </row>
    <row r="2642" spans="1:14" x14ac:dyDescent="0.25">
      <c r="A2642" t="s">
        <v>7203</v>
      </c>
      <c r="B2642" t="s">
        <v>74</v>
      </c>
      <c r="C2642" t="s">
        <v>211</v>
      </c>
      <c r="D2642" t="s">
        <v>4064</v>
      </c>
      <c r="E2642">
        <v>39</v>
      </c>
      <c r="F2642">
        <v>5</v>
      </c>
      <c r="G2642">
        <v>33</v>
      </c>
      <c r="H2642">
        <v>1</v>
      </c>
      <c r="I2642">
        <v>0</v>
      </c>
      <c r="J2642">
        <v>8</v>
      </c>
      <c r="K2642">
        <v>0</v>
      </c>
      <c r="L2642">
        <v>0</v>
      </c>
      <c r="M2642">
        <v>0</v>
      </c>
      <c r="N2642">
        <v>0</v>
      </c>
    </row>
    <row r="2643" spans="1:14" x14ac:dyDescent="0.25">
      <c r="A2643" t="s">
        <v>7204</v>
      </c>
      <c r="B2643" t="s">
        <v>74</v>
      </c>
      <c r="C2643" t="s">
        <v>211</v>
      </c>
      <c r="D2643" t="s">
        <v>4066</v>
      </c>
      <c r="E2643">
        <v>47</v>
      </c>
      <c r="F2643">
        <v>5</v>
      </c>
      <c r="G2643">
        <v>40</v>
      </c>
      <c r="H2643">
        <v>2</v>
      </c>
      <c r="I2643">
        <v>0</v>
      </c>
      <c r="J2643">
        <v>0</v>
      </c>
      <c r="K2643">
        <v>0</v>
      </c>
      <c r="L2643">
        <v>0</v>
      </c>
      <c r="M2643">
        <v>0</v>
      </c>
      <c r="N2643">
        <v>0</v>
      </c>
    </row>
    <row r="2644" spans="1:14" x14ac:dyDescent="0.25">
      <c r="A2644" t="s">
        <v>7205</v>
      </c>
      <c r="B2644" t="s">
        <v>74</v>
      </c>
      <c r="C2644" t="s">
        <v>211</v>
      </c>
      <c r="D2644" t="s">
        <v>4068</v>
      </c>
      <c r="E2644">
        <v>6</v>
      </c>
      <c r="F2644">
        <v>1</v>
      </c>
      <c r="G2644">
        <v>5</v>
      </c>
      <c r="H2644">
        <v>0</v>
      </c>
      <c r="I2644">
        <v>0</v>
      </c>
      <c r="J2644">
        <v>41</v>
      </c>
      <c r="K2644">
        <v>0</v>
      </c>
      <c r="L2644">
        <v>0</v>
      </c>
      <c r="M2644">
        <v>0</v>
      </c>
      <c r="N2644">
        <v>0</v>
      </c>
    </row>
    <row r="2645" spans="1:14" x14ac:dyDescent="0.25">
      <c r="A2645" t="s">
        <v>7206</v>
      </c>
      <c r="B2645" t="s">
        <v>74</v>
      </c>
      <c r="C2645" t="s">
        <v>211</v>
      </c>
      <c r="D2645" t="s">
        <v>4050</v>
      </c>
      <c r="E2645">
        <v>41</v>
      </c>
      <c r="F2645">
        <v>7</v>
      </c>
      <c r="G2645">
        <v>33</v>
      </c>
      <c r="H2645">
        <v>1</v>
      </c>
      <c r="I2645">
        <v>0</v>
      </c>
      <c r="J2645">
        <v>6</v>
      </c>
      <c r="K2645">
        <v>0</v>
      </c>
      <c r="L2645">
        <v>0</v>
      </c>
      <c r="M2645">
        <v>0</v>
      </c>
      <c r="N2645">
        <v>0</v>
      </c>
    </row>
    <row r="2646" spans="1:14" x14ac:dyDescent="0.25">
      <c r="A2646" t="s">
        <v>7207</v>
      </c>
      <c r="B2646" t="s">
        <v>74</v>
      </c>
      <c r="C2646" t="s">
        <v>211</v>
      </c>
      <c r="D2646" t="s">
        <v>4052</v>
      </c>
      <c r="E2646">
        <v>6</v>
      </c>
      <c r="F2646">
        <v>0</v>
      </c>
      <c r="G2646">
        <v>5</v>
      </c>
      <c r="H2646">
        <v>1</v>
      </c>
      <c r="I2646">
        <v>0</v>
      </c>
      <c r="J2646">
        <v>41</v>
      </c>
      <c r="K2646">
        <v>0</v>
      </c>
      <c r="L2646">
        <v>0</v>
      </c>
      <c r="M2646">
        <v>0</v>
      </c>
      <c r="N2646">
        <v>0</v>
      </c>
    </row>
    <row r="2647" spans="1:14" x14ac:dyDescent="0.25">
      <c r="A2647" t="s">
        <v>7208</v>
      </c>
      <c r="B2647" t="s">
        <v>74</v>
      </c>
      <c r="C2647" t="s">
        <v>211</v>
      </c>
      <c r="D2647" t="s">
        <v>4054</v>
      </c>
      <c r="E2647">
        <v>40</v>
      </c>
      <c r="F2647">
        <v>5</v>
      </c>
      <c r="G2647">
        <v>34</v>
      </c>
      <c r="H2647">
        <v>1</v>
      </c>
      <c r="I2647">
        <v>0</v>
      </c>
      <c r="J2647">
        <v>7</v>
      </c>
      <c r="K2647">
        <v>0</v>
      </c>
      <c r="L2647">
        <v>0</v>
      </c>
      <c r="M2647">
        <v>0</v>
      </c>
      <c r="N2647">
        <v>0</v>
      </c>
    </row>
    <row r="2648" spans="1:14" x14ac:dyDescent="0.25">
      <c r="A2648" t="s">
        <v>7209</v>
      </c>
      <c r="B2648" t="s">
        <v>74</v>
      </c>
      <c r="C2648" t="s">
        <v>211</v>
      </c>
      <c r="D2648" t="s">
        <v>4056</v>
      </c>
      <c r="E2648">
        <v>0</v>
      </c>
      <c r="F2648">
        <v>0</v>
      </c>
      <c r="G2648">
        <v>0</v>
      </c>
      <c r="H2648">
        <v>0</v>
      </c>
      <c r="I2648">
        <v>0</v>
      </c>
      <c r="J2648">
        <v>0</v>
      </c>
      <c r="K2648">
        <v>47</v>
      </c>
      <c r="L2648">
        <v>47</v>
      </c>
      <c r="M2648">
        <v>0</v>
      </c>
      <c r="N2648">
        <v>0</v>
      </c>
    </row>
    <row r="2649" spans="1:14" x14ac:dyDescent="0.25">
      <c r="A2649" t="s">
        <v>7210</v>
      </c>
      <c r="B2649" t="s">
        <v>74</v>
      </c>
      <c r="C2649" t="s">
        <v>211</v>
      </c>
      <c r="D2649" t="s">
        <v>4058</v>
      </c>
      <c r="E2649">
        <v>0</v>
      </c>
      <c r="F2649">
        <v>0</v>
      </c>
      <c r="G2649">
        <v>0</v>
      </c>
      <c r="H2649">
        <v>0</v>
      </c>
      <c r="I2649">
        <v>0</v>
      </c>
      <c r="J2649">
        <v>0</v>
      </c>
      <c r="K2649">
        <v>46</v>
      </c>
      <c r="L2649">
        <v>46</v>
      </c>
      <c r="M2649">
        <v>0</v>
      </c>
      <c r="N2649">
        <v>0</v>
      </c>
    </row>
    <row r="2650" spans="1:14" x14ac:dyDescent="0.25">
      <c r="A2650" t="s">
        <v>7211</v>
      </c>
      <c r="B2650" t="s">
        <v>74</v>
      </c>
      <c r="C2650" t="s">
        <v>212</v>
      </c>
      <c r="D2650" t="s">
        <v>4060</v>
      </c>
      <c r="E2650">
        <v>58</v>
      </c>
      <c r="F2650">
        <v>11</v>
      </c>
      <c r="G2650">
        <v>45</v>
      </c>
      <c r="H2650">
        <v>2</v>
      </c>
      <c r="I2650">
        <v>0</v>
      </c>
      <c r="J2650">
        <v>263</v>
      </c>
      <c r="K2650">
        <v>0</v>
      </c>
      <c r="L2650">
        <v>0</v>
      </c>
      <c r="M2650">
        <v>0</v>
      </c>
      <c r="N2650">
        <v>0</v>
      </c>
    </row>
    <row r="2651" spans="1:14" x14ac:dyDescent="0.25">
      <c r="A2651" t="s">
        <v>7212</v>
      </c>
      <c r="B2651" t="s">
        <v>74</v>
      </c>
      <c r="C2651" t="s">
        <v>212</v>
      </c>
      <c r="D2651" t="s">
        <v>4062</v>
      </c>
      <c r="E2651">
        <v>321</v>
      </c>
      <c r="F2651">
        <v>44</v>
      </c>
      <c r="G2651">
        <v>271</v>
      </c>
      <c r="H2651">
        <v>5</v>
      </c>
      <c r="I2651">
        <v>1</v>
      </c>
      <c r="J2651">
        <v>0</v>
      </c>
      <c r="K2651">
        <v>0</v>
      </c>
      <c r="L2651">
        <v>0</v>
      </c>
      <c r="M2651">
        <v>0</v>
      </c>
      <c r="N2651">
        <v>0</v>
      </c>
    </row>
    <row r="2652" spans="1:14" x14ac:dyDescent="0.25">
      <c r="A2652" t="s">
        <v>7213</v>
      </c>
      <c r="B2652" t="s">
        <v>74</v>
      </c>
      <c r="C2652" t="s">
        <v>212</v>
      </c>
      <c r="D2652" t="s">
        <v>4064</v>
      </c>
      <c r="E2652">
        <v>245</v>
      </c>
      <c r="F2652">
        <v>34</v>
      </c>
      <c r="G2652">
        <v>209</v>
      </c>
      <c r="H2652">
        <v>1</v>
      </c>
      <c r="I2652">
        <v>1</v>
      </c>
      <c r="J2652">
        <v>76</v>
      </c>
      <c r="K2652">
        <v>0</v>
      </c>
      <c r="L2652">
        <v>0</v>
      </c>
      <c r="M2652">
        <v>0</v>
      </c>
      <c r="N2652">
        <v>0</v>
      </c>
    </row>
    <row r="2653" spans="1:14" x14ac:dyDescent="0.25">
      <c r="A2653" t="s">
        <v>7214</v>
      </c>
      <c r="B2653" t="s">
        <v>74</v>
      </c>
      <c r="C2653" t="s">
        <v>212</v>
      </c>
      <c r="D2653" t="s">
        <v>4066</v>
      </c>
      <c r="E2653">
        <v>321</v>
      </c>
      <c r="F2653">
        <v>44</v>
      </c>
      <c r="G2653">
        <v>271</v>
      </c>
      <c r="H2653">
        <v>5</v>
      </c>
      <c r="I2653">
        <v>1</v>
      </c>
      <c r="J2653">
        <v>0</v>
      </c>
      <c r="K2653">
        <v>0</v>
      </c>
      <c r="L2653">
        <v>0</v>
      </c>
      <c r="M2653">
        <v>0</v>
      </c>
      <c r="N2653">
        <v>0</v>
      </c>
    </row>
    <row r="2654" spans="1:14" x14ac:dyDescent="0.25">
      <c r="A2654" t="s">
        <v>7215</v>
      </c>
      <c r="B2654" t="s">
        <v>74</v>
      </c>
      <c r="C2654" t="s">
        <v>212</v>
      </c>
      <c r="D2654" t="s">
        <v>4068</v>
      </c>
      <c r="E2654">
        <v>58</v>
      </c>
      <c r="F2654">
        <v>11</v>
      </c>
      <c r="G2654">
        <v>45</v>
      </c>
      <c r="H2654">
        <v>2</v>
      </c>
      <c r="I2654">
        <v>0</v>
      </c>
      <c r="J2654">
        <v>263</v>
      </c>
      <c r="K2654">
        <v>0</v>
      </c>
      <c r="L2654">
        <v>0</v>
      </c>
      <c r="M2654">
        <v>0</v>
      </c>
      <c r="N2654">
        <v>0</v>
      </c>
    </row>
    <row r="2655" spans="1:14" x14ac:dyDescent="0.25">
      <c r="A2655" t="s">
        <v>7216</v>
      </c>
      <c r="B2655" t="s">
        <v>74</v>
      </c>
      <c r="C2655" t="s">
        <v>212</v>
      </c>
      <c r="D2655" t="s">
        <v>4050</v>
      </c>
      <c r="E2655">
        <v>263</v>
      </c>
      <c r="F2655">
        <v>44</v>
      </c>
      <c r="G2655">
        <v>217</v>
      </c>
      <c r="H2655">
        <v>1</v>
      </c>
      <c r="I2655">
        <v>1</v>
      </c>
      <c r="J2655">
        <v>58</v>
      </c>
      <c r="K2655">
        <v>0</v>
      </c>
      <c r="L2655">
        <v>0</v>
      </c>
      <c r="M2655">
        <v>0</v>
      </c>
      <c r="N2655">
        <v>0</v>
      </c>
    </row>
    <row r="2656" spans="1:14" x14ac:dyDescent="0.25">
      <c r="A2656" t="s">
        <v>7217</v>
      </c>
      <c r="B2656" t="s">
        <v>74</v>
      </c>
      <c r="C2656" t="s">
        <v>212</v>
      </c>
      <c r="D2656" t="s">
        <v>4052</v>
      </c>
      <c r="E2656">
        <v>58</v>
      </c>
      <c r="F2656">
        <v>10</v>
      </c>
      <c r="G2656">
        <v>45</v>
      </c>
      <c r="H2656">
        <v>3</v>
      </c>
      <c r="I2656">
        <v>0</v>
      </c>
      <c r="J2656">
        <v>263</v>
      </c>
      <c r="K2656">
        <v>0</v>
      </c>
      <c r="L2656">
        <v>0</v>
      </c>
      <c r="M2656">
        <v>0</v>
      </c>
      <c r="N2656">
        <v>0</v>
      </c>
    </row>
    <row r="2657" spans="1:14" x14ac:dyDescent="0.25">
      <c r="A2657" t="s">
        <v>7218</v>
      </c>
      <c r="B2657" t="s">
        <v>74</v>
      </c>
      <c r="C2657" t="s">
        <v>212</v>
      </c>
      <c r="D2657" t="s">
        <v>4054</v>
      </c>
      <c r="E2657">
        <v>251</v>
      </c>
      <c r="F2657">
        <v>34</v>
      </c>
      <c r="G2657">
        <v>215</v>
      </c>
      <c r="H2657">
        <v>1</v>
      </c>
      <c r="I2657">
        <v>1</v>
      </c>
      <c r="J2657">
        <v>70</v>
      </c>
      <c r="K2657">
        <v>0</v>
      </c>
      <c r="L2657">
        <v>0</v>
      </c>
      <c r="M2657">
        <v>0</v>
      </c>
      <c r="N2657">
        <v>0</v>
      </c>
    </row>
    <row r="2658" spans="1:14" x14ac:dyDescent="0.25">
      <c r="A2658" t="s">
        <v>7219</v>
      </c>
      <c r="B2658" t="s">
        <v>74</v>
      </c>
      <c r="C2658" t="s">
        <v>212</v>
      </c>
      <c r="D2658" t="s">
        <v>4056</v>
      </c>
      <c r="E2658">
        <v>0</v>
      </c>
      <c r="F2658">
        <v>0</v>
      </c>
      <c r="G2658">
        <v>0</v>
      </c>
      <c r="H2658">
        <v>0</v>
      </c>
      <c r="I2658">
        <v>0</v>
      </c>
      <c r="J2658">
        <v>0</v>
      </c>
      <c r="K2658">
        <v>321</v>
      </c>
      <c r="L2658">
        <v>318</v>
      </c>
      <c r="M2658">
        <v>3</v>
      </c>
      <c r="N2658">
        <v>0</v>
      </c>
    </row>
    <row r="2659" spans="1:14" x14ac:dyDescent="0.25">
      <c r="A2659" t="s">
        <v>7220</v>
      </c>
      <c r="B2659" t="s">
        <v>74</v>
      </c>
      <c r="C2659" t="s">
        <v>212</v>
      </c>
      <c r="D2659" t="s">
        <v>4058</v>
      </c>
      <c r="E2659">
        <v>0</v>
      </c>
      <c r="F2659">
        <v>0</v>
      </c>
      <c r="G2659">
        <v>0</v>
      </c>
      <c r="H2659">
        <v>0</v>
      </c>
      <c r="I2659">
        <v>0</v>
      </c>
      <c r="J2659">
        <v>0</v>
      </c>
      <c r="K2659">
        <v>312</v>
      </c>
      <c r="L2659">
        <v>309</v>
      </c>
      <c r="M2659">
        <v>3</v>
      </c>
      <c r="N2659">
        <v>0</v>
      </c>
    </row>
    <row r="2660" spans="1:14" x14ac:dyDescent="0.25">
      <c r="A2660" t="s">
        <v>7221</v>
      </c>
      <c r="B2660" t="s">
        <v>74</v>
      </c>
      <c r="C2660" t="s">
        <v>213</v>
      </c>
      <c r="D2660" t="s">
        <v>4060</v>
      </c>
      <c r="E2660">
        <v>43</v>
      </c>
      <c r="F2660">
        <v>8</v>
      </c>
      <c r="G2660">
        <v>32</v>
      </c>
      <c r="H2660">
        <v>3</v>
      </c>
      <c r="I2660">
        <v>0</v>
      </c>
      <c r="J2660">
        <v>179</v>
      </c>
      <c r="K2660">
        <v>0</v>
      </c>
      <c r="L2660">
        <v>0</v>
      </c>
      <c r="M2660">
        <v>0</v>
      </c>
      <c r="N2660">
        <v>0</v>
      </c>
    </row>
    <row r="2661" spans="1:14" x14ac:dyDescent="0.25">
      <c r="A2661" t="s">
        <v>7222</v>
      </c>
      <c r="B2661" t="s">
        <v>74</v>
      </c>
      <c r="C2661" t="s">
        <v>213</v>
      </c>
      <c r="D2661" t="s">
        <v>4062</v>
      </c>
      <c r="E2661">
        <v>222</v>
      </c>
      <c r="F2661">
        <v>32</v>
      </c>
      <c r="G2661">
        <v>179</v>
      </c>
      <c r="H2661">
        <v>5</v>
      </c>
      <c r="I2661">
        <v>6</v>
      </c>
      <c r="J2661">
        <v>0</v>
      </c>
      <c r="K2661">
        <v>0</v>
      </c>
      <c r="L2661">
        <v>0</v>
      </c>
      <c r="M2661">
        <v>0</v>
      </c>
      <c r="N2661">
        <v>0</v>
      </c>
    </row>
    <row r="2662" spans="1:14" x14ac:dyDescent="0.25">
      <c r="A2662" t="s">
        <v>7223</v>
      </c>
      <c r="B2662" t="s">
        <v>74</v>
      </c>
      <c r="C2662" t="s">
        <v>213</v>
      </c>
      <c r="D2662" t="s">
        <v>4064</v>
      </c>
      <c r="E2662">
        <v>157</v>
      </c>
      <c r="F2662">
        <v>18</v>
      </c>
      <c r="G2662">
        <v>136</v>
      </c>
      <c r="H2662">
        <v>1</v>
      </c>
      <c r="I2662">
        <v>2</v>
      </c>
      <c r="J2662">
        <v>65</v>
      </c>
      <c r="K2662">
        <v>0</v>
      </c>
      <c r="L2662">
        <v>0</v>
      </c>
      <c r="M2662">
        <v>0</v>
      </c>
      <c r="N2662">
        <v>0</v>
      </c>
    </row>
    <row r="2663" spans="1:14" x14ac:dyDescent="0.25">
      <c r="A2663" t="s">
        <v>7224</v>
      </c>
      <c r="B2663" t="s">
        <v>74</v>
      </c>
      <c r="C2663" t="s">
        <v>213</v>
      </c>
      <c r="D2663" t="s">
        <v>4066</v>
      </c>
      <c r="E2663">
        <v>222</v>
      </c>
      <c r="F2663">
        <v>32</v>
      </c>
      <c r="G2663">
        <v>179</v>
      </c>
      <c r="H2663">
        <v>5</v>
      </c>
      <c r="I2663">
        <v>6</v>
      </c>
      <c r="J2663">
        <v>0</v>
      </c>
      <c r="K2663">
        <v>0</v>
      </c>
      <c r="L2663">
        <v>0</v>
      </c>
      <c r="M2663">
        <v>0</v>
      </c>
      <c r="N2663">
        <v>0</v>
      </c>
    </row>
    <row r="2664" spans="1:14" x14ac:dyDescent="0.25">
      <c r="A2664" t="s">
        <v>7225</v>
      </c>
      <c r="B2664" t="s">
        <v>74</v>
      </c>
      <c r="C2664" t="s">
        <v>213</v>
      </c>
      <c r="D2664" t="s">
        <v>4068</v>
      </c>
      <c r="E2664">
        <v>43</v>
      </c>
      <c r="F2664">
        <v>7</v>
      </c>
      <c r="G2664">
        <v>32</v>
      </c>
      <c r="H2664">
        <v>1</v>
      </c>
      <c r="I2664">
        <v>3</v>
      </c>
      <c r="J2664">
        <v>179</v>
      </c>
      <c r="K2664">
        <v>0</v>
      </c>
      <c r="L2664">
        <v>0</v>
      </c>
      <c r="M2664">
        <v>0</v>
      </c>
      <c r="N2664">
        <v>0</v>
      </c>
    </row>
    <row r="2665" spans="1:14" x14ac:dyDescent="0.25">
      <c r="A2665" t="s">
        <v>7226</v>
      </c>
      <c r="B2665" t="s">
        <v>74</v>
      </c>
      <c r="C2665" t="s">
        <v>213</v>
      </c>
      <c r="D2665" t="s">
        <v>4050</v>
      </c>
      <c r="E2665">
        <v>179</v>
      </c>
      <c r="F2665">
        <v>42</v>
      </c>
      <c r="G2665">
        <v>132</v>
      </c>
      <c r="H2665">
        <v>3</v>
      </c>
      <c r="I2665">
        <v>2</v>
      </c>
      <c r="J2665">
        <v>43</v>
      </c>
      <c r="K2665">
        <v>0</v>
      </c>
      <c r="L2665">
        <v>0</v>
      </c>
      <c r="M2665">
        <v>0</v>
      </c>
      <c r="N2665">
        <v>0</v>
      </c>
    </row>
    <row r="2666" spans="1:14" x14ac:dyDescent="0.25">
      <c r="A2666" t="s">
        <v>7227</v>
      </c>
      <c r="B2666" t="s">
        <v>74</v>
      </c>
      <c r="C2666" t="s">
        <v>213</v>
      </c>
      <c r="D2666" t="s">
        <v>4052</v>
      </c>
      <c r="E2666">
        <v>43</v>
      </c>
      <c r="F2666">
        <v>4</v>
      </c>
      <c r="G2666">
        <v>34</v>
      </c>
      <c r="H2666">
        <v>5</v>
      </c>
      <c r="I2666">
        <v>0</v>
      </c>
      <c r="J2666">
        <v>179</v>
      </c>
      <c r="K2666">
        <v>0</v>
      </c>
      <c r="L2666">
        <v>0</v>
      </c>
      <c r="M2666">
        <v>0</v>
      </c>
      <c r="N2666">
        <v>0</v>
      </c>
    </row>
    <row r="2667" spans="1:14" x14ac:dyDescent="0.25">
      <c r="A2667" t="s">
        <v>7228</v>
      </c>
      <c r="B2667" t="s">
        <v>74</v>
      </c>
      <c r="C2667" t="s">
        <v>213</v>
      </c>
      <c r="D2667" t="s">
        <v>4054</v>
      </c>
      <c r="E2667">
        <v>164</v>
      </c>
      <c r="F2667">
        <v>22</v>
      </c>
      <c r="G2667">
        <v>138</v>
      </c>
      <c r="H2667">
        <v>1</v>
      </c>
      <c r="I2667">
        <v>3</v>
      </c>
      <c r="J2667">
        <v>58</v>
      </c>
      <c r="K2667">
        <v>0</v>
      </c>
      <c r="L2667">
        <v>0</v>
      </c>
      <c r="M2667">
        <v>0</v>
      </c>
      <c r="N2667">
        <v>0</v>
      </c>
    </row>
    <row r="2668" spans="1:14" x14ac:dyDescent="0.25">
      <c r="A2668" t="s">
        <v>7229</v>
      </c>
      <c r="B2668" t="s">
        <v>74</v>
      </c>
      <c r="C2668" t="s">
        <v>213</v>
      </c>
      <c r="D2668" t="s">
        <v>4056</v>
      </c>
      <c r="E2668">
        <v>0</v>
      </c>
      <c r="F2668">
        <v>0</v>
      </c>
      <c r="G2668">
        <v>0</v>
      </c>
      <c r="H2668">
        <v>0</v>
      </c>
      <c r="I2668">
        <v>0</v>
      </c>
      <c r="J2668">
        <v>0</v>
      </c>
      <c r="K2668">
        <v>221</v>
      </c>
      <c r="L2668">
        <v>212</v>
      </c>
      <c r="M2668">
        <v>8</v>
      </c>
      <c r="N2668">
        <v>1</v>
      </c>
    </row>
    <row r="2669" spans="1:14" x14ac:dyDescent="0.25">
      <c r="A2669" t="s">
        <v>7230</v>
      </c>
      <c r="B2669" t="s">
        <v>74</v>
      </c>
      <c r="C2669" t="s">
        <v>213</v>
      </c>
      <c r="D2669" t="s">
        <v>4058</v>
      </c>
      <c r="E2669">
        <v>0</v>
      </c>
      <c r="F2669">
        <v>0</v>
      </c>
      <c r="G2669">
        <v>0</v>
      </c>
      <c r="H2669">
        <v>0</v>
      </c>
      <c r="I2669">
        <v>0</v>
      </c>
      <c r="J2669">
        <v>0</v>
      </c>
      <c r="K2669">
        <v>207</v>
      </c>
      <c r="L2669">
        <v>199</v>
      </c>
      <c r="M2669">
        <v>6</v>
      </c>
      <c r="N2669">
        <v>2</v>
      </c>
    </row>
    <row r="2670" spans="1:14" x14ac:dyDescent="0.25">
      <c r="A2670" t="s">
        <v>7231</v>
      </c>
      <c r="B2670" t="s">
        <v>74</v>
      </c>
      <c r="C2670" t="s">
        <v>214</v>
      </c>
      <c r="D2670" t="s">
        <v>4060</v>
      </c>
      <c r="E2670">
        <v>14</v>
      </c>
      <c r="F2670">
        <v>8</v>
      </c>
      <c r="G2670">
        <v>5</v>
      </c>
      <c r="H2670">
        <v>1</v>
      </c>
      <c r="I2670">
        <v>0</v>
      </c>
      <c r="J2670">
        <v>101</v>
      </c>
      <c r="K2670">
        <v>0</v>
      </c>
      <c r="L2670">
        <v>0</v>
      </c>
      <c r="M2670">
        <v>0</v>
      </c>
      <c r="N2670">
        <v>0</v>
      </c>
    </row>
    <row r="2671" spans="1:14" x14ac:dyDescent="0.25">
      <c r="A2671" t="s">
        <v>7232</v>
      </c>
      <c r="B2671" t="s">
        <v>74</v>
      </c>
      <c r="C2671" t="s">
        <v>214</v>
      </c>
      <c r="D2671" t="s">
        <v>4062</v>
      </c>
      <c r="E2671">
        <v>115</v>
      </c>
      <c r="F2671">
        <v>20</v>
      </c>
      <c r="G2671">
        <v>93</v>
      </c>
      <c r="H2671">
        <v>2</v>
      </c>
      <c r="I2671">
        <v>0</v>
      </c>
      <c r="J2671">
        <v>0</v>
      </c>
      <c r="K2671">
        <v>0</v>
      </c>
      <c r="L2671">
        <v>0</v>
      </c>
      <c r="M2671">
        <v>0</v>
      </c>
      <c r="N2671">
        <v>0</v>
      </c>
    </row>
    <row r="2672" spans="1:14" x14ac:dyDescent="0.25">
      <c r="A2672" t="s">
        <v>7233</v>
      </c>
      <c r="B2672" t="s">
        <v>74</v>
      </c>
      <c r="C2672" t="s">
        <v>214</v>
      </c>
      <c r="D2672" t="s">
        <v>4064</v>
      </c>
      <c r="E2672">
        <v>93</v>
      </c>
      <c r="F2672">
        <v>13</v>
      </c>
      <c r="G2672">
        <v>80</v>
      </c>
      <c r="H2672">
        <v>0</v>
      </c>
      <c r="I2672">
        <v>0</v>
      </c>
      <c r="J2672">
        <v>22</v>
      </c>
      <c r="K2672">
        <v>0</v>
      </c>
      <c r="L2672">
        <v>0</v>
      </c>
      <c r="M2672">
        <v>0</v>
      </c>
      <c r="N2672">
        <v>0</v>
      </c>
    </row>
    <row r="2673" spans="1:14" x14ac:dyDescent="0.25">
      <c r="A2673" t="s">
        <v>7234</v>
      </c>
      <c r="B2673" t="s">
        <v>74</v>
      </c>
      <c r="C2673" t="s">
        <v>214</v>
      </c>
      <c r="D2673" t="s">
        <v>4066</v>
      </c>
      <c r="E2673">
        <v>115</v>
      </c>
      <c r="F2673">
        <v>20</v>
      </c>
      <c r="G2673">
        <v>93</v>
      </c>
      <c r="H2673">
        <v>2</v>
      </c>
      <c r="I2673">
        <v>0</v>
      </c>
      <c r="J2673">
        <v>0</v>
      </c>
      <c r="K2673">
        <v>0</v>
      </c>
      <c r="L2673">
        <v>0</v>
      </c>
      <c r="M2673">
        <v>0</v>
      </c>
      <c r="N2673">
        <v>0</v>
      </c>
    </row>
    <row r="2674" spans="1:14" x14ac:dyDescent="0.25">
      <c r="A2674" t="s">
        <v>7235</v>
      </c>
      <c r="B2674" t="s">
        <v>74</v>
      </c>
      <c r="C2674" t="s">
        <v>214</v>
      </c>
      <c r="D2674" t="s">
        <v>4068</v>
      </c>
      <c r="E2674">
        <v>14</v>
      </c>
      <c r="F2674">
        <v>8</v>
      </c>
      <c r="G2674">
        <v>5</v>
      </c>
      <c r="H2674">
        <v>1</v>
      </c>
      <c r="I2674">
        <v>0</v>
      </c>
      <c r="J2674">
        <v>101</v>
      </c>
      <c r="K2674">
        <v>0</v>
      </c>
      <c r="L2674">
        <v>0</v>
      </c>
      <c r="M2674">
        <v>0</v>
      </c>
      <c r="N2674">
        <v>0</v>
      </c>
    </row>
    <row r="2675" spans="1:14" x14ac:dyDescent="0.25">
      <c r="A2675" t="s">
        <v>7236</v>
      </c>
      <c r="B2675" t="s">
        <v>74</v>
      </c>
      <c r="C2675" t="s">
        <v>214</v>
      </c>
      <c r="D2675" t="s">
        <v>4050</v>
      </c>
      <c r="E2675">
        <v>101</v>
      </c>
      <c r="F2675">
        <v>19</v>
      </c>
      <c r="G2675">
        <v>81</v>
      </c>
      <c r="H2675">
        <v>1</v>
      </c>
      <c r="I2675">
        <v>0</v>
      </c>
      <c r="J2675">
        <v>14</v>
      </c>
      <c r="K2675">
        <v>0</v>
      </c>
      <c r="L2675">
        <v>0</v>
      </c>
      <c r="M2675">
        <v>0</v>
      </c>
      <c r="N2675">
        <v>0</v>
      </c>
    </row>
    <row r="2676" spans="1:14" x14ac:dyDescent="0.25">
      <c r="A2676" t="s">
        <v>7237</v>
      </c>
      <c r="B2676" t="s">
        <v>74</v>
      </c>
      <c r="C2676" t="s">
        <v>214</v>
      </c>
      <c r="D2676" t="s">
        <v>4052</v>
      </c>
      <c r="E2676">
        <v>14</v>
      </c>
      <c r="F2676">
        <v>6</v>
      </c>
      <c r="G2676">
        <v>7</v>
      </c>
      <c r="H2676">
        <v>1</v>
      </c>
      <c r="I2676">
        <v>0</v>
      </c>
      <c r="J2676">
        <v>101</v>
      </c>
      <c r="K2676">
        <v>0</v>
      </c>
      <c r="L2676">
        <v>0</v>
      </c>
      <c r="M2676">
        <v>0</v>
      </c>
      <c r="N2676">
        <v>0</v>
      </c>
    </row>
    <row r="2677" spans="1:14" x14ac:dyDescent="0.25">
      <c r="A2677" t="s">
        <v>7238</v>
      </c>
      <c r="B2677" t="s">
        <v>74</v>
      </c>
      <c r="C2677" t="s">
        <v>214</v>
      </c>
      <c r="D2677" t="s">
        <v>4054</v>
      </c>
      <c r="E2677">
        <v>96</v>
      </c>
      <c r="F2677">
        <v>14</v>
      </c>
      <c r="G2677">
        <v>81</v>
      </c>
      <c r="H2677">
        <v>1</v>
      </c>
      <c r="I2677">
        <v>0</v>
      </c>
      <c r="J2677">
        <v>19</v>
      </c>
      <c r="K2677">
        <v>0</v>
      </c>
      <c r="L2677">
        <v>0</v>
      </c>
      <c r="M2677">
        <v>0</v>
      </c>
      <c r="N2677">
        <v>0</v>
      </c>
    </row>
    <row r="2678" spans="1:14" x14ac:dyDescent="0.25">
      <c r="A2678" t="s">
        <v>7239</v>
      </c>
      <c r="B2678" t="s">
        <v>74</v>
      </c>
      <c r="C2678" t="s">
        <v>214</v>
      </c>
      <c r="D2678" t="s">
        <v>4056</v>
      </c>
      <c r="E2678">
        <v>0</v>
      </c>
      <c r="F2678">
        <v>0</v>
      </c>
      <c r="G2678">
        <v>0</v>
      </c>
      <c r="H2678">
        <v>0</v>
      </c>
      <c r="I2678">
        <v>0</v>
      </c>
      <c r="J2678">
        <v>0</v>
      </c>
      <c r="K2678">
        <v>115</v>
      </c>
      <c r="L2678">
        <v>114</v>
      </c>
      <c r="M2678">
        <v>1</v>
      </c>
      <c r="N2678">
        <v>0</v>
      </c>
    </row>
    <row r="2679" spans="1:14" x14ac:dyDescent="0.25">
      <c r="A2679" t="s">
        <v>7240</v>
      </c>
      <c r="B2679" t="s">
        <v>74</v>
      </c>
      <c r="C2679" t="s">
        <v>214</v>
      </c>
      <c r="D2679" t="s">
        <v>4058</v>
      </c>
      <c r="E2679">
        <v>0</v>
      </c>
      <c r="F2679">
        <v>0</v>
      </c>
      <c r="G2679">
        <v>0</v>
      </c>
      <c r="H2679">
        <v>0</v>
      </c>
      <c r="I2679">
        <v>0</v>
      </c>
      <c r="J2679">
        <v>0</v>
      </c>
      <c r="K2679">
        <v>113</v>
      </c>
      <c r="L2679">
        <v>112</v>
      </c>
      <c r="M2679">
        <v>1</v>
      </c>
      <c r="N2679">
        <v>0</v>
      </c>
    </row>
    <row r="2680" spans="1:14" x14ac:dyDescent="0.25">
      <c r="A2680" t="s">
        <v>7241</v>
      </c>
      <c r="B2680" t="s">
        <v>74</v>
      </c>
      <c r="C2680" t="s">
        <v>215</v>
      </c>
      <c r="D2680" t="s">
        <v>4060</v>
      </c>
      <c r="E2680">
        <v>17</v>
      </c>
      <c r="F2680">
        <v>3</v>
      </c>
      <c r="G2680">
        <v>12</v>
      </c>
      <c r="H2680">
        <v>2</v>
      </c>
      <c r="I2680">
        <v>0</v>
      </c>
      <c r="J2680">
        <v>43</v>
      </c>
      <c r="K2680">
        <v>0</v>
      </c>
      <c r="L2680">
        <v>0</v>
      </c>
      <c r="M2680">
        <v>0</v>
      </c>
      <c r="N2680">
        <v>0</v>
      </c>
    </row>
    <row r="2681" spans="1:14" x14ac:dyDescent="0.25">
      <c r="A2681" t="s">
        <v>7242</v>
      </c>
      <c r="B2681" t="s">
        <v>74</v>
      </c>
      <c r="C2681" t="s">
        <v>215</v>
      </c>
      <c r="D2681" t="s">
        <v>4062</v>
      </c>
      <c r="E2681">
        <v>60</v>
      </c>
      <c r="F2681">
        <v>5</v>
      </c>
      <c r="G2681">
        <v>51</v>
      </c>
      <c r="H2681">
        <v>4</v>
      </c>
      <c r="I2681">
        <v>0</v>
      </c>
      <c r="J2681">
        <v>0</v>
      </c>
      <c r="K2681">
        <v>0</v>
      </c>
      <c r="L2681">
        <v>0</v>
      </c>
      <c r="M2681">
        <v>0</v>
      </c>
      <c r="N2681">
        <v>0</v>
      </c>
    </row>
    <row r="2682" spans="1:14" x14ac:dyDescent="0.25">
      <c r="A2682" t="s">
        <v>7243</v>
      </c>
      <c r="B2682" t="s">
        <v>74</v>
      </c>
      <c r="C2682" t="s">
        <v>215</v>
      </c>
      <c r="D2682" t="s">
        <v>4064</v>
      </c>
      <c r="E2682">
        <v>39</v>
      </c>
      <c r="F2682">
        <v>0</v>
      </c>
      <c r="G2682">
        <v>39</v>
      </c>
      <c r="H2682">
        <v>0</v>
      </c>
      <c r="I2682">
        <v>0</v>
      </c>
      <c r="J2682">
        <v>21</v>
      </c>
      <c r="K2682">
        <v>0</v>
      </c>
      <c r="L2682">
        <v>0</v>
      </c>
      <c r="M2682">
        <v>0</v>
      </c>
      <c r="N2682">
        <v>0</v>
      </c>
    </row>
    <row r="2683" spans="1:14" x14ac:dyDescent="0.25">
      <c r="A2683" t="s">
        <v>7244</v>
      </c>
      <c r="B2683" t="s">
        <v>74</v>
      </c>
      <c r="C2683" t="s">
        <v>215</v>
      </c>
      <c r="D2683" t="s">
        <v>4066</v>
      </c>
      <c r="E2683">
        <v>60</v>
      </c>
      <c r="F2683">
        <v>5</v>
      </c>
      <c r="G2683">
        <v>51</v>
      </c>
      <c r="H2683">
        <v>4</v>
      </c>
      <c r="I2683">
        <v>0</v>
      </c>
      <c r="J2683">
        <v>0</v>
      </c>
      <c r="K2683">
        <v>0</v>
      </c>
      <c r="L2683">
        <v>0</v>
      </c>
      <c r="M2683">
        <v>0</v>
      </c>
      <c r="N2683">
        <v>0</v>
      </c>
    </row>
    <row r="2684" spans="1:14" x14ac:dyDescent="0.25">
      <c r="A2684" t="s">
        <v>7245</v>
      </c>
      <c r="B2684" t="s">
        <v>74</v>
      </c>
      <c r="C2684" t="s">
        <v>215</v>
      </c>
      <c r="D2684" t="s">
        <v>4068</v>
      </c>
      <c r="E2684">
        <v>17</v>
      </c>
      <c r="F2684">
        <v>3</v>
      </c>
      <c r="G2684">
        <v>12</v>
      </c>
      <c r="H2684">
        <v>2</v>
      </c>
      <c r="I2684">
        <v>0</v>
      </c>
      <c r="J2684">
        <v>43</v>
      </c>
      <c r="K2684">
        <v>0</v>
      </c>
      <c r="L2684">
        <v>0</v>
      </c>
      <c r="M2684">
        <v>0</v>
      </c>
      <c r="N2684">
        <v>0</v>
      </c>
    </row>
    <row r="2685" spans="1:14" x14ac:dyDescent="0.25">
      <c r="A2685" t="s">
        <v>7246</v>
      </c>
      <c r="B2685" t="s">
        <v>74</v>
      </c>
      <c r="C2685" t="s">
        <v>215</v>
      </c>
      <c r="D2685" t="s">
        <v>4050</v>
      </c>
      <c r="E2685">
        <v>43</v>
      </c>
      <c r="F2685">
        <v>2</v>
      </c>
      <c r="G2685">
        <v>39</v>
      </c>
      <c r="H2685">
        <v>2</v>
      </c>
      <c r="I2685">
        <v>0</v>
      </c>
      <c r="J2685">
        <v>17</v>
      </c>
      <c r="K2685">
        <v>0</v>
      </c>
      <c r="L2685">
        <v>0</v>
      </c>
      <c r="M2685">
        <v>0</v>
      </c>
      <c r="N2685">
        <v>0</v>
      </c>
    </row>
    <row r="2686" spans="1:14" x14ac:dyDescent="0.25">
      <c r="A2686" t="s">
        <v>7247</v>
      </c>
      <c r="B2686" t="s">
        <v>74</v>
      </c>
      <c r="C2686" t="s">
        <v>215</v>
      </c>
      <c r="D2686" t="s">
        <v>4052</v>
      </c>
      <c r="E2686">
        <v>17</v>
      </c>
      <c r="F2686">
        <v>3</v>
      </c>
      <c r="G2686">
        <v>12</v>
      </c>
      <c r="H2686">
        <v>2</v>
      </c>
      <c r="I2686">
        <v>0</v>
      </c>
      <c r="J2686">
        <v>43</v>
      </c>
      <c r="K2686">
        <v>0</v>
      </c>
      <c r="L2686">
        <v>0</v>
      </c>
      <c r="M2686">
        <v>0</v>
      </c>
      <c r="N2686">
        <v>0</v>
      </c>
    </row>
    <row r="2687" spans="1:14" x14ac:dyDescent="0.25">
      <c r="A2687" t="s">
        <v>7248</v>
      </c>
      <c r="B2687" t="s">
        <v>74</v>
      </c>
      <c r="C2687" t="s">
        <v>215</v>
      </c>
      <c r="D2687" t="s">
        <v>4054</v>
      </c>
      <c r="E2687">
        <v>40</v>
      </c>
      <c r="F2687">
        <v>0</v>
      </c>
      <c r="G2687">
        <v>40</v>
      </c>
      <c r="H2687">
        <v>0</v>
      </c>
      <c r="I2687">
        <v>0</v>
      </c>
      <c r="J2687">
        <v>20</v>
      </c>
      <c r="K2687">
        <v>0</v>
      </c>
      <c r="L2687">
        <v>0</v>
      </c>
      <c r="M2687">
        <v>0</v>
      </c>
      <c r="N2687">
        <v>0</v>
      </c>
    </row>
    <row r="2688" spans="1:14" x14ac:dyDescent="0.25">
      <c r="A2688" t="s">
        <v>7249</v>
      </c>
      <c r="B2688" t="s">
        <v>74</v>
      </c>
      <c r="C2688" t="s">
        <v>215</v>
      </c>
      <c r="D2688" t="s">
        <v>4056</v>
      </c>
      <c r="E2688">
        <v>0</v>
      </c>
      <c r="F2688">
        <v>0</v>
      </c>
      <c r="G2688">
        <v>0</v>
      </c>
      <c r="H2688">
        <v>0</v>
      </c>
      <c r="I2688">
        <v>0</v>
      </c>
      <c r="J2688">
        <v>0</v>
      </c>
      <c r="K2688">
        <v>59</v>
      </c>
      <c r="L2688">
        <v>57</v>
      </c>
      <c r="M2688">
        <v>2</v>
      </c>
      <c r="N2688">
        <v>0</v>
      </c>
    </row>
    <row r="2689" spans="1:14" x14ac:dyDescent="0.25">
      <c r="A2689" t="s">
        <v>7250</v>
      </c>
      <c r="B2689" t="s">
        <v>74</v>
      </c>
      <c r="C2689" t="s">
        <v>215</v>
      </c>
      <c r="D2689" t="s">
        <v>4058</v>
      </c>
      <c r="E2689">
        <v>0</v>
      </c>
      <c r="F2689">
        <v>0</v>
      </c>
      <c r="G2689">
        <v>0</v>
      </c>
      <c r="H2689">
        <v>0</v>
      </c>
      <c r="I2689">
        <v>0</v>
      </c>
      <c r="J2689">
        <v>0</v>
      </c>
      <c r="K2689">
        <v>55</v>
      </c>
      <c r="L2689">
        <v>53</v>
      </c>
      <c r="M2689">
        <v>2</v>
      </c>
      <c r="N2689">
        <v>0</v>
      </c>
    </row>
    <row r="2690" spans="1:14" x14ac:dyDescent="0.25">
      <c r="A2690" t="s">
        <v>7251</v>
      </c>
      <c r="B2690" t="s">
        <v>74</v>
      </c>
      <c r="C2690" t="s">
        <v>216</v>
      </c>
      <c r="D2690" t="s">
        <v>4060</v>
      </c>
      <c r="E2690">
        <v>36</v>
      </c>
      <c r="F2690">
        <v>6</v>
      </c>
      <c r="G2690">
        <v>29</v>
      </c>
      <c r="H2690">
        <v>1</v>
      </c>
      <c r="I2690">
        <v>0</v>
      </c>
      <c r="J2690">
        <v>202</v>
      </c>
      <c r="K2690">
        <v>0</v>
      </c>
      <c r="L2690">
        <v>0</v>
      </c>
      <c r="M2690">
        <v>0</v>
      </c>
      <c r="N2690">
        <v>0</v>
      </c>
    </row>
    <row r="2691" spans="1:14" x14ac:dyDescent="0.25">
      <c r="A2691" t="s">
        <v>7252</v>
      </c>
      <c r="B2691" t="s">
        <v>74</v>
      </c>
      <c r="C2691" t="s">
        <v>216</v>
      </c>
      <c r="D2691" t="s">
        <v>4062</v>
      </c>
      <c r="E2691">
        <v>238</v>
      </c>
      <c r="F2691">
        <v>40</v>
      </c>
      <c r="G2691">
        <v>185</v>
      </c>
      <c r="H2691">
        <v>11</v>
      </c>
      <c r="I2691">
        <v>2</v>
      </c>
      <c r="J2691">
        <v>0</v>
      </c>
      <c r="K2691">
        <v>0</v>
      </c>
      <c r="L2691">
        <v>0</v>
      </c>
      <c r="M2691">
        <v>0</v>
      </c>
      <c r="N2691">
        <v>0</v>
      </c>
    </row>
    <row r="2692" spans="1:14" x14ac:dyDescent="0.25">
      <c r="A2692" t="s">
        <v>7253</v>
      </c>
      <c r="B2692" t="s">
        <v>74</v>
      </c>
      <c r="C2692" t="s">
        <v>216</v>
      </c>
      <c r="D2692" t="s">
        <v>4064</v>
      </c>
      <c r="E2692">
        <v>190</v>
      </c>
      <c r="F2692">
        <v>31</v>
      </c>
      <c r="G2692">
        <v>155</v>
      </c>
      <c r="H2692">
        <v>4</v>
      </c>
      <c r="I2692">
        <v>0</v>
      </c>
      <c r="J2692">
        <v>48</v>
      </c>
      <c r="K2692">
        <v>0</v>
      </c>
      <c r="L2692">
        <v>0</v>
      </c>
      <c r="M2692">
        <v>0</v>
      </c>
      <c r="N2692">
        <v>0</v>
      </c>
    </row>
    <row r="2693" spans="1:14" x14ac:dyDescent="0.25">
      <c r="A2693" t="s">
        <v>7254</v>
      </c>
      <c r="B2693" t="s">
        <v>74</v>
      </c>
      <c r="C2693" t="s">
        <v>216</v>
      </c>
      <c r="D2693" t="s">
        <v>4066</v>
      </c>
      <c r="E2693">
        <v>238</v>
      </c>
      <c r="F2693">
        <v>40</v>
      </c>
      <c r="G2693">
        <v>185</v>
      </c>
      <c r="H2693">
        <v>11</v>
      </c>
      <c r="I2693">
        <v>2</v>
      </c>
      <c r="J2693">
        <v>0</v>
      </c>
      <c r="K2693">
        <v>0</v>
      </c>
      <c r="L2693">
        <v>0</v>
      </c>
      <c r="M2693">
        <v>0</v>
      </c>
      <c r="N2693">
        <v>0</v>
      </c>
    </row>
    <row r="2694" spans="1:14" x14ac:dyDescent="0.25">
      <c r="A2694" t="s">
        <v>7255</v>
      </c>
      <c r="B2694" t="s">
        <v>74</v>
      </c>
      <c r="C2694" t="s">
        <v>216</v>
      </c>
      <c r="D2694" t="s">
        <v>4068</v>
      </c>
      <c r="E2694">
        <v>36</v>
      </c>
      <c r="F2694">
        <v>6</v>
      </c>
      <c r="G2694">
        <v>25</v>
      </c>
      <c r="H2694">
        <v>5</v>
      </c>
      <c r="I2694">
        <v>0</v>
      </c>
      <c r="J2694">
        <v>202</v>
      </c>
      <c r="K2694">
        <v>0</v>
      </c>
      <c r="L2694">
        <v>0</v>
      </c>
      <c r="M2694">
        <v>0</v>
      </c>
      <c r="N2694">
        <v>0</v>
      </c>
    </row>
    <row r="2695" spans="1:14" x14ac:dyDescent="0.25">
      <c r="A2695" t="s">
        <v>7256</v>
      </c>
      <c r="B2695" t="s">
        <v>74</v>
      </c>
      <c r="C2695" t="s">
        <v>216</v>
      </c>
      <c r="D2695" t="s">
        <v>4050</v>
      </c>
      <c r="E2695">
        <v>202</v>
      </c>
      <c r="F2695">
        <v>43</v>
      </c>
      <c r="G2695">
        <v>152</v>
      </c>
      <c r="H2695">
        <v>5</v>
      </c>
      <c r="I2695">
        <v>2</v>
      </c>
      <c r="J2695">
        <v>36</v>
      </c>
      <c r="K2695">
        <v>0</v>
      </c>
      <c r="L2695">
        <v>0</v>
      </c>
      <c r="M2695">
        <v>0</v>
      </c>
      <c r="N2695">
        <v>0</v>
      </c>
    </row>
    <row r="2696" spans="1:14" x14ac:dyDescent="0.25">
      <c r="A2696" t="s">
        <v>7257</v>
      </c>
      <c r="B2696" t="s">
        <v>74</v>
      </c>
      <c r="C2696" t="s">
        <v>216</v>
      </c>
      <c r="D2696" t="s">
        <v>4052</v>
      </c>
      <c r="E2696">
        <v>36</v>
      </c>
      <c r="F2696">
        <v>5</v>
      </c>
      <c r="G2696">
        <v>26</v>
      </c>
      <c r="H2696">
        <v>5</v>
      </c>
      <c r="I2696">
        <v>0</v>
      </c>
      <c r="J2696">
        <v>202</v>
      </c>
      <c r="K2696">
        <v>0</v>
      </c>
      <c r="L2696">
        <v>0</v>
      </c>
      <c r="M2696">
        <v>0</v>
      </c>
      <c r="N2696">
        <v>0</v>
      </c>
    </row>
    <row r="2697" spans="1:14" x14ac:dyDescent="0.25">
      <c r="A2697" t="s">
        <v>7258</v>
      </c>
      <c r="B2697" t="s">
        <v>74</v>
      </c>
      <c r="C2697" t="s">
        <v>216</v>
      </c>
      <c r="D2697" t="s">
        <v>4054</v>
      </c>
      <c r="E2697">
        <v>194</v>
      </c>
      <c r="F2697">
        <v>33</v>
      </c>
      <c r="G2697">
        <v>157</v>
      </c>
      <c r="H2697">
        <v>4</v>
      </c>
      <c r="I2697">
        <v>0</v>
      </c>
      <c r="J2697">
        <v>44</v>
      </c>
      <c r="K2697">
        <v>0</v>
      </c>
      <c r="L2697">
        <v>0</v>
      </c>
      <c r="M2697">
        <v>0</v>
      </c>
      <c r="N2697">
        <v>0</v>
      </c>
    </row>
    <row r="2698" spans="1:14" x14ac:dyDescent="0.25">
      <c r="A2698" t="s">
        <v>7259</v>
      </c>
      <c r="B2698" t="s">
        <v>74</v>
      </c>
      <c r="C2698" t="s">
        <v>216</v>
      </c>
      <c r="D2698" t="s">
        <v>4056</v>
      </c>
      <c r="E2698">
        <v>0</v>
      </c>
      <c r="F2698">
        <v>0</v>
      </c>
      <c r="G2698">
        <v>0</v>
      </c>
      <c r="H2698">
        <v>0</v>
      </c>
      <c r="I2698">
        <v>0</v>
      </c>
      <c r="J2698">
        <v>0</v>
      </c>
      <c r="K2698">
        <v>238</v>
      </c>
      <c r="L2698">
        <v>236</v>
      </c>
      <c r="M2698">
        <v>2</v>
      </c>
      <c r="N2698">
        <v>0</v>
      </c>
    </row>
    <row r="2699" spans="1:14" x14ac:dyDescent="0.25">
      <c r="A2699" t="s">
        <v>7260</v>
      </c>
      <c r="B2699" t="s">
        <v>74</v>
      </c>
      <c r="C2699" t="s">
        <v>216</v>
      </c>
      <c r="D2699" t="s">
        <v>4058</v>
      </c>
      <c r="E2699">
        <v>0</v>
      </c>
      <c r="F2699">
        <v>0</v>
      </c>
      <c r="G2699">
        <v>0</v>
      </c>
      <c r="H2699">
        <v>0</v>
      </c>
      <c r="I2699">
        <v>0</v>
      </c>
      <c r="J2699">
        <v>0</v>
      </c>
      <c r="K2699">
        <v>230</v>
      </c>
      <c r="L2699">
        <v>228</v>
      </c>
      <c r="M2699">
        <v>2</v>
      </c>
      <c r="N2699">
        <v>0</v>
      </c>
    </row>
    <row r="2700" spans="1:14" x14ac:dyDescent="0.25">
      <c r="A2700" t="s">
        <v>7261</v>
      </c>
      <c r="B2700" t="s">
        <v>74</v>
      </c>
      <c r="C2700" t="s">
        <v>217</v>
      </c>
      <c r="D2700" t="s">
        <v>4060</v>
      </c>
      <c r="E2700">
        <v>17</v>
      </c>
      <c r="F2700">
        <v>3</v>
      </c>
      <c r="G2700">
        <v>14</v>
      </c>
      <c r="H2700">
        <v>0</v>
      </c>
      <c r="I2700">
        <v>0</v>
      </c>
      <c r="J2700">
        <v>73</v>
      </c>
      <c r="K2700">
        <v>0</v>
      </c>
      <c r="L2700">
        <v>0</v>
      </c>
      <c r="M2700">
        <v>0</v>
      </c>
      <c r="N2700">
        <v>0</v>
      </c>
    </row>
    <row r="2701" spans="1:14" x14ac:dyDescent="0.25">
      <c r="A2701" t="s">
        <v>7262</v>
      </c>
      <c r="B2701" t="s">
        <v>74</v>
      </c>
      <c r="C2701" t="s">
        <v>217</v>
      </c>
      <c r="D2701" t="s">
        <v>4062</v>
      </c>
      <c r="E2701">
        <v>90</v>
      </c>
      <c r="F2701">
        <v>10</v>
      </c>
      <c r="G2701">
        <v>79</v>
      </c>
      <c r="H2701">
        <v>0</v>
      </c>
      <c r="I2701">
        <v>1</v>
      </c>
      <c r="J2701">
        <v>0</v>
      </c>
      <c r="K2701">
        <v>0</v>
      </c>
      <c r="L2701">
        <v>0</v>
      </c>
      <c r="M2701">
        <v>0</v>
      </c>
      <c r="N2701">
        <v>0</v>
      </c>
    </row>
    <row r="2702" spans="1:14" x14ac:dyDescent="0.25">
      <c r="A2702" t="s">
        <v>7263</v>
      </c>
      <c r="B2702" t="s">
        <v>74</v>
      </c>
      <c r="C2702" t="s">
        <v>217</v>
      </c>
      <c r="D2702" t="s">
        <v>4064</v>
      </c>
      <c r="E2702">
        <v>71</v>
      </c>
      <c r="F2702">
        <v>7</v>
      </c>
      <c r="G2702">
        <v>63</v>
      </c>
      <c r="H2702">
        <v>0</v>
      </c>
      <c r="I2702">
        <v>1</v>
      </c>
      <c r="J2702">
        <v>19</v>
      </c>
      <c r="K2702">
        <v>0</v>
      </c>
      <c r="L2702">
        <v>0</v>
      </c>
      <c r="M2702">
        <v>0</v>
      </c>
      <c r="N2702">
        <v>0</v>
      </c>
    </row>
    <row r="2703" spans="1:14" x14ac:dyDescent="0.25">
      <c r="A2703" t="s">
        <v>7264</v>
      </c>
      <c r="B2703" t="s">
        <v>74</v>
      </c>
      <c r="C2703" t="s">
        <v>217</v>
      </c>
      <c r="D2703" t="s">
        <v>4066</v>
      </c>
      <c r="E2703">
        <v>90</v>
      </c>
      <c r="F2703">
        <v>10</v>
      </c>
      <c r="G2703">
        <v>79</v>
      </c>
      <c r="H2703">
        <v>0</v>
      </c>
      <c r="I2703">
        <v>1</v>
      </c>
      <c r="J2703">
        <v>0</v>
      </c>
      <c r="K2703">
        <v>0</v>
      </c>
      <c r="L2703">
        <v>0</v>
      </c>
      <c r="M2703">
        <v>0</v>
      </c>
      <c r="N2703">
        <v>0</v>
      </c>
    </row>
    <row r="2704" spans="1:14" x14ac:dyDescent="0.25">
      <c r="A2704" t="s">
        <v>7265</v>
      </c>
      <c r="B2704" t="s">
        <v>74</v>
      </c>
      <c r="C2704" t="s">
        <v>217</v>
      </c>
      <c r="D2704" t="s">
        <v>4068</v>
      </c>
      <c r="E2704">
        <v>17</v>
      </c>
      <c r="F2704">
        <v>3</v>
      </c>
      <c r="G2704">
        <v>14</v>
      </c>
      <c r="H2704">
        <v>0</v>
      </c>
      <c r="I2704">
        <v>0</v>
      </c>
      <c r="J2704">
        <v>73</v>
      </c>
      <c r="K2704">
        <v>0</v>
      </c>
      <c r="L2704">
        <v>0</v>
      </c>
      <c r="M2704">
        <v>0</v>
      </c>
      <c r="N2704">
        <v>0</v>
      </c>
    </row>
    <row r="2705" spans="1:14" x14ac:dyDescent="0.25">
      <c r="A2705" t="s">
        <v>7266</v>
      </c>
      <c r="B2705" t="s">
        <v>74</v>
      </c>
      <c r="C2705" t="s">
        <v>217</v>
      </c>
      <c r="D2705" t="s">
        <v>4050</v>
      </c>
      <c r="E2705">
        <v>73</v>
      </c>
      <c r="F2705">
        <v>10</v>
      </c>
      <c r="G2705">
        <v>62</v>
      </c>
      <c r="H2705">
        <v>0</v>
      </c>
      <c r="I2705">
        <v>1</v>
      </c>
      <c r="J2705">
        <v>17</v>
      </c>
      <c r="K2705">
        <v>0</v>
      </c>
      <c r="L2705">
        <v>0</v>
      </c>
      <c r="M2705">
        <v>0</v>
      </c>
      <c r="N2705">
        <v>0</v>
      </c>
    </row>
    <row r="2706" spans="1:14" x14ac:dyDescent="0.25">
      <c r="A2706" t="s">
        <v>7267</v>
      </c>
      <c r="B2706" t="s">
        <v>74</v>
      </c>
      <c r="C2706" t="s">
        <v>217</v>
      </c>
      <c r="D2706" t="s">
        <v>4052</v>
      </c>
      <c r="E2706">
        <v>17</v>
      </c>
      <c r="F2706">
        <v>3</v>
      </c>
      <c r="G2706">
        <v>14</v>
      </c>
      <c r="H2706">
        <v>0</v>
      </c>
      <c r="I2706">
        <v>0</v>
      </c>
      <c r="J2706">
        <v>73</v>
      </c>
      <c r="K2706">
        <v>0</v>
      </c>
      <c r="L2706">
        <v>0</v>
      </c>
      <c r="M2706">
        <v>0</v>
      </c>
      <c r="N2706">
        <v>0</v>
      </c>
    </row>
    <row r="2707" spans="1:14" x14ac:dyDescent="0.25">
      <c r="A2707" t="s">
        <v>7268</v>
      </c>
      <c r="B2707" t="s">
        <v>74</v>
      </c>
      <c r="C2707" t="s">
        <v>217</v>
      </c>
      <c r="D2707" t="s">
        <v>4054</v>
      </c>
      <c r="E2707">
        <v>71</v>
      </c>
      <c r="F2707">
        <v>7</v>
      </c>
      <c r="G2707">
        <v>63</v>
      </c>
      <c r="H2707">
        <v>0</v>
      </c>
      <c r="I2707">
        <v>1</v>
      </c>
      <c r="J2707">
        <v>19</v>
      </c>
      <c r="K2707">
        <v>0</v>
      </c>
      <c r="L2707">
        <v>0</v>
      </c>
      <c r="M2707">
        <v>0</v>
      </c>
      <c r="N2707">
        <v>0</v>
      </c>
    </row>
    <row r="2708" spans="1:14" x14ac:dyDescent="0.25">
      <c r="A2708" t="s">
        <v>7269</v>
      </c>
      <c r="B2708" t="s">
        <v>74</v>
      </c>
      <c r="C2708" t="s">
        <v>217</v>
      </c>
      <c r="D2708" t="s">
        <v>4056</v>
      </c>
      <c r="E2708">
        <v>0</v>
      </c>
      <c r="F2708">
        <v>0</v>
      </c>
      <c r="G2708">
        <v>0</v>
      </c>
      <c r="H2708">
        <v>0</v>
      </c>
      <c r="I2708">
        <v>0</v>
      </c>
      <c r="J2708">
        <v>0</v>
      </c>
      <c r="K2708">
        <v>90</v>
      </c>
      <c r="L2708">
        <v>89</v>
      </c>
      <c r="M2708">
        <v>1</v>
      </c>
      <c r="N2708">
        <v>0</v>
      </c>
    </row>
    <row r="2709" spans="1:14" x14ac:dyDescent="0.25">
      <c r="A2709" t="s">
        <v>7270</v>
      </c>
      <c r="B2709" t="s">
        <v>74</v>
      </c>
      <c r="C2709" t="s">
        <v>217</v>
      </c>
      <c r="D2709" t="s">
        <v>4058</v>
      </c>
      <c r="E2709">
        <v>0</v>
      </c>
      <c r="F2709">
        <v>0</v>
      </c>
      <c r="G2709">
        <v>0</v>
      </c>
      <c r="H2709">
        <v>0</v>
      </c>
      <c r="I2709">
        <v>0</v>
      </c>
      <c r="J2709">
        <v>0</v>
      </c>
      <c r="K2709">
        <v>89</v>
      </c>
      <c r="L2709">
        <v>89</v>
      </c>
      <c r="M2709">
        <v>0</v>
      </c>
      <c r="N2709">
        <v>0</v>
      </c>
    </row>
    <row r="2710" spans="1:14" x14ac:dyDescent="0.25">
      <c r="A2710" t="s">
        <v>7271</v>
      </c>
      <c r="B2710" t="s">
        <v>74</v>
      </c>
      <c r="C2710" t="s">
        <v>218</v>
      </c>
      <c r="D2710" t="s">
        <v>4060</v>
      </c>
      <c r="E2710">
        <v>177</v>
      </c>
      <c r="F2710">
        <v>82</v>
      </c>
      <c r="G2710">
        <v>92</v>
      </c>
      <c r="H2710">
        <v>2</v>
      </c>
      <c r="I2710">
        <v>1</v>
      </c>
      <c r="J2710">
        <v>723</v>
      </c>
      <c r="K2710">
        <v>0</v>
      </c>
      <c r="L2710">
        <v>0</v>
      </c>
      <c r="M2710">
        <v>0</v>
      </c>
      <c r="N2710">
        <v>0</v>
      </c>
    </row>
    <row r="2711" spans="1:14" x14ac:dyDescent="0.25">
      <c r="A2711" t="s">
        <v>7272</v>
      </c>
      <c r="B2711" t="s">
        <v>74</v>
      </c>
      <c r="C2711" t="s">
        <v>218</v>
      </c>
      <c r="D2711" t="s">
        <v>4062</v>
      </c>
      <c r="E2711">
        <v>900</v>
      </c>
      <c r="F2711">
        <v>177</v>
      </c>
      <c r="G2711">
        <v>704</v>
      </c>
      <c r="H2711">
        <v>14</v>
      </c>
      <c r="I2711">
        <v>5</v>
      </c>
      <c r="J2711">
        <v>0</v>
      </c>
      <c r="K2711">
        <v>0</v>
      </c>
      <c r="L2711">
        <v>0</v>
      </c>
      <c r="M2711">
        <v>0</v>
      </c>
      <c r="N2711">
        <v>0</v>
      </c>
    </row>
    <row r="2712" spans="1:14" x14ac:dyDescent="0.25">
      <c r="A2712" t="s">
        <v>7273</v>
      </c>
      <c r="B2712" t="s">
        <v>74</v>
      </c>
      <c r="C2712" t="s">
        <v>218</v>
      </c>
      <c r="D2712" t="s">
        <v>4064</v>
      </c>
      <c r="E2712">
        <v>664</v>
      </c>
      <c r="F2712">
        <v>96</v>
      </c>
      <c r="G2712">
        <v>565</v>
      </c>
      <c r="H2712">
        <v>3</v>
      </c>
      <c r="I2712">
        <v>0</v>
      </c>
      <c r="J2712">
        <v>236</v>
      </c>
      <c r="K2712">
        <v>0</v>
      </c>
      <c r="L2712">
        <v>0</v>
      </c>
      <c r="M2712">
        <v>0</v>
      </c>
      <c r="N2712">
        <v>0</v>
      </c>
    </row>
    <row r="2713" spans="1:14" x14ac:dyDescent="0.25">
      <c r="A2713" t="s">
        <v>7274</v>
      </c>
      <c r="B2713" t="s">
        <v>74</v>
      </c>
      <c r="C2713" t="s">
        <v>218</v>
      </c>
      <c r="D2713" t="s">
        <v>4066</v>
      </c>
      <c r="E2713">
        <v>900</v>
      </c>
      <c r="F2713">
        <v>177</v>
      </c>
      <c r="G2713">
        <v>704</v>
      </c>
      <c r="H2713">
        <v>14</v>
      </c>
      <c r="I2713">
        <v>5</v>
      </c>
      <c r="J2713">
        <v>0</v>
      </c>
      <c r="K2713">
        <v>0</v>
      </c>
      <c r="L2713">
        <v>0</v>
      </c>
      <c r="M2713">
        <v>0</v>
      </c>
      <c r="N2713">
        <v>0</v>
      </c>
    </row>
    <row r="2714" spans="1:14" x14ac:dyDescent="0.25">
      <c r="A2714" t="s">
        <v>7275</v>
      </c>
      <c r="B2714" t="s">
        <v>74</v>
      </c>
      <c r="C2714" t="s">
        <v>218</v>
      </c>
      <c r="D2714" t="s">
        <v>4068</v>
      </c>
      <c r="E2714">
        <v>177</v>
      </c>
      <c r="F2714">
        <v>79</v>
      </c>
      <c r="G2714">
        <v>94</v>
      </c>
      <c r="H2714">
        <v>1</v>
      </c>
      <c r="I2714">
        <v>3</v>
      </c>
      <c r="J2714">
        <v>723</v>
      </c>
      <c r="K2714">
        <v>0</v>
      </c>
      <c r="L2714">
        <v>0</v>
      </c>
      <c r="M2714">
        <v>0</v>
      </c>
      <c r="N2714">
        <v>0</v>
      </c>
    </row>
    <row r="2715" spans="1:14" x14ac:dyDescent="0.25">
      <c r="A2715" t="s">
        <v>7276</v>
      </c>
      <c r="B2715" t="s">
        <v>74</v>
      </c>
      <c r="C2715" t="s">
        <v>218</v>
      </c>
      <c r="D2715" t="s">
        <v>4050</v>
      </c>
      <c r="E2715">
        <v>723</v>
      </c>
      <c r="F2715">
        <v>165</v>
      </c>
      <c r="G2715">
        <v>545</v>
      </c>
      <c r="H2715">
        <v>12</v>
      </c>
      <c r="I2715">
        <v>1</v>
      </c>
      <c r="J2715">
        <v>177</v>
      </c>
      <c r="K2715">
        <v>0</v>
      </c>
      <c r="L2715">
        <v>0</v>
      </c>
      <c r="M2715">
        <v>0</v>
      </c>
      <c r="N2715">
        <v>0</v>
      </c>
    </row>
    <row r="2716" spans="1:14" x14ac:dyDescent="0.25">
      <c r="A2716" t="s">
        <v>7277</v>
      </c>
      <c r="B2716" t="s">
        <v>74</v>
      </c>
      <c r="C2716" t="s">
        <v>218</v>
      </c>
      <c r="D2716" t="s">
        <v>4052</v>
      </c>
      <c r="E2716">
        <v>177</v>
      </c>
      <c r="F2716">
        <v>73</v>
      </c>
      <c r="G2716">
        <v>100</v>
      </c>
      <c r="H2716">
        <v>3</v>
      </c>
      <c r="I2716">
        <v>1</v>
      </c>
      <c r="J2716">
        <v>723</v>
      </c>
      <c r="K2716">
        <v>0</v>
      </c>
      <c r="L2716">
        <v>0</v>
      </c>
      <c r="M2716">
        <v>0</v>
      </c>
      <c r="N2716">
        <v>0</v>
      </c>
    </row>
    <row r="2717" spans="1:14" x14ac:dyDescent="0.25">
      <c r="A2717" t="s">
        <v>7278</v>
      </c>
      <c r="B2717" t="s">
        <v>74</v>
      </c>
      <c r="C2717" t="s">
        <v>218</v>
      </c>
      <c r="D2717" t="s">
        <v>4054</v>
      </c>
      <c r="E2717">
        <v>685</v>
      </c>
      <c r="F2717">
        <v>98</v>
      </c>
      <c r="G2717">
        <v>578</v>
      </c>
      <c r="H2717">
        <v>9</v>
      </c>
      <c r="I2717">
        <v>0</v>
      </c>
      <c r="J2717">
        <v>215</v>
      </c>
      <c r="K2717">
        <v>0</v>
      </c>
      <c r="L2717">
        <v>0</v>
      </c>
      <c r="M2717">
        <v>0</v>
      </c>
      <c r="N2717">
        <v>0</v>
      </c>
    </row>
    <row r="2718" spans="1:14" x14ac:dyDescent="0.25">
      <c r="A2718" t="s">
        <v>7279</v>
      </c>
      <c r="B2718" t="s">
        <v>74</v>
      </c>
      <c r="C2718" t="s">
        <v>218</v>
      </c>
      <c r="D2718" t="s">
        <v>4056</v>
      </c>
      <c r="E2718">
        <v>0</v>
      </c>
      <c r="F2718">
        <v>0</v>
      </c>
      <c r="G2718">
        <v>0</v>
      </c>
      <c r="H2718">
        <v>0</v>
      </c>
      <c r="I2718">
        <v>0</v>
      </c>
      <c r="J2718">
        <v>0</v>
      </c>
      <c r="K2718">
        <v>900</v>
      </c>
      <c r="L2718">
        <v>886</v>
      </c>
      <c r="M2718">
        <v>14</v>
      </c>
      <c r="N2718">
        <v>0</v>
      </c>
    </row>
    <row r="2719" spans="1:14" x14ac:dyDescent="0.25">
      <c r="A2719" t="s">
        <v>7280</v>
      </c>
      <c r="B2719" t="s">
        <v>74</v>
      </c>
      <c r="C2719" t="s">
        <v>218</v>
      </c>
      <c r="D2719" t="s">
        <v>4058</v>
      </c>
      <c r="E2719">
        <v>0</v>
      </c>
      <c r="F2719">
        <v>0</v>
      </c>
      <c r="G2719">
        <v>0</v>
      </c>
      <c r="H2719">
        <v>0</v>
      </c>
      <c r="I2719">
        <v>0</v>
      </c>
      <c r="J2719">
        <v>0</v>
      </c>
      <c r="K2719">
        <v>835</v>
      </c>
      <c r="L2719">
        <v>822</v>
      </c>
      <c r="M2719">
        <v>13</v>
      </c>
      <c r="N2719">
        <v>0</v>
      </c>
    </row>
    <row r="2720" spans="1:14" x14ac:dyDescent="0.25">
      <c r="A2720" t="s">
        <v>7281</v>
      </c>
      <c r="B2720" t="s">
        <v>74</v>
      </c>
      <c r="C2720" t="s">
        <v>219</v>
      </c>
      <c r="D2720" t="s">
        <v>4060</v>
      </c>
      <c r="E2720">
        <v>17</v>
      </c>
      <c r="F2720">
        <v>4</v>
      </c>
      <c r="G2720">
        <v>13</v>
      </c>
      <c r="H2720">
        <v>0</v>
      </c>
      <c r="I2720">
        <v>0</v>
      </c>
      <c r="J2720">
        <v>132</v>
      </c>
      <c r="K2720">
        <v>0</v>
      </c>
      <c r="L2720">
        <v>0</v>
      </c>
      <c r="M2720">
        <v>0</v>
      </c>
      <c r="N2720">
        <v>0</v>
      </c>
    </row>
    <row r="2721" spans="1:14" x14ac:dyDescent="0.25">
      <c r="A2721" t="s">
        <v>7282</v>
      </c>
      <c r="B2721" t="s">
        <v>74</v>
      </c>
      <c r="C2721" t="s">
        <v>219</v>
      </c>
      <c r="D2721" t="s">
        <v>4062</v>
      </c>
      <c r="E2721">
        <v>149</v>
      </c>
      <c r="F2721">
        <v>18</v>
      </c>
      <c r="G2721">
        <v>129</v>
      </c>
      <c r="H2721">
        <v>2</v>
      </c>
      <c r="I2721">
        <v>0</v>
      </c>
      <c r="J2721">
        <v>0</v>
      </c>
      <c r="K2721">
        <v>0</v>
      </c>
      <c r="L2721">
        <v>0</v>
      </c>
      <c r="M2721">
        <v>0</v>
      </c>
      <c r="N2721">
        <v>0</v>
      </c>
    </row>
    <row r="2722" spans="1:14" x14ac:dyDescent="0.25">
      <c r="A2722" t="s">
        <v>7283</v>
      </c>
      <c r="B2722" t="s">
        <v>74</v>
      </c>
      <c r="C2722" t="s">
        <v>219</v>
      </c>
      <c r="D2722" t="s">
        <v>4064</v>
      </c>
      <c r="E2722">
        <v>119</v>
      </c>
      <c r="F2722">
        <v>14</v>
      </c>
      <c r="G2722">
        <v>105</v>
      </c>
      <c r="H2722">
        <v>0</v>
      </c>
      <c r="I2722">
        <v>0</v>
      </c>
      <c r="J2722">
        <v>30</v>
      </c>
      <c r="K2722">
        <v>0</v>
      </c>
      <c r="L2722">
        <v>0</v>
      </c>
      <c r="M2722">
        <v>0</v>
      </c>
      <c r="N2722">
        <v>0</v>
      </c>
    </row>
    <row r="2723" spans="1:14" x14ac:dyDescent="0.25">
      <c r="A2723" t="s">
        <v>7284</v>
      </c>
      <c r="B2723" t="s">
        <v>74</v>
      </c>
      <c r="C2723" t="s">
        <v>219</v>
      </c>
      <c r="D2723" t="s">
        <v>4066</v>
      </c>
      <c r="E2723">
        <v>149</v>
      </c>
      <c r="F2723">
        <v>18</v>
      </c>
      <c r="G2723">
        <v>129</v>
      </c>
      <c r="H2723">
        <v>2</v>
      </c>
      <c r="I2723">
        <v>0</v>
      </c>
      <c r="J2723">
        <v>0</v>
      </c>
      <c r="K2723">
        <v>0</v>
      </c>
      <c r="L2723">
        <v>0</v>
      </c>
      <c r="M2723">
        <v>0</v>
      </c>
      <c r="N2723">
        <v>0</v>
      </c>
    </row>
    <row r="2724" spans="1:14" x14ac:dyDescent="0.25">
      <c r="A2724" t="s">
        <v>7285</v>
      </c>
      <c r="B2724" t="s">
        <v>74</v>
      </c>
      <c r="C2724" t="s">
        <v>219</v>
      </c>
      <c r="D2724" t="s">
        <v>4068</v>
      </c>
      <c r="E2724">
        <v>17</v>
      </c>
      <c r="F2724">
        <v>3</v>
      </c>
      <c r="G2724">
        <v>14</v>
      </c>
      <c r="H2724">
        <v>0</v>
      </c>
      <c r="I2724">
        <v>0</v>
      </c>
      <c r="J2724">
        <v>132</v>
      </c>
      <c r="K2724">
        <v>0</v>
      </c>
      <c r="L2724">
        <v>0</v>
      </c>
      <c r="M2724">
        <v>0</v>
      </c>
      <c r="N2724">
        <v>0</v>
      </c>
    </row>
    <row r="2725" spans="1:14" x14ac:dyDescent="0.25">
      <c r="A2725" t="s">
        <v>7286</v>
      </c>
      <c r="B2725" t="s">
        <v>74</v>
      </c>
      <c r="C2725" t="s">
        <v>219</v>
      </c>
      <c r="D2725" t="s">
        <v>4050</v>
      </c>
      <c r="E2725">
        <v>132</v>
      </c>
      <c r="F2725">
        <v>22</v>
      </c>
      <c r="G2725">
        <v>108</v>
      </c>
      <c r="H2725">
        <v>2</v>
      </c>
      <c r="I2725">
        <v>0</v>
      </c>
      <c r="J2725">
        <v>17</v>
      </c>
      <c r="K2725">
        <v>0</v>
      </c>
      <c r="L2725">
        <v>0</v>
      </c>
      <c r="M2725">
        <v>0</v>
      </c>
      <c r="N2725">
        <v>0</v>
      </c>
    </row>
    <row r="2726" spans="1:14" x14ac:dyDescent="0.25">
      <c r="A2726" t="s">
        <v>7287</v>
      </c>
      <c r="B2726" t="s">
        <v>74</v>
      </c>
      <c r="C2726" t="s">
        <v>219</v>
      </c>
      <c r="D2726" t="s">
        <v>4052</v>
      </c>
      <c r="E2726">
        <v>17</v>
      </c>
      <c r="F2726">
        <v>3</v>
      </c>
      <c r="G2726">
        <v>14</v>
      </c>
      <c r="H2726">
        <v>0</v>
      </c>
      <c r="I2726">
        <v>0</v>
      </c>
      <c r="J2726">
        <v>132</v>
      </c>
      <c r="K2726">
        <v>0</v>
      </c>
      <c r="L2726">
        <v>0</v>
      </c>
      <c r="M2726">
        <v>0</v>
      </c>
      <c r="N2726">
        <v>0</v>
      </c>
    </row>
    <row r="2727" spans="1:14" x14ac:dyDescent="0.25">
      <c r="A2727" t="s">
        <v>7288</v>
      </c>
      <c r="B2727" t="s">
        <v>74</v>
      </c>
      <c r="C2727" t="s">
        <v>219</v>
      </c>
      <c r="D2727" t="s">
        <v>4054</v>
      </c>
      <c r="E2727">
        <v>123</v>
      </c>
      <c r="F2727">
        <v>14</v>
      </c>
      <c r="G2727">
        <v>109</v>
      </c>
      <c r="H2727">
        <v>0</v>
      </c>
      <c r="I2727">
        <v>0</v>
      </c>
      <c r="J2727">
        <v>26</v>
      </c>
      <c r="K2727">
        <v>0</v>
      </c>
      <c r="L2727">
        <v>0</v>
      </c>
      <c r="M2727">
        <v>0</v>
      </c>
      <c r="N2727">
        <v>0</v>
      </c>
    </row>
    <row r="2728" spans="1:14" x14ac:dyDescent="0.25">
      <c r="A2728" t="s">
        <v>7289</v>
      </c>
      <c r="B2728" t="s">
        <v>74</v>
      </c>
      <c r="C2728" t="s">
        <v>219</v>
      </c>
      <c r="D2728" t="s">
        <v>4056</v>
      </c>
      <c r="E2728">
        <v>0</v>
      </c>
      <c r="F2728">
        <v>0</v>
      </c>
      <c r="G2728">
        <v>0</v>
      </c>
      <c r="H2728">
        <v>0</v>
      </c>
      <c r="I2728">
        <v>0</v>
      </c>
      <c r="J2728">
        <v>0</v>
      </c>
      <c r="K2728">
        <v>149</v>
      </c>
      <c r="L2728">
        <v>147</v>
      </c>
      <c r="M2728">
        <v>2</v>
      </c>
      <c r="N2728">
        <v>0</v>
      </c>
    </row>
    <row r="2729" spans="1:14" x14ac:dyDescent="0.25">
      <c r="A2729" t="s">
        <v>7290</v>
      </c>
      <c r="B2729" t="s">
        <v>74</v>
      </c>
      <c r="C2729" t="s">
        <v>219</v>
      </c>
      <c r="D2729" t="s">
        <v>4058</v>
      </c>
      <c r="E2729">
        <v>0</v>
      </c>
      <c r="F2729">
        <v>0</v>
      </c>
      <c r="G2729">
        <v>0</v>
      </c>
      <c r="H2729">
        <v>0</v>
      </c>
      <c r="I2729">
        <v>0</v>
      </c>
      <c r="J2729">
        <v>0</v>
      </c>
      <c r="K2729">
        <v>138</v>
      </c>
      <c r="L2729">
        <v>136</v>
      </c>
      <c r="M2729">
        <v>2</v>
      </c>
      <c r="N2729">
        <v>0</v>
      </c>
    </row>
    <row r="2730" spans="1:14" x14ac:dyDescent="0.25">
      <c r="A2730" t="s">
        <v>7291</v>
      </c>
      <c r="B2730" t="s">
        <v>74</v>
      </c>
      <c r="C2730" t="s">
        <v>220</v>
      </c>
      <c r="D2730" t="s">
        <v>4060</v>
      </c>
      <c r="E2730">
        <v>43</v>
      </c>
      <c r="F2730">
        <v>14</v>
      </c>
      <c r="G2730">
        <v>27</v>
      </c>
      <c r="H2730">
        <v>1</v>
      </c>
      <c r="I2730">
        <v>1</v>
      </c>
      <c r="J2730">
        <v>122</v>
      </c>
      <c r="K2730">
        <v>0</v>
      </c>
      <c r="L2730">
        <v>0</v>
      </c>
      <c r="M2730">
        <v>0</v>
      </c>
      <c r="N2730">
        <v>0</v>
      </c>
    </row>
    <row r="2731" spans="1:14" x14ac:dyDescent="0.25">
      <c r="A2731" t="s">
        <v>7292</v>
      </c>
      <c r="B2731" t="s">
        <v>74</v>
      </c>
      <c r="C2731" t="s">
        <v>220</v>
      </c>
      <c r="D2731" t="s">
        <v>4062</v>
      </c>
      <c r="E2731">
        <v>165</v>
      </c>
      <c r="F2731">
        <v>22</v>
      </c>
      <c r="G2731">
        <v>139</v>
      </c>
      <c r="H2731">
        <v>3</v>
      </c>
      <c r="I2731">
        <v>1</v>
      </c>
      <c r="J2731">
        <v>0</v>
      </c>
      <c r="K2731">
        <v>0</v>
      </c>
      <c r="L2731">
        <v>0</v>
      </c>
      <c r="M2731">
        <v>0</v>
      </c>
      <c r="N2731">
        <v>0</v>
      </c>
    </row>
    <row r="2732" spans="1:14" x14ac:dyDescent="0.25">
      <c r="A2732" t="s">
        <v>7293</v>
      </c>
      <c r="B2732" t="s">
        <v>74</v>
      </c>
      <c r="C2732" t="s">
        <v>220</v>
      </c>
      <c r="D2732" t="s">
        <v>4064</v>
      </c>
      <c r="E2732">
        <v>118</v>
      </c>
      <c r="F2732">
        <v>12</v>
      </c>
      <c r="G2732">
        <v>106</v>
      </c>
      <c r="H2732">
        <v>0</v>
      </c>
      <c r="I2732">
        <v>0</v>
      </c>
      <c r="J2732">
        <v>47</v>
      </c>
      <c r="K2732">
        <v>0</v>
      </c>
      <c r="L2732">
        <v>0</v>
      </c>
      <c r="M2732">
        <v>0</v>
      </c>
      <c r="N2732">
        <v>0</v>
      </c>
    </row>
    <row r="2733" spans="1:14" x14ac:dyDescent="0.25">
      <c r="A2733" t="s">
        <v>7294</v>
      </c>
      <c r="B2733" t="s">
        <v>74</v>
      </c>
      <c r="C2733" t="s">
        <v>220</v>
      </c>
      <c r="D2733" t="s">
        <v>4066</v>
      </c>
      <c r="E2733">
        <v>165</v>
      </c>
      <c r="F2733">
        <v>22</v>
      </c>
      <c r="G2733">
        <v>139</v>
      </c>
      <c r="H2733">
        <v>3</v>
      </c>
      <c r="I2733">
        <v>1</v>
      </c>
      <c r="J2733">
        <v>0</v>
      </c>
      <c r="K2733">
        <v>0</v>
      </c>
      <c r="L2733">
        <v>0</v>
      </c>
      <c r="M2733">
        <v>0</v>
      </c>
      <c r="N2733">
        <v>0</v>
      </c>
    </row>
    <row r="2734" spans="1:14" x14ac:dyDescent="0.25">
      <c r="A2734" t="s">
        <v>7295</v>
      </c>
      <c r="B2734" t="s">
        <v>74</v>
      </c>
      <c r="C2734" t="s">
        <v>220</v>
      </c>
      <c r="D2734" t="s">
        <v>4068</v>
      </c>
      <c r="E2734">
        <v>43</v>
      </c>
      <c r="F2734">
        <v>12</v>
      </c>
      <c r="G2734">
        <v>29</v>
      </c>
      <c r="H2734">
        <v>1</v>
      </c>
      <c r="I2734">
        <v>1</v>
      </c>
      <c r="J2734">
        <v>122</v>
      </c>
      <c r="K2734">
        <v>0</v>
      </c>
      <c r="L2734">
        <v>0</v>
      </c>
      <c r="M2734">
        <v>0</v>
      </c>
      <c r="N2734">
        <v>0</v>
      </c>
    </row>
    <row r="2735" spans="1:14" x14ac:dyDescent="0.25">
      <c r="A2735" t="s">
        <v>7296</v>
      </c>
      <c r="B2735" t="s">
        <v>74</v>
      </c>
      <c r="C2735" t="s">
        <v>220</v>
      </c>
      <c r="D2735" t="s">
        <v>4050</v>
      </c>
      <c r="E2735">
        <v>122</v>
      </c>
      <c r="F2735">
        <v>20</v>
      </c>
      <c r="G2735">
        <v>101</v>
      </c>
      <c r="H2735">
        <v>1</v>
      </c>
      <c r="I2735">
        <v>0</v>
      </c>
      <c r="J2735">
        <v>43</v>
      </c>
      <c r="K2735">
        <v>0</v>
      </c>
      <c r="L2735">
        <v>0</v>
      </c>
      <c r="M2735">
        <v>0</v>
      </c>
      <c r="N2735">
        <v>0</v>
      </c>
    </row>
    <row r="2736" spans="1:14" x14ac:dyDescent="0.25">
      <c r="A2736" t="s">
        <v>7297</v>
      </c>
      <c r="B2736" t="s">
        <v>74</v>
      </c>
      <c r="C2736" t="s">
        <v>220</v>
      </c>
      <c r="D2736" t="s">
        <v>4052</v>
      </c>
      <c r="E2736">
        <v>43</v>
      </c>
      <c r="F2736">
        <v>9</v>
      </c>
      <c r="G2736">
        <v>31</v>
      </c>
      <c r="H2736">
        <v>2</v>
      </c>
      <c r="I2736">
        <v>1</v>
      </c>
      <c r="J2736">
        <v>122</v>
      </c>
      <c r="K2736">
        <v>0</v>
      </c>
      <c r="L2736">
        <v>0</v>
      </c>
      <c r="M2736">
        <v>0</v>
      </c>
      <c r="N2736">
        <v>0</v>
      </c>
    </row>
    <row r="2737" spans="1:14" x14ac:dyDescent="0.25">
      <c r="A2737" t="s">
        <v>7298</v>
      </c>
      <c r="B2737" t="s">
        <v>74</v>
      </c>
      <c r="C2737" t="s">
        <v>220</v>
      </c>
      <c r="D2737" t="s">
        <v>4054</v>
      </c>
      <c r="E2737">
        <v>118</v>
      </c>
      <c r="F2737">
        <v>12</v>
      </c>
      <c r="G2737">
        <v>106</v>
      </c>
      <c r="H2737">
        <v>0</v>
      </c>
      <c r="I2737">
        <v>0</v>
      </c>
      <c r="J2737">
        <v>47</v>
      </c>
      <c r="K2737">
        <v>0</v>
      </c>
      <c r="L2737">
        <v>0</v>
      </c>
      <c r="M2737">
        <v>0</v>
      </c>
      <c r="N2737">
        <v>0</v>
      </c>
    </row>
    <row r="2738" spans="1:14" x14ac:dyDescent="0.25">
      <c r="A2738" t="s">
        <v>7299</v>
      </c>
      <c r="B2738" t="s">
        <v>74</v>
      </c>
      <c r="C2738" t="s">
        <v>220</v>
      </c>
      <c r="D2738" t="s">
        <v>4056</v>
      </c>
      <c r="E2738">
        <v>0</v>
      </c>
      <c r="F2738">
        <v>0</v>
      </c>
      <c r="G2738">
        <v>0</v>
      </c>
      <c r="H2738">
        <v>0</v>
      </c>
      <c r="I2738">
        <v>0</v>
      </c>
      <c r="J2738">
        <v>0</v>
      </c>
      <c r="K2738">
        <v>165</v>
      </c>
      <c r="L2738">
        <v>163</v>
      </c>
      <c r="M2738">
        <v>2</v>
      </c>
      <c r="N2738">
        <v>0</v>
      </c>
    </row>
    <row r="2739" spans="1:14" x14ac:dyDescent="0.25">
      <c r="A2739" t="s">
        <v>7300</v>
      </c>
      <c r="B2739" t="s">
        <v>74</v>
      </c>
      <c r="C2739" t="s">
        <v>220</v>
      </c>
      <c r="D2739" t="s">
        <v>4058</v>
      </c>
      <c r="E2739">
        <v>0</v>
      </c>
      <c r="F2739">
        <v>0</v>
      </c>
      <c r="G2739">
        <v>0</v>
      </c>
      <c r="H2739">
        <v>0</v>
      </c>
      <c r="I2739">
        <v>0</v>
      </c>
      <c r="J2739">
        <v>0</v>
      </c>
      <c r="K2739">
        <v>156</v>
      </c>
      <c r="L2739">
        <v>154</v>
      </c>
      <c r="M2739">
        <v>2</v>
      </c>
      <c r="N2739">
        <v>0</v>
      </c>
    </row>
    <row r="2740" spans="1:14" x14ac:dyDescent="0.25">
      <c r="A2740" t="s">
        <v>7301</v>
      </c>
      <c r="B2740" t="s">
        <v>74</v>
      </c>
      <c r="C2740" t="s">
        <v>221</v>
      </c>
      <c r="D2740" t="s">
        <v>4060</v>
      </c>
      <c r="E2740">
        <v>27</v>
      </c>
      <c r="F2740">
        <v>2</v>
      </c>
      <c r="G2740">
        <v>25</v>
      </c>
      <c r="H2740">
        <v>0</v>
      </c>
      <c r="I2740">
        <v>0</v>
      </c>
      <c r="J2740">
        <v>144</v>
      </c>
      <c r="K2740">
        <v>0</v>
      </c>
      <c r="L2740">
        <v>0</v>
      </c>
      <c r="M2740">
        <v>0</v>
      </c>
      <c r="N2740">
        <v>0</v>
      </c>
    </row>
    <row r="2741" spans="1:14" x14ac:dyDescent="0.25">
      <c r="A2741" t="s">
        <v>7302</v>
      </c>
      <c r="B2741" t="s">
        <v>74</v>
      </c>
      <c r="C2741" t="s">
        <v>221</v>
      </c>
      <c r="D2741" t="s">
        <v>4062</v>
      </c>
      <c r="E2741">
        <v>171</v>
      </c>
      <c r="F2741">
        <v>12</v>
      </c>
      <c r="G2741">
        <v>151</v>
      </c>
      <c r="H2741">
        <v>7</v>
      </c>
      <c r="I2741">
        <v>1</v>
      </c>
      <c r="J2741">
        <v>0</v>
      </c>
      <c r="K2741">
        <v>0</v>
      </c>
      <c r="L2741">
        <v>0</v>
      </c>
      <c r="M2741">
        <v>0</v>
      </c>
      <c r="N2741">
        <v>0</v>
      </c>
    </row>
    <row r="2742" spans="1:14" x14ac:dyDescent="0.25">
      <c r="A2742" t="s">
        <v>7303</v>
      </c>
      <c r="B2742" t="s">
        <v>74</v>
      </c>
      <c r="C2742" t="s">
        <v>221</v>
      </c>
      <c r="D2742" t="s">
        <v>4064</v>
      </c>
      <c r="E2742">
        <v>132</v>
      </c>
      <c r="F2742">
        <v>8</v>
      </c>
      <c r="G2742">
        <v>119</v>
      </c>
      <c r="H2742">
        <v>4</v>
      </c>
      <c r="I2742">
        <v>1</v>
      </c>
      <c r="J2742">
        <v>39</v>
      </c>
      <c r="K2742">
        <v>0</v>
      </c>
      <c r="L2742">
        <v>0</v>
      </c>
      <c r="M2742">
        <v>0</v>
      </c>
      <c r="N2742">
        <v>0</v>
      </c>
    </row>
    <row r="2743" spans="1:14" x14ac:dyDescent="0.25">
      <c r="A2743" t="s">
        <v>7304</v>
      </c>
      <c r="B2743" t="s">
        <v>74</v>
      </c>
      <c r="C2743" t="s">
        <v>221</v>
      </c>
      <c r="D2743" t="s">
        <v>4066</v>
      </c>
      <c r="E2743">
        <v>171</v>
      </c>
      <c r="F2743">
        <v>12</v>
      </c>
      <c r="G2743">
        <v>151</v>
      </c>
      <c r="H2743">
        <v>7</v>
      </c>
      <c r="I2743">
        <v>1</v>
      </c>
      <c r="J2743">
        <v>0</v>
      </c>
      <c r="K2743">
        <v>0</v>
      </c>
      <c r="L2743">
        <v>0</v>
      </c>
      <c r="M2743">
        <v>0</v>
      </c>
      <c r="N2743">
        <v>0</v>
      </c>
    </row>
    <row r="2744" spans="1:14" x14ac:dyDescent="0.25">
      <c r="A2744" t="s">
        <v>7305</v>
      </c>
      <c r="B2744" t="s">
        <v>74</v>
      </c>
      <c r="C2744" t="s">
        <v>221</v>
      </c>
      <c r="D2744" t="s">
        <v>4068</v>
      </c>
      <c r="E2744">
        <v>27</v>
      </c>
      <c r="F2744">
        <v>3</v>
      </c>
      <c r="G2744">
        <v>23</v>
      </c>
      <c r="H2744">
        <v>1</v>
      </c>
      <c r="I2744">
        <v>0</v>
      </c>
      <c r="J2744">
        <v>144</v>
      </c>
      <c r="K2744">
        <v>0</v>
      </c>
      <c r="L2744">
        <v>0</v>
      </c>
      <c r="M2744">
        <v>0</v>
      </c>
      <c r="N2744">
        <v>0</v>
      </c>
    </row>
    <row r="2745" spans="1:14" x14ac:dyDescent="0.25">
      <c r="A2745" t="s">
        <v>7306</v>
      </c>
      <c r="B2745" t="s">
        <v>74</v>
      </c>
      <c r="C2745" t="s">
        <v>221</v>
      </c>
      <c r="D2745" t="s">
        <v>4050</v>
      </c>
      <c r="E2745">
        <v>144</v>
      </c>
      <c r="F2745">
        <v>19</v>
      </c>
      <c r="G2745">
        <v>119</v>
      </c>
      <c r="H2745">
        <v>5</v>
      </c>
      <c r="I2745">
        <v>1</v>
      </c>
      <c r="J2745">
        <v>27</v>
      </c>
      <c r="K2745">
        <v>0</v>
      </c>
      <c r="L2745">
        <v>0</v>
      </c>
      <c r="M2745">
        <v>0</v>
      </c>
      <c r="N2745">
        <v>0</v>
      </c>
    </row>
    <row r="2746" spans="1:14" x14ac:dyDescent="0.25">
      <c r="A2746" t="s">
        <v>7307</v>
      </c>
      <c r="B2746" t="s">
        <v>74</v>
      </c>
      <c r="C2746" t="s">
        <v>221</v>
      </c>
      <c r="D2746" t="s">
        <v>4052</v>
      </c>
      <c r="E2746">
        <v>27</v>
      </c>
      <c r="F2746">
        <v>1</v>
      </c>
      <c r="G2746">
        <v>25</v>
      </c>
      <c r="H2746">
        <v>1</v>
      </c>
      <c r="I2746">
        <v>0</v>
      </c>
      <c r="J2746">
        <v>144</v>
      </c>
      <c r="K2746">
        <v>0</v>
      </c>
      <c r="L2746">
        <v>0</v>
      </c>
      <c r="M2746">
        <v>0</v>
      </c>
      <c r="N2746">
        <v>0</v>
      </c>
    </row>
    <row r="2747" spans="1:14" x14ac:dyDescent="0.25">
      <c r="A2747" t="s">
        <v>7308</v>
      </c>
      <c r="B2747" t="s">
        <v>74</v>
      </c>
      <c r="C2747" t="s">
        <v>221</v>
      </c>
      <c r="D2747" t="s">
        <v>4054</v>
      </c>
      <c r="E2747">
        <v>134</v>
      </c>
      <c r="F2747">
        <v>8</v>
      </c>
      <c r="G2747">
        <v>120</v>
      </c>
      <c r="H2747">
        <v>5</v>
      </c>
      <c r="I2747">
        <v>1</v>
      </c>
      <c r="J2747">
        <v>37</v>
      </c>
      <c r="K2747">
        <v>0</v>
      </c>
      <c r="L2747">
        <v>0</v>
      </c>
      <c r="M2747">
        <v>0</v>
      </c>
      <c r="N2747">
        <v>0</v>
      </c>
    </row>
    <row r="2748" spans="1:14" x14ac:dyDescent="0.25">
      <c r="A2748" t="s">
        <v>7309</v>
      </c>
      <c r="B2748" t="s">
        <v>74</v>
      </c>
      <c r="C2748" t="s">
        <v>221</v>
      </c>
      <c r="D2748" t="s">
        <v>4056</v>
      </c>
      <c r="E2748">
        <v>0</v>
      </c>
      <c r="F2748">
        <v>0</v>
      </c>
      <c r="G2748">
        <v>0</v>
      </c>
      <c r="H2748">
        <v>0</v>
      </c>
      <c r="I2748">
        <v>0</v>
      </c>
      <c r="J2748">
        <v>0</v>
      </c>
      <c r="K2748">
        <v>171</v>
      </c>
      <c r="L2748">
        <v>164</v>
      </c>
      <c r="M2748">
        <v>7</v>
      </c>
      <c r="N2748">
        <v>0</v>
      </c>
    </row>
    <row r="2749" spans="1:14" x14ac:dyDescent="0.25">
      <c r="A2749" t="s">
        <v>7310</v>
      </c>
      <c r="B2749" t="s">
        <v>74</v>
      </c>
      <c r="C2749" t="s">
        <v>221</v>
      </c>
      <c r="D2749" t="s">
        <v>4058</v>
      </c>
      <c r="E2749">
        <v>0</v>
      </c>
      <c r="F2749">
        <v>0</v>
      </c>
      <c r="G2749">
        <v>0</v>
      </c>
      <c r="H2749">
        <v>0</v>
      </c>
      <c r="I2749">
        <v>0</v>
      </c>
      <c r="J2749">
        <v>0</v>
      </c>
      <c r="K2749">
        <v>167</v>
      </c>
      <c r="L2749">
        <v>162</v>
      </c>
      <c r="M2749">
        <v>5</v>
      </c>
      <c r="N2749">
        <v>0</v>
      </c>
    </row>
    <row r="2750" spans="1:14" x14ac:dyDescent="0.25">
      <c r="A2750" t="s">
        <v>7311</v>
      </c>
      <c r="B2750" t="s">
        <v>74</v>
      </c>
      <c r="C2750" t="s">
        <v>222</v>
      </c>
      <c r="D2750" t="s">
        <v>4060</v>
      </c>
      <c r="E2750">
        <v>20</v>
      </c>
      <c r="F2750">
        <v>4</v>
      </c>
      <c r="G2750">
        <v>14</v>
      </c>
      <c r="H2750">
        <v>2</v>
      </c>
      <c r="I2750">
        <v>0</v>
      </c>
      <c r="J2750">
        <v>49</v>
      </c>
      <c r="K2750">
        <v>0</v>
      </c>
      <c r="L2750">
        <v>0</v>
      </c>
      <c r="M2750">
        <v>0</v>
      </c>
      <c r="N2750">
        <v>0</v>
      </c>
    </row>
    <row r="2751" spans="1:14" x14ac:dyDescent="0.25">
      <c r="A2751" t="s">
        <v>7312</v>
      </c>
      <c r="B2751" t="s">
        <v>74</v>
      </c>
      <c r="C2751" t="s">
        <v>222</v>
      </c>
      <c r="D2751" t="s">
        <v>4062</v>
      </c>
      <c r="E2751">
        <v>69</v>
      </c>
      <c r="F2751">
        <v>8</v>
      </c>
      <c r="G2751">
        <v>59</v>
      </c>
      <c r="H2751">
        <v>1</v>
      </c>
      <c r="I2751">
        <v>1</v>
      </c>
      <c r="J2751">
        <v>0</v>
      </c>
      <c r="K2751">
        <v>0</v>
      </c>
      <c r="L2751">
        <v>0</v>
      </c>
      <c r="M2751">
        <v>0</v>
      </c>
      <c r="N2751">
        <v>0</v>
      </c>
    </row>
    <row r="2752" spans="1:14" x14ac:dyDescent="0.25">
      <c r="A2752" t="s">
        <v>7313</v>
      </c>
      <c r="B2752" t="s">
        <v>74</v>
      </c>
      <c r="C2752" t="s">
        <v>222</v>
      </c>
      <c r="D2752" t="s">
        <v>4064</v>
      </c>
      <c r="E2752">
        <v>46</v>
      </c>
      <c r="F2752">
        <v>4</v>
      </c>
      <c r="G2752">
        <v>42</v>
      </c>
      <c r="H2752">
        <v>0</v>
      </c>
      <c r="I2752">
        <v>0</v>
      </c>
      <c r="J2752">
        <v>23</v>
      </c>
      <c r="K2752">
        <v>0</v>
      </c>
      <c r="L2752">
        <v>0</v>
      </c>
      <c r="M2752">
        <v>0</v>
      </c>
      <c r="N2752">
        <v>0</v>
      </c>
    </row>
    <row r="2753" spans="1:14" x14ac:dyDescent="0.25">
      <c r="A2753" t="s">
        <v>7314</v>
      </c>
      <c r="B2753" t="s">
        <v>74</v>
      </c>
      <c r="C2753" t="s">
        <v>222</v>
      </c>
      <c r="D2753" t="s">
        <v>4066</v>
      </c>
      <c r="E2753">
        <v>69</v>
      </c>
      <c r="F2753">
        <v>8</v>
      </c>
      <c r="G2753">
        <v>59</v>
      </c>
      <c r="H2753">
        <v>1</v>
      </c>
      <c r="I2753">
        <v>1</v>
      </c>
      <c r="J2753">
        <v>0</v>
      </c>
      <c r="K2753">
        <v>0</v>
      </c>
      <c r="L2753">
        <v>0</v>
      </c>
      <c r="M2753">
        <v>0</v>
      </c>
      <c r="N2753">
        <v>0</v>
      </c>
    </row>
    <row r="2754" spans="1:14" x14ac:dyDescent="0.25">
      <c r="A2754" t="s">
        <v>7315</v>
      </c>
      <c r="B2754" t="s">
        <v>74</v>
      </c>
      <c r="C2754" t="s">
        <v>222</v>
      </c>
      <c r="D2754" t="s">
        <v>4068</v>
      </c>
      <c r="E2754">
        <v>20</v>
      </c>
      <c r="F2754">
        <v>2</v>
      </c>
      <c r="G2754">
        <v>16</v>
      </c>
      <c r="H2754">
        <v>2</v>
      </c>
      <c r="I2754">
        <v>0</v>
      </c>
      <c r="J2754">
        <v>49</v>
      </c>
      <c r="K2754">
        <v>0</v>
      </c>
      <c r="L2754">
        <v>0</v>
      </c>
      <c r="M2754">
        <v>0</v>
      </c>
      <c r="N2754">
        <v>0</v>
      </c>
    </row>
    <row r="2755" spans="1:14" x14ac:dyDescent="0.25">
      <c r="A2755" t="s">
        <v>7316</v>
      </c>
      <c r="B2755" t="s">
        <v>74</v>
      </c>
      <c r="C2755" t="s">
        <v>222</v>
      </c>
      <c r="D2755" t="s">
        <v>4050</v>
      </c>
      <c r="E2755">
        <v>49</v>
      </c>
      <c r="F2755">
        <v>6</v>
      </c>
      <c r="G2755">
        <v>43</v>
      </c>
      <c r="H2755">
        <v>0</v>
      </c>
      <c r="I2755">
        <v>0</v>
      </c>
      <c r="J2755">
        <v>20</v>
      </c>
      <c r="K2755">
        <v>0</v>
      </c>
      <c r="L2755">
        <v>0</v>
      </c>
      <c r="M2755">
        <v>0</v>
      </c>
      <c r="N2755">
        <v>0</v>
      </c>
    </row>
    <row r="2756" spans="1:14" x14ac:dyDescent="0.25">
      <c r="A2756" t="s">
        <v>7317</v>
      </c>
      <c r="B2756" t="s">
        <v>74</v>
      </c>
      <c r="C2756" t="s">
        <v>222</v>
      </c>
      <c r="D2756" t="s">
        <v>4052</v>
      </c>
      <c r="E2756">
        <v>20</v>
      </c>
      <c r="F2756">
        <v>2</v>
      </c>
      <c r="G2756">
        <v>16</v>
      </c>
      <c r="H2756">
        <v>2</v>
      </c>
      <c r="I2756">
        <v>0</v>
      </c>
      <c r="J2756">
        <v>49</v>
      </c>
      <c r="K2756">
        <v>0</v>
      </c>
      <c r="L2756">
        <v>0</v>
      </c>
      <c r="M2756">
        <v>0</v>
      </c>
      <c r="N2756">
        <v>0</v>
      </c>
    </row>
    <row r="2757" spans="1:14" x14ac:dyDescent="0.25">
      <c r="A2757" t="s">
        <v>7318</v>
      </c>
      <c r="B2757" t="s">
        <v>74</v>
      </c>
      <c r="C2757" t="s">
        <v>222</v>
      </c>
      <c r="D2757" t="s">
        <v>4054</v>
      </c>
      <c r="E2757">
        <v>46</v>
      </c>
      <c r="F2757">
        <v>4</v>
      </c>
      <c r="G2757">
        <v>42</v>
      </c>
      <c r="H2757">
        <v>0</v>
      </c>
      <c r="I2757">
        <v>0</v>
      </c>
      <c r="J2757">
        <v>23</v>
      </c>
      <c r="K2757">
        <v>0</v>
      </c>
      <c r="L2757">
        <v>0</v>
      </c>
      <c r="M2757">
        <v>0</v>
      </c>
      <c r="N2757">
        <v>0</v>
      </c>
    </row>
    <row r="2758" spans="1:14" x14ac:dyDescent="0.25">
      <c r="A2758" t="s">
        <v>7319</v>
      </c>
      <c r="B2758" t="s">
        <v>74</v>
      </c>
      <c r="C2758" t="s">
        <v>222</v>
      </c>
      <c r="D2758" t="s">
        <v>4056</v>
      </c>
      <c r="E2758">
        <v>0</v>
      </c>
      <c r="F2758">
        <v>0</v>
      </c>
      <c r="G2758">
        <v>0</v>
      </c>
      <c r="H2758">
        <v>0</v>
      </c>
      <c r="I2758">
        <v>0</v>
      </c>
      <c r="J2758">
        <v>0</v>
      </c>
      <c r="K2758">
        <v>69</v>
      </c>
      <c r="L2758">
        <v>68</v>
      </c>
      <c r="M2758">
        <v>1</v>
      </c>
      <c r="N2758">
        <v>0</v>
      </c>
    </row>
    <row r="2759" spans="1:14" x14ac:dyDescent="0.25">
      <c r="A2759" t="s">
        <v>7320</v>
      </c>
      <c r="B2759" t="s">
        <v>74</v>
      </c>
      <c r="C2759" t="s">
        <v>222</v>
      </c>
      <c r="D2759" t="s">
        <v>4058</v>
      </c>
      <c r="E2759">
        <v>0</v>
      </c>
      <c r="F2759">
        <v>0</v>
      </c>
      <c r="G2759">
        <v>0</v>
      </c>
      <c r="H2759">
        <v>0</v>
      </c>
      <c r="I2759">
        <v>0</v>
      </c>
      <c r="J2759">
        <v>0</v>
      </c>
      <c r="K2759">
        <v>68</v>
      </c>
      <c r="L2759">
        <v>67</v>
      </c>
      <c r="M2759">
        <v>1</v>
      </c>
      <c r="N2759">
        <v>0</v>
      </c>
    </row>
    <row r="2760" spans="1:14" x14ac:dyDescent="0.25">
      <c r="A2760" t="s">
        <v>7321</v>
      </c>
      <c r="B2760" t="s">
        <v>74</v>
      </c>
      <c r="C2760" t="s">
        <v>223</v>
      </c>
      <c r="D2760" t="s">
        <v>4060</v>
      </c>
      <c r="E2760">
        <v>5</v>
      </c>
      <c r="F2760">
        <v>2</v>
      </c>
      <c r="G2760">
        <v>3</v>
      </c>
      <c r="H2760">
        <v>0</v>
      </c>
      <c r="I2760">
        <v>0</v>
      </c>
      <c r="J2760">
        <v>91</v>
      </c>
      <c r="K2760">
        <v>0</v>
      </c>
      <c r="L2760">
        <v>0</v>
      </c>
      <c r="M2760">
        <v>0</v>
      </c>
      <c r="N2760">
        <v>0</v>
      </c>
    </row>
    <row r="2761" spans="1:14" x14ac:dyDescent="0.25">
      <c r="A2761" t="s">
        <v>7322</v>
      </c>
      <c r="B2761" t="s">
        <v>74</v>
      </c>
      <c r="C2761" t="s">
        <v>223</v>
      </c>
      <c r="D2761" t="s">
        <v>4062</v>
      </c>
      <c r="E2761">
        <v>96</v>
      </c>
      <c r="F2761">
        <v>13</v>
      </c>
      <c r="G2761">
        <v>77</v>
      </c>
      <c r="H2761">
        <v>6</v>
      </c>
      <c r="I2761">
        <v>0</v>
      </c>
      <c r="J2761">
        <v>0</v>
      </c>
      <c r="K2761">
        <v>0</v>
      </c>
      <c r="L2761">
        <v>0</v>
      </c>
      <c r="M2761">
        <v>0</v>
      </c>
      <c r="N2761">
        <v>0</v>
      </c>
    </row>
    <row r="2762" spans="1:14" x14ac:dyDescent="0.25">
      <c r="A2762" t="s">
        <v>7323</v>
      </c>
      <c r="B2762" t="s">
        <v>74</v>
      </c>
      <c r="C2762" t="s">
        <v>223</v>
      </c>
      <c r="D2762" t="s">
        <v>4064</v>
      </c>
      <c r="E2762">
        <v>73</v>
      </c>
      <c r="F2762">
        <v>11</v>
      </c>
      <c r="G2762">
        <v>61</v>
      </c>
      <c r="H2762">
        <v>1</v>
      </c>
      <c r="I2762">
        <v>0</v>
      </c>
      <c r="J2762">
        <v>23</v>
      </c>
      <c r="K2762">
        <v>0</v>
      </c>
      <c r="L2762">
        <v>0</v>
      </c>
      <c r="M2762">
        <v>0</v>
      </c>
      <c r="N2762">
        <v>0</v>
      </c>
    </row>
    <row r="2763" spans="1:14" x14ac:dyDescent="0.25">
      <c r="A2763" t="s">
        <v>7324</v>
      </c>
      <c r="B2763" t="s">
        <v>74</v>
      </c>
      <c r="C2763" t="s">
        <v>223</v>
      </c>
      <c r="D2763" t="s">
        <v>4066</v>
      </c>
      <c r="E2763">
        <v>96</v>
      </c>
      <c r="F2763">
        <v>13</v>
      </c>
      <c r="G2763">
        <v>77</v>
      </c>
      <c r="H2763">
        <v>6</v>
      </c>
      <c r="I2763">
        <v>0</v>
      </c>
      <c r="J2763">
        <v>0</v>
      </c>
      <c r="K2763">
        <v>0</v>
      </c>
      <c r="L2763">
        <v>0</v>
      </c>
      <c r="M2763">
        <v>0</v>
      </c>
      <c r="N2763">
        <v>0</v>
      </c>
    </row>
    <row r="2764" spans="1:14" x14ac:dyDescent="0.25">
      <c r="A2764" t="s">
        <v>7325</v>
      </c>
      <c r="B2764" t="s">
        <v>74</v>
      </c>
      <c r="C2764" t="s">
        <v>223</v>
      </c>
      <c r="D2764" t="s">
        <v>4068</v>
      </c>
      <c r="E2764">
        <v>5</v>
      </c>
      <c r="F2764">
        <v>2</v>
      </c>
      <c r="G2764">
        <v>3</v>
      </c>
      <c r="H2764">
        <v>0</v>
      </c>
      <c r="I2764">
        <v>0</v>
      </c>
      <c r="J2764">
        <v>91</v>
      </c>
      <c r="K2764">
        <v>0</v>
      </c>
      <c r="L2764">
        <v>0</v>
      </c>
      <c r="M2764">
        <v>0</v>
      </c>
      <c r="N2764">
        <v>0</v>
      </c>
    </row>
    <row r="2765" spans="1:14" x14ac:dyDescent="0.25">
      <c r="A2765" t="s">
        <v>7326</v>
      </c>
      <c r="B2765" t="s">
        <v>74</v>
      </c>
      <c r="C2765" t="s">
        <v>223</v>
      </c>
      <c r="D2765" t="s">
        <v>4050</v>
      </c>
      <c r="E2765">
        <v>91</v>
      </c>
      <c r="F2765">
        <v>17</v>
      </c>
      <c r="G2765">
        <v>68</v>
      </c>
      <c r="H2765">
        <v>5</v>
      </c>
      <c r="I2765">
        <v>1</v>
      </c>
      <c r="J2765">
        <v>5</v>
      </c>
      <c r="K2765">
        <v>0</v>
      </c>
      <c r="L2765">
        <v>0</v>
      </c>
      <c r="M2765">
        <v>0</v>
      </c>
      <c r="N2765">
        <v>0</v>
      </c>
    </row>
    <row r="2766" spans="1:14" x14ac:dyDescent="0.25">
      <c r="A2766" t="s">
        <v>7327</v>
      </c>
      <c r="B2766" t="s">
        <v>74</v>
      </c>
      <c r="C2766" t="s">
        <v>223</v>
      </c>
      <c r="D2766" t="s">
        <v>4052</v>
      </c>
      <c r="E2766">
        <v>5</v>
      </c>
      <c r="F2766">
        <v>1</v>
      </c>
      <c r="G2766">
        <v>4</v>
      </c>
      <c r="H2766">
        <v>0</v>
      </c>
      <c r="I2766">
        <v>0</v>
      </c>
      <c r="J2766">
        <v>91</v>
      </c>
      <c r="K2766">
        <v>0</v>
      </c>
      <c r="L2766">
        <v>0</v>
      </c>
      <c r="M2766">
        <v>0</v>
      </c>
      <c r="N2766">
        <v>0</v>
      </c>
    </row>
    <row r="2767" spans="1:14" x14ac:dyDescent="0.25">
      <c r="A2767" t="s">
        <v>7328</v>
      </c>
      <c r="B2767" t="s">
        <v>74</v>
      </c>
      <c r="C2767" t="s">
        <v>223</v>
      </c>
      <c r="D2767" t="s">
        <v>4054</v>
      </c>
      <c r="E2767">
        <v>80</v>
      </c>
      <c r="F2767">
        <v>11</v>
      </c>
      <c r="G2767">
        <v>66</v>
      </c>
      <c r="H2767">
        <v>3</v>
      </c>
      <c r="I2767">
        <v>0</v>
      </c>
      <c r="J2767">
        <v>16</v>
      </c>
      <c r="K2767">
        <v>0</v>
      </c>
      <c r="L2767">
        <v>0</v>
      </c>
      <c r="M2767">
        <v>0</v>
      </c>
      <c r="N2767">
        <v>0</v>
      </c>
    </row>
    <row r="2768" spans="1:14" x14ac:dyDescent="0.25">
      <c r="A2768" t="s">
        <v>7329</v>
      </c>
      <c r="B2768" t="s">
        <v>74</v>
      </c>
      <c r="C2768" t="s">
        <v>223</v>
      </c>
      <c r="D2768" t="s">
        <v>4056</v>
      </c>
      <c r="E2768">
        <v>0</v>
      </c>
      <c r="F2768">
        <v>0</v>
      </c>
      <c r="G2768">
        <v>0</v>
      </c>
      <c r="H2768">
        <v>0</v>
      </c>
      <c r="I2768">
        <v>0</v>
      </c>
      <c r="J2768">
        <v>0</v>
      </c>
      <c r="K2768">
        <v>95</v>
      </c>
      <c r="L2768">
        <v>93</v>
      </c>
      <c r="M2768">
        <v>2</v>
      </c>
      <c r="N2768">
        <v>0</v>
      </c>
    </row>
    <row r="2769" spans="1:14" x14ac:dyDescent="0.25">
      <c r="A2769" t="s">
        <v>7330</v>
      </c>
      <c r="B2769" t="s">
        <v>74</v>
      </c>
      <c r="C2769" t="s">
        <v>223</v>
      </c>
      <c r="D2769" t="s">
        <v>4058</v>
      </c>
      <c r="E2769">
        <v>0</v>
      </c>
      <c r="F2769">
        <v>0</v>
      </c>
      <c r="G2769">
        <v>0</v>
      </c>
      <c r="H2769">
        <v>0</v>
      </c>
      <c r="I2769">
        <v>0</v>
      </c>
      <c r="J2769">
        <v>0</v>
      </c>
      <c r="K2769">
        <v>89</v>
      </c>
      <c r="L2769">
        <v>87</v>
      </c>
      <c r="M2769">
        <v>2</v>
      </c>
      <c r="N2769">
        <v>0</v>
      </c>
    </row>
    <row r="2770" spans="1:14" x14ac:dyDescent="0.25">
      <c r="A2770" t="s">
        <v>7331</v>
      </c>
      <c r="B2770" t="s">
        <v>74</v>
      </c>
      <c r="C2770" t="s">
        <v>224</v>
      </c>
      <c r="D2770" t="s">
        <v>4060</v>
      </c>
      <c r="E2770">
        <v>7</v>
      </c>
      <c r="F2770">
        <v>2</v>
      </c>
      <c r="G2770">
        <v>4</v>
      </c>
      <c r="H2770">
        <v>1</v>
      </c>
      <c r="I2770">
        <v>0</v>
      </c>
      <c r="J2770">
        <v>37</v>
      </c>
      <c r="K2770">
        <v>0</v>
      </c>
      <c r="L2770">
        <v>0</v>
      </c>
      <c r="M2770">
        <v>0</v>
      </c>
      <c r="N2770">
        <v>0</v>
      </c>
    </row>
    <row r="2771" spans="1:14" x14ac:dyDescent="0.25">
      <c r="A2771" t="s">
        <v>7332</v>
      </c>
      <c r="B2771" t="s">
        <v>74</v>
      </c>
      <c r="C2771" t="s">
        <v>224</v>
      </c>
      <c r="D2771" t="s">
        <v>4062</v>
      </c>
      <c r="E2771">
        <v>44</v>
      </c>
      <c r="F2771">
        <v>9</v>
      </c>
      <c r="G2771">
        <v>34</v>
      </c>
      <c r="H2771">
        <v>1</v>
      </c>
      <c r="I2771">
        <v>0</v>
      </c>
      <c r="J2771">
        <v>0</v>
      </c>
      <c r="K2771">
        <v>0</v>
      </c>
      <c r="L2771">
        <v>0</v>
      </c>
      <c r="M2771">
        <v>0</v>
      </c>
      <c r="N2771">
        <v>0</v>
      </c>
    </row>
    <row r="2772" spans="1:14" x14ac:dyDescent="0.25">
      <c r="A2772" t="s">
        <v>7333</v>
      </c>
      <c r="B2772" t="s">
        <v>74</v>
      </c>
      <c r="C2772" t="s">
        <v>224</v>
      </c>
      <c r="D2772" t="s">
        <v>4064</v>
      </c>
      <c r="E2772">
        <v>35</v>
      </c>
      <c r="F2772">
        <v>8</v>
      </c>
      <c r="G2772">
        <v>27</v>
      </c>
      <c r="H2772">
        <v>0</v>
      </c>
      <c r="I2772">
        <v>0</v>
      </c>
      <c r="J2772">
        <v>9</v>
      </c>
      <c r="K2772">
        <v>0</v>
      </c>
      <c r="L2772">
        <v>0</v>
      </c>
      <c r="M2772">
        <v>0</v>
      </c>
      <c r="N2772">
        <v>0</v>
      </c>
    </row>
    <row r="2773" spans="1:14" x14ac:dyDescent="0.25">
      <c r="A2773" t="s">
        <v>7334</v>
      </c>
      <c r="B2773" t="s">
        <v>74</v>
      </c>
      <c r="C2773" t="s">
        <v>224</v>
      </c>
      <c r="D2773" t="s">
        <v>4066</v>
      </c>
      <c r="E2773">
        <v>44</v>
      </c>
      <c r="F2773">
        <v>9</v>
      </c>
      <c r="G2773">
        <v>34</v>
      </c>
      <c r="H2773">
        <v>1</v>
      </c>
      <c r="I2773">
        <v>0</v>
      </c>
      <c r="J2773">
        <v>0</v>
      </c>
      <c r="K2773">
        <v>0</v>
      </c>
      <c r="L2773">
        <v>0</v>
      </c>
      <c r="M2773">
        <v>0</v>
      </c>
      <c r="N2773">
        <v>0</v>
      </c>
    </row>
    <row r="2774" spans="1:14" x14ac:dyDescent="0.25">
      <c r="A2774" t="s">
        <v>7335</v>
      </c>
      <c r="B2774" t="s">
        <v>74</v>
      </c>
      <c r="C2774" t="s">
        <v>224</v>
      </c>
      <c r="D2774" t="s">
        <v>4068</v>
      </c>
      <c r="E2774">
        <v>7</v>
      </c>
      <c r="F2774">
        <v>0</v>
      </c>
      <c r="G2774">
        <v>6</v>
      </c>
      <c r="H2774">
        <v>1</v>
      </c>
      <c r="I2774">
        <v>0</v>
      </c>
      <c r="J2774">
        <v>37</v>
      </c>
      <c r="K2774">
        <v>0</v>
      </c>
      <c r="L2774">
        <v>0</v>
      </c>
      <c r="M2774">
        <v>0</v>
      </c>
      <c r="N2774">
        <v>0</v>
      </c>
    </row>
    <row r="2775" spans="1:14" x14ac:dyDescent="0.25">
      <c r="A2775" t="s">
        <v>7336</v>
      </c>
      <c r="B2775" t="s">
        <v>74</v>
      </c>
      <c r="C2775" t="s">
        <v>224</v>
      </c>
      <c r="D2775" t="s">
        <v>4050</v>
      </c>
      <c r="E2775">
        <v>37</v>
      </c>
      <c r="F2775">
        <v>11</v>
      </c>
      <c r="G2775">
        <v>26</v>
      </c>
      <c r="H2775">
        <v>0</v>
      </c>
      <c r="I2775">
        <v>0</v>
      </c>
      <c r="J2775">
        <v>7</v>
      </c>
      <c r="K2775">
        <v>0</v>
      </c>
      <c r="L2775">
        <v>0</v>
      </c>
      <c r="M2775">
        <v>0</v>
      </c>
      <c r="N2775">
        <v>0</v>
      </c>
    </row>
    <row r="2776" spans="1:14" x14ac:dyDescent="0.25">
      <c r="A2776" t="s">
        <v>7337</v>
      </c>
      <c r="B2776" t="s">
        <v>74</v>
      </c>
      <c r="C2776" t="s">
        <v>224</v>
      </c>
      <c r="D2776" t="s">
        <v>4052</v>
      </c>
      <c r="E2776">
        <v>7</v>
      </c>
      <c r="F2776">
        <v>0</v>
      </c>
      <c r="G2776">
        <v>6</v>
      </c>
      <c r="H2776">
        <v>1</v>
      </c>
      <c r="I2776">
        <v>0</v>
      </c>
      <c r="J2776">
        <v>37</v>
      </c>
      <c r="K2776">
        <v>0</v>
      </c>
      <c r="L2776">
        <v>0</v>
      </c>
      <c r="M2776">
        <v>0</v>
      </c>
      <c r="N2776">
        <v>0</v>
      </c>
    </row>
    <row r="2777" spans="1:14" x14ac:dyDescent="0.25">
      <c r="A2777" t="s">
        <v>7338</v>
      </c>
      <c r="B2777" t="s">
        <v>74</v>
      </c>
      <c r="C2777" t="s">
        <v>224</v>
      </c>
      <c r="D2777" t="s">
        <v>4054</v>
      </c>
      <c r="E2777">
        <v>35</v>
      </c>
      <c r="F2777">
        <v>8</v>
      </c>
      <c r="G2777">
        <v>27</v>
      </c>
      <c r="H2777">
        <v>0</v>
      </c>
      <c r="I2777">
        <v>0</v>
      </c>
      <c r="J2777">
        <v>9</v>
      </c>
      <c r="K2777">
        <v>0</v>
      </c>
      <c r="L2777">
        <v>0</v>
      </c>
      <c r="M2777">
        <v>0</v>
      </c>
      <c r="N2777">
        <v>0</v>
      </c>
    </row>
    <row r="2778" spans="1:14" x14ac:dyDescent="0.25">
      <c r="A2778" t="s">
        <v>7339</v>
      </c>
      <c r="B2778" t="s">
        <v>74</v>
      </c>
      <c r="C2778" t="s">
        <v>224</v>
      </c>
      <c r="D2778" t="s">
        <v>4056</v>
      </c>
      <c r="E2778">
        <v>0</v>
      </c>
      <c r="F2778">
        <v>0</v>
      </c>
      <c r="G2778">
        <v>0</v>
      </c>
      <c r="H2778">
        <v>0</v>
      </c>
      <c r="I2778">
        <v>0</v>
      </c>
      <c r="J2778">
        <v>0</v>
      </c>
      <c r="K2778">
        <v>44</v>
      </c>
      <c r="L2778">
        <v>43</v>
      </c>
      <c r="M2778">
        <v>1</v>
      </c>
      <c r="N2778">
        <v>0</v>
      </c>
    </row>
    <row r="2779" spans="1:14" x14ac:dyDescent="0.25">
      <c r="A2779" t="s">
        <v>7340</v>
      </c>
      <c r="B2779" t="s">
        <v>74</v>
      </c>
      <c r="C2779" t="s">
        <v>224</v>
      </c>
      <c r="D2779" t="s">
        <v>4058</v>
      </c>
      <c r="E2779">
        <v>0</v>
      </c>
      <c r="F2779">
        <v>0</v>
      </c>
      <c r="G2779">
        <v>0</v>
      </c>
      <c r="H2779">
        <v>0</v>
      </c>
      <c r="I2779">
        <v>0</v>
      </c>
      <c r="J2779">
        <v>0</v>
      </c>
      <c r="K2779">
        <v>40</v>
      </c>
      <c r="L2779">
        <v>39</v>
      </c>
      <c r="M2779">
        <v>1</v>
      </c>
      <c r="N2779">
        <v>0</v>
      </c>
    </row>
    <row r="2780" spans="1:14" x14ac:dyDescent="0.25">
      <c r="A2780" t="s">
        <v>7341</v>
      </c>
      <c r="B2780" t="s">
        <v>74</v>
      </c>
      <c r="C2780" t="s">
        <v>225</v>
      </c>
      <c r="D2780" t="s">
        <v>4060</v>
      </c>
      <c r="E2780">
        <v>6</v>
      </c>
      <c r="F2780">
        <v>0</v>
      </c>
      <c r="G2780">
        <v>5</v>
      </c>
      <c r="H2780">
        <v>1</v>
      </c>
      <c r="I2780">
        <v>0</v>
      </c>
      <c r="J2780">
        <v>70</v>
      </c>
      <c r="K2780">
        <v>0</v>
      </c>
      <c r="L2780">
        <v>0</v>
      </c>
      <c r="M2780">
        <v>0</v>
      </c>
      <c r="N2780">
        <v>0</v>
      </c>
    </row>
    <row r="2781" spans="1:14" x14ac:dyDescent="0.25">
      <c r="A2781" t="s">
        <v>7342</v>
      </c>
      <c r="B2781" t="s">
        <v>74</v>
      </c>
      <c r="C2781" t="s">
        <v>225</v>
      </c>
      <c r="D2781" t="s">
        <v>4062</v>
      </c>
      <c r="E2781">
        <v>76</v>
      </c>
      <c r="F2781">
        <v>5</v>
      </c>
      <c r="G2781">
        <v>64</v>
      </c>
      <c r="H2781">
        <v>7</v>
      </c>
      <c r="I2781">
        <v>0</v>
      </c>
      <c r="J2781">
        <v>0</v>
      </c>
      <c r="K2781">
        <v>0</v>
      </c>
      <c r="L2781">
        <v>0</v>
      </c>
      <c r="M2781">
        <v>0</v>
      </c>
      <c r="N2781">
        <v>0</v>
      </c>
    </row>
    <row r="2782" spans="1:14" x14ac:dyDescent="0.25">
      <c r="A2782" t="s">
        <v>7343</v>
      </c>
      <c r="B2782" t="s">
        <v>74</v>
      </c>
      <c r="C2782" t="s">
        <v>225</v>
      </c>
      <c r="D2782" t="s">
        <v>4064</v>
      </c>
      <c r="E2782">
        <v>61</v>
      </c>
      <c r="F2782">
        <v>5</v>
      </c>
      <c r="G2782">
        <v>53</v>
      </c>
      <c r="H2782">
        <v>3</v>
      </c>
      <c r="I2782">
        <v>0</v>
      </c>
      <c r="J2782">
        <v>15</v>
      </c>
      <c r="K2782">
        <v>0</v>
      </c>
      <c r="L2782">
        <v>0</v>
      </c>
      <c r="M2782">
        <v>0</v>
      </c>
      <c r="N2782">
        <v>0</v>
      </c>
    </row>
    <row r="2783" spans="1:14" x14ac:dyDescent="0.25">
      <c r="A2783" t="s">
        <v>7344</v>
      </c>
      <c r="B2783" t="s">
        <v>74</v>
      </c>
      <c r="C2783" t="s">
        <v>225</v>
      </c>
      <c r="D2783" t="s">
        <v>4066</v>
      </c>
      <c r="E2783">
        <v>76</v>
      </c>
      <c r="F2783">
        <v>5</v>
      </c>
      <c r="G2783">
        <v>64</v>
      </c>
      <c r="H2783">
        <v>7</v>
      </c>
      <c r="I2783">
        <v>0</v>
      </c>
      <c r="J2783">
        <v>0</v>
      </c>
      <c r="K2783">
        <v>0</v>
      </c>
      <c r="L2783">
        <v>0</v>
      </c>
      <c r="M2783">
        <v>0</v>
      </c>
      <c r="N2783">
        <v>0</v>
      </c>
    </row>
    <row r="2784" spans="1:14" x14ac:dyDescent="0.25">
      <c r="A2784" t="s">
        <v>7345</v>
      </c>
      <c r="B2784" t="s">
        <v>74</v>
      </c>
      <c r="C2784" t="s">
        <v>225</v>
      </c>
      <c r="D2784" t="s">
        <v>4068</v>
      </c>
      <c r="E2784">
        <v>6</v>
      </c>
      <c r="F2784">
        <v>0</v>
      </c>
      <c r="G2784">
        <v>4</v>
      </c>
      <c r="H2784">
        <v>2</v>
      </c>
      <c r="I2784">
        <v>0</v>
      </c>
      <c r="J2784">
        <v>70</v>
      </c>
      <c r="K2784">
        <v>0</v>
      </c>
      <c r="L2784">
        <v>0</v>
      </c>
      <c r="M2784">
        <v>0</v>
      </c>
      <c r="N2784">
        <v>0</v>
      </c>
    </row>
    <row r="2785" spans="1:14" x14ac:dyDescent="0.25">
      <c r="A2785" t="s">
        <v>7346</v>
      </c>
      <c r="B2785" t="s">
        <v>74</v>
      </c>
      <c r="C2785" t="s">
        <v>225</v>
      </c>
      <c r="D2785" t="s">
        <v>4050</v>
      </c>
      <c r="E2785">
        <v>70</v>
      </c>
      <c r="F2785">
        <v>6</v>
      </c>
      <c r="G2785">
        <v>60</v>
      </c>
      <c r="H2785">
        <v>4</v>
      </c>
      <c r="I2785">
        <v>0</v>
      </c>
      <c r="J2785">
        <v>6</v>
      </c>
      <c r="K2785">
        <v>0</v>
      </c>
      <c r="L2785">
        <v>0</v>
      </c>
      <c r="M2785">
        <v>0</v>
      </c>
      <c r="N2785">
        <v>0</v>
      </c>
    </row>
    <row r="2786" spans="1:14" x14ac:dyDescent="0.25">
      <c r="A2786" t="s">
        <v>7347</v>
      </c>
      <c r="B2786" t="s">
        <v>74</v>
      </c>
      <c r="C2786" t="s">
        <v>225</v>
      </c>
      <c r="D2786" t="s">
        <v>4052</v>
      </c>
      <c r="E2786">
        <v>6</v>
      </c>
      <c r="F2786">
        <v>0</v>
      </c>
      <c r="G2786">
        <v>4</v>
      </c>
      <c r="H2786">
        <v>2</v>
      </c>
      <c r="I2786">
        <v>0</v>
      </c>
      <c r="J2786">
        <v>70</v>
      </c>
      <c r="K2786">
        <v>0</v>
      </c>
      <c r="L2786">
        <v>0</v>
      </c>
      <c r="M2786">
        <v>0</v>
      </c>
      <c r="N2786">
        <v>0</v>
      </c>
    </row>
    <row r="2787" spans="1:14" x14ac:dyDescent="0.25">
      <c r="A2787" t="s">
        <v>7348</v>
      </c>
      <c r="B2787" t="s">
        <v>74</v>
      </c>
      <c r="C2787" t="s">
        <v>225</v>
      </c>
      <c r="D2787" t="s">
        <v>4054</v>
      </c>
      <c r="E2787">
        <v>66</v>
      </c>
      <c r="F2787">
        <v>5</v>
      </c>
      <c r="G2787">
        <v>56</v>
      </c>
      <c r="H2787">
        <v>5</v>
      </c>
      <c r="I2787">
        <v>0</v>
      </c>
      <c r="J2787">
        <v>10</v>
      </c>
      <c r="K2787">
        <v>0</v>
      </c>
      <c r="L2787">
        <v>0</v>
      </c>
      <c r="M2787">
        <v>0</v>
      </c>
      <c r="N2787">
        <v>0</v>
      </c>
    </row>
    <row r="2788" spans="1:14" x14ac:dyDescent="0.25">
      <c r="A2788" t="s">
        <v>7349</v>
      </c>
      <c r="B2788" t="s">
        <v>74</v>
      </c>
      <c r="C2788" t="s">
        <v>225</v>
      </c>
      <c r="D2788" t="s">
        <v>4056</v>
      </c>
      <c r="E2788">
        <v>0</v>
      </c>
      <c r="F2788">
        <v>0</v>
      </c>
      <c r="G2788">
        <v>0</v>
      </c>
      <c r="H2788">
        <v>0</v>
      </c>
      <c r="I2788">
        <v>0</v>
      </c>
      <c r="J2788">
        <v>0</v>
      </c>
      <c r="K2788">
        <v>76</v>
      </c>
      <c r="L2788">
        <v>74</v>
      </c>
      <c r="M2788">
        <v>2</v>
      </c>
      <c r="N2788">
        <v>0</v>
      </c>
    </row>
    <row r="2789" spans="1:14" x14ac:dyDescent="0.25">
      <c r="A2789" t="s">
        <v>7350</v>
      </c>
      <c r="B2789" t="s">
        <v>74</v>
      </c>
      <c r="C2789" t="s">
        <v>225</v>
      </c>
      <c r="D2789" t="s">
        <v>4058</v>
      </c>
      <c r="E2789">
        <v>0</v>
      </c>
      <c r="F2789">
        <v>0</v>
      </c>
      <c r="G2789">
        <v>0</v>
      </c>
      <c r="H2789">
        <v>0</v>
      </c>
      <c r="I2789">
        <v>0</v>
      </c>
      <c r="J2789">
        <v>0</v>
      </c>
      <c r="K2789">
        <v>73</v>
      </c>
      <c r="L2789">
        <v>71</v>
      </c>
      <c r="M2789">
        <v>2</v>
      </c>
      <c r="N2789">
        <v>0</v>
      </c>
    </row>
    <row r="2790" spans="1:14" x14ac:dyDescent="0.25">
      <c r="A2790" t="s">
        <v>7351</v>
      </c>
      <c r="B2790" t="s">
        <v>74</v>
      </c>
      <c r="C2790" t="s">
        <v>226</v>
      </c>
      <c r="D2790" t="s">
        <v>4060</v>
      </c>
      <c r="E2790">
        <v>35</v>
      </c>
      <c r="F2790">
        <v>5</v>
      </c>
      <c r="G2790">
        <v>29</v>
      </c>
      <c r="H2790">
        <v>0</v>
      </c>
      <c r="I2790">
        <v>1</v>
      </c>
      <c r="J2790">
        <v>139</v>
      </c>
      <c r="K2790">
        <v>0</v>
      </c>
      <c r="L2790">
        <v>0</v>
      </c>
      <c r="M2790">
        <v>0</v>
      </c>
      <c r="N2790">
        <v>0</v>
      </c>
    </row>
    <row r="2791" spans="1:14" x14ac:dyDescent="0.25">
      <c r="A2791" t="s">
        <v>7352</v>
      </c>
      <c r="B2791" t="s">
        <v>74</v>
      </c>
      <c r="C2791" t="s">
        <v>226</v>
      </c>
      <c r="D2791" t="s">
        <v>4062</v>
      </c>
      <c r="E2791">
        <v>174</v>
      </c>
      <c r="F2791">
        <v>29</v>
      </c>
      <c r="G2791">
        <v>137</v>
      </c>
      <c r="H2791">
        <v>7</v>
      </c>
      <c r="I2791">
        <v>1</v>
      </c>
      <c r="J2791">
        <v>0</v>
      </c>
      <c r="K2791">
        <v>0</v>
      </c>
      <c r="L2791">
        <v>0</v>
      </c>
      <c r="M2791">
        <v>0</v>
      </c>
      <c r="N2791">
        <v>0</v>
      </c>
    </row>
    <row r="2792" spans="1:14" x14ac:dyDescent="0.25">
      <c r="A2792" t="s">
        <v>7353</v>
      </c>
      <c r="B2792" t="s">
        <v>74</v>
      </c>
      <c r="C2792" t="s">
        <v>226</v>
      </c>
      <c r="D2792" t="s">
        <v>4064</v>
      </c>
      <c r="E2792">
        <v>122</v>
      </c>
      <c r="F2792">
        <v>21</v>
      </c>
      <c r="G2792">
        <v>100</v>
      </c>
      <c r="H2792">
        <v>1</v>
      </c>
      <c r="I2792">
        <v>0</v>
      </c>
      <c r="J2792">
        <v>52</v>
      </c>
      <c r="K2792">
        <v>0</v>
      </c>
      <c r="L2792">
        <v>0</v>
      </c>
      <c r="M2792">
        <v>0</v>
      </c>
      <c r="N2792">
        <v>0</v>
      </c>
    </row>
    <row r="2793" spans="1:14" x14ac:dyDescent="0.25">
      <c r="A2793" t="s">
        <v>7354</v>
      </c>
      <c r="B2793" t="s">
        <v>74</v>
      </c>
      <c r="C2793" t="s">
        <v>226</v>
      </c>
      <c r="D2793" t="s">
        <v>4066</v>
      </c>
      <c r="E2793">
        <v>174</v>
      </c>
      <c r="F2793">
        <v>29</v>
      </c>
      <c r="G2793">
        <v>137</v>
      </c>
      <c r="H2793">
        <v>7</v>
      </c>
      <c r="I2793">
        <v>1</v>
      </c>
      <c r="J2793">
        <v>0</v>
      </c>
      <c r="K2793">
        <v>0</v>
      </c>
      <c r="L2793">
        <v>0</v>
      </c>
      <c r="M2793">
        <v>0</v>
      </c>
      <c r="N2793">
        <v>0</v>
      </c>
    </row>
    <row r="2794" spans="1:14" x14ac:dyDescent="0.25">
      <c r="A2794" t="s">
        <v>7355</v>
      </c>
      <c r="B2794" t="s">
        <v>74</v>
      </c>
      <c r="C2794" t="s">
        <v>226</v>
      </c>
      <c r="D2794" t="s">
        <v>4068</v>
      </c>
      <c r="E2794">
        <v>35</v>
      </c>
      <c r="F2794">
        <v>6</v>
      </c>
      <c r="G2794">
        <v>28</v>
      </c>
      <c r="H2794">
        <v>0</v>
      </c>
      <c r="I2794">
        <v>1</v>
      </c>
      <c r="J2794">
        <v>139</v>
      </c>
      <c r="K2794">
        <v>0</v>
      </c>
      <c r="L2794">
        <v>0</v>
      </c>
      <c r="M2794">
        <v>0</v>
      </c>
      <c r="N2794">
        <v>0</v>
      </c>
    </row>
    <row r="2795" spans="1:14" x14ac:dyDescent="0.25">
      <c r="A2795" t="s">
        <v>7356</v>
      </c>
      <c r="B2795" t="s">
        <v>74</v>
      </c>
      <c r="C2795" t="s">
        <v>226</v>
      </c>
      <c r="D2795" t="s">
        <v>4050</v>
      </c>
      <c r="E2795">
        <v>139</v>
      </c>
      <c r="F2795">
        <v>29</v>
      </c>
      <c r="G2795">
        <v>105</v>
      </c>
      <c r="H2795">
        <v>5</v>
      </c>
      <c r="I2795">
        <v>0</v>
      </c>
      <c r="J2795">
        <v>35</v>
      </c>
      <c r="K2795">
        <v>0</v>
      </c>
      <c r="L2795">
        <v>0</v>
      </c>
      <c r="M2795">
        <v>0</v>
      </c>
      <c r="N2795">
        <v>0</v>
      </c>
    </row>
    <row r="2796" spans="1:14" x14ac:dyDescent="0.25">
      <c r="A2796" t="s">
        <v>7357</v>
      </c>
      <c r="B2796" t="s">
        <v>74</v>
      </c>
      <c r="C2796" t="s">
        <v>226</v>
      </c>
      <c r="D2796" t="s">
        <v>4052</v>
      </c>
      <c r="E2796">
        <v>35</v>
      </c>
      <c r="F2796">
        <v>4</v>
      </c>
      <c r="G2796">
        <v>30</v>
      </c>
      <c r="H2796">
        <v>1</v>
      </c>
      <c r="I2796">
        <v>0</v>
      </c>
      <c r="J2796">
        <v>139</v>
      </c>
      <c r="K2796">
        <v>0</v>
      </c>
      <c r="L2796">
        <v>0</v>
      </c>
      <c r="M2796">
        <v>0</v>
      </c>
      <c r="N2796">
        <v>0</v>
      </c>
    </row>
    <row r="2797" spans="1:14" x14ac:dyDescent="0.25">
      <c r="A2797" t="s">
        <v>7358</v>
      </c>
      <c r="B2797" t="s">
        <v>74</v>
      </c>
      <c r="C2797" t="s">
        <v>226</v>
      </c>
      <c r="D2797" t="s">
        <v>4054</v>
      </c>
      <c r="E2797">
        <v>129</v>
      </c>
      <c r="F2797">
        <v>21</v>
      </c>
      <c r="G2797">
        <v>105</v>
      </c>
      <c r="H2797">
        <v>3</v>
      </c>
      <c r="I2797">
        <v>0</v>
      </c>
      <c r="J2797">
        <v>45</v>
      </c>
      <c r="K2797">
        <v>0</v>
      </c>
      <c r="L2797">
        <v>0</v>
      </c>
      <c r="M2797">
        <v>0</v>
      </c>
      <c r="N2797">
        <v>0</v>
      </c>
    </row>
    <row r="2798" spans="1:14" x14ac:dyDescent="0.25">
      <c r="A2798" t="s">
        <v>7359</v>
      </c>
      <c r="B2798" t="s">
        <v>74</v>
      </c>
      <c r="C2798" t="s">
        <v>226</v>
      </c>
      <c r="D2798" t="s">
        <v>4056</v>
      </c>
      <c r="E2798">
        <v>0</v>
      </c>
      <c r="F2798">
        <v>0</v>
      </c>
      <c r="G2798">
        <v>0</v>
      </c>
      <c r="H2798">
        <v>0</v>
      </c>
      <c r="I2798">
        <v>0</v>
      </c>
      <c r="J2798">
        <v>0</v>
      </c>
      <c r="K2798">
        <v>174</v>
      </c>
      <c r="L2798">
        <v>169</v>
      </c>
      <c r="M2798">
        <v>5</v>
      </c>
      <c r="N2798">
        <v>0</v>
      </c>
    </row>
    <row r="2799" spans="1:14" x14ac:dyDescent="0.25">
      <c r="A2799" t="s">
        <v>7360</v>
      </c>
      <c r="B2799" t="s">
        <v>74</v>
      </c>
      <c r="C2799" t="s">
        <v>226</v>
      </c>
      <c r="D2799" t="s">
        <v>4058</v>
      </c>
      <c r="E2799">
        <v>0</v>
      </c>
      <c r="F2799">
        <v>0</v>
      </c>
      <c r="G2799">
        <v>0</v>
      </c>
      <c r="H2799">
        <v>0</v>
      </c>
      <c r="I2799">
        <v>0</v>
      </c>
      <c r="J2799">
        <v>0</v>
      </c>
      <c r="K2799">
        <v>164</v>
      </c>
      <c r="L2799">
        <v>159</v>
      </c>
      <c r="M2799">
        <v>5</v>
      </c>
      <c r="N2799">
        <v>0</v>
      </c>
    </row>
    <row r="2800" spans="1:14" x14ac:dyDescent="0.25">
      <c r="A2800" t="s">
        <v>7361</v>
      </c>
      <c r="B2800" t="s">
        <v>74</v>
      </c>
      <c r="C2800" t="s">
        <v>227</v>
      </c>
      <c r="D2800" t="s">
        <v>4060</v>
      </c>
      <c r="E2800">
        <v>40</v>
      </c>
      <c r="F2800">
        <v>6</v>
      </c>
      <c r="G2800">
        <v>33</v>
      </c>
      <c r="H2800">
        <v>1</v>
      </c>
      <c r="I2800">
        <v>0</v>
      </c>
      <c r="J2800">
        <v>155</v>
      </c>
      <c r="K2800">
        <v>0</v>
      </c>
      <c r="L2800">
        <v>0</v>
      </c>
      <c r="M2800">
        <v>0</v>
      </c>
      <c r="N2800">
        <v>0</v>
      </c>
    </row>
    <row r="2801" spans="1:14" x14ac:dyDescent="0.25">
      <c r="A2801" t="s">
        <v>7362</v>
      </c>
      <c r="B2801" t="s">
        <v>74</v>
      </c>
      <c r="C2801" t="s">
        <v>227</v>
      </c>
      <c r="D2801" t="s">
        <v>4062</v>
      </c>
      <c r="E2801">
        <v>195</v>
      </c>
      <c r="F2801">
        <v>24</v>
      </c>
      <c r="G2801">
        <v>168</v>
      </c>
      <c r="H2801">
        <v>3</v>
      </c>
      <c r="I2801">
        <v>0</v>
      </c>
      <c r="J2801">
        <v>0</v>
      </c>
      <c r="K2801">
        <v>0</v>
      </c>
      <c r="L2801">
        <v>0</v>
      </c>
      <c r="M2801">
        <v>0</v>
      </c>
      <c r="N2801">
        <v>0</v>
      </c>
    </row>
    <row r="2802" spans="1:14" x14ac:dyDescent="0.25">
      <c r="A2802" t="s">
        <v>7363</v>
      </c>
      <c r="B2802" t="s">
        <v>74</v>
      </c>
      <c r="C2802" t="s">
        <v>227</v>
      </c>
      <c r="D2802" t="s">
        <v>4064</v>
      </c>
      <c r="E2802">
        <v>139</v>
      </c>
      <c r="F2802">
        <v>14</v>
      </c>
      <c r="G2802">
        <v>124</v>
      </c>
      <c r="H2802">
        <v>1</v>
      </c>
      <c r="I2802">
        <v>0</v>
      </c>
      <c r="J2802">
        <v>56</v>
      </c>
      <c r="K2802">
        <v>0</v>
      </c>
      <c r="L2802">
        <v>0</v>
      </c>
      <c r="M2802">
        <v>0</v>
      </c>
      <c r="N2802">
        <v>0</v>
      </c>
    </row>
    <row r="2803" spans="1:14" x14ac:dyDescent="0.25">
      <c r="A2803" t="s">
        <v>7364</v>
      </c>
      <c r="B2803" t="s">
        <v>74</v>
      </c>
      <c r="C2803" t="s">
        <v>227</v>
      </c>
      <c r="D2803" t="s">
        <v>4066</v>
      </c>
      <c r="E2803">
        <v>195</v>
      </c>
      <c r="F2803">
        <v>24</v>
      </c>
      <c r="G2803">
        <v>168</v>
      </c>
      <c r="H2803">
        <v>3</v>
      </c>
      <c r="I2803">
        <v>0</v>
      </c>
      <c r="J2803">
        <v>0</v>
      </c>
      <c r="K2803">
        <v>0</v>
      </c>
      <c r="L2803">
        <v>0</v>
      </c>
      <c r="M2803">
        <v>0</v>
      </c>
      <c r="N2803">
        <v>0</v>
      </c>
    </row>
    <row r="2804" spans="1:14" x14ac:dyDescent="0.25">
      <c r="A2804" t="s">
        <v>7365</v>
      </c>
      <c r="B2804" t="s">
        <v>74</v>
      </c>
      <c r="C2804" t="s">
        <v>227</v>
      </c>
      <c r="D2804" t="s">
        <v>4068</v>
      </c>
      <c r="E2804">
        <v>40</v>
      </c>
      <c r="F2804">
        <v>5</v>
      </c>
      <c r="G2804">
        <v>34</v>
      </c>
      <c r="H2804">
        <v>1</v>
      </c>
      <c r="I2804">
        <v>0</v>
      </c>
      <c r="J2804">
        <v>155</v>
      </c>
      <c r="K2804">
        <v>0</v>
      </c>
      <c r="L2804">
        <v>0</v>
      </c>
      <c r="M2804">
        <v>0</v>
      </c>
      <c r="N2804">
        <v>0</v>
      </c>
    </row>
    <row r="2805" spans="1:14" x14ac:dyDescent="0.25">
      <c r="A2805" t="s">
        <v>7366</v>
      </c>
      <c r="B2805" t="s">
        <v>74</v>
      </c>
      <c r="C2805" t="s">
        <v>227</v>
      </c>
      <c r="D2805" t="s">
        <v>4050</v>
      </c>
      <c r="E2805">
        <v>155</v>
      </c>
      <c r="F2805">
        <v>21</v>
      </c>
      <c r="G2805">
        <v>133</v>
      </c>
      <c r="H2805">
        <v>1</v>
      </c>
      <c r="I2805">
        <v>0</v>
      </c>
      <c r="J2805">
        <v>40</v>
      </c>
      <c r="K2805">
        <v>0</v>
      </c>
      <c r="L2805">
        <v>0</v>
      </c>
      <c r="M2805">
        <v>0</v>
      </c>
      <c r="N2805">
        <v>0</v>
      </c>
    </row>
    <row r="2806" spans="1:14" x14ac:dyDescent="0.25">
      <c r="A2806" t="s">
        <v>7367</v>
      </c>
      <c r="B2806" t="s">
        <v>74</v>
      </c>
      <c r="C2806" t="s">
        <v>227</v>
      </c>
      <c r="D2806" t="s">
        <v>4052</v>
      </c>
      <c r="E2806">
        <v>40</v>
      </c>
      <c r="F2806">
        <v>5</v>
      </c>
      <c r="G2806">
        <v>34</v>
      </c>
      <c r="H2806">
        <v>1</v>
      </c>
      <c r="I2806">
        <v>0</v>
      </c>
      <c r="J2806">
        <v>155</v>
      </c>
      <c r="K2806">
        <v>0</v>
      </c>
      <c r="L2806">
        <v>0</v>
      </c>
      <c r="M2806">
        <v>0</v>
      </c>
      <c r="N2806">
        <v>0</v>
      </c>
    </row>
    <row r="2807" spans="1:14" x14ac:dyDescent="0.25">
      <c r="A2807" t="s">
        <v>7368</v>
      </c>
      <c r="B2807" t="s">
        <v>74</v>
      </c>
      <c r="C2807" t="s">
        <v>227</v>
      </c>
      <c r="D2807" t="s">
        <v>4054</v>
      </c>
      <c r="E2807">
        <v>140</v>
      </c>
      <c r="F2807">
        <v>14</v>
      </c>
      <c r="G2807">
        <v>125</v>
      </c>
      <c r="H2807">
        <v>1</v>
      </c>
      <c r="I2807">
        <v>0</v>
      </c>
      <c r="J2807">
        <v>55</v>
      </c>
      <c r="K2807">
        <v>0</v>
      </c>
      <c r="L2807">
        <v>0</v>
      </c>
      <c r="M2807">
        <v>0</v>
      </c>
      <c r="N2807">
        <v>0</v>
      </c>
    </row>
    <row r="2808" spans="1:14" x14ac:dyDescent="0.25">
      <c r="A2808" t="s">
        <v>7369</v>
      </c>
      <c r="B2808" t="s">
        <v>74</v>
      </c>
      <c r="C2808" t="s">
        <v>227</v>
      </c>
      <c r="D2808" t="s">
        <v>4056</v>
      </c>
      <c r="E2808">
        <v>0</v>
      </c>
      <c r="F2808">
        <v>0</v>
      </c>
      <c r="G2808">
        <v>0</v>
      </c>
      <c r="H2808">
        <v>0</v>
      </c>
      <c r="I2808">
        <v>0</v>
      </c>
      <c r="J2808">
        <v>0</v>
      </c>
      <c r="K2808">
        <v>195</v>
      </c>
      <c r="L2808">
        <v>194</v>
      </c>
      <c r="M2808">
        <v>1</v>
      </c>
      <c r="N2808">
        <v>0</v>
      </c>
    </row>
    <row r="2809" spans="1:14" x14ac:dyDescent="0.25">
      <c r="A2809" t="s">
        <v>7370</v>
      </c>
      <c r="B2809" t="s">
        <v>74</v>
      </c>
      <c r="C2809" t="s">
        <v>227</v>
      </c>
      <c r="D2809" t="s">
        <v>4058</v>
      </c>
      <c r="E2809">
        <v>0</v>
      </c>
      <c r="F2809">
        <v>0</v>
      </c>
      <c r="G2809">
        <v>0</v>
      </c>
      <c r="H2809">
        <v>0</v>
      </c>
      <c r="I2809">
        <v>0</v>
      </c>
      <c r="J2809">
        <v>0</v>
      </c>
      <c r="K2809">
        <v>187</v>
      </c>
      <c r="L2809">
        <v>186</v>
      </c>
      <c r="M2809">
        <v>1</v>
      </c>
      <c r="N2809">
        <v>0</v>
      </c>
    </row>
    <row r="2810" spans="1:14" x14ac:dyDescent="0.25">
      <c r="A2810" t="s">
        <v>7371</v>
      </c>
      <c r="B2810" t="s">
        <v>74</v>
      </c>
      <c r="C2810" t="s">
        <v>228</v>
      </c>
      <c r="D2810" t="s">
        <v>4060</v>
      </c>
      <c r="E2810">
        <v>6</v>
      </c>
      <c r="F2810">
        <v>0</v>
      </c>
      <c r="G2810">
        <v>6</v>
      </c>
      <c r="H2810">
        <v>0</v>
      </c>
      <c r="I2810">
        <v>0</v>
      </c>
      <c r="J2810">
        <v>67</v>
      </c>
      <c r="K2810">
        <v>0</v>
      </c>
      <c r="L2810">
        <v>0</v>
      </c>
      <c r="M2810">
        <v>0</v>
      </c>
      <c r="N2810">
        <v>0</v>
      </c>
    </row>
    <row r="2811" spans="1:14" x14ac:dyDescent="0.25">
      <c r="A2811" t="s">
        <v>7372</v>
      </c>
      <c r="B2811" t="s">
        <v>74</v>
      </c>
      <c r="C2811" t="s">
        <v>228</v>
      </c>
      <c r="D2811" t="s">
        <v>4062</v>
      </c>
      <c r="E2811">
        <v>73</v>
      </c>
      <c r="F2811">
        <v>3</v>
      </c>
      <c r="G2811">
        <v>69</v>
      </c>
      <c r="H2811">
        <v>1</v>
      </c>
      <c r="I2811">
        <v>0</v>
      </c>
      <c r="J2811">
        <v>0</v>
      </c>
      <c r="K2811">
        <v>0</v>
      </c>
      <c r="L2811">
        <v>0</v>
      </c>
      <c r="M2811">
        <v>0</v>
      </c>
      <c r="N2811">
        <v>0</v>
      </c>
    </row>
    <row r="2812" spans="1:14" x14ac:dyDescent="0.25">
      <c r="A2812" t="s">
        <v>7373</v>
      </c>
      <c r="B2812" t="s">
        <v>74</v>
      </c>
      <c r="C2812" t="s">
        <v>228</v>
      </c>
      <c r="D2812" t="s">
        <v>4064</v>
      </c>
      <c r="E2812">
        <v>62</v>
      </c>
      <c r="F2812">
        <v>1</v>
      </c>
      <c r="G2812">
        <v>60</v>
      </c>
      <c r="H2812">
        <v>1</v>
      </c>
      <c r="I2812">
        <v>0</v>
      </c>
      <c r="J2812">
        <v>11</v>
      </c>
      <c r="K2812">
        <v>0</v>
      </c>
      <c r="L2812">
        <v>0</v>
      </c>
      <c r="M2812">
        <v>0</v>
      </c>
      <c r="N2812">
        <v>0</v>
      </c>
    </row>
    <row r="2813" spans="1:14" x14ac:dyDescent="0.25">
      <c r="A2813" t="s">
        <v>7374</v>
      </c>
      <c r="B2813" t="s">
        <v>74</v>
      </c>
      <c r="C2813" t="s">
        <v>228</v>
      </c>
      <c r="D2813" t="s">
        <v>4066</v>
      </c>
      <c r="E2813">
        <v>73</v>
      </c>
      <c r="F2813">
        <v>3</v>
      </c>
      <c r="G2813">
        <v>69</v>
      </c>
      <c r="H2813">
        <v>1</v>
      </c>
      <c r="I2813">
        <v>0</v>
      </c>
      <c r="J2813">
        <v>0</v>
      </c>
      <c r="K2813">
        <v>0</v>
      </c>
      <c r="L2813">
        <v>0</v>
      </c>
      <c r="M2813">
        <v>0</v>
      </c>
      <c r="N2813">
        <v>0</v>
      </c>
    </row>
    <row r="2814" spans="1:14" x14ac:dyDescent="0.25">
      <c r="A2814" t="s">
        <v>7375</v>
      </c>
      <c r="B2814" t="s">
        <v>74</v>
      </c>
      <c r="C2814" t="s">
        <v>228</v>
      </c>
      <c r="D2814" t="s">
        <v>4068</v>
      </c>
      <c r="E2814">
        <v>6</v>
      </c>
      <c r="F2814">
        <v>0</v>
      </c>
      <c r="G2814">
        <v>6</v>
      </c>
      <c r="H2814">
        <v>0</v>
      </c>
      <c r="I2814">
        <v>0</v>
      </c>
      <c r="J2814">
        <v>67</v>
      </c>
      <c r="K2814">
        <v>0</v>
      </c>
      <c r="L2814">
        <v>0</v>
      </c>
      <c r="M2814">
        <v>0</v>
      </c>
      <c r="N2814">
        <v>0</v>
      </c>
    </row>
    <row r="2815" spans="1:14" x14ac:dyDescent="0.25">
      <c r="A2815" t="s">
        <v>7376</v>
      </c>
      <c r="B2815" t="s">
        <v>74</v>
      </c>
      <c r="C2815" t="s">
        <v>228</v>
      </c>
      <c r="D2815" t="s">
        <v>4050</v>
      </c>
      <c r="E2815">
        <v>67</v>
      </c>
      <c r="F2815">
        <v>5</v>
      </c>
      <c r="G2815">
        <v>61</v>
      </c>
      <c r="H2815">
        <v>1</v>
      </c>
      <c r="I2815">
        <v>0</v>
      </c>
      <c r="J2815">
        <v>6</v>
      </c>
      <c r="K2815">
        <v>0</v>
      </c>
      <c r="L2815">
        <v>0</v>
      </c>
      <c r="M2815">
        <v>0</v>
      </c>
      <c r="N2815">
        <v>0</v>
      </c>
    </row>
    <row r="2816" spans="1:14" x14ac:dyDescent="0.25">
      <c r="A2816" t="s">
        <v>7377</v>
      </c>
      <c r="B2816" t="s">
        <v>74</v>
      </c>
      <c r="C2816" t="s">
        <v>228</v>
      </c>
      <c r="D2816" t="s">
        <v>4052</v>
      </c>
      <c r="E2816">
        <v>6</v>
      </c>
      <c r="F2816">
        <v>0</v>
      </c>
      <c r="G2816">
        <v>6</v>
      </c>
      <c r="H2816">
        <v>0</v>
      </c>
      <c r="I2816">
        <v>0</v>
      </c>
      <c r="J2816">
        <v>67</v>
      </c>
      <c r="K2816">
        <v>0</v>
      </c>
      <c r="L2816">
        <v>0</v>
      </c>
      <c r="M2816">
        <v>0</v>
      </c>
      <c r="N2816">
        <v>0</v>
      </c>
    </row>
    <row r="2817" spans="1:14" x14ac:dyDescent="0.25">
      <c r="A2817" t="s">
        <v>7378</v>
      </c>
      <c r="B2817" t="s">
        <v>74</v>
      </c>
      <c r="C2817" t="s">
        <v>228</v>
      </c>
      <c r="D2817" t="s">
        <v>4054</v>
      </c>
      <c r="E2817">
        <v>62</v>
      </c>
      <c r="F2817">
        <v>1</v>
      </c>
      <c r="G2817">
        <v>60</v>
      </c>
      <c r="H2817">
        <v>1</v>
      </c>
      <c r="I2817">
        <v>0</v>
      </c>
      <c r="J2817">
        <v>11</v>
      </c>
      <c r="K2817">
        <v>0</v>
      </c>
      <c r="L2817">
        <v>0</v>
      </c>
      <c r="M2817">
        <v>0</v>
      </c>
      <c r="N2817">
        <v>0</v>
      </c>
    </row>
    <row r="2818" spans="1:14" x14ac:dyDescent="0.25">
      <c r="A2818" t="s">
        <v>7379</v>
      </c>
      <c r="B2818" t="s">
        <v>74</v>
      </c>
      <c r="C2818" t="s">
        <v>228</v>
      </c>
      <c r="D2818" t="s">
        <v>4056</v>
      </c>
      <c r="E2818">
        <v>0</v>
      </c>
      <c r="F2818">
        <v>0</v>
      </c>
      <c r="G2818">
        <v>0</v>
      </c>
      <c r="H2818">
        <v>0</v>
      </c>
      <c r="I2818">
        <v>0</v>
      </c>
      <c r="J2818">
        <v>0</v>
      </c>
      <c r="K2818">
        <v>72</v>
      </c>
      <c r="L2818">
        <v>72</v>
      </c>
      <c r="M2818">
        <v>0</v>
      </c>
      <c r="N2818">
        <v>0</v>
      </c>
    </row>
    <row r="2819" spans="1:14" x14ac:dyDescent="0.25">
      <c r="A2819" t="s">
        <v>7380</v>
      </c>
      <c r="B2819" t="s">
        <v>74</v>
      </c>
      <c r="C2819" t="s">
        <v>228</v>
      </c>
      <c r="D2819" t="s">
        <v>4058</v>
      </c>
      <c r="E2819">
        <v>0</v>
      </c>
      <c r="F2819">
        <v>0</v>
      </c>
      <c r="G2819">
        <v>0</v>
      </c>
      <c r="H2819">
        <v>0</v>
      </c>
      <c r="I2819">
        <v>0</v>
      </c>
      <c r="J2819">
        <v>0</v>
      </c>
      <c r="K2819">
        <v>66</v>
      </c>
      <c r="L2819">
        <v>66</v>
      </c>
      <c r="M2819">
        <v>0</v>
      </c>
      <c r="N2819">
        <v>0</v>
      </c>
    </row>
    <row r="2820" spans="1:14" x14ac:dyDescent="0.25">
      <c r="A2820" t="s">
        <v>7381</v>
      </c>
      <c r="B2820" t="s">
        <v>74</v>
      </c>
      <c r="C2820" t="s">
        <v>229</v>
      </c>
      <c r="D2820" t="s">
        <v>4060</v>
      </c>
      <c r="E2820">
        <v>25</v>
      </c>
      <c r="F2820">
        <v>6</v>
      </c>
      <c r="G2820">
        <v>16</v>
      </c>
      <c r="H2820">
        <v>3</v>
      </c>
      <c r="I2820">
        <v>0</v>
      </c>
      <c r="J2820">
        <v>107</v>
      </c>
      <c r="K2820">
        <v>0</v>
      </c>
      <c r="L2820">
        <v>0</v>
      </c>
      <c r="M2820">
        <v>0</v>
      </c>
      <c r="N2820">
        <v>0</v>
      </c>
    </row>
    <row r="2821" spans="1:14" x14ac:dyDescent="0.25">
      <c r="A2821" t="s">
        <v>7382</v>
      </c>
      <c r="B2821" t="s">
        <v>74</v>
      </c>
      <c r="C2821" t="s">
        <v>229</v>
      </c>
      <c r="D2821" t="s">
        <v>4062</v>
      </c>
      <c r="E2821">
        <v>132</v>
      </c>
      <c r="F2821">
        <v>16</v>
      </c>
      <c r="G2821">
        <v>107</v>
      </c>
      <c r="H2821">
        <v>8</v>
      </c>
      <c r="I2821">
        <v>1</v>
      </c>
      <c r="J2821">
        <v>0</v>
      </c>
      <c r="K2821">
        <v>0</v>
      </c>
      <c r="L2821">
        <v>0</v>
      </c>
      <c r="M2821">
        <v>0</v>
      </c>
      <c r="N2821">
        <v>0</v>
      </c>
    </row>
    <row r="2822" spans="1:14" x14ac:dyDescent="0.25">
      <c r="A2822" t="s">
        <v>7383</v>
      </c>
      <c r="B2822" t="s">
        <v>74</v>
      </c>
      <c r="C2822" t="s">
        <v>229</v>
      </c>
      <c r="D2822" t="s">
        <v>4064</v>
      </c>
      <c r="E2822">
        <v>90</v>
      </c>
      <c r="F2822">
        <v>10</v>
      </c>
      <c r="G2822">
        <v>77</v>
      </c>
      <c r="H2822">
        <v>2</v>
      </c>
      <c r="I2822">
        <v>1</v>
      </c>
      <c r="J2822">
        <v>42</v>
      </c>
      <c r="K2822">
        <v>0</v>
      </c>
      <c r="L2822">
        <v>0</v>
      </c>
      <c r="M2822">
        <v>0</v>
      </c>
      <c r="N2822">
        <v>0</v>
      </c>
    </row>
    <row r="2823" spans="1:14" x14ac:dyDescent="0.25">
      <c r="A2823" t="s">
        <v>7384</v>
      </c>
      <c r="B2823" t="s">
        <v>74</v>
      </c>
      <c r="C2823" t="s">
        <v>229</v>
      </c>
      <c r="D2823" t="s">
        <v>4066</v>
      </c>
      <c r="E2823">
        <v>132</v>
      </c>
      <c r="F2823">
        <v>16</v>
      </c>
      <c r="G2823">
        <v>107</v>
      </c>
      <c r="H2823">
        <v>8</v>
      </c>
      <c r="I2823">
        <v>1</v>
      </c>
      <c r="J2823">
        <v>0</v>
      </c>
      <c r="K2823">
        <v>0</v>
      </c>
      <c r="L2823">
        <v>0</v>
      </c>
      <c r="M2823">
        <v>0</v>
      </c>
      <c r="N2823">
        <v>0</v>
      </c>
    </row>
    <row r="2824" spans="1:14" x14ac:dyDescent="0.25">
      <c r="A2824" t="s">
        <v>7385</v>
      </c>
      <c r="B2824" t="s">
        <v>74</v>
      </c>
      <c r="C2824" t="s">
        <v>229</v>
      </c>
      <c r="D2824" t="s">
        <v>4068</v>
      </c>
      <c r="E2824">
        <v>25</v>
      </c>
      <c r="F2824">
        <v>5</v>
      </c>
      <c r="G2824">
        <v>16</v>
      </c>
      <c r="H2824">
        <v>4</v>
      </c>
      <c r="I2824">
        <v>0</v>
      </c>
      <c r="J2824">
        <v>107</v>
      </c>
      <c r="K2824">
        <v>0</v>
      </c>
      <c r="L2824">
        <v>0</v>
      </c>
      <c r="M2824">
        <v>0</v>
      </c>
      <c r="N2824">
        <v>0</v>
      </c>
    </row>
    <row r="2825" spans="1:14" x14ac:dyDescent="0.25">
      <c r="A2825" t="s">
        <v>7386</v>
      </c>
      <c r="B2825" t="s">
        <v>74</v>
      </c>
      <c r="C2825" t="s">
        <v>229</v>
      </c>
      <c r="D2825" t="s">
        <v>4050</v>
      </c>
      <c r="E2825">
        <v>107</v>
      </c>
      <c r="F2825">
        <v>15</v>
      </c>
      <c r="G2825">
        <v>87</v>
      </c>
      <c r="H2825">
        <v>4</v>
      </c>
      <c r="I2825">
        <v>1</v>
      </c>
      <c r="J2825">
        <v>25</v>
      </c>
      <c r="K2825">
        <v>0</v>
      </c>
      <c r="L2825">
        <v>0</v>
      </c>
      <c r="M2825">
        <v>0</v>
      </c>
      <c r="N2825">
        <v>0</v>
      </c>
    </row>
    <row r="2826" spans="1:14" x14ac:dyDescent="0.25">
      <c r="A2826" t="s">
        <v>7387</v>
      </c>
      <c r="B2826" t="s">
        <v>74</v>
      </c>
      <c r="C2826" t="s">
        <v>229</v>
      </c>
      <c r="D2826" t="s">
        <v>4052</v>
      </c>
      <c r="E2826">
        <v>25</v>
      </c>
      <c r="F2826">
        <v>5</v>
      </c>
      <c r="G2826">
        <v>17</v>
      </c>
      <c r="H2826">
        <v>3</v>
      </c>
      <c r="I2826">
        <v>0</v>
      </c>
      <c r="J2826">
        <v>107</v>
      </c>
      <c r="K2826">
        <v>0</v>
      </c>
      <c r="L2826">
        <v>0</v>
      </c>
      <c r="M2826">
        <v>0</v>
      </c>
      <c r="N2826">
        <v>0</v>
      </c>
    </row>
    <row r="2827" spans="1:14" x14ac:dyDescent="0.25">
      <c r="A2827" t="s">
        <v>7388</v>
      </c>
      <c r="B2827" t="s">
        <v>74</v>
      </c>
      <c r="C2827" t="s">
        <v>229</v>
      </c>
      <c r="D2827" t="s">
        <v>4054</v>
      </c>
      <c r="E2827">
        <v>97</v>
      </c>
      <c r="F2827">
        <v>11</v>
      </c>
      <c r="G2827">
        <v>81</v>
      </c>
      <c r="H2827">
        <v>4</v>
      </c>
      <c r="I2827">
        <v>1</v>
      </c>
      <c r="J2827">
        <v>35</v>
      </c>
      <c r="K2827">
        <v>0</v>
      </c>
      <c r="L2827">
        <v>0</v>
      </c>
      <c r="M2827">
        <v>0</v>
      </c>
      <c r="N2827">
        <v>0</v>
      </c>
    </row>
    <row r="2828" spans="1:14" x14ac:dyDescent="0.25">
      <c r="A2828" t="s">
        <v>7389</v>
      </c>
      <c r="B2828" t="s">
        <v>74</v>
      </c>
      <c r="C2828" t="s">
        <v>229</v>
      </c>
      <c r="D2828" t="s">
        <v>4056</v>
      </c>
      <c r="E2828">
        <v>0</v>
      </c>
      <c r="F2828">
        <v>0</v>
      </c>
      <c r="G2828">
        <v>0</v>
      </c>
      <c r="H2828">
        <v>0</v>
      </c>
      <c r="I2828">
        <v>0</v>
      </c>
      <c r="J2828">
        <v>0</v>
      </c>
      <c r="K2828">
        <v>132</v>
      </c>
      <c r="L2828">
        <v>125</v>
      </c>
      <c r="M2828">
        <v>7</v>
      </c>
      <c r="N2828">
        <v>0</v>
      </c>
    </row>
    <row r="2829" spans="1:14" x14ac:dyDescent="0.25">
      <c r="A2829" t="s">
        <v>7390</v>
      </c>
      <c r="B2829" t="s">
        <v>74</v>
      </c>
      <c r="C2829" t="s">
        <v>229</v>
      </c>
      <c r="D2829" t="s">
        <v>4058</v>
      </c>
      <c r="E2829">
        <v>0</v>
      </c>
      <c r="F2829">
        <v>0</v>
      </c>
      <c r="G2829">
        <v>0</v>
      </c>
      <c r="H2829">
        <v>0</v>
      </c>
      <c r="I2829">
        <v>0</v>
      </c>
      <c r="J2829">
        <v>0</v>
      </c>
      <c r="K2829">
        <v>116</v>
      </c>
      <c r="L2829">
        <v>111</v>
      </c>
      <c r="M2829">
        <v>5</v>
      </c>
      <c r="N2829">
        <v>0</v>
      </c>
    </row>
    <row r="2830" spans="1:14" x14ac:dyDescent="0.25">
      <c r="A2830" t="s">
        <v>7391</v>
      </c>
      <c r="B2830" t="s">
        <v>74</v>
      </c>
      <c r="C2830" t="s">
        <v>230</v>
      </c>
      <c r="D2830" t="s">
        <v>4060</v>
      </c>
      <c r="E2830">
        <v>30</v>
      </c>
      <c r="F2830">
        <v>0</v>
      </c>
      <c r="G2830">
        <v>26</v>
      </c>
      <c r="H2830">
        <v>4</v>
      </c>
      <c r="I2830">
        <v>0</v>
      </c>
      <c r="J2830">
        <v>97</v>
      </c>
      <c r="K2830">
        <v>0</v>
      </c>
      <c r="L2830">
        <v>0</v>
      </c>
      <c r="M2830">
        <v>0</v>
      </c>
      <c r="N2830">
        <v>0</v>
      </c>
    </row>
    <row r="2831" spans="1:14" x14ac:dyDescent="0.25">
      <c r="A2831" t="s">
        <v>7392</v>
      </c>
      <c r="B2831" t="s">
        <v>74</v>
      </c>
      <c r="C2831" t="s">
        <v>230</v>
      </c>
      <c r="D2831" t="s">
        <v>4062</v>
      </c>
      <c r="E2831">
        <v>127</v>
      </c>
      <c r="F2831">
        <v>11</v>
      </c>
      <c r="G2831">
        <v>106</v>
      </c>
      <c r="H2831">
        <v>10</v>
      </c>
      <c r="I2831">
        <v>0</v>
      </c>
      <c r="J2831">
        <v>0</v>
      </c>
      <c r="K2831">
        <v>0</v>
      </c>
      <c r="L2831">
        <v>0</v>
      </c>
      <c r="M2831">
        <v>0</v>
      </c>
      <c r="N2831">
        <v>0</v>
      </c>
    </row>
    <row r="2832" spans="1:14" x14ac:dyDescent="0.25">
      <c r="A2832" t="s">
        <v>7393</v>
      </c>
      <c r="B2832" t="s">
        <v>74</v>
      </c>
      <c r="C2832" t="s">
        <v>230</v>
      </c>
      <c r="D2832" t="s">
        <v>4064</v>
      </c>
      <c r="E2832">
        <v>82</v>
      </c>
      <c r="F2832">
        <v>10</v>
      </c>
      <c r="G2832">
        <v>71</v>
      </c>
      <c r="H2832">
        <v>1</v>
      </c>
      <c r="I2832">
        <v>0</v>
      </c>
      <c r="J2832">
        <v>45</v>
      </c>
      <c r="K2832">
        <v>0</v>
      </c>
      <c r="L2832">
        <v>0</v>
      </c>
      <c r="M2832">
        <v>0</v>
      </c>
      <c r="N2832">
        <v>0</v>
      </c>
    </row>
    <row r="2833" spans="1:14" x14ac:dyDescent="0.25">
      <c r="A2833" t="s">
        <v>7394</v>
      </c>
      <c r="B2833" t="s">
        <v>74</v>
      </c>
      <c r="C2833" t="s">
        <v>230</v>
      </c>
      <c r="D2833" t="s">
        <v>4066</v>
      </c>
      <c r="E2833">
        <v>127</v>
      </c>
      <c r="F2833">
        <v>11</v>
      </c>
      <c r="G2833">
        <v>106</v>
      </c>
      <c r="H2833">
        <v>10</v>
      </c>
      <c r="I2833">
        <v>0</v>
      </c>
      <c r="J2833">
        <v>0</v>
      </c>
      <c r="K2833">
        <v>0</v>
      </c>
      <c r="L2833">
        <v>0</v>
      </c>
      <c r="M2833">
        <v>0</v>
      </c>
      <c r="N2833">
        <v>0</v>
      </c>
    </row>
    <row r="2834" spans="1:14" x14ac:dyDescent="0.25">
      <c r="A2834" t="s">
        <v>7395</v>
      </c>
      <c r="B2834" t="s">
        <v>74</v>
      </c>
      <c r="C2834" t="s">
        <v>230</v>
      </c>
      <c r="D2834" t="s">
        <v>4068</v>
      </c>
      <c r="E2834">
        <v>30</v>
      </c>
      <c r="F2834">
        <v>0</v>
      </c>
      <c r="G2834">
        <v>25</v>
      </c>
      <c r="H2834">
        <v>5</v>
      </c>
      <c r="I2834">
        <v>0</v>
      </c>
      <c r="J2834">
        <v>97</v>
      </c>
      <c r="K2834">
        <v>0</v>
      </c>
      <c r="L2834">
        <v>0</v>
      </c>
      <c r="M2834">
        <v>0</v>
      </c>
      <c r="N2834">
        <v>0</v>
      </c>
    </row>
    <row r="2835" spans="1:14" x14ac:dyDescent="0.25">
      <c r="A2835" t="s">
        <v>7396</v>
      </c>
      <c r="B2835" t="s">
        <v>74</v>
      </c>
      <c r="C2835" t="s">
        <v>230</v>
      </c>
      <c r="D2835" t="s">
        <v>4050</v>
      </c>
      <c r="E2835">
        <v>97</v>
      </c>
      <c r="F2835">
        <v>15</v>
      </c>
      <c r="G2835">
        <v>77</v>
      </c>
      <c r="H2835">
        <v>5</v>
      </c>
      <c r="I2835">
        <v>0</v>
      </c>
      <c r="J2835">
        <v>30</v>
      </c>
      <c r="K2835">
        <v>0</v>
      </c>
      <c r="L2835">
        <v>0</v>
      </c>
      <c r="M2835">
        <v>0</v>
      </c>
      <c r="N2835">
        <v>0</v>
      </c>
    </row>
    <row r="2836" spans="1:14" x14ac:dyDescent="0.25">
      <c r="A2836" t="s">
        <v>7397</v>
      </c>
      <c r="B2836" t="s">
        <v>74</v>
      </c>
      <c r="C2836" t="s">
        <v>230</v>
      </c>
      <c r="D2836" t="s">
        <v>4052</v>
      </c>
      <c r="E2836">
        <v>30</v>
      </c>
      <c r="F2836">
        <v>0</v>
      </c>
      <c r="G2836">
        <v>26</v>
      </c>
      <c r="H2836">
        <v>4</v>
      </c>
      <c r="I2836">
        <v>0</v>
      </c>
      <c r="J2836">
        <v>97</v>
      </c>
      <c r="K2836">
        <v>0</v>
      </c>
      <c r="L2836">
        <v>0</v>
      </c>
      <c r="M2836">
        <v>0</v>
      </c>
      <c r="N2836">
        <v>0</v>
      </c>
    </row>
    <row r="2837" spans="1:14" x14ac:dyDescent="0.25">
      <c r="A2837" t="s">
        <v>7398</v>
      </c>
      <c r="B2837" t="s">
        <v>74</v>
      </c>
      <c r="C2837" t="s">
        <v>230</v>
      </c>
      <c r="D2837" t="s">
        <v>4054</v>
      </c>
      <c r="E2837">
        <v>87</v>
      </c>
      <c r="F2837">
        <v>10</v>
      </c>
      <c r="G2837">
        <v>74</v>
      </c>
      <c r="H2837">
        <v>3</v>
      </c>
      <c r="I2837">
        <v>0</v>
      </c>
      <c r="J2837">
        <v>40</v>
      </c>
      <c r="K2837">
        <v>0</v>
      </c>
      <c r="L2837">
        <v>0</v>
      </c>
      <c r="M2837">
        <v>0</v>
      </c>
      <c r="N2837">
        <v>0</v>
      </c>
    </row>
    <row r="2838" spans="1:14" x14ac:dyDescent="0.25">
      <c r="A2838" t="s">
        <v>7399</v>
      </c>
      <c r="B2838" t="s">
        <v>74</v>
      </c>
      <c r="C2838" t="s">
        <v>230</v>
      </c>
      <c r="D2838" t="s">
        <v>4056</v>
      </c>
      <c r="E2838">
        <v>0</v>
      </c>
      <c r="F2838">
        <v>0</v>
      </c>
      <c r="G2838">
        <v>0</v>
      </c>
      <c r="H2838">
        <v>0</v>
      </c>
      <c r="I2838">
        <v>0</v>
      </c>
      <c r="J2838">
        <v>0</v>
      </c>
      <c r="K2838">
        <v>126</v>
      </c>
      <c r="L2838">
        <v>121</v>
      </c>
      <c r="M2838">
        <v>5</v>
      </c>
      <c r="N2838">
        <v>0</v>
      </c>
    </row>
    <row r="2839" spans="1:14" x14ac:dyDescent="0.25">
      <c r="A2839" t="s">
        <v>7400</v>
      </c>
      <c r="B2839" t="s">
        <v>74</v>
      </c>
      <c r="C2839" t="s">
        <v>230</v>
      </c>
      <c r="D2839" t="s">
        <v>4058</v>
      </c>
      <c r="E2839">
        <v>0</v>
      </c>
      <c r="F2839">
        <v>0</v>
      </c>
      <c r="G2839">
        <v>0</v>
      </c>
      <c r="H2839">
        <v>0</v>
      </c>
      <c r="I2839">
        <v>0</v>
      </c>
      <c r="J2839">
        <v>0</v>
      </c>
      <c r="K2839">
        <v>112</v>
      </c>
      <c r="L2839">
        <v>108</v>
      </c>
      <c r="M2839">
        <v>4</v>
      </c>
      <c r="N2839">
        <v>0</v>
      </c>
    </row>
    <row r="2840" spans="1:14" x14ac:dyDescent="0.25">
      <c r="A2840" t="s">
        <v>7401</v>
      </c>
      <c r="B2840" t="s">
        <v>74</v>
      </c>
      <c r="C2840" t="s">
        <v>231</v>
      </c>
      <c r="D2840" t="s">
        <v>4060</v>
      </c>
      <c r="E2840">
        <v>24</v>
      </c>
      <c r="F2840">
        <v>4</v>
      </c>
      <c r="G2840">
        <v>20</v>
      </c>
      <c r="H2840">
        <v>0</v>
      </c>
      <c r="I2840">
        <v>0</v>
      </c>
      <c r="J2840">
        <v>88</v>
      </c>
      <c r="K2840">
        <v>0</v>
      </c>
      <c r="L2840">
        <v>0</v>
      </c>
      <c r="M2840">
        <v>0</v>
      </c>
      <c r="N2840">
        <v>0</v>
      </c>
    </row>
    <row r="2841" spans="1:14" x14ac:dyDescent="0.25">
      <c r="A2841" t="s">
        <v>7402</v>
      </c>
      <c r="B2841" t="s">
        <v>74</v>
      </c>
      <c r="C2841" t="s">
        <v>231</v>
      </c>
      <c r="D2841" t="s">
        <v>4062</v>
      </c>
      <c r="E2841">
        <v>112</v>
      </c>
      <c r="F2841">
        <v>21</v>
      </c>
      <c r="G2841">
        <v>89</v>
      </c>
      <c r="H2841">
        <v>2</v>
      </c>
      <c r="I2841">
        <v>0</v>
      </c>
      <c r="J2841">
        <v>0</v>
      </c>
      <c r="K2841">
        <v>0</v>
      </c>
      <c r="L2841">
        <v>0</v>
      </c>
      <c r="M2841">
        <v>0</v>
      </c>
      <c r="N2841">
        <v>0</v>
      </c>
    </row>
    <row r="2842" spans="1:14" x14ac:dyDescent="0.25">
      <c r="A2842" t="s">
        <v>7403</v>
      </c>
      <c r="B2842" t="s">
        <v>74</v>
      </c>
      <c r="C2842" t="s">
        <v>231</v>
      </c>
      <c r="D2842" t="s">
        <v>4064</v>
      </c>
      <c r="E2842">
        <v>81</v>
      </c>
      <c r="F2842">
        <v>16</v>
      </c>
      <c r="G2842">
        <v>65</v>
      </c>
      <c r="H2842">
        <v>0</v>
      </c>
      <c r="I2842">
        <v>0</v>
      </c>
      <c r="J2842">
        <v>31</v>
      </c>
      <c r="K2842">
        <v>0</v>
      </c>
      <c r="L2842">
        <v>0</v>
      </c>
      <c r="M2842">
        <v>0</v>
      </c>
      <c r="N2842">
        <v>0</v>
      </c>
    </row>
    <row r="2843" spans="1:14" x14ac:dyDescent="0.25">
      <c r="A2843" t="s">
        <v>7404</v>
      </c>
      <c r="B2843" t="s">
        <v>74</v>
      </c>
      <c r="C2843" t="s">
        <v>231</v>
      </c>
      <c r="D2843" t="s">
        <v>4066</v>
      </c>
      <c r="E2843">
        <v>112</v>
      </c>
      <c r="F2843">
        <v>21</v>
      </c>
      <c r="G2843">
        <v>89</v>
      </c>
      <c r="H2843">
        <v>2</v>
      </c>
      <c r="I2843">
        <v>0</v>
      </c>
      <c r="J2843">
        <v>0</v>
      </c>
      <c r="K2843">
        <v>0</v>
      </c>
      <c r="L2843">
        <v>0</v>
      </c>
      <c r="M2843">
        <v>0</v>
      </c>
      <c r="N2843">
        <v>0</v>
      </c>
    </row>
    <row r="2844" spans="1:14" x14ac:dyDescent="0.25">
      <c r="A2844" t="s">
        <v>7405</v>
      </c>
      <c r="B2844" t="s">
        <v>74</v>
      </c>
      <c r="C2844" t="s">
        <v>231</v>
      </c>
      <c r="D2844" t="s">
        <v>4068</v>
      </c>
      <c r="E2844">
        <v>24</v>
      </c>
      <c r="F2844">
        <v>4</v>
      </c>
      <c r="G2844">
        <v>19</v>
      </c>
      <c r="H2844">
        <v>1</v>
      </c>
      <c r="I2844">
        <v>0</v>
      </c>
      <c r="J2844">
        <v>88</v>
      </c>
      <c r="K2844">
        <v>0</v>
      </c>
      <c r="L2844">
        <v>0</v>
      </c>
      <c r="M2844">
        <v>0</v>
      </c>
      <c r="N2844">
        <v>0</v>
      </c>
    </row>
    <row r="2845" spans="1:14" x14ac:dyDescent="0.25">
      <c r="A2845" t="s">
        <v>7406</v>
      </c>
      <c r="B2845" t="s">
        <v>74</v>
      </c>
      <c r="C2845" t="s">
        <v>231</v>
      </c>
      <c r="D2845" t="s">
        <v>4050</v>
      </c>
      <c r="E2845">
        <v>88</v>
      </c>
      <c r="F2845">
        <v>25</v>
      </c>
      <c r="G2845">
        <v>62</v>
      </c>
      <c r="H2845">
        <v>1</v>
      </c>
      <c r="I2845">
        <v>0</v>
      </c>
      <c r="J2845">
        <v>24</v>
      </c>
      <c r="K2845">
        <v>0</v>
      </c>
      <c r="L2845">
        <v>0</v>
      </c>
      <c r="M2845">
        <v>0</v>
      </c>
      <c r="N2845">
        <v>0</v>
      </c>
    </row>
    <row r="2846" spans="1:14" x14ac:dyDescent="0.25">
      <c r="A2846" t="s">
        <v>7407</v>
      </c>
      <c r="B2846" t="s">
        <v>74</v>
      </c>
      <c r="C2846" t="s">
        <v>231</v>
      </c>
      <c r="D2846" t="s">
        <v>4052</v>
      </c>
      <c r="E2846">
        <v>24</v>
      </c>
      <c r="F2846">
        <v>3</v>
      </c>
      <c r="G2846">
        <v>21</v>
      </c>
      <c r="H2846">
        <v>0</v>
      </c>
      <c r="I2846">
        <v>0</v>
      </c>
      <c r="J2846">
        <v>88</v>
      </c>
      <c r="K2846">
        <v>0</v>
      </c>
      <c r="L2846">
        <v>0</v>
      </c>
      <c r="M2846">
        <v>0</v>
      </c>
      <c r="N2846">
        <v>0</v>
      </c>
    </row>
    <row r="2847" spans="1:14" x14ac:dyDescent="0.25">
      <c r="A2847" t="s">
        <v>7408</v>
      </c>
      <c r="B2847" t="s">
        <v>74</v>
      </c>
      <c r="C2847" t="s">
        <v>231</v>
      </c>
      <c r="D2847" t="s">
        <v>4054</v>
      </c>
      <c r="E2847">
        <v>84</v>
      </c>
      <c r="F2847">
        <v>17</v>
      </c>
      <c r="G2847">
        <v>66</v>
      </c>
      <c r="H2847">
        <v>1</v>
      </c>
      <c r="I2847">
        <v>0</v>
      </c>
      <c r="J2847">
        <v>28</v>
      </c>
      <c r="K2847">
        <v>0</v>
      </c>
      <c r="L2847">
        <v>0</v>
      </c>
      <c r="M2847">
        <v>0</v>
      </c>
      <c r="N2847">
        <v>0</v>
      </c>
    </row>
    <row r="2848" spans="1:14" x14ac:dyDescent="0.25">
      <c r="A2848" t="s">
        <v>7409</v>
      </c>
      <c r="B2848" t="s">
        <v>74</v>
      </c>
      <c r="C2848" t="s">
        <v>231</v>
      </c>
      <c r="D2848" t="s">
        <v>4056</v>
      </c>
      <c r="E2848">
        <v>0</v>
      </c>
      <c r="F2848">
        <v>0</v>
      </c>
      <c r="G2848">
        <v>0</v>
      </c>
      <c r="H2848">
        <v>0</v>
      </c>
      <c r="I2848">
        <v>0</v>
      </c>
      <c r="J2848">
        <v>0</v>
      </c>
      <c r="K2848">
        <v>112</v>
      </c>
      <c r="L2848">
        <v>112</v>
      </c>
      <c r="M2848">
        <v>0</v>
      </c>
      <c r="N2848">
        <v>0</v>
      </c>
    </row>
    <row r="2849" spans="1:14" x14ac:dyDescent="0.25">
      <c r="A2849" t="s">
        <v>7410</v>
      </c>
      <c r="B2849" t="s">
        <v>74</v>
      </c>
      <c r="C2849" t="s">
        <v>231</v>
      </c>
      <c r="D2849" t="s">
        <v>4058</v>
      </c>
      <c r="E2849">
        <v>0</v>
      </c>
      <c r="F2849">
        <v>0</v>
      </c>
      <c r="G2849">
        <v>0</v>
      </c>
      <c r="H2849">
        <v>0</v>
      </c>
      <c r="I2849">
        <v>0</v>
      </c>
      <c r="J2849">
        <v>0</v>
      </c>
      <c r="K2849">
        <v>110</v>
      </c>
      <c r="L2849">
        <v>110</v>
      </c>
      <c r="M2849">
        <v>0</v>
      </c>
      <c r="N2849">
        <v>0</v>
      </c>
    </row>
    <row r="2850" spans="1:14" x14ac:dyDescent="0.25">
      <c r="A2850" t="s">
        <v>7411</v>
      </c>
      <c r="B2850" t="s">
        <v>74</v>
      </c>
      <c r="C2850" t="s">
        <v>232</v>
      </c>
      <c r="D2850" t="s">
        <v>4060</v>
      </c>
      <c r="E2850">
        <v>45</v>
      </c>
      <c r="F2850">
        <v>8</v>
      </c>
      <c r="G2850">
        <v>32</v>
      </c>
      <c r="H2850">
        <v>5</v>
      </c>
      <c r="I2850">
        <v>0</v>
      </c>
      <c r="J2850">
        <v>202</v>
      </c>
      <c r="K2850">
        <v>0</v>
      </c>
      <c r="L2850">
        <v>0</v>
      </c>
      <c r="M2850">
        <v>0</v>
      </c>
      <c r="N2850">
        <v>0</v>
      </c>
    </row>
    <row r="2851" spans="1:14" x14ac:dyDescent="0.25">
      <c r="A2851" t="s">
        <v>7412</v>
      </c>
      <c r="B2851" t="s">
        <v>74</v>
      </c>
      <c r="C2851" t="s">
        <v>232</v>
      </c>
      <c r="D2851" t="s">
        <v>4062</v>
      </c>
      <c r="E2851">
        <v>247</v>
      </c>
      <c r="F2851">
        <v>34</v>
      </c>
      <c r="G2851">
        <v>199</v>
      </c>
      <c r="H2851">
        <v>11</v>
      </c>
      <c r="I2851">
        <v>3</v>
      </c>
      <c r="J2851">
        <v>0</v>
      </c>
      <c r="K2851">
        <v>0</v>
      </c>
      <c r="L2851">
        <v>0</v>
      </c>
      <c r="M2851">
        <v>0</v>
      </c>
      <c r="N2851">
        <v>0</v>
      </c>
    </row>
    <row r="2852" spans="1:14" x14ac:dyDescent="0.25">
      <c r="A2852" t="s">
        <v>7413</v>
      </c>
      <c r="B2852" t="s">
        <v>74</v>
      </c>
      <c r="C2852" t="s">
        <v>232</v>
      </c>
      <c r="D2852" t="s">
        <v>4064</v>
      </c>
      <c r="E2852">
        <v>183</v>
      </c>
      <c r="F2852">
        <v>19</v>
      </c>
      <c r="G2852">
        <v>160</v>
      </c>
      <c r="H2852">
        <v>3</v>
      </c>
      <c r="I2852">
        <v>1</v>
      </c>
      <c r="J2852">
        <v>64</v>
      </c>
      <c r="K2852">
        <v>0</v>
      </c>
      <c r="L2852">
        <v>0</v>
      </c>
      <c r="M2852">
        <v>0</v>
      </c>
      <c r="N2852">
        <v>0</v>
      </c>
    </row>
    <row r="2853" spans="1:14" x14ac:dyDescent="0.25">
      <c r="A2853" t="s">
        <v>7414</v>
      </c>
      <c r="B2853" t="s">
        <v>74</v>
      </c>
      <c r="C2853" t="s">
        <v>232</v>
      </c>
      <c r="D2853" t="s">
        <v>4066</v>
      </c>
      <c r="E2853">
        <v>247</v>
      </c>
      <c r="F2853">
        <v>34</v>
      </c>
      <c r="G2853">
        <v>199</v>
      </c>
      <c r="H2853">
        <v>11</v>
      </c>
      <c r="I2853">
        <v>3</v>
      </c>
      <c r="J2853">
        <v>0</v>
      </c>
      <c r="K2853">
        <v>0</v>
      </c>
      <c r="L2853">
        <v>0</v>
      </c>
      <c r="M2853">
        <v>0</v>
      </c>
      <c r="N2853">
        <v>0</v>
      </c>
    </row>
    <row r="2854" spans="1:14" x14ac:dyDescent="0.25">
      <c r="A2854" t="s">
        <v>7415</v>
      </c>
      <c r="B2854" t="s">
        <v>74</v>
      </c>
      <c r="C2854" t="s">
        <v>232</v>
      </c>
      <c r="D2854" t="s">
        <v>4068</v>
      </c>
      <c r="E2854">
        <v>45</v>
      </c>
      <c r="F2854">
        <v>8</v>
      </c>
      <c r="G2854">
        <v>32</v>
      </c>
      <c r="H2854">
        <v>3</v>
      </c>
      <c r="I2854">
        <v>2</v>
      </c>
      <c r="J2854">
        <v>202</v>
      </c>
      <c r="K2854">
        <v>0</v>
      </c>
      <c r="L2854">
        <v>0</v>
      </c>
      <c r="M2854">
        <v>0</v>
      </c>
      <c r="N2854">
        <v>0</v>
      </c>
    </row>
    <row r="2855" spans="1:14" x14ac:dyDescent="0.25">
      <c r="A2855" t="s">
        <v>7416</v>
      </c>
      <c r="B2855" t="s">
        <v>74</v>
      </c>
      <c r="C2855" t="s">
        <v>232</v>
      </c>
      <c r="D2855" t="s">
        <v>4050</v>
      </c>
      <c r="E2855">
        <v>202</v>
      </c>
      <c r="F2855">
        <v>26</v>
      </c>
      <c r="G2855">
        <v>168</v>
      </c>
      <c r="H2855">
        <v>7</v>
      </c>
      <c r="I2855">
        <v>1</v>
      </c>
      <c r="J2855">
        <v>45</v>
      </c>
      <c r="K2855">
        <v>0</v>
      </c>
      <c r="L2855">
        <v>0</v>
      </c>
      <c r="M2855">
        <v>0</v>
      </c>
      <c r="N2855">
        <v>0</v>
      </c>
    </row>
    <row r="2856" spans="1:14" x14ac:dyDescent="0.25">
      <c r="A2856" t="s">
        <v>7417</v>
      </c>
      <c r="B2856" t="s">
        <v>74</v>
      </c>
      <c r="C2856" t="s">
        <v>232</v>
      </c>
      <c r="D2856" t="s">
        <v>4052</v>
      </c>
      <c r="E2856">
        <v>45</v>
      </c>
      <c r="F2856">
        <v>8</v>
      </c>
      <c r="G2856">
        <v>32</v>
      </c>
      <c r="H2856">
        <v>4</v>
      </c>
      <c r="I2856">
        <v>1</v>
      </c>
      <c r="J2856">
        <v>202</v>
      </c>
      <c r="K2856">
        <v>0</v>
      </c>
      <c r="L2856">
        <v>0</v>
      </c>
      <c r="M2856">
        <v>0</v>
      </c>
      <c r="N2856">
        <v>0</v>
      </c>
    </row>
    <row r="2857" spans="1:14" x14ac:dyDescent="0.25">
      <c r="A2857" t="s">
        <v>7418</v>
      </c>
      <c r="B2857" t="s">
        <v>74</v>
      </c>
      <c r="C2857" t="s">
        <v>232</v>
      </c>
      <c r="D2857" t="s">
        <v>4054</v>
      </c>
      <c r="E2857">
        <v>184</v>
      </c>
      <c r="F2857">
        <v>19</v>
      </c>
      <c r="G2857">
        <v>161</v>
      </c>
      <c r="H2857">
        <v>3</v>
      </c>
      <c r="I2857">
        <v>1</v>
      </c>
      <c r="J2857">
        <v>63</v>
      </c>
      <c r="K2857">
        <v>0</v>
      </c>
      <c r="L2857">
        <v>0</v>
      </c>
      <c r="M2857">
        <v>0</v>
      </c>
      <c r="N2857">
        <v>0</v>
      </c>
    </row>
    <row r="2858" spans="1:14" x14ac:dyDescent="0.25">
      <c r="A2858" t="s">
        <v>7419</v>
      </c>
      <c r="B2858" t="s">
        <v>74</v>
      </c>
      <c r="C2858" t="s">
        <v>232</v>
      </c>
      <c r="D2858" t="s">
        <v>4056</v>
      </c>
      <c r="E2858">
        <v>0</v>
      </c>
      <c r="F2858">
        <v>0</v>
      </c>
      <c r="G2858">
        <v>0</v>
      </c>
      <c r="H2858">
        <v>0</v>
      </c>
      <c r="I2858">
        <v>0</v>
      </c>
      <c r="J2858">
        <v>0</v>
      </c>
      <c r="K2858">
        <v>246</v>
      </c>
      <c r="L2858">
        <v>238</v>
      </c>
      <c r="M2858">
        <v>7</v>
      </c>
      <c r="N2858">
        <v>1</v>
      </c>
    </row>
    <row r="2859" spans="1:14" x14ac:dyDescent="0.25">
      <c r="A2859" t="s">
        <v>7420</v>
      </c>
      <c r="B2859" t="s">
        <v>74</v>
      </c>
      <c r="C2859" t="s">
        <v>232</v>
      </c>
      <c r="D2859" t="s">
        <v>4058</v>
      </c>
      <c r="E2859">
        <v>0</v>
      </c>
      <c r="F2859">
        <v>0</v>
      </c>
      <c r="G2859">
        <v>0</v>
      </c>
      <c r="H2859">
        <v>0</v>
      </c>
      <c r="I2859">
        <v>0</v>
      </c>
      <c r="J2859">
        <v>0</v>
      </c>
      <c r="K2859">
        <v>191</v>
      </c>
      <c r="L2859">
        <v>187</v>
      </c>
      <c r="M2859">
        <v>3</v>
      </c>
      <c r="N2859">
        <v>1</v>
      </c>
    </row>
    <row r="2860" spans="1:14" x14ac:dyDescent="0.25">
      <c r="A2860" t="s">
        <v>7421</v>
      </c>
      <c r="B2860" t="s">
        <v>74</v>
      </c>
      <c r="C2860" t="s">
        <v>233</v>
      </c>
      <c r="D2860" t="s">
        <v>4060</v>
      </c>
      <c r="E2860">
        <v>15</v>
      </c>
      <c r="F2860">
        <v>3</v>
      </c>
      <c r="G2860">
        <v>12</v>
      </c>
      <c r="H2860">
        <v>0</v>
      </c>
      <c r="I2860">
        <v>0</v>
      </c>
      <c r="J2860">
        <v>104</v>
      </c>
      <c r="K2860">
        <v>0</v>
      </c>
      <c r="L2860">
        <v>0</v>
      </c>
      <c r="M2860">
        <v>0</v>
      </c>
      <c r="N2860">
        <v>0</v>
      </c>
    </row>
    <row r="2861" spans="1:14" x14ac:dyDescent="0.25">
      <c r="A2861" t="s">
        <v>7422</v>
      </c>
      <c r="B2861" t="s">
        <v>74</v>
      </c>
      <c r="C2861" t="s">
        <v>233</v>
      </c>
      <c r="D2861" t="s">
        <v>4062</v>
      </c>
      <c r="E2861">
        <v>119</v>
      </c>
      <c r="F2861">
        <v>11</v>
      </c>
      <c r="G2861">
        <v>105</v>
      </c>
      <c r="H2861">
        <v>1</v>
      </c>
      <c r="I2861">
        <v>2</v>
      </c>
      <c r="J2861">
        <v>0</v>
      </c>
      <c r="K2861">
        <v>0</v>
      </c>
      <c r="L2861">
        <v>0</v>
      </c>
      <c r="M2861">
        <v>0</v>
      </c>
      <c r="N2861">
        <v>0</v>
      </c>
    </row>
    <row r="2862" spans="1:14" x14ac:dyDescent="0.25">
      <c r="A2862" t="s">
        <v>7423</v>
      </c>
      <c r="B2862" t="s">
        <v>74</v>
      </c>
      <c r="C2862" t="s">
        <v>233</v>
      </c>
      <c r="D2862" t="s">
        <v>4064</v>
      </c>
      <c r="E2862">
        <v>97</v>
      </c>
      <c r="F2862">
        <v>8</v>
      </c>
      <c r="G2862">
        <v>89</v>
      </c>
      <c r="H2862">
        <v>0</v>
      </c>
      <c r="I2862">
        <v>0</v>
      </c>
      <c r="J2862">
        <v>22</v>
      </c>
      <c r="K2862">
        <v>0</v>
      </c>
      <c r="L2862">
        <v>0</v>
      </c>
      <c r="M2862">
        <v>0</v>
      </c>
      <c r="N2862">
        <v>0</v>
      </c>
    </row>
    <row r="2863" spans="1:14" x14ac:dyDescent="0.25">
      <c r="A2863" t="s">
        <v>7424</v>
      </c>
      <c r="B2863" t="s">
        <v>74</v>
      </c>
      <c r="C2863" t="s">
        <v>233</v>
      </c>
      <c r="D2863" t="s">
        <v>4066</v>
      </c>
      <c r="E2863">
        <v>119</v>
      </c>
      <c r="F2863">
        <v>11</v>
      </c>
      <c r="G2863">
        <v>105</v>
      </c>
      <c r="H2863">
        <v>1</v>
      </c>
      <c r="I2863">
        <v>2</v>
      </c>
      <c r="J2863">
        <v>0</v>
      </c>
      <c r="K2863">
        <v>0</v>
      </c>
      <c r="L2863">
        <v>0</v>
      </c>
      <c r="M2863">
        <v>0</v>
      </c>
      <c r="N2863">
        <v>0</v>
      </c>
    </row>
    <row r="2864" spans="1:14" x14ac:dyDescent="0.25">
      <c r="A2864" t="s">
        <v>7425</v>
      </c>
      <c r="B2864" t="s">
        <v>74</v>
      </c>
      <c r="C2864" t="s">
        <v>233</v>
      </c>
      <c r="D2864" t="s">
        <v>4068</v>
      </c>
      <c r="E2864">
        <v>15</v>
      </c>
      <c r="F2864">
        <v>3</v>
      </c>
      <c r="G2864">
        <v>11</v>
      </c>
      <c r="H2864">
        <v>1</v>
      </c>
      <c r="I2864">
        <v>0</v>
      </c>
      <c r="J2864">
        <v>104</v>
      </c>
      <c r="K2864">
        <v>0</v>
      </c>
      <c r="L2864">
        <v>0</v>
      </c>
      <c r="M2864">
        <v>0</v>
      </c>
      <c r="N2864">
        <v>0</v>
      </c>
    </row>
    <row r="2865" spans="1:14" x14ac:dyDescent="0.25">
      <c r="A2865" t="s">
        <v>7426</v>
      </c>
      <c r="B2865" t="s">
        <v>74</v>
      </c>
      <c r="C2865" t="s">
        <v>233</v>
      </c>
      <c r="D2865" t="s">
        <v>4050</v>
      </c>
      <c r="E2865">
        <v>104</v>
      </c>
      <c r="F2865">
        <v>12</v>
      </c>
      <c r="G2865">
        <v>90</v>
      </c>
      <c r="H2865">
        <v>0</v>
      </c>
      <c r="I2865">
        <v>2</v>
      </c>
      <c r="J2865">
        <v>15</v>
      </c>
      <c r="K2865">
        <v>0</v>
      </c>
      <c r="L2865">
        <v>0</v>
      </c>
      <c r="M2865">
        <v>0</v>
      </c>
      <c r="N2865">
        <v>0</v>
      </c>
    </row>
    <row r="2866" spans="1:14" x14ac:dyDescent="0.25">
      <c r="A2866" t="s">
        <v>7427</v>
      </c>
      <c r="B2866" t="s">
        <v>74</v>
      </c>
      <c r="C2866" t="s">
        <v>233</v>
      </c>
      <c r="D2866" t="s">
        <v>4052</v>
      </c>
      <c r="E2866">
        <v>15</v>
      </c>
      <c r="F2866">
        <v>3</v>
      </c>
      <c r="G2866">
        <v>12</v>
      </c>
      <c r="H2866">
        <v>0</v>
      </c>
      <c r="I2866">
        <v>0</v>
      </c>
      <c r="J2866">
        <v>104</v>
      </c>
      <c r="K2866">
        <v>0</v>
      </c>
      <c r="L2866">
        <v>0</v>
      </c>
      <c r="M2866">
        <v>0</v>
      </c>
      <c r="N2866">
        <v>0</v>
      </c>
    </row>
    <row r="2867" spans="1:14" x14ac:dyDescent="0.25">
      <c r="A2867" t="s">
        <v>7428</v>
      </c>
      <c r="B2867" t="s">
        <v>74</v>
      </c>
      <c r="C2867" t="s">
        <v>233</v>
      </c>
      <c r="D2867" t="s">
        <v>4054</v>
      </c>
      <c r="E2867">
        <v>100</v>
      </c>
      <c r="F2867">
        <v>8</v>
      </c>
      <c r="G2867">
        <v>91</v>
      </c>
      <c r="H2867">
        <v>0</v>
      </c>
      <c r="I2867">
        <v>1</v>
      </c>
      <c r="J2867">
        <v>19</v>
      </c>
      <c r="K2867">
        <v>0</v>
      </c>
      <c r="L2867">
        <v>0</v>
      </c>
      <c r="M2867">
        <v>0</v>
      </c>
      <c r="N2867">
        <v>0</v>
      </c>
    </row>
    <row r="2868" spans="1:14" x14ac:dyDescent="0.25">
      <c r="A2868" t="s">
        <v>7429</v>
      </c>
      <c r="B2868" t="s">
        <v>74</v>
      </c>
      <c r="C2868" t="s">
        <v>233</v>
      </c>
      <c r="D2868" t="s">
        <v>4056</v>
      </c>
      <c r="E2868">
        <v>0</v>
      </c>
      <c r="F2868">
        <v>0</v>
      </c>
      <c r="G2868">
        <v>0</v>
      </c>
      <c r="H2868">
        <v>0</v>
      </c>
      <c r="I2868">
        <v>0</v>
      </c>
      <c r="J2868">
        <v>0</v>
      </c>
      <c r="K2868">
        <v>119</v>
      </c>
      <c r="L2868">
        <v>116</v>
      </c>
      <c r="M2868">
        <v>3</v>
      </c>
      <c r="N2868">
        <v>0</v>
      </c>
    </row>
    <row r="2869" spans="1:14" x14ac:dyDescent="0.25">
      <c r="A2869" t="s">
        <v>7430</v>
      </c>
      <c r="B2869" t="s">
        <v>74</v>
      </c>
      <c r="C2869" t="s">
        <v>233</v>
      </c>
      <c r="D2869" t="s">
        <v>4058</v>
      </c>
      <c r="E2869">
        <v>0</v>
      </c>
      <c r="F2869">
        <v>0</v>
      </c>
      <c r="G2869">
        <v>0</v>
      </c>
      <c r="H2869">
        <v>0</v>
      </c>
      <c r="I2869">
        <v>0</v>
      </c>
      <c r="J2869">
        <v>0</v>
      </c>
      <c r="K2869">
        <v>116</v>
      </c>
      <c r="L2869">
        <v>113</v>
      </c>
      <c r="M2869">
        <v>3</v>
      </c>
      <c r="N2869">
        <v>0</v>
      </c>
    </row>
    <row r="2870" spans="1:14" x14ac:dyDescent="0.25">
      <c r="A2870" t="s">
        <v>7431</v>
      </c>
      <c r="B2870" t="s">
        <v>74</v>
      </c>
      <c r="C2870" t="s">
        <v>234</v>
      </c>
      <c r="D2870" t="s">
        <v>4060</v>
      </c>
      <c r="E2870">
        <v>51</v>
      </c>
      <c r="F2870">
        <v>19</v>
      </c>
      <c r="G2870">
        <v>32</v>
      </c>
      <c r="H2870">
        <v>0</v>
      </c>
      <c r="I2870">
        <v>0</v>
      </c>
      <c r="J2870">
        <v>367</v>
      </c>
      <c r="K2870">
        <v>0</v>
      </c>
      <c r="L2870">
        <v>0</v>
      </c>
      <c r="M2870">
        <v>0</v>
      </c>
      <c r="N2870">
        <v>0</v>
      </c>
    </row>
    <row r="2871" spans="1:14" x14ac:dyDescent="0.25">
      <c r="A2871" t="s">
        <v>7432</v>
      </c>
      <c r="B2871" t="s">
        <v>74</v>
      </c>
      <c r="C2871" t="s">
        <v>234</v>
      </c>
      <c r="D2871" t="s">
        <v>4062</v>
      </c>
      <c r="E2871">
        <v>418</v>
      </c>
      <c r="F2871">
        <v>58</v>
      </c>
      <c r="G2871">
        <v>352</v>
      </c>
      <c r="H2871">
        <v>7</v>
      </c>
      <c r="I2871">
        <v>1</v>
      </c>
      <c r="J2871">
        <v>0</v>
      </c>
      <c r="K2871">
        <v>0</v>
      </c>
      <c r="L2871">
        <v>0</v>
      </c>
      <c r="M2871">
        <v>0</v>
      </c>
      <c r="N2871">
        <v>0</v>
      </c>
    </row>
    <row r="2872" spans="1:14" x14ac:dyDescent="0.25">
      <c r="A2872" t="s">
        <v>7433</v>
      </c>
      <c r="B2872" t="s">
        <v>74</v>
      </c>
      <c r="C2872" t="s">
        <v>234</v>
      </c>
      <c r="D2872" t="s">
        <v>4064</v>
      </c>
      <c r="E2872">
        <v>341</v>
      </c>
      <c r="F2872">
        <v>39</v>
      </c>
      <c r="G2872">
        <v>298</v>
      </c>
      <c r="H2872">
        <v>4</v>
      </c>
      <c r="I2872">
        <v>0</v>
      </c>
      <c r="J2872">
        <v>77</v>
      </c>
      <c r="K2872">
        <v>0</v>
      </c>
      <c r="L2872">
        <v>0</v>
      </c>
      <c r="M2872">
        <v>0</v>
      </c>
      <c r="N2872">
        <v>0</v>
      </c>
    </row>
    <row r="2873" spans="1:14" x14ac:dyDescent="0.25">
      <c r="A2873" t="s">
        <v>7434</v>
      </c>
      <c r="B2873" t="s">
        <v>74</v>
      </c>
      <c r="C2873" t="s">
        <v>234</v>
      </c>
      <c r="D2873" t="s">
        <v>4066</v>
      </c>
      <c r="E2873">
        <v>418</v>
      </c>
      <c r="F2873">
        <v>58</v>
      </c>
      <c r="G2873">
        <v>352</v>
      </c>
      <c r="H2873">
        <v>7</v>
      </c>
      <c r="I2873">
        <v>1</v>
      </c>
      <c r="J2873">
        <v>0</v>
      </c>
      <c r="K2873">
        <v>0</v>
      </c>
      <c r="L2873">
        <v>0</v>
      </c>
      <c r="M2873">
        <v>0</v>
      </c>
      <c r="N2873">
        <v>0</v>
      </c>
    </row>
    <row r="2874" spans="1:14" x14ac:dyDescent="0.25">
      <c r="A2874" t="s">
        <v>7435</v>
      </c>
      <c r="B2874" t="s">
        <v>74</v>
      </c>
      <c r="C2874" t="s">
        <v>234</v>
      </c>
      <c r="D2874" t="s">
        <v>4068</v>
      </c>
      <c r="E2874">
        <v>51</v>
      </c>
      <c r="F2874">
        <v>19</v>
      </c>
      <c r="G2874">
        <v>31</v>
      </c>
      <c r="H2874">
        <v>1</v>
      </c>
      <c r="I2874">
        <v>0</v>
      </c>
      <c r="J2874">
        <v>367</v>
      </c>
      <c r="K2874">
        <v>0</v>
      </c>
      <c r="L2874">
        <v>0</v>
      </c>
      <c r="M2874">
        <v>0</v>
      </c>
      <c r="N2874">
        <v>0</v>
      </c>
    </row>
    <row r="2875" spans="1:14" x14ac:dyDescent="0.25">
      <c r="A2875" t="s">
        <v>7436</v>
      </c>
      <c r="B2875" t="s">
        <v>74</v>
      </c>
      <c r="C2875" t="s">
        <v>234</v>
      </c>
      <c r="D2875" t="s">
        <v>4050</v>
      </c>
      <c r="E2875">
        <v>367</v>
      </c>
      <c r="F2875">
        <v>58</v>
      </c>
      <c r="G2875">
        <v>302</v>
      </c>
      <c r="H2875">
        <v>6</v>
      </c>
      <c r="I2875">
        <v>1</v>
      </c>
      <c r="J2875">
        <v>51</v>
      </c>
      <c r="K2875">
        <v>0</v>
      </c>
      <c r="L2875">
        <v>0</v>
      </c>
      <c r="M2875">
        <v>0</v>
      </c>
      <c r="N2875">
        <v>0</v>
      </c>
    </row>
    <row r="2876" spans="1:14" x14ac:dyDescent="0.25">
      <c r="A2876" t="s">
        <v>7437</v>
      </c>
      <c r="B2876" t="s">
        <v>74</v>
      </c>
      <c r="C2876" t="s">
        <v>234</v>
      </c>
      <c r="D2876" t="s">
        <v>4052</v>
      </c>
      <c r="E2876">
        <v>51</v>
      </c>
      <c r="F2876">
        <v>16</v>
      </c>
      <c r="G2876">
        <v>34</v>
      </c>
      <c r="H2876">
        <v>1</v>
      </c>
      <c r="I2876">
        <v>0</v>
      </c>
      <c r="J2876">
        <v>367</v>
      </c>
      <c r="K2876">
        <v>0</v>
      </c>
      <c r="L2876">
        <v>0</v>
      </c>
      <c r="M2876">
        <v>0</v>
      </c>
      <c r="N2876">
        <v>0</v>
      </c>
    </row>
    <row r="2877" spans="1:14" x14ac:dyDescent="0.25">
      <c r="A2877" t="s">
        <v>7438</v>
      </c>
      <c r="B2877" t="s">
        <v>74</v>
      </c>
      <c r="C2877" t="s">
        <v>234</v>
      </c>
      <c r="D2877" t="s">
        <v>4054</v>
      </c>
      <c r="E2877">
        <v>350</v>
      </c>
      <c r="F2877">
        <v>41</v>
      </c>
      <c r="G2877">
        <v>303</v>
      </c>
      <c r="H2877">
        <v>5</v>
      </c>
      <c r="I2877">
        <v>1</v>
      </c>
      <c r="J2877">
        <v>68</v>
      </c>
      <c r="K2877">
        <v>0</v>
      </c>
      <c r="L2877">
        <v>0</v>
      </c>
      <c r="M2877">
        <v>0</v>
      </c>
      <c r="N2877">
        <v>0</v>
      </c>
    </row>
    <row r="2878" spans="1:14" x14ac:dyDescent="0.25">
      <c r="A2878" t="s">
        <v>7439</v>
      </c>
      <c r="B2878" t="s">
        <v>74</v>
      </c>
      <c r="C2878" t="s">
        <v>234</v>
      </c>
      <c r="D2878" t="s">
        <v>4056</v>
      </c>
      <c r="E2878">
        <v>0</v>
      </c>
      <c r="F2878">
        <v>0</v>
      </c>
      <c r="G2878">
        <v>0</v>
      </c>
      <c r="H2878">
        <v>0</v>
      </c>
      <c r="I2878">
        <v>0</v>
      </c>
      <c r="J2878">
        <v>0</v>
      </c>
      <c r="K2878">
        <v>418</v>
      </c>
      <c r="L2878">
        <v>410</v>
      </c>
      <c r="M2878">
        <v>8</v>
      </c>
      <c r="N2878">
        <v>0</v>
      </c>
    </row>
    <row r="2879" spans="1:14" x14ac:dyDescent="0.25">
      <c r="A2879" t="s">
        <v>7440</v>
      </c>
      <c r="B2879" t="s">
        <v>74</v>
      </c>
      <c r="C2879" t="s">
        <v>234</v>
      </c>
      <c r="D2879" t="s">
        <v>4058</v>
      </c>
      <c r="E2879">
        <v>0</v>
      </c>
      <c r="F2879">
        <v>0</v>
      </c>
      <c r="G2879">
        <v>0</v>
      </c>
      <c r="H2879">
        <v>0</v>
      </c>
      <c r="I2879">
        <v>0</v>
      </c>
      <c r="J2879">
        <v>0</v>
      </c>
      <c r="K2879">
        <v>398</v>
      </c>
      <c r="L2879">
        <v>391</v>
      </c>
      <c r="M2879">
        <v>7</v>
      </c>
      <c r="N2879">
        <v>0</v>
      </c>
    </row>
    <row r="2880" spans="1:14" x14ac:dyDescent="0.25">
      <c r="A2880" t="s">
        <v>7441</v>
      </c>
      <c r="B2880" t="s">
        <v>74</v>
      </c>
      <c r="C2880" t="s">
        <v>235</v>
      </c>
      <c r="D2880" t="s">
        <v>4060</v>
      </c>
      <c r="E2880">
        <v>15</v>
      </c>
      <c r="F2880">
        <v>2</v>
      </c>
      <c r="G2880">
        <v>13</v>
      </c>
      <c r="H2880">
        <v>0</v>
      </c>
      <c r="I2880">
        <v>0</v>
      </c>
      <c r="J2880">
        <v>25</v>
      </c>
      <c r="K2880">
        <v>0</v>
      </c>
      <c r="L2880">
        <v>0</v>
      </c>
      <c r="M2880">
        <v>0</v>
      </c>
      <c r="N2880">
        <v>0</v>
      </c>
    </row>
    <row r="2881" spans="1:14" x14ac:dyDescent="0.25">
      <c r="A2881" t="s">
        <v>7442</v>
      </c>
      <c r="B2881" t="s">
        <v>74</v>
      </c>
      <c r="C2881" t="s">
        <v>235</v>
      </c>
      <c r="D2881" t="s">
        <v>4062</v>
      </c>
      <c r="E2881">
        <v>40</v>
      </c>
      <c r="F2881">
        <v>5</v>
      </c>
      <c r="G2881">
        <v>33</v>
      </c>
      <c r="H2881">
        <v>2</v>
      </c>
      <c r="I2881">
        <v>0</v>
      </c>
      <c r="J2881">
        <v>0</v>
      </c>
      <c r="K2881">
        <v>0</v>
      </c>
      <c r="L2881">
        <v>0</v>
      </c>
      <c r="M2881">
        <v>0</v>
      </c>
      <c r="N2881">
        <v>0</v>
      </c>
    </row>
    <row r="2882" spans="1:14" x14ac:dyDescent="0.25">
      <c r="A2882" t="s">
        <v>7443</v>
      </c>
      <c r="B2882" t="s">
        <v>74</v>
      </c>
      <c r="C2882" t="s">
        <v>235</v>
      </c>
      <c r="D2882" t="s">
        <v>4064</v>
      </c>
      <c r="E2882">
        <v>24</v>
      </c>
      <c r="F2882">
        <v>3</v>
      </c>
      <c r="G2882">
        <v>21</v>
      </c>
      <c r="H2882">
        <v>0</v>
      </c>
      <c r="I2882">
        <v>0</v>
      </c>
      <c r="J2882">
        <v>16</v>
      </c>
      <c r="K2882">
        <v>0</v>
      </c>
      <c r="L2882">
        <v>0</v>
      </c>
      <c r="M2882">
        <v>0</v>
      </c>
      <c r="N2882">
        <v>0</v>
      </c>
    </row>
    <row r="2883" spans="1:14" x14ac:dyDescent="0.25">
      <c r="A2883" t="s">
        <v>7444</v>
      </c>
      <c r="B2883" t="s">
        <v>74</v>
      </c>
      <c r="C2883" t="s">
        <v>235</v>
      </c>
      <c r="D2883" t="s">
        <v>4066</v>
      </c>
      <c r="E2883">
        <v>40</v>
      </c>
      <c r="F2883">
        <v>5</v>
      </c>
      <c r="G2883">
        <v>33</v>
      </c>
      <c r="H2883">
        <v>2</v>
      </c>
      <c r="I2883">
        <v>0</v>
      </c>
      <c r="J2883">
        <v>0</v>
      </c>
      <c r="K2883">
        <v>0</v>
      </c>
      <c r="L2883">
        <v>0</v>
      </c>
      <c r="M2883">
        <v>0</v>
      </c>
      <c r="N2883">
        <v>0</v>
      </c>
    </row>
    <row r="2884" spans="1:14" x14ac:dyDescent="0.25">
      <c r="A2884" t="s">
        <v>7445</v>
      </c>
      <c r="B2884" t="s">
        <v>74</v>
      </c>
      <c r="C2884" t="s">
        <v>235</v>
      </c>
      <c r="D2884" t="s">
        <v>4068</v>
      </c>
      <c r="E2884">
        <v>15</v>
      </c>
      <c r="F2884">
        <v>3</v>
      </c>
      <c r="G2884">
        <v>12</v>
      </c>
      <c r="H2884">
        <v>0</v>
      </c>
      <c r="I2884">
        <v>0</v>
      </c>
      <c r="J2884">
        <v>25</v>
      </c>
      <c r="K2884">
        <v>0</v>
      </c>
      <c r="L2884">
        <v>0</v>
      </c>
      <c r="M2884">
        <v>0</v>
      </c>
      <c r="N2884">
        <v>0</v>
      </c>
    </row>
    <row r="2885" spans="1:14" x14ac:dyDescent="0.25">
      <c r="A2885" t="s">
        <v>7446</v>
      </c>
      <c r="B2885" t="s">
        <v>74</v>
      </c>
      <c r="C2885" t="s">
        <v>235</v>
      </c>
      <c r="D2885" t="s">
        <v>4050</v>
      </c>
      <c r="E2885">
        <v>25</v>
      </c>
      <c r="F2885">
        <v>6</v>
      </c>
      <c r="G2885">
        <v>18</v>
      </c>
      <c r="H2885">
        <v>1</v>
      </c>
      <c r="I2885">
        <v>0</v>
      </c>
      <c r="J2885">
        <v>15</v>
      </c>
      <c r="K2885">
        <v>0</v>
      </c>
      <c r="L2885">
        <v>0</v>
      </c>
      <c r="M2885">
        <v>0</v>
      </c>
      <c r="N2885">
        <v>0</v>
      </c>
    </row>
    <row r="2886" spans="1:14" x14ac:dyDescent="0.25">
      <c r="A2886" t="s">
        <v>7447</v>
      </c>
      <c r="B2886" t="s">
        <v>74</v>
      </c>
      <c r="C2886" t="s">
        <v>235</v>
      </c>
      <c r="D2886" t="s">
        <v>4052</v>
      </c>
      <c r="E2886">
        <v>15</v>
      </c>
      <c r="F2886">
        <v>2</v>
      </c>
      <c r="G2886">
        <v>13</v>
      </c>
      <c r="H2886">
        <v>0</v>
      </c>
      <c r="I2886">
        <v>0</v>
      </c>
      <c r="J2886">
        <v>25</v>
      </c>
      <c r="K2886">
        <v>0</v>
      </c>
      <c r="L2886">
        <v>0</v>
      </c>
      <c r="M2886">
        <v>0</v>
      </c>
      <c r="N2886">
        <v>0</v>
      </c>
    </row>
    <row r="2887" spans="1:14" x14ac:dyDescent="0.25">
      <c r="A2887" t="s">
        <v>7448</v>
      </c>
      <c r="B2887" t="s">
        <v>74</v>
      </c>
      <c r="C2887" t="s">
        <v>235</v>
      </c>
      <c r="D2887" t="s">
        <v>4054</v>
      </c>
      <c r="E2887">
        <v>24</v>
      </c>
      <c r="F2887">
        <v>3</v>
      </c>
      <c r="G2887">
        <v>21</v>
      </c>
      <c r="H2887">
        <v>0</v>
      </c>
      <c r="I2887">
        <v>0</v>
      </c>
      <c r="J2887">
        <v>16</v>
      </c>
      <c r="K2887">
        <v>0</v>
      </c>
      <c r="L2887">
        <v>0</v>
      </c>
      <c r="M2887">
        <v>0</v>
      </c>
      <c r="N2887">
        <v>0</v>
      </c>
    </row>
    <row r="2888" spans="1:14" x14ac:dyDescent="0.25">
      <c r="A2888" t="s">
        <v>7449</v>
      </c>
      <c r="B2888" t="s">
        <v>74</v>
      </c>
      <c r="C2888" t="s">
        <v>235</v>
      </c>
      <c r="D2888" t="s">
        <v>4056</v>
      </c>
      <c r="E2888">
        <v>0</v>
      </c>
      <c r="F2888">
        <v>0</v>
      </c>
      <c r="G2888">
        <v>0</v>
      </c>
      <c r="H2888">
        <v>0</v>
      </c>
      <c r="I2888">
        <v>0</v>
      </c>
      <c r="J2888">
        <v>0</v>
      </c>
      <c r="K2888">
        <v>39</v>
      </c>
      <c r="L2888">
        <v>38</v>
      </c>
      <c r="M2888">
        <v>1</v>
      </c>
      <c r="N2888">
        <v>0</v>
      </c>
    </row>
    <row r="2889" spans="1:14" x14ac:dyDescent="0.25">
      <c r="A2889" t="s">
        <v>7450</v>
      </c>
      <c r="B2889" t="s">
        <v>74</v>
      </c>
      <c r="C2889" t="s">
        <v>235</v>
      </c>
      <c r="D2889" t="s">
        <v>4058</v>
      </c>
      <c r="E2889">
        <v>0</v>
      </c>
      <c r="F2889">
        <v>0</v>
      </c>
      <c r="G2889">
        <v>0</v>
      </c>
      <c r="H2889">
        <v>0</v>
      </c>
      <c r="I2889">
        <v>0</v>
      </c>
      <c r="J2889">
        <v>0</v>
      </c>
      <c r="K2889">
        <v>33</v>
      </c>
      <c r="L2889">
        <v>32</v>
      </c>
      <c r="M2889">
        <v>1</v>
      </c>
      <c r="N2889">
        <v>0</v>
      </c>
    </row>
    <row r="2890" spans="1:14" x14ac:dyDescent="0.25">
      <c r="A2890" t="s">
        <v>7451</v>
      </c>
      <c r="B2890" t="s">
        <v>74</v>
      </c>
      <c r="C2890" t="s">
        <v>236</v>
      </c>
      <c r="D2890" t="s">
        <v>4060</v>
      </c>
      <c r="E2890">
        <v>21</v>
      </c>
      <c r="F2890">
        <v>5</v>
      </c>
      <c r="G2890">
        <v>14</v>
      </c>
      <c r="H2890">
        <v>2</v>
      </c>
      <c r="I2890">
        <v>0</v>
      </c>
      <c r="J2890">
        <v>85</v>
      </c>
      <c r="K2890">
        <v>0</v>
      </c>
      <c r="L2890">
        <v>0</v>
      </c>
      <c r="M2890">
        <v>0</v>
      </c>
      <c r="N2890">
        <v>0</v>
      </c>
    </row>
    <row r="2891" spans="1:14" x14ac:dyDescent="0.25">
      <c r="A2891" t="s">
        <v>7452</v>
      </c>
      <c r="B2891" t="s">
        <v>74</v>
      </c>
      <c r="C2891" t="s">
        <v>236</v>
      </c>
      <c r="D2891" t="s">
        <v>4062</v>
      </c>
      <c r="E2891">
        <v>106</v>
      </c>
      <c r="F2891">
        <v>12</v>
      </c>
      <c r="G2891">
        <v>86</v>
      </c>
      <c r="H2891">
        <v>8</v>
      </c>
      <c r="I2891">
        <v>0</v>
      </c>
      <c r="J2891">
        <v>0</v>
      </c>
      <c r="K2891">
        <v>0</v>
      </c>
      <c r="L2891">
        <v>0</v>
      </c>
      <c r="M2891">
        <v>0</v>
      </c>
      <c r="N2891">
        <v>0</v>
      </c>
    </row>
    <row r="2892" spans="1:14" x14ac:dyDescent="0.25">
      <c r="A2892" t="s">
        <v>7453</v>
      </c>
      <c r="B2892" t="s">
        <v>74</v>
      </c>
      <c r="C2892" t="s">
        <v>236</v>
      </c>
      <c r="D2892" t="s">
        <v>4064</v>
      </c>
      <c r="E2892">
        <v>75</v>
      </c>
      <c r="F2892">
        <v>10</v>
      </c>
      <c r="G2892">
        <v>62</v>
      </c>
      <c r="H2892">
        <v>3</v>
      </c>
      <c r="I2892">
        <v>0</v>
      </c>
      <c r="J2892">
        <v>31</v>
      </c>
      <c r="K2892">
        <v>0</v>
      </c>
      <c r="L2892">
        <v>0</v>
      </c>
      <c r="M2892">
        <v>0</v>
      </c>
      <c r="N2892">
        <v>0</v>
      </c>
    </row>
    <row r="2893" spans="1:14" x14ac:dyDescent="0.25">
      <c r="A2893" t="s">
        <v>7454</v>
      </c>
      <c r="B2893" t="s">
        <v>74</v>
      </c>
      <c r="C2893" t="s">
        <v>236</v>
      </c>
      <c r="D2893" t="s">
        <v>4066</v>
      </c>
      <c r="E2893">
        <v>106</v>
      </c>
      <c r="F2893">
        <v>12</v>
      </c>
      <c r="G2893">
        <v>86</v>
      </c>
      <c r="H2893">
        <v>8</v>
      </c>
      <c r="I2893">
        <v>0</v>
      </c>
      <c r="J2893">
        <v>0</v>
      </c>
      <c r="K2893">
        <v>0</v>
      </c>
      <c r="L2893">
        <v>0</v>
      </c>
      <c r="M2893">
        <v>0</v>
      </c>
      <c r="N2893">
        <v>0</v>
      </c>
    </row>
    <row r="2894" spans="1:14" x14ac:dyDescent="0.25">
      <c r="A2894" t="s">
        <v>7455</v>
      </c>
      <c r="B2894" t="s">
        <v>74</v>
      </c>
      <c r="C2894" t="s">
        <v>236</v>
      </c>
      <c r="D2894" t="s">
        <v>4068</v>
      </c>
      <c r="E2894">
        <v>21</v>
      </c>
      <c r="F2894">
        <v>2</v>
      </c>
      <c r="G2894">
        <v>17</v>
      </c>
      <c r="H2894">
        <v>2</v>
      </c>
      <c r="I2894">
        <v>0</v>
      </c>
      <c r="J2894">
        <v>85</v>
      </c>
      <c r="K2894">
        <v>0</v>
      </c>
      <c r="L2894">
        <v>0</v>
      </c>
      <c r="M2894">
        <v>0</v>
      </c>
      <c r="N2894">
        <v>0</v>
      </c>
    </row>
    <row r="2895" spans="1:14" x14ac:dyDescent="0.25">
      <c r="A2895" t="s">
        <v>7456</v>
      </c>
      <c r="B2895" t="s">
        <v>74</v>
      </c>
      <c r="C2895" t="s">
        <v>236</v>
      </c>
      <c r="D2895" t="s">
        <v>4050</v>
      </c>
      <c r="E2895">
        <v>85</v>
      </c>
      <c r="F2895">
        <v>14</v>
      </c>
      <c r="G2895">
        <v>66</v>
      </c>
      <c r="H2895">
        <v>5</v>
      </c>
      <c r="I2895">
        <v>0</v>
      </c>
      <c r="J2895">
        <v>21</v>
      </c>
      <c r="K2895">
        <v>0</v>
      </c>
      <c r="L2895">
        <v>0</v>
      </c>
      <c r="M2895">
        <v>0</v>
      </c>
      <c r="N2895">
        <v>0</v>
      </c>
    </row>
    <row r="2896" spans="1:14" x14ac:dyDescent="0.25">
      <c r="A2896" t="s">
        <v>7457</v>
      </c>
      <c r="B2896" t="s">
        <v>74</v>
      </c>
      <c r="C2896" t="s">
        <v>236</v>
      </c>
      <c r="D2896" t="s">
        <v>4052</v>
      </c>
      <c r="E2896">
        <v>21</v>
      </c>
      <c r="F2896">
        <v>1</v>
      </c>
      <c r="G2896">
        <v>18</v>
      </c>
      <c r="H2896">
        <v>2</v>
      </c>
      <c r="I2896">
        <v>0</v>
      </c>
      <c r="J2896">
        <v>85</v>
      </c>
      <c r="K2896">
        <v>0</v>
      </c>
      <c r="L2896">
        <v>0</v>
      </c>
      <c r="M2896">
        <v>0</v>
      </c>
      <c r="N2896">
        <v>0</v>
      </c>
    </row>
    <row r="2897" spans="1:14" x14ac:dyDescent="0.25">
      <c r="A2897" t="s">
        <v>7458</v>
      </c>
      <c r="B2897" t="s">
        <v>74</v>
      </c>
      <c r="C2897" t="s">
        <v>236</v>
      </c>
      <c r="D2897" t="s">
        <v>4054</v>
      </c>
      <c r="E2897">
        <v>78</v>
      </c>
      <c r="F2897">
        <v>10</v>
      </c>
      <c r="G2897">
        <v>64</v>
      </c>
      <c r="H2897">
        <v>4</v>
      </c>
      <c r="I2897">
        <v>0</v>
      </c>
      <c r="J2897">
        <v>28</v>
      </c>
      <c r="K2897">
        <v>0</v>
      </c>
      <c r="L2897">
        <v>0</v>
      </c>
      <c r="M2897">
        <v>0</v>
      </c>
      <c r="N2897">
        <v>0</v>
      </c>
    </row>
    <row r="2898" spans="1:14" x14ac:dyDescent="0.25">
      <c r="A2898" t="s">
        <v>7459</v>
      </c>
      <c r="B2898" t="s">
        <v>74</v>
      </c>
      <c r="C2898" t="s">
        <v>236</v>
      </c>
      <c r="D2898" t="s">
        <v>4056</v>
      </c>
      <c r="E2898">
        <v>0</v>
      </c>
      <c r="F2898">
        <v>0</v>
      </c>
      <c r="G2898">
        <v>0</v>
      </c>
      <c r="H2898">
        <v>0</v>
      </c>
      <c r="I2898">
        <v>0</v>
      </c>
      <c r="J2898">
        <v>0</v>
      </c>
      <c r="K2898">
        <v>105</v>
      </c>
      <c r="L2898">
        <v>103</v>
      </c>
      <c r="M2898">
        <v>2</v>
      </c>
      <c r="N2898">
        <v>0</v>
      </c>
    </row>
    <row r="2899" spans="1:14" x14ac:dyDescent="0.25">
      <c r="A2899" t="s">
        <v>7460</v>
      </c>
      <c r="B2899" t="s">
        <v>74</v>
      </c>
      <c r="C2899" t="s">
        <v>236</v>
      </c>
      <c r="D2899" t="s">
        <v>4058</v>
      </c>
      <c r="E2899">
        <v>0</v>
      </c>
      <c r="F2899">
        <v>0</v>
      </c>
      <c r="G2899">
        <v>0</v>
      </c>
      <c r="H2899">
        <v>0</v>
      </c>
      <c r="I2899">
        <v>0</v>
      </c>
      <c r="J2899">
        <v>0</v>
      </c>
      <c r="K2899">
        <v>100</v>
      </c>
      <c r="L2899">
        <v>100</v>
      </c>
      <c r="M2899">
        <v>0</v>
      </c>
      <c r="N2899">
        <v>0</v>
      </c>
    </row>
    <row r="2900" spans="1:14" x14ac:dyDescent="0.25">
      <c r="A2900" t="s">
        <v>7461</v>
      </c>
      <c r="B2900" t="s">
        <v>74</v>
      </c>
      <c r="C2900" t="s">
        <v>237</v>
      </c>
      <c r="D2900" t="s">
        <v>4060</v>
      </c>
      <c r="E2900">
        <v>46</v>
      </c>
      <c r="F2900">
        <v>13</v>
      </c>
      <c r="G2900">
        <v>30</v>
      </c>
      <c r="H2900">
        <v>3</v>
      </c>
      <c r="I2900">
        <v>0</v>
      </c>
      <c r="J2900">
        <v>234</v>
      </c>
      <c r="K2900">
        <v>0</v>
      </c>
      <c r="L2900">
        <v>0</v>
      </c>
      <c r="M2900">
        <v>0</v>
      </c>
      <c r="N2900">
        <v>0</v>
      </c>
    </row>
    <row r="2901" spans="1:14" x14ac:dyDescent="0.25">
      <c r="A2901" t="s">
        <v>7462</v>
      </c>
      <c r="B2901" t="s">
        <v>74</v>
      </c>
      <c r="C2901" t="s">
        <v>237</v>
      </c>
      <c r="D2901" t="s">
        <v>4062</v>
      </c>
      <c r="E2901">
        <v>280</v>
      </c>
      <c r="F2901">
        <v>46</v>
      </c>
      <c r="G2901">
        <v>219</v>
      </c>
      <c r="H2901">
        <v>14</v>
      </c>
      <c r="I2901">
        <v>1</v>
      </c>
      <c r="J2901">
        <v>0</v>
      </c>
      <c r="K2901">
        <v>0</v>
      </c>
      <c r="L2901">
        <v>0</v>
      </c>
      <c r="M2901">
        <v>0</v>
      </c>
      <c r="N2901">
        <v>0</v>
      </c>
    </row>
    <row r="2902" spans="1:14" x14ac:dyDescent="0.25">
      <c r="A2902" t="s">
        <v>7463</v>
      </c>
      <c r="B2902" t="s">
        <v>74</v>
      </c>
      <c r="C2902" t="s">
        <v>237</v>
      </c>
      <c r="D2902" t="s">
        <v>4064</v>
      </c>
      <c r="E2902">
        <v>217</v>
      </c>
      <c r="F2902">
        <v>30</v>
      </c>
      <c r="G2902">
        <v>182</v>
      </c>
      <c r="H2902">
        <v>5</v>
      </c>
      <c r="I2902">
        <v>0</v>
      </c>
      <c r="J2902">
        <v>63</v>
      </c>
      <c r="K2902">
        <v>0</v>
      </c>
      <c r="L2902">
        <v>0</v>
      </c>
      <c r="M2902">
        <v>0</v>
      </c>
      <c r="N2902">
        <v>0</v>
      </c>
    </row>
    <row r="2903" spans="1:14" x14ac:dyDescent="0.25">
      <c r="A2903" t="s">
        <v>7464</v>
      </c>
      <c r="B2903" t="s">
        <v>74</v>
      </c>
      <c r="C2903" t="s">
        <v>237</v>
      </c>
      <c r="D2903" t="s">
        <v>4066</v>
      </c>
      <c r="E2903">
        <v>280</v>
      </c>
      <c r="F2903">
        <v>46</v>
      </c>
      <c r="G2903">
        <v>219</v>
      </c>
      <c r="H2903">
        <v>14</v>
      </c>
      <c r="I2903">
        <v>1</v>
      </c>
      <c r="J2903">
        <v>0</v>
      </c>
      <c r="K2903">
        <v>0</v>
      </c>
      <c r="L2903">
        <v>0</v>
      </c>
      <c r="M2903">
        <v>0</v>
      </c>
      <c r="N2903">
        <v>0</v>
      </c>
    </row>
    <row r="2904" spans="1:14" x14ac:dyDescent="0.25">
      <c r="A2904" t="s">
        <v>7465</v>
      </c>
      <c r="B2904" t="s">
        <v>74</v>
      </c>
      <c r="C2904" t="s">
        <v>237</v>
      </c>
      <c r="D2904" t="s">
        <v>4068</v>
      </c>
      <c r="E2904">
        <v>46</v>
      </c>
      <c r="F2904">
        <v>11</v>
      </c>
      <c r="G2904">
        <v>32</v>
      </c>
      <c r="H2904">
        <v>3</v>
      </c>
      <c r="I2904">
        <v>0</v>
      </c>
      <c r="J2904">
        <v>234</v>
      </c>
      <c r="K2904">
        <v>0</v>
      </c>
      <c r="L2904">
        <v>0</v>
      </c>
      <c r="M2904">
        <v>0</v>
      </c>
      <c r="N2904">
        <v>0</v>
      </c>
    </row>
    <row r="2905" spans="1:14" x14ac:dyDescent="0.25">
      <c r="A2905" t="s">
        <v>7466</v>
      </c>
      <c r="B2905" t="s">
        <v>74</v>
      </c>
      <c r="C2905" t="s">
        <v>237</v>
      </c>
      <c r="D2905" t="s">
        <v>4050</v>
      </c>
      <c r="E2905">
        <v>234</v>
      </c>
      <c r="F2905">
        <v>48</v>
      </c>
      <c r="G2905">
        <v>175</v>
      </c>
      <c r="H2905">
        <v>10</v>
      </c>
      <c r="I2905">
        <v>1</v>
      </c>
      <c r="J2905">
        <v>46</v>
      </c>
      <c r="K2905">
        <v>0</v>
      </c>
      <c r="L2905">
        <v>0</v>
      </c>
      <c r="M2905">
        <v>0</v>
      </c>
      <c r="N2905">
        <v>0</v>
      </c>
    </row>
    <row r="2906" spans="1:14" x14ac:dyDescent="0.25">
      <c r="A2906" t="s">
        <v>7467</v>
      </c>
      <c r="B2906" t="s">
        <v>74</v>
      </c>
      <c r="C2906" t="s">
        <v>237</v>
      </c>
      <c r="D2906" t="s">
        <v>4052</v>
      </c>
      <c r="E2906">
        <v>46</v>
      </c>
      <c r="F2906">
        <v>8</v>
      </c>
      <c r="G2906">
        <v>35</v>
      </c>
      <c r="H2906">
        <v>3</v>
      </c>
      <c r="I2906">
        <v>0</v>
      </c>
      <c r="J2906">
        <v>234</v>
      </c>
      <c r="K2906">
        <v>0</v>
      </c>
      <c r="L2906">
        <v>0</v>
      </c>
      <c r="M2906">
        <v>0</v>
      </c>
      <c r="N2906">
        <v>0</v>
      </c>
    </row>
    <row r="2907" spans="1:14" x14ac:dyDescent="0.25">
      <c r="A2907" t="s">
        <v>7468</v>
      </c>
      <c r="B2907" t="s">
        <v>74</v>
      </c>
      <c r="C2907" t="s">
        <v>237</v>
      </c>
      <c r="D2907" t="s">
        <v>4054</v>
      </c>
      <c r="E2907">
        <v>221</v>
      </c>
      <c r="F2907">
        <v>31</v>
      </c>
      <c r="G2907">
        <v>183</v>
      </c>
      <c r="H2907">
        <v>7</v>
      </c>
      <c r="I2907">
        <v>0</v>
      </c>
      <c r="J2907">
        <v>59</v>
      </c>
      <c r="K2907">
        <v>0</v>
      </c>
      <c r="L2907">
        <v>0</v>
      </c>
      <c r="M2907">
        <v>0</v>
      </c>
      <c r="N2907">
        <v>0</v>
      </c>
    </row>
    <row r="2908" spans="1:14" x14ac:dyDescent="0.25">
      <c r="A2908" t="s">
        <v>7469</v>
      </c>
      <c r="B2908" t="s">
        <v>74</v>
      </c>
      <c r="C2908" t="s">
        <v>237</v>
      </c>
      <c r="D2908" t="s">
        <v>4056</v>
      </c>
      <c r="E2908">
        <v>0</v>
      </c>
      <c r="F2908">
        <v>0</v>
      </c>
      <c r="G2908">
        <v>0</v>
      </c>
      <c r="H2908">
        <v>0</v>
      </c>
      <c r="I2908">
        <v>0</v>
      </c>
      <c r="J2908">
        <v>0</v>
      </c>
      <c r="K2908">
        <v>279</v>
      </c>
      <c r="L2908">
        <v>271</v>
      </c>
      <c r="M2908">
        <v>8</v>
      </c>
      <c r="N2908">
        <v>0</v>
      </c>
    </row>
    <row r="2909" spans="1:14" x14ac:dyDescent="0.25">
      <c r="A2909" t="s">
        <v>7470</v>
      </c>
      <c r="B2909" t="s">
        <v>74</v>
      </c>
      <c r="C2909" t="s">
        <v>237</v>
      </c>
      <c r="D2909" t="s">
        <v>4058</v>
      </c>
      <c r="E2909">
        <v>0</v>
      </c>
      <c r="F2909">
        <v>0</v>
      </c>
      <c r="G2909">
        <v>0</v>
      </c>
      <c r="H2909">
        <v>0</v>
      </c>
      <c r="I2909">
        <v>0</v>
      </c>
      <c r="J2909">
        <v>0</v>
      </c>
      <c r="K2909">
        <v>273</v>
      </c>
      <c r="L2909">
        <v>265</v>
      </c>
      <c r="M2909">
        <v>8</v>
      </c>
      <c r="N2909">
        <v>0</v>
      </c>
    </row>
    <row r="2910" spans="1:14" x14ac:dyDescent="0.25">
      <c r="A2910" t="s">
        <v>7471</v>
      </c>
      <c r="B2910" t="s">
        <v>74</v>
      </c>
      <c r="C2910" t="s">
        <v>238</v>
      </c>
      <c r="D2910" t="s">
        <v>4060</v>
      </c>
      <c r="E2910">
        <v>16</v>
      </c>
      <c r="F2910">
        <v>7</v>
      </c>
      <c r="G2910">
        <v>9</v>
      </c>
      <c r="H2910">
        <v>0</v>
      </c>
      <c r="I2910">
        <v>0</v>
      </c>
      <c r="J2910">
        <v>81</v>
      </c>
      <c r="K2910">
        <v>0</v>
      </c>
      <c r="L2910">
        <v>0</v>
      </c>
      <c r="M2910">
        <v>0</v>
      </c>
      <c r="N2910">
        <v>0</v>
      </c>
    </row>
    <row r="2911" spans="1:14" x14ac:dyDescent="0.25">
      <c r="A2911" t="s">
        <v>7472</v>
      </c>
      <c r="B2911" t="s">
        <v>74</v>
      </c>
      <c r="C2911" t="s">
        <v>238</v>
      </c>
      <c r="D2911" t="s">
        <v>4062</v>
      </c>
      <c r="E2911">
        <v>97</v>
      </c>
      <c r="F2911">
        <v>20</v>
      </c>
      <c r="G2911">
        <v>76</v>
      </c>
      <c r="H2911">
        <v>1</v>
      </c>
      <c r="I2911">
        <v>0</v>
      </c>
      <c r="J2911">
        <v>0</v>
      </c>
      <c r="K2911">
        <v>0</v>
      </c>
      <c r="L2911">
        <v>0</v>
      </c>
      <c r="M2911">
        <v>0</v>
      </c>
      <c r="N2911">
        <v>0</v>
      </c>
    </row>
    <row r="2912" spans="1:14" x14ac:dyDescent="0.25">
      <c r="A2912" t="s">
        <v>7473</v>
      </c>
      <c r="B2912" t="s">
        <v>74</v>
      </c>
      <c r="C2912" t="s">
        <v>238</v>
      </c>
      <c r="D2912" t="s">
        <v>4064</v>
      </c>
      <c r="E2912">
        <v>74</v>
      </c>
      <c r="F2912">
        <v>13</v>
      </c>
      <c r="G2912">
        <v>61</v>
      </c>
      <c r="H2912">
        <v>0</v>
      </c>
      <c r="I2912">
        <v>0</v>
      </c>
      <c r="J2912">
        <v>23</v>
      </c>
      <c r="K2912">
        <v>0</v>
      </c>
      <c r="L2912">
        <v>0</v>
      </c>
      <c r="M2912">
        <v>0</v>
      </c>
      <c r="N2912">
        <v>0</v>
      </c>
    </row>
    <row r="2913" spans="1:14" x14ac:dyDescent="0.25">
      <c r="A2913" t="s">
        <v>7474</v>
      </c>
      <c r="B2913" t="s">
        <v>74</v>
      </c>
      <c r="C2913" t="s">
        <v>238</v>
      </c>
      <c r="D2913" t="s">
        <v>4066</v>
      </c>
      <c r="E2913">
        <v>97</v>
      </c>
      <c r="F2913">
        <v>20</v>
      </c>
      <c r="G2913">
        <v>76</v>
      </c>
      <c r="H2913">
        <v>1</v>
      </c>
      <c r="I2913">
        <v>0</v>
      </c>
      <c r="J2913">
        <v>0</v>
      </c>
      <c r="K2913">
        <v>0</v>
      </c>
      <c r="L2913">
        <v>0</v>
      </c>
      <c r="M2913">
        <v>0</v>
      </c>
      <c r="N2913">
        <v>0</v>
      </c>
    </row>
    <row r="2914" spans="1:14" x14ac:dyDescent="0.25">
      <c r="A2914" t="s">
        <v>7475</v>
      </c>
      <c r="B2914" t="s">
        <v>74</v>
      </c>
      <c r="C2914" t="s">
        <v>238</v>
      </c>
      <c r="D2914" t="s">
        <v>4068</v>
      </c>
      <c r="E2914">
        <v>16</v>
      </c>
      <c r="F2914">
        <v>7</v>
      </c>
      <c r="G2914">
        <v>9</v>
      </c>
      <c r="H2914">
        <v>0</v>
      </c>
      <c r="I2914">
        <v>0</v>
      </c>
      <c r="J2914">
        <v>81</v>
      </c>
      <c r="K2914">
        <v>0</v>
      </c>
      <c r="L2914">
        <v>0</v>
      </c>
      <c r="M2914">
        <v>0</v>
      </c>
      <c r="N2914">
        <v>0</v>
      </c>
    </row>
    <row r="2915" spans="1:14" x14ac:dyDescent="0.25">
      <c r="A2915" t="s">
        <v>7476</v>
      </c>
      <c r="B2915" t="s">
        <v>74</v>
      </c>
      <c r="C2915" t="s">
        <v>238</v>
      </c>
      <c r="D2915" t="s">
        <v>4050</v>
      </c>
      <c r="E2915">
        <v>81</v>
      </c>
      <c r="F2915">
        <v>17</v>
      </c>
      <c r="G2915">
        <v>63</v>
      </c>
      <c r="H2915">
        <v>1</v>
      </c>
      <c r="I2915">
        <v>0</v>
      </c>
      <c r="J2915">
        <v>16</v>
      </c>
      <c r="K2915">
        <v>0</v>
      </c>
      <c r="L2915">
        <v>0</v>
      </c>
      <c r="M2915">
        <v>0</v>
      </c>
      <c r="N2915">
        <v>0</v>
      </c>
    </row>
    <row r="2916" spans="1:14" x14ac:dyDescent="0.25">
      <c r="A2916" t="s">
        <v>7477</v>
      </c>
      <c r="B2916" t="s">
        <v>74</v>
      </c>
      <c r="C2916" t="s">
        <v>238</v>
      </c>
      <c r="D2916" t="s">
        <v>4052</v>
      </c>
      <c r="E2916">
        <v>16</v>
      </c>
      <c r="F2916">
        <v>5</v>
      </c>
      <c r="G2916">
        <v>11</v>
      </c>
      <c r="H2916">
        <v>0</v>
      </c>
      <c r="I2916">
        <v>0</v>
      </c>
      <c r="J2916">
        <v>81</v>
      </c>
      <c r="K2916">
        <v>0</v>
      </c>
      <c r="L2916">
        <v>0</v>
      </c>
      <c r="M2916">
        <v>0</v>
      </c>
      <c r="N2916">
        <v>0</v>
      </c>
    </row>
    <row r="2917" spans="1:14" x14ac:dyDescent="0.25">
      <c r="A2917" t="s">
        <v>7478</v>
      </c>
      <c r="B2917" t="s">
        <v>74</v>
      </c>
      <c r="C2917" t="s">
        <v>238</v>
      </c>
      <c r="D2917" t="s">
        <v>4054</v>
      </c>
      <c r="E2917">
        <v>79</v>
      </c>
      <c r="F2917">
        <v>14</v>
      </c>
      <c r="G2917">
        <v>64</v>
      </c>
      <c r="H2917">
        <v>1</v>
      </c>
      <c r="I2917">
        <v>0</v>
      </c>
      <c r="J2917">
        <v>18</v>
      </c>
      <c r="K2917">
        <v>0</v>
      </c>
      <c r="L2917">
        <v>0</v>
      </c>
      <c r="M2917">
        <v>0</v>
      </c>
      <c r="N2917">
        <v>0</v>
      </c>
    </row>
    <row r="2918" spans="1:14" x14ac:dyDescent="0.25">
      <c r="A2918" t="s">
        <v>7479</v>
      </c>
      <c r="B2918" t="s">
        <v>74</v>
      </c>
      <c r="C2918" t="s">
        <v>238</v>
      </c>
      <c r="D2918" t="s">
        <v>4056</v>
      </c>
      <c r="E2918">
        <v>0</v>
      </c>
      <c r="F2918">
        <v>0</v>
      </c>
      <c r="G2918">
        <v>0</v>
      </c>
      <c r="H2918">
        <v>0</v>
      </c>
      <c r="I2918">
        <v>0</v>
      </c>
      <c r="J2918">
        <v>0</v>
      </c>
      <c r="K2918">
        <v>97</v>
      </c>
      <c r="L2918">
        <v>96</v>
      </c>
      <c r="M2918">
        <v>1</v>
      </c>
      <c r="N2918">
        <v>0</v>
      </c>
    </row>
    <row r="2919" spans="1:14" x14ac:dyDescent="0.25">
      <c r="A2919" t="s">
        <v>7480</v>
      </c>
      <c r="B2919" t="s">
        <v>74</v>
      </c>
      <c r="C2919" t="s">
        <v>238</v>
      </c>
      <c r="D2919" t="s">
        <v>4058</v>
      </c>
      <c r="E2919">
        <v>0</v>
      </c>
      <c r="F2919">
        <v>0</v>
      </c>
      <c r="G2919">
        <v>0</v>
      </c>
      <c r="H2919">
        <v>0</v>
      </c>
      <c r="I2919">
        <v>0</v>
      </c>
      <c r="J2919">
        <v>0</v>
      </c>
      <c r="K2919">
        <v>94</v>
      </c>
      <c r="L2919">
        <v>93</v>
      </c>
      <c r="M2919">
        <v>1</v>
      </c>
      <c r="N2919">
        <v>0</v>
      </c>
    </row>
    <row r="2920" spans="1:14" x14ac:dyDescent="0.25">
      <c r="A2920" t="s">
        <v>7481</v>
      </c>
      <c r="B2920" t="s">
        <v>74</v>
      </c>
      <c r="C2920" t="s">
        <v>239</v>
      </c>
      <c r="D2920" t="s">
        <v>4060</v>
      </c>
      <c r="E2920">
        <v>12</v>
      </c>
      <c r="F2920">
        <v>7</v>
      </c>
      <c r="G2920">
        <v>5</v>
      </c>
      <c r="H2920">
        <v>0</v>
      </c>
      <c r="I2920">
        <v>0</v>
      </c>
      <c r="J2920">
        <v>124</v>
      </c>
      <c r="K2920">
        <v>0</v>
      </c>
      <c r="L2920">
        <v>0</v>
      </c>
      <c r="M2920">
        <v>0</v>
      </c>
      <c r="N2920">
        <v>0</v>
      </c>
    </row>
    <row r="2921" spans="1:14" x14ac:dyDescent="0.25">
      <c r="A2921" t="s">
        <v>7482</v>
      </c>
      <c r="B2921" t="s">
        <v>74</v>
      </c>
      <c r="C2921" t="s">
        <v>239</v>
      </c>
      <c r="D2921" t="s">
        <v>4062</v>
      </c>
      <c r="E2921">
        <v>136</v>
      </c>
      <c r="F2921">
        <v>22</v>
      </c>
      <c r="G2921">
        <v>111</v>
      </c>
      <c r="H2921">
        <v>3</v>
      </c>
      <c r="I2921">
        <v>0</v>
      </c>
      <c r="J2921">
        <v>0</v>
      </c>
      <c r="K2921">
        <v>0</v>
      </c>
      <c r="L2921">
        <v>0</v>
      </c>
      <c r="M2921">
        <v>0</v>
      </c>
      <c r="N2921">
        <v>0</v>
      </c>
    </row>
    <row r="2922" spans="1:14" x14ac:dyDescent="0.25">
      <c r="A2922" t="s">
        <v>7483</v>
      </c>
      <c r="B2922" t="s">
        <v>74</v>
      </c>
      <c r="C2922" t="s">
        <v>239</v>
      </c>
      <c r="D2922" t="s">
        <v>4064</v>
      </c>
      <c r="E2922">
        <v>119</v>
      </c>
      <c r="F2922">
        <v>15</v>
      </c>
      <c r="G2922">
        <v>101</v>
      </c>
      <c r="H2922">
        <v>3</v>
      </c>
      <c r="I2922">
        <v>0</v>
      </c>
      <c r="J2922">
        <v>17</v>
      </c>
      <c r="K2922">
        <v>0</v>
      </c>
      <c r="L2922">
        <v>0</v>
      </c>
      <c r="M2922">
        <v>0</v>
      </c>
      <c r="N2922">
        <v>0</v>
      </c>
    </row>
    <row r="2923" spans="1:14" x14ac:dyDescent="0.25">
      <c r="A2923" t="s">
        <v>7484</v>
      </c>
      <c r="B2923" t="s">
        <v>74</v>
      </c>
      <c r="C2923" t="s">
        <v>239</v>
      </c>
      <c r="D2923" t="s">
        <v>4066</v>
      </c>
      <c r="E2923">
        <v>136</v>
      </c>
      <c r="F2923">
        <v>22</v>
      </c>
      <c r="G2923">
        <v>111</v>
      </c>
      <c r="H2923">
        <v>3</v>
      </c>
      <c r="I2923">
        <v>0</v>
      </c>
      <c r="J2923">
        <v>0</v>
      </c>
      <c r="K2923">
        <v>0</v>
      </c>
      <c r="L2923">
        <v>0</v>
      </c>
      <c r="M2923">
        <v>0</v>
      </c>
      <c r="N2923">
        <v>0</v>
      </c>
    </row>
    <row r="2924" spans="1:14" x14ac:dyDescent="0.25">
      <c r="A2924" t="s">
        <v>7485</v>
      </c>
      <c r="B2924" t="s">
        <v>74</v>
      </c>
      <c r="C2924" t="s">
        <v>239</v>
      </c>
      <c r="D2924" t="s">
        <v>4068</v>
      </c>
      <c r="E2924">
        <v>12</v>
      </c>
      <c r="F2924">
        <v>7</v>
      </c>
      <c r="G2924">
        <v>5</v>
      </c>
      <c r="H2924">
        <v>0</v>
      </c>
      <c r="I2924">
        <v>0</v>
      </c>
      <c r="J2924">
        <v>124</v>
      </c>
      <c r="K2924">
        <v>0</v>
      </c>
      <c r="L2924">
        <v>0</v>
      </c>
      <c r="M2924">
        <v>0</v>
      </c>
      <c r="N2924">
        <v>0</v>
      </c>
    </row>
    <row r="2925" spans="1:14" x14ac:dyDescent="0.25">
      <c r="A2925" t="s">
        <v>7486</v>
      </c>
      <c r="B2925" t="s">
        <v>74</v>
      </c>
      <c r="C2925" t="s">
        <v>239</v>
      </c>
      <c r="D2925" t="s">
        <v>4050</v>
      </c>
      <c r="E2925">
        <v>124</v>
      </c>
      <c r="F2925">
        <v>22</v>
      </c>
      <c r="G2925">
        <v>100</v>
      </c>
      <c r="H2925">
        <v>2</v>
      </c>
      <c r="I2925">
        <v>0</v>
      </c>
      <c r="J2925">
        <v>12</v>
      </c>
      <c r="K2925">
        <v>0</v>
      </c>
      <c r="L2925">
        <v>0</v>
      </c>
      <c r="M2925">
        <v>0</v>
      </c>
      <c r="N2925">
        <v>0</v>
      </c>
    </row>
    <row r="2926" spans="1:14" x14ac:dyDescent="0.25">
      <c r="A2926" t="s">
        <v>7487</v>
      </c>
      <c r="B2926" t="s">
        <v>74</v>
      </c>
      <c r="C2926" t="s">
        <v>239</v>
      </c>
      <c r="D2926" t="s">
        <v>4052</v>
      </c>
      <c r="E2926">
        <v>12</v>
      </c>
      <c r="F2926">
        <v>6</v>
      </c>
      <c r="G2926">
        <v>6</v>
      </c>
      <c r="H2926">
        <v>0</v>
      </c>
      <c r="I2926">
        <v>0</v>
      </c>
      <c r="J2926">
        <v>124</v>
      </c>
      <c r="K2926">
        <v>0</v>
      </c>
      <c r="L2926">
        <v>0</v>
      </c>
      <c r="M2926">
        <v>0</v>
      </c>
      <c r="N2926">
        <v>0</v>
      </c>
    </row>
    <row r="2927" spans="1:14" x14ac:dyDescent="0.25">
      <c r="A2927" t="s">
        <v>7488</v>
      </c>
      <c r="B2927" t="s">
        <v>74</v>
      </c>
      <c r="C2927" t="s">
        <v>239</v>
      </c>
      <c r="D2927" t="s">
        <v>4054</v>
      </c>
      <c r="E2927">
        <v>120</v>
      </c>
      <c r="F2927">
        <v>15</v>
      </c>
      <c r="G2927">
        <v>102</v>
      </c>
      <c r="H2927">
        <v>3</v>
      </c>
      <c r="I2927">
        <v>0</v>
      </c>
      <c r="J2927">
        <v>16</v>
      </c>
      <c r="K2927">
        <v>0</v>
      </c>
      <c r="L2927">
        <v>0</v>
      </c>
      <c r="M2927">
        <v>0</v>
      </c>
      <c r="N2927">
        <v>0</v>
      </c>
    </row>
    <row r="2928" spans="1:14" x14ac:dyDescent="0.25">
      <c r="A2928" t="s">
        <v>7489</v>
      </c>
      <c r="B2928" t="s">
        <v>74</v>
      </c>
      <c r="C2928" t="s">
        <v>239</v>
      </c>
      <c r="D2928" t="s">
        <v>4056</v>
      </c>
      <c r="E2928">
        <v>0</v>
      </c>
      <c r="F2928">
        <v>0</v>
      </c>
      <c r="G2928">
        <v>0</v>
      </c>
      <c r="H2928">
        <v>0</v>
      </c>
      <c r="I2928">
        <v>0</v>
      </c>
      <c r="J2928">
        <v>0</v>
      </c>
      <c r="K2928">
        <v>136</v>
      </c>
      <c r="L2928">
        <v>134</v>
      </c>
      <c r="M2928">
        <v>2</v>
      </c>
      <c r="N2928">
        <v>0</v>
      </c>
    </row>
    <row r="2929" spans="1:14" x14ac:dyDescent="0.25">
      <c r="A2929" t="s">
        <v>7490</v>
      </c>
      <c r="B2929" t="s">
        <v>74</v>
      </c>
      <c r="C2929" t="s">
        <v>239</v>
      </c>
      <c r="D2929" t="s">
        <v>4058</v>
      </c>
      <c r="E2929">
        <v>0</v>
      </c>
      <c r="F2929">
        <v>0</v>
      </c>
      <c r="G2929">
        <v>0</v>
      </c>
      <c r="H2929">
        <v>0</v>
      </c>
      <c r="I2929">
        <v>0</v>
      </c>
      <c r="J2929">
        <v>0</v>
      </c>
      <c r="K2929">
        <v>133</v>
      </c>
      <c r="L2929">
        <v>131</v>
      </c>
      <c r="M2929">
        <v>2</v>
      </c>
      <c r="N2929">
        <v>0</v>
      </c>
    </row>
    <row r="2930" spans="1:14" x14ac:dyDescent="0.25">
      <c r="A2930" t="s">
        <v>7491</v>
      </c>
      <c r="B2930" t="s">
        <v>74</v>
      </c>
      <c r="C2930" t="s">
        <v>240</v>
      </c>
      <c r="D2930" t="s">
        <v>4060</v>
      </c>
      <c r="E2930">
        <v>20</v>
      </c>
      <c r="F2930">
        <v>6</v>
      </c>
      <c r="G2930">
        <v>14</v>
      </c>
      <c r="H2930">
        <v>0</v>
      </c>
      <c r="I2930">
        <v>0</v>
      </c>
      <c r="J2930">
        <v>123</v>
      </c>
      <c r="K2930">
        <v>0</v>
      </c>
      <c r="L2930">
        <v>0</v>
      </c>
      <c r="M2930">
        <v>0</v>
      </c>
      <c r="N2930">
        <v>0</v>
      </c>
    </row>
    <row r="2931" spans="1:14" x14ac:dyDescent="0.25">
      <c r="A2931" t="s">
        <v>7492</v>
      </c>
      <c r="B2931" t="s">
        <v>74</v>
      </c>
      <c r="C2931" t="s">
        <v>240</v>
      </c>
      <c r="D2931" t="s">
        <v>4062</v>
      </c>
      <c r="E2931">
        <v>143</v>
      </c>
      <c r="F2931">
        <v>27</v>
      </c>
      <c r="G2931">
        <v>115</v>
      </c>
      <c r="H2931">
        <v>1</v>
      </c>
      <c r="I2931">
        <v>0</v>
      </c>
      <c r="J2931">
        <v>0</v>
      </c>
      <c r="K2931">
        <v>0</v>
      </c>
      <c r="L2931">
        <v>0</v>
      </c>
      <c r="M2931">
        <v>0</v>
      </c>
      <c r="N2931">
        <v>0</v>
      </c>
    </row>
    <row r="2932" spans="1:14" x14ac:dyDescent="0.25">
      <c r="A2932" t="s">
        <v>7493</v>
      </c>
      <c r="B2932" t="s">
        <v>74</v>
      </c>
      <c r="C2932" t="s">
        <v>240</v>
      </c>
      <c r="D2932" t="s">
        <v>4064</v>
      </c>
      <c r="E2932">
        <v>113</v>
      </c>
      <c r="F2932">
        <v>20</v>
      </c>
      <c r="G2932">
        <v>92</v>
      </c>
      <c r="H2932">
        <v>1</v>
      </c>
      <c r="I2932">
        <v>0</v>
      </c>
      <c r="J2932">
        <v>30</v>
      </c>
      <c r="K2932">
        <v>0</v>
      </c>
      <c r="L2932">
        <v>0</v>
      </c>
      <c r="M2932">
        <v>0</v>
      </c>
      <c r="N2932">
        <v>0</v>
      </c>
    </row>
    <row r="2933" spans="1:14" x14ac:dyDescent="0.25">
      <c r="A2933" t="s">
        <v>7494</v>
      </c>
      <c r="B2933" t="s">
        <v>74</v>
      </c>
      <c r="C2933" t="s">
        <v>240</v>
      </c>
      <c r="D2933" t="s">
        <v>4066</v>
      </c>
      <c r="E2933">
        <v>143</v>
      </c>
      <c r="F2933">
        <v>27</v>
      </c>
      <c r="G2933">
        <v>115</v>
      </c>
      <c r="H2933">
        <v>1</v>
      </c>
      <c r="I2933">
        <v>0</v>
      </c>
      <c r="J2933">
        <v>0</v>
      </c>
      <c r="K2933">
        <v>0</v>
      </c>
      <c r="L2933">
        <v>0</v>
      </c>
      <c r="M2933">
        <v>0</v>
      </c>
      <c r="N2933">
        <v>0</v>
      </c>
    </row>
    <row r="2934" spans="1:14" x14ac:dyDescent="0.25">
      <c r="A2934" t="s">
        <v>7495</v>
      </c>
      <c r="B2934" t="s">
        <v>74</v>
      </c>
      <c r="C2934" t="s">
        <v>240</v>
      </c>
      <c r="D2934" t="s">
        <v>4068</v>
      </c>
      <c r="E2934">
        <v>20</v>
      </c>
      <c r="F2934">
        <v>6</v>
      </c>
      <c r="G2934">
        <v>14</v>
      </c>
      <c r="H2934">
        <v>0</v>
      </c>
      <c r="I2934">
        <v>0</v>
      </c>
      <c r="J2934">
        <v>123</v>
      </c>
      <c r="K2934">
        <v>0</v>
      </c>
      <c r="L2934">
        <v>0</v>
      </c>
      <c r="M2934">
        <v>0</v>
      </c>
      <c r="N2934">
        <v>0</v>
      </c>
    </row>
    <row r="2935" spans="1:14" x14ac:dyDescent="0.25">
      <c r="A2935" t="s">
        <v>7496</v>
      </c>
      <c r="B2935" t="s">
        <v>74</v>
      </c>
      <c r="C2935" t="s">
        <v>240</v>
      </c>
      <c r="D2935" t="s">
        <v>4050</v>
      </c>
      <c r="E2935">
        <v>123</v>
      </c>
      <c r="F2935">
        <v>26</v>
      </c>
      <c r="G2935">
        <v>96</v>
      </c>
      <c r="H2935">
        <v>1</v>
      </c>
      <c r="I2935">
        <v>0</v>
      </c>
      <c r="J2935">
        <v>20</v>
      </c>
      <c r="K2935">
        <v>0</v>
      </c>
      <c r="L2935">
        <v>0</v>
      </c>
      <c r="M2935">
        <v>0</v>
      </c>
      <c r="N2935">
        <v>0</v>
      </c>
    </row>
    <row r="2936" spans="1:14" x14ac:dyDescent="0.25">
      <c r="A2936" t="s">
        <v>7497</v>
      </c>
      <c r="B2936" t="s">
        <v>74</v>
      </c>
      <c r="C2936" t="s">
        <v>240</v>
      </c>
      <c r="D2936" t="s">
        <v>4052</v>
      </c>
      <c r="E2936">
        <v>20</v>
      </c>
      <c r="F2936">
        <v>8</v>
      </c>
      <c r="G2936">
        <v>12</v>
      </c>
      <c r="H2936">
        <v>0</v>
      </c>
      <c r="I2936">
        <v>0</v>
      </c>
      <c r="J2936">
        <v>123</v>
      </c>
      <c r="K2936">
        <v>0</v>
      </c>
      <c r="L2936">
        <v>0</v>
      </c>
      <c r="M2936">
        <v>0</v>
      </c>
      <c r="N2936">
        <v>0</v>
      </c>
    </row>
    <row r="2937" spans="1:14" x14ac:dyDescent="0.25">
      <c r="A2937" t="s">
        <v>7498</v>
      </c>
      <c r="B2937" t="s">
        <v>74</v>
      </c>
      <c r="C2937" t="s">
        <v>240</v>
      </c>
      <c r="D2937" t="s">
        <v>4054</v>
      </c>
      <c r="E2937">
        <v>117</v>
      </c>
      <c r="F2937">
        <v>21</v>
      </c>
      <c r="G2937">
        <v>95</v>
      </c>
      <c r="H2937">
        <v>1</v>
      </c>
      <c r="I2937">
        <v>0</v>
      </c>
      <c r="J2937">
        <v>26</v>
      </c>
      <c r="K2937">
        <v>0</v>
      </c>
      <c r="L2937">
        <v>0</v>
      </c>
      <c r="M2937">
        <v>0</v>
      </c>
      <c r="N2937">
        <v>0</v>
      </c>
    </row>
    <row r="2938" spans="1:14" x14ac:dyDescent="0.25">
      <c r="A2938" t="s">
        <v>7499</v>
      </c>
      <c r="B2938" t="s">
        <v>74</v>
      </c>
      <c r="C2938" t="s">
        <v>240</v>
      </c>
      <c r="D2938" t="s">
        <v>4056</v>
      </c>
      <c r="E2938">
        <v>0</v>
      </c>
      <c r="F2938">
        <v>0</v>
      </c>
      <c r="G2938">
        <v>0</v>
      </c>
      <c r="H2938">
        <v>0</v>
      </c>
      <c r="I2938">
        <v>0</v>
      </c>
      <c r="J2938">
        <v>0</v>
      </c>
      <c r="K2938">
        <v>143</v>
      </c>
      <c r="L2938">
        <v>142</v>
      </c>
      <c r="M2938">
        <v>1</v>
      </c>
      <c r="N2938">
        <v>0</v>
      </c>
    </row>
    <row r="2939" spans="1:14" x14ac:dyDescent="0.25">
      <c r="A2939" t="s">
        <v>7500</v>
      </c>
      <c r="B2939" t="s">
        <v>74</v>
      </c>
      <c r="C2939" t="s">
        <v>240</v>
      </c>
      <c r="D2939" t="s">
        <v>4058</v>
      </c>
      <c r="E2939">
        <v>0</v>
      </c>
      <c r="F2939">
        <v>0</v>
      </c>
      <c r="G2939">
        <v>0</v>
      </c>
      <c r="H2939">
        <v>0</v>
      </c>
      <c r="I2939">
        <v>0</v>
      </c>
      <c r="J2939">
        <v>0</v>
      </c>
      <c r="K2939">
        <v>136</v>
      </c>
      <c r="L2939">
        <v>135</v>
      </c>
      <c r="M2939">
        <v>1</v>
      </c>
      <c r="N2939">
        <v>0</v>
      </c>
    </row>
    <row r="2940" spans="1:14" x14ac:dyDescent="0.25">
      <c r="A2940" t="s">
        <v>7501</v>
      </c>
      <c r="B2940" t="s">
        <v>74</v>
      </c>
      <c r="C2940" t="s">
        <v>241</v>
      </c>
      <c r="D2940" t="s">
        <v>4060</v>
      </c>
      <c r="E2940">
        <v>16</v>
      </c>
      <c r="F2940">
        <v>0</v>
      </c>
      <c r="G2940">
        <v>15</v>
      </c>
      <c r="H2940">
        <v>1</v>
      </c>
      <c r="I2940">
        <v>0</v>
      </c>
      <c r="J2940">
        <v>46</v>
      </c>
      <c r="K2940">
        <v>0</v>
      </c>
      <c r="L2940">
        <v>0</v>
      </c>
      <c r="M2940">
        <v>0</v>
      </c>
      <c r="N2940">
        <v>0</v>
      </c>
    </row>
    <row r="2941" spans="1:14" x14ac:dyDescent="0.25">
      <c r="A2941" t="s">
        <v>7502</v>
      </c>
      <c r="B2941" t="s">
        <v>74</v>
      </c>
      <c r="C2941" t="s">
        <v>241</v>
      </c>
      <c r="D2941" t="s">
        <v>4062</v>
      </c>
      <c r="E2941">
        <v>62</v>
      </c>
      <c r="F2941">
        <v>1</v>
      </c>
      <c r="G2941">
        <v>55</v>
      </c>
      <c r="H2941">
        <v>5</v>
      </c>
      <c r="I2941">
        <v>1</v>
      </c>
      <c r="J2941">
        <v>0</v>
      </c>
      <c r="K2941">
        <v>0</v>
      </c>
      <c r="L2941">
        <v>0</v>
      </c>
      <c r="M2941">
        <v>0</v>
      </c>
      <c r="N2941">
        <v>0</v>
      </c>
    </row>
    <row r="2942" spans="1:14" x14ac:dyDescent="0.25">
      <c r="A2942" t="s">
        <v>7503</v>
      </c>
      <c r="B2942" t="s">
        <v>74</v>
      </c>
      <c r="C2942" t="s">
        <v>241</v>
      </c>
      <c r="D2942" t="s">
        <v>4064</v>
      </c>
      <c r="E2942">
        <v>41</v>
      </c>
      <c r="F2942">
        <v>1</v>
      </c>
      <c r="G2942">
        <v>38</v>
      </c>
      <c r="H2942">
        <v>1</v>
      </c>
      <c r="I2942">
        <v>1</v>
      </c>
      <c r="J2942">
        <v>21</v>
      </c>
      <c r="K2942">
        <v>0</v>
      </c>
      <c r="L2942">
        <v>0</v>
      </c>
      <c r="M2942">
        <v>0</v>
      </c>
      <c r="N2942">
        <v>0</v>
      </c>
    </row>
    <row r="2943" spans="1:14" x14ac:dyDescent="0.25">
      <c r="A2943" t="s">
        <v>7504</v>
      </c>
      <c r="B2943" t="s">
        <v>74</v>
      </c>
      <c r="C2943" t="s">
        <v>241</v>
      </c>
      <c r="D2943" t="s">
        <v>4066</v>
      </c>
      <c r="E2943">
        <v>62</v>
      </c>
      <c r="F2943">
        <v>1</v>
      </c>
      <c r="G2943">
        <v>55</v>
      </c>
      <c r="H2943">
        <v>5</v>
      </c>
      <c r="I2943">
        <v>1</v>
      </c>
      <c r="J2943">
        <v>0</v>
      </c>
      <c r="K2943">
        <v>0</v>
      </c>
      <c r="L2943">
        <v>0</v>
      </c>
      <c r="M2943">
        <v>0</v>
      </c>
      <c r="N2943">
        <v>0</v>
      </c>
    </row>
    <row r="2944" spans="1:14" x14ac:dyDescent="0.25">
      <c r="A2944" t="s">
        <v>7505</v>
      </c>
      <c r="B2944" t="s">
        <v>74</v>
      </c>
      <c r="C2944" t="s">
        <v>241</v>
      </c>
      <c r="D2944" t="s">
        <v>4068</v>
      </c>
      <c r="E2944">
        <v>16</v>
      </c>
      <c r="F2944">
        <v>0</v>
      </c>
      <c r="G2944">
        <v>15</v>
      </c>
      <c r="H2944">
        <v>1</v>
      </c>
      <c r="I2944">
        <v>0</v>
      </c>
      <c r="J2944">
        <v>46</v>
      </c>
      <c r="K2944">
        <v>0</v>
      </c>
      <c r="L2944">
        <v>0</v>
      </c>
      <c r="M2944">
        <v>0</v>
      </c>
      <c r="N2944">
        <v>0</v>
      </c>
    </row>
    <row r="2945" spans="1:14" x14ac:dyDescent="0.25">
      <c r="A2945" t="s">
        <v>7506</v>
      </c>
      <c r="B2945" t="s">
        <v>74</v>
      </c>
      <c r="C2945" t="s">
        <v>241</v>
      </c>
      <c r="D2945" t="s">
        <v>4050</v>
      </c>
      <c r="E2945">
        <v>46</v>
      </c>
      <c r="F2945">
        <v>2</v>
      </c>
      <c r="G2945">
        <v>39</v>
      </c>
      <c r="H2945">
        <v>4</v>
      </c>
      <c r="I2945">
        <v>1</v>
      </c>
      <c r="J2945">
        <v>16</v>
      </c>
      <c r="K2945">
        <v>0</v>
      </c>
      <c r="L2945">
        <v>0</v>
      </c>
      <c r="M2945">
        <v>0</v>
      </c>
      <c r="N2945">
        <v>0</v>
      </c>
    </row>
    <row r="2946" spans="1:14" x14ac:dyDescent="0.25">
      <c r="A2946" t="s">
        <v>7507</v>
      </c>
      <c r="B2946" t="s">
        <v>74</v>
      </c>
      <c r="C2946" t="s">
        <v>241</v>
      </c>
      <c r="D2946" t="s">
        <v>4052</v>
      </c>
      <c r="E2946">
        <v>16</v>
      </c>
      <c r="F2946">
        <v>0</v>
      </c>
      <c r="G2946">
        <v>15</v>
      </c>
      <c r="H2946">
        <v>1</v>
      </c>
      <c r="I2946">
        <v>0</v>
      </c>
      <c r="J2946">
        <v>46</v>
      </c>
      <c r="K2946">
        <v>0</v>
      </c>
      <c r="L2946">
        <v>0</v>
      </c>
      <c r="M2946">
        <v>0</v>
      </c>
      <c r="N2946">
        <v>0</v>
      </c>
    </row>
    <row r="2947" spans="1:14" x14ac:dyDescent="0.25">
      <c r="A2947" t="s">
        <v>7508</v>
      </c>
      <c r="B2947" t="s">
        <v>74</v>
      </c>
      <c r="C2947" t="s">
        <v>241</v>
      </c>
      <c r="D2947" t="s">
        <v>4054</v>
      </c>
      <c r="E2947">
        <v>43</v>
      </c>
      <c r="F2947">
        <v>1</v>
      </c>
      <c r="G2947">
        <v>38</v>
      </c>
      <c r="H2947">
        <v>3</v>
      </c>
      <c r="I2947">
        <v>1</v>
      </c>
      <c r="J2947">
        <v>19</v>
      </c>
      <c r="K2947">
        <v>0</v>
      </c>
      <c r="L2947">
        <v>0</v>
      </c>
      <c r="M2947">
        <v>0</v>
      </c>
      <c r="N2947">
        <v>0</v>
      </c>
    </row>
    <row r="2948" spans="1:14" x14ac:dyDescent="0.25">
      <c r="A2948" t="s">
        <v>7509</v>
      </c>
      <c r="B2948" t="s">
        <v>74</v>
      </c>
      <c r="C2948" t="s">
        <v>241</v>
      </c>
      <c r="D2948" t="s">
        <v>4056</v>
      </c>
      <c r="E2948">
        <v>0</v>
      </c>
      <c r="F2948">
        <v>0</v>
      </c>
      <c r="G2948">
        <v>0</v>
      </c>
      <c r="H2948">
        <v>0</v>
      </c>
      <c r="I2948">
        <v>0</v>
      </c>
      <c r="J2948">
        <v>0</v>
      </c>
      <c r="K2948">
        <v>62</v>
      </c>
      <c r="L2948">
        <v>58</v>
      </c>
      <c r="M2948">
        <v>4</v>
      </c>
      <c r="N2948">
        <v>0</v>
      </c>
    </row>
    <row r="2949" spans="1:14" x14ac:dyDescent="0.25">
      <c r="A2949" t="s">
        <v>7510</v>
      </c>
      <c r="B2949" t="s">
        <v>74</v>
      </c>
      <c r="C2949" t="s">
        <v>241</v>
      </c>
      <c r="D2949" t="s">
        <v>4058</v>
      </c>
      <c r="E2949">
        <v>0</v>
      </c>
      <c r="F2949">
        <v>0</v>
      </c>
      <c r="G2949">
        <v>0</v>
      </c>
      <c r="H2949">
        <v>0</v>
      </c>
      <c r="I2949">
        <v>0</v>
      </c>
      <c r="J2949">
        <v>0</v>
      </c>
      <c r="K2949">
        <v>57</v>
      </c>
      <c r="L2949">
        <v>53</v>
      </c>
      <c r="M2949">
        <v>4</v>
      </c>
      <c r="N2949">
        <v>0</v>
      </c>
    </row>
    <row r="2950" spans="1:14" x14ac:dyDescent="0.25">
      <c r="A2950" t="s">
        <v>7511</v>
      </c>
      <c r="B2950" t="s">
        <v>74</v>
      </c>
      <c r="C2950" t="s">
        <v>242</v>
      </c>
      <c r="D2950" t="s">
        <v>4060</v>
      </c>
      <c r="E2950">
        <v>54</v>
      </c>
      <c r="F2950">
        <v>10</v>
      </c>
      <c r="G2950">
        <v>36</v>
      </c>
      <c r="H2950">
        <v>6</v>
      </c>
      <c r="I2950">
        <v>2</v>
      </c>
      <c r="J2950">
        <v>157</v>
      </c>
      <c r="K2950">
        <v>0</v>
      </c>
      <c r="L2950">
        <v>0</v>
      </c>
      <c r="M2950">
        <v>0</v>
      </c>
      <c r="N2950">
        <v>0</v>
      </c>
    </row>
    <row r="2951" spans="1:14" x14ac:dyDescent="0.25">
      <c r="A2951" t="s">
        <v>7512</v>
      </c>
      <c r="B2951" t="s">
        <v>74</v>
      </c>
      <c r="C2951" t="s">
        <v>242</v>
      </c>
      <c r="D2951" t="s">
        <v>4062</v>
      </c>
      <c r="E2951">
        <v>211</v>
      </c>
      <c r="F2951">
        <v>52</v>
      </c>
      <c r="G2951">
        <v>148</v>
      </c>
      <c r="H2951">
        <v>7</v>
      </c>
      <c r="I2951">
        <v>4</v>
      </c>
      <c r="J2951">
        <v>0</v>
      </c>
      <c r="K2951">
        <v>0</v>
      </c>
      <c r="L2951">
        <v>0</v>
      </c>
      <c r="M2951">
        <v>0</v>
      </c>
      <c r="N2951">
        <v>0</v>
      </c>
    </row>
    <row r="2952" spans="1:14" x14ac:dyDescent="0.25">
      <c r="A2952" t="s">
        <v>7513</v>
      </c>
      <c r="B2952" t="s">
        <v>74</v>
      </c>
      <c r="C2952" t="s">
        <v>242</v>
      </c>
      <c r="D2952" t="s">
        <v>4064</v>
      </c>
      <c r="E2952">
        <v>137</v>
      </c>
      <c r="F2952">
        <v>29</v>
      </c>
      <c r="G2952">
        <v>107</v>
      </c>
      <c r="H2952">
        <v>0</v>
      </c>
      <c r="I2952">
        <v>1</v>
      </c>
      <c r="J2952">
        <v>74</v>
      </c>
      <c r="K2952">
        <v>0</v>
      </c>
      <c r="L2952">
        <v>0</v>
      </c>
      <c r="M2952">
        <v>0</v>
      </c>
      <c r="N2952">
        <v>0</v>
      </c>
    </row>
    <row r="2953" spans="1:14" x14ac:dyDescent="0.25">
      <c r="A2953" t="s">
        <v>7514</v>
      </c>
      <c r="B2953" t="s">
        <v>74</v>
      </c>
      <c r="C2953" t="s">
        <v>242</v>
      </c>
      <c r="D2953" t="s">
        <v>4066</v>
      </c>
      <c r="E2953">
        <v>211</v>
      </c>
      <c r="F2953">
        <v>52</v>
      </c>
      <c r="G2953">
        <v>148</v>
      </c>
      <c r="H2953">
        <v>7</v>
      </c>
      <c r="I2953">
        <v>4</v>
      </c>
      <c r="J2953">
        <v>0</v>
      </c>
      <c r="K2953">
        <v>0</v>
      </c>
      <c r="L2953">
        <v>0</v>
      </c>
      <c r="M2953">
        <v>0</v>
      </c>
      <c r="N2953">
        <v>0</v>
      </c>
    </row>
    <row r="2954" spans="1:14" x14ac:dyDescent="0.25">
      <c r="A2954" t="s">
        <v>7515</v>
      </c>
      <c r="B2954" t="s">
        <v>74</v>
      </c>
      <c r="C2954" t="s">
        <v>242</v>
      </c>
      <c r="D2954" t="s">
        <v>4068</v>
      </c>
      <c r="E2954">
        <v>54</v>
      </c>
      <c r="F2954">
        <v>12</v>
      </c>
      <c r="G2954">
        <v>33</v>
      </c>
      <c r="H2954">
        <v>7</v>
      </c>
      <c r="I2954">
        <v>2</v>
      </c>
      <c r="J2954">
        <v>157</v>
      </c>
      <c r="K2954">
        <v>0</v>
      </c>
      <c r="L2954">
        <v>0</v>
      </c>
      <c r="M2954">
        <v>0</v>
      </c>
      <c r="N2954">
        <v>0</v>
      </c>
    </row>
    <row r="2955" spans="1:14" x14ac:dyDescent="0.25">
      <c r="A2955" t="s">
        <v>7516</v>
      </c>
      <c r="B2955" t="s">
        <v>74</v>
      </c>
      <c r="C2955" t="s">
        <v>242</v>
      </c>
      <c r="D2955" t="s">
        <v>4050</v>
      </c>
      <c r="E2955">
        <v>157</v>
      </c>
      <c r="F2955">
        <v>43</v>
      </c>
      <c r="G2955">
        <v>113</v>
      </c>
      <c r="H2955">
        <v>0</v>
      </c>
      <c r="I2955">
        <v>1</v>
      </c>
      <c r="J2955">
        <v>54</v>
      </c>
      <c r="K2955">
        <v>0</v>
      </c>
      <c r="L2955">
        <v>0</v>
      </c>
      <c r="M2955">
        <v>0</v>
      </c>
      <c r="N2955">
        <v>0</v>
      </c>
    </row>
    <row r="2956" spans="1:14" x14ac:dyDescent="0.25">
      <c r="A2956" t="s">
        <v>7517</v>
      </c>
      <c r="B2956" t="s">
        <v>74</v>
      </c>
      <c r="C2956" t="s">
        <v>242</v>
      </c>
      <c r="D2956" t="s">
        <v>4052</v>
      </c>
      <c r="E2956">
        <v>54</v>
      </c>
      <c r="F2956">
        <v>10</v>
      </c>
      <c r="G2956">
        <v>35</v>
      </c>
      <c r="H2956">
        <v>8</v>
      </c>
      <c r="I2956">
        <v>1</v>
      </c>
      <c r="J2956">
        <v>157</v>
      </c>
      <c r="K2956">
        <v>0</v>
      </c>
      <c r="L2956">
        <v>0</v>
      </c>
      <c r="M2956">
        <v>0</v>
      </c>
      <c r="N2956">
        <v>0</v>
      </c>
    </row>
    <row r="2957" spans="1:14" x14ac:dyDescent="0.25">
      <c r="A2957" t="s">
        <v>7518</v>
      </c>
      <c r="B2957" t="s">
        <v>74</v>
      </c>
      <c r="C2957" t="s">
        <v>242</v>
      </c>
      <c r="D2957" t="s">
        <v>4054</v>
      </c>
      <c r="E2957">
        <v>139</v>
      </c>
      <c r="F2957">
        <v>30</v>
      </c>
      <c r="G2957">
        <v>108</v>
      </c>
      <c r="H2957">
        <v>0</v>
      </c>
      <c r="I2957">
        <v>1</v>
      </c>
      <c r="J2957">
        <v>72</v>
      </c>
      <c r="K2957">
        <v>0</v>
      </c>
      <c r="L2957">
        <v>0</v>
      </c>
      <c r="M2957">
        <v>0</v>
      </c>
      <c r="N2957">
        <v>0</v>
      </c>
    </row>
    <row r="2958" spans="1:14" x14ac:dyDescent="0.25">
      <c r="A2958" t="s">
        <v>7519</v>
      </c>
      <c r="B2958" t="s">
        <v>74</v>
      </c>
      <c r="C2958" t="s">
        <v>242</v>
      </c>
      <c r="D2958" t="s">
        <v>4056</v>
      </c>
      <c r="E2958">
        <v>0</v>
      </c>
      <c r="F2958">
        <v>0</v>
      </c>
      <c r="G2958">
        <v>0</v>
      </c>
      <c r="H2958">
        <v>0</v>
      </c>
      <c r="I2958">
        <v>0</v>
      </c>
      <c r="J2958">
        <v>0</v>
      </c>
      <c r="K2958">
        <v>211</v>
      </c>
      <c r="L2958">
        <v>205</v>
      </c>
      <c r="M2958">
        <v>6</v>
      </c>
      <c r="N2958">
        <v>0</v>
      </c>
    </row>
    <row r="2959" spans="1:14" x14ac:dyDescent="0.25">
      <c r="A2959" t="s">
        <v>7520</v>
      </c>
      <c r="B2959" t="s">
        <v>74</v>
      </c>
      <c r="C2959" t="s">
        <v>242</v>
      </c>
      <c r="D2959" t="s">
        <v>4058</v>
      </c>
      <c r="E2959">
        <v>0</v>
      </c>
      <c r="F2959">
        <v>0</v>
      </c>
      <c r="G2959">
        <v>0</v>
      </c>
      <c r="H2959">
        <v>0</v>
      </c>
      <c r="I2959">
        <v>0</v>
      </c>
      <c r="J2959">
        <v>0</v>
      </c>
      <c r="K2959">
        <v>187</v>
      </c>
      <c r="L2959">
        <v>182</v>
      </c>
      <c r="M2959">
        <v>5</v>
      </c>
      <c r="N2959">
        <v>0</v>
      </c>
    </row>
    <row r="2960" spans="1:14" x14ac:dyDescent="0.25">
      <c r="A2960" t="s">
        <v>7521</v>
      </c>
      <c r="B2960" t="s">
        <v>74</v>
      </c>
      <c r="C2960" t="s">
        <v>243</v>
      </c>
      <c r="D2960" t="s">
        <v>4060</v>
      </c>
      <c r="E2960">
        <v>23</v>
      </c>
      <c r="F2960">
        <v>6</v>
      </c>
      <c r="G2960">
        <v>17</v>
      </c>
      <c r="H2960">
        <v>0</v>
      </c>
      <c r="I2960">
        <v>0</v>
      </c>
      <c r="J2960">
        <v>78</v>
      </c>
      <c r="K2960">
        <v>0</v>
      </c>
      <c r="L2960">
        <v>0</v>
      </c>
      <c r="M2960">
        <v>0</v>
      </c>
      <c r="N2960">
        <v>0</v>
      </c>
    </row>
    <row r="2961" spans="1:14" x14ac:dyDescent="0.25">
      <c r="A2961" t="s">
        <v>7522</v>
      </c>
      <c r="B2961" t="s">
        <v>74</v>
      </c>
      <c r="C2961" t="s">
        <v>243</v>
      </c>
      <c r="D2961" t="s">
        <v>4062</v>
      </c>
      <c r="E2961">
        <v>101</v>
      </c>
      <c r="F2961">
        <v>17</v>
      </c>
      <c r="G2961">
        <v>84</v>
      </c>
      <c r="H2961">
        <v>0</v>
      </c>
      <c r="I2961">
        <v>0</v>
      </c>
      <c r="J2961">
        <v>0</v>
      </c>
      <c r="K2961">
        <v>0</v>
      </c>
      <c r="L2961">
        <v>0</v>
      </c>
      <c r="M2961">
        <v>0</v>
      </c>
      <c r="N2961">
        <v>0</v>
      </c>
    </row>
    <row r="2962" spans="1:14" x14ac:dyDescent="0.25">
      <c r="A2962" t="s">
        <v>7523</v>
      </c>
      <c r="B2962" t="s">
        <v>74</v>
      </c>
      <c r="C2962" t="s">
        <v>243</v>
      </c>
      <c r="D2962" t="s">
        <v>4064</v>
      </c>
      <c r="E2962">
        <v>72</v>
      </c>
      <c r="F2962">
        <v>7</v>
      </c>
      <c r="G2962">
        <v>65</v>
      </c>
      <c r="H2962">
        <v>0</v>
      </c>
      <c r="I2962">
        <v>0</v>
      </c>
      <c r="J2962">
        <v>29</v>
      </c>
      <c r="K2962">
        <v>0</v>
      </c>
      <c r="L2962">
        <v>0</v>
      </c>
      <c r="M2962">
        <v>0</v>
      </c>
      <c r="N2962">
        <v>0</v>
      </c>
    </row>
    <row r="2963" spans="1:14" x14ac:dyDescent="0.25">
      <c r="A2963" t="s">
        <v>7524</v>
      </c>
      <c r="B2963" t="s">
        <v>74</v>
      </c>
      <c r="C2963" t="s">
        <v>243</v>
      </c>
      <c r="D2963" t="s">
        <v>4066</v>
      </c>
      <c r="E2963">
        <v>101</v>
      </c>
      <c r="F2963">
        <v>17</v>
      </c>
      <c r="G2963">
        <v>84</v>
      </c>
      <c r="H2963">
        <v>0</v>
      </c>
      <c r="I2963">
        <v>0</v>
      </c>
      <c r="J2963">
        <v>0</v>
      </c>
      <c r="K2963">
        <v>0</v>
      </c>
      <c r="L2963">
        <v>0</v>
      </c>
      <c r="M2963">
        <v>0</v>
      </c>
      <c r="N2963">
        <v>0</v>
      </c>
    </row>
    <row r="2964" spans="1:14" x14ac:dyDescent="0.25">
      <c r="A2964" t="s">
        <v>7525</v>
      </c>
      <c r="B2964" t="s">
        <v>74</v>
      </c>
      <c r="C2964" t="s">
        <v>243</v>
      </c>
      <c r="D2964" t="s">
        <v>4068</v>
      </c>
      <c r="E2964">
        <v>23</v>
      </c>
      <c r="F2964">
        <v>6</v>
      </c>
      <c r="G2964">
        <v>17</v>
      </c>
      <c r="H2964">
        <v>0</v>
      </c>
      <c r="I2964">
        <v>0</v>
      </c>
      <c r="J2964">
        <v>78</v>
      </c>
      <c r="K2964">
        <v>0</v>
      </c>
      <c r="L2964">
        <v>0</v>
      </c>
      <c r="M2964">
        <v>0</v>
      </c>
      <c r="N2964">
        <v>0</v>
      </c>
    </row>
    <row r="2965" spans="1:14" x14ac:dyDescent="0.25">
      <c r="A2965" t="s">
        <v>7526</v>
      </c>
      <c r="B2965" t="s">
        <v>74</v>
      </c>
      <c r="C2965" t="s">
        <v>243</v>
      </c>
      <c r="D2965" t="s">
        <v>4050</v>
      </c>
      <c r="E2965">
        <v>78</v>
      </c>
      <c r="F2965">
        <v>12</v>
      </c>
      <c r="G2965">
        <v>66</v>
      </c>
      <c r="H2965">
        <v>0</v>
      </c>
      <c r="I2965">
        <v>0</v>
      </c>
      <c r="J2965">
        <v>23</v>
      </c>
      <c r="K2965">
        <v>0</v>
      </c>
      <c r="L2965">
        <v>0</v>
      </c>
      <c r="M2965">
        <v>0</v>
      </c>
      <c r="N2965">
        <v>0</v>
      </c>
    </row>
    <row r="2966" spans="1:14" x14ac:dyDescent="0.25">
      <c r="A2966" t="s">
        <v>7527</v>
      </c>
      <c r="B2966" t="s">
        <v>74</v>
      </c>
      <c r="C2966" t="s">
        <v>243</v>
      </c>
      <c r="D2966" t="s">
        <v>4052</v>
      </c>
      <c r="E2966">
        <v>23</v>
      </c>
      <c r="F2966">
        <v>5</v>
      </c>
      <c r="G2966">
        <v>18</v>
      </c>
      <c r="H2966">
        <v>0</v>
      </c>
      <c r="I2966">
        <v>0</v>
      </c>
      <c r="J2966">
        <v>78</v>
      </c>
      <c r="K2966">
        <v>0</v>
      </c>
      <c r="L2966">
        <v>0</v>
      </c>
      <c r="M2966">
        <v>0</v>
      </c>
      <c r="N2966">
        <v>0</v>
      </c>
    </row>
    <row r="2967" spans="1:14" x14ac:dyDescent="0.25">
      <c r="A2967" t="s">
        <v>7528</v>
      </c>
      <c r="B2967" t="s">
        <v>74</v>
      </c>
      <c r="C2967" t="s">
        <v>243</v>
      </c>
      <c r="D2967" t="s">
        <v>4054</v>
      </c>
      <c r="E2967">
        <v>74</v>
      </c>
      <c r="F2967">
        <v>9</v>
      </c>
      <c r="G2967">
        <v>65</v>
      </c>
      <c r="H2967">
        <v>0</v>
      </c>
      <c r="I2967">
        <v>0</v>
      </c>
      <c r="J2967">
        <v>27</v>
      </c>
      <c r="K2967">
        <v>0</v>
      </c>
      <c r="L2967">
        <v>0</v>
      </c>
      <c r="M2967">
        <v>0</v>
      </c>
      <c r="N2967">
        <v>0</v>
      </c>
    </row>
    <row r="2968" spans="1:14" x14ac:dyDescent="0.25">
      <c r="A2968" t="s">
        <v>7529</v>
      </c>
      <c r="B2968" t="s">
        <v>74</v>
      </c>
      <c r="C2968" t="s">
        <v>243</v>
      </c>
      <c r="D2968" t="s">
        <v>4056</v>
      </c>
      <c r="E2968">
        <v>0</v>
      </c>
      <c r="F2968">
        <v>0</v>
      </c>
      <c r="G2968">
        <v>0</v>
      </c>
      <c r="H2968">
        <v>0</v>
      </c>
      <c r="I2968">
        <v>0</v>
      </c>
      <c r="J2968">
        <v>0</v>
      </c>
      <c r="K2968">
        <v>101</v>
      </c>
      <c r="L2968">
        <v>101</v>
      </c>
      <c r="M2968">
        <v>0</v>
      </c>
      <c r="N2968">
        <v>0</v>
      </c>
    </row>
    <row r="2969" spans="1:14" x14ac:dyDescent="0.25">
      <c r="A2969" t="s">
        <v>7530</v>
      </c>
      <c r="B2969" t="s">
        <v>74</v>
      </c>
      <c r="C2969" t="s">
        <v>243</v>
      </c>
      <c r="D2969" t="s">
        <v>4058</v>
      </c>
      <c r="E2969">
        <v>0</v>
      </c>
      <c r="F2969">
        <v>0</v>
      </c>
      <c r="G2969">
        <v>0</v>
      </c>
      <c r="H2969">
        <v>0</v>
      </c>
      <c r="I2969">
        <v>0</v>
      </c>
      <c r="J2969">
        <v>0</v>
      </c>
      <c r="K2969">
        <v>97</v>
      </c>
      <c r="L2969">
        <v>97</v>
      </c>
      <c r="M2969">
        <v>0</v>
      </c>
      <c r="N2969">
        <v>0</v>
      </c>
    </row>
    <row r="2970" spans="1:14" x14ac:dyDescent="0.25">
      <c r="A2970" t="s">
        <v>6703</v>
      </c>
      <c r="B2970" t="s">
        <v>72</v>
      </c>
      <c r="C2970" t="s">
        <v>130</v>
      </c>
      <c r="D2970" t="s">
        <v>4054</v>
      </c>
      <c r="E2970">
        <v>242</v>
      </c>
      <c r="F2970">
        <v>29</v>
      </c>
      <c r="G2970">
        <v>208</v>
      </c>
      <c r="H2970">
        <v>4</v>
      </c>
      <c r="I2970">
        <v>1</v>
      </c>
      <c r="J2970">
        <v>63</v>
      </c>
      <c r="K2970">
        <v>0</v>
      </c>
      <c r="L2970">
        <v>0</v>
      </c>
      <c r="M2970">
        <v>0</v>
      </c>
      <c r="N2970">
        <v>0</v>
      </c>
    </row>
    <row r="2971" spans="1:14" x14ac:dyDescent="0.25">
      <c r="A2971" t="s">
        <v>6704</v>
      </c>
      <c r="B2971" t="s">
        <v>72</v>
      </c>
      <c r="C2971" t="s">
        <v>131</v>
      </c>
      <c r="D2971" t="s">
        <v>4054</v>
      </c>
      <c r="E2971">
        <v>186</v>
      </c>
      <c r="F2971">
        <v>25</v>
      </c>
      <c r="G2971">
        <v>157</v>
      </c>
      <c r="H2971">
        <v>3</v>
      </c>
      <c r="I2971">
        <v>1</v>
      </c>
      <c r="J2971">
        <v>51</v>
      </c>
      <c r="K2971">
        <v>0</v>
      </c>
      <c r="L2971">
        <v>0</v>
      </c>
      <c r="M2971">
        <v>0</v>
      </c>
      <c r="N2971">
        <v>0</v>
      </c>
    </row>
    <row r="2972" spans="1:14" x14ac:dyDescent="0.25">
      <c r="A2972" t="s">
        <v>6705</v>
      </c>
      <c r="B2972" t="s">
        <v>72</v>
      </c>
      <c r="C2972" t="s">
        <v>132</v>
      </c>
      <c r="D2972" t="s">
        <v>4054</v>
      </c>
      <c r="E2972">
        <v>170</v>
      </c>
      <c r="F2972">
        <v>30</v>
      </c>
      <c r="G2972">
        <v>140</v>
      </c>
      <c r="H2972">
        <v>0</v>
      </c>
      <c r="I2972">
        <v>0</v>
      </c>
      <c r="J2972">
        <v>50</v>
      </c>
      <c r="K2972">
        <v>0</v>
      </c>
      <c r="L2972">
        <v>0</v>
      </c>
      <c r="M2972">
        <v>0</v>
      </c>
      <c r="N2972">
        <v>0</v>
      </c>
    </row>
    <row r="2973" spans="1:14" x14ac:dyDescent="0.25">
      <c r="A2973" t="s">
        <v>6706</v>
      </c>
      <c r="B2973" t="s">
        <v>72</v>
      </c>
      <c r="C2973" t="s">
        <v>133</v>
      </c>
      <c r="D2973" t="s">
        <v>4054</v>
      </c>
      <c r="E2973">
        <v>235</v>
      </c>
      <c r="F2973">
        <v>32</v>
      </c>
      <c r="G2973">
        <v>200</v>
      </c>
      <c r="H2973">
        <v>3</v>
      </c>
      <c r="I2973">
        <v>0</v>
      </c>
      <c r="J2973">
        <v>61</v>
      </c>
      <c r="K2973">
        <v>0</v>
      </c>
      <c r="L2973">
        <v>0</v>
      </c>
      <c r="M2973">
        <v>0</v>
      </c>
      <c r="N2973">
        <v>0</v>
      </c>
    </row>
    <row r="2974" spans="1:14" x14ac:dyDescent="0.25">
      <c r="A2974" t="s">
        <v>6707</v>
      </c>
      <c r="B2974" t="s">
        <v>72</v>
      </c>
      <c r="C2974" t="s">
        <v>134</v>
      </c>
      <c r="D2974" t="s">
        <v>4054</v>
      </c>
      <c r="E2974">
        <v>201</v>
      </c>
      <c r="F2974">
        <v>23</v>
      </c>
      <c r="G2974">
        <v>173</v>
      </c>
      <c r="H2974">
        <v>3</v>
      </c>
      <c r="I2974">
        <v>2</v>
      </c>
      <c r="J2974">
        <v>48</v>
      </c>
      <c r="K2974">
        <v>0</v>
      </c>
      <c r="L2974">
        <v>0</v>
      </c>
      <c r="M2974">
        <v>0</v>
      </c>
      <c r="N2974">
        <v>0</v>
      </c>
    </row>
    <row r="2975" spans="1:14" x14ac:dyDescent="0.25">
      <c r="A2975" t="s">
        <v>6708</v>
      </c>
      <c r="B2975" t="s">
        <v>72</v>
      </c>
      <c r="C2975" t="s">
        <v>135</v>
      </c>
      <c r="D2975" t="s">
        <v>4054</v>
      </c>
      <c r="E2975">
        <v>783</v>
      </c>
      <c r="F2975">
        <v>134</v>
      </c>
      <c r="G2975">
        <v>635</v>
      </c>
      <c r="H2975">
        <v>14</v>
      </c>
      <c r="I2975">
        <v>0</v>
      </c>
      <c r="J2975">
        <v>316</v>
      </c>
      <c r="K2975">
        <v>0</v>
      </c>
      <c r="L2975">
        <v>0</v>
      </c>
      <c r="M2975">
        <v>0</v>
      </c>
      <c r="N2975">
        <v>0</v>
      </c>
    </row>
    <row r="2976" spans="1:14" x14ac:dyDescent="0.25">
      <c r="A2976" t="s">
        <v>6709</v>
      </c>
      <c r="B2976" t="s">
        <v>72</v>
      </c>
      <c r="C2976" t="s">
        <v>136</v>
      </c>
      <c r="D2976" t="s">
        <v>4054</v>
      </c>
      <c r="E2976">
        <v>95</v>
      </c>
      <c r="F2976">
        <v>16</v>
      </c>
      <c r="G2976">
        <v>78</v>
      </c>
      <c r="H2976">
        <v>1</v>
      </c>
      <c r="I2976">
        <v>0</v>
      </c>
      <c r="J2976">
        <v>19</v>
      </c>
      <c r="K2976">
        <v>0</v>
      </c>
      <c r="L2976">
        <v>0</v>
      </c>
      <c r="M2976">
        <v>0</v>
      </c>
      <c r="N2976">
        <v>0</v>
      </c>
    </row>
    <row r="2977" spans="1:14" x14ac:dyDescent="0.25">
      <c r="A2977" t="s">
        <v>6710</v>
      </c>
      <c r="B2977" t="s">
        <v>72</v>
      </c>
      <c r="C2977" t="s">
        <v>137</v>
      </c>
      <c r="D2977" t="s">
        <v>4054</v>
      </c>
      <c r="E2977">
        <v>386</v>
      </c>
      <c r="F2977">
        <v>51</v>
      </c>
      <c r="G2977">
        <v>330</v>
      </c>
      <c r="H2977">
        <v>5</v>
      </c>
      <c r="I2977">
        <v>0</v>
      </c>
      <c r="J2977">
        <v>96</v>
      </c>
      <c r="K2977">
        <v>0</v>
      </c>
      <c r="L2977">
        <v>0</v>
      </c>
      <c r="M2977">
        <v>0</v>
      </c>
      <c r="N2977">
        <v>0</v>
      </c>
    </row>
    <row r="2978" spans="1:14" x14ac:dyDescent="0.25">
      <c r="A2978" t="s">
        <v>6711</v>
      </c>
      <c r="B2978" t="s">
        <v>72</v>
      </c>
      <c r="C2978" t="s">
        <v>138</v>
      </c>
      <c r="D2978" t="s">
        <v>4054</v>
      </c>
      <c r="E2978">
        <v>221</v>
      </c>
      <c r="F2978">
        <v>40</v>
      </c>
      <c r="G2978">
        <v>172</v>
      </c>
      <c r="H2978">
        <v>8</v>
      </c>
      <c r="I2978">
        <v>1</v>
      </c>
      <c r="J2978">
        <v>69</v>
      </c>
      <c r="K2978">
        <v>0</v>
      </c>
      <c r="L2978">
        <v>0</v>
      </c>
      <c r="M2978">
        <v>0</v>
      </c>
      <c r="N2978">
        <v>0</v>
      </c>
    </row>
    <row r="2979" spans="1:14" x14ac:dyDescent="0.25">
      <c r="A2979" t="s">
        <v>6712</v>
      </c>
      <c r="B2979" t="s">
        <v>72</v>
      </c>
      <c r="C2979" t="s">
        <v>139</v>
      </c>
      <c r="D2979" t="s">
        <v>4054</v>
      </c>
      <c r="E2979">
        <v>146</v>
      </c>
      <c r="F2979">
        <v>26</v>
      </c>
      <c r="G2979">
        <v>117</v>
      </c>
      <c r="H2979">
        <v>3</v>
      </c>
      <c r="I2979">
        <v>0</v>
      </c>
      <c r="J2979">
        <v>35</v>
      </c>
      <c r="K2979">
        <v>0</v>
      </c>
      <c r="L2979">
        <v>0</v>
      </c>
      <c r="M2979">
        <v>0</v>
      </c>
      <c r="N2979">
        <v>0</v>
      </c>
    </row>
    <row r="2980" spans="1:14" x14ac:dyDescent="0.25">
      <c r="A2980" t="s">
        <v>6713</v>
      </c>
      <c r="B2980" t="s">
        <v>72</v>
      </c>
      <c r="C2980" t="s">
        <v>140</v>
      </c>
      <c r="D2980" t="s">
        <v>4054</v>
      </c>
      <c r="E2980">
        <v>88</v>
      </c>
      <c r="F2980">
        <v>14</v>
      </c>
      <c r="G2980">
        <v>71</v>
      </c>
      <c r="H2980">
        <v>3</v>
      </c>
      <c r="I2980">
        <v>0</v>
      </c>
      <c r="J2980">
        <v>21</v>
      </c>
      <c r="K2980">
        <v>0</v>
      </c>
      <c r="L2980">
        <v>0</v>
      </c>
      <c r="M2980">
        <v>0</v>
      </c>
      <c r="N2980">
        <v>0</v>
      </c>
    </row>
    <row r="2981" spans="1:14" x14ac:dyDescent="0.25">
      <c r="A2981" t="s">
        <v>6714</v>
      </c>
      <c r="B2981" t="s">
        <v>72</v>
      </c>
      <c r="C2981" t="s">
        <v>141</v>
      </c>
      <c r="D2981" t="s">
        <v>4054</v>
      </c>
      <c r="E2981">
        <v>83</v>
      </c>
      <c r="F2981">
        <v>19</v>
      </c>
      <c r="G2981">
        <v>60</v>
      </c>
      <c r="H2981">
        <v>4</v>
      </c>
      <c r="I2981">
        <v>0</v>
      </c>
      <c r="J2981">
        <v>27</v>
      </c>
      <c r="K2981">
        <v>0</v>
      </c>
      <c r="L2981">
        <v>0</v>
      </c>
      <c r="M2981">
        <v>0</v>
      </c>
      <c r="N2981">
        <v>0</v>
      </c>
    </row>
    <row r="2982" spans="1:14" x14ac:dyDescent="0.25">
      <c r="A2982" t="s">
        <v>6715</v>
      </c>
      <c r="B2982" t="s">
        <v>72</v>
      </c>
      <c r="C2982" t="s">
        <v>142</v>
      </c>
      <c r="D2982" t="s">
        <v>4054</v>
      </c>
      <c r="E2982">
        <v>949</v>
      </c>
      <c r="F2982">
        <v>184</v>
      </c>
      <c r="G2982">
        <v>755</v>
      </c>
      <c r="H2982">
        <v>9</v>
      </c>
      <c r="I2982">
        <v>1</v>
      </c>
      <c r="J2982">
        <v>348</v>
      </c>
      <c r="K2982">
        <v>0</v>
      </c>
      <c r="L2982">
        <v>0</v>
      </c>
      <c r="M2982">
        <v>0</v>
      </c>
      <c r="N2982">
        <v>0</v>
      </c>
    </row>
    <row r="2983" spans="1:14" x14ac:dyDescent="0.25">
      <c r="A2983" t="s">
        <v>6716</v>
      </c>
      <c r="B2983" t="s">
        <v>72</v>
      </c>
      <c r="C2983" t="s">
        <v>143</v>
      </c>
      <c r="D2983" t="s">
        <v>4054</v>
      </c>
      <c r="E2983">
        <v>137</v>
      </c>
      <c r="F2983">
        <v>23</v>
      </c>
      <c r="G2983">
        <v>110</v>
      </c>
      <c r="H2983">
        <v>4</v>
      </c>
      <c r="I2983">
        <v>0</v>
      </c>
      <c r="J2983">
        <v>25</v>
      </c>
      <c r="K2983">
        <v>0</v>
      </c>
      <c r="L2983">
        <v>0</v>
      </c>
      <c r="M2983">
        <v>0</v>
      </c>
      <c r="N2983">
        <v>0</v>
      </c>
    </row>
    <row r="2984" spans="1:14" x14ac:dyDescent="0.25">
      <c r="A2984" t="s">
        <v>6717</v>
      </c>
      <c r="B2984" t="s">
        <v>72</v>
      </c>
      <c r="C2984" t="s">
        <v>144</v>
      </c>
      <c r="D2984" t="s">
        <v>4054</v>
      </c>
      <c r="E2984">
        <v>147</v>
      </c>
      <c r="F2984">
        <v>28</v>
      </c>
      <c r="G2984">
        <v>116</v>
      </c>
      <c r="H2984">
        <v>3</v>
      </c>
      <c r="I2984">
        <v>0</v>
      </c>
      <c r="J2984">
        <v>30</v>
      </c>
      <c r="K2984">
        <v>0</v>
      </c>
      <c r="L2984">
        <v>0</v>
      </c>
      <c r="M2984">
        <v>0</v>
      </c>
      <c r="N2984">
        <v>0</v>
      </c>
    </row>
    <row r="2985" spans="1:14" x14ac:dyDescent="0.25">
      <c r="A2985" t="s">
        <v>6718</v>
      </c>
      <c r="B2985" t="s">
        <v>72</v>
      </c>
      <c r="C2985" t="s">
        <v>145</v>
      </c>
      <c r="D2985" t="s">
        <v>4054</v>
      </c>
      <c r="E2985">
        <v>43</v>
      </c>
      <c r="F2985">
        <v>10</v>
      </c>
      <c r="G2985">
        <v>33</v>
      </c>
      <c r="H2985">
        <v>0</v>
      </c>
      <c r="I2985">
        <v>0</v>
      </c>
      <c r="J2985">
        <v>10</v>
      </c>
      <c r="K2985">
        <v>0</v>
      </c>
      <c r="L2985">
        <v>0</v>
      </c>
      <c r="M2985">
        <v>0</v>
      </c>
      <c r="N2985">
        <v>0</v>
      </c>
    </row>
    <row r="2986" spans="1:14" x14ac:dyDescent="0.25">
      <c r="A2986" t="s">
        <v>6719</v>
      </c>
      <c r="B2986" t="s">
        <v>72</v>
      </c>
      <c r="C2986" t="s">
        <v>146</v>
      </c>
      <c r="D2986" t="s">
        <v>4054</v>
      </c>
      <c r="E2986">
        <v>178</v>
      </c>
      <c r="F2986">
        <v>29</v>
      </c>
      <c r="G2986">
        <v>145</v>
      </c>
      <c r="H2986">
        <v>4</v>
      </c>
      <c r="I2986">
        <v>0</v>
      </c>
      <c r="J2986">
        <v>52</v>
      </c>
      <c r="K2986">
        <v>0</v>
      </c>
      <c r="L2986">
        <v>0</v>
      </c>
      <c r="M2986">
        <v>0</v>
      </c>
      <c r="N2986">
        <v>0</v>
      </c>
    </row>
    <row r="2987" spans="1:14" x14ac:dyDescent="0.25">
      <c r="A2987" t="s">
        <v>6720</v>
      </c>
      <c r="B2987" t="s">
        <v>72</v>
      </c>
      <c r="C2987" t="s">
        <v>147</v>
      </c>
      <c r="D2987" t="s">
        <v>4054</v>
      </c>
      <c r="E2987">
        <v>69</v>
      </c>
      <c r="F2987">
        <v>13</v>
      </c>
      <c r="G2987">
        <v>54</v>
      </c>
      <c r="H2987">
        <v>2</v>
      </c>
      <c r="I2987">
        <v>0</v>
      </c>
      <c r="J2987">
        <v>31</v>
      </c>
      <c r="K2987">
        <v>0</v>
      </c>
      <c r="L2987">
        <v>0</v>
      </c>
      <c r="M2987">
        <v>0</v>
      </c>
      <c r="N2987">
        <v>0</v>
      </c>
    </row>
    <row r="2988" spans="1:14" x14ac:dyDescent="0.25">
      <c r="A2988" t="s">
        <v>6721</v>
      </c>
      <c r="B2988" t="s">
        <v>72</v>
      </c>
      <c r="C2988" t="s">
        <v>148</v>
      </c>
      <c r="D2988" t="s">
        <v>4054</v>
      </c>
      <c r="E2988">
        <v>965</v>
      </c>
      <c r="F2988">
        <v>146</v>
      </c>
      <c r="G2988">
        <v>800</v>
      </c>
      <c r="H2988">
        <v>17</v>
      </c>
      <c r="I2988">
        <v>2</v>
      </c>
      <c r="J2988">
        <v>269</v>
      </c>
      <c r="K2988">
        <v>0</v>
      </c>
      <c r="L2988">
        <v>0</v>
      </c>
      <c r="M2988">
        <v>0</v>
      </c>
      <c r="N2988">
        <v>0</v>
      </c>
    </row>
    <row r="2989" spans="1:14" x14ac:dyDescent="0.25">
      <c r="A2989" t="s">
        <v>6722</v>
      </c>
      <c r="B2989" t="s">
        <v>72</v>
      </c>
      <c r="C2989" t="s">
        <v>149</v>
      </c>
      <c r="D2989" t="s">
        <v>4054</v>
      </c>
      <c r="E2989">
        <v>195</v>
      </c>
      <c r="F2989">
        <v>24</v>
      </c>
      <c r="G2989">
        <v>164</v>
      </c>
      <c r="H2989">
        <v>7</v>
      </c>
      <c r="I2989">
        <v>0</v>
      </c>
      <c r="J2989">
        <v>69</v>
      </c>
      <c r="K2989">
        <v>0</v>
      </c>
      <c r="L2989">
        <v>0</v>
      </c>
      <c r="M2989">
        <v>0</v>
      </c>
      <c r="N2989">
        <v>0</v>
      </c>
    </row>
    <row r="2990" spans="1:14" x14ac:dyDescent="0.25">
      <c r="A2990" t="s">
        <v>6723</v>
      </c>
      <c r="B2990" t="s">
        <v>72</v>
      </c>
      <c r="C2990" t="s">
        <v>150</v>
      </c>
      <c r="D2990" t="s">
        <v>4054</v>
      </c>
      <c r="E2990">
        <v>147</v>
      </c>
      <c r="F2990">
        <v>35</v>
      </c>
      <c r="G2990">
        <v>107</v>
      </c>
      <c r="H2990">
        <v>3</v>
      </c>
      <c r="I2990">
        <v>2</v>
      </c>
      <c r="J2990">
        <v>46</v>
      </c>
      <c r="K2990">
        <v>0</v>
      </c>
      <c r="L2990">
        <v>0</v>
      </c>
      <c r="M2990">
        <v>0</v>
      </c>
      <c r="N2990">
        <v>0</v>
      </c>
    </row>
    <row r="2991" spans="1:14" x14ac:dyDescent="0.25">
      <c r="A2991" t="s">
        <v>6724</v>
      </c>
      <c r="B2991" t="s">
        <v>72</v>
      </c>
      <c r="C2991" t="s">
        <v>151</v>
      </c>
      <c r="D2991" t="s">
        <v>4054</v>
      </c>
      <c r="E2991">
        <v>50</v>
      </c>
      <c r="F2991">
        <v>16</v>
      </c>
      <c r="G2991">
        <v>33</v>
      </c>
      <c r="H2991">
        <v>1</v>
      </c>
      <c r="I2991">
        <v>0</v>
      </c>
      <c r="J2991">
        <v>18</v>
      </c>
      <c r="K2991">
        <v>0</v>
      </c>
      <c r="L2991">
        <v>0</v>
      </c>
      <c r="M2991">
        <v>0</v>
      </c>
      <c r="N2991">
        <v>0</v>
      </c>
    </row>
    <row r="2992" spans="1:14" x14ac:dyDescent="0.25">
      <c r="A2992" t="s">
        <v>6725</v>
      </c>
      <c r="B2992" t="s">
        <v>72</v>
      </c>
      <c r="C2992" t="s">
        <v>152</v>
      </c>
      <c r="D2992" t="s">
        <v>4054</v>
      </c>
      <c r="E2992">
        <v>2</v>
      </c>
      <c r="F2992">
        <v>2</v>
      </c>
      <c r="G2992">
        <v>0</v>
      </c>
      <c r="H2992">
        <v>0</v>
      </c>
      <c r="I2992">
        <v>0</v>
      </c>
      <c r="J2992">
        <v>0</v>
      </c>
      <c r="K2992">
        <v>0</v>
      </c>
      <c r="L2992">
        <v>0</v>
      </c>
      <c r="M2992">
        <v>0</v>
      </c>
      <c r="N2992">
        <v>0</v>
      </c>
    </row>
    <row r="2993" spans="1:14" x14ac:dyDescent="0.25">
      <c r="A2993" t="s">
        <v>6726</v>
      </c>
      <c r="B2993" t="s">
        <v>72</v>
      </c>
      <c r="C2993" t="s">
        <v>153</v>
      </c>
      <c r="D2993" t="s">
        <v>4054</v>
      </c>
      <c r="E2993">
        <v>131</v>
      </c>
      <c r="F2993">
        <v>33</v>
      </c>
      <c r="G2993">
        <v>95</v>
      </c>
      <c r="H2993">
        <v>3</v>
      </c>
      <c r="I2993">
        <v>0</v>
      </c>
      <c r="J2993">
        <v>30</v>
      </c>
      <c r="K2993">
        <v>0</v>
      </c>
      <c r="L2993">
        <v>0</v>
      </c>
      <c r="M2993">
        <v>0</v>
      </c>
      <c r="N2993">
        <v>0</v>
      </c>
    </row>
    <row r="2994" spans="1:14" x14ac:dyDescent="0.25">
      <c r="A2994" t="s">
        <v>6727</v>
      </c>
      <c r="B2994" t="s">
        <v>72</v>
      </c>
      <c r="C2994" t="s">
        <v>154</v>
      </c>
      <c r="D2994" t="s">
        <v>4054</v>
      </c>
      <c r="E2994">
        <v>60</v>
      </c>
      <c r="F2994">
        <v>19</v>
      </c>
      <c r="G2994">
        <v>41</v>
      </c>
      <c r="H2994">
        <v>0</v>
      </c>
      <c r="I2994">
        <v>0</v>
      </c>
      <c r="J2994">
        <v>10</v>
      </c>
      <c r="K2994">
        <v>0</v>
      </c>
      <c r="L2994">
        <v>0</v>
      </c>
      <c r="M2994">
        <v>0</v>
      </c>
      <c r="N2994">
        <v>0</v>
      </c>
    </row>
    <row r="2995" spans="1:14" x14ac:dyDescent="0.25">
      <c r="A2995" t="s">
        <v>6728</v>
      </c>
      <c r="B2995" t="s">
        <v>72</v>
      </c>
      <c r="C2995" t="s">
        <v>155</v>
      </c>
      <c r="D2995" t="s">
        <v>4054</v>
      </c>
      <c r="E2995">
        <v>958</v>
      </c>
      <c r="F2995">
        <v>152</v>
      </c>
      <c r="G2995">
        <v>793</v>
      </c>
      <c r="H2995">
        <v>12</v>
      </c>
      <c r="I2995">
        <v>1</v>
      </c>
      <c r="J2995">
        <v>210</v>
      </c>
      <c r="K2995">
        <v>0</v>
      </c>
      <c r="L2995">
        <v>0</v>
      </c>
      <c r="M2995">
        <v>0</v>
      </c>
      <c r="N2995">
        <v>0</v>
      </c>
    </row>
    <row r="2996" spans="1:14" x14ac:dyDescent="0.25">
      <c r="A2996" t="s">
        <v>6729</v>
      </c>
      <c r="B2996" t="s">
        <v>72</v>
      </c>
      <c r="C2996" t="s">
        <v>156</v>
      </c>
      <c r="D2996" t="s">
        <v>4054</v>
      </c>
      <c r="E2996">
        <v>84</v>
      </c>
      <c r="F2996">
        <v>6</v>
      </c>
      <c r="G2996">
        <v>76</v>
      </c>
      <c r="H2996">
        <v>2</v>
      </c>
      <c r="I2996">
        <v>0</v>
      </c>
      <c r="J2996">
        <v>24</v>
      </c>
      <c r="K2996">
        <v>0</v>
      </c>
      <c r="L2996">
        <v>0</v>
      </c>
      <c r="M2996">
        <v>0</v>
      </c>
      <c r="N2996">
        <v>0</v>
      </c>
    </row>
    <row r="2997" spans="1:14" x14ac:dyDescent="0.25">
      <c r="A2997" t="s">
        <v>6730</v>
      </c>
      <c r="B2997" t="s">
        <v>72</v>
      </c>
      <c r="C2997" t="s">
        <v>157</v>
      </c>
      <c r="D2997" t="s">
        <v>4054</v>
      </c>
      <c r="E2997">
        <v>125</v>
      </c>
      <c r="F2997">
        <v>21</v>
      </c>
      <c r="G2997">
        <v>100</v>
      </c>
      <c r="H2997">
        <v>3</v>
      </c>
      <c r="I2997">
        <v>1</v>
      </c>
      <c r="J2997">
        <v>46</v>
      </c>
      <c r="K2997">
        <v>0</v>
      </c>
      <c r="L2997">
        <v>0</v>
      </c>
      <c r="M2997">
        <v>0</v>
      </c>
      <c r="N2997">
        <v>0</v>
      </c>
    </row>
    <row r="2998" spans="1:14" x14ac:dyDescent="0.25">
      <c r="A2998" t="s">
        <v>6731</v>
      </c>
      <c r="B2998" t="s">
        <v>72</v>
      </c>
      <c r="C2998" t="s">
        <v>158</v>
      </c>
      <c r="D2998" t="s">
        <v>4054</v>
      </c>
      <c r="E2998">
        <v>267</v>
      </c>
      <c r="F2998">
        <v>35</v>
      </c>
      <c r="G2998">
        <v>226</v>
      </c>
      <c r="H2998">
        <v>6</v>
      </c>
      <c r="I2998">
        <v>0</v>
      </c>
      <c r="J2998">
        <v>69</v>
      </c>
      <c r="K2998">
        <v>0</v>
      </c>
      <c r="L2998">
        <v>0</v>
      </c>
      <c r="M2998">
        <v>0</v>
      </c>
      <c r="N2998">
        <v>0</v>
      </c>
    </row>
    <row r="2999" spans="1:14" x14ac:dyDescent="0.25">
      <c r="A2999" t="s">
        <v>6732</v>
      </c>
      <c r="B2999" t="s">
        <v>72</v>
      </c>
      <c r="C2999" t="s">
        <v>159</v>
      </c>
      <c r="D2999" t="s">
        <v>4054</v>
      </c>
      <c r="E2999">
        <v>75</v>
      </c>
      <c r="F2999">
        <v>16</v>
      </c>
      <c r="G2999">
        <v>58</v>
      </c>
      <c r="H2999">
        <v>1</v>
      </c>
      <c r="I2999">
        <v>0</v>
      </c>
      <c r="J2999">
        <v>11</v>
      </c>
      <c r="K2999">
        <v>0</v>
      </c>
      <c r="L2999">
        <v>0</v>
      </c>
      <c r="M2999">
        <v>0</v>
      </c>
      <c r="N2999">
        <v>0</v>
      </c>
    </row>
    <row r="3000" spans="1:14" x14ac:dyDescent="0.25">
      <c r="A3000" t="s">
        <v>6733</v>
      </c>
      <c r="B3000" t="s">
        <v>72</v>
      </c>
      <c r="C3000" t="s">
        <v>160</v>
      </c>
      <c r="D3000" t="s">
        <v>4054</v>
      </c>
      <c r="E3000">
        <v>189</v>
      </c>
      <c r="F3000">
        <v>23</v>
      </c>
      <c r="G3000">
        <v>159</v>
      </c>
      <c r="H3000">
        <v>5</v>
      </c>
      <c r="I3000">
        <v>2</v>
      </c>
      <c r="J3000">
        <v>50</v>
      </c>
      <c r="K3000">
        <v>0</v>
      </c>
      <c r="L3000">
        <v>0</v>
      </c>
      <c r="M3000">
        <v>0</v>
      </c>
      <c r="N3000">
        <v>0</v>
      </c>
    </row>
    <row r="3001" spans="1:14" x14ac:dyDescent="0.25">
      <c r="A3001" t="s">
        <v>6734</v>
      </c>
      <c r="B3001" t="s">
        <v>72</v>
      </c>
      <c r="C3001" t="s">
        <v>161</v>
      </c>
      <c r="D3001" t="s">
        <v>4054</v>
      </c>
      <c r="E3001">
        <v>713</v>
      </c>
      <c r="F3001">
        <v>129</v>
      </c>
      <c r="G3001">
        <v>579</v>
      </c>
      <c r="H3001">
        <v>5</v>
      </c>
      <c r="I3001">
        <v>0</v>
      </c>
      <c r="J3001">
        <v>171</v>
      </c>
      <c r="K3001">
        <v>0</v>
      </c>
      <c r="L3001">
        <v>0</v>
      </c>
      <c r="M3001">
        <v>0</v>
      </c>
      <c r="N3001">
        <v>0</v>
      </c>
    </row>
    <row r="3002" spans="1:14" x14ac:dyDescent="0.25">
      <c r="A3002" t="s">
        <v>6735</v>
      </c>
      <c r="B3002" t="s">
        <v>72</v>
      </c>
      <c r="C3002" t="s">
        <v>162</v>
      </c>
      <c r="D3002" t="s">
        <v>4054</v>
      </c>
      <c r="E3002">
        <v>587</v>
      </c>
      <c r="F3002">
        <v>95</v>
      </c>
      <c r="G3002">
        <v>480</v>
      </c>
      <c r="H3002">
        <v>8</v>
      </c>
      <c r="I3002">
        <v>4</v>
      </c>
      <c r="J3002">
        <v>138</v>
      </c>
      <c r="K3002">
        <v>0</v>
      </c>
      <c r="L3002">
        <v>0</v>
      </c>
      <c r="M3002">
        <v>0</v>
      </c>
      <c r="N3002">
        <v>0</v>
      </c>
    </row>
    <row r="3003" spans="1:14" x14ac:dyDescent="0.25">
      <c r="A3003" t="s">
        <v>6736</v>
      </c>
      <c r="B3003" t="s">
        <v>72</v>
      </c>
      <c r="C3003" t="s">
        <v>163</v>
      </c>
      <c r="D3003" t="s">
        <v>4054</v>
      </c>
      <c r="E3003">
        <v>109</v>
      </c>
      <c r="F3003">
        <v>14</v>
      </c>
      <c r="G3003">
        <v>89</v>
      </c>
      <c r="H3003">
        <v>5</v>
      </c>
      <c r="I3003">
        <v>1</v>
      </c>
      <c r="J3003">
        <v>48</v>
      </c>
      <c r="K3003">
        <v>0</v>
      </c>
      <c r="L3003">
        <v>0</v>
      </c>
      <c r="M3003">
        <v>0</v>
      </c>
      <c r="N3003">
        <v>0</v>
      </c>
    </row>
    <row r="3004" spans="1:14" x14ac:dyDescent="0.25">
      <c r="A3004" t="s">
        <v>6737</v>
      </c>
      <c r="B3004" t="s">
        <v>72</v>
      </c>
      <c r="C3004" t="s">
        <v>164</v>
      </c>
      <c r="D3004" t="s">
        <v>4054</v>
      </c>
      <c r="E3004">
        <v>443</v>
      </c>
      <c r="F3004">
        <v>60</v>
      </c>
      <c r="G3004">
        <v>374</v>
      </c>
      <c r="H3004">
        <v>7</v>
      </c>
      <c r="I3004">
        <v>2</v>
      </c>
      <c r="J3004">
        <v>163</v>
      </c>
      <c r="K3004">
        <v>0</v>
      </c>
      <c r="L3004">
        <v>0</v>
      </c>
      <c r="M3004">
        <v>0</v>
      </c>
      <c r="N3004">
        <v>0</v>
      </c>
    </row>
    <row r="3005" spans="1:14" x14ac:dyDescent="0.25">
      <c r="A3005" t="s">
        <v>6738</v>
      </c>
      <c r="B3005" t="s">
        <v>72</v>
      </c>
      <c r="C3005" t="s">
        <v>165</v>
      </c>
      <c r="D3005" t="s">
        <v>4054</v>
      </c>
      <c r="E3005">
        <v>253</v>
      </c>
      <c r="F3005">
        <v>28</v>
      </c>
      <c r="G3005">
        <v>215</v>
      </c>
      <c r="H3005">
        <v>9</v>
      </c>
      <c r="I3005">
        <v>1</v>
      </c>
      <c r="J3005">
        <v>61</v>
      </c>
      <c r="K3005">
        <v>0</v>
      </c>
      <c r="L3005">
        <v>0</v>
      </c>
      <c r="M3005">
        <v>0</v>
      </c>
      <c r="N3005">
        <v>0</v>
      </c>
    </row>
    <row r="3006" spans="1:14" x14ac:dyDescent="0.25">
      <c r="A3006" t="s">
        <v>6739</v>
      </c>
      <c r="B3006" t="s">
        <v>72</v>
      </c>
      <c r="C3006" t="s">
        <v>166</v>
      </c>
      <c r="D3006" t="s">
        <v>4054</v>
      </c>
      <c r="E3006">
        <v>457</v>
      </c>
      <c r="F3006">
        <v>32</v>
      </c>
      <c r="G3006">
        <v>420</v>
      </c>
      <c r="H3006">
        <v>4</v>
      </c>
      <c r="I3006">
        <v>1</v>
      </c>
      <c r="J3006">
        <v>85</v>
      </c>
      <c r="K3006">
        <v>0</v>
      </c>
      <c r="L3006">
        <v>0</v>
      </c>
      <c r="M3006">
        <v>0</v>
      </c>
      <c r="N3006">
        <v>0</v>
      </c>
    </row>
    <row r="3007" spans="1:14" x14ac:dyDescent="0.25">
      <c r="A3007" t="s">
        <v>6740</v>
      </c>
      <c r="B3007" t="s">
        <v>72</v>
      </c>
      <c r="C3007" t="s">
        <v>167</v>
      </c>
      <c r="D3007" t="s">
        <v>4054</v>
      </c>
      <c r="E3007">
        <v>211</v>
      </c>
      <c r="F3007">
        <v>18</v>
      </c>
      <c r="G3007">
        <v>182</v>
      </c>
      <c r="H3007">
        <v>10</v>
      </c>
      <c r="I3007">
        <v>1</v>
      </c>
      <c r="J3007">
        <v>36</v>
      </c>
      <c r="K3007">
        <v>0</v>
      </c>
      <c r="L3007">
        <v>0</v>
      </c>
      <c r="M3007">
        <v>0</v>
      </c>
      <c r="N3007">
        <v>0</v>
      </c>
    </row>
    <row r="3008" spans="1:14" x14ac:dyDescent="0.25">
      <c r="A3008" t="s">
        <v>6741</v>
      </c>
      <c r="B3008" t="s">
        <v>72</v>
      </c>
      <c r="C3008" t="s">
        <v>168</v>
      </c>
      <c r="D3008" t="s">
        <v>4054</v>
      </c>
      <c r="E3008">
        <v>115</v>
      </c>
      <c r="F3008">
        <v>33</v>
      </c>
      <c r="G3008">
        <v>80</v>
      </c>
      <c r="H3008">
        <v>2</v>
      </c>
      <c r="I3008">
        <v>0</v>
      </c>
      <c r="J3008">
        <v>31</v>
      </c>
      <c r="K3008">
        <v>0</v>
      </c>
      <c r="L3008">
        <v>0</v>
      </c>
      <c r="M3008">
        <v>0</v>
      </c>
      <c r="N3008">
        <v>0</v>
      </c>
    </row>
    <row r="3009" spans="1:14" x14ac:dyDescent="0.25">
      <c r="A3009" t="s">
        <v>6742</v>
      </c>
      <c r="B3009" t="s">
        <v>72</v>
      </c>
      <c r="C3009" t="s">
        <v>169</v>
      </c>
      <c r="D3009" t="s">
        <v>4054</v>
      </c>
      <c r="E3009">
        <v>282</v>
      </c>
      <c r="F3009">
        <v>42</v>
      </c>
      <c r="G3009">
        <v>225</v>
      </c>
      <c r="H3009">
        <v>13</v>
      </c>
      <c r="I3009">
        <v>2</v>
      </c>
      <c r="J3009">
        <v>84</v>
      </c>
      <c r="K3009">
        <v>0</v>
      </c>
      <c r="L3009">
        <v>0</v>
      </c>
      <c r="M3009">
        <v>0</v>
      </c>
      <c r="N3009">
        <v>0</v>
      </c>
    </row>
    <row r="3010" spans="1:14" x14ac:dyDescent="0.25">
      <c r="A3010" t="s">
        <v>6743</v>
      </c>
      <c r="B3010" t="s">
        <v>72</v>
      </c>
      <c r="C3010" t="s">
        <v>170</v>
      </c>
      <c r="D3010" t="s">
        <v>4054</v>
      </c>
      <c r="E3010">
        <v>160</v>
      </c>
      <c r="F3010">
        <v>18</v>
      </c>
      <c r="G3010">
        <v>140</v>
      </c>
      <c r="H3010">
        <v>2</v>
      </c>
      <c r="I3010">
        <v>0</v>
      </c>
      <c r="J3010">
        <v>37</v>
      </c>
      <c r="K3010">
        <v>0</v>
      </c>
      <c r="L3010">
        <v>0</v>
      </c>
      <c r="M3010">
        <v>0</v>
      </c>
      <c r="N3010">
        <v>0</v>
      </c>
    </row>
    <row r="3011" spans="1:14" x14ac:dyDescent="0.25">
      <c r="A3011" t="s">
        <v>6744</v>
      </c>
      <c r="B3011" t="s">
        <v>72</v>
      </c>
      <c r="C3011" t="s">
        <v>171</v>
      </c>
      <c r="D3011" t="s">
        <v>4054</v>
      </c>
      <c r="E3011">
        <v>184</v>
      </c>
      <c r="F3011">
        <v>25</v>
      </c>
      <c r="G3011">
        <v>152</v>
      </c>
      <c r="H3011">
        <v>7</v>
      </c>
      <c r="I3011">
        <v>0</v>
      </c>
      <c r="J3011">
        <v>46</v>
      </c>
      <c r="K3011">
        <v>0</v>
      </c>
      <c r="L3011">
        <v>0</v>
      </c>
      <c r="M3011">
        <v>0</v>
      </c>
      <c r="N3011">
        <v>0</v>
      </c>
    </row>
    <row r="3012" spans="1:14" x14ac:dyDescent="0.25">
      <c r="A3012" t="s">
        <v>6745</v>
      </c>
      <c r="B3012" t="s">
        <v>72</v>
      </c>
      <c r="C3012" t="s">
        <v>172</v>
      </c>
      <c r="D3012" t="s">
        <v>4054</v>
      </c>
      <c r="E3012">
        <v>64</v>
      </c>
      <c r="F3012">
        <v>14</v>
      </c>
      <c r="G3012">
        <v>49</v>
      </c>
      <c r="H3012">
        <v>1</v>
      </c>
      <c r="I3012">
        <v>0</v>
      </c>
      <c r="J3012">
        <v>16</v>
      </c>
      <c r="K3012">
        <v>0</v>
      </c>
      <c r="L3012">
        <v>0</v>
      </c>
      <c r="M3012">
        <v>0</v>
      </c>
      <c r="N3012">
        <v>0</v>
      </c>
    </row>
    <row r="3013" spans="1:14" x14ac:dyDescent="0.25">
      <c r="A3013" t="s">
        <v>6746</v>
      </c>
      <c r="B3013" t="s">
        <v>72</v>
      </c>
      <c r="C3013" t="s">
        <v>173</v>
      </c>
      <c r="D3013" t="s">
        <v>4054</v>
      </c>
      <c r="E3013">
        <v>207</v>
      </c>
      <c r="F3013">
        <v>22</v>
      </c>
      <c r="G3013">
        <v>182</v>
      </c>
      <c r="H3013">
        <v>2</v>
      </c>
      <c r="I3013">
        <v>1</v>
      </c>
      <c r="J3013">
        <v>51</v>
      </c>
      <c r="K3013">
        <v>0</v>
      </c>
      <c r="L3013">
        <v>0</v>
      </c>
      <c r="M3013">
        <v>0</v>
      </c>
      <c r="N3013">
        <v>0</v>
      </c>
    </row>
    <row r="3014" spans="1:14" x14ac:dyDescent="0.25">
      <c r="A3014" t="s">
        <v>6747</v>
      </c>
      <c r="B3014" t="s">
        <v>72</v>
      </c>
      <c r="C3014" t="s">
        <v>174</v>
      </c>
      <c r="D3014" t="s">
        <v>4054</v>
      </c>
      <c r="E3014">
        <v>137</v>
      </c>
      <c r="F3014">
        <v>22</v>
      </c>
      <c r="G3014">
        <v>113</v>
      </c>
      <c r="H3014">
        <v>2</v>
      </c>
      <c r="I3014">
        <v>0</v>
      </c>
      <c r="J3014">
        <v>44</v>
      </c>
      <c r="K3014">
        <v>0</v>
      </c>
      <c r="L3014">
        <v>0</v>
      </c>
      <c r="M3014">
        <v>0</v>
      </c>
      <c r="N3014">
        <v>0</v>
      </c>
    </row>
    <row r="3015" spans="1:14" x14ac:dyDescent="0.25">
      <c r="A3015" t="s">
        <v>6748</v>
      </c>
      <c r="B3015" t="s">
        <v>72</v>
      </c>
      <c r="C3015" t="s">
        <v>175</v>
      </c>
      <c r="D3015" t="s">
        <v>4054</v>
      </c>
      <c r="E3015">
        <v>137</v>
      </c>
      <c r="F3015">
        <v>18</v>
      </c>
      <c r="G3015">
        <v>114</v>
      </c>
      <c r="H3015">
        <v>4</v>
      </c>
      <c r="I3015">
        <v>1</v>
      </c>
      <c r="J3015">
        <v>32</v>
      </c>
      <c r="K3015">
        <v>0</v>
      </c>
      <c r="L3015">
        <v>0</v>
      </c>
      <c r="M3015">
        <v>0</v>
      </c>
      <c r="N3015">
        <v>0</v>
      </c>
    </row>
    <row r="3016" spans="1:14" x14ac:dyDescent="0.25">
      <c r="A3016" t="s">
        <v>6749</v>
      </c>
      <c r="B3016" t="s">
        <v>72</v>
      </c>
      <c r="C3016" t="s">
        <v>176</v>
      </c>
      <c r="D3016" t="s">
        <v>4054</v>
      </c>
      <c r="E3016">
        <v>433</v>
      </c>
      <c r="F3016">
        <v>64</v>
      </c>
      <c r="G3016">
        <v>363</v>
      </c>
      <c r="H3016">
        <v>6</v>
      </c>
      <c r="I3016">
        <v>0</v>
      </c>
      <c r="J3016">
        <v>96</v>
      </c>
      <c r="K3016">
        <v>0</v>
      </c>
      <c r="L3016">
        <v>0</v>
      </c>
      <c r="M3016">
        <v>0</v>
      </c>
      <c r="N3016">
        <v>0</v>
      </c>
    </row>
    <row r="3017" spans="1:14" x14ac:dyDescent="0.25">
      <c r="A3017" t="s">
        <v>6750</v>
      </c>
      <c r="B3017" t="s">
        <v>72</v>
      </c>
      <c r="C3017" t="s">
        <v>177</v>
      </c>
      <c r="D3017" t="s">
        <v>4054</v>
      </c>
      <c r="E3017">
        <v>66</v>
      </c>
      <c r="F3017">
        <v>3</v>
      </c>
      <c r="G3017">
        <v>63</v>
      </c>
      <c r="H3017">
        <v>0</v>
      </c>
      <c r="I3017">
        <v>0</v>
      </c>
      <c r="J3017">
        <v>12</v>
      </c>
      <c r="K3017">
        <v>0</v>
      </c>
      <c r="L3017">
        <v>0</v>
      </c>
      <c r="M3017">
        <v>0</v>
      </c>
      <c r="N3017">
        <v>0</v>
      </c>
    </row>
    <row r="3018" spans="1:14" x14ac:dyDescent="0.25">
      <c r="A3018" t="s">
        <v>6751</v>
      </c>
      <c r="B3018" t="s">
        <v>72</v>
      </c>
      <c r="C3018" t="s">
        <v>178</v>
      </c>
      <c r="D3018" t="s">
        <v>4054</v>
      </c>
      <c r="E3018">
        <v>91</v>
      </c>
      <c r="F3018">
        <v>9</v>
      </c>
      <c r="G3018">
        <v>82</v>
      </c>
      <c r="H3018">
        <v>0</v>
      </c>
      <c r="I3018">
        <v>0</v>
      </c>
      <c r="J3018">
        <v>23</v>
      </c>
      <c r="K3018">
        <v>0</v>
      </c>
      <c r="L3018">
        <v>0</v>
      </c>
      <c r="M3018">
        <v>0</v>
      </c>
      <c r="N3018">
        <v>0</v>
      </c>
    </row>
    <row r="3019" spans="1:14" x14ac:dyDescent="0.25">
      <c r="A3019" t="s">
        <v>6752</v>
      </c>
      <c r="B3019" t="s">
        <v>72</v>
      </c>
      <c r="C3019" t="s">
        <v>179</v>
      </c>
      <c r="D3019" t="s">
        <v>4054</v>
      </c>
      <c r="E3019">
        <v>129</v>
      </c>
      <c r="F3019">
        <v>31</v>
      </c>
      <c r="G3019">
        <v>96</v>
      </c>
      <c r="H3019">
        <v>2</v>
      </c>
      <c r="I3019">
        <v>0</v>
      </c>
      <c r="J3019">
        <v>47</v>
      </c>
      <c r="K3019">
        <v>0</v>
      </c>
      <c r="L3019">
        <v>0</v>
      </c>
      <c r="M3019">
        <v>0</v>
      </c>
      <c r="N3019">
        <v>0</v>
      </c>
    </row>
    <row r="3020" spans="1:14" x14ac:dyDescent="0.25">
      <c r="A3020" t="s">
        <v>6753</v>
      </c>
      <c r="B3020" t="s">
        <v>72</v>
      </c>
      <c r="C3020" t="s">
        <v>180</v>
      </c>
      <c r="D3020" t="s">
        <v>4054</v>
      </c>
      <c r="E3020">
        <v>107</v>
      </c>
      <c r="F3020">
        <v>21</v>
      </c>
      <c r="G3020">
        <v>86</v>
      </c>
      <c r="H3020">
        <v>0</v>
      </c>
      <c r="I3020">
        <v>0</v>
      </c>
      <c r="J3020">
        <v>35</v>
      </c>
      <c r="K3020">
        <v>0</v>
      </c>
      <c r="L3020">
        <v>0</v>
      </c>
      <c r="M3020">
        <v>0</v>
      </c>
      <c r="N3020">
        <v>0</v>
      </c>
    </row>
    <row r="3021" spans="1:14" x14ac:dyDescent="0.25">
      <c r="A3021" t="s">
        <v>6754</v>
      </c>
      <c r="B3021" t="s">
        <v>72</v>
      </c>
      <c r="C3021" t="s">
        <v>181</v>
      </c>
      <c r="D3021" t="s">
        <v>4054</v>
      </c>
      <c r="E3021">
        <v>313</v>
      </c>
      <c r="F3021">
        <v>43</v>
      </c>
      <c r="G3021">
        <v>268</v>
      </c>
      <c r="H3021">
        <v>2</v>
      </c>
      <c r="I3021">
        <v>0</v>
      </c>
      <c r="J3021">
        <v>108</v>
      </c>
      <c r="K3021">
        <v>0</v>
      </c>
      <c r="L3021">
        <v>0</v>
      </c>
      <c r="M3021">
        <v>0</v>
      </c>
      <c r="N3021">
        <v>0</v>
      </c>
    </row>
    <row r="3022" spans="1:14" x14ac:dyDescent="0.25">
      <c r="A3022" t="s">
        <v>6755</v>
      </c>
      <c r="B3022" t="s">
        <v>72</v>
      </c>
      <c r="C3022" t="s">
        <v>182</v>
      </c>
      <c r="D3022" t="s">
        <v>4054</v>
      </c>
      <c r="E3022">
        <v>512</v>
      </c>
      <c r="F3022">
        <v>87</v>
      </c>
      <c r="G3022">
        <v>412</v>
      </c>
      <c r="H3022">
        <v>12</v>
      </c>
      <c r="I3022">
        <v>1</v>
      </c>
      <c r="J3022">
        <v>155</v>
      </c>
      <c r="K3022">
        <v>0</v>
      </c>
      <c r="L3022">
        <v>0</v>
      </c>
      <c r="M3022">
        <v>0</v>
      </c>
      <c r="N3022">
        <v>0</v>
      </c>
    </row>
    <row r="3023" spans="1:14" x14ac:dyDescent="0.25">
      <c r="A3023" t="s">
        <v>6756</v>
      </c>
      <c r="B3023" t="s">
        <v>72</v>
      </c>
      <c r="C3023" t="s">
        <v>183</v>
      </c>
      <c r="D3023" t="s">
        <v>4054</v>
      </c>
      <c r="E3023">
        <v>150</v>
      </c>
      <c r="F3023">
        <v>17</v>
      </c>
      <c r="G3023">
        <v>131</v>
      </c>
      <c r="H3023">
        <v>2</v>
      </c>
      <c r="I3023">
        <v>0</v>
      </c>
      <c r="J3023">
        <v>40</v>
      </c>
      <c r="K3023">
        <v>0</v>
      </c>
      <c r="L3023">
        <v>0</v>
      </c>
      <c r="M3023">
        <v>0</v>
      </c>
      <c r="N3023">
        <v>0</v>
      </c>
    </row>
    <row r="3024" spans="1:14" x14ac:dyDescent="0.25">
      <c r="A3024" t="s">
        <v>6757</v>
      </c>
      <c r="B3024" t="s">
        <v>72</v>
      </c>
      <c r="C3024" t="s">
        <v>260</v>
      </c>
      <c r="D3024" t="s">
        <v>4054</v>
      </c>
      <c r="E3024">
        <v>9</v>
      </c>
      <c r="F3024">
        <v>5</v>
      </c>
      <c r="G3024">
        <v>3</v>
      </c>
      <c r="H3024">
        <v>1</v>
      </c>
      <c r="I3024">
        <v>0</v>
      </c>
      <c r="J3024">
        <v>2</v>
      </c>
      <c r="K3024">
        <v>0</v>
      </c>
      <c r="L3024">
        <v>0</v>
      </c>
      <c r="M3024">
        <v>0</v>
      </c>
      <c r="N3024">
        <v>0</v>
      </c>
    </row>
    <row r="3025" spans="1:14" x14ac:dyDescent="0.25">
      <c r="A3025" t="s">
        <v>6758</v>
      </c>
      <c r="B3025" t="s">
        <v>72</v>
      </c>
      <c r="C3025" t="s">
        <v>184</v>
      </c>
      <c r="D3025" t="s">
        <v>4054</v>
      </c>
      <c r="E3025">
        <v>137</v>
      </c>
      <c r="F3025">
        <v>8</v>
      </c>
      <c r="G3025">
        <v>126</v>
      </c>
      <c r="H3025">
        <v>3</v>
      </c>
      <c r="I3025">
        <v>0</v>
      </c>
      <c r="J3025">
        <v>31</v>
      </c>
      <c r="K3025">
        <v>0</v>
      </c>
      <c r="L3025">
        <v>0</v>
      </c>
      <c r="M3025">
        <v>0</v>
      </c>
      <c r="N3025">
        <v>0</v>
      </c>
    </row>
    <row r="3026" spans="1:14" x14ac:dyDescent="0.25">
      <c r="A3026" t="s">
        <v>6759</v>
      </c>
      <c r="B3026" t="s">
        <v>72</v>
      </c>
      <c r="C3026" t="s">
        <v>185</v>
      </c>
      <c r="D3026" t="s">
        <v>4054</v>
      </c>
      <c r="E3026">
        <v>485</v>
      </c>
      <c r="F3026">
        <v>67</v>
      </c>
      <c r="G3026">
        <v>410</v>
      </c>
      <c r="H3026">
        <v>8</v>
      </c>
      <c r="I3026">
        <v>0</v>
      </c>
      <c r="J3026">
        <v>116</v>
      </c>
      <c r="K3026">
        <v>0</v>
      </c>
      <c r="L3026">
        <v>0</v>
      </c>
      <c r="M3026">
        <v>0</v>
      </c>
      <c r="N3026">
        <v>0</v>
      </c>
    </row>
    <row r="3027" spans="1:14" x14ac:dyDescent="0.25">
      <c r="A3027" t="s">
        <v>6760</v>
      </c>
      <c r="B3027" t="s">
        <v>72</v>
      </c>
      <c r="C3027" t="s">
        <v>186</v>
      </c>
      <c r="D3027" t="s">
        <v>4054</v>
      </c>
      <c r="E3027">
        <v>154</v>
      </c>
      <c r="F3027">
        <v>31</v>
      </c>
      <c r="G3027">
        <v>116</v>
      </c>
      <c r="H3027">
        <v>6</v>
      </c>
      <c r="I3027">
        <v>1</v>
      </c>
      <c r="J3027">
        <v>32</v>
      </c>
      <c r="K3027">
        <v>0</v>
      </c>
      <c r="L3027">
        <v>0</v>
      </c>
      <c r="M3027">
        <v>0</v>
      </c>
      <c r="N3027">
        <v>0</v>
      </c>
    </row>
    <row r="3028" spans="1:14" x14ac:dyDescent="0.25">
      <c r="A3028" t="s">
        <v>6761</v>
      </c>
      <c r="B3028" t="s">
        <v>72</v>
      </c>
      <c r="C3028" t="s">
        <v>187</v>
      </c>
      <c r="D3028" t="s">
        <v>4054</v>
      </c>
      <c r="E3028">
        <v>455</v>
      </c>
      <c r="F3028">
        <v>49</v>
      </c>
      <c r="G3028">
        <v>400</v>
      </c>
      <c r="H3028">
        <v>5</v>
      </c>
      <c r="I3028">
        <v>1</v>
      </c>
      <c r="J3028">
        <v>97</v>
      </c>
      <c r="K3028">
        <v>0</v>
      </c>
      <c r="L3028">
        <v>0</v>
      </c>
      <c r="M3028">
        <v>0</v>
      </c>
      <c r="N3028">
        <v>0</v>
      </c>
    </row>
    <row r="3029" spans="1:14" x14ac:dyDescent="0.25">
      <c r="A3029" t="s">
        <v>6762</v>
      </c>
      <c r="B3029" t="s">
        <v>72</v>
      </c>
      <c r="C3029" t="s">
        <v>188</v>
      </c>
      <c r="D3029" t="s">
        <v>4054</v>
      </c>
      <c r="E3029">
        <v>146</v>
      </c>
      <c r="F3029">
        <v>25</v>
      </c>
      <c r="G3029">
        <v>117</v>
      </c>
      <c r="H3029">
        <v>4</v>
      </c>
      <c r="I3029">
        <v>0</v>
      </c>
      <c r="J3029">
        <v>39</v>
      </c>
      <c r="K3029">
        <v>0</v>
      </c>
      <c r="L3029">
        <v>0</v>
      </c>
      <c r="M3029">
        <v>0</v>
      </c>
      <c r="N3029">
        <v>0</v>
      </c>
    </row>
    <row r="3030" spans="1:14" x14ac:dyDescent="0.25">
      <c r="A3030" t="s">
        <v>6763</v>
      </c>
      <c r="B3030" t="s">
        <v>72</v>
      </c>
      <c r="C3030" t="s">
        <v>189</v>
      </c>
      <c r="D3030" t="s">
        <v>4054</v>
      </c>
      <c r="E3030">
        <v>114</v>
      </c>
      <c r="F3030">
        <v>13</v>
      </c>
      <c r="G3030">
        <v>99</v>
      </c>
      <c r="H3030">
        <v>2</v>
      </c>
      <c r="I3030">
        <v>0</v>
      </c>
      <c r="J3030">
        <v>35</v>
      </c>
      <c r="K3030">
        <v>0</v>
      </c>
      <c r="L3030">
        <v>0</v>
      </c>
      <c r="M3030">
        <v>0</v>
      </c>
      <c r="N3030">
        <v>0</v>
      </c>
    </row>
    <row r="3031" spans="1:14" x14ac:dyDescent="0.25">
      <c r="A3031" t="s">
        <v>6764</v>
      </c>
      <c r="B3031" t="s">
        <v>72</v>
      </c>
      <c r="C3031" t="s">
        <v>190</v>
      </c>
      <c r="D3031" t="s">
        <v>4054</v>
      </c>
      <c r="E3031">
        <v>94</v>
      </c>
      <c r="F3031">
        <v>17</v>
      </c>
      <c r="G3031">
        <v>77</v>
      </c>
      <c r="H3031">
        <v>0</v>
      </c>
      <c r="I3031">
        <v>0</v>
      </c>
      <c r="J3031">
        <v>42</v>
      </c>
      <c r="K3031">
        <v>0</v>
      </c>
      <c r="L3031">
        <v>0</v>
      </c>
      <c r="M3031">
        <v>0</v>
      </c>
      <c r="N3031">
        <v>0</v>
      </c>
    </row>
    <row r="3032" spans="1:14" x14ac:dyDescent="0.25">
      <c r="A3032" t="s">
        <v>6765</v>
      </c>
      <c r="B3032" t="s">
        <v>72</v>
      </c>
      <c r="C3032" t="s">
        <v>191</v>
      </c>
      <c r="D3032" t="s">
        <v>4054</v>
      </c>
      <c r="E3032">
        <v>79</v>
      </c>
      <c r="F3032">
        <v>10</v>
      </c>
      <c r="G3032">
        <v>69</v>
      </c>
      <c r="H3032">
        <v>0</v>
      </c>
      <c r="I3032">
        <v>0</v>
      </c>
      <c r="J3032">
        <v>31</v>
      </c>
      <c r="K3032">
        <v>0</v>
      </c>
      <c r="L3032">
        <v>0</v>
      </c>
      <c r="M3032">
        <v>0</v>
      </c>
      <c r="N3032">
        <v>0</v>
      </c>
    </row>
    <row r="3033" spans="1:14" x14ac:dyDescent="0.25">
      <c r="A3033" t="s">
        <v>6766</v>
      </c>
      <c r="B3033" t="s">
        <v>72</v>
      </c>
      <c r="C3033" t="s">
        <v>192</v>
      </c>
      <c r="D3033" t="s">
        <v>4054</v>
      </c>
      <c r="E3033">
        <v>172</v>
      </c>
      <c r="F3033">
        <v>23</v>
      </c>
      <c r="G3033">
        <v>137</v>
      </c>
      <c r="H3033">
        <v>11</v>
      </c>
      <c r="I3033">
        <v>1</v>
      </c>
      <c r="J3033">
        <v>31</v>
      </c>
      <c r="K3033">
        <v>0</v>
      </c>
      <c r="L3033">
        <v>0</v>
      </c>
      <c r="M3033">
        <v>0</v>
      </c>
      <c r="N3033">
        <v>0</v>
      </c>
    </row>
    <row r="3034" spans="1:14" x14ac:dyDescent="0.25">
      <c r="A3034" t="s">
        <v>6767</v>
      </c>
      <c r="B3034" t="s">
        <v>72</v>
      </c>
      <c r="C3034" t="s">
        <v>193</v>
      </c>
      <c r="D3034" t="s">
        <v>4054</v>
      </c>
      <c r="E3034">
        <v>91</v>
      </c>
      <c r="F3034">
        <v>12</v>
      </c>
      <c r="G3034">
        <v>78</v>
      </c>
      <c r="H3034">
        <v>1</v>
      </c>
      <c r="I3034">
        <v>0</v>
      </c>
      <c r="J3034">
        <v>22</v>
      </c>
      <c r="K3034">
        <v>0</v>
      </c>
      <c r="L3034">
        <v>0</v>
      </c>
      <c r="M3034">
        <v>0</v>
      </c>
      <c r="N3034">
        <v>0</v>
      </c>
    </row>
    <row r="3035" spans="1:14" x14ac:dyDescent="0.25">
      <c r="A3035" t="s">
        <v>6768</v>
      </c>
      <c r="B3035" t="s">
        <v>72</v>
      </c>
      <c r="C3035" t="s">
        <v>194</v>
      </c>
      <c r="D3035" t="s">
        <v>4054</v>
      </c>
      <c r="E3035">
        <v>148</v>
      </c>
      <c r="F3035">
        <v>44</v>
      </c>
      <c r="G3035">
        <v>99</v>
      </c>
      <c r="H3035">
        <v>5</v>
      </c>
      <c r="I3035">
        <v>0</v>
      </c>
      <c r="J3035">
        <v>61</v>
      </c>
      <c r="K3035">
        <v>0</v>
      </c>
      <c r="L3035">
        <v>0</v>
      </c>
      <c r="M3035">
        <v>0</v>
      </c>
      <c r="N3035">
        <v>0</v>
      </c>
    </row>
    <row r="3036" spans="1:14" x14ac:dyDescent="0.25">
      <c r="A3036" t="s">
        <v>6769</v>
      </c>
      <c r="B3036" t="s">
        <v>72</v>
      </c>
      <c r="C3036" t="s">
        <v>195</v>
      </c>
      <c r="D3036" t="s">
        <v>4054</v>
      </c>
      <c r="E3036">
        <v>142</v>
      </c>
      <c r="F3036">
        <v>26</v>
      </c>
      <c r="G3036">
        <v>110</v>
      </c>
      <c r="H3036">
        <v>6</v>
      </c>
      <c r="I3036">
        <v>0</v>
      </c>
      <c r="J3036">
        <v>43</v>
      </c>
      <c r="K3036">
        <v>0</v>
      </c>
      <c r="L3036">
        <v>0</v>
      </c>
      <c r="M3036">
        <v>0</v>
      </c>
      <c r="N3036">
        <v>0</v>
      </c>
    </row>
    <row r="3037" spans="1:14" x14ac:dyDescent="0.25">
      <c r="A3037" t="s">
        <v>6770</v>
      </c>
      <c r="B3037" t="s">
        <v>72</v>
      </c>
      <c r="C3037" t="s">
        <v>196</v>
      </c>
      <c r="D3037" t="s">
        <v>4054</v>
      </c>
      <c r="E3037">
        <v>146</v>
      </c>
      <c r="F3037">
        <v>16</v>
      </c>
      <c r="G3037">
        <v>124</v>
      </c>
      <c r="H3037">
        <v>5</v>
      </c>
      <c r="I3037">
        <v>1</v>
      </c>
      <c r="J3037">
        <v>60</v>
      </c>
      <c r="K3037">
        <v>0</v>
      </c>
      <c r="L3037">
        <v>0</v>
      </c>
      <c r="M3037">
        <v>0</v>
      </c>
      <c r="N3037">
        <v>0</v>
      </c>
    </row>
    <row r="3038" spans="1:14" x14ac:dyDescent="0.25">
      <c r="A3038" t="s">
        <v>6771</v>
      </c>
      <c r="B3038" t="s">
        <v>72</v>
      </c>
      <c r="C3038" t="s">
        <v>197</v>
      </c>
      <c r="D3038" t="s">
        <v>4054</v>
      </c>
      <c r="E3038">
        <v>14</v>
      </c>
      <c r="F3038">
        <v>1</v>
      </c>
      <c r="G3038">
        <v>13</v>
      </c>
      <c r="H3038">
        <v>0</v>
      </c>
      <c r="I3038">
        <v>0</v>
      </c>
      <c r="J3038">
        <v>10</v>
      </c>
      <c r="K3038">
        <v>0</v>
      </c>
      <c r="L3038">
        <v>0</v>
      </c>
      <c r="M3038">
        <v>0</v>
      </c>
      <c r="N3038">
        <v>0</v>
      </c>
    </row>
    <row r="3039" spans="1:14" x14ac:dyDescent="0.25">
      <c r="A3039" t="s">
        <v>6772</v>
      </c>
      <c r="B3039" t="s">
        <v>72</v>
      </c>
      <c r="C3039" t="s">
        <v>198</v>
      </c>
      <c r="D3039" t="s">
        <v>4054</v>
      </c>
      <c r="E3039">
        <v>163</v>
      </c>
      <c r="F3039">
        <v>25</v>
      </c>
      <c r="G3039">
        <v>134</v>
      </c>
      <c r="H3039">
        <v>3</v>
      </c>
      <c r="I3039">
        <v>1</v>
      </c>
      <c r="J3039">
        <v>47</v>
      </c>
      <c r="K3039">
        <v>0</v>
      </c>
      <c r="L3039">
        <v>0</v>
      </c>
      <c r="M3039">
        <v>0</v>
      </c>
      <c r="N3039">
        <v>0</v>
      </c>
    </row>
    <row r="3040" spans="1:14" x14ac:dyDescent="0.25">
      <c r="A3040" t="s">
        <v>6773</v>
      </c>
      <c r="B3040" t="s">
        <v>72</v>
      </c>
      <c r="C3040" t="s">
        <v>199</v>
      </c>
      <c r="D3040" t="s">
        <v>4054</v>
      </c>
      <c r="E3040">
        <v>115</v>
      </c>
      <c r="F3040">
        <v>10</v>
      </c>
      <c r="G3040">
        <v>103</v>
      </c>
      <c r="H3040">
        <v>2</v>
      </c>
      <c r="I3040">
        <v>0</v>
      </c>
      <c r="J3040">
        <v>40</v>
      </c>
      <c r="K3040">
        <v>0</v>
      </c>
      <c r="L3040">
        <v>0</v>
      </c>
      <c r="M3040">
        <v>0</v>
      </c>
      <c r="N3040">
        <v>0</v>
      </c>
    </row>
    <row r="3041" spans="1:14" x14ac:dyDescent="0.25">
      <c r="A3041" t="s">
        <v>6774</v>
      </c>
      <c r="B3041" t="s">
        <v>72</v>
      </c>
      <c r="C3041" t="s">
        <v>200</v>
      </c>
      <c r="D3041" t="s">
        <v>4054</v>
      </c>
      <c r="E3041">
        <v>89</v>
      </c>
      <c r="F3041">
        <v>17</v>
      </c>
      <c r="G3041">
        <v>70</v>
      </c>
      <c r="H3041">
        <v>2</v>
      </c>
      <c r="I3041">
        <v>0</v>
      </c>
      <c r="J3041">
        <v>25</v>
      </c>
      <c r="K3041">
        <v>0</v>
      </c>
      <c r="L3041">
        <v>0</v>
      </c>
      <c r="M3041">
        <v>0</v>
      </c>
      <c r="N3041">
        <v>0</v>
      </c>
    </row>
    <row r="3042" spans="1:14" x14ac:dyDescent="0.25">
      <c r="A3042" t="s">
        <v>6775</v>
      </c>
      <c r="B3042" t="s">
        <v>72</v>
      </c>
      <c r="C3042" t="s">
        <v>201</v>
      </c>
      <c r="D3042" t="s">
        <v>4054</v>
      </c>
      <c r="E3042">
        <v>252</v>
      </c>
      <c r="F3042">
        <v>33</v>
      </c>
      <c r="G3042">
        <v>214</v>
      </c>
      <c r="H3042">
        <v>4</v>
      </c>
      <c r="I3042">
        <v>1</v>
      </c>
      <c r="J3042">
        <v>83</v>
      </c>
      <c r="K3042">
        <v>0</v>
      </c>
      <c r="L3042">
        <v>0</v>
      </c>
      <c r="M3042">
        <v>0</v>
      </c>
      <c r="N3042">
        <v>0</v>
      </c>
    </row>
    <row r="3043" spans="1:14" x14ac:dyDescent="0.25">
      <c r="A3043" t="s">
        <v>6776</v>
      </c>
      <c r="B3043" t="s">
        <v>72</v>
      </c>
      <c r="C3043" t="s">
        <v>202</v>
      </c>
      <c r="D3043" t="s">
        <v>4054</v>
      </c>
      <c r="E3043">
        <v>153</v>
      </c>
      <c r="F3043">
        <v>23</v>
      </c>
      <c r="G3043">
        <v>127</v>
      </c>
      <c r="H3043">
        <v>2</v>
      </c>
      <c r="I3043">
        <v>1</v>
      </c>
      <c r="J3043">
        <v>41</v>
      </c>
      <c r="K3043">
        <v>0</v>
      </c>
      <c r="L3043">
        <v>0</v>
      </c>
      <c r="M3043">
        <v>0</v>
      </c>
      <c r="N3043">
        <v>0</v>
      </c>
    </row>
    <row r="3044" spans="1:14" x14ac:dyDescent="0.25">
      <c r="A3044" t="s">
        <v>6777</v>
      </c>
      <c r="B3044" t="s">
        <v>72</v>
      </c>
      <c r="C3044" t="s">
        <v>203</v>
      </c>
      <c r="D3044" t="s">
        <v>4054</v>
      </c>
      <c r="E3044">
        <v>88</v>
      </c>
      <c r="F3044">
        <v>15</v>
      </c>
      <c r="G3044">
        <v>73</v>
      </c>
      <c r="H3044">
        <v>0</v>
      </c>
      <c r="I3044">
        <v>0</v>
      </c>
      <c r="J3044">
        <v>15</v>
      </c>
      <c r="K3044">
        <v>0</v>
      </c>
      <c r="L3044">
        <v>0</v>
      </c>
      <c r="M3044">
        <v>0</v>
      </c>
      <c r="N3044">
        <v>0</v>
      </c>
    </row>
    <row r="3045" spans="1:14" x14ac:dyDescent="0.25">
      <c r="A3045" t="s">
        <v>6778</v>
      </c>
      <c r="B3045" t="s">
        <v>72</v>
      </c>
      <c r="C3045" t="s">
        <v>204</v>
      </c>
      <c r="D3045" t="s">
        <v>4054</v>
      </c>
      <c r="E3045">
        <v>124</v>
      </c>
      <c r="F3045">
        <v>13</v>
      </c>
      <c r="G3045">
        <v>108</v>
      </c>
      <c r="H3045">
        <v>2</v>
      </c>
      <c r="I3045">
        <v>1</v>
      </c>
      <c r="J3045">
        <v>46</v>
      </c>
      <c r="K3045">
        <v>0</v>
      </c>
      <c r="L3045">
        <v>0</v>
      </c>
      <c r="M3045">
        <v>0</v>
      </c>
      <c r="N3045">
        <v>0</v>
      </c>
    </row>
    <row r="3046" spans="1:14" x14ac:dyDescent="0.25">
      <c r="A3046" t="s">
        <v>6779</v>
      </c>
      <c r="B3046" t="s">
        <v>72</v>
      </c>
      <c r="C3046" t="s">
        <v>205</v>
      </c>
      <c r="D3046" t="s">
        <v>4054</v>
      </c>
      <c r="E3046">
        <v>291</v>
      </c>
      <c r="F3046">
        <v>47</v>
      </c>
      <c r="G3046">
        <v>242</v>
      </c>
      <c r="H3046">
        <v>2</v>
      </c>
      <c r="I3046">
        <v>0</v>
      </c>
      <c r="J3046">
        <v>72</v>
      </c>
      <c r="K3046">
        <v>0</v>
      </c>
      <c r="L3046">
        <v>0</v>
      </c>
      <c r="M3046">
        <v>0</v>
      </c>
      <c r="N3046">
        <v>0</v>
      </c>
    </row>
    <row r="3047" spans="1:14" x14ac:dyDescent="0.25">
      <c r="A3047" t="s">
        <v>6780</v>
      </c>
      <c r="B3047" t="s">
        <v>72</v>
      </c>
      <c r="C3047" t="s">
        <v>206</v>
      </c>
      <c r="D3047" t="s">
        <v>4054</v>
      </c>
      <c r="E3047">
        <v>194</v>
      </c>
      <c r="F3047">
        <v>28</v>
      </c>
      <c r="G3047">
        <v>164</v>
      </c>
      <c r="H3047">
        <v>2</v>
      </c>
      <c r="I3047">
        <v>0</v>
      </c>
      <c r="J3047">
        <v>54</v>
      </c>
      <c r="K3047">
        <v>0</v>
      </c>
      <c r="L3047">
        <v>0</v>
      </c>
      <c r="M3047">
        <v>0</v>
      </c>
      <c r="N3047">
        <v>0</v>
      </c>
    </row>
    <row r="3048" spans="1:14" x14ac:dyDescent="0.25">
      <c r="A3048" t="s">
        <v>6781</v>
      </c>
      <c r="B3048" t="s">
        <v>72</v>
      </c>
      <c r="C3048" t="s">
        <v>207</v>
      </c>
      <c r="D3048" t="s">
        <v>4054</v>
      </c>
      <c r="E3048">
        <v>88</v>
      </c>
      <c r="F3048">
        <v>17</v>
      </c>
      <c r="G3048">
        <v>71</v>
      </c>
      <c r="H3048">
        <v>0</v>
      </c>
      <c r="I3048">
        <v>0</v>
      </c>
      <c r="J3048">
        <v>9</v>
      </c>
      <c r="K3048">
        <v>0</v>
      </c>
      <c r="L3048">
        <v>0</v>
      </c>
      <c r="M3048">
        <v>0</v>
      </c>
      <c r="N3048">
        <v>0</v>
      </c>
    </row>
    <row r="3049" spans="1:14" x14ac:dyDescent="0.25">
      <c r="A3049" t="s">
        <v>6782</v>
      </c>
      <c r="B3049" t="s">
        <v>72</v>
      </c>
      <c r="C3049" t="s">
        <v>208</v>
      </c>
      <c r="D3049" t="s">
        <v>4054</v>
      </c>
      <c r="E3049">
        <v>136</v>
      </c>
      <c r="F3049">
        <v>23</v>
      </c>
      <c r="G3049">
        <v>108</v>
      </c>
      <c r="H3049">
        <v>4</v>
      </c>
      <c r="I3049">
        <v>1</v>
      </c>
      <c r="J3049">
        <v>52</v>
      </c>
      <c r="K3049">
        <v>0</v>
      </c>
      <c r="L3049">
        <v>0</v>
      </c>
      <c r="M3049">
        <v>0</v>
      </c>
      <c r="N3049">
        <v>0</v>
      </c>
    </row>
    <row r="3050" spans="1:14" x14ac:dyDescent="0.25">
      <c r="A3050" t="s">
        <v>6783</v>
      </c>
      <c r="B3050" t="s">
        <v>72</v>
      </c>
      <c r="C3050" t="s">
        <v>209</v>
      </c>
      <c r="D3050" t="s">
        <v>4054</v>
      </c>
      <c r="E3050">
        <v>98</v>
      </c>
      <c r="F3050">
        <v>23</v>
      </c>
      <c r="G3050">
        <v>74</v>
      </c>
      <c r="H3050">
        <v>1</v>
      </c>
      <c r="I3050">
        <v>0</v>
      </c>
      <c r="J3050">
        <v>45</v>
      </c>
      <c r="K3050">
        <v>0</v>
      </c>
      <c r="L3050">
        <v>0</v>
      </c>
      <c r="M3050">
        <v>0</v>
      </c>
      <c r="N3050">
        <v>0</v>
      </c>
    </row>
    <row r="3051" spans="1:14" x14ac:dyDescent="0.25">
      <c r="A3051" t="s">
        <v>6784</v>
      </c>
      <c r="B3051" t="s">
        <v>72</v>
      </c>
      <c r="C3051" t="s">
        <v>210</v>
      </c>
      <c r="D3051" t="s">
        <v>4054</v>
      </c>
      <c r="E3051">
        <v>235</v>
      </c>
      <c r="F3051">
        <v>24</v>
      </c>
      <c r="G3051">
        <v>200</v>
      </c>
      <c r="H3051">
        <v>10</v>
      </c>
      <c r="I3051">
        <v>1</v>
      </c>
      <c r="J3051">
        <v>49</v>
      </c>
      <c r="K3051">
        <v>0</v>
      </c>
      <c r="L3051">
        <v>0</v>
      </c>
      <c r="M3051">
        <v>0</v>
      </c>
      <c r="N3051">
        <v>0</v>
      </c>
    </row>
    <row r="3052" spans="1:14" x14ac:dyDescent="0.25">
      <c r="A3052" t="s">
        <v>6785</v>
      </c>
      <c r="B3052" t="s">
        <v>72</v>
      </c>
      <c r="C3052" t="s">
        <v>211</v>
      </c>
      <c r="D3052" t="s">
        <v>4054</v>
      </c>
      <c r="E3052">
        <v>69</v>
      </c>
      <c r="F3052">
        <v>11</v>
      </c>
      <c r="G3052">
        <v>57</v>
      </c>
      <c r="H3052">
        <v>1</v>
      </c>
      <c r="I3052">
        <v>0</v>
      </c>
      <c r="J3052">
        <v>12</v>
      </c>
      <c r="K3052">
        <v>0</v>
      </c>
      <c r="L3052">
        <v>0</v>
      </c>
      <c r="M3052">
        <v>0</v>
      </c>
      <c r="N3052">
        <v>0</v>
      </c>
    </row>
    <row r="3053" spans="1:14" x14ac:dyDescent="0.25">
      <c r="A3053" t="s">
        <v>6786</v>
      </c>
      <c r="B3053" t="s">
        <v>72</v>
      </c>
      <c r="C3053" t="s">
        <v>212</v>
      </c>
      <c r="D3053" t="s">
        <v>4054</v>
      </c>
      <c r="E3053">
        <v>439</v>
      </c>
      <c r="F3053">
        <v>59</v>
      </c>
      <c r="G3053">
        <v>377</v>
      </c>
      <c r="H3053">
        <v>2</v>
      </c>
      <c r="I3053">
        <v>1</v>
      </c>
      <c r="J3053">
        <v>113</v>
      </c>
      <c r="K3053">
        <v>0</v>
      </c>
      <c r="L3053">
        <v>0</v>
      </c>
      <c r="M3053">
        <v>0</v>
      </c>
      <c r="N3053">
        <v>0</v>
      </c>
    </row>
    <row r="3054" spans="1:14" x14ac:dyDescent="0.25">
      <c r="A3054" t="s">
        <v>6787</v>
      </c>
      <c r="B3054" t="s">
        <v>72</v>
      </c>
      <c r="C3054" t="s">
        <v>213</v>
      </c>
      <c r="D3054" t="s">
        <v>4054</v>
      </c>
      <c r="E3054">
        <v>225</v>
      </c>
      <c r="F3054">
        <v>38</v>
      </c>
      <c r="G3054">
        <v>183</v>
      </c>
      <c r="H3054">
        <v>1</v>
      </c>
      <c r="I3054">
        <v>3</v>
      </c>
      <c r="J3054">
        <v>69</v>
      </c>
      <c r="K3054">
        <v>0</v>
      </c>
      <c r="L3054">
        <v>0</v>
      </c>
      <c r="M3054">
        <v>0</v>
      </c>
      <c r="N3054">
        <v>0</v>
      </c>
    </row>
    <row r="3055" spans="1:14" x14ac:dyDescent="0.25">
      <c r="A3055" t="s">
        <v>6788</v>
      </c>
      <c r="B3055" t="s">
        <v>72</v>
      </c>
      <c r="C3055" t="s">
        <v>214</v>
      </c>
      <c r="D3055" t="s">
        <v>4054</v>
      </c>
      <c r="E3055">
        <v>129</v>
      </c>
      <c r="F3055">
        <v>19</v>
      </c>
      <c r="G3055">
        <v>108</v>
      </c>
      <c r="H3055">
        <v>2</v>
      </c>
      <c r="I3055">
        <v>0</v>
      </c>
      <c r="J3055">
        <v>26</v>
      </c>
      <c r="K3055">
        <v>0</v>
      </c>
      <c r="L3055">
        <v>0</v>
      </c>
      <c r="M3055">
        <v>0</v>
      </c>
      <c r="N3055">
        <v>0</v>
      </c>
    </row>
    <row r="3056" spans="1:14" x14ac:dyDescent="0.25">
      <c r="A3056" t="s">
        <v>6789</v>
      </c>
      <c r="B3056" t="s">
        <v>72</v>
      </c>
      <c r="C3056" t="s">
        <v>215</v>
      </c>
      <c r="D3056" t="s">
        <v>4054</v>
      </c>
      <c r="E3056">
        <v>88</v>
      </c>
      <c r="F3056">
        <v>9</v>
      </c>
      <c r="G3056">
        <v>79</v>
      </c>
      <c r="H3056">
        <v>0</v>
      </c>
      <c r="I3056">
        <v>0</v>
      </c>
      <c r="J3056">
        <v>31</v>
      </c>
      <c r="K3056">
        <v>0</v>
      </c>
      <c r="L3056">
        <v>0</v>
      </c>
      <c r="M3056">
        <v>0</v>
      </c>
      <c r="N3056">
        <v>0</v>
      </c>
    </row>
    <row r="3057" spans="1:14" x14ac:dyDescent="0.25">
      <c r="A3057" t="s">
        <v>6790</v>
      </c>
      <c r="B3057" t="s">
        <v>72</v>
      </c>
      <c r="C3057" t="s">
        <v>216</v>
      </c>
      <c r="D3057" t="s">
        <v>4054</v>
      </c>
      <c r="E3057">
        <v>381</v>
      </c>
      <c r="F3057">
        <v>64</v>
      </c>
      <c r="G3057">
        <v>312</v>
      </c>
      <c r="H3057">
        <v>5</v>
      </c>
      <c r="I3057">
        <v>0</v>
      </c>
      <c r="J3057">
        <v>84</v>
      </c>
      <c r="K3057">
        <v>0</v>
      </c>
      <c r="L3057">
        <v>0</v>
      </c>
      <c r="M3057">
        <v>0</v>
      </c>
      <c r="N3057">
        <v>0</v>
      </c>
    </row>
    <row r="3058" spans="1:14" x14ac:dyDescent="0.25">
      <c r="A3058" t="s">
        <v>6791</v>
      </c>
      <c r="B3058" t="s">
        <v>72</v>
      </c>
      <c r="C3058" t="s">
        <v>217</v>
      </c>
      <c r="D3058" t="s">
        <v>4054</v>
      </c>
      <c r="E3058">
        <v>101</v>
      </c>
      <c r="F3058">
        <v>18</v>
      </c>
      <c r="G3058">
        <v>82</v>
      </c>
      <c r="H3058">
        <v>0</v>
      </c>
      <c r="I3058">
        <v>1</v>
      </c>
      <c r="J3058">
        <v>30</v>
      </c>
      <c r="K3058">
        <v>0</v>
      </c>
      <c r="L3058">
        <v>0</v>
      </c>
      <c r="M3058">
        <v>0</v>
      </c>
      <c r="N3058">
        <v>0</v>
      </c>
    </row>
    <row r="3059" spans="1:14" x14ac:dyDescent="0.25">
      <c r="A3059" t="s">
        <v>6792</v>
      </c>
      <c r="B3059" t="s">
        <v>72</v>
      </c>
      <c r="C3059" t="s">
        <v>218</v>
      </c>
      <c r="D3059" t="s">
        <v>4054</v>
      </c>
      <c r="E3059">
        <v>1028</v>
      </c>
      <c r="F3059">
        <v>181</v>
      </c>
      <c r="G3059">
        <v>837</v>
      </c>
      <c r="H3059">
        <v>10</v>
      </c>
      <c r="I3059">
        <v>0</v>
      </c>
      <c r="J3059">
        <v>290</v>
      </c>
      <c r="K3059">
        <v>0</v>
      </c>
      <c r="L3059">
        <v>0</v>
      </c>
      <c r="M3059">
        <v>0</v>
      </c>
      <c r="N3059">
        <v>0</v>
      </c>
    </row>
    <row r="3060" spans="1:14" x14ac:dyDescent="0.25">
      <c r="A3060" t="s">
        <v>6793</v>
      </c>
      <c r="B3060" t="s">
        <v>72</v>
      </c>
      <c r="C3060" t="s">
        <v>219</v>
      </c>
      <c r="D3060" t="s">
        <v>4054</v>
      </c>
      <c r="E3060">
        <v>173</v>
      </c>
      <c r="F3060">
        <v>19</v>
      </c>
      <c r="G3060">
        <v>154</v>
      </c>
      <c r="H3060">
        <v>0</v>
      </c>
      <c r="I3060">
        <v>0</v>
      </c>
      <c r="J3060">
        <v>34</v>
      </c>
      <c r="K3060">
        <v>0</v>
      </c>
      <c r="L3060">
        <v>0</v>
      </c>
      <c r="M3060">
        <v>0</v>
      </c>
      <c r="N3060">
        <v>0</v>
      </c>
    </row>
    <row r="3061" spans="1:14" x14ac:dyDescent="0.25">
      <c r="A3061" t="s">
        <v>6794</v>
      </c>
      <c r="B3061" t="s">
        <v>72</v>
      </c>
      <c r="C3061" t="s">
        <v>220</v>
      </c>
      <c r="D3061" t="s">
        <v>4054</v>
      </c>
      <c r="E3061">
        <v>165</v>
      </c>
      <c r="F3061">
        <v>16</v>
      </c>
      <c r="G3061">
        <v>148</v>
      </c>
      <c r="H3061">
        <v>1</v>
      </c>
      <c r="I3061">
        <v>0</v>
      </c>
      <c r="J3061">
        <v>55</v>
      </c>
      <c r="K3061">
        <v>0</v>
      </c>
      <c r="L3061">
        <v>0</v>
      </c>
      <c r="M3061">
        <v>0</v>
      </c>
      <c r="N3061">
        <v>0</v>
      </c>
    </row>
    <row r="3062" spans="1:14" x14ac:dyDescent="0.25">
      <c r="A3062" t="s">
        <v>6795</v>
      </c>
      <c r="B3062" t="s">
        <v>72</v>
      </c>
      <c r="C3062" t="s">
        <v>221</v>
      </c>
      <c r="D3062" t="s">
        <v>4054</v>
      </c>
      <c r="E3062">
        <v>186</v>
      </c>
      <c r="F3062">
        <v>15</v>
      </c>
      <c r="G3062">
        <v>165</v>
      </c>
      <c r="H3062">
        <v>5</v>
      </c>
      <c r="I3062">
        <v>1</v>
      </c>
      <c r="J3062">
        <v>46</v>
      </c>
      <c r="K3062">
        <v>0</v>
      </c>
      <c r="L3062">
        <v>0</v>
      </c>
      <c r="M3062">
        <v>0</v>
      </c>
      <c r="N3062">
        <v>0</v>
      </c>
    </row>
    <row r="3063" spans="1:14" x14ac:dyDescent="0.25">
      <c r="A3063" t="s">
        <v>6796</v>
      </c>
      <c r="B3063" t="s">
        <v>72</v>
      </c>
      <c r="C3063" t="s">
        <v>222</v>
      </c>
      <c r="D3063" t="s">
        <v>4054</v>
      </c>
      <c r="E3063">
        <v>81</v>
      </c>
      <c r="F3063">
        <v>8</v>
      </c>
      <c r="G3063">
        <v>73</v>
      </c>
      <c r="H3063">
        <v>0</v>
      </c>
      <c r="I3063">
        <v>0</v>
      </c>
      <c r="J3063">
        <v>34</v>
      </c>
      <c r="K3063">
        <v>0</v>
      </c>
      <c r="L3063">
        <v>0</v>
      </c>
      <c r="M3063">
        <v>0</v>
      </c>
      <c r="N3063">
        <v>0</v>
      </c>
    </row>
    <row r="3064" spans="1:14" x14ac:dyDescent="0.25">
      <c r="A3064" t="s">
        <v>6797</v>
      </c>
      <c r="B3064" t="s">
        <v>72</v>
      </c>
      <c r="C3064" t="s">
        <v>223</v>
      </c>
      <c r="D3064" t="s">
        <v>4054</v>
      </c>
      <c r="E3064">
        <v>114</v>
      </c>
      <c r="F3064">
        <v>19</v>
      </c>
      <c r="G3064">
        <v>91</v>
      </c>
      <c r="H3064">
        <v>4</v>
      </c>
      <c r="I3064">
        <v>0</v>
      </c>
      <c r="J3064">
        <v>25</v>
      </c>
      <c r="K3064">
        <v>0</v>
      </c>
      <c r="L3064">
        <v>0</v>
      </c>
      <c r="M3064">
        <v>0</v>
      </c>
      <c r="N3064">
        <v>0</v>
      </c>
    </row>
    <row r="3065" spans="1:14" x14ac:dyDescent="0.25">
      <c r="A3065" t="s">
        <v>6798</v>
      </c>
      <c r="B3065" t="s">
        <v>72</v>
      </c>
      <c r="C3065" t="s">
        <v>224</v>
      </c>
      <c r="D3065" t="s">
        <v>4054</v>
      </c>
      <c r="E3065">
        <v>51</v>
      </c>
      <c r="F3065">
        <v>13</v>
      </c>
      <c r="G3065">
        <v>38</v>
      </c>
      <c r="H3065">
        <v>0</v>
      </c>
      <c r="I3065">
        <v>0</v>
      </c>
      <c r="J3065">
        <v>17</v>
      </c>
      <c r="K3065">
        <v>0</v>
      </c>
      <c r="L3065">
        <v>0</v>
      </c>
      <c r="M3065">
        <v>0</v>
      </c>
      <c r="N3065">
        <v>0</v>
      </c>
    </row>
    <row r="3066" spans="1:14" x14ac:dyDescent="0.25">
      <c r="A3066" t="s">
        <v>6799</v>
      </c>
      <c r="B3066" t="s">
        <v>72</v>
      </c>
      <c r="C3066" t="s">
        <v>225</v>
      </c>
      <c r="D3066" t="s">
        <v>4054</v>
      </c>
      <c r="E3066">
        <v>118</v>
      </c>
      <c r="F3066">
        <v>16</v>
      </c>
      <c r="G3066">
        <v>97</v>
      </c>
      <c r="H3066">
        <v>5</v>
      </c>
      <c r="I3066">
        <v>0</v>
      </c>
      <c r="J3066">
        <v>18</v>
      </c>
      <c r="K3066">
        <v>0</v>
      </c>
      <c r="L3066">
        <v>0</v>
      </c>
      <c r="M3066">
        <v>0</v>
      </c>
      <c r="N3066">
        <v>0</v>
      </c>
    </row>
    <row r="3067" spans="1:14" x14ac:dyDescent="0.25">
      <c r="A3067" t="s">
        <v>6800</v>
      </c>
      <c r="B3067" t="s">
        <v>72</v>
      </c>
      <c r="C3067" t="s">
        <v>226</v>
      </c>
      <c r="D3067" t="s">
        <v>4054</v>
      </c>
      <c r="E3067">
        <v>186</v>
      </c>
      <c r="F3067">
        <v>40</v>
      </c>
      <c r="G3067">
        <v>142</v>
      </c>
      <c r="H3067">
        <v>4</v>
      </c>
      <c r="I3067">
        <v>0</v>
      </c>
      <c r="J3067">
        <v>64</v>
      </c>
      <c r="K3067">
        <v>0</v>
      </c>
      <c r="L3067">
        <v>0</v>
      </c>
      <c r="M3067">
        <v>0</v>
      </c>
      <c r="N3067">
        <v>0</v>
      </c>
    </row>
    <row r="3068" spans="1:14" x14ac:dyDescent="0.25">
      <c r="A3068" t="s">
        <v>6801</v>
      </c>
      <c r="B3068" t="s">
        <v>72</v>
      </c>
      <c r="C3068" t="s">
        <v>227</v>
      </c>
      <c r="D3068" t="s">
        <v>4054</v>
      </c>
      <c r="E3068">
        <v>190</v>
      </c>
      <c r="F3068">
        <v>19</v>
      </c>
      <c r="G3068">
        <v>170</v>
      </c>
      <c r="H3068">
        <v>1</v>
      </c>
      <c r="I3068">
        <v>0</v>
      </c>
      <c r="J3068">
        <v>66</v>
      </c>
      <c r="K3068">
        <v>0</v>
      </c>
      <c r="L3068">
        <v>0</v>
      </c>
      <c r="M3068">
        <v>0</v>
      </c>
      <c r="N3068">
        <v>0</v>
      </c>
    </row>
    <row r="3069" spans="1:14" x14ac:dyDescent="0.25">
      <c r="A3069" t="s">
        <v>6802</v>
      </c>
      <c r="B3069" t="s">
        <v>72</v>
      </c>
      <c r="C3069" t="s">
        <v>228</v>
      </c>
      <c r="D3069" t="s">
        <v>4054</v>
      </c>
      <c r="E3069">
        <v>93</v>
      </c>
      <c r="F3069">
        <v>8</v>
      </c>
      <c r="G3069">
        <v>84</v>
      </c>
      <c r="H3069">
        <v>1</v>
      </c>
      <c r="I3069">
        <v>0</v>
      </c>
      <c r="J3069">
        <v>15</v>
      </c>
      <c r="K3069">
        <v>0</v>
      </c>
      <c r="L3069">
        <v>0</v>
      </c>
      <c r="M3069">
        <v>0</v>
      </c>
      <c r="N3069">
        <v>0</v>
      </c>
    </row>
    <row r="3070" spans="1:14" x14ac:dyDescent="0.25">
      <c r="A3070" t="s">
        <v>6803</v>
      </c>
      <c r="B3070" t="s">
        <v>72</v>
      </c>
      <c r="C3070" t="s">
        <v>229</v>
      </c>
      <c r="D3070" t="s">
        <v>4054</v>
      </c>
      <c r="E3070">
        <v>152</v>
      </c>
      <c r="F3070">
        <v>19</v>
      </c>
      <c r="G3070">
        <v>126</v>
      </c>
      <c r="H3070">
        <v>5</v>
      </c>
      <c r="I3070">
        <v>2</v>
      </c>
      <c r="J3070">
        <v>44</v>
      </c>
      <c r="K3070">
        <v>0</v>
      </c>
      <c r="L3070">
        <v>0</v>
      </c>
      <c r="M3070">
        <v>0</v>
      </c>
      <c r="N3070">
        <v>0</v>
      </c>
    </row>
    <row r="3071" spans="1:14" x14ac:dyDescent="0.25">
      <c r="A3071" t="s">
        <v>6804</v>
      </c>
      <c r="B3071" t="s">
        <v>72</v>
      </c>
      <c r="C3071" t="s">
        <v>230</v>
      </c>
      <c r="D3071" t="s">
        <v>4054</v>
      </c>
      <c r="E3071">
        <v>177</v>
      </c>
      <c r="F3071">
        <v>34</v>
      </c>
      <c r="G3071">
        <v>140</v>
      </c>
      <c r="H3071">
        <v>3</v>
      </c>
      <c r="I3071">
        <v>0</v>
      </c>
      <c r="J3071">
        <v>68</v>
      </c>
      <c r="K3071">
        <v>0</v>
      </c>
      <c r="L3071">
        <v>0</v>
      </c>
      <c r="M3071">
        <v>0</v>
      </c>
      <c r="N3071">
        <v>0</v>
      </c>
    </row>
    <row r="3072" spans="1:14" x14ac:dyDescent="0.25">
      <c r="A3072" t="s">
        <v>6805</v>
      </c>
      <c r="B3072" t="s">
        <v>72</v>
      </c>
      <c r="C3072" t="s">
        <v>231</v>
      </c>
      <c r="D3072" t="s">
        <v>4054</v>
      </c>
      <c r="E3072">
        <v>146</v>
      </c>
      <c r="F3072">
        <v>32</v>
      </c>
      <c r="G3072">
        <v>113</v>
      </c>
      <c r="H3072">
        <v>1</v>
      </c>
      <c r="I3072">
        <v>0</v>
      </c>
      <c r="J3072">
        <v>41</v>
      </c>
      <c r="K3072">
        <v>0</v>
      </c>
      <c r="L3072">
        <v>0</v>
      </c>
      <c r="M3072">
        <v>0</v>
      </c>
      <c r="N3072">
        <v>0</v>
      </c>
    </row>
    <row r="3073" spans="1:14" x14ac:dyDescent="0.25">
      <c r="A3073" t="s">
        <v>6806</v>
      </c>
      <c r="B3073" t="s">
        <v>72</v>
      </c>
      <c r="C3073" t="s">
        <v>232</v>
      </c>
      <c r="D3073" t="s">
        <v>4054</v>
      </c>
      <c r="E3073">
        <v>316</v>
      </c>
      <c r="F3073">
        <v>46</v>
      </c>
      <c r="G3073">
        <v>266</v>
      </c>
      <c r="H3073">
        <v>3</v>
      </c>
      <c r="I3073">
        <v>1</v>
      </c>
      <c r="J3073">
        <v>106</v>
      </c>
      <c r="K3073">
        <v>0</v>
      </c>
      <c r="L3073">
        <v>0</v>
      </c>
      <c r="M3073">
        <v>0</v>
      </c>
      <c r="N3073">
        <v>0</v>
      </c>
    </row>
    <row r="3074" spans="1:14" x14ac:dyDescent="0.25">
      <c r="A3074" t="s">
        <v>6807</v>
      </c>
      <c r="B3074" t="s">
        <v>72</v>
      </c>
      <c r="C3074" t="s">
        <v>233</v>
      </c>
      <c r="D3074" t="s">
        <v>4054</v>
      </c>
      <c r="E3074">
        <v>151</v>
      </c>
      <c r="F3074">
        <v>17</v>
      </c>
      <c r="G3074">
        <v>133</v>
      </c>
      <c r="H3074">
        <v>0</v>
      </c>
      <c r="I3074">
        <v>1</v>
      </c>
      <c r="J3074">
        <v>26</v>
      </c>
      <c r="K3074">
        <v>0</v>
      </c>
      <c r="L3074">
        <v>0</v>
      </c>
      <c r="M3074">
        <v>0</v>
      </c>
      <c r="N3074">
        <v>0</v>
      </c>
    </row>
    <row r="3075" spans="1:14" x14ac:dyDescent="0.25">
      <c r="A3075" t="s">
        <v>6808</v>
      </c>
      <c r="B3075" t="s">
        <v>72</v>
      </c>
      <c r="C3075" t="s">
        <v>234</v>
      </c>
      <c r="D3075" t="s">
        <v>4054</v>
      </c>
      <c r="E3075">
        <v>618</v>
      </c>
      <c r="F3075">
        <v>92</v>
      </c>
      <c r="G3075">
        <v>518</v>
      </c>
      <c r="H3075">
        <v>7</v>
      </c>
      <c r="I3075">
        <v>1</v>
      </c>
      <c r="J3075">
        <v>113</v>
      </c>
      <c r="K3075">
        <v>0</v>
      </c>
      <c r="L3075">
        <v>0</v>
      </c>
      <c r="M3075">
        <v>0</v>
      </c>
      <c r="N3075">
        <v>0</v>
      </c>
    </row>
    <row r="3076" spans="1:14" x14ac:dyDescent="0.25">
      <c r="A3076" t="s">
        <v>6809</v>
      </c>
      <c r="B3076" t="s">
        <v>72</v>
      </c>
      <c r="C3076" t="s">
        <v>235</v>
      </c>
      <c r="D3076" t="s">
        <v>4054</v>
      </c>
      <c r="E3076">
        <v>61</v>
      </c>
      <c r="F3076">
        <v>15</v>
      </c>
      <c r="G3076">
        <v>46</v>
      </c>
      <c r="H3076">
        <v>0</v>
      </c>
      <c r="I3076">
        <v>0</v>
      </c>
      <c r="J3076">
        <v>27</v>
      </c>
      <c r="K3076">
        <v>0</v>
      </c>
      <c r="L3076">
        <v>0</v>
      </c>
      <c r="M3076">
        <v>0</v>
      </c>
      <c r="N3076">
        <v>0</v>
      </c>
    </row>
    <row r="3077" spans="1:14" x14ac:dyDescent="0.25">
      <c r="A3077" t="s">
        <v>6810</v>
      </c>
      <c r="B3077" t="s">
        <v>72</v>
      </c>
      <c r="C3077" t="s">
        <v>236</v>
      </c>
      <c r="D3077" t="s">
        <v>4054</v>
      </c>
      <c r="E3077">
        <v>151</v>
      </c>
      <c r="F3077">
        <v>21</v>
      </c>
      <c r="G3077">
        <v>126</v>
      </c>
      <c r="H3077">
        <v>4</v>
      </c>
      <c r="I3077">
        <v>0</v>
      </c>
      <c r="J3077">
        <v>38</v>
      </c>
      <c r="K3077">
        <v>0</v>
      </c>
      <c r="L3077">
        <v>0</v>
      </c>
      <c r="M3077">
        <v>0</v>
      </c>
      <c r="N3077">
        <v>0</v>
      </c>
    </row>
    <row r="3078" spans="1:14" x14ac:dyDescent="0.25">
      <c r="A3078" t="s">
        <v>6811</v>
      </c>
      <c r="B3078" t="s">
        <v>72</v>
      </c>
      <c r="C3078" t="s">
        <v>237</v>
      </c>
      <c r="D3078" t="s">
        <v>4054</v>
      </c>
      <c r="E3078">
        <v>376</v>
      </c>
      <c r="F3078">
        <v>72</v>
      </c>
      <c r="G3078">
        <v>296</v>
      </c>
      <c r="H3078">
        <v>8</v>
      </c>
      <c r="I3078">
        <v>0</v>
      </c>
      <c r="J3078">
        <v>97</v>
      </c>
      <c r="K3078">
        <v>0</v>
      </c>
      <c r="L3078">
        <v>0</v>
      </c>
      <c r="M3078">
        <v>0</v>
      </c>
      <c r="N3078">
        <v>0</v>
      </c>
    </row>
    <row r="3079" spans="1:14" x14ac:dyDescent="0.25">
      <c r="A3079" t="s">
        <v>6812</v>
      </c>
      <c r="B3079" t="s">
        <v>72</v>
      </c>
      <c r="C3079" t="s">
        <v>238</v>
      </c>
      <c r="D3079" t="s">
        <v>4054</v>
      </c>
      <c r="E3079">
        <v>127</v>
      </c>
      <c r="F3079">
        <v>29</v>
      </c>
      <c r="G3079">
        <v>96</v>
      </c>
      <c r="H3079">
        <v>2</v>
      </c>
      <c r="I3079">
        <v>0</v>
      </c>
      <c r="J3079">
        <v>23</v>
      </c>
      <c r="K3079">
        <v>0</v>
      </c>
      <c r="L3079">
        <v>0</v>
      </c>
      <c r="M3079">
        <v>0</v>
      </c>
      <c r="N3079">
        <v>0</v>
      </c>
    </row>
    <row r="3080" spans="1:14" x14ac:dyDescent="0.25">
      <c r="A3080" t="s">
        <v>6813</v>
      </c>
      <c r="B3080" t="s">
        <v>72</v>
      </c>
      <c r="C3080" t="s">
        <v>239</v>
      </c>
      <c r="D3080" t="s">
        <v>4054</v>
      </c>
      <c r="E3080">
        <v>192</v>
      </c>
      <c r="F3080">
        <v>28</v>
      </c>
      <c r="G3080">
        <v>161</v>
      </c>
      <c r="H3080">
        <v>3</v>
      </c>
      <c r="I3080">
        <v>0</v>
      </c>
      <c r="J3080">
        <v>30</v>
      </c>
      <c r="K3080">
        <v>0</v>
      </c>
      <c r="L3080">
        <v>0</v>
      </c>
      <c r="M3080">
        <v>0</v>
      </c>
      <c r="N3080">
        <v>0</v>
      </c>
    </row>
    <row r="3081" spans="1:14" x14ac:dyDescent="0.25">
      <c r="A3081" t="s">
        <v>6814</v>
      </c>
      <c r="B3081" t="s">
        <v>72</v>
      </c>
      <c r="C3081" t="s">
        <v>240</v>
      </c>
      <c r="D3081" t="s">
        <v>4054</v>
      </c>
      <c r="E3081">
        <v>165</v>
      </c>
      <c r="F3081">
        <v>36</v>
      </c>
      <c r="G3081">
        <v>128</v>
      </c>
      <c r="H3081">
        <v>1</v>
      </c>
      <c r="I3081">
        <v>0</v>
      </c>
      <c r="J3081">
        <v>36</v>
      </c>
      <c r="K3081">
        <v>0</v>
      </c>
      <c r="L3081">
        <v>0</v>
      </c>
      <c r="M3081">
        <v>0</v>
      </c>
      <c r="N3081">
        <v>0</v>
      </c>
    </row>
    <row r="3082" spans="1:14" x14ac:dyDescent="0.25">
      <c r="A3082" t="s">
        <v>6815</v>
      </c>
      <c r="B3082" t="s">
        <v>72</v>
      </c>
      <c r="C3082" t="s">
        <v>241</v>
      </c>
      <c r="D3082" t="s">
        <v>4054</v>
      </c>
      <c r="E3082">
        <v>72</v>
      </c>
      <c r="F3082">
        <v>3</v>
      </c>
      <c r="G3082">
        <v>63</v>
      </c>
      <c r="H3082">
        <v>5</v>
      </c>
      <c r="I3082">
        <v>1</v>
      </c>
      <c r="J3082">
        <v>28</v>
      </c>
      <c r="K3082">
        <v>0</v>
      </c>
      <c r="L3082">
        <v>0</v>
      </c>
      <c r="M3082">
        <v>0</v>
      </c>
      <c r="N3082">
        <v>0</v>
      </c>
    </row>
    <row r="3083" spans="1:14" x14ac:dyDescent="0.25">
      <c r="A3083" t="s">
        <v>6816</v>
      </c>
      <c r="B3083" t="s">
        <v>72</v>
      </c>
      <c r="C3083" t="s">
        <v>242</v>
      </c>
      <c r="D3083" t="s">
        <v>4054</v>
      </c>
      <c r="E3083">
        <v>290</v>
      </c>
      <c r="F3083">
        <v>58</v>
      </c>
      <c r="G3083">
        <v>230</v>
      </c>
      <c r="H3083">
        <v>1</v>
      </c>
      <c r="I3083">
        <v>1</v>
      </c>
      <c r="J3083">
        <v>105</v>
      </c>
      <c r="K3083">
        <v>0</v>
      </c>
      <c r="L3083">
        <v>0</v>
      </c>
      <c r="M3083">
        <v>0</v>
      </c>
      <c r="N3083">
        <v>0</v>
      </c>
    </row>
    <row r="3084" spans="1:14" x14ac:dyDescent="0.25">
      <c r="A3084" t="s">
        <v>6817</v>
      </c>
      <c r="B3084" t="s">
        <v>72</v>
      </c>
      <c r="C3084" t="s">
        <v>243</v>
      </c>
      <c r="D3084" t="s">
        <v>4054</v>
      </c>
      <c r="E3084">
        <v>119</v>
      </c>
      <c r="F3084">
        <v>17</v>
      </c>
      <c r="G3084">
        <v>102</v>
      </c>
      <c r="H3084">
        <v>0</v>
      </c>
      <c r="I3084">
        <v>0</v>
      </c>
      <c r="J3084">
        <v>36</v>
      </c>
      <c r="K3084">
        <v>0</v>
      </c>
      <c r="L3084">
        <v>0</v>
      </c>
      <c r="M3084">
        <v>0</v>
      </c>
      <c r="N3084">
        <v>0</v>
      </c>
    </row>
    <row r="3085" spans="1:14" x14ac:dyDescent="0.25">
      <c r="A3085" t="s">
        <v>6818</v>
      </c>
      <c r="B3085" t="s">
        <v>72</v>
      </c>
      <c r="C3085" t="s">
        <v>93</v>
      </c>
      <c r="D3085" t="s">
        <v>4056</v>
      </c>
      <c r="E3085">
        <v>0</v>
      </c>
      <c r="F3085">
        <v>0</v>
      </c>
      <c r="G3085">
        <v>0</v>
      </c>
      <c r="H3085">
        <v>0</v>
      </c>
      <c r="I3085">
        <v>0</v>
      </c>
      <c r="J3085">
        <v>0</v>
      </c>
      <c r="K3085">
        <v>114</v>
      </c>
      <c r="L3085">
        <v>113</v>
      </c>
      <c r="M3085">
        <v>1</v>
      </c>
      <c r="N3085">
        <v>0</v>
      </c>
    </row>
    <row r="3086" spans="1:14" x14ac:dyDescent="0.25">
      <c r="A3086" t="s">
        <v>6819</v>
      </c>
      <c r="B3086" t="s">
        <v>72</v>
      </c>
      <c r="C3086" t="s">
        <v>94</v>
      </c>
      <c r="D3086" t="s">
        <v>4056</v>
      </c>
      <c r="E3086">
        <v>0</v>
      </c>
      <c r="F3086">
        <v>0</v>
      </c>
      <c r="G3086">
        <v>0</v>
      </c>
      <c r="H3086">
        <v>0</v>
      </c>
      <c r="I3086">
        <v>0</v>
      </c>
      <c r="J3086">
        <v>0</v>
      </c>
      <c r="K3086">
        <v>246</v>
      </c>
      <c r="L3086">
        <v>238</v>
      </c>
      <c r="M3086">
        <v>7</v>
      </c>
      <c r="N3086">
        <v>1</v>
      </c>
    </row>
    <row r="3087" spans="1:14" x14ac:dyDescent="0.25">
      <c r="A3087" t="s">
        <v>6820</v>
      </c>
      <c r="B3087" t="s">
        <v>72</v>
      </c>
      <c r="C3087" t="s">
        <v>95</v>
      </c>
      <c r="D3087" t="s">
        <v>4056</v>
      </c>
      <c r="E3087">
        <v>0</v>
      </c>
      <c r="F3087">
        <v>0</v>
      </c>
      <c r="G3087">
        <v>0</v>
      </c>
      <c r="H3087">
        <v>0</v>
      </c>
      <c r="I3087">
        <v>0</v>
      </c>
      <c r="J3087">
        <v>0</v>
      </c>
      <c r="K3087">
        <v>159</v>
      </c>
      <c r="L3087">
        <v>156</v>
      </c>
      <c r="M3087">
        <v>3</v>
      </c>
      <c r="N3087">
        <v>0</v>
      </c>
    </row>
    <row r="3088" spans="1:14" x14ac:dyDescent="0.25">
      <c r="A3088" t="s">
        <v>6821</v>
      </c>
      <c r="B3088" t="s">
        <v>72</v>
      </c>
      <c r="C3088" t="s">
        <v>96</v>
      </c>
      <c r="D3088" t="s">
        <v>4056</v>
      </c>
      <c r="E3088">
        <v>0</v>
      </c>
      <c r="F3088">
        <v>0</v>
      </c>
      <c r="G3088">
        <v>0</v>
      </c>
      <c r="H3088">
        <v>0</v>
      </c>
      <c r="I3088">
        <v>0</v>
      </c>
      <c r="J3088">
        <v>0</v>
      </c>
      <c r="K3088">
        <v>113</v>
      </c>
      <c r="L3088">
        <v>111</v>
      </c>
      <c r="M3088">
        <v>2</v>
      </c>
      <c r="N3088">
        <v>0</v>
      </c>
    </row>
    <row r="3089" spans="1:14" x14ac:dyDescent="0.25">
      <c r="A3089" t="s">
        <v>6822</v>
      </c>
      <c r="B3089" t="s">
        <v>72</v>
      </c>
      <c r="C3089" t="s">
        <v>97</v>
      </c>
      <c r="D3089" t="s">
        <v>4056</v>
      </c>
      <c r="E3089">
        <v>0</v>
      </c>
      <c r="F3089">
        <v>0</v>
      </c>
      <c r="G3089">
        <v>0</v>
      </c>
      <c r="H3089">
        <v>0</v>
      </c>
      <c r="I3089">
        <v>0</v>
      </c>
      <c r="J3089">
        <v>0</v>
      </c>
      <c r="K3089">
        <v>107</v>
      </c>
      <c r="L3089">
        <v>107</v>
      </c>
      <c r="M3089">
        <v>0</v>
      </c>
      <c r="N3089">
        <v>0</v>
      </c>
    </row>
    <row r="3090" spans="1:14" x14ac:dyDescent="0.25">
      <c r="A3090" t="s">
        <v>6823</v>
      </c>
      <c r="B3090" t="s">
        <v>72</v>
      </c>
      <c r="C3090" t="s">
        <v>98</v>
      </c>
      <c r="D3090" t="s">
        <v>4056</v>
      </c>
      <c r="E3090">
        <v>0</v>
      </c>
      <c r="F3090">
        <v>0</v>
      </c>
      <c r="G3090">
        <v>0</v>
      </c>
      <c r="H3090">
        <v>0</v>
      </c>
      <c r="I3090">
        <v>0</v>
      </c>
      <c r="J3090">
        <v>0</v>
      </c>
      <c r="K3090">
        <v>265</v>
      </c>
      <c r="L3090">
        <v>257</v>
      </c>
      <c r="M3090">
        <v>6</v>
      </c>
      <c r="N3090">
        <v>2</v>
      </c>
    </row>
    <row r="3091" spans="1:14" x14ac:dyDescent="0.25">
      <c r="A3091" t="s">
        <v>6824</v>
      </c>
      <c r="B3091" t="s">
        <v>72</v>
      </c>
      <c r="C3091" t="s">
        <v>99</v>
      </c>
      <c r="D3091" t="s">
        <v>4056</v>
      </c>
      <c r="E3091">
        <v>0</v>
      </c>
      <c r="F3091">
        <v>0</v>
      </c>
      <c r="G3091">
        <v>0</v>
      </c>
      <c r="H3091">
        <v>0</v>
      </c>
      <c r="I3091">
        <v>0</v>
      </c>
      <c r="J3091">
        <v>0</v>
      </c>
      <c r="K3091">
        <v>559</v>
      </c>
      <c r="L3091">
        <v>548</v>
      </c>
      <c r="M3091">
        <v>9</v>
      </c>
      <c r="N3091">
        <v>2</v>
      </c>
    </row>
    <row r="3092" spans="1:14" x14ac:dyDescent="0.25">
      <c r="A3092" t="s">
        <v>6825</v>
      </c>
      <c r="B3092" t="s">
        <v>72</v>
      </c>
      <c r="C3092" t="s">
        <v>100</v>
      </c>
      <c r="D3092" t="s">
        <v>4056</v>
      </c>
      <c r="E3092">
        <v>0</v>
      </c>
      <c r="F3092">
        <v>0</v>
      </c>
      <c r="G3092">
        <v>0</v>
      </c>
      <c r="H3092">
        <v>0</v>
      </c>
      <c r="I3092">
        <v>0</v>
      </c>
      <c r="J3092">
        <v>0</v>
      </c>
      <c r="K3092">
        <v>90</v>
      </c>
      <c r="L3092">
        <v>88</v>
      </c>
      <c r="M3092">
        <v>2</v>
      </c>
      <c r="N3092">
        <v>0</v>
      </c>
    </row>
    <row r="3093" spans="1:14" x14ac:dyDescent="0.25">
      <c r="A3093" t="s">
        <v>6826</v>
      </c>
      <c r="B3093" t="s">
        <v>72</v>
      </c>
      <c r="C3093" t="s">
        <v>101</v>
      </c>
      <c r="D3093" t="s">
        <v>4056</v>
      </c>
      <c r="E3093">
        <v>0</v>
      </c>
      <c r="F3093">
        <v>0</v>
      </c>
      <c r="G3093">
        <v>0</v>
      </c>
      <c r="H3093">
        <v>0</v>
      </c>
      <c r="I3093">
        <v>0</v>
      </c>
      <c r="J3093">
        <v>0</v>
      </c>
      <c r="K3093">
        <v>71</v>
      </c>
      <c r="L3093">
        <v>69</v>
      </c>
      <c r="M3093">
        <v>1</v>
      </c>
      <c r="N3093">
        <v>1</v>
      </c>
    </row>
    <row r="3094" spans="1:14" x14ac:dyDescent="0.25">
      <c r="A3094" t="s">
        <v>6827</v>
      </c>
      <c r="B3094" t="s">
        <v>72</v>
      </c>
      <c r="C3094" t="s">
        <v>102</v>
      </c>
      <c r="D3094" t="s">
        <v>4056</v>
      </c>
      <c r="E3094">
        <v>0</v>
      </c>
      <c r="F3094">
        <v>0</v>
      </c>
      <c r="G3094">
        <v>0</v>
      </c>
      <c r="H3094">
        <v>0</v>
      </c>
      <c r="I3094">
        <v>0</v>
      </c>
      <c r="J3094">
        <v>0</v>
      </c>
      <c r="K3094">
        <v>141</v>
      </c>
      <c r="L3094">
        <v>139</v>
      </c>
      <c r="M3094">
        <v>2</v>
      </c>
      <c r="N3094">
        <v>0</v>
      </c>
    </row>
    <row r="3095" spans="1:14" x14ac:dyDescent="0.25">
      <c r="A3095" t="s">
        <v>6828</v>
      </c>
      <c r="B3095" t="s">
        <v>72</v>
      </c>
      <c r="C3095" t="s">
        <v>103</v>
      </c>
      <c r="D3095" t="s">
        <v>4056</v>
      </c>
      <c r="E3095">
        <v>0</v>
      </c>
      <c r="F3095">
        <v>0</v>
      </c>
      <c r="G3095">
        <v>0</v>
      </c>
      <c r="H3095">
        <v>0</v>
      </c>
      <c r="I3095">
        <v>0</v>
      </c>
      <c r="J3095">
        <v>0</v>
      </c>
      <c r="K3095">
        <v>231</v>
      </c>
      <c r="L3095">
        <v>230</v>
      </c>
      <c r="M3095">
        <v>1</v>
      </c>
      <c r="N3095">
        <v>0</v>
      </c>
    </row>
    <row r="3096" spans="1:14" x14ac:dyDescent="0.25">
      <c r="A3096" t="s">
        <v>6829</v>
      </c>
      <c r="B3096" t="s">
        <v>72</v>
      </c>
      <c r="C3096" t="s">
        <v>104</v>
      </c>
      <c r="D3096" t="s">
        <v>4056</v>
      </c>
      <c r="E3096">
        <v>0</v>
      </c>
      <c r="F3096">
        <v>0</v>
      </c>
      <c r="G3096">
        <v>0</v>
      </c>
      <c r="H3096">
        <v>0</v>
      </c>
      <c r="I3096">
        <v>0</v>
      </c>
      <c r="J3096">
        <v>0</v>
      </c>
      <c r="K3096">
        <v>157</v>
      </c>
      <c r="L3096">
        <v>156</v>
      </c>
      <c r="M3096">
        <v>1</v>
      </c>
      <c r="N3096">
        <v>0</v>
      </c>
    </row>
    <row r="3097" spans="1:14" x14ac:dyDescent="0.25">
      <c r="A3097" t="s">
        <v>6830</v>
      </c>
      <c r="B3097" t="s">
        <v>72</v>
      </c>
      <c r="C3097" t="s">
        <v>105</v>
      </c>
      <c r="D3097" t="s">
        <v>4056</v>
      </c>
      <c r="E3097">
        <v>0</v>
      </c>
      <c r="F3097">
        <v>0</v>
      </c>
      <c r="G3097">
        <v>0</v>
      </c>
      <c r="H3097">
        <v>0</v>
      </c>
      <c r="I3097">
        <v>0</v>
      </c>
      <c r="J3097">
        <v>0</v>
      </c>
      <c r="K3097">
        <v>370</v>
      </c>
      <c r="L3097">
        <v>365</v>
      </c>
      <c r="M3097">
        <v>5</v>
      </c>
      <c r="N3097">
        <v>0</v>
      </c>
    </row>
    <row r="3098" spans="1:14" x14ac:dyDescent="0.25">
      <c r="A3098" t="s">
        <v>6831</v>
      </c>
      <c r="B3098" t="s">
        <v>72</v>
      </c>
      <c r="C3098" t="s">
        <v>106</v>
      </c>
      <c r="D3098" t="s">
        <v>4056</v>
      </c>
      <c r="E3098">
        <v>0</v>
      </c>
      <c r="F3098">
        <v>0</v>
      </c>
      <c r="G3098">
        <v>0</v>
      </c>
      <c r="H3098">
        <v>0</v>
      </c>
      <c r="I3098">
        <v>0</v>
      </c>
      <c r="J3098">
        <v>0</v>
      </c>
      <c r="K3098">
        <v>157</v>
      </c>
      <c r="L3098">
        <v>153</v>
      </c>
      <c r="M3098">
        <v>3</v>
      </c>
      <c r="N3098">
        <v>1</v>
      </c>
    </row>
    <row r="3099" spans="1:14" x14ac:dyDescent="0.25">
      <c r="A3099" t="s">
        <v>6832</v>
      </c>
      <c r="B3099" t="s">
        <v>72</v>
      </c>
      <c r="C3099" t="s">
        <v>107</v>
      </c>
      <c r="D3099" t="s">
        <v>4056</v>
      </c>
      <c r="E3099">
        <v>0</v>
      </c>
      <c r="F3099">
        <v>0</v>
      </c>
      <c r="G3099">
        <v>0</v>
      </c>
      <c r="H3099">
        <v>0</v>
      </c>
      <c r="I3099">
        <v>0</v>
      </c>
      <c r="J3099">
        <v>0</v>
      </c>
      <c r="K3099">
        <v>131</v>
      </c>
      <c r="L3099">
        <v>129</v>
      </c>
      <c r="M3099">
        <v>2</v>
      </c>
      <c r="N3099">
        <v>0</v>
      </c>
    </row>
    <row r="3100" spans="1:14" x14ac:dyDescent="0.25">
      <c r="A3100" t="s">
        <v>6833</v>
      </c>
      <c r="B3100" t="s">
        <v>72</v>
      </c>
      <c r="C3100" t="s">
        <v>108</v>
      </c>
      <c r="D3100" t="s">
        <v>4056</v>
      </c>
      <c r="E3100">
        <v>0</v>
      </c>
      <c r="F3100">
        <v>0</v>
      </c>
      <c r="G3100">
        <v>0</v>
      </c>
      <c r="H3100">
        <v>0</v>
      </c>
      <c r="I3100">
        <v>0</v>
      </c>
      <c r="J3100">
        <v>0</v>
      </c>
      <c r="K3100">
        <v>314</v>
      </c>
      <c r="L3100">
        <v>304</v>
      </c>
      <c r="M3100">
        <v>10</v>
      </c>
      <c r="N3100">
        <v>0</v>
      </c>
    </row>
    <row r="3101" spans="1:14" x14ac:dyDescent="0.25">
      <c r="A3101" t="s">
        <v>6834</v>
      </c>
      <c r="B3101" t="s">
        <v>72</v>
      </c>
      <c r="C3101" t="s">
        <v>109</v>
      </c>
      <c r="D3101" t="s">
        <v>4056</v>
      </c>
      <c r="E3101">
        <v>0</v>
      </c>
      <c r="F3101">
        <v>0</v>
      </c>
      <c r="G3101">
        <v>0</v>
      </c>
      <c r="H3101">
        <v>0</v>
      </c>
      <c r="I3101">
        <v>0</v>
      </c>
      <c r="J3101">
        <v>0</v>
      </c>
      <c r="K3101">
        <v>413</v>
      </c>
      <c r="L3101">
        <v>403</v>
      </c>
      <c r="M3101">
        <v>10</v>
      </c>
      <c r="N3101">
        <v>0</v>
      </c>
    </row>
    <row r="3102" spans="1:14" x14ac:dyDescent="0.25">
      <c r="A3102" t="s">
        <v>6835</v>
      </c>
      <c r="B3102" t="s">
        <v>72</v>
      </c>
      <c r="C3102" t="s">
        <v>110</v>
      </c>
      <c r="D3102" t="s">
        <v>4056</v>
      </c>
      <c r="E3102">
        <v>0</v>
      </c>
      <c r="F3102">
        <v>0</v>
      </c>
      <c r="G3102">
        <v>0</v>
      </c>
      <c r="H3102">
        <v>0</v>
      </c>
      <c r="I3102">
        <v>0</v>
      </c>
      <c r="J3102">
        <v>0</v>
      </c>
      <c r="K3102">
        <v>488</v>
      </c>
      <c r="L3102">
        <v>478</v>
      </c>
      <c r="M3102">
        <v>10</v>
      </c>
      <c r="N3102">
        <v>0</v>
      </c>
    </row>
    <row r="3103" spans="1:14" x14ac:dyDescent="0.25">
      <c r="A3103" t="s">
        <v>6836</v>
      </c>
      <c r="B3103" t="s">
        <v>72</v>
      </c>
      <c r="C3103" t="s">
        <v>111</v>
      </c>
      <c r="D3103" t="s">
        <v>4056</v>
      </c>
      <c r="E3103">
        <v>0</v>
      </c>
      <c r="F3103">
        <v>0</v>
      </c>
      <c r="G3103">
        <v>0</v>
      </c>
      <c r="H3103">
        <v>0</v>
      </c>
      <c r="I3103">
        <v>0</v>
      </c>
      <c r="J3103">
        <v>0</v>
      </c>
      <c r="K3103">
        <v>126</v>
      </c>
      <c r="L3103">
        <v>125</v>
      </c>
      <c r="M3103">
        <v>1</v>
      </c>
      <c r="N3103">
        <v>0</v>
      </c>
    </row>
    <row r="3104" spans="1:14" x14ac:dyDescent="0.25">
      <c r="A3104" t="s">
        <v>6837</v>
      </c>
      <c r="B3104" t="s">
        <v>72</v>
      </c>
      <c r="C3104" t="s">
        <v>112</v>
      </c>
      <c r="D3104" t="s">
        <v>4056</v>
      </c>
      <c r="E3104">
        <v>0</v>
      </c>
      <c r="F3104">
        <v>0</v>
      </c>
      <c r="G3104">
        <v>0</v>
      </c>
      <c r="H3104">
        <v>0</v>
      </c>
      <c r="I3104">
        <v>0</v>
      </c>
      <c r="J3104">
        <v>0</v>
      </c>
      <c r="K3104">
        <v>134</v>
      </c>
      <c r="L3104">
        <v>132</v>
      </c>
      <c r="M3104">
        <v>2</v>
      </c>
      <c r="N3104">
        <v>0</v>
      </c>
    </row>
    <row r="3105" spans="1:14" x14ac:dyDescent="0.25">
      <c r="A3105" t="s">
        <v>6838</v>
      </c>
      <c r="B3105" t="s">
        <v>72</v>
      </c>
      <c r="C3105" t="s">
        <v>113</v>
      </c>
      <c r="D3105" t="s">
        <v>4056</v>
      </c>
      <c r="E3105">
        <v>0</v>
      </c>
      <c r="F3105">
        <v>0</v>
      </c>
      <c r="G3105">
        <v>0</v>
      </c>
      <c r="H3105">
        <v>0</v>
      </c>
      <c r="I3105">
        <v>0</v>
      </c>
      <c r="J3105">
        <v>0</v>
      </c>
      <c r="K3105">
        <v>542</v>
      </c>
      <c r="L3105">
        <v>538</v>
      </c>
      <c r="M3105">
        <v>4</v>
      </c>
      <c r="N3105">
        <v>0</v>
      </c>
    </row>
    <row r="3106" spans="1:14" x14ac:dyDescent="0.25">
      <c r="A3106" t="s">
        <v>6839</v>
      </c>
      <c r="B3106" t="s">
        <v>72</v>
      </c>
      <c r="C3106" t="s">
        <v>114</v>
      </c>
      <c r="D3106" t="s">
        <v>4056</v>
      </c>
      <c r="E3106">
        <v>0</v>
      </c>
      <c r="F3106">
        <v>0</v>
      </c>
      <c r="G3106">
        <v>0</v>
      </c>
      <c r="H3106">
        <v>0</v>
      </c>
      <c r="I3106">
        <v>0</v>
      </c>
      <c r="J3106">
        <v>0</v>
      </c>
      <c r="K3106">
        <v>140</v>
      </c>
      <c r="L3106">
        <v>136</v>
      </c>
      <c r="M3106">
        <v>4</v>
      </c>
      <c r="N3106">
        <v>0</v>
      </c>
    </row>
    <row r="3107" spans="1:14" x14ac:dyDescent="0.25">
      <c r="A3107" t="s">
        <v>6840</v>
      </c>
      <c r="B3107" t="s">
        <v>72</v>
      </c>
      <c r="C3107" t="s">
        <v>115</v>
      </c>
      <c r="D3107" t="s">
        <v>4056</v>
      </c>
      <c r="E3107">
        <v>0</v>
      </c>
      <c r="F3107">
        <v>0</v>
      </c>
      <c r="G3107">
        <v>0</v>
      </c>
      <c r="H3107">
        <v>0</v>
      </c>
      <c r="I3107">
        <v>0</v>
      </c>
      <c r="J3107">
        <v>0</v>
      </c>
      <c r="K3107">
        <v>288</v>
      </c>
      <c r="L3107">
        <v>285</v>
      </c>
      <c r="M3107">
        <v>3</v>
      </c>
      <c r="N3107">
        <v>0</v>
      </c>
    </row>
    <row r="3108" spans="1:14" x14ac:dyDescent="0.25">
      <c r="A3108" t="s">
        <v>6841</v>
      </c>
      <c r="B3108" t="s">
        <v>72</v>
      </c>
      <c r="C3108" t="s">
        <v>116</v>
      </c>
      <c r="D3108" t="s">
        <v>4056</v>
      </c>
      <c r="E3108">
        <v>0</v>
      </c>
      <c r="F3108">
        <v>0</v>
      </c>
      <c r="G3108">
        <v>0</v>
      </c>
      <c r="H3108">
        <v>0</v>
      </c>
      <c r="I3108">
        <v>0</v>
      </c>
      <c r="J3108">
        <v>0</v>
      </c>
      <c r="K3108">
        <v>194</v>
      </c>
      <c r="L3108">
        <v>191</v>
      </c>
      <c r="M3108">
        <v>3</v>
      </c>
      <c r="N3108">
        <v>0</v>
      </c>
    </row>
    <row r="3109" spans="1:14" x14ac:dyDescent="0.25">
      <c r="A3109" t="s">
        <v>6842</v>
      </c>
      <c r="B3109" t="s">
        <v>72</v>
      </c>
      <c r="C3109" t="s">
        <v>117</v>
      </c>
      <c r="D3109" t="s">
        <v>4056</v>
      </c>
      <c r="E3109">
        <v>0</v>
      </c>
      <c r="F3109">
        <v>0</v>
      </c>
      <c r="G3109">
        <v>0</v>
      </c>
      <c r="H3109">
        <v>0</v>
      </c>
      <c r="I3109">
        <v>0</v>
      </c>
      <c r="J3109">
        <v>0</v>
      </c>
      <c r="K3109">
        <v>190</v>
      </c>
      <c r="L3109">
        <v>185</v>
      </c>
      <c r="M3109">
        <v>5</v>
      </c>
      <c r="N3109">
        <v>0</v>
      </c>
    </row>
    <row r="3110" spans="1:14" x14ac:dyDescent="0.25">
      <c r="A3110" t="s">
        <v>6843</v>
      </c>
      <c r="B3110" t="s">
        <v>72</v>
      </c>
      <c r="C3110" t="s">
        <v>118</v>
      </c>
      <c r="D3110" t="s">
        <v>4056</v>
      </c>
      <c r="E3110">
        <v>0</v>
      </c>
      <c r="F3110">
        <v>0</v>
      </c>
      <c r="G3110">
        <v>0</v>
      </c>
      <c r="H3110">
        <v>0</v>
      </c>
      <c r="I3110">
        <v>0</v>
      </c>
      <c r="J3110">
        <v>0</v>
      </c>
      <c r="K3110">
        <v>4</v>
      </c>
      <c r="L3110">
        <v>4</v>
      </c>
      <c r="M3110">
        <v>0</v>
      </c>
      <c r="N3110">
        <v>0</v>
      </c>
    </row>
    <row r="3111" spans="1:14" x14ac:dyDescent="0.25">
      <c r="A3111" t="s">
        <v>6844</v>
      </c>
      <c r="B3111" t="s">
        <v>72</v>
      </c>
      <c r="C3111" t="s">
        <v>119</v>
      </c>
      <c r="D3111" t="s">
        <v>4056</v>
      </c>
      <c r="E3111">
        <v>0</v>
      </c>
      <c r="F3111">
        <v>0</v>
      </c>
      <c r="G3111">
        <v>0</v>
      </c>
      <c r="H3111">
        <v>0</v>
      </c>
      <c r="I3111">
        <v>0</v>
      </c>
      <c r="J3111">
        <v>0</v>
      </c>
      <c r="K3111">
        <v>306</v>
      </c>
      <c r="L3111">
        <v>303</v>
      </c>
      <c r="M3111">
        <v>3</v>
      </c>
      <c r="N3111">
        <v>0</v>
      </c>
    </row>
    <row r="3112" spans="1:14" x14ac:dyDescent="0.25">
      <c r="A3112" t="s">
        <v>6845</v>
      </c>
      <c r="B3112" t="s">
        <v>72</v>
      </c>
      <c r="C3112" t="s">
        <v>120</v>
      </c>
      <c r="D3112" t="s">
        <v>4056</v>
      </c>
      <c r="E3112">
        <v>0</v>
      </c>
      <c r="F3112">
        <v>0</v>
      </c>
      <c r="G3112">
        <v>0</v>
      </c>
      <c r="H3112">
        <v>0</v>
      </c>
      <c r="I3112">
        <v>0</v>
      </c>
      <c r="J3112">
        <v>0</v>
      </c>
      <c r="K3112">
        <v>238</v>
      </c>
      <c r="L3112">
        <v>232</v>
      </c>
      <c r="M3112">
        <v>6</v>
      </c>
      <c r="N3112">
        <v>0</v>
      </c>
    </row>
    <row r="3113" spans="1:14" x14ac:dyDescent="0.25">
      <c r="A3113" t="s">
        <v>6846</v>
      </c>
      <c r="B3113" t="s">
        <v>72</v>
      </c>
      <c r="C3113" t="s">
        <v>121</v>
      </c>
      <c r="D3113" t="s">
        <v>4056</v>
      </c>
      <c r="E3113">
        <v>0</v>
      </c>
      <c r="F3113">
        <v>0</v>
      </c>
      <c r="G3113">
        <v>0</v>
      </c>
      <c r="H3113">
        <v>0</v>
      </c>
      <c r="I3113">
        <v>0</v>
      </c>
      <c r="J3113">
        <v>0</v>
      </c>
      <c r="K3113">
        <v>277</v>
      </c>
      <c r="L3113">
        <v>269</v>
      </c>
      <c r="M3113">
        <v>7</v>
      </c>
      <c r="N3113">
        <v>1</v>
      </c>
    </row>
    <row r="3114" spans="1:14" x14ac:dyDescent="0.25">
      <c r="A3114" t="s">
        <v>6847</v>
      </c>
      <c r="B3114" t="s">
        <v>72</v>
      </c>
      <c r="C3114" t="s">
        <v>122</v>
      </c>
      <c r="D3114" t="s">
        <v>4056</v>
      </c>
      <c r="E3114">
        <v>0</v>
      </c>
      <c r="F3114">
        <v>0</v>
      </c>
      <c r="G3114">
        <v>0</v>
      </c>
      <c r="H3114">
        <v>0</v>
      </c>
      <c r="I3114">
        <v>0</v>
      </c>
      <c r="J3114">
        <v>0</v>
      </c>
      <c r="K3114">
        <v>203</v>
      </c>
      <c r="L3114">
        <v>203</v>
      </c>
      <c r="M3114">
        <v>0</v>
      </c>
      <c r="N3114">
        <v>0</v>
      </c>
    </row>
    <row r="3115" spans="1:14" x14ac:dyDescent="0.25">
      <c r="A3115" t="s">
        <v>6848</v>
      </c>
      <c r="B3115" t="s">
        <v>72</v>
      </c>
      <c r="C3115" t="s">
        <v>123</v>
      </c>
      <c r="D3115" t="s">
        <v>4056</v>
      </c>
      <c r="E3115">
        <v>0</v>
      </c>
      <c r="F3115">
        <v>0</v>
      </c>
      <c r="G3115">
        <v>0</v>
      </c>
      <c r="H3115">
        <v>0</v>
      </c>
      <c r="I3115">
        <v>0</v>
      </c>
      <c r="J3115">
        <v>0</v>
      </c>
      <c r="K3115">
        <v>74</v>
      </c>
      <c r="L3115">
        <v>73</v>
      </c>
      <c r="M3115">
        <v>1</v>
      </c>
      <c r="N3115">
        <v>0</v>
      </c>
    </row>
    <row r="3116" spans="1:14" x14ac:dyDescent="0.25">
      <c r="A3116" t="s">
        <v>6849</v>
      </c>
      <c r="B3116" t="s">
        <v>72</v>
      </c>
      <c r="C3116" t="s">
        <v>124</v>
      </c>
      <c r="D3116" t="s">
        <v>4056</v>
      </c>
      <c r="E3116">
        <v>0</v>
      </c>
      <c r="F3116">
        <v>0</v>
      </c>
      <c r="G3116">
        <v>0</v>
      </c>
      <c r="H3116">
        <v>0</v>
      </c>
      <c r="I3116">
        <v>0</v>
      </c>
      <c r="J3116">
        <v>0</v>
      </c>
      <c r="K3116">
        <v>150</v>
      </c>
      <c r="L3116">
        <v>148</v>
      </c>
      <c r="M3116">
        <v>2</v>
      </c>
      <c r="N3116">
        <v>0</v>
      </c>
    </row>
    <row r="3117" spans="1:14" x14ac:dyDescent="0.25">
      <c r="A3117" t="s">
        <v>6850</v>
      </c>
      <c r="B3117" t="s">
        <v>72</v>
      </c>
      <c r="C3117" t="s">
        <v>125</v>
      </c>
      <c r="D3117" t="s">
        <v>4056</v>
      </c>
      <c r="E3117">
        <v>0</v>
      </c>
      <c r="F3117">
        <v>0</v>
      </c>
      <c r="G3117">
        <v>0</v>
      </c>
      <c r="H3117">
        <v>0</v>
      </c>
      <c r="I3117">
        <v>0</v>
      </c>
      <c r="J3117">
        <v>0</v>
      </c>
      <c r="K3117">
        <v>494</v>
      </c>
      <c r="L3117">
        <v>483</v>
      </c>
      <c r="M3117">
        <v>10</v>
      </c>
      <c r="N3117">
        <v>1</v>
      </c>
    </row>
    <row r="3118" spans="1:14" x14ac:dyDescent="0.25">
      <c r="A3118" t="s">
        <v>6851</v>
      </c>
      <c r="B3118" t="s">
        <v>72</v>
      </c>
      <c r="C3118" t="s">
        <v>126</v>
      </c>
      <c r="D3118" t="s">
        <v>4056</v>
      </c>
      <c r="E3118">
        <v>0</v>
      </c>
      <c r="F3118">
        <v>0</v>
      </c>
      <c r="G3118">
        <v>0</v>
      </c>
      <c r="H3118">
        <v>0</v>
      </c>
      <c r="I3118">
        <v>0</v>
      </c>
      <c r="J3118">
        <v>0</v>
      </c>
      <c r="K3118">
        <v>466</v>
      </c>
      <c r="L3118">
        <v>456</v>
      </c>
      <c r="M3118">
        <v>8</v>
      </c>
      <c r="N3118">
        <v>2</v>
      </c>
    </row>
    <row r="3119" spans="1:14" x14ac:dyDescent="0.25">
      <c r="A3119" t="s">
        <v>6852</v>
      </c>
      <c r="B3119" t="s">
        <v>72</v>
      </c>
      <c r="C3119" t="s">
        <v>127</v>
      </c>
      <c r="D3119" t="s">
        <v>4056</v>
      </c>
      <c r="E3119">
        <v>0</v>
      </c>
      <c r="F3119">
        <v>0</v>
      </c>
      <c r="G3119">
        <v>0</v>
      </c>
      <c r="H3119">
        <v>0</v>
      </c>
      <c r="I3119">
        <v>0</v>
      </c>
      <c r="J3119">
        <v>0</v>
      </c>
      <c r="K3119">
        <v>247</v>
      </c>
      <c r="L3119">
        <v>244</v>
      </c>
      <c r="M3119">
        <v>3</v>
      </c>
      <c r="N3119">
        <v>0</v>
      </c>
    </row>
    <row r="3120" spans="1:14" x14ac:dyDescent="0.25">
      <c r="A3120" t="s">
        <v>6853</v>
      </c>
      <c r="B3120" t="s">
        <v>72</v>
      </c>
      <c r="C3120" t="s">
        <v>128</v>
      </c>
      <c r="D3120" t="s">
        <v>4056</v>
      </c>
      <c r="E3120">
        <v>0</v>
      </c>
      <c r="F3120">
        <v>0</v>
      </c>
      <c r="G3120">
        <v>0</v>
      </c>
      <c r="H3120">
        <v>0</v>
      </c>
      <c r="I3120">
        <v>0</v>
      </c>
      <c r="J3120">
        <v>0</v>
      </c>
      <c r="K3120">
        <v>186</v>
      </c>
      <c r="L3120">
        <v>184</v>
      </c>
      <c r="M3120">
        <v>2</v>
      </c>
      <c r="N3120">
        <v>0</v>
      </c>
    </row>
    <row r="3121" spans="1:14" x14ac:dyDescent="0.25">
      <c r="A3121" t="s">
        <v>6854</v>
      </c>
      <c r="B3121" t="s">
        <v>72</v>
      </c>
      <c r="C3121" t="s">
        <v>129</v>
      </c>
      <c r="D3121" t="s">
        <v>4056</v>
      </c>
      <c r="E3121">
        <v>0</v>
      </c>
      <c r="F3121">
        <v>0</v>
      </c>
      <c r="G3121">
        <v>0</v>
      </c>
      <c r="H3121">
        <v>0</v>
      </c>
      <c r="I3121">
        <v>0</v>
      </c>
      <c r="J3121">
        <v>0</v>
      </c>
      <c r="K3121">
        <v>129</v>
      </c>
      <c r="L3121">
        <v>124</v>
      </c>
      <c r="M3121">
        <v>5</v>
      </c>
      <c r="N3121">
        <v>0</v>
      </c>
    </row>
    <row r="3122" spans="1:14" x14ac:dyDescent="0.25">
      <c r="A3122" t="s">
        <v>6855</v>
      </c>
      <c r="B3122" t="s">
        <v>72</v>
      </c>
      <c r="C3122" t="s">
        <v>130</v>
      </c>
      <c r="D3122" t="s">
        <v>4056</v>
      </c>
      <c r="E3122">
        <v>0</v>
      </c>
      <c r="F3122">
        <v>0</v>
      </c>
      <c r="G3122">
        <v>0</v>
      </c>
      <c r="H3122">
        <v>0</v>
      </c>
      <c r="I3122">
        <v>0</v>
      </c>
      <c r="J3122">
        <v>0</v>
      </c>
      <c r="K3122">
        <v>295</v>
      </c>
      <c r="L3122">
        <v>289</v>
      </c>
      <c r="M3122">
        <v>5</v>
      </c>
      <c r="N3122">
        <v>1</v>
      </c>
    </row>
    <row r="3123" spans="1:14" x14ac:dyDescent="0.25">
      <c r="A3123" t="s">
        <v>6856</v>
      </c>
      <c r="B3123" t="s">
        <v>72</v>
      </c>
      <c r="C3123" t="s">
        <v>131</v>
      </c>
      <c r="D3123" t="s">
        <v>4056</v>
      </c>
      <c r="E3123">
        <v>0</v>
      </c>
      <c r="F3123">
        <v>0</v>
      </c>
      <c r="G3123">
        <v>0</v>
      </c>
      <c r="H3123">
        <v>0</v>
      </c>
      <c r="I3123">
        <v>0</v>
      </c>
      <c r="J3123">
        <v>0</v>
      </c>
      <c r="K3123">
        <v>208</v>
      </c>
      <c r="L3123">
        <v>199</v>
      </c>
      <c r="M3123">
        <v>9</v>
      </c>
      <c r="N3123">
        <v>0</v>
      </c>
    </row>
    <row r="3124" spans="1:14" x14ac:dyDescent="0.25">
      <c r="A3124" t="s">
        <v>6857</v>
      </c>
      <c r="B3124" t="s">
        <v>72</v>
      </c>
      <c r="C3124" t="s">
        <v>132</v>
      </c>
      <c r="D3124" t="s">
        <v>4056</v>
      </c>
      <c r="E3124">
        <v>0</v>
      </c>
      <c r="F3124">
        <v>0</v>
      </c>
      <c r="G3124">
        <v>0</v>
      </c>
      <c r="H3124">
        <v>0</v>
      </c>
      <c r="I3124">
        <v>0</v>
      </c>
      <c r="J3124">
        <v>0</v>
      </c>
      <c r="K3124">
        <v>189</v>
      </c>
      <c r="L3124">
        <v>188</v>
      </c>
      <c r="M3124">
        <v>1</v>
      </c>
      <c r="N3124">
        <v>0</v>
      </c>
    </row>
    <row r="3125" spans="1:14" x14ac:dyDescent="0.25">
      <c r="A3125" t="s">
        <v>6858</v>
      </c>
      <c r="B3125" t="s">
        <v>72</v>
      </c>
      <c r="C3125" t="s">
        <v>133</v>
      </c>
      <c r="D3125" t="s">
        <v>4056</v>
      </c>
      <c r="E3125">
        <v>0</v>
      </c>
      <c r="F3125">
        <v>0</v>
      </c>
      <c r="G3125">
        <v>0</v>
      </c>
      <c r="H3125">
        <v>0</v>
      </c>
      <c r="I3125">
        <v>0</v>
      </c>
      <c r="J3125">
        <v>0</v>
      </c>
      <c r="K3125">
        <v>250</v>
      </c>
      <c r="L3125">
        <v>249</v>
      </c>
      <c r="M3125">
        <v>1</v>
      </c>
      <c r="N3125">
        <v>0</v>
      </c>
    </row>
    <row r="3126" spans="1:14" x14ac:dyDescent="0.25">
      <c r="A3126" t="s">
        <v>6859</v>
      </c>
      <c r="B3126" t="s">
        <v>72</v>
      </c>
      <c r="C3126" t="s">
        <v>134</v>
      </c>
      <c r="D3126" t="s">
        <v>4056</v>
      </c>
      <c r="E3126">
        <v>0</v>
      </c>
      <c r="F3126">
        <v>0</v>
      </c>
      <c r="G3126">
        <v>0</v>
      </c>
      <c r="H3126">
        <v>0</v>
      </c>
      <c r="I3126">
        <v>0</v>
      </c>
      <c r="J3126">
        <v>0</v>
      </c>
      <c r="K3126">
        <v>217</v>
      </c>
      <c r="L3126">
        <v>210</v>
      </c>
      <c r="M3126">
        <v>7</v>
      </c>
      <c r="N3126">
        <v>0</v>
      </c>
    </row>
    <row r="3127" spans="1:14" x14ac:dyDescent="0.25">
      <c r="A3127" t="s">
        <v>6860</v>
      </c>
      <c r="B3127" t="s">
        <v>72</v>
      </c>
      <c r="C3127" t="s">
        <v>135</v>
      </c>
      <c r="D3127" t="s">
        <v>4056</v>
      </c>
      <c r="E3127">
        <v>0</v>
      </c>
      <c r="F3127">
        <v>0</v>
      </c>
      <c r="G3127">
        <v>0</v>
      </c>
      <c r="H3127">
        <v>0</v>
      </c>
      <c r="I3127">
        <v>0</v>
      </c>
      <c r="J3127">
        <v>0</v>
      </c>
      <c r="K3127">
        <v>908</v>
      </c>
      <c r="L3127">
        <v>888</v>
      </c>
      <c r="M3127">
        <v>19</v>
      </c>
      <c r="N3127">
        <v>1</v>
      </c>
    </row>
    <row r="3128" spans="1:14" x14ac:dyDescent="0.25">
      <c r="A3128" t="s">
        <v>6861</v>
      </c>
      <c r="B3128" t="s">
        <v>72</v>
      </c>
      <c r="C3128" t="s">
        <v>136</v>
      </c>
      <c r="D3128" t="s">
        <v>4056</v>
      </c>
      <c r="E3128">
        <v>0</v>
      </c>
      <c r="F3128">
        <v>0</v>
      </c>
      <c r="G3128">
        <v>0</v>
      </c>
      <c r="H3128">
        <v>0</v>
      </c>
      <c r="I3128">
        <v>0</v>
      </c>
      <c r="J3128">
        <v>0</v>
      </c>
      <c r="K3128">
        <v>98</v>
      </c>
      <c r="L3128">
        <v>96</v>
      </c>
      <c r="M3128">
        <v>2</v>
      </c>
      <c r="N3128">
        <v>0</v>
      </c>
    </row>
    <row r="3129" spans="1:14" x14ac:dyDescent="0.25">
      <c r="A3129" t="s">
        <v>6862</v>
      </c>
      <c r="B3129" t="s">
        <v>72</v>
      </c>
      <c r="C3129" t="s">
        <v>137</v>
      </c>
      <c r="D3129" t="s">
        <v>4056</v>
      </c>
      <c r="E3129">
        <v>0</v>
      </c>
      <c r="F3129">
        <v>0</v>
      </c>
      <c r="G3129">
        <v>0</v>
      </c>
      <c r="H3129">
        <v>0</v>
      </c>
      <c r="I3129">
        <v>0</v>
      </c>
      <c r="J3129">
        <v>0</v>
      </c>
      <c r="K3129">
        <v>384</v>
      </c>
      <c r="L3129">
        <v>380</v>
      </c>
      <c r="M3129">
        <v>4</v>
      </c>
      <c r="N3129">
        <v>0</v>
      </c>
    </row>
    <row r="3130" spans="1:14" x14ac:dyDescent="0.25">
      <c r="A3130" t="s">
        <v>6863</v>
      </c>
      <c r="B3130" t="s">
        <v>72</v>
      </c>
      <c r="C3130" t="s">
        <v>138</v>
      </c>
      <c r="D3130" t="s">
        <v>4056</v>
      </c>
      <c r="E3130">
        <v>0</v>
      </c>
      <c r="F3130">
        <v>0</v>
      </c>
      <c r="G3130">
        <v>0</v>
      </c>
      <c r="H3130">
        <v>0</v>
      </c>
      <c r="I3130">
        <v>0</v>
      </c>
      <c r="J3130">
        <v>0</v>
      </c>
      <c r="K3130">
        <v>261</v>
      </c>
      <c r="L3130">
        <v>248</v>
      </c>
      <c r="M3130">
        <v>11</v>
      </c>
      <c r="N3130">
        <v>2</v>
      </c>
    </row>
    <row r="3131" spans="1:14" x14ac:dyDescent="0.25">
      <c r="A3131" t="s">
        <v>6864</v>
      </c>
      <c r="B3131" t="s">
        <v>72</v>
      </c>
      <c r="C3131" t="s">
        <v>139</v>
      </c>
      <c r="D3131" t="s">
        <v>4056</v>
      </c>
      <c r="E3131">
        <v>0</v>
      </c>
      <c r="F3131">
        <v>0</v>
      </c>
      <c r="G3131">
        <v>0</v>
      </c>
      <c r="H3131">
        <v>0</v>
      </c>
      <c r="I3131">
        <v>0</v>
      </c>
      <c r="J3131">
        <v>0</v>
      </c>
      <c r="K3131">
        <v>151</v>
      </c>
      <c r="L3131">
        <v>151</v>
      </c>
      <c r="M3131">
        <v>0</v>
      </c>
      <c r="N3131">
        <v>0</v>
      </c>
    </row>
    <row r="3132" spans="1:14" x14ac:dyDescent="0.25">
      <c r="A3132" t="s">
        <v>6865</v>
      </c>
      <c r="B3132" t="s">
        <v>72</v>
      </c>
      <c r="C3132" t="s">
        <v>140</v>
      </c>
      <c r="D3132" t="s">
        <v>4056</v>
      </c>
      <c r="E3132">
        <v>0</v>
      </c>
      <c r="F3132">
        <v>0</v>
      </c>
      <c r="G3132">
        <v>0</v>
      </c>
      <c r="H3132">
        <v>0</v>
      </c>
      <c r="I3132">
        <v>0</v>
      </c>
      <c r="J3132">
        <v>0</v>
      </c>
      <c r="K3132">
        <v>97</v>
      </c>
      <c r="L3132">
        <v>93</v>
      </c>
      <c r="M3132">
        <v>4</v>
      </c>
      <c r="N3132">
        <v>0</v>
      </c>
    </row>
    <row r="3133" spans="1:14" x14ac:dyDescent="0.25">
      <c r="A3133" t="s">
        <v>6866</v>
      </c>
      <c r="B3133" t="s">
        <v>72</v>
      </c>
      <c r="C3133" t="s">
        <v>141</v>
      </c>
      <c r="D3133" t="s">
        <v>4056</v>
      </c>
      <c r="E3133">
        <v>0</v>
      </c>
      <c r="F3133">
        <v>0</v>
      </c>
      <c r="G3133">
        <v>0</v>
      </c>
      <c r="H3133">
        <v>0</v>
      </c>
      <c r="I3133">
        <v>0</v>
      </c>
      <c r="J3133">
        <v>0</v>
      </c>
      <c r="K3133">
        <v>97</v>
      </c>
      <c r="L3133">
        <v>94</v>
      </c>
      <c r="M3133">
        <v>3</v>
      </c>
      <c r="N3133">
        <v>0</v>
      </c>
    </row>
    <row r="3134" spans="1:14" x14ac:dyDescent="0.25">
      <c r="A3134" t="s">
        <v>6867</v>
      </c>
      <c r="B3134" t="s">
        <v>72</v>
      </c>
      <c r="C3134" t="s">
        <v>142</v>
      </c>
      <c r="D3134" t="s">
        <v>4056</v>
      </c>
      <c r="E3134">
        <v>0</v>
      </c>
      <c r="F3134">
        <v>0</v>
      </c>
      <c r="G3134">
        <v>0</v>
      </c>
      <c r="H3134">
        <v>0</v>
      </c>
      <c r="I3134">
        <v>0</v>
      </c>
      <c r="J3134">
        <v>0</v>
      </c>
      <c r="K3134">
        <v>1094</v>
      </c>
      <c r="L3134">
        <v>1078</v>
      </c>
      <c r="M3134">
        <v>15</v>
      </c>
      <c r="N3134">
        <v>1</v>
      </c>
    </row>
    <row r="3135" spans="1:14" x14ac:dyDescent="0.25">
      <c r="A3135" t="s">
        <v>6868</v>
      </c>
      <c r="B3135" t="s">
        <v>72</v>
      </c>
      <c r="C3135" t="s">
        <v>143</v>
      </c>
      <c r="D3135" t="s">
        <v>4056</v>
      </c>
      <c r="E3135">
        <v>0</v>
      </c>
      <c r="F3135">
        <v>0</v>
      </c>
      <c r="G3135">
        <v>0</v>
      </c>
      <c r="H3135">
        <v>0</v>
      </c>
      <c r="I3135">
        <v>0</v>
      </c>
      <c r="J3135">
        <v>0</v>
      </c>
      <c r="K3135">
        <v>135</v>
      </c>
      <c r="L3135">
        <v>134</v>
      </c>
      <c r="M3135">
        <v>1</v>
      </c>
      <c r="N3135">
        <v>0</v>
      </c>
    </row>
    <row r="3136" spans="1:14" x14ac:dyDescent="0.25">
      <c r="A3136" t="s">
        <v>6869</v>
      </c>
      <c r="B3136" t="s">
        <v>72</v>
      </c>
      <c r="C3136" t="s">
        <v>144</v>
      </c>
      <c r="D3136" t="s">
        <v>4056</v>
      </c>
      <c r="E3136">
        <v>0</v>
      </c>
      <c r="F3136">
        <v>0</v>
      </c>
      <c r="G3136">
        <v>0</v>
      </c>
      <c r="H3136">
        <v>0</v>
      </c>
      <c r="I3136">
        <v>0</v>
      </c>
      <c r="J3136">
        <v>0</v>
      </c>
      <c r="K3136">
        <v>138</v>
      </c>
      <c r="L3136">
        <v>136</v>
      </c>
      <c r="M3136">
        <v>2</v>
      </c>
      <c r="N3136">
        <v>0</v>
      </c>
    </row>
    <row r="3137" spans="1:14" x14ac:dyDescent="0.25">
      <c r="A3137" t="s">
        <v>6870</v>
      </c>
      <c r="B3137" t="s">
        <v>72</v>
      </c>
      <c r="C3137" t="s">
        <v>145</v>
      </c>
      <c r="D3137" t="s">
        <v>4056</v>
      </c>
      <c r="E3137">
        <v>0</v>
      </c>
      <c r="F3137">
        <v>0</v>
      </c>
      <c r="G3137">
        <v>0</v>
      </c>
      <c r="H3137">
        <v>0</v>
      </c>
      <c r="I3137">
        <v>0</v>
      </c>
      <c r="J3137">
        <v>0</v>
      </c>
      <c r="K3137">
        <v>50</v>
      </c>
      <c r="L3137">
        <v>50</v>
      </c>
      <c r="M3137">
        <v>0</v>
      </c>
      <c r="N3137">
        <v>0</v>
      </c>
    </row>
    <row r="3138" spans="1:14" x14ac:dyDescent="0.25">
      <c r="A3138" t="s">
        <v>6871</v>
      </c>
      <c r="B3138" t="s">
        <v>72</v>
      </c>
      <c r="C3138" t="s">
        <v>146</v>
      </c>
      <c r="D3138" t="s">
        <v>4056</v>
      </c>
      <c r="E3138">
        <v>0</v>
      </c>
      <c r="F3138">
        <v>0</v>
      </c>
      <c r="G3138">
        <v>0</v>
      </c>
      <c r="H3138">
        <v>0</v>
      </c>
      <c r="I3138">
        <v>0</v>
      </c>
      <c r="J3138">
        <v>0</v>
      </c>
      <c r="K3138">
        <v>193</v>
      </c>
      <c r="L3138">
        <v>186</v>
      </c>
      <c r="M3138">
        <v>7</v>
      </c>
      <c r="N3138">
        <v>0</v>
      </c>
    </row>
    <row r="3139" spans="1:14" x14ac:dyDescent="0.25">
      <c r="A3139" t="s">
        <v>6872</v>
      </c>
      <c r="B3139" t="s">
        <v>72</v>
      </c>
      <c r="C3139" t="s">
        <v>147</v>
      </c>
      <c r="D3139" t="s">
        <v>4056</v>
      </c>
      <c r="E3139">
        <v>0</v>
      </c>
      <c r="F3139">
        <v>0</v>
      </c>
      <c r="G3139">
        <v>0</v>
      </c>
      <c r="H3139">
        <v>0</v>
      </c>
      <c r="I3139">
        <v>0</v>
      </c>
      <c r="J3139">
        <v>0</v>
      </c>
      <c r="K3139">
        <v>85</v>
      </c>
      <c r="L3139">
        <v>85</v>
      </c>
      <c r="M3139">
        <v>0</v>
      </c>
      <c r="N3139">
        <v>0</v>
      </c>
    </row>
    <row r="3140" spans="1:14" x14ac:dyDescent="0.25">
      <c r="A3140" t="s">
        <v>6873</v>
      </c>
      <c r="B3140" t="s">
        <v>72</v>
      </c>
      <c r="C3140" t="s">
        <v>148</v>
      </c>
      <c r="D3140" t="s">
        <v>4056</v>
      </c>
      <c r="E3140">
        <v>0</v>
      </c>
      <c r="F3140">
        <v>0</v>
      </c>
      <c r="G3140">
        <v>0</v>
      </c>
      <c r="H3140">
        <v>0</v>
      </c>
      <c r="I3140">
        <v>0</v>
      </c>
      <c r="J3140">
        <v>0</v>
      </c>
      <c r="K3140">
        <v>1094</v>
      </c>
      <c r="L3140">
        <v>1063</v>
      </c>
      <c r="M3140">
        <v>31</v>
      </c>
      <c r="N3140">
        <v>0</v>
      </c>
    </row>
    <row r="3141" spans="1:14" x14ac:dyDescent="0.25">
      <c r="A3141" t="s">
        <v>6874</v>
      </c>
      <c r="B3141" t="s">
        <v>72</v>
      </c>
      <c r="C3141" t="s">
        <v>149</v>
      </c>
      <c r="D3141" t="s">
        <v>4056</v>
      </c>
      <c r="E3141">
        <v>0</v>
      </c>
      <c r="F3141">
        <v>0</v>
      </c>
      <c r="G3141">
        <v>0</v>
      </c>
      <c r="H3141">
        <v>0</v>
      </c>
      <c r="I3141">
        <v>0</v>
      </c>
      <c r="J3141">
        <v>0</v>
      </c>
      <c r="K3141">
        <v>236</v>
      </c>
      <c r="L3141">
        <v>234</v>
      </c>
      <c r="M3141">
        <v>2</v>
      </c>
      <c r="N3141">
        <v>0</v>
      </c>
    </row>
    <row r="3142" spans="1:14" x14ac:dyDescent="0.25">
      <c r="A3142" t="s">
        <v>6875</v>
      </c>
      <c r="B3142" t="s">
        <v>72</v>
      </c>
      <c r="C3142" t="s">
        <v>150</v>
      </c>
      <c r="D3142" t="s">
        <v>4056</v>
      </c>
      <c r="E3142">
        <v>0</v>
      </c>
      <c r="F3142">
        <v>0</v>
      </c>
      <c r="G3142">
        <v>0</v>
      </c>
      <c r="H3142">
        <v>0</v>
      </c>
      <c r="I3142">
        <v>0</v>
      </c>
      <c r="J3142">
        <v>0</v>
      </c>
      <c r="K3142">
        <v>160</v>
      </c>
      <c r="L3142">
        <v>156</v>
      </c>
      <c r="M3142">
        <v>4</v>
      </c>
      <c r="N3142">
        <v>0</v>
      </c>
    </row>
    <row r="3143" spans="1:14" x14ac:dyDescent="0.25">
      <c r="A3143" t="s">
        <v>6876</v>
      </c>
      <c r="B3143" t="s">
        <v>72</v>
      </c>
      <c r="C3143" t="s">
        <v>151</v>
      </c>
      <c r="D3143" t="s">
        <v>4056</v>
      </c>
      <c r="E3143">
        <v>0</v>
      </c>
      <c r="F3143">
        <v>0</v>
      </c>
      <c r="G3143">
        <v>0</v>
      </c>
      <c r="H3143">
        <v>0</v>
      </c>
      <c r="I3143">
        <v>0</v>
      </c>
      <c r="J3143">
        <v>0</v>
      </c>
      <c r="K3143">
        <v>62</v>
      </c>
      <c r="L3143">
        <v>61</v>
      </c>
      <c r="M3143">
        <v>1</v>
      </c>
      <c r="N3143">
        <v>0</v>
      </c>
    </row>
    <row r="3144" spans="1:14" x14ac:dyDescent="0.25">
      <c r="A3144" t="s">
        <v>6877</v>
      </c>
      <c r="B3144" t="s">
        <v>72</v>
      </c>
      <c r="C3144" t="s">
        <v>152</v>
      </c>
      <c r="D3144" t="s">
        <v>4056</v>
      </c>
      <c r="E3144">
        <v>0</v>
      </c>
      <c r="F3144">
        <v>0</v>
      </c>
      <c r="G3144">
        <v>0</v>
      </c>
      <c r="H3144">
        <v>0</v>
      </c>
      <c r="I3144">
        <v>0</v>
      </c>
      <c r="J3144">
        <v>0</v>
      </c>
      <c r="K3144">
        <v>2</v>
      </c>
      <c r="L3144">
        <v>2</v>
      </c>
      <c r="M3144">
        <v>0</v>
      </c>
      <c r="N3144">
        <v>0</v>
      </c>
    </row>
    <row r="3145" spans="1:14" x14ac:dyDescent="0.25">
      <c r="A3145" t="s">
        <v>6878</v>
      </c>
      <c r="B3145" t="s">
        <v>72</v>
      </c>
      <c r="C3145" t="s">
        <v>153</v>
      </c>
      <c r="D3145" t="s">
        <v>4056</v>
      </c>
      <c r="E3145">
        <v>0</v>
      </c>
      <c r="F3145">
        <v>0</v>
      </c>
      <c r="G3145">
        <v>0</v>
      </c>
      <c r="H3145">
        <v>0</v>
      </c>
      <c r="I3145">
        <v>0</v>
      </c>
      <c r="J3145">
        <v>0</v>
      </c>
      <c r="K3145">
        <v>138</v>
      </c>
      <c r="L3145">
        <v>136</v>
      </c>
      <c r="M3145">
        <v>1</v>
      </c>
      <c r="N3145">
        <v>1</v>
      </c>
    </row>
    <row r="3146" spans="1:14" x14ac:dyDescent="0.25">
      <c r="A3146" t="s">
        <v>6879</v>
      </c>
      <c r="B3146" t="s">
        <v>72</v>
      </c>
      <c r="C3146" t="s">
        <v>154</v>
      </c>
      <c r="D3146" t="s">
        <v>4056</v>
      </c>
      <c r="E3146">
        <v>0</v>
      </c>
      <c r="F3146">
        <v>0</v>
      </c>
      <c r="G3146">
        <v>0</v>
      </c>
      <c r="H3146">
        <v>0</v>
      </c>
      <c r="I3146">
        <v>0</v>
      </c>
      <c r="J3146">
        <v>0</v>
      </c>
      <c r="K3146">
        <v>46</v>
      </c>
      <c r="L3146">
        <v>42</v>
      </c>
      <c r="M3146">
        <v>4</v>
      </c>
      <c r="N3146">
        <v>0</v>
      </c>
    </row>
    <row r="3147" spans="1:14" x14ac:dyDescent="0.25">
      <c r="A3147" t="s">
        <v>6880</v>
      </c>
      <c r="B3147" t="s">
        <v>72</v>
      </c>
      <c r="C3147" t="s">
        <v>155</v>
      </c>
      <c r="D3147" t="s">
        <v>4056</v>
      </c>
      <c r="E3147">
        <v>0</v>
      </c>
      <c r="F3147">
        <v>0</v>
      </c>
      <c r="G3147">
        <v>0</v>
      </c>
      <c r="H3147">
        <v>0</v>
      </c>
      <c r="I3147">
        <v>0</v>
      </c>
      <c r="J3147">
        <v>0</v>
      </c>
      <c r="K3147">
        <v>986</v>
      </c>
      <c r="L3147">
        <v>971</v>
      </c>
      <c r="M3147">
        <v>15</v>
      </c>
      <c r="N3147">
        <v>0</v>
      </c>
    </row>
    <row r="3148" spans="1:14" x14ac:dyDescent="0.25">
      <c r="A3148" t="s">
        <v>6881</v>
      </c>
      <c r="B3148" t="s">
        <v>72</v>
      </c>
      <c r="C3148" t="s">
        <v>156</v>
      </c>
      <c r="D3148" t="s">
        <v>4056</v>
      </c>
      <c r="E3148">
        <v>0</v>
      </c>
      <c r="F3148">
        <v>0</v>
      </c>
      <c r="G3148">
        <v>0</v>
      </c>
      <c r="H3148">
        <v>0</v>
      </c>
      <c r="I3148">
        <v>0</v>
      </c>
      <c r="J3148">
        <v>0</v>
      </c>
      <c r="K3148">
        <v>99</v>
      </c>
      <c r="L3148">
        <v>98</v>
      </c>
      <c r="M3148">
        <v>1</v>
      </c>
      <c r="N3148">
        <v>0</v>
      </c>
    </row>
    <row r="3149" spans="1:14" x14ac:dyDescent="0.25">
      <c r="A3149" t="s">
        <v>6882</v>
      </c>
      <c r="B3149" t="s">
        <v>72</v>
      </c>
      <c r="C3149" t="s">
        <v>157</v>
      </c>
      <c r="D3149" t="s">
        <v>4056</v>
      </c>
      <c r="E3149">
        <v>0</v>
      </c>
      <c r="F3149">
        <v>0</v>
      </c>
      <c r="G3149">
        <v>0</v>
      </c>
      <c r="H3149">
        <v>0</v>
      </c>
      <c r="I3149">
        <v>0</v>
      </c>
      <c r="J3149">
        <v>0</v>
      </c>
      <c r="K3149">
        <v>154</v>
      </c>
      <c r="L3149">
        <v>149</v>
      </c>
      <c r="M3149">
        <v>5</v>
      </c>
      <c r="N3149">
        <v>0</v>
      </c>
    </row>
    <row r="3150" spans="1:14" x14ac:dyDescent="0.25">
      <c r="A3150" t="s">
        <v>6883</v>
      </c>
      <c r="B3150" t="s">
        <v>72</v>
      </c>
      <c r="C3150" t="s">
        <v>158</v>
      </c>
      <c r="D3150" t="s">
        <v>4056</v>
      </c>
      <c r="E3150">
        <v>0</v>
      </c>
      <c r="F3150">
        <v>0</v>
      </c>
      <c r="G3150">
        <v>0</v>
      </c>
      <c r="H3150">
        <v>0</v>
      </c>
      <c r="I3150">
        <v>0</v>
      </c>
      <c r="J3150">
        <v>0</v>
      </c>
      <c r="K3150">
        <v>300</v>
      </c>
      <c r="L3150">
        <v>296</v>
      </c>
      <c r="M3150">
        <v>4</v>
      </c>
      <c r="N3150">
        <v>0</v>
      </c>
    </row>
    <row r="3151" spans="1:14" x14ac:dyDescent="0.25">
      <c r="A3151" t="s">
        <v>6884</v>
      </c>
      <c r="B3151" t="s">
        <v>72</v>
      </c>
      <c r="C3151" t="s">
        <v>159</v>
      </c>
      <c r="D3151" t="s">
        <v>4056</v>
      </c>
      <c r="E3151">
        <v>0</v>
      </c>
      <c r="F3151">
        <v>0</v>
      </c>
      <c r="G3151">
        <v>0</v>
      </c>
      <c r="H3151">
        <v>0</v>
      </c>
      <c r="I3151">
        <v>0</v>
      </c>
      <c r="J3151">
        <v>0</v>
      </c>
      <c r="K3151">
        <v>85</v>
      </c>
      <c r="L3151">
        <v>83</v>
      </c>
      <c r="M3151">
        <v>2</v>
      </c>
      <c r="N3151">
        <v>0</v>
      </c>
    </row>
    <row r="3152" spans="1:14" x14ac:dyDescent="0.25">
      <c r="A3152" t="s">
        <v>6885</v>
      </c>
      <c r="B3152" t="s">
        <v>72</v>
      </c>
      <c r="C3152" t="s">
        <v>160</v>
      </c>
      <c r="D3152" t="s">
        <v>4056</v>
      </c>
      <c r="E3152">
        <v>0</v>
      </c>
      <c r="F3152">
        <v>0</v>
      </c>
      <c r="G3152">
        <v>0</v>
      </c>
      <c r="H3152">
        <v>0</v>
      </c>
      <c r="I3152">
        <v>0</v>
      </c>
      <c r="J3152">
        <v>0</v>
      </c>
      <c r="K3152">
        <v>203</v>
      </c>
      <c r="L3152">
        <v>195</v>
      </c>
      <c r="M3152">
        <v>7</v>
      </c>
      <c r="N3152">
        <v>1</v>
      </c>
    </row>
    <row r="3153" spans="1:14" x14ac:dyDescent="0.25">
      <c r="A3153" t="s">
        <v>6886</v>
      </c>
      <c r="B3153" t="s">
        <v>72</v>
      </c>
      <c r="C3153" t="s">
        <v>161</v>
      </c>
      <c r="D3153" t="s">
        <v>4056</v>
      </c>
      <c r="E3153">
        <v>0</v>
      </c>
      <c r="F3153">
        <v>0</v>
      </c>
      <c r="G3153">
        <v>0</v>
      </c>
      <c r="H3153">
        <v>0</v>
      </c>
      <c r="I3153">
        <v>0</v>
      </c>
      <c r="J3153">
        <v>0</v>
      </c>
      <c r="K3153">
        <v>782</v>
      </c>
      <c r="L3153">
        <v>767</v>
      </c>
      <c r="M3153">
        <v>15</v>
      </c>
      <c r="N3153">
        <v>0</v>
      </c>
    </row>
    <row r="3154" spans="1:14" x14ac:dyDescent="0.25">
      <c r="A3154" t="s">
        <v>6887</v>
      </c>
      <c r="B3154" t="s">
        <v>72</v>
      </c>
      <c r="C3154" t="s">
        <v>162</v>
      </c>
      <c r="D3154" t="s">
        <v>4056</v>
      </c>
      <c r="E3154">
        <v>0</v>
      </c>
      <c r="F3154">
        <v>0</v>
      </c>
      <c r="G3154">
        <v>0</v>
      </c>
      <c r="H3154">
        <v>0</v>
      </c>
      <c r="I3154">
        <v>0</v>
      </c>
      <c r="J3154">
        <v>0</v>
      </c>
      <c r="K3154">
        <v>663</v>
      </c>
      <c r="L3154">
        <v>648</v>
      </c>
      <c r="M3154">
        <v>12</v>
      </c>
      <c r="N3154">
        <v>3</v>
      </c>
    </row>
    <row r="3155" spans="1:14" x14ac:dyDescent="0.25">
      <c r="A3155" t="s">
        <v>6888</v>
      </c>
      <c r="B3155" t="s">
        <v>72</v>
      </c>
      <c r="C3155" t="s">
        <v>163</v>
      </c>
      <c r="D3155" t="s">
        <v>4056</v>
      </c>
      <c r="E3155">
        <v>0</v>
      </c>
      <c r="F3155">
        <v>0</v>
      </c>
      <c r="G3155">
        <v>0</v>
      </c>
      <c r="H3155">
        <v>0</v>
      </c>
      <c r="I3155">
        <v>0</v>
      </c>
      <c r="J3155">
        <v>0</v>
      </c>
      <c r="K3155">
        <v>139</v>
      </c>
      <c r="L3155">
        <v>130</v>
      </c>
      <c r="M3155">
        <v>9</v>
      </c>
      <c r="N3155">
        <v>0</v>
      </c>
    </row>
    <row r="3156" spans="1:14" x14ac:dyDescent="0.25">
      <c r="A3156" t="s">
        <v>6889</v>
      </c>
      <c r="B3156" t="s">
        <v>72</v>
      </c>
      <c r="C3156" t="s">
        <v>164</v>
      </c>
      <c r="D3156" t="s">
        <v>4056</v>
      </c>
      <c r="E3156">
        <v>0</v>
      </c>
      <c r="F3156">
        <v>0</v>
      </c>
      <c r="G3156">
        <v>0</v>
      </c>
      <c r="H3156">
        <v>0</v>
      </c>
      <c r="I3156">
        <v>0</v>
      </c>
      <c r="J3156">
        <v>0</v>
      </c>
      <c r="K3156">
        <v>546</v>
      </c>
      <c r="L3156">
        <v>536</v>
      </c>
      <c r="M3156">
        <v>9</v>
      </c>
      <c r="N3156">
        <v>1</v>
      </c>
    </row>
    <row r="3157" spans="1:14" x14ac:dyDescent="0.25">
      <c r="A3157" t="s">
        <v>6890</v>
      </c>
      <c r="B3157" t="s">
        <v>72</v>
      </c>
      <c r="C3157" t="s">
        <v>165</v>
      </c>
      <c r="D3157" t="s">
        <v>4056</v>
      </c>
      <c r="E3157">
        <v>0</v>
      </c>
      <c r="F3157">
        <v>0</v>
      </c>
      <c r="G3157">
        <v>0</v>
      </c>
      <c r="H3157">
        <v>0</v>
      </c>
      <c r="I3157">
        <v>0</v>
      </c>
      <c r="J3157">
        <v>0</v>
      </c>
      <c r="K3157">
        <v>282</v>
      </c>
      <c r="L3157">
        <v>268</v>
      </c>
      <c r="M3157">
        <v>14</v>
      </c>
      <c r="N3157">
        <v>0</v>
      </c>
    </row>
    <row r="3158" spans="1:14" x14ac:dyDescent="0.25">
      <c r="A3158" t="s">
        <v>6891</v>
      </c>
      <c r="B3158" t="s">
        <v>72</v>
      </c>
      <c r="C3158" t="s">
        <v>166</v>
      </c>
      <c r="D3158" t="s">
        <v>4056</v>
      </c>
      <c r="E3158">
        <v>0</v>
      </c>
      <c r="F3158">
        <v>0</v>
      </c>
      <c r="G3158">
        <v>0</v>
      </c>
      <c r="H3158">
        <v>0</v>
      </c>
      <c r="I3158">
        <v>0</v>
      </c>
      <c r="J3158">
        <v>0</v>
      </c>
      <c r="K3158">
        <v>491</v>
      </c>
      <c r="L3158">
        <v>486</v>
      </c>
      <c r="M3158">
        <v>5</v>
      </c>
      <c r="N3158">
        <v>0</v>
      </c>
    </row>
    <row r="3159" spans="1:14" x14ac:dyDescent="0.25">
      <c r="A3159" t="s">
        <v>6892</v>
      </c>
      <c r="B3159" t="s">
        <v>72</v>
      </c>
      <c r="C3159" t="s">
        <v>167</v>
      </c>
      <c r="D3159" t="s">
        <v>4056</v>
      </c>
      <c r="E3159">
        <v>0</v>
      </c>
      <c r="F3159">
        <v>0</v>
      </c>
      <c r="G3159">
        <v>0</v>
      </c>
      <c r="H3159">
        <v>0</v>
      </c>
      <c r="I3159">
        <v>0</v>
      </c>
      <c r="J3159">
        <v>0</v>
      </c>
      <c r="K3159">
        <v>211</v>
      </c>
      <c r="L3159">
        <v>207</v>
      </c>
      <c r="M3159">
        <v>4</v>
      </c>
      <c r="N3159">
        <v>0</v>
      </c>
    </row>
    <row r="3160" spans="1:14" x14ac:dyDescent="0.25">
      <c r="A3160" t="s">
        <v>6893</v>
      </c>
      <c r="B3160" t="s">
        <v>72</v>
      </c>
      <c r="C3160" t="s">
        <v>168</v>
      </c>
      <c r="D3160" t="s">
        <v>4056</v>
      </c>
      <c r="E3160">
        <v>0</v>
      </c>
      <c r="F3160">
        <v>0</v>
      </c>
      <c r="G3160">
        <v>0</v>
      </c>
      <c r="H3160">
        <v>0</v>
      </c>
      <c r="I3160">
        <v>0</v>
      </c>
      <c r="J3160">
        <v>0</v>
      </c>
      <c r="K3160">
        <v>125</v>
      </c>
      <c r="L3160">
        <v>122</v>
      </c>
      <c r="M3160">
        <v>2</v>
      </c>
      <c r="N3160">
        <v>1</v>
      </c>
    </row>
    <row r="3161" spans="1:14" x14ac:dyDescent="0.25">
      <c r="A3161" t="s">
        <v>6894</v>
      </c>
      <c r="B3161" t="s">
        <v>72</v>
      </c>
      <c r="C3161" t="s">
        <v>169</v>
      </c>
      <c r="D3161" t="s">
        <v>4056</v>
      </c>
      <c r="E3161">
        <v>0</v>
      </c>
      <c r="F3161">
        <v>0</v>
      </c>
      <c r="G3161">
        <v>0</v>
      </c>
      <c r="H3161">
        <v>0</v>
      </c>
      <c r="I3161">
        <v>0</v>
      </c>
      <c r="J3161">
        <v>0</v>
      </c>
      <c r="K3161">
        <v>349</v>
      </c>
      <c r="L3161">
        <v>334</v>
      </c>
      <c r="M3161">
        <v>14</v>
      </c>
      <c r="N3161">
        <v>1</v>
      </c>
    </row>
    <row r="3162" spans="1:14" x14ac:dyDescent="0.25">
      <c r="A3162" t="s">
        <v>6895</v>
      </c>
      <c r="B3162" t="s">
        <v>72</v>
      </c>
      <c r="C3162" t="s">
        <v>170</v>
      </c>
      <c r="D3162" t="s">
        <v>4056</v>
      </c>
      <c r="E3162">
        <v>0</v>
      </c>
      <c r="F3162">
        <v>0</v>
      </c>
      <c r="G3162">
        <v>0</v>
      </c>
      <c r="H3162">
        <v>0</v>
      </c>
      <c r="I3162">
        <v>0</v>
      </c>
      <c r="J3162">
        <v>0</v>
      </c>
      <c r="K3162">
        <v>168</v>
      </c>
      <c r="L3162">
        <v>167</v>
      </c>
      <c r="M3162">
        <v>1</v>
      </c>
      <c r="N3162">
        <v>0</v>
      </c>
    </row>
    <row r="3163" spans="1:14" x14ac:dyDescent="0.25">
      <c r="A3163" t="s">
        <v>6896</v>
      </c>
      <c r="B3163" t="s">
        <v>72</v>
      </c>
      <c r="C3163" t="s">
        <v>171</v>
      </c>
      <c r="D3163" t="s">
        <v>4056</v>
      </c>
      <c r="E3163">
        <v>0</v>
      </c>
      <c r="F3163">
        <v>0</v>
      </c>
      <c r="G3163">
        <v>0</v>
      </c>
      <c r="H3163">
        <v>0</v>
      </c>
      <c r="I3163">
        <v>0</v>
      </c>
      <c r="J3163">
        <v>0</v>
      </c>
      <c r="K3163">
        <v>210</v>
      </c>
      <c r="L3163">
        <v>204</v>
      </c>
      <c r="M3163">
        <v>6</v>
      </c>
      <c r="N3163">
        <v>0</v>
      </c>
    </row>
    <row r="3164" spans="1:14" x14ac:dyDescent="0.25">
      <c r="A3164" t="s">
        <v>6897</v>
      </c>
      <c r="B3164" t="s">
        <v>72</v>
      </c>
      <c r="C3164" t="s">
        <v>172</v>
      </c>
      <c r="D3164" t="s">
        <v>4056</v>
      </c>
      <c r="E3164">
        <v>0</v>
      </c>
      <c r="F3164">
        <v>0</v>
      </c>
      <c r="G3164">
        <v>0</v>
      </c>
      <c r="H3164">
        <v>0</v>
      </c>
      <c r="I3164">
        <v>0</v>
      </c>
      <c r="J3164">
        <v>0</v>
      </c>
      <c r="K3164">
        <v>76</v>
      </c>
      <c r="L3164">
        <v>75</v>
      </c>
      <c r="M3164">
        <v>1</v>
      </c>
      <c r="N3164">
        <v>0</v>
      </c>
    </row>
    <row r="3165" spans="1:14" x14ac:dyDescent="0.25">
      <c r="A3165" t="s">
        <v>6898</v>
      </c>
      <c r="B3165" t="s">
        <v>72</v>
      </c>
      <c r="C3165" t="s">
        <v>173</v>
      </c>
      <c r="D3165" t="s">
        <v>4056</v>
      </c>
      <c r="E3165">
        <v>0</v>
      </c>
      <c r="F3165">
        <v>0</v>
      </c>
      <c r="G3165">
        <v>0</v>
      </c>
      <c r="H3165">
        <v>0</v>
      </c>
      <c r="I3165">
        <v>0</v>
      </c>
      <c r="J3165">
        <v>0</v>
      </c>
      <c r="K3165">
        <v>236</v>
      </c>
      <c r="L3165">
        <v>227</v>
      </c>
      <c r="M3165">
        <v>6</v>
      </c>
      <c r="N3165">
        <v>3</v>
      </c>
    </row>
    <row r="3166" spans="1:14" x14ac:dyDescent="0.25">
      <c r="A3166" t="s">
        <v>6899</v>
      </c>
      <c r="B3166" t="s">
        <v>72</v>
      </c>
      <c r="C3166" t="s">
        <v>174</v>
      </c>
      <c r="D3166" t="s">
        <v>4056</v>
      </c>
      <c r="E3166">
        <v>0</v>
      </c>
      <c r="F3166">
        <v>0</v>
      </c>
      <c r="G3166">
        <v>0</v>
      </c>
      <c r="H3166">
        <v>0</v>
      </c>
      <c r="I3166">
        <v>0</v>
      </c>
      <c r="J3166">
        <v>0</v>
      </c>
      <c r="K3166">
        <v>150</v>
      </c>
      <c r="L3166">
        <v>148</v>
      </c>
      <c r="M3166">
        <v>2</v>
      </c>
      <c r="N3166">
        <v>0</v>
      </c>
    </row>
    <row r="3167" spans="1:14" x14ac:dyDescent="0.25">
      <c r="A3167" t="s">
        <v>6900</v>
      </c>
      <c r="B3167" t="s">
        <v>72</v>
      </c>
      <c r="C3167" t="s">
        <v>175</v>
      </c>
      <c r="D3167" t="s">
        <v>4056</v>
      </c>
      <c r="E3167">
        <v>0</v>
      </c>
      <c r="F3167">
        <v>0</v>
      </c>
      <c r="G3167">
        <v>0</v>
      </c>
      <c r="H3167">
        <v>0</v>
      </c>
      <c r="I3167">
        <v>0</v>
      </c>
      <c r="J3167">
        <v>0</v>
      </c>
      <c r="K3167">
        <v>143</v>
      </c>
      <c r="L3167">
        <v>135</v>
      </c>
      <c r="M3167">
        <v>7</v>
      </c>
      <c r="N3167">
        <v>1</v>
      </c>
    </row>
    <row r="3168" spans="1:14" x14ac:dyDescent="0.25">
      <c r="A3168" t="s">
        <v>6901</v>
      </c>
      <c r="B3168" t="s">
        <v>72</v>
      </c>
      <c r="C3168" t="s">
        <v>176</v>
      </c>
      <c r="D3168" t="s">
        <v>4056</v>
      </c>
      <c r="E3168">
        <v>0</v>
      </c>
      <c r="F3168">
        <v>0</v>
      </c>
      <c r="G3168">
        <v>0</v>
      </c>
      <c r="H3168">
        <v>0</v>
      </c>
      <c r="I3168">
        <v>0</v>
      </c>
      <c r="J3168">
        <v>0</v>
      </c>
      <c r="K3168">
        <v>436</v>
      </c>
      <c r="L3168">
        <v>424</v>
      </c>
      <c r="M3168">
        <v>12</v>
      </c>
      <c r="N3168">
        <v>0</v>
      </c>
    </row>
    <row r="3169" spans="1:14" x14ac:dyDescent="0.25">
      <c r="A3169" t="s">
        <v>6902</v>
      </c>
      <c r="B3169" t="s">
        <v>72</v>
      </c>
      <c r="C3169" t="s">
        <v>177</v>
      </c>
      <c r="D3169" t="s">
        <v>4056</v>
      </c>
      <c r="E3169">
        <v>0</v>
      </c>
      <c r="F3169">
        <v>0</v>
      </c>
      <c r="G3169">
        <v>0</v>
      </c>
      <c r="H3169">
        <v>0</v>
      </c>
      <c r="I3169">
        <v>0</v>
      </c>
      <c r="J3169">
        <v>0</v>
      </c>
      <c r="K3169">
        <v>67</v>
      </c>
      <c r="L3169">
        <v>66</v>
      </c>
      <c r="M3169">
        <v>1</v>
      </c>
      <c r="N3169">
        <v>0</v>
      </c>
    </row>
    <row r="3170" spans="1:14" x14ac:dyDescent="0.25">
      <c r="A3170" t="s">
        <v>6903</v>
      </c>
      <c r="B3170" t="s">
        <v>72</v>
      </c>
      <c r="C3170" t="s">
        <v>178</v>
      </c>
      <c r="D3170" t="s">
        <v>4056</v>
      </c>
      <c r="E3170">
        <v>0</v>
      </c>
      <c r="F3170">
        <v>0</v>
      </c>
      <c r="G3170">
        <v>0</v>
      </c>
      <c r="H3170">
        <v>0</v>
      </c>
      <c r="I3170">
        <v>0</v>
      </c>
      <c r="J3170">
        <v>0</v>
      </c>
      <c r="K3170">
        <v>105</v>
      </c>
      <c r="L3170">
        <v>105</v>
      </c>
      <c r="M3170">
        <v>0</v>
      </c>
      <c r="N3170">
        <v>0</v>
      </c>
    </row>
    <row r="3171" spans="1:14" x14ac:dyDescent="0.25">
      <c r="A3171" t="s">
        <v>6904</v>
      </c>
      <c r="B3171" t="s">
        <v>72</v>
      </c>
      <c r="C3171" t="s">
        <v>179</v>
      </c>
      <c r="D3171" t="s">
        <v>4056</v>
      </c>
      <c r="E3171">
        <v>0</v>
      </c>
      <c r="F3171">
        <v>0</v>
      </c>
      <c r="G3171">
        <v>0</v>
      </c>
      <c r="H3171">
        <v>0</v>
      </c>
      <c r="I3171">
        <v>0</v>
      </c>
      <c r="J3171">
        <v>0</v>
      </c>
      <c r="K3171">
        <v>152</v>
      </c>
      <c r="L3171">
        <v>149</v>
      </c>
      <c r="M3171">
        <v>3</v>
      </c>
      <c r="N3171">
        <v>0</v>
      </c>
    </row>
    <row r="3172" spans="1:14" x14ac:dyDescent="0.25">
      <c r="A3172" t="s">
        <v>6905</v>
      </c>
      <c r="B3172" t="s">
        <v>72</v>
      </c>
      <c r="C3172" t="s">
        <v>180</v>
      </c>
      <c r="D3172" t="s">
        <v>4056</v>
      </c>
      <c r="E3172">
        <v>0</v>
      </c>
      <c r="F3172">
        <v>0</v>
      </c>
      <c r="G3172">
        <v>0</v>
      </c>
      <c r="H3172">
        <v>0</v>
      </c>
      <c r="I3172">
        <v>0</v>
      </c>
      <c r="J3172">
        <v>0</v>
      </c>
      <c r="K3172">
        <v>126</v>
      </c>
      <c r="L3172">
        <v>125</v>
      </c>
      <c r="M3172">
        <v>1</v>
      </c>
      <c r="N3172">
        <v>0</v>
      </c>
    </row>
    <row r="3173" spans="1:14" x14ac:dyDescent="0.25">
      <c r="A3173" t="s">
        <v>6906</v>
      </c>
      <c r="B3173" t="s">
        <v>72</v>
      </c>
      <c r="C3173" t="s">
        <v>181</v>
      </c>
      <c r="D3173" t="s">
        <v>4056</v>
      </c>
      <c r="E3173">
        <v>0</v>
      </c>
      <c r="F3173">
        <v>0</v>
      </c>
      <c r="G3173">
        <v>0</v>
      </c>
      <c r="H3173">
        <v>0</v>
      </c>
      <c r="I3173">
        <v>0</v>
      </c>
      <c r="J3173">
        <v>0</v>
      </c>
      <c r="K3173">
        <v>371</v>
      </c>
      <c r="L3173">
        <v>366</v>
      </c>
      <c r="M3173">
        <v>4</v>
      </c>
      <c r="N3173">
        <v>1</v>
      </c>
    </row>
    <row r="3174" spans="1:14" x14ac:dyDescent="0.25">
      <c r="A3174" t="s">
        <v>6907</v>
      </c>
      <c r="B3174" t="s">
        <v>72</v>
      </c>
      <c r="C3174" t="s">
        <v>182</v>
      </c>
      <c r="D3174" t="s">
        <v>4056</v>
      </c>
      <c r="E3174">
        <v>0</v>
      </c>
      <c r="F3174">
        <v>0</v>
      </c>
      <c r="G3174">
        <v>0</v>
      </c>
      <c r="H3174">
        <v>0</v>
      </c>
      <c r="I3174">
        <v>0</v>
      </c>
      <c r="J3174">
        <v>0</v>
      </c>
      <c r="K3174">
        <v>599</v>
      </c>
      <c r="L3174">
        <v>589</v>
      </c>
      <c r="M3174">
        <v>9</v>
      </c>
      <c r="N3174">
        <v>1</v>
      </c>
    </row>
    <row r="3175" spans="1:14" x14ac:dyDescent="0.25">
      <c r="A3175" t="s">
        <v>6908</v>
      </c>
      <c r="B3175" t="s">
        <v>72</v>
      </c>
      <c r="C3175" t="s">
        <v>183</v>
      </c>
      <c r="D3175" t="s">
        <v>4056</v>
      </c>
      <c r="E3175">
        <v>0</v>
      </c>
      <c r="F3175">
        <v>0</v>
      </c>
      <c r="G3175">
        <v>0</v>
      </c>
      <c r="H3175">
        <v>0</v>
      </c>
      <c r="I3175">
        <v>0</v>
      </c>
      <c r="J3175">
        <v>0</v>
      </c>
      <c r="K3175">
        <v>172</v>
      </c>
      <c r="L3175">
        <v>171</v>
      </c>
      <c r="M3175">
        <v>1</v>
      </c>
      <c r="N3175">
        <v>0</v>
      </c>
    </row>
    <row r="3176" spans="1:14" x14ac:dyDescent="0.25">
      <c r="A3176" t="s">
        <v>6909</v>
      </c>
      <c r="B3176" t="s">
        <v>72</v>
      </c>
      <c r="C3176" t="s">
        <v>260</v>
      </c>
      <c r="D3176" t="s">
        <v>4056</v>
      </c>
      <c r="E3176">
        <v>0</v>
      </c>
      <c r="F3176">
        <v>0</v>
      </c>
      <c r="G3176">
        <v>0</v>
      </c>
      <c r="H3176">
        <v>0</v>
      </c>
      <c r="I3176">
        <v>0</v>
      </c>
      <c r="J3176">
        <v>0</v>
      </c>
      <c r="K3176">
        <v>8</v>
      </c>
      <c r="L3176">
        <v>8</v>
      </c>
      <c r="M3176">
        <v>0</v>
      </c>
      <c r="N3176">
        <v>0</v>
      </c>
    </row>
    <row r="3177" spans="1:14" x14ac:dyDescent="0.25">
      <c r="A3177" t="s">
        <v>6910</v>
      </c>
      <c r="B3177" t="s">
        <v>72</v>
      </c>
      <c r="C3177" t="s">
        <v>184</v>
      </c>
      <c r="D3177" t="s">
        <v>4056</v>
      </c>
      <c r="E3177">
        <v>0</v>
      </c>
      <c r="F3177">
        <v>0</v>
      </c>
      <c r="G3177">
        <v>0</v>
      </c>
      <c r="H3177">
        <v>0</v>
      </c>
      <c r="I3177">
        <v>0</v>
      </c>
      <c r="J3177">
        <v>0</v>
      </c>
      <c r="K3177">
        <v>163</v>
      </c>
      <c r="L3177">
        <v>158</v>
      </c>
      <c r="M3177">
        <v>5</v>
      </c>
      <c r="N3177">
        <v>0</v>
      </c>
    </row>
    <row r="3178" spans="1:14" x14ac:dyDescent="0.25">
      <c r="A3178" t="s">
        <v>6911</v>
      </c>
      <c r="B3178" t="s">
        <v>72</v>
      </c>
      <c r="C3178" t="s">
        <v>185</v>
      </c>
      <c r="D3178" t="s">
        <v>4056</v>
      </c>
      <c r="E3178">
        <v>0</v>
      </c>
      <c r="F3178">
        <v>0</v>
      </c>
      <c r="G3178">
        <v>0</v>
      </c>
      <c r="H3178">
        <v>0</v>
      </c>
      <c r="I3178">
        <v>0</v>
      </c>
      <c r="J3178">
        <v>0</v>
      </c>
      <c r="K3178">
        <v>572</v>
      </c>
      <c r="L3178">
        <v>556</v>
      </c>
      <c r="M3178">
        <v>15</v>
      </c>
      <c r="N3178">
        <v>1</v>
      </c>
    </row>
    <row r="3179" spans="1:14" x14ac:dyDescent="0.25">
      <c r="A3179" t="s">
        <v>6912</v>
      </c>
      <c r="B3179" t="s">
        <v>72</v>
      </c>
      <c r="C3179" t="s">
        <v>186</v>
      </c>
      <c r="D3179" t="s">
        <v>4056</v>
      </c>
      <c r="E3179">
        <v>0</v>
      </c>
      <c r="F3179">
        <v>0</v>
      </c>
      <c r="G3179">
        <v>0</v>
      </c>
      <c r="H3179">
        <v>0</v>
      </c>
      <c r="I3179">
        <v>0</v>
      </c>
      <c r="J3179">
        <v>0</v>
      </c>
      <c r="K3179">
        <v>163</v>
      </c>
      <c r="L3179">
        <v>159</v>
      </c>
      <c r="M3179">
        <v>4</v>
      </c>
      <c r="N3179">
        <v>0</v>
      </c>
    </row>
    <row r="3180" spans="1:14" x14ac:dyDescent="0.25">
      <c r="A3180" t="s">
        <v>6913</v>
      </c>
      <c r="B3180" t="s">
        <v>72</v>
      </c>
      <c r="C3180" t="s">
        <v>187</v>
      </c>
      <c r="D3180" t="s">
        <v>4056</v>
      </c>
      <c r="E3180">
        <v>0</v>
      </c>
      <c r="F3180">
        <v>0</v>
      </c>
      <c r="G3180">
        <v>0</v>
      </c>
      <c r="H3180">
        <v>0</v>
      </c>
      <c r="I3180">
        <v>0</v>
      </c>
      <c r="J3180">
        <v>0</v>
      </c>
      <c r="K3180">
        <v>488</v>
      </c>
      <c r="L3180">
        <v>474</v>
      </c>
      <c r="M3180">
        <v>14</v>
      </c>
      <c r="N3180">
        <v>0</v>
      </c>
    </row>
    <row r="3181" spans="1:14" x14ac:dyDescent="0.25">
      <c r="A3181" t="s">
        <v>6914</v>
      </c>
      <c r="B3181" t="s">
        <v>72</v>
      </c>
      <c r="C3181" t="s">
        <v>188</v>
      </c>
      <c r="D3181" t="s">
        <v>4056</v>
      </c>
      <c r="E3181">
        <v>0</v>
      </c>
      <c r="F3181">
        <v>0</v>
      </c>
      <c r="G3181">
        <v>0</v>
      </c>
      <c r="H3181">
        <v>0</v>
      </c>
      <c r="I3181">
        <v>0</v>
      </c>
      <c r="J3181">
        <v>0</v>
      </c>
      <c r="K3181">
        <v>160</v>
      </c>
      <c r="L3181">
        <v>157</v>
      </c>
      <c r="M3181">
        <v>3</v>
      </c>
      <c r="N3181">
        <v>0</v>
      </c>
    </row>
    <row r="3182" spans="1:14" x14ac:dyDescent="0.25">
      <c r="A3182" t="s">
        <v>6915</v>
      </c>
      <c r="B3182" t="s">
        <v>72</v>
      </c>
      <c r="C3182" t="s">
        <v>189</v>
      </c>
      <c r="D3182" t="s">
        <v>4056</v>
      </c>
      <c r="E3182">
        <v>0</v>
      </c>
      <c r="F3182">
        <v>0</v>
      </c>
      <c r="G3182">
        <v>0</v>
      </c>
      <c r="H3182">
        <v>0</v>
      </c>
      <c r="I3182">
        <v>0</v>
      </c>
      <c r="J3182">
        <v>0</v>
      </c>
      <c r="K3182">
        <v>136</v>
      </c>
      <c r="L3182">
        <v>133</v>
      </c>
      <c r="M3182">
        <v>2</v>
      </c>
      <c r="N3182">
        <v>1</v>
      </c>
    </row>
    <row r="3183" spans="1:14" x14ac:dyDescent="0.25">
      <c r="A3183" t="s">
        <v>6916</v>
      </c>
      <c r="B3183" t="s">
        <v>72</v>
      </c>
      <c r="C3183" t="s">
        <v>190</v>
      </c>
      <c r="D3183" t="s">
        <v>4056</v>
      </c>
      <c r="E3183">
        <v>0</v>
      </c>
      <c r="F3183">
        <v>0</v>
      </c>
      <c r="G3183">
        <v>0</v>
      </c>
      <c r="H3183">
        <v>0</v>
      </c>
      <c r="I3183">
        <v>0</v>
      </c>
      <c r="J3183">
        <v>0</v>
      </c>
      <c r="K3183">
        <v>112</v>
      </c>
      <c r="L3183">
        <v>110</v>
      </c>
      <c r="M3183">
        <v>2</v>
      </c>
      <c r="N3183">
        <v>0</v>
      </c>
    </row>
    <row r="3184" spans="1:14" x14ac:dyDescent="0.25">
      <c r="A3184" t="s">
        <v>6917</v>
      </c>
      <c r="B3184" t="s">
        <v>72</v>
      </c>
      <c r="C3184" t="s">
        <v>191</v>
      </c>
      <c r="D3184" t="s">
        <v>4056</v>
      </c>
      <c r="E3184">
        <v>0</v>
      </c>
      <c r="F3184">
        <v>0</v>
      </c>
      <c r="G3184">
        <v>0</v>
      </c>
      <c r="H3184">
        <v>0</v>
      </c>
      <c r="I3184">
        <v>0</v>
      </c>
      <c r="J3184">
        <v>0</v>
      </c>
      <c r="K3184">
        <v>96</v>
      </c>
      <c r="L3184">
        <v>95</v>
      </c>
      <c r="M3184">
        <v>1</v>
      </c>
      <c r="N3184">
        <v>0</v>
      </c>
    </row>
    <row r="3185" spans="1:14" x14ac:dyDescent="0.25">
      <c r="A3185" t="s">
        <v>6918</v>
      </c>
      <c r="B3185" t="s">
        <v>72</v>
      </c>
      <c r="C3185" t="s">
        <v>192</v>
      </c>
      <c r="D3185" t="s">
        <v>4056</v>
      </c>
      <c r="E3185">
        <v>0</v>
      </c>
      <c r="F3185">
        <v>0</v>
      </c>
      <c r="G3185">
        <v>0</v>
      </c>
      <c r="H3185">
        <v>0</v>
      </c>
      <c r="I3185">
        <v>0</v>
      </c>
      <c r="J3185">
        <v>0</v>
      </c>
      <c r="K3185">
        <v>178</v>
      </c>
      <c r="L3185">
        <v>172</v>
      </c>
      <c r="M3185">
        <v>6</v>
      </c>
      <c r="N3185">
        <v>0</v>
      </c>
    </row>
    <row r="3186" spans="1:14" x14ac:dyDescent="0.25">
      <c r="A3186" t="s">
        <v>6919</v>
      </c>
      <c r="B3186" t="s">
        <v>72</v>
      </c>
      <c r="C3186" t="s">
        <v>193</v>
      </c>
      <c r="D3186" t="s">
        <v>4056</v>
      </c>
      <c r="E3186">
        <v>0</v>
      </c>
      <c r="F3186">
        <v>0</v>
      </c>
      <c r="G3186">
        <v>0</v>
      </c>
      <c r="H3186">
        <v>0</v>
      </c>
      <c r="I3186">
        <v>0</v>
      </c>
      <c r="J3186">
        <v>0</v>
      </c>
      <c r="K3186">
        <v>112</v>
      </c>
      <c r="L3186">
        <v>112</v>
      </c>
      <c r="M3186">
        <v>0</v>
      </c>
      <c r="N3186">
        <v>0</v>
      </c>
    </row>
    <row r="3187" spans="1:14" x14ac:dyDescent="0.25">
      <c r="A3187" t="s">
        <v>6920</v>
      </c>
      <c r="B3187" t="s">
        <v>72</v>
      </c>
      <c r="C3187" t="s">
        <v>194</v>
      </c>
      <c r="D3187" t="s">
        <v>4056</v>
      </c>
      <c r="E3187">
        <v>0</v>
      </c>
      <c r="F3187">
        <v>0</v>
      </c>
      <c r="G3187">
        <v>0</v>
      </c>
      <c r="H3187">
        <v>0</v>
      </c>
      <c r="I3187">
        <v>0</v>
      </c>
      <c r="J3187">
        <v>0</v>
      </c>
      <c r="K3187">
        <v>179</v>
      </c>
      <c r="L3187">
        <v>173</v>
      </c>
      <c r="M3187">
        <v>6</v>
      </c>
      <c r="N3187">
        <v>0</v>
      </c>
    </row>
    <row r="3188" spans="1:14" x14ac:dyDescent="0.25">
      <c r="A3188" t="s">
        <v>6921</v>
      </c>
      <c r="B3188" t="s">
        <v>72</v>
      </c>
      <c r="C3188" t="s">
        <v>195</v>
      </c>
      <c r="D3188" t="s">
        <v>4056</v>
      </c>
      <c r="E3188">
        <v>0</v>
      </c>
      <c r="F3188">
        <v>0</v>
      </c>
      <c r="G3188">
        <v>0</v>
      </c>
      <c r="H3188">
        <v>0</v>
      </c>
      <c r="I3188">
        <v>0</v>
      </c>
      <c r="J3188">
        <v>0</v>
      </c>
      <c r="K3188">
        <v>162</v>
      </c>
      <c r="L3188">
        <v>158</v>
      </c>
      <c r="M3188">
        <v>4</v>
      </c>
      <c r="N3188">
        <v>0</v>
      </c>
    </row>
    <row r="3189" spans="1:14" x14ac:dyDescent="0.25">
      <c r="A3189" t="s">
        <v>6922</v>
      </c>
      <c r="B3189" t="s">
        <v>72</v>
      </c>
      <c r="C3189" t="s">
        <v>196</v>
      </c>
      <c r="D3189" t="s">
        <v>4056</v>
      </c>
      <c r="E3189">
        <v>0</v>
      </c>
      <c r="F3189">
        <v>0</v>
      </c>
      <c r="G3189">
        <v>0</v>
      </c>
      <c r="H3189">
        <v>0</v>
      </c>
      <c r="I3189">
        <v>0</v>
      </c>
      <c r="J3189">
        <v>0</v>
      </c>
      <c r="K3189">
        <v>190</v>
      </c>
      <c r="L3189">
        <v>181</v>
      </c>
      <c r="M3189">
        <v>9</v>
      </c>
      <c r="N3189">
        <v>0</v>
      </c>
    </row>
    <row r="3190" spans="1:14" x14ac:dyDescent="0.25">
      <c r="A3190" t="s">
        <v>6923</v>
      </c>
      <c r="B3190" t="s">
        <v>72</v>
      </c>
      <c r="C3190" t="s">
        <v>197</v>
      </c>
      <c r="D3190" t="s">
        <v>4056</v>
      </c>
      <c r="E3190">
        <v>0</v>
      </c>
      <c r="F3190">
        <v>0</v>
      </c>
      <c r="G3190">
        <v>0</v>
      </c>
      <c r="H3190">
        <v>0</v>
      </c>
      <c r="I3190">
        <v>0</v>
      </c>
      <c r="J3190">
        <v>0</v>
      </c>
      <c r="K3190">
        <v>23</v>
      </c>
      <c r="L3190">
        <v>23</v>
      </c>
      <c r="M3190">
        <v>0</v>
      </c>
      <c r="N3190">
        <v>0</v>
      </c>
    </row>
    <row r="3191" spans="1:14" x14ac:dyDescent="0.25">
      <c r="A3191" t="s">
        <v>6924</v>
      </c>
      <c r="B3191" t="s">
        <v>72</v>
      </c>
      <c r="C3191" t="s">
        <v>198</v>
      </c>
      <c r="D3191" t="s">
        <v>4056</v>
      </c>
      <c r="E3191">
        <v>0</v>
      </c>
      <c r="F3191">
        <v>0</v>
      </c>
      <c r="G3191">
        <v>0</v>
      </c>
      <c r="H3191">
        <v>0</v>
      </c>
      <c r="I3191">
        <v>0</v>
      </c>
      <c r="J3191">
        <v>0</v>
      </c>
      <c r="K3191">
        <v>186</v>
      </c>
      <c r="L3191">
        <v>182</v>
      </c>
      <c r="M3191">
        <v>4</v>
      </c>
      <c r="N3191">
        <v>0</v>
      </c>
    </row>
    <row r="3192" spans="1:14" x14ac:dyDescent="0.25">
      <c r="A3192" t="s">
        <v>6925</v>
      </c>
      <c r="B3192" t="s">
        <v>72</v>
      </c>
      <c r="C3192" t="s">
        <v>199</v>
      </c>
      <c r="D3192" t="s">
        <v>4056</v>
      </c>
      <c r="E3192">
        <v>0</v>
      </c>
      <c r="F3192">
        <v>0</v>
      </c>
      <c r="G3192">
        <v>0</v>
      </c>
      <c r="H3192">
        <v>0</v>
      </c>
      <c r="I3192">
        <v>0</v>
      </c>
      <c r="J3192">
        <v>0</v>
      </c>
      <c r="K3192">
        <v>135</v>
      </c>
      <c r="L3192">
        <v>129</v>
      </c>
      <c r="M3192">
        <v>5</v>
      </c>
      <c r="N3192">
        <v>1</v>
      </c>
    </row>
    <row r="3193" spans="1:14" x14ac:dyDescent="0.25">
      <c r="A3193" t="s">
        <v>6926</v>
      </c>
      <c r="B3193" t="s">
        <v>72</v>
      </c>
      <c r="C3193" t="s">
        <v>200</v>
      </c>
      <c r="D3193" t="s">
        <v>4056</v>
      </c>
      <c r="E3193">
        <v>0</v>
      </c>
      <c r="F3193">
        <v>0</v>
      </c>
      <c r="G3193">
        <v>0</v>
      </c>
      <c r="H3193">
        <v>0</v>
      </c>
      <c r="I3193">
        <v>0</v>
      </c>
      <c r="J3193">
        <v>0</v>
      </c>
      <c r="K3193">
        <v>91</v>
      </c>
      <c r="L3193">
        <v>91</v>
      </c>
      <c r="M3193">
        <v>0</v>
      </c>
      <c r="N3193">
        <v>0</v>
      </c>
    </row>
    <row r="3194" spans="1:14" x14ac:dyDescent="0.25">
      <c r="A3194" t="s">
        <v>6927</v>
      </c>
      <c r="B3194" t="s">
        <v>72</v>
      </c>
      <c r="C3194" t="s">
        <v>201</v>
      </c>
      <c r="D3194" t="s">
        <v>4056</v>
      </c>
      <c r="E3194">
        <v>0</v>
      </c>
      <c r="F3194">
        <v>0</v>
      </c>
      <c r="G3194">
        <v>0</v>
      </c>
      <c r="H3194">
        <v>0</v>
      </c>
      <c r="I3194">
        <v>0</v>
      </c>
      <c r="J3194">
        <v>0</v>
      </c>
      <c r="K3194">
        <v>306</v>
      </c>
      <c r="L3194">
        <v>301</v>
      </c>
      <c r="M3194">
        <v>5</v>
      </c>
      <c r="N3194">
        <v>0</v>
      </c>
    </row>
    <row r="3195" spans="1:14" x14ac:dyDescent="0.25">
      <c r="A3195" t="s">
        <v>6928</v>
      </c>
      <c r="B3195" t="s">
        <v>72</v>
      </c>
      <c r="C3195" t="s">
        <v>202</v>
      </c>
      <c r="D3195" t="s">
        <v>4056</v>
      </c>
      <c r="E3195">
        <v>0</v>
      </c>
      <c r="F3195">
        <v>0</v>
      </c>
      <c r="G3195">
        <v>0</v>
      </c>
      <c r="H3195">
        <v>0</v>
      </c>
      <c r="I3195">
        <v>0</v>
      </c>
      <c r="J3195">
        <v>0</v>
      </c>
      <c r="K3195">
        <v>174</v>
      </c>
      <c r="L3195">
        <v>169</v>
      </c>
      <c r="M3195">
        <v>4</v>
      </c>
      <c r="N3195">
        <v>1</v>
      </c>
    </row>
    <row r="3196" spans="1:14" x14ac:dyDescent="0.25">
      <c r="A3196" t="s">
        <v>6929</v>
      </c>
      <c r="B3196" t="s">
        <v>72</v>
      </c>
      <c r="C3196" t="s">
        <v>203</v>
      </c>
      <c r="D3196" t="s">
        <v>4056</v>
      </c>
      <c r="E3196">
        <v>0</v>
      </c>
      <c r="F3196">
        <v>0</v>
      </c>
      <c r="G3196">
        <v>0</v>
      </c>
      <c r="H3196">
        <v>0</v>
      </c>
      <c r="I3196">
        <v>0</v>
      </c>
      <c r="J3196">
        <v>0</v>
      </c>
      <c r="K3196">
        <v>93</v>
      </c>
      <c r="L3196">
        <v>91</v>
      </c>
      <c r="M3196">
        <v>2</v>
      </c>
      <c r="N3196">
        <v>0</v>
      </c>
    </row>
    <row r="3197" spans="1:14" x14ac:dyDescent="0.25">
      <c r="A3197" t="s">
        <v>6930</v>
      </c>
      <c r="B3197" t="s">
        <v>72</v>
      </c>
      <c r="C3197" t="s">
        <v>204</v>
      </c>
      <c r="D3197" t="s">
        <v>4056</v>
      </c>
      <c r="E3197">
        <v>0</v>
      </c>
      <c r="F3197">
        <v>0</v>
      </c>
      <c r="G3197">
        <v>0</v>
      </c>
      <c r="H3197">
        <v>0</v>
      </c>
      <c r="I3197">
        <v>0</v>
      </c>
      <c r="J3197">
        <v>0</v>
      </c>
      <c r="K3197">
        <v>150</v>
      </c>
      <c r="L3197">
        <v>148</v>
      </c>
      <c r="M3197">
        <v>1</v>
      </c>
      <c r="N3197">
        <v>1</v>
      </c>
    </row>
    <row r="3198" spans="1:14" x14ac:dyDescent="0.25">
      <c r="A3198" t="s">
        <v>6931</v>
      </c>
      <c r="B3198" t="s">
        <v>72</v>
      </c>
      <c r="C3198" t="s">
        <v>205</v>
      </c>
      <c r="D3198" t="s">
        <v>4056</v>
      </c>
      <c r="E3198">
        <v>0</v>
      </c>
      <c r="F3198">
        <v>0</v>
      </c>
      <c r="G3198">
        <v>0</v>
      </c>
      <c r="H3198">
        <v>0</v>
      </c>
      <c r="I3198">
        <v>0</v>
      </c>
      <c r="J3198">
        <v>0</v>
      </c>
      <c r="K3198">
        <v>284</v>
      </c>
      <c r="L3198">
        <v>277</v>
      </c>
      <c r="M3198">
        <v>7</v>
      </c>
      <c r="N3198">
        <v>0</v>
      </c>
    </row>
    <row r="3199" spans="1:14" x14ac:dyDescent="0.25">
      <c r="A3199" t="s">
        <v>6932</v>
      </c>
      <c r="B3199" t="s">
        <v>72</v>
      </c>
      <c r="C3199" t="s">
        <v>206</v>
      </c>
      <c r="D3199" t="s">
        <v>4056</v>
      </c>
      <c r="E3199">
        <v>0</v>
      </c>
      <c r="F3199">
        <v>0</v>
      </c>
      <c r="G3199">
        <v>0</v>
      </c>
      <c r="H3199">
        <v>0</v>
      </c>
      <c r="I3199">
        <v>0</v>
      </c>
      <c r="J3199">
        <v>0</v>
      </c>
      <c r="K3199">
        <v>200</v>
      </c>
      <c r="L3199">
        <v>199</v>
      </c>
      <c r="M3199">
        <v>1</v>
      </c>
      <c r="N3199">
        <v>0</v>
      </c>
    </row>
    <row r="3200" spans="1:14" x14ac:dyDescent="0.25">
      <c r="A3200" t="s">
        <v>6933</v>
      </c>
      <c r="B3200" t="s">
        <v>72</v>
      </c>
      <c r="C3200" t="s">
        <v>207</v>
      </c>
      <c r="D3200" t="s">
        <v>4056</v>
      </c>
      <c r="E3200">
        <v>0</v>
      </c>
      <c r="F3200">
        <v>0</v>
      </c>
      <c r="G3200">
        <v>0</v>
      </c>
      <c r="H3200">
        <v>0</v>
      </c>
      <c r="I3200">
        <v>0</v>
      </c>
      <c r="J3200">
        <v>0</v>
      </c>
      <c r="K3200">
        <v>86</v>
      </c>
      <c r="L3200">
        <v>86</v>
      </c>
      <c r="M3200">
        <v>0</v>
      </c>
      <c r="N3200">
        <v>0</v>
      </c>
    </row>
    <row r="3201" spans="1:14" x14ac:dyDescent="0.25">
      <c r="A3201" t="s">
        <v>6934</v>
      </c>
      <c r="B3201" t="s">
        <v>72</v>
      </c>
      <c r="C3201" t="s">
        <v>208</v>
      </c>
      <c r="D3201" t="s">
        <v>4056</v>
      </c>
      <c r="E3201">
        <v>0</v>
      </c>
      <c r="F3201">
        <v>0</v>
      </c>
      <c r="G3201">
        <v>0</v>
      </c>
      <c r="H3201">
        <v>0</v>
      </c>
      <c r="I3201">
        <v>0</v>
      </c>
      <c r="J3201">
        <v>0</v>
      </c>
      <c r="K3201">
        <v>163</v>
      </c>
      <c r="L3201">
        <v>157</v>
      </c>
      <c r="M3201">
        <v>5</v>
      </c>
      <c r="N3201">
        <v>1</v>
      </c>
    </row>
    <row r="3202" spans="1:14" x14ac:dyDescent="0.25">
      <c r="A3202" t="s">
        <v>6935</v>
      </c>
      <c r="B3202" t="s">
        <v>72</v>
      </c>
      <c r="C3202" t="s">
        <v>209</v>
      </c>
      <c r="D3202" t="s">
        <v>4056</v>
      </c>
      <c r="E3202">
        <v>0</v>
      </c>
      <c r="F3202">
        <v>0</v>
      </c>
      <c r="G3202">
        <v>0</v>
      </c>
      <c r="H3202">
        <v>0</v>
      </c>
      <c r="I3202">
        <v>0</v>
      </c>
      <c r="J3202">
        <v>0</v>
      </c>
      <c r="K3202">
        <v>128</v>
      </c>
      <c r="L3202">
        <v>126</v>
      </c>
      <c r="M3202">
        <v>2</v>
      </c>
      <c r="N3202">
        <v>0</v>
      </c>
    </row>
    <row r="3203" spans="1:14" x14ac:dyDescent="0.25">
      <c r="A3203" t="s">
        <v>6936</v>
      </c>
      <c r="B3203" t="s">
        <v>72</v>
      </c>
      <c r="C3203" t="s">
        <v>210</v>
      </c>
      <c r="D3203" t="s">
        <v>4056</v>
      </c>
      <c r="E3203">
        <v>0</v>
      </c>
      <c r="F3203">
        <v>0</v>
      </c>
      <c r="G3203">
        <v>0</v>
      </c>
      <c r="H3203">
        <v>0</v>
      </c>
      <c r="I3203">
        <v>0</v>
      </c>
      <c r="J3203">
        <v>0</v>
      </c>
      <c r="K3203">
        <v>257</v>
      </c>
      <c r="L3203">
        <v>248</v>
      </c>
      <c r="M3203">
        <v>9</v>
      </c>
      <c r="N3203">
        <v>0</v>
      </c>
    </row>
    <row r="3204" spans="1:14" x14ac:dyDescent="0.25">
      <c r="A3204" t="s">
        <v>6937</v>
      </c>
      <c r="B3204" t="s">
        <v>72</v>
      </c>
      <c r="C3204" t="s">
        <v>211</v>
      </c>
      <c r="D3204" t="s">
        <v>4056</v>
      </c>
      <c r="E3204">
        <v>0</v>
      </c>
      <c r="F3204">
        <v>0</v>
      </c>
      <c r="G3204">
        <v>0</v>
      </c>
      <c r="H3204">
        <v>0</v>
      </c>
      <c r="I3204">
        <v>0</v>
      </c>
      <c r="J3204">
        <v>0</v>
      </c>
      <c r="K3204">
        <v>76</v>
      </c>
      <c r="L3204">
        <v>76</v>
      </c>
      <c r="M3204">
        <v>0</v>
      </c>
      <c r="N3204">
        <v>0</v>
      </c>
    </row>
    <row r="3205" spans="1:14" x14ac:dyDescent="0.25">
      <c r="A3205" t="s">
        <v>6938</v>
      </c>
      <c r="B3205" t="s">
        <v>72</v>
      </c>
      <c r="C3205" t="s">
        <v>212</v>
      </c>
      <c r="D3205" t="s">
        <v>4056</v>
      </c>
      <c r="E3205">
        <v>0</v>
      </c>
      <c r="F3205">
        <v>0</v>
      </c>
      <c r="G3205">
        <v>0</v>
      </c>
      <c r="H3205">
        <v>0</v>
      </c>
      <c r="I3205">
        <v>0</v>
      </c>
      <c r="J3205">
        <v>0</v>
      </c>
      <c r="K3205">
        <v>485</v>
      </c>
      <c r="L3205">
        <v>482</v>
      </c>
      <c r="M3205">
        <v>3</v>
      </c>
      <c r="N3205">
        <v>0</v>
      </c>
    </row>
    <row r="3206" spans="1:14" x14ac:dyDescent="0.25">
      <c r="A3206" t="s">
        <v>6939</v>
      </c>
      <c r="B3206" t="s">
        <v>72</v>
      </c>
      <c r="C3206" t="s">
        <v>213</v>
      </c>
      <c r="D3206" t="s">
        <v>4056</v>
      </c>
      <c r="E3206">
        <v>0</v>
      </c>
      <c r="F3206">
        <v>0</v>
      </c>
      <c r="G3206">
        <v>0</v>
      </c>
      <c r="H3206">
        <v>0</v>
      </c>
      <c r="I3206">
        <v>0</v>
      </c>
      <c r="J3206">
        <v>0</v>
      </c>
      <c r="K3206">
        <v>263</v>
      </c>
      <c r="L3206">
        <v>254</v>
      </c>
      <c r="M3206">
        <v>8</v>
      </c>
      <c r="N3206">
        <v>1</v>
      </c>
    </row>
    <row r="3207" spans="1:14" x14ac:dyDescent="0.25">
      <c r="A3207" t="s">
        <v>6940</v>
      </c>
      <c r="B3207" t="s">
        <v>72</v>
      </c>
      <c r="C3207" t="s">
        <v>214</v>
      </c>
      <c r="D3207" t="s">
        <v>4056</v>
      </c>
      <c r="E3207">
        <v>0</v>
      </c>
      <c r="F3207">
        <v>0</v>
      </c>
      <c r="G3207">
        <v>0</v>
      </c>
      <c r="H3207">
        <v>0</v>
      </c>
      <c r="I3207">
        <v>0</v>
      </c>
      <c r="J3207">
        <v>0</v>
      </c>
      <c r="K3207">
        <v>151</v>
      </c>
      <c r="L3207">
        <v>148</v>
      </c>
      <c r="M3207">
        <v>3</v>
      </c>
      <c r="N3207">
        <v>0</v>
      </c>
    </row>
    <row r="3208" spans="1:14" x14ac:dyDescent="0.25">
      <c r="A3208" t="s">
        <v>6941</v>
      </c>
      <c r="B3208" t="s">
        <v>72</v>
      </c>
      <c r="C3208" t="s">
        <v>215</v>
      </c>
      <c r="D3208" t="s">
        <v>4056</v>
      </c>
      <c r="E3208">
        <v>0</v>
      </c>
      <c r="F3208">
        <v>0</v>
      </c>
      <c r="G3208">
        <v>0</v>
      </c>
      <c r="H3208">
        <v>0</v>
      </c>
      <c r="I3208">
        <v>0</v>
      </c>
      <c r="J3208">
        <v>0</v>
      </c>
      <c r="K3208">
        <v>110</v>
      </c>
      <c r="L3208">
        <v>108</v>
      </c>
      <c r="M3208">
        <v>2</v>
      </c>
      <c r="N3208">
        <v>0</v>
      </c>
    </row>
    <row r="3209" spans="1:14" x14ac:dyDescent="0.25">
      <c r="A3209" t="s">
        <v>6942</v>
      </c>
      <c r="B3209" t="s">
        <v>72</v>
      </c>
      <c r="C3209" t="s">
        <v>216</v>
      </c>
      <c r="D3209" t="s">
        <v>4056</v>
      </c>
      <c r="E3209">
        <v>0</v>
      </c>
      <c r="F3209">
        <v>0</v>
      </c>
      <c r="G3209">
        <v>0</v>
      </c>
      <c r="H3209">
        <v>0</v>
      </c>
      <c r="I3209">
        <v>0</v>
      </c>
      <c r="J3209">
        <v>0</v>
      </c>
      <c r="K3209">
        <v>405</v>
      </c>
      <c r="L3209">
        <v>402</v>
      </c>
      <c r="M3209">
        <v>3</v>
      </c>
      <c r="N3209">
        <v>0</v>
      </c>
    </row>
    <row r="3210" spans="1:14" x14ac:dyDescent="0.25">
      <c r="A3210" t="s">
        <v>6943</v>
      </c>
      <c r="B3210" t="s">
        <v>72</v>
      </c>
      <c r="C3210" t="s">
        <v>217</v>
      </c>
      <c r="D3210" t="s">
        <v>4056</v>
      </c>
      <c r="E3210">
        <v>0</v>
      </c>
      <c r="F3210">
        <v>0</v>
      </c>
      <c r="G3210">
        <v>0</v>
      </c>
      <c r="H3210">
        <v>0</v>
      </c>
      <c r="I3210">
        <v>0</v>
      </c>
      <c r="J3210">
        <v>0</v>
      </c>
      <c r="K3210">
        <v>120</v>
      </c>
      <c r="L3210">
        <v>118</v>
      </c>
      <c r="M3210">
        <v>2</v>
      </c>
      <c r="N3210">
        <v>0</v>
      </c>
    </row>
    <row r="3211" spans="1:14" x14ac:dyDescent="0.25">
      <c r="A3211" t="s">
        <v>6944</v>
      </c>
      <c r="B3211" t="s">
        <v>72</v>
      </c>
      <c r="C3211" t="s">
        <v>218</v>
      </c>
      <c r="D3211" t="s">
        <v>4056</v>
      </c>
      <c r="E3211">
        <v>0</v>
      </c>
      <c r="F3211">
        <v>0</v>
      </c>
      <c r="G3211">
        <v>0</v>
      </c>
      <c r="H3211">
        <v>0</v>
      </c>
      <c r="I3211">
        <v>0</v>
      </c>
      <c r="J3211">
        <v>0</v>
      </c>
      <c r="K3211">
        <v>1146</v>
      </c>
      <c r="L3211">
        <v>1131</v>
      </c>
      <c r="M3211">
        <v>14</v>
      </c>
      <c r="N3211">
        <v>1</v>
      </c>
    </row>
    <row r="3212" spans="1:14" x14ac:dyDescent="0.25">
      <c r="A3212" t="s">
        <v>6945</v>
      </c>
      <c r="B3212" t="s">
        <v>72</v>
      </c>
      <c r="C3212" t="s">
        <v>219</v>
      </c>
      <c r="D3212" t="s">
        <v>4056</v>
      </c>
      <c r="E3212">
        <v>0</v>
      </c>
      <c r="F3212">
        <v>0</v>
      </c>
      <c r="G3212">
        <v>0</v>
      </c>
      <c r="H3212">
        <v>0</v>
      </c>
      <c r="I3212">
        <v>0</v>
      </c>
      <c r="J3212">
        <v>0</v>
      </c>
      <c r="K3212">
        <v>194</v>
      </c>
      <c r="L3212">
        <v>192</v>
      </c>
      <c r="M3212">
        <v>2</v>
      </c>
      <c r="N3212">
        <v>0</v>
      </c>
    </row>
    <row r="3213" spans="1:14" x14ac:dyDescent="0.25">
      <c r="A3213" t="s">
        <v>6946</v>
      </c>
      <c r="B3213" t="s">
        <v>72</v>
      </c>
      <c r="C3213" t="s">
        <v>220</v>
      </c>
      <c r="D3213" t="s">
        <v>4056</v>
      </c>
      <c r="E3213">
        <v>0</v>
      </c>
      <c r="F3213">
        <v>0</v>
      </c>
      <c r="G3213">
        <v>0</v>
      </c>
      <c r="H3213">
        <v>0</v>
      </c>
      <c r="I3213">
        <v>0</v>
      </c>
      <c r="J3213">
        <v>0</v>
      </c>
      <c r="K3213">
        <v>199</v>
      </c>
      <c r="L3213">
        <v>196</v>
      </c>
      <c r="M3213">
        <v>3</v>
      </c>
      <c r="N3213">
        <v>0</v>
      </c>
    </row>
    <row r="3214" spans="1:14" x14ac:dyDescent="0.25">
      <c r="A3214" t="s">
        <v>6947</v>
      </c>
      <c r="B3214" t="s">
        <v>72</v>
      </c>
      <c r="C3214" t="s">
        <v>221</v>
      </c>
      <c r="D3214" t="s">
        <v>4056</v>
      </c>
      <c r="E3214">
        <v>0</v>
      </c>
      <c r="F3214">
        <v>0</v>
      </c>
      <c r="G3214">
        <v>0</v>
      </c>
      <c r="H3214">
        <v>0</v>
      </c>
      <c r="I3214">
        <v>0</v>
      </c>
      <c r="J3214">
        <v>0</v>
      </c>
      <c r="K3214">
        <v>217</v>
      </c>
      <c r="L3214">
        <v>210</v>
      </c>
      <c r="M3214">
        <v>7</v>
      </c>
      <c r="N3214">
        <v>0</v>
      </c>
    </row>
    <row r="3215" spans="1:14" x14ac:dyDescent="0.25">
      <c r="A3215" t="s">
        <v>6948</v>
      </c>
      <c r="B3215" t="s">
        <v>72</v>
      </c>
      <c r="C3215" t="s">
        <v>222</v>
      </c>
      <c r="D3215" t="s">
        <v>4056</v>
      </c>
      <c r="E3215">
        <v>0</v>
      </c>
      <c r="F3215">
        <v>0</v>
      </c>
      <c r="G3215">
        <v>0</v>
      </c>
      <c r="H3215">
        <v>0</v>
      </c>
      <c r="I3215">
        <v>0</v>
      </c>
      <c r="J3215">
        <v>0</v>
      </c>
      <c r="K3215">
        <v>104</v>
      </c>
      <c r="L3215">
        <v>102</v>
      </c>
      <c r="M3215">
        <v>2</v>
      </c>
      <c r="N3215">
        <v>0</v>
      </c>
    </row>
    <row r="3216" spans="1:14" x14ac:dyDescent="0.25">
      <c r="A3216" t="s">
        <v>6949</v>
      </c>
      <c r="B3216" t="s">
        <v>72</v>
      </c>
      <c r="C3216" t="s">
        <v>223</v>
      </c>
      <c r="D3216" t="s">
        <v>4056</v>
      </c>
      <c r="E3216">
        <v>0</v>
      </c>
      <c r="F3216">
        <v>0</v>
      </c>
      <c r="G3216">
        <v>0</v>
      </c>
      <c r="H3216">
        <v>0</v>
      </c>
      <c r="I3216">
        <v>0</v>
      </c>
      <c r="J3216">
        <v>0</v>
      </c>
      <c r="K3216">
        <v>128</v>
      </c>
      <c r="L3216">
        <v>125</v>
      </c>
      <c r="M3216">
        <v>3</v>
      </c>
      <c r="N3216">
        <v>0</v>
      </c>
    </row>
    <row r="3217" spans="1:14" x14ac:dyDescent="0.25">
      <c r="A3217" t="s">
        <v>6950</v>
      </c>
      <c r="B3217" t="s">
        <v>72</v>
      </c>
      <c r="C3217" t="s">
        <v>224</v>
      </c>
      <c r="D3217" t="s">
        <v>4056</v>
      </c>
      <c r="E3217">
        <v>0</v>
      </c>
      <c r="F3217">
        <v>0</v>
      </c>
      <c r="G3217">
        <v>0</v>
      </c>
      <c r="H3217">
        <v>0</v>
      </c>
      <c r="I3217">
        <v>0</v>
      </c>
      <c r="J3217">
        <v>0</v>
      </c>
      <c r="K3217">
        <v>62</v>
      </c>
      <c r="L3217">
        <v>59</v>
      </c>
      <c r="M3217">
        <v>3</v>
      </c>
      <c r="N3217">
        <v>0</v>
      </c>
    </row>
    <row r="3218" spans="1:14" x14ac:dyDescent="0.25">
      <c r="A3218" t="s">
        <v>6951</v>
      </c>
      <c r="B3218" t="s">
        <v>72</v>
      </c>
      <c r="C3218" t="s">
        <v>225</v>
      </c>
      <c r="D3218" t="s">
        <v>4056</v>
      </c>
      <c r="E3218">
        <v>0</v>
      </c>
      <c r="F3218">
        <v>0</v>
      </c>
      <c r="G3218">
        <v>0</v>
      </c>
      <c r="H3218">
        <v>0</v>
      </c>
      <c r="I3218">
        <v>0</v>
      </c>
      <c r="J3218">
        <v>0</v>
      </c>
      <c r="K3218">
        <v>123</v>
      </c>
      <c r="L3218">
        <v>121</v>
      </c>
      <c r="M3218">
        <v>2</v>
      </c>
      <c r="N3218">
        <v>0</v>
      </c>
    </row>
    <row r="3219" spans="1:14" x14ac:dyDescent="0.25">
      <c r="A3219" t="s">
        <v>6952</v>
      </c>
      <c r="B3219" t="s">
        <v>72</v>
      </c>
      <c r="C3219" t="s">
        <v>226</v>
      </c>
      <c r="D3219" t="s">
        <v>4056</v>
      </c>
      <c r="E3219">
        <v>0</v>
      </c>
      <c r="F3219">
        <v>0</v>
      </c>
      <c r="G3219">
        <v>0</v>
      </c>
      <c r="H3219">
        <v>0</v>
      </c>
      <c r="I3219">
        <v>0</v>
      </c>
      <c r="J3219">
        <v>0</v>
      </c>
      <c r="K3219">
        <v>225</v>
      </c>
      <c r="L3219">
        <v>220</v>
      </c>
      <c r="M3219">
        <v>5</v>
      </c>
      <c r="N3219">
        <v>0</v>
      </c>
    </row>
    <row r="3220" spans="1:14" x14ac:dyDescent="0.25">
      <c r="A3220" t="s">
        <v>6953</v>
      </c>
      <c r="B3220" t="s">
        <v>72</v>
      </c>
      <c r="C3220" t="s">
        <v>227</v>
      </c>
      <c r="D3220" t="s">
        <v>4056</v>
      </c>
      <c r="E3220">
        <v>0</v>
      </c>
      <c r="F3220">
        <v>0</v>
      </c>
      <c r="G3220">
        <v>0</v>
      </c>
      <c r="H3220">
        <v>0</v>
      </c>
      <c r="I3220">
        <v>0</v>
      </c>
      <c r="J3220">
        <v>0</v>
      </c>
      <c r="K3220">
        <v>247</v>
      </c>
      <c r="L3220">
        <v>246</v>
      </c>
      <c r="M3220">
        <v>1</v>
      </c>
      <c r="N3220">
        <v>0</v>
      </c>
    </row>
    <row r="3221" spans="1:14" x14ac:dyDescent="0.25">
      <c r="A3221" t="s">
        <v>6954</v>
      </c>
      <c r="B3221" t="s">
        <v>72</v>
      </c>
      <c r="C3221" t="s">
        <v>228</v>
      </c>
      <c r="D3221" t="s">
        <v>4056</v>
      </c>
      <c r="E3221">
        <v>0</v>
      </c>
      <c r="F3221">
        <v>0</v>
      </c>
      <c r="G3221">
        <v>0</v>
      </c>
      <c r="H3221">
        <v>0</v>
      </c>
      <c r="I3221">
        <v>0</v>
      </c>
      <c r="J3221">
        <v>0</v>
      </c>
      <c r="K3221">
        <v>101</v>
      </c>
      <c r="L3221">
        <v>100</v>
      </c>
      <c r="M3221">
        <v>0</v>
      </c>
      <c r="N3221">
        <v>1</v>
      </c>
    </row>
    <row r="3222" spans="1:14" x14ac:dyDescent="0.25">
      <c r="A3222" t="s">
        <v>6955</v>
      </c>
      <c r="B3222" t="s">
        <v>72</v>
      </c>
      <c r="C3222" t="s">
        <v>229</v>
      </c>
      <c r="D3222" t="s">
        <v>4056</v>
      </c>
      <c r="E3222">
        <v>0</v>
      </c>
      <c r="F3222">
        <v>0</v>
      </c>
      <c r="G3222">
        <v>0</v>
      </c>
      <c r="H3222">
        <v>0</v>
      </c>
      <c r="I3222">
        <v>0</v>
      </c>
      <c r="J3222">
        <v>0</v>
      </c>
      <c r="K3222">
        <v>178</v>
      </c>
      <c r="L3222">
        <v>171</v>
      </c>
      <c r="M3222">
        <v>7</v>
      </c>
      <c r="N3222">
        <v>0</v>
      </c>
    </row>
    <row r="3223" spans="1:14" x14ac:dyDescent="0.25">
      <c r="A3223" t="s">
        <v>6956</v>
      </c>
      <c r="B3223" t="s">
        <v>72</v>
      </c>
      <c r="C3223" t="s">
        <v>230</v>
      </c>
      <c r="D3223" t="s">
        <v>4056</v>
      </c>
      <c r="E3223">
        <v>0</v>
      </c>
      <c r="F3223">
        <v>0</v>
      </c>
      <c r="G3223">
        <v>0</v>
      </c>
      <c r="H3223">
        <v>0</v>
      </c>
      <c r="I3223">
        <v>0</v>
      </c>
      <c r="J3223">
        <v>0</v>
      </c>
      <c r="K3223">
        <v>207</v>
      </c>
      <c r="L3223">
        <v>202</v>
      </c>
      <c r="M3223">
        <v>5</v>
      </c>
      <c r="N3223">
        <v>0</v>
      </c>
    </row>
    <row r="3224" spans="1:14" x14ac:dyDescent="0.25">
      <c r="A3224" t="s">
        <v>6957</v>
      </c>
      <c r="B3224" t="s">
        <v>72</v>
      </c>
      <c r="C3224" t="s">
        <v>231</v>
      </c>
      <c r="D3224" t="s">
        <v>4056</v>
      </c>
      <c r="E3224">
        <v>0</v>
      </c>
      <c r="F3224">
        <v>0</v>
      </c>
      <c r="G3224">
        <v>0</v>
      </c>
      <c r="H3224">
        <v>0</v>
      </c>
      <c r="I3224">
        <v>0</v>
      </c>
      <c r="J3224">
        <v>0</v>
      </c>
      <c r="K3224">
        <v>166</v>
      </c>
      <c r="L3224">
        <v>166</v>
      </c>
      <c r="M3224">
        <v>0</v>
      </c>
      <c r="N3224">
        <v>0</v>
      </c>
    </row>
    <row r="3225" spans="1:14" x14ac:dyDescent="0.25">
      <c r="A3225" t="s">
        <v>6958</v>
      </c>
      <c r="B3225" t="s">
        <v>72</v>
      </c>
      <c r="C3225" t="s">
        <v>232</v>
      </c>
      <c r="D3225" t="s">
        <v>4056</v>
      </c>
      <c r="E3225">
        <v>0</v>
      </c>
      <c r="F3225">
        <v>0</v>
      </c>
      <c r="G3225">
        <v>0</v>
      </c>
      <c r="H3225">
        <v>0</v>
      </c>
      <c r="I3225">
        <v>0</v>
      </c>
      <c r="J3225">
        <v>0</v>
      </c>
      <c r="K3225">
        <v>365</v>
      </c>
      <c r="L3225">
        <v>354</v>
      </c>
      <c r="M3225">
        <v>9</v>
      </c>
      <c r="N3225">
        <v>2</v>
      </c>
    </row>
    <row r="3226" spans="1:14" x14ac:dyDescent="0.25">
      <c r="A3226" t="s">
        <v>6959</v>
      </c>
      <c r="B3226" t="s">
        <v>72</v>
      </c>
      <c r="C3226" t="s">
        <v>233</v>
      </c>
      <c r="D3226" t="s">
        <v>4056</v>
      </c>
      <c r="E3226">
        <v>0</v>
      </c>
      <c r="F3226">
        <v>0</v>
      </c>
      <c r="G3226">
        <v>0</v>
      </c>
      <c r="H3226">
        <v>0</v>
      </c>
      <c r="I3226">
        <v>0</v>
      </c>
      <c r="J3226">
        <v>0</v>
      </c>
      <c r="K3226">
        <v>159</v>
      </c>
      <c r="L3226">
        <v>156</v>
      </c>
      <c r="M3226">
        <v>3</v>
      </c>
      <c r="N3226">
        <v>0</v>
      </c>
    </row>
    <row r="3227" spans="1:14" x14ac:dyDescent="0.25">
      <c r="A3227" t="s">
        <v>6960</v>
      </c>
      <c r="B3227" t="s">
        <v>72</v>
      </c>
      <c r="C3227" t="s">
        <v>234</v>
      </c>
      <c r="D3227" t="s">
        <v>4056</v>
      </c>
      <c r="E3227">
        <v>0</v>
      </c>
      <c r="F3227">
        <v>0</v>
      </c>
      <c r="G3227">
        <v>0</v>
      </c>
      <c r="H3227">
        <v>0</v>
      </c>
      <c r="I3227">
        <v>0</v>
      </c>
      <c r="J3227">
        <v>0</v>
      </c>
      <c r="K3227">
        <v>613</v>
      </c>
      <c r="L3227">
        <v>601</v>
      </c>
      <c r="M3227">
        <v>12</v>
      </c>
      <c r="N3227">
        <v>0</v>
      </c>
    </row>
    <row r="3228" spans="1:14" x14ac:dyDescent="0.25">
      <c r="A3228" t="s">
        <v>6961</v>
      </c>
      <c r="B3228" t="s">
        <v>72</v>
      </c>
      <c r="C3228" t="s">
        <v>235</v>
      </c>
      <c r="D3228" t="s">
        <v>4056</v>
      </c>
      <c r="E3228">
        <v>0</v>
      </c>
      <c r="F3228">
        <v>0</v>
      </c>
      <c r="G3228">
        <v>0</v>
      </c>
      <c r="H3228">
        <v>0</v>
      </c>
      <c r="I3228">
        <v>0</v>
      </c>
      <c r="J3228">
        <v>0</v>
      </c>
      <c r="K3228">
        <v>74</v>
      </c>
      <c r="L3228">
        <v>73</v>
      </c>
      <c r="M3228">
        <v>1</v>
      </c>
      <c r="N3228">
        <v>0</v>
      </c>
    </row>
    <row r="3229" spans="1:14" x14ac:dyDescent="0.25">
      <c r="A3229" t="s">
        <v>6962</v>
      </c>
      <c r="B3229" t="s">
        <v>72</v>
      </c>
      <c r="C3229" t="s">
        <v>236</v>
      </c>
      <c r="D3229" t="s">
        <v>4056</v>
      </c>
      <c r="E3229">
        <v>0</v>
      </c>
      <c r="F3229">
        <v>0</v>
      </c>
      <c r="G3229">
        <v>0</v>
      </c>
      <c r="H3229">
        <v>0</v>
      </c>
      <c r="I3229">
        <v>0</v>
      </c>
      <c r="J3229">
        <v>0</v>
      </c>
      <c r="K3229">
        <v>165</v>
      </c>
      <c r="L3229">
        <v>162</v>
      </c>
      <c r="M3229">
        <v>3</v>
      </c>
      <c r="N3229">
        <v>0</v>
      </c>
    </row>
    <row r="3230" spans="1:14" x14ac:dyDescent="0.25">
      <c r="A3230" t="s">
        <v>6963</v>
      </c>
      <c r="B3230" t="s">
        <v>72</v>
      </c>
      <c r="C3230" t="s">
        <v>237</v>
      </c>
      <c r="D3230" t="s">
        <v>4056</v>
      </c>
      <c r="E3230">
        <v>0</v>
      </c>
      <c r="F3230">
        <v>0</v>
      </c>
      <c r="G3230">
        <v>0</v>
      </c>
      <c r="H3230">
        <v>0</v>
      </c>
      <c r="I3230">
        <v>0</v>
      </c>
      <c r="J3230">
        <v>0</v>
      </c>
      <c r="K3230">
        <v>412</v>
      </c>
      <c r="L3230">
        <v>403</v>
      </c>
      <c r="M3230">
        <v>9</v>
      </c>
      <c r="N3230">
        <v>0</v>
      </c>
    </row>
    <row r="3231" spans="1:14" x14ac:dyDescent="0.25">
      <c r="A3231" t="s">
        <v>6964</v>
      </c>
      <c r="B3231" t="s">
        <v>72</v>
      </c>
      <c r="C3231" t="s">
        <v>238</v>
      </c>
      <c r="D3231" t="s">
        <v>4056</v>
      </c>
      <c r="E3231">
        <v>0</v>
      </c>
      <c r="F3231">
        <v>0</v>
      </c>
      <c r="G3231">
        <v>0</v>
      </c>
      <c r="H3231">
        <v>0</v>
      </c>
      <c r="I3231">
        <v>0</v>
      </c>
      <c r="J3231">
        <v>0</v>
      </c>
      <c r="K3231">
        <v>138</v>
      </c>
      <c r="L3231">
        <v>137</v>
      </c>
      <c r="M3231">
        <v>1</v>
      </c>
      <c r="N3231">
        <v>0</v>
      </c>
    </row>
    <row r="3232" spans="1:14" x14ac:dyDescent="0.25">
      <c r="A3232" t="s">
        <v>6965</v>
      </c>
      <c r="B3232" t="s">
        <v>72</v>
      </c>
      <c r="C3232" t="s">
        <v>239</v>
      </c>
      <c r="D3232" t="s">
        <v>4056</v>
      </c>
      <c r="E3232">
        <v>0</v>
      </c>
      <c r="F3232">
        <v>0</v>
      </c>
      <c r="G3232">
        <v>0</v>
      </c>
      <c r="H3232">
        <v>0</v>
      </c>
      <c r="I3232">
        <v>0</v>
      </c>
      <c r="J3232">
        <v>0</v>
      </c>
      <c r="K3232">
        <v>187</v>
      </c>
      <c r="L3232">
        <v>185</v>
      </c>
      <c r="M3232">
        <v>2</v>
      </c>
      <c r="N3232">
        <v>0</v>
      </c>
    </row>
    <row r="3233" spans="1:14" x14ac:dyDescent="0.25">
      <c r="A3233" t="s">
        <v>6966</v>
      </c>
      <c r="B3233" t="s">
        <v>72</v>
      </c>
      <c r="C3233" t="s">
        <v>240</v>
      </c>
      <c r="D3233" t="s">
        <v>4056</v>
      </c>
      <c r="E3233">
        <v>0</v>
      </c>
      <c r="F3233">
        <v>0</v>
      </c>
      <c r="G3233">
        <v>0</v>
      </c>
      <c r="H3233">
        <v>0</v>
      </c>
      <c r="I3233">
        <v>0</v>
      </c>
      <c r="J3233">
        <v>0</v>
      </c>
      <c r="K3233">
        <v>184</v>
      </c>
      <c r="L3233">
        <v>183</v>
      </c>
      <c r="M3233">
        <v>1</v>
      </c>
      <c r="N3233">
        <v>0</v>
      </c>
    </row>
    <row r="3234" spans="1:14" x14ac:dyDescent="0.25">
      <c r="A3234" t="s">
        <v>6967</v>
      </c>
      <c r="B3234" t="s">
        <v>72</v>
      </c>
      <c r="C3234" t="s">
        <v>241</v>
      </c>
      <c r="D3234" t="s">
        <v>4056</v>
      </c>
      <c r="E3234">
        <v>0</v>
      </c>
      <c r="F3234">
        <v>0</v>
      </c>
      <c r="G3234">
        <v>0</v>
      </c>
      <c r="H3234">
        <v>0</v>
      </c>
      <c r="I3234">
        <v>0</v>
      </c>
      <c r="J3234">
        <v>0</v>
      </c>
      <c r="K3234">
        <v>91</v>
      </c>
      <c r="L3234">
        <v>87</v>
      </c>
      <c r="M3234">
        <v>4</v>
      </c>
      <c r="N3234">
        <v>0</v>
      </c>
    </row>
    <row r="3235" spans="1:14" x14ac:dyDescent="0.25">
      <c r="A3235" t="s">
        <v>6968</v>
      </c>
      <c r="B3235" t="s">
        <v>72</v>
      </c>
      <c r="C3235" t="s">
        <v>242</v>
      </c>
      <c r="D3235" t="s">
        <v>4056</v>
      </c>
      <c r="E3235">
        <v>0</v>
      </c>
      <c r="F3235">
        <v>0</v>
      </c>
      <c r="G3235">
        <v>0</v>
      </c>
      <c r="H3235">
        <v>0</v>
      </c>
      <c r="I3235">
        <v>0</v>
      </c>
      <c r="J3235">
        <v>0</v>
      </c>
      <c r="K3235">
        <v>350</v>
      </c>
      <c r="L3235">
        <v>344</v>
      </c>
      <c r="M3235">
        <v>6</v>
      </c>
      <c r="N3235">
        <v>0</v>
      </c>
    </row>
    <row r="3236" spans="1:14" x14ac:dyDescent="0.25">
      <c r="A3236" t="s">
        <v>6969</v>
      </c>
      <c r="B3236" t="s">
        <v>72</v>
      </c>
      <c r="C3236" t="s">
        <v>243</v>
      </c>
      <c r="D3236" t="s">
        <v>4056</v>
      </c>
      <c r="E3236">
        <v>0</v>
      </c>
      <c r="F3236">
        <v>0</v>
      </c>
      <c r="G3236">
        <v>0</v>
      </c>
      <c r="H3236">
        <v>0</v>
      </c>
      <c r="I3236">
        <v>0</v>
      </c>
      <c r="J3236">
        <v>0</v>
      </c>
      <c r="K3236">
        <v>133</v>
      </c>
      <c r="L3236">
        <v>133</v>
      </c>
      <c r="M3236">
        <v>0</v>
      </c>
      <c r="N3236">
        <v>0</v>
      </c>
    </row>
    <row r="3237" spans="1:14" x14ac:dyDescent="0.25">
      <c r="A3237" t="s">
        <v>6970</v>
      </c>
      <c r="B3237" t="s">
        <v>72</v>
      </c>
      <c r="C3237" t="s">
        <v>93</v>
      </c>
      <c r="D3237" t="s">
        <v>4058</v>
      </c>
      <c r="E3237">
        <v>0</v>
      </c>
      <c r="F3237">
        <v>0</v>
      </c>
      <c r="G3237">
        <v>0</v>
      </c>
      <c r="H3237">
        <v>0</v>
      </c>
      <c r="I3237">
        <v>0</v>
      </c>
      <c r="J3237">
        <v>0</v>
      </c>
      <c r="K3237">
        <v>96</v>
      </c>
      <c r="L3237">
        <v>96</v>
      </c>
      <c r="M3237">
        <v>0</v>
      </c>
      <c r="N3237">
        <v>0</v>
      </c>
    </row>
    <row r="3238" spans="1:14" x14ac:dyDescent="0.25">
      <c r="A3238" t="s">
        <v>6971</v>
      </c>
      <c r="B3238" t="s">
        <v>72</v>
      </c>
      <c r="C3238" t="s">
        <v>94</v>
      </c>
      <c r="D3238" t="s">
        <v>4058</v>
      </c>
      <c r="E3238">
        <v>0</v>
      </c>
      <c r="F3238">
        <v>0</v>
      </c>
      <c r="G3238">
        <v>0</v>
      </c>
      <c r="H3238">
        <v>0</v>
      </c>
      <c r="I3238">
        <v>0</v>
      </c>
      <c r="J3238">
        <v>0</v>
      </c>
      <c r="K3238">
        <v>215</v>
      </c>
      <c r="L3238">
        <v>208</v>
      </c>
      <c r="M3238">
        <v>6</v>
      </c>
      <c r="N3238">
        <v>1</v>
      </c>
    </row>
    <row r="3239" spans="1:14" x14ac:dyDescent="0.25">
      <c r="A3239" t="s">
        <v>6972</v>
      </c>
      <c r="B3239" t="s">
        <v>72</v>
      </c>
      <c r="C3239" t="s">
        <v>95</v>
      </c>
      <c r="D3239" t="s">
        <v>4058</v>
      </c>
      <c r="E3239">
        <v>0</v>
      </c>
      <c r="F3239">
        <v>0</v>
      </c>
      <c r="G3239">
        <v>0</v>
      </c>
      <c r="H3239">
        <v>0</v>
      </c>
      <c r="I3239">
        <v>0</v>
      </c>
      <c r="J3239">
        <v>0</v>
      </c>
      <c r="K3239">
        <v>145</v>
      </c>
      <c r="L3239">
        <v>142</v>
      </c>
      <c r="M3239">
        <v>3</v>
      </c>
      <c r="N3239">
        <v>0</v>
      </c>
    </row>
    <row r="3240" spans="1:14" x14ac:dyDescent="0.25">
      <c r="A3240" t="s">
        <v>6973</v>
      </c>
      <c r="B3240" t="s">
        <v>72</v>
      </c>
      <c r="C3240" t="s">
        <v>96</v>
      </c>
      <c r="D3240" t="s">
        <v>4058</v>
      </c>
      <c r="E3240">
        <v>0</v>
      </c>
      <c r="F3240">
        <v>0</v>
      </c>
      <c r="G3240">
        <v>0</v>
      </c>
      <c r="H3240">
        <v>0</v>
      </c>
      <c r="I3240">
        <v>0</v>
      </c>
      <c r="J3240">
        <v>0</v>
      </c>
      <c r="K3240">
        <v>103</v>
      </c>
      <c r="L3240">
        <v>101</v>
      </c>
      <c r="M3240">
        <v>2</v>
      </c>
      <c r="N3240">
        <v>0</v>
      </c>
    </row>
    <row r="3241" spans="1:14" x14ac:dyDescent="0.25">
      <c r="A3241" t="s">
        <v>6974</v>
      </c>
      <c r="B3241" t="s">
        <v>72</v>
      </c>
      <c r="C3241" t="s">
        <v>97</v>
      </c>
      <c r="D3241" t="s">
        <v>4058</v>
      </c>
      <c r="E3241">
        <v>0</v>
      </c>
      <c r="F3241">
        <v>0</v>
      </c>
      <c r="G3241">
        <v>0</v>
      </c>
      <c r="H3241">
        <v>0</v>
      </c>
      <c r="I3241">
        <v>0</v>
      </c>
      <c r="J3241">
        <v>0</v>
      </c>
      <c r="K3241">
        <v>87</v>
      </c>
      <c r="L3241">
        <v>87</v>
      </c>
      <c r="M3241">
        <v>0</v>
      </c>
      <c r="N3241">
        <v>0</v>
      </c>
    </row>
    <row r="3242" spans="1:14" x14ac:dyDescent="0.25">
      <c r="A3242" t="s">
        <v>6975</v>
      </c>
      <c r="B3242" t="s">
        <v>72</v>
      </c>
      <c r="C3242" t="s">
        <v>98</v>
      </c>
      <c r="D3242" t="s">
        <v>4058</v>
      </c>
      <c r="E3242">
        <v>0</v>
      </c>
      <c r="F3242">
        <v>0</v>
      </c>
      <c r="G3242">
        <v>0</v>
      </c>
      <c r="H3242">
        <v>0</v>
      </c>
      <c r="I3242">
        <v>0</v>
      </c>
      <c r="J3242">
        <v>0</v>
      </c>
      <c r="K3242">
        <v>248</v>
      </c>
      <c r="L3242">
        <v>240</v>
      </c>
      <c r="M3242">
        <v>6</v>
      </c>
      <c r="N3242">
        <v>2</v>
      </c>
    </row>
    <row r="3243" spans="1:14" x14ac:dyDescent="0.25">
      <c r="A3243" t="s">
        <v>6976</v>
      </c>
      <c r="B3243" t="s">
        <v>72</v>
      </c>
      <c r="C3243" t="s">
        <v>99</v>
      </c>
      <c r="D3243" t="s">
        <v>4058</v>
      </c>
      <c r="E3243">
        <v>0</v>
      </c>
      <c r="F3243">
        <v>0</v>
      </c>
      <c r="G3243">
        <v>0</v>
      </c>
      <c r="H3243">
        <v>0</v>
      </c>
      <c r="I3243">
        <v>0</v>
      </c>
      <c r="J3243">
        <v>0</v>
      </c>
      <c r="K3243">
        <v>455</v>
      </c>
      <c r="L3243">
        <v>447</v>
      </c>
      <c r="M3243">
        <v>7</v>
      </c>
      <c r="N3243">
        <v>1</v>
      </c>
    </row>
    <row r="3244" spans="1:14" x14ac:dyDescent="0.25">
      <c r="A3244" t="s">
        <v>6977</v>
      </c>
      <c r="B3244" t="s">
        <v>72</v>
      </c>
      <c r="C3244" t="s">
        <v>100</v>
      </c>
      <c r="D3244" t="s">
        <v>4058</v>
      </c>
      <c r="E3244">
        <v>0</v>
      </c>
      <c r="F3244">
        <v>0</v>
      </c>
      <c r="G3244">
        <v>0</v>
      </c>
      <c r="H3244">
        <v>0</v>
      </c>
      <c r="I3244">
        <v>0</v>
      </c>
      <c r="J3244">
        <v>0</v>
      </c>
      <c r="K3244">
        <v>84</v>
      </c>
      <c r="L3244">
        <v>83</v>
      </c>
      <c r="M3244">
        <v>1</v>
      </c>
      <c r="N3244">
        <v>0</v>
      </c>
    </row>
    <row r="3245" spans="1:14" x14ac:dyDescent="0.25">
      <c r="A3245" t="s">
        <v>6978</v>
      </c>
      <c r="B3245" t="s">
        <v>72</v>
      </c>
      <c r="C3245" t="s">
        <v>101</v>
      </c>
      <c r="D3245" t="s">
        <v>4058</v>
      </c>
      <c r="E3245">
        <v>0</v>
      </c>
      <c r="F3245">
        <v>0</v>
      </c>
      <c r="G3245">
        <v>0</v>
      </c>
      <c r="H3245">
        <v>0</v>
      </c>
      <c r="I3245">
        <v>0</v>
      </c>
      <c r="J3245">
        <v>0</v>
      </c>
      <c r="K3245">
        <v>62</v>
      </c>
      <c r="L3245">
        <v>61</v>
      </c>
      <c r="M3245">
        <v>0</v>
      </c>
      <c r="N3245">
        <v>1</v>
      </c>
    </row>
    <row r="3246" spans="1:14" x14ac:dyDescent="0.25">
      <c r="A3246" t="s">
        <v>6979</v>
      </c>
      <c r="B3246" t="s">
        <v>72</v>
      </c>
      <c r="C3246" t="s">
        <v>102</v>
      </c>
      <c r="D3246" t="s">
        <v>4058</v>
      </c>
      <c r="E3246">
        <v>0</v>
      </c>
      <c r="F3246">
        <v>0</v>
      </c>
      <c r="G3246">
        <v>0</v>
      </c>
      <c r="H3246">
        <v>0</v>
      </c>
      <c r="I3246">
        <v>0</v>
      </c>
      <c r="J3246">
        <v>0</v>
      </c>
      <c r="K3246">
        <v>133</v>
      </c>
      <c r="L3246">
        <v>131</v>
      </c>
      <c r="M3246">
        <v>2</v>
      </c>
      <c r="N3246">
        <v>0</v>
      </c>
    </row>
    <row r="3247" spans="1:14" x14ac:dyDescent="0.25">
      <c r="A3247" t="s">
        <v>6980</v>
      </c>
      <c r="B3247" t="s">
        <v>72</v>
      </c>
      <c r="C3247" t="s">
        <v>103</v>
      </c>
      <c r="D3247" t="s">
        <v>4058</v>
      </c>
      <c r="E3247">
        <v>0</v>
      </c>
      <c r="F3247">
        <v>0</v>
      </c>
      <c r="G3247">
        <v>0</v>
      </c>
      <c r="H3247">
        <v>0</v>
      </c>
      <c r="I3247">
        <v>0</v>
      </c>
      <c r="J3247">
        <v>0</v>
      </c>
      <c r="K3247">
        <v>204</v>
      </c>
      <c r="L3247">
        <v>202</v>
      </c>
      <c r="M3247">
        <v>2</v>
      </c>
      <c r="N3247">
        <v>0</v>
      </c>
    </row>
    <row r="3248" spans="1:14" x14ac:dyDescent="0.25">
      <c r="A3248" t="s">
        <v>6981</v>
      </c>
      <c r="B3248" t="s">
        <v>72</v>
      </c>
      <c r="C3248" t="s">
        <v>104</v>
      </c>
      <c r="D3248" t="s">
        <v>4058</v>
      </c>
      <c r="E3248">
        <v>0</v>
      </c>
      <c r="F3248">
        <v>0</v>
      </c>
      <c r="G3248">
        <v>0</v>
      </c>
      <c r="H3248">
        <v>0</v>
      </c>
      <c r="I3248">
        <v>0</v>
      </c>
      <c r="J3248">
        <v>0</v>
      </c>
      <c r="K3248">
        <v>147</v>
      </c>
      <c r="L3248">
        <v>146</v>
      </c>
      <c r="M3248">
        <v>1</v>
      </c>
      <c r="N3248">
        <v>0</v>
      </c>
    </row>
    <row r="3249" spans="1:14" x14ac:dyDescent="0.25">
      <c r="A3249" t="s">
        <v>6982</v>
      </c>
      <c r="B3249" t="s">
        <v>72</v>
      </c>
      <c r="C3249" t="s">
        <v>105</v>
      </c>
      <c r="D3249" t="s">
        <v>4058</v>
      </c>
      <c r="E3249">
        <v>0</v>
      </c>
      <c r="F3249">
        <v>0</v>
      </c>
      <c r="G3249">
        <v>0</v>
      </c>
      <c r="H3249">
        <v>0</v>
      </c>
      <c r="I3249">
        <v>0</v>
      </c>
      <c r="J3249">
        <v>0</v>
      </c>
      <c r="K3249">
        <v>350</v>
      </c>
      <c r="L3249">
        <v>346</v>
      </c>
      <c r="M3249">
        <v>4</v>
      </c>
      <c r="N3249">
        <v>0</v>
      </c>
    </row>
    <row r="3250" spans="1:14" x14ac:dyDescent="0.25">
      <c r="A3250" t="s">
        <v>6983</v>
      </c>
      <c r="B3250" t="s">
        <v>72</v>
      </c>
      <c r="C3250" t="s">
        <v>106</v>
      </c>
      <c r="D3250" t="s">
        <v>4058</v>
      </c>
      <c r="E3250">
        <v>0</v>
      </c>
      <c r="F3250">
        <v>0</v>
      </c>
      <c r="G3250">
        <v>0</v>
      </c>
      <c r="H3250">
        <v>0</v>
      </c>
      <c r="I3250">
        <v>0</v>
      </c>
      <c r="J3250">
        <v>0</v>
      </c>
      <c r="K3250">
        <v>131</v>
      </c>
      <c r="L3250">
        <v>128</v>
      </c>
      <c r="M3250">
        <v>2</v>
      </c>
      <c r="N3250">
        <v>1</v>
      </c>
    </row>
    <row r="3251" spans="1:14" x14ac:dyDescent="0.25">
      <c r="A3251" t="s">
        <v>6984</v>
      </c>
      <c r="B3251" t="s">
        <v>72</v>
      </c>
      <c r="C3251" t="s">
        <v>107</v>
      </c>
      <c r="D3251" t="s">
        <v>4058</v>
      </c>
      <c r="E3251">
        <v>0</v>
      </c>
      <c r="F3251">
        <v>0</v>
      </c>
      <c r="G3251">
        <v>0</v>
      </c>
      <c r="H3251">
        <v>0</v>
      </c>
      <c r="I3251">
        <v>0</v>
      </c>
      <c r="J3251">
        <v>0</v>
      </c>
      <c r="K3251">
        <v>108</v>
      </c>
      <c r="L3251">
        <v>107</v>
      </c>
      <c r="M3251">
        <v>1</v>
      </c>
      <c r="N3251">
        <v>0</v>
      </c>
    </row>
    <row r="3252" spans="1:14" x14ac:dyDescent="0.25">
      <c r="A3252" t="s">
        <v>6985</v>
      </c>
      <c r="B3252" t="s">
        <v>72</v>
      </c>
      <c r="C3252" t="s">
        <v>108</v>
      </c>
      <c r="D3252" t="s">
        <v>4058</v>
      </c>
      <c r="E3252">
        <v>0</v>
      </c>
      <c r="F3252">
        <v>0</v>
      </c>
      <c r="G3252">
        <v>0</v>
      </c>
      <c r="H3252">
        <v>0</v>
      </c>
      <c r="I3252">
        <v>0</v>
      </c>
      <c r="J3252">
        <v>0</v>
      </c>
      <c r="K3252">
        <v>289</v>
      </c>
      <c r="L3252">
        <v>279</v>
      </c>
      <c r="M3252">
        <v>9</v>
      </c>
      <c r="N3252">
        <v>1</v>
      </c>
    </row>
    <row r="3253" spans="1:14" x14ac:dyDescent="0.25">
      <c r="A3253" t="s">
        <v>6986</v>
      </c>
      <c r="B3253" t="s">
        <v>72</v>
      </c>
      <c r="C3253" t="s">
        <v>109</v>
      </c>
      <c r="D3253" t="s">
        <v>4058</v>
      </c>
      <c r="E3253">
        <v>0</v>
      </c>
      <c r="F3253">
        <v>0</v>
      </c>
      <c r="G3253">
        <v>0</v>
      </c>
      <c r="H3253">
        <v>0</v>
      </c>
      <c r="I3253">
        <v>0</v>
      </c>
      <c r="J3253">
        <v>0</v>
      </c>
      <c r="K3253">
        <v>374</v>
      </c>
      <c r="L3253">
        <v>367</v>
      </c>
      <c r="M3253">
        <v>6</v>
      </c>
      <c r="N3253">
        <v>1</v>
      </c>
    </row>
    <row r="3254" spans="1:14" x14ac:dyDescent="0.25">
      <c r="A3254" t="s">
        <v>6987</v>
      </c>
      <c r="B3254" t="s">
        <v>72</v>
      </c>
      <c r="C3254" t="s">
        <v>110</v>
      </c>
      <c r="D3254" t="s">
        <v>4058</v>
      </c>
      <c r="E3254">
        <v>0</v>
      </c>
      <c r="F3254">
        <v>0</v>
      </c>
      <c r="G3254">
        <v>0</v>
      </c>
      <c r="H3254">
        <v>0</v>
      </c>
      <c r="I3254">
        <v>0</v>
      </c>
      <c r="J3254">
        <v>0</v>
      </c>
      <c r="K3254">
        <v>438</v>
      </c>
      <c r="L3254">
        <v>429</v>
      </c>
      <c r="M3254">
        <v>9</v>
      </c>
      <c r="N3254">
        <v>0</v>
      </c>
    </row>
    <row r="3255" spans="1:14" x14ac:dyDescent="0.25">
      <c r="A3255" t="s">
        <v>6988</v>
      </c>
      <c r="B3255" t="s">
        <v>72</v>
      </c>
      <c r="C3255" t="s">
        <v>111</v>
      </c>
      <c r="D3255" t="s">
        <v>4058</v>
      </c>
      <c r="E3255">
        <v>0</v>
      </c>
      <c r="F3255">
        <v>0</v>
      </c>
      <c r="G3255">
        <v>0</v>
      </c>
      <c r="H3255">
        <v>0</v>
      </c>
      <c r="I3255">
        <v>0</v>
      </c>
      <c r="J3255">
        <v>0</v>
      </c>
      <c r="K3255">
        <v>115</v>
      </c>
      <c r="L3255">
        <v>114</v>
      </c>
      <c r="M3255">
        <v>1</v>
      </c>
      <c r="N3255">
        <v>0</v>
      </c>
    </row>
    <row r="3256" spans="1:14" x14ac:dyDescent="0.25">
      <c r="A3256" t="s">
        <v>6989</v>
      </c>
      <c r="B3256" t="s">
        <v>72</v>
      </c>
      <c r="C3256" t="s">
        <v>112</v>
      </c>
      <c r="D3256" t="s">
        <v>4058</v>
      </c>
      <c r="E3256">
        <v>0</v>
      </c>
      <c r="F3256">
        <v>0</v>
      </c>
      <c r="G3256">
        <v>0</v>
      </c>
      <c r="H3256">
        <v>0</v>
      </c>
      <c r="I3256">
        <v>0</v>
      </c>
      <c r="J3256">
        <v>0</v>
      </c>
      <c r="K3256">
        <v>128</v>
      </c>
      <c r="L3256">
        <v>126</v>
      </c>
      <c r="M3256">
        <v>2</v>
      </c>
      <c r="N3256">
        <v>0</v>
      </c>
    </row>
    <row r="3257" spans="1:14" x14ac:dyDescent="0.25">
      <c r="A3257" t="s">
        <v>6990</v>
      </c>
      <c r="B3257" t="s">
        <v>72</v>
      </c>
      <c r="C3257" t="s">
        <v>113</v>
      </c>
      <c r="D3257" t="s">
        <v>4058</v>
      </c>
      <c r="E3257">
        <v>0</v>
      </c>
      <c r="F3257">
        <v>0</v>
      </c>
      <c r="G3257">
        <v>0</v>
      </c>
      <c r="H3257">
        <v>0</v>
      </c>
      <c r="I3257">
        <v>0</v>
      </c>
      <c r="J3257">
        <v>0</v>
      </c>
      <c r="K3257">
        <v>481</v>
      </c>
      <c r="L3257">
        <v>477</v>
      </c>
      <c r="M3257">
        <v>4</v>
      </c>
      <c r="N3257">
        <v>0</v>
      </c>
    </row>
    <row r="3258" spans="1:14" x14ac:dyDescent="0.25">
      <c r="A3258" t="s">
        <v>6991</v>
      </c>
      <c r="B3258" t="s">
        <v>72</v>
      </c>
      <c r="C3258" t="s">
        <v>114</v>
      </c>
      <c r="D3258" t="s">
        <v>4058</v>
      </c>
      <c r="E3258">
        <v>0</v>
      </c>
      <c r="F3258">
        <v>0</v>
      </c>
      <c r="G3258">
        <v>0</v>
      </c>
      <c r="H3258">
        <v>0</v>
      </c>
      <c r="I3258">
        <v>0</v>
      </c>
      <c r="J3258">
        <v>0</v>
      </c>
      <c r="K3258">
        <v>121</v>
      </c>
      <c r="L3258">
        <v>118</v>
      </c>
      <c r="M3258">
        <v>3</v>
      </c>
      <c r="N3258">
        <v>0</v>
      </c>
    </row>
    <row r="3259" spans="1:14" x14ac:dyDescent="0.25">
      <c r="A3259" t="s">
        <v>6992</v>
      </c>
      <c r="B3259" t="s">
        <v>72</v>
      </c>
      <c r="C3259" t="s">
        <v>115</v>
      </c>
      <c r="D3259" t="s">
        <v>4058</v>
      </c>
      <c r="E3259">
        <v>0</v>
      </c>
      <c r="F3259">
        <v>0</v>
      </c>
      <c r="G3259">
        <v>0</v>
      </c>
      <c r="H3259">
        <v>0</v>
      </c>
      <c r="I3259">
        <v>0</v>
      </c>
      <c r="J3259">
        <v>0</v>
      </c>
      <c r="K3259">
        <v>259</v>
      </c>
      <c r="L3259">
        <v>258</v>
      </c>
      <c r="M3259">
        <v>1</v>
      </c>
      <c r="N3259">
        <v>0</v>
      </c>
    </row>
    <row r="3260" spans="1:14" x14ac:dyDescent="0.25">
      <c r="A3260" t="s">
        <v>6993</v>
      </c>
      <c r="B3260" t="s">
        <v>72</v>
      </c>
      <c r="C3260" t="s">
        <v>116</v>
      </c>
      <c r="D3260" t="s">
        <v>4058</v>
      </c>
      <c r="E3260">
        <v>0</v>
      </c>
      <c r="F3260">
        <v>0</v>
      </c>
      <c r="G3260">
        <v>0</v>
      </c>
      <c r="H3260">
        <v>0</v>
      </c>
      <c r="I3260">
        <v>0</v>
      </c>
      <c r="J3260">
        <v>0</v>
      </c>
      <c r="K3260">
        <v>179</v>
      </c>
      <c r="L3260">
        <v>176</v>
      </c>
      <c r="M3260">
        <v>3</v>
      </c>
      <c r="N3260">
        <v>0</v>
      </c>
    </row>
    <row r="3261" spans="1:14" x14ac:dyDescent="0.25">
      <c r="A3261" t="s">
        <v>6994</v>
      </c>
      <c r="B3261" t="s">
        <v>72</v>
      </c>
      <c r="C3261" t="s">
        <v>117</v>
      </c>
      <c r="D3261" t="s">
        <v>4058</v>
      </c>
      <c r="E3261">
        <v>0</v>
      </c>
      <c r="F3261">
        <v>0</v>
      </c>
      <c r="G3261">
        <v>0</v>
      </c>
      <c r="H3261">
        <v>0</v>
      </c>
      <c r="I3261">
        <v>0</v>
      </c>
      <c r="J3261">
        <v>0</v>
      </c>
      <c r="K3261">
        <v>182</v>
      </c>
      <c r="L3261">
        <v>177</v>
      </c>
      <c r="M3261">
        <v>5</v>
      </c>
      <c r="N3261">
        <v>0</v>
      </c>
    </row>
    <row r="3262" spans="1:14" x14ac:dyDescent="0.25">
      <c r="A3262" t="s">
        <v>6995</v>
      </c>
      <c r="B3262" t="s">
        <v>72</v>
      </c>
      <c r="C3262" t="s">
        <v>118</v>
      </c>
      <c r="D3262" t="s">
        <v>4058</v>
      </c>
      <c r="E3262">
        <v>0</v>
      </c>
      <c r="F3262">
        <v>0</v>
      </c>
      <c r="G3262">
        <v>0</v>
      </c>
      <c r="H3262">
        <v>0</v>
      </c>
      <c r="I3262">
        <v>0</v>
      </c>
      <c r="J3262">
        <v>0</v>
      </c>
      <c r="K3262">
        <v>4</v>
      </c>
      <c r="L3262">
        <v>4</v>
      </c>
      <c r="M3262">
        <v>0</v>
      </c>
      <c r="N3262">
        <v>0</v>
      </c>
    </row>
    <row r="3263" spans="1:14" x14ac:dyDescent="0.25">
      <c r="A3263" t="s">
        <v>6996</v>
      </c>
      <c r="B3263" t="s">
        <v>72</v>
      </c>
      <c r="C3263" t="s">
        <v>119</v>
      </c>
      <c r="D3263" t="s">
        <v>4058</v>
      </c>
      <c r="E3263">
        <v>0</v>
      </c>
      <c r="F3263">
        <v>0</v>
      </c>
      <c r="G3263">
        <v>0</v>
      </c>
      <c r="H3263">
        <v>0</v>
      </c>
      <c r="I3263">
        <v>0</v>
      </c>
      <c r="J3263">
        <v>0</v>
      </c>
      <c r="K3263">
        <v>275</v>
      </c>
      <c r="L3263">
        <v>273</v>
      </c>
      <c r="M3263">
        <v>2</v>
      </c>
      <c r="N3263">
        <v>0</v>
      </c>
    </row>
    <row r="3264" spans="1:14" x14ac:dyDescent="0.25">
      <c r="A3264" t="s">
        <v>6997</v>
      </c>
      <c r="B3264" t="s">
        <v>72</v>
      </c>
      <c r="C3264" t="s">
        <v>120</v>
      </c>
      <c r="D3264" t="s">
        <v>4058</v>
      </c>
      <c r="E3264">
        <v>0</v>
      </c>
      <c r="F3264">
        <v>0</v>
      </c>
      <c r="G3264">
        <v>0</v>
      </c>
      <c r="H3264">
        <v>0</v>
      </c>
      <c r="I3264">
        <v>0</v>
      </c>
      <c r="J3264">
        <v>0</v>
      </c>
      <c r="K3264">
        <v>188</v>
      </c>
      <c r="L3264">
        <v>183</v>
      </c>
      <c r="M3264">
        <v>5</v>
      </c>
      <c r="N3264">
        <v>0</v>
      </c>
    </row>
    <row r="3265" spans="1:14" x14ac:dyDescent="0.25">
      <c r="A3265" t="s">
        <v>6998</v>
      </c>
      <c r="B3265" t="s">
        <v>72</v>
      </c>
      <c r="C3265" t="s">
        <v>121</v>
      </c>
      <c r="D3265" t="s">
        <v>4058</v>
      </c>
      <c r="E3265">
        <v>0</v>
      </c>
      <c r="F3265">
        <v>0</v>
      </c>
      <c r="G3265">
        <v>0</v>
      </c>
      <c r="H3265">
        <v>0</v>
      </c>
      <c r="I3265">
        <v>0</v>
      </c>
      <c r="J3265">
        <v>0</v>
      </c>
      <c r="K3265">
        <v>253</v>
      </c>
      <c r="L3265">
        <v>246</v>
      </c>
      <c r="M3265">
        <v>6</v>
      </c>
      <c r="N3265">
        <v>1</v>
      </c>
    </row>
    <row r="3266" spans="1:14" x14ac:dyDescent="0.25">
      <c r="A3266" t="s">
        <v>6999</v>
      </c>
      <c r="B3266" t="s">
        <v>72</v>
      </c>
      <c r="C3266" t="s">
        <v>122</v>
      </c>
      <c r="D3266" t="s">
        <v>4058</v>
      </c>
      <c r="E3266">
        <v>0</v>
      </c>
      <c r="F3266">
        <v>0</v>
      </c>
      <c r="G3266">
        <v>0</v>
      </c>
      <c r="H3266">
        <v>0</v>
      </c>
      <c r="I3266">
        <v>0</v>
      </c>
      <c r="J3266">
        <v>0</v>
      </c>
      <c r="K3266">
        <v>180</v>
      </c>
      <c r="L3266">
        <v>180</v>
      </c>
      <c r="M3266">
        <v>0</v>
      </c>
      <c r="N3266">
        <v>0</v>
      </c>
    </row>
    <row r="3267" spans="1:14" x14ac:dyDescent="0.25">
      <c r="A3267" t="s">
        <v>7000</v>
      </c>
      <c r="B3267" t="s">
        <v>72</v>
      </c>
      <c r="C3267" t="s">
        <v>123</v>
      </c>
      <c r="D3267" t="s">
        <v>4058</v>
      </c>
      <c r="E3267">
        <v>0</v>
      </c>
      <c r="F3267">
        <v>0</v>
      </c>
      <c r="G3267">
        <v>0</v>
      </c>
      <c r="H3267">
        <v>0</v>
      </c>
      <c r="I3267">
        <v>0</v>
      </c>
      <c r="J3267">
        <v>0</v>
      </c>
      <c r="K3267">
        <v>71</v>
      </c>
      <c r="L3267">
        <v>70</v>
      </c>
      <c r="M3267">
        <v>1</v>
      </c>
      <c r="N3267">
        <v>0</v>
      </c>
    </row>
    <row r="3268" spans="1:14" x14ac:dyDescent="0.25">
      <c r="A3268" t="s">
        <v>7001</v>
      </c>
      <c r="B3268" t="s">
        <v>72</v>
      </c>
      <c r="C3268" t="s">
        <v>124</v>
      </c>
      <c r="D3268" t="s">
        <v>4058</v>
      </c>
      <c r="E3268">
        <v>0</v>
      </c>
      <c r="F3268">
        <v>0</v>
      </c>
      <c r="G3268">
        <v>0</v>
      </c>
      <c r="H3268">
        <v>0</v>
      </c>
      <c r="I3268">
        <v>0</v>
      </c>
      <c r="J3268">
        <v>0</v>
      </c>
      <c r="K3268">
        <v>135</v>
      </c>
      <c r="L3268">
        <v>133</v>
      </c>
      <c r="M3268">
        <v>1</v>
      </c>
      <c r="N3268">
        <v>1</v>
      </c>
    </row>
    <row r="3269" spans="1:14" x14ac:dyDescent="0.25">
      <c r="A3269" t="s">
        <v>7002</v>
      </c>
      <c r="B3269" t="s">
        <v>72</v>
      </c>
      <c r="C3269" t="s">
        <v>125</v>
      </c>
      <c r="D3269" t="s">
        <v>4058</v>
      </c>
      <c r="E3269">
        <v>0</v>
      </c>
      <c r="F3269">
        <v>0</v>
      </c>
      <c r="G3269">
        <v>0</v>
      </c>
      <c r="H3269">
        <v>0</v>
      </c>
      <c r="I3269">
        <v>0</v>
      </c>
      <c r="J3269">
        <v>0</v>
      </c>
      <c r="K3269">
        <v>462</v>
      </c>
      <c r="L3269">
        <v>452</v>
      </c>
      <c r="M3269">
        <v>9</v>
      </c>
      <c r="N3269">
        <v>1</v>
      </c>
    </row>
    <row r="3270" spans="1:14" x14ac:dyDescent="0.25">
      <c r="A3270" t="s">
        <v>7003</v>
      </c>
      <c r="B3270" t="s">
        <v>72</v>
      </c>
      <c r="C3270" t="s">
        <v>126</v>
      </c>
      <c r="D3270" t="s">
        <v>4058</v>
      </c>
      <c r="E3270">
        <v>0</v>
      </c>
      <c r="F3270">
        <v>0</v>
      </c>
      <c r="G3270">
        <v>0</v>
      </c>
      <c r="H3270">
        <v>0</v>
      </c>
      <c r="I3270">
        <v>0</v>
      </c>
      <c r="J3270">
        <v>0</v>
      </c>
      <c r="K3270">
        <v>435</v>
      </c>
      <c r="L3270">
        <v>424</v>
      </c>
      <c r="M3270">
        <v>9</v>
      </c>
      <c r="N3270">
        <v>2</v>
      </c>
    </row>
    <row r="3271" spans="1:14" x14ac:dyDescent="0.25">
      <c r="A3271" t="s">
        <v>7004</v>
      </c>
      <c r="B3271" t="s">
        <v>72</v>
      </c>
      <c r="C3271" t="s">
        <v>127</v>
      </c>
      <c r="D3271" t="s">
        <v>4058</v>
      </c>
      <c r="E3271">
        <v>0</v>
      </c>
      <c r="F3271">
        <v>0</v>
      </c>
      <c r="G3271">
        <v>0</v>
      </c>
      <c r="H3271">
        <v>0</v>
      </c>
      <c r="I3271">
        <v>0</v>
      </c>
      <c r="J3271">
        <v>0</v>
      </c>
      <c r="K3271">
        <v>227</v>
      </c>
      <c r="L3271">
        <v>225</v>
      </c>
      <c r="M3271">
        <v>2</v>
      </c>
      <c r="N3271">
        <v>0</v>
      </c>
    </row>
    <row r="3272" spans="1:14" x14ac:dyDescent="0.25">
      <c r="A3272" t="s">
        <v>7005</v>
      </c>
      <c r="B3272" t="s">
        <v>72</v>
      </c>
      <c r="C3272" t="s">
        <v>128</v>
      </c>
      <c r="D3272" t="s">
        <v>4058</v>
      </c>
      <c r="E3272">
        <v>0</v>
      </c>
      <c r="F3272">
        <v>0</v>
      </c>
      <c r="G3272">
        <v>0</v>
      </c>
      <c r="H3272">
        <v>0</v>
      </c>
      <c r="I3272">
        <v>0</v>
      </c>
      <c r="J3272">
        <v>0</v>
      </c>
      <c r="K3272">
        <v>170</v>
      </c>
      <c r="L3272">
        <v>169</v>
      </c>
      <c r="M3272">
        <v>1</v>
      </c>
      <c r="N3272">
        <v>0</v>
      </c>
    </row>
    <row r="3273" spans="1:14" x14ac:dyDescent="0.25">
      <c r="A3273" t="s">
        <v>7006</v>
      </c>
      <c r="B3273" t="s">
        <v>72</v>
      </c>
      <c r="C3273" t="s">
        <v>129</v>
      </c>
      <c r="D3273" t="s">
        <v>4058</v>
      </c>
      <c r="E3273">
        <v>0</v>
      </c>
      <c r="F3273">
        <v>0</v>
      </c>
      <c r="G3273">
        <v>0</v>
      </c>
      <c r="H3273">
        <v>0</v>
      </c>
      <c r="I3273">
        <v>0</v>
      </c>
      <c r="J3273">
        <v>0</v>
      </c>
      <c r="K3273">
        <v>108</v>
      </c>
      <c r="L3273">
        <v>103</v>
      </c>
      <c r="M3273">
        <v>5</v>
      </c>
      <c r="N3273">
        <v>0</v>
      </c>
    </row>
    <row r="3274" spans="1:14" x14ac:dyDescent="0.25">
      <c r="A3274" t="s">
        <v>7007</v>
      </c>
      <c r="B3274" t="s">
        <v>72</v>
      </c>
      <c r="C3274" t="s">
        <v>130</v>
      </c>
      <c r="D3274" t="s">
        <v>4058</v>
      </c>
      <c r="E3274">
        <v>0</v>
      </c>
      <c r="F3274">
        <v>0</v>
      </c>
      <c r="G3274">
        <v>0</v>
      </c>
      <c r="H3274">
        <v>0</v>
      </c>
      <c r="I3274">
        <v>0</v>
      </c>
      <c r="J3274">
        <v>0</v>
      </c>
      <c r="K3274">
        <v>278</v>
      </c>
      <c r="L3274">
        <v>272</v>
      </c>
      <c r="M3274">
        <v>5</v>
      </c>
      <c r="N3274">
        <v>1</v>
      </c>
    </row>
    <row r="3275" spans="1:14" x14ac:dyDescent="0.25">
      <c r="A3275" t="s">
        <v>7008</v>
      </c>
      <c r="B3275" t="s">
        <v>72</v>
      </c>
      <c r="C3275" t="s">
        <v>131</v>
      </c>
      <c r="D3275" t="s">
        <v>4058</v>
      </c>
      <c r="E3275">
        <v>0</v>
      </c>
      <c r="F3275">
        <v>0</v>
      </c>
      <c r="G3275">
        <v>0</v>
      </c>
      <c r="H3275">
        <v>0</v>
      </c>
      <c r="I3275">
        <v>0</v>
      </c>
      <c r="J3275">
        <v>0</v>
      </c>
      <c r="K3275">
        <v>180</v>
      </c>
      <c r="L3275">
        <v>173</v>
      </c>
      <c r="M3275">
        <v>7</v>
      </c>
      <c r="N3275">
        <v>0</v>
      </c>
    </row>
    <row r="3276" spans="1:14" x14ac:dyDescent="0.25">
      <c r="A3276" t="s">
        <v>7009</v>
      </c>
      <c r="B3276" t="s">
        <v>72</v>
      </c>
      <c r="C3276" t="s">
        <v>132</v>
      </c>
      <c r="D3276" t="s">
        <v>4058</v>
      </c>
      <c r="E3276">
        <v>0</v>
      </c>
      <c r="F3276">
        <v>0</v>
      </c>
      <c r="G3276">
        <v>0</v>
      </c>
      <c r="H3276">
        <v>0</v>
      </c>
      <c r="I3276">
        <v>0</v>
      </c>
      <c r="J3276">
        <v>0</v>
      </c>
      <c r="K3276">
        <v>172</v>
      </c>
      <c r="L3276">
        <v>171</v>
      </c>
      <c r="M3276">
        <v>1</v>
      </c>
      <c r="N3276">
        <v>0</v>
      </c>
    </row>
    <row r="3277" spans="1:14" x14ac:dyDescent="0.25">
      <c r="A3277" t="s">
        <v>7010</v>
      </c>
      <c r="B3277" t="s">
        <v>72</v>
      </c>
      <c r="C3277" t="s">
        <v>133</v>
      </c>
      <c r="D3277" t="s">
        <v>4058</v>
      </c>
      <c r="E3277">
        <v>0</v>
      </c>
      <c r="F3277">
        <v>0</v>
      </c>
      <c r="G3277">
        <v>0</v>
      </c>
      <c r="H3277">
        <v>0</v>
      </c>
      <c r="I3277">
        <v>0</v>
      </c>
      <c r="J3277">
        <v>0</v>
      </c>
      <c r="K3277">
        <v>224</v>
      </c>
      <c r="L3277">
        <v>224</v>
      </c>
      <c r="M3277">
        <v>0</v>
      </c>
      <c r="N3277">
        <v>0</v>
      </c>
    </row>
    <row r="3278" spans="1:14" x14ac:dyDescent="0.25">
      <c r="A3278" t="s">
        <v>7011</v>
      </c>
      <c r="B3278" t="s">
        <v>72</v>
      </c>
      <c r="C3278" t="s">
        <v>134</v>
      </c>
      <c r="D3278" t="s">
        <v>4058</v>
      </c>
      <c r="E3278">
        <v>0</v>
      </c>
      <c r="F3278">
        <v>0</v>
      </c>
      <c r="G3278">
        <v>0</v>
      </c>
      <c r="H3278">
        <v>0</v>
      </c>
      <c r="I3278">
        <v>0</v>
      </c>
      <c r="J3278">
        <v>0</v>
      </c>
      <c r="K3278">
        <v>183</v>
      </c>
      <c r="L3278">
        <v>178</v>
      </c>
      <c r="M3278">
        <v>5</v>
      </c>
      <c r="N3278">
        <v>0</v>
      </c>
    </row>
    <row r="3279" spans="1:14" x14ac:dyDescent="0.25">
      <c r="A3279" t="s">
        <v>7012</v>
      </c>
      <c r="B3279" t="s">
        <v>72</v>
      </c>
      <c r="C3279" t="s">
        <v>135</v>
      </c>
      <c r="D3279" t="s">
        <v>4058</v>
      </c>
      <c r="E3279">
        <v>0</v>
      </c>
      <c r="F3279">
        <v>0</v>
      </c>
      <c r="G3279">
        <v>0</v>
      </c>
      <c r="H3279">
        <v>0</v>
      </c>
      <c r="I3279">
        <v>0</v>
      </c>
      <c r="J3279">
        <v>0</v>
      </c>
      <c r="K3279">
        <v>840</v>
      </c>
      <c r="L3279">
        <v>821</v>
      </c>
      <c r="M3279">
        <v>18</v>
      </c>
      <c r="N3279">
        <v>1</v>
      </c>
    </row>
    <row r="3280" spans="1:14" x14ac:dyDescent="0.25">
      <c r="A3280" t="s">
        <v>7013</v>
      </c>
      <c r="B3280" t="s">
        <v>72</v>
      </c>
      <c r="C3280" t="s">
        <v>136</v>
      </c>
      <c r="D3280" t="s">
        <v>4058</v>
      </c>
      <c r="E3280">
        <v>0</v>
      </c>
      <c r="F3280">
        <v>0</v>
      </c>
      <c r="G3280">
        <v>0</v>
      </c>
      <c r="H3280">
        <v>0</v>
      </c>
      <c r="I3280">
        <v>0</v>
      </c>
      <c r="J3280">
        <v>0</v>
      </c>
      <c r="K3280">
        <v>89</v>
      </c>
      <c r="L3280">
        <v>88</v>
      </c>
      <c r="M3280">
        <v>1</v>
      </c>
      <c r="N3280">
        <v>0</v>
      </c>
    </row>
    <row r="3281" spans="1:14" x14ac:dyDescent="0.25">
      <c r="A3281" t="s">
        <v>7014</v>
      </c>
      <c r="B3281" t="s">
        <v>72</v>
      </c>
      <c r="C3281" t="s">
        <v>137</v>
      </c>
      <c r="D3281" t="s">
        <v>4058</v>
      </c>
      <c r="E3281">
        <v>0</v>
      </c>
      <c r="F3281">
        <v>0</v>
      </c>
      <c r="G3281">
        <v>0</v>
      </c>
      <c r="H3281">
        <v>0</v>
      </c>
      <c r="I3281">
        <v>0</v>
      </c>
      <c r="J3281">
        <v>0</v>
      </c>
      <c r="K3281">
        <v>352</v>
      </c>
      <c r="L3281">
        <v>350</v>
      </c>
      <c r="M3281">
        <v>2</v>
      </c>
      <c r="N3281">
        <v>0</v>
      </c>
    </row>
    <row r="3282" spans="1:14" x14ac:dyDescent="0.25">
      <c r="A3282" t="s">
        <v>7015</v>
      </c>
      <c r="B3282" t="s">
        <v>72</v>
      </c>
      <c r="C3282" t="s">
        <v>138</v>
      </c>
      <c r="D3282" t="s">
        <v>4058</v>
      </c>
      <c r="E3282">
        <v>0</v>
      </c>
      <c r="F3282">
        <v>0</v>
      </c>
      <c r="G3282">
        <v>0</v>
      </c>
      <c r="H3282">
        <v>0</v>
      </c>
      <c r="I3282">
        <v>0</v>
      </c>
      <c r="J3282">
        <v>0</v>
      </c>
      <c r="K3282">
        <v>228</v>
      </c>
      <c r="L3282">
        <v>216</v>
      </c>
      <c r="M3282">
        <v>10</v>
      </c>
      <c r="N3282">
        <v>2</v>
      </c>
    </row>
    <row r="3283" spans="1:14" x14ac:dyDescent="0.25">
      <c r="A3283" t="s">
        <v>7016</v>
      </c>
      <c r="B3283" t="s">
        <v>72</v>
      </c>
      <c r="C3283" t="s">
        <v>139</v>
      </c>
      <c r="D3283" t="s">
        <v>4058</v>
      </c>
      <c r="E3283">
        <v>0</v>
      </c>
      <c r="F3283">
        <v>0</v>
      </c>
      <c r="G3283">
        <v>0</v>
      </c>
      <c r="H3283">
        <v>0</v>
      </c>
      <c r="I3283">
        <v>0</v>
      </c>
      <c r="J3283">
        <v>0</v>
      </c>
      <c r="K3283">
        <v>114</v>
      </c>
      <c r="L3283">
        <v>114</v>
      </c>
      <c r="M3283">
        <v>0</v>
      </c>
      <c r="N3283">
        <v>0</v>
      </c>
    </row>
    <row r="3284" spans="1:14" x14ac:dyDescent="0.25">
      <c r="A3284" t="s">
        <v>7017</v>
      </c>
      <c r="B3284" t="s">
        <v>72</v>
      </c>
      <c r="C3284" t="s">
        <v>140</v>
      </c>
      <c r="D3284" t="s">
        <v>4058</v>
      </c>
      <c r="E3284">
        <v>0</v>
      </c>
      <c r="F3284">
        <v>0</v>
      </c>
      <c r="G3284">
        <v>0</v>
      </c>
      <c r="H3284">
        <v>0</v>
      </c>
      <c r="I3284">
        <v>0</v>
      </c>
      <c r="J3284">
        <v>0</v>
      </c>
      <c r="K3284">
        <v>94</v>
      </c>
      <c r="L3284">
        <v>90</v>
      </c>
      <c r="M3284">
        <v>4</v>
      </c>
      <c r="N3284">
        <v>0</v>
      </c>
    </row>
    <row r="3285" spans="1:14" x14ac:dyDescent="0.25">
      <c r="A3285" t="s">
        <v>7018</v>
      </c>
      <c r="B3285" t="s">
        <v>72</v>
      </c>
      <c r="C3285" t="s">
        <v>141</v>
      </c>
      <c r="D3285" t="s">
        <v>4058</v>
      </c>
      <c r="E3285">
        <v>0</v>
      </c>
      <c r="F3285">
        <v>0</v>
      </c>
      <c r="G3285">
        <v>0</v>
      </c>
      <c r="H3285">
        <v>0</v>
      </c>
      <c r="I3285">
        <v>0</v>
      </c>
      <c r="J3285">
        <v>0</v>
      </c>
      <c r="K3285">
        <v>82</v>
      </c>
      <c r="L3285">
        <v>79</v>
      </c>
      <c r="M3285">
        <v>3</v>
      </c>
      <c r="N3285">
        <v>0</v>
      </c>
    </row>
    <row r="3286" spans="1:14" x14ac:dyDescent="0.25">
      <c r="A3286" t="s">
        <v>7019</v>
      </c>
      <c r="B3286" t="s">
        <v>72</v>
      </c>
      <c r="C3286" t="s">
        <v>142</v>
      </c>
      <c r="D3286" t="s">
        <v>4058</v>
      </c>
      <c r="E3286">
        <v>0</v>
      </c>
      <c r="F3286">
        <v>0</v>
      </c>
      <c r="G3286">
        <v>0</v>
      </c>
      <c r="H3286">
        <v>0</v>
      </c>
      <c r="I3286">
        <v>0</v>
      </c>
      <c r="J3286">
        <v>0</v>
      </c>
      <c r="K3286">
        <v>990</v>
      </c>
      <c r="L3286">
        <v>975</v>
      </c>
      <c r="M3286">
        <v>14</v>
      </c>
      <c r="N3286">
        <v>1</v>
      </c>
    </row>
    <row r="3287" spans="1:14" x14ac:dyDescent="0.25">
      <c r="A3287" t="s">
        <v>7020</v>
      </c>
      <c r="B3287" t="s">
        <v>72</v>
      </c>
      <c r="C3287" t="s">
        <v>143</v>
      </c>
      <c r="D3287" t="s">
        <v>4058</v>
      </c>
      <c r="E3287">
        <v>0</v>
      </c>
      <c r="F3287">
        <v>0</v>
      </c>
      <c r="G3287">
        <v>0</v>
      </c>
      <c r="H3287">
        <v>0</v>
      </c>
      <c r="I3287">
        <v>0</v>
      </c>
      <c r="J3287">
        <v>0</v>
      </c>
      <c r="K3287">
        <v>111</v>
      </c>
      <c r="L3287">
        <v>110</v>
      </c>
      <c r="M3287">
        <v>1</v>
      </c>
      <c r="N3287">
        <v>0</v>
      </c>
    </row>
    <row r="3288" spans="1:14" x14ac:dyDescent="0.25">
      <c r="A3288" t="s">
        <v>7021</v>
      </c>
      <c r="B3288" t="s">
        <v>72</v>
      </c>
      <c r="C3288" t="s">
        <v>144</v>
      </c>
      <c r="D3288" t="s">
        <v>4058</v>
      </c>
      <c r="E3288">
        <v>0</v>
      </c>
      <c r="F3288">
        <v>0</v>
      </c>
      <c r="G3288">
        <v>0</v>
      </c>
      <c r="H3288">
        <v>0</v>
      </c>
      <c r="I3288">
        <v>0</v>
      </c>
      <c r="J3288">
        <v>0</v>
      </c>
      <c r="K3288">
        <v>119</v>
      </c>
      <c r="L3288">
        <v>118</v>
      </c>
      <c r="M3288">
        <v>1</v>
      </c>
      <c r="N3288">
        <v>0</v>
      </c>
    </row>
    <row r="3289" spans="1:14" x14ac:dyDescent="0.25">
      <c r="A3289" t="s">
        <v>7022</v>
      </c>
      <c r="B3289" t="s">
        <v>72</v>
      </c>
      <c r="C3289" t="s">
        <v>145</v>
      </c>
      <c r="D3289" t="s">
        <v>4058</v>
      </c>
      <c r="E3289">
        <v>0</v>
      </c>
      <c r="F3289">
        <v>0</v>
      </c>
      <c r="G3289">
        <v>0</v>
      </c>
      <c r="H3289">
        <v>0</v>
      </c>
      <c r="I3289">
        <v>0</v>
      </c>
      <c r="J3289">
        <v>0</v>
      </c>
      <c r="K3289">
        <v>45</v>
      </c>
      <c r="L3289">
        <v>45</v>
      </c>
      <c r="M3289">
        <v>0</v>
      </c>
      <c r="N3289">
        <v>0</v>
      </c>
    </row>
    <row r="3290" spans="1:14" x14ac:dyDescent="0.25">
      <c r="A3290" t="s">
        <v>7023</v>
      </c>
      <c r="B3290" t="s">
        <v>72</v>
      </c>
      <c r="C3290" t="s">
        <v>146</v>
      </c>
      <c r="D3290" t="s">
        <v>4058</v>
      </c>
      <c r="E3290">
        <v>0</v>
      </c>
      <c r="F3290">
        <v>0</v>
      </c>
      <c r="G3290">
        <v>0</v>
      </c>
      <c r="H3290">
        <v>0</v>
      </c>
      <c r="I3290">
        <v>0</v>
      </c>
      <c r="J3290">
        <v>0</v>
      </c>
      <c r="K3290">
        <v>173</v>
      </c>
      <c r="L3290">
        <v>166</v>
      </c>
      <c r="M3290">
        <v>7</v>
      </c>
      <c r="N3290">
        <v>0</v>
      </c>
    </row>
    <row r="3291" spans="1:14" x14ac:dyDescent="0.25">
      <c r="A3291" t="s">
        <v>7024</v>
      </c>
      <c r="B3291" t="s">
        <v>72</v>
      </c>
      <c r="C3291" t="s">
        <v>147</v>
      </c>
      <c r="D3291" t="s">
        <v>4058</v>
      </c>
      <c r="E3291">
        <v>0</v>
      </c>
      <c r="F3291">
        <v>0</v>
      </c>
      <c r="G3291">
        <v>0</v>
      </c>
      <c r="H3291">
        <v>0</v>
      </c>
      <c r="I3291">
        <v>0</v>
      </c>
      <c r="J3291">
        <v>0</v>
      </c>
      <c r="K3291">
        <v>73</v>
      </c>
      <c r="L3291">
        <v>73</v>
      </c>
      <c r="M3291">
        <v>0</v>
      </c>
      <c r="N3291">
        <v>0</v>
      </c>
    </row>
    <row r="3292" spans="1:14" x14ac:dyDescent="0.25">
      <c r="A3292" t="s">
        <v>7025</v>
      </c>
      <c r="B3292" t="s">
        <v>72</v>
      </c>
      <c r="C3292" t="s">
        <v>148</v>
      </c>
      <c r="D3292" t="s">
        <v>4058</v>
      </c>
      <c r="E3292">
        <v>0</v>
      </c>
      <c r="F3292">
        <v>0</v>
      </c>
      <c r="G3292">
        <v>0</v>
      </c>
      <c r="H3292">
        <v>0</v>
      </c>
      <c r="I3292">
        <v>0</v>
      </c>
      <c r="J3292">
        <v>0</v>
      </c>
      <c r="K3292">
        <v>987</v>
      </c>
      <c r="L3292">
        <v>960</v>
      </c>
      <c r="M3292">
        <v>27</v>
      </c>
      <c r="N3292">
        <v>0</v>
      </c>
    </row>
    <row r="3293" spans="1:14" x14ac:dyDescent="0.25">
      <c r="A3293" t="s">
        <v>7026</v>
      </c>
      <c r="B3293" t="s">
        <v>72</v>
      </c>
      <c r="C3293" t="s">
        <v>149</v>
      </c>
      <c r="D3293" t="s">
        <v>4058</v>
      </c>
      <c r="E3293">
        <v>0</v>
      </c>
      <c r="F3293">
        <v>0</v>
      </c>
      <c r="G3293">
        <v>0</v>
      </c>
      <c r="H3293">
        <v>0</v>
      </c>
      <c r="I3293">
        <v>0</v>
      </c>
      <c r="J3293">
        <v>0</v>
      </c>
      <c r="K3293">
        <v>212</v>
      </c>
      <c r="L3293">
        <v>211</v>
      </c>
      <c r="M3293">
        <v>1</v>
      </c>
      <c r="N3293">
        <v>0</v>
      </c>
    </row>
    <row r="3294" spans="1:14" x14ac:dyDescent="0.25">
      <c r="A3294" t="s">
        <v>7027</v>
      </c>
      <c r="B3294" t="s">
        <v>72</v>
      </c>
      <c r="C3294" t="s">
        <v>150</v>
      </c>
      <c r="D3294" t="s">
        <v>4058</v>
      </c>
      <c r="E3294">
        <v>0</v>
      </c>
      <c r="F3294">
        <v>0</v>
      </c>
      <c r="G3294">
        <v>0</v>
      </c>
      <c r="H3294">
        <v>0</v>
      </c>
      <c r="I3294">
        <v>0</v>
      </c>
      <c r="J3294">
        <v>0</v>
      </c>
      <c r="K3294">
        <v>143</v>
      </c>
      <c r="L3294">
        <v>139</v>
      </c>
      <c r="M3294">
        <v>4</v>
      </c>
      <c r="N3294">
        <v>0</v>
      </c>
    </row>
    <row r="3295" spans="1:14" x14ac:dyDescent="0.25">
      <c r="A3295" t="s">
        <v>7028</v>
      </c>
      <c r="B3295" t="s">
        <v>72</v>
      </c>
      <c r="C3295" t="s">
        <v>151</v>
      </c>
      <c r="D3295" t="s">
        <v>4058</v>
      </c>
      <c r="E3295">
        <v>0</v>
      </c>
      <c r="F3295">
        <v>0</v>
      </c>
      <c r="G3295">
        <v>0</v>
      </c>
      <c r="H3295">
        <v>0</v>
      </c>
      <c r="I3295">
        <v>0</v>
      </c>
      <c r="J3295">
        <v>0</v>
      </c>
      <c r="K3295">
        <v>58</v>
      </c>
      <c r="L3295">
        <v>57</v>
      </c>
      <c r="M3295">
        <v>1</v>
      </c>
      <c r="N3295">
        <v>0</v>
      </c>
    </row>
    <row r="3296" spans="1:14" x14ac:dyDescent="0.25">
      <c r="A3296" t="s">
        <v>7029</v>
      </c>
      <c r="B3296" t="s">
        <v>72</v>
      </c>
      <c r="C3296" t="s">
        <v>152</v>
      </c>
      <c r="D3296" t="s">
        <v>4058</v>
      </c>
      <c r="E3296">
        <v>0</v>
      </c>
      <c r="F3296">
        <v>0</v>
      </c>
      <c r="G3296">
        <v>0</v>
      </c>
      <c r="H3296">
        <v>0</v>
      </c>
      <c r="I3296">
        <v>0</v>
      </c>
      <c r="J3296">
        <v>0</v>
      </c>
      <c r="K3296">
        <v>2</v>
      </c>
      <c r="L3296">
        <v>2</v>
      </c>
      <c r="M3296">
        <v>0</v>
      </c>
      <c r="N3296">
        <v>0</v>
      </c>
    </row>
    <row r="3297" spans="1:14" x14ac:dyDescent="0.25">
      <c r="A3297" t="s">
        <v>7030</v>
      </c>
      <c r="B3297" t="s">
        <v>72</v>
      </c>
      <c r="C3297" t="s">
        <v>153</v>
      </c>
      <c r="D3297" t="s">
        <v>4058</v>
      </c>
      <c r="E3297">
        <v>0</v>
      </c>
      <c r="F3297">
        <v>0</v>
      </c>
      <c r="G3297">
        <v>0</v>
      </c>
      <c r="H3297">
        <v>0</v>
      </c>
      <c r="I3297">
        <v>0</v>
      </c>
      <c r="J3297">
        <v>0</v>
      </c>
      <c r="K3297">
        <v>117</v>
      </c>
      <c r="L3297">
        <v>115</v>
      </c>
      <c r="M3297">
        <v>1</v>
      </c>
      <c r="N3297">
        <v>1</v>
      </c>
    </row>
    <row r="3298" spans="1:14" x14ac:dyDescent="0.25">
      <c r="A3298" t="s">
        <v>7031</v>
      </c>
      <c r="B3298" t="s">
        <v>72</v>
      </c>
      <c r="C3298" t="s">
        <v>154</v>
      </c>
      <c r="D3298" t="s">
        <v>4058</v>
      </c>
      <c r="E3298">
        <v>0</v>
      </c>
      <c r="F3298">
        <v>0</v>
      </c>
      <c r="G3298">
        <v>0</v>
      </c>
      <c r="H3298">
        <v>0</v>
      </c>
      <c r="I3298">
        <v>0</v>
      </c>
      <c r="J3298">
        <v>0</v>
      </c>
      <c r="K3298">
        <v>35</v>
      </c>
      <c r="L3298">
        <v>32</v>
      </c>
      <c r="M3298">
        <v>3</v>
      </c>
      <c r="N3298">
        <v>0</v>
      </c>
    </row>
    <row r="3299" spans="1:14" x14ac:dyDescent="0.25">
      <c r="A3299" t="s">
        <v>7032</v>
      </c>
      <c r="B3299" t="s">
        <v>72</v>
      </c>
      <c r="C3299" t="s">
        <v>155</v>
      </c>
      <c r="D3299" t="s">
        <v>4058</v>
      </c>
      <c r="E3299">
        <v>0</v>
      </c>
      <c r="F3299">
        <v>0</v>
      </c>
      <c r="G3299">
        <v>0</v>
      </c>
      <c r="H3299">
        <v>0</v>
      </c>
      <c r="I3299">
        <v>0</v>
      </c>
      <c r="J3299">
        <v>0</v>
      </c>
      <c r="K3299">
        <v>898</v>
      </c>
      <c r="L3299">
        <v>883</v>
      </c>
      <c r="M3299">
        <v>13</v>
      </c>
      <c r="N3299">
        <v>2</v>
      </c>
    </row>
    <row r="3300" spans="1:14" x14ac:dyDescent="0.25">
      <c r="A3300" t="s">
        <v>7033</v>
      </c>
      <c r="B3300" t="s">
        <v>72</v>
      </c>
      <c r="C3300" t="s">
        <v>156</v>
      </c>
      <c r="D3300" t="s">
        <v>4058</v>
      </c>
      <c r="E3300">
        <v>0</v>
      </c>
      <c r="F3300">
        <v>0</v>
      </c>
      <c r="G3300">
        <v>0</v>
      </c>
      <c r="H3300">
        <v>0</v>
      </c>
      <c r="I3300">
        <v>0</v>
      </c>
      <c r="J3300">
        <v>0</v>
      </c>
      <c r="K3300">
        <v>88</v>
      </c>
      <c r="L3300">
        <v>87</v>
      </c>
      <c r="M3300">
        <v>1</v>
      </c>
      <c r="N3300">
        <v>0</v>
      </c>
    </row>
    <row r="3301" spans="1:14" x14ac:dyDescent="0.25">
      <c r="A3301" t="s">
        <v>7034</v>
      </c>
      <c r="B3301" t="s">
        <v>72</v>
      </c>
      <c r="C3301" t="s">
        <v>157</v>
      </c>
      <c r="D3301" t="s">
        <v>4058</v>
      </c>
      <c r="E3301">
        <v>0</v>
      </c>
      <c r="F3301">
        <v>0</v>
      </c>
      <c r="G3301">
        <v>0</v>
      </c>
      <c r="H3301">
        <v>0</v>
      </c>
      <c r="I3301">
        <v>0</v>
      </c>
      <c r="J3301">
        <v>0</v>
      </c>
      <c r="K3301">
        <v>142</v>
      </c>
      <c r="L3301">
        <v>137</v>
      </c>
      <c r="M3301">
        <v>5</v>
      </c>
      <c r="N3301">
        <v>0</v>
      </c>
    </row>
    <row r="3302" spans="1:14" x14ac:dyDescent="0.25">
      <c r="A3302" t="s">
        <v>7035</v>
      </c>
      <c r="B3302" t="s">
        <v>72</v>
      </c>
      <c r="C3302" t="s">
        <v>158</v>
      </c>
      <c r="D3302" t="s">
        <v>4058</v>
      </c>
      <c r="E3302">
        <v>0</v>
      </c>
      <c r="F3302">
        <v>0</v>
      </c>
      <c r="G3302">
        <v>0</v>
      </c>
      <c r="H3302">
        <v>0</v>
      </c>
      <c r="I3302">
        <v>0</v>
      </c>
      <c r="J3302">
        <v>0</v>
      </c>
      <c r="K3302">
        <v>277</v>
      </c>
      <c r="L3302">
        <v>273</v>
      </c>
      <c r="M3302">
        <v>4</v>
      </c>
      <c r="N3302">
        <v>0</v>
      </c>
    </row>
    <row r="3303" spans="1:14" x14ac:dyDescent="0.25">
      <c r="A3303" t="s">
        <v>7036</v>
      </c>
      <c r="B3303" t="s">
        <v>72</v>
      </c>
      <c r="C3303" t="s">
        <v>159</v>
      </c>
      <c r="D3303" t="s">
        <v>4058</v>
      </c>
      <c r="E3303">
        <v>0</v>
      </c>
      <c r="F3303">
        <v>0</v>
      </c>
      <c r="G3303">
        <v>0</v>
      </c>
      <c r="H3303">
        <v>0</v>
      </c>
      <c r="I3303">
        <v>0</v>
      </c>
      <c r="J3303">
        <v>0</v>
      </c>
      <c r="K3303">
        <v>77</v>
      </c>
      <c r="L3303">
        <v>75</v>
      </c>
      <c r="M3303">
        <v>2</v>
      </c>
      <c r="N3303">
        <v>0</v>
      </c>
    </row>
    <row r="3304" spans="1:14" x14ac:dyDescent="0.25">
      <c r="A3304" t="s">
        <v>7037</v>
      </c>
      <c r="B3304" t="s">
        <v>72</v>
      </c>
      <c r="C3304" t="s">
        <v>160</v>
      </c>
      <c r="D3304" t="s">
        <v>4058</v>
      </c>
      <c r="E3304">
        <v>0</v>
      </c>
      <c r="F3304">
        <v>0</v>
      </c>
      <c r="G3304">
        <v>0</v>
      </c>
      <c r="H3304">
        <v>0</v>
      </c>
      <c r="I3304">
        <v>0</v>
      </c>
      <c r="J3304">
        <v>0</v>
      </c>
      <c r="K3304">
        <v>172</v>
      </c>
      <c r="L3304">
        <v>166</v>
      </c>
      <c r="M3304">
        <v>5</v>
      </c>
      <c r="N3304">
        <v>1</v>
      </c>
    </row>
    <row r="3305" spans="1:14" x14ac:dyDescent="0.25">
      <c r="A3305" t="s">
        <v>7038</v>
      </c>
      <c r="B3305" t="s">
        <v>72</v>
      </c>
      <c r="C3305" t="s">
        <v>161</v>
      </c>
      <c r="D3305" t="s">
        <v>4058</v>
      </c>
      <c r="E3305">
        <v>0</v>
      </c>
      <c r="F3305">
        <v>0</v>
      </c>
      <c r="G3305">
        <v>0</v>
      </c>
      <c r="H3305">
        <v>0</v>
      </c>
      <c r="I3305">
        <v>0</v>
      </c>
      <c r="J3305">
        <v>0</v>
      </c>
      <c r="K3305">
        <v>725</v>
      </c>
      <c r="L3305">
        <v>713</v>
      </c>
      <c r="M3305">
        <v>12</v>
      </c>
      <c r="N3305">
        <v>0</v>
      </c>
    </row>
    <row r="3306" spans="1:14" x14ac:dyDescent="0.25">
      <c r="A3306" t="s">
        <v>7039</v>
      </c>
      <c r="B3306" t="s">
        <v>72</v>
      </c>
      <c r="C3306" t="s">
        <v>162</v>
      </c>
      <c r="D3306" t="s">
        <v>4058</v>
      </c>
      <c r="E3306">
        <v>0</v>
      </c>
      <c r="F3306">
        <v>0</v>
      </c>
      <c r="G3306">
        <v>0</v>
      </c>
      <c r="H3306">
        <v>0</v>
      </c>
      <c r="I3306">
        <v>0</v>
      </c>
      <c r="J3306">
        <v>0</v>
      </c>
      <c r="K3306">
        <v>641</v>
      </c>
      <c r="L3306">
        <v>627</v>
      </c>
      <c r="M3306">
        <v>12</v>
      </c>
      <c r="N3306">
        <v>2</v>
      </c>
    </row>
    <row r="3307" spans="1:14" x14ac:dyDescent="0.25">
      <c r="A3307" t="s">
        <v>7040</v>
      </c>
      <c r="B3307" t="s">
        <v>72</v>
      </c>
      <c r="C3307" t="s">
        <v>163</v>
      </c>
      <c r="D3307" t="s">
        <v>4058</v>
      </c>
      <c r="E3307">
        <v>0</v>
      </c>
      <c r="F3307">
        <v>0</v>
      </c>
      <c r="G3307">
        <v>0</v>
      </c>
      <c r="H3307">
        <v>0</v>
      </c>
      <c r="I3307">
        <v>0</v>
      </c>
      <c r="J3307">
        <v>0</v>
      </c>
      <c r="K3307">
        <v>127</v>
      </c>
      <c r="L3307">
        <v>121</v>
      </c>
      <c r="M3307">
        <v>6</v>
      </c>
      <c r="N3307">
        <v>0</v>
      </c>
    </row>
    <row r="3308" spans="1:14" x14ac:dyDescent="0.25">
      <c r="A3308" t="s">
        <v>7041</v>
      </c>
      <c r="B3308" t="s">
        <v>72</v>
      </c>
      <c r="C3308" t="s">
        <v>164</v>
      </c>
      <c r="D3308" t="s">
        <v>4058</v>
      </c>
      <c r="E3308">
        <v>0</v>
      </c>
      <c r="F3308">
        <v>0</v>
      </c>
      <c r="G3308">
        <v>0</v>
      </c>
      <c r="H3308">
        <v>0</v>
      </c>
      <c r="I3308">
        <v>0</v>
      </c>
      <c r="J3308">
        <v>0</v>
      </c>
      <c r="K3308">
        <v>504</v>
      </c>
      <c r="L3308">
        <v>496</v>
      </c>
      <c r="M3308">
        <v>7</v>
      </c>
      <c r="N3308">
        <v>1</v>
      </c>
    </row>
    <row r="3309" spans="1:14" x14ac:dyDescent="0.25">
      <c r="A3309" t="s">
        <v>7042</v>
      </c>
      <c r="B3309" t="s">
        <v>72</v>
      </c>
      <c r="C3309" t="s">
        <v>165</v>
      </c>
      <c r="D3309" t="s">
        <v>4058</v>
      </c>
      <c r="E3309">
        <v>0</v>
      </c>
      <c r="F3309">
        <v>0</v>
      </c>
      <c r="G3309">
        <v>0</v>
      </c>
      <c r="H3309">
        <v>0</v>
      </c>
      <c r="I3309">
        <v>0</v>
      </c>
      <c r="J3309">
        <v>0</v>
      </c>
      <c r="K3309">
        <v>252</v>
      </c>
      <c r="L3309">
        <v>241</v>
      </c>
      <c r="M3309">
        <v>11</v>
      </c>
      <c r="N3309">
        <v>0</v>
      </c>
    </row>
    <row r="3310" spans="1:14" x14ac:dyDescent="0.25">
      <c r="A3310" t="s">
        <v>7043</v>
      </c>
      <c r="B3310" t="s">
        <v>72</v>
      </c>
      <c r="C3310" t="s">
        <v>166</v>
      </c>
      <c r="D3310" t="s">
        <v>4058</v>
      </c>
      <c r="E3310">
        <v>0</v>
      </c>
      <c r="F3310">
        <v>0</v>
      </c>
      <c r="G3310">
        <v>0</v>
      </c>
      <c r="H3310">
        <v>0</v>
      </c>
      <c r="I3310">
        <v>0</v>
      </c>
      <c r="J3310">
        <v>0</v>
      </c>
      <c r="K3310">
        <v>450</v>
      </c>
      <c r="L3310">
        <v>445</v>
      </c>
      <c r="M3310">
        <v>5</v>
      </c>
      <c r="N3310">
        <v>0</v>
      </c>
    </row>
    <row r="3311" spans="1:14" x14ac:dyDescent="0.25">
      <c r="A3311" t="s">
        <v>7044</v>
      </c>
      <c r="B3311" t="s">
        <v>72</v>
      </c>
      <c r="C3311" t="s">
        <v>167</v>
      </c>
      <c r="D3311" t="s">
        <v>4058</v>
      </c>
      <c r="E3311">
        <v>0</v>
      </c>
      <c r="F3311">
        <v>0</v>
      </c>
      <c r="G3311">
        <v>0</v>
      </c>
      <c r="H3311">
        <v>0</v>
      </c>
      <c r="I3311">
        <v>0</v>
      </c>
      <c r="J3311">
        <v>0</v>
      </c>
      <c r="K3311">
        <v>193</v>
      </c>
      <c r="L3311">
        <v>189</v>
      </c>
      <c r="M3311">
        <v>4</v>
      </c>
      <c r="N3311">
        <v>0</v>
      </c>
    </row>
    <row r="3312" spans="1:14" x14ac:dyDescent="0.25">
      <c r="A3312" t="s">
        <v>7045</v>
      </c>
      <c r="B3312" t="s">
        <v>72</v>
      </c>
      <c r="C3312" t="s">
        <v>168</v>
      </c>
      <c r="D3312" t="s">
        <v>4058</v>
      </c>
      <c r="E3312">
        <v>0</v>
      </c>
      <c r="F3312">
        <v>0</v>
      </c>
      <c r="G3312">
        <v>0</v>
      </c>
      <c r="H3312">
        <v>0</v>
      </c>
      <c r="I3312">
        <v>0</v>
      </c>
      <c r="J3312">
        <v>0</v>
      </c>
      <c r="K3312">
        <v>108</v>
      </c>
      <c r="L3312">
        <v>105</v>
      </c>
      <c r="M3312">
        <v>2</v>
      </c>
      <c r="N3312">
        <v>1</v>
      </c>
    </row>
    <row r="3313" spans="1:14" x14ac:dyDescent="0.25">
      <c r="A3313" t="s">
        <v>7046</v>
      </c>
      <c r="B3313" t="s">
        <v>72</v>
      </c>
      <c r="C3313" t="s">
        <v>169</v>
      </c>
      <c r="D3313" t="s">
        <v>4058</v>
      </c>
      <c r="E3313">
        <v>0</v>
      </c>
      <c r="F3313">
        <v>0</v>
      </c>
      <c r="G3313">
        <v>0</v>
      </c>
      <c r="H3313">
        <v>0</v>
      </c>
      <c r="I3313">
        <v>0</v>
      </c>
      <c r="J3313">
        <v>0</v>
      </c>
      <c r="K3313">
        <v>318</v>
      </c>
      <c r="L3313">
        <v>307</v>
      </c>
      <c r="M3313">
        <v>11</v>
      </c>
      <c r="N3313">
        <v>0</v>
      </c>
    </row>
    <row r="3314" spans="1:14" x14ac:dyDescent="0.25">
      <c r="A3314" t="s">
        <v>7047</v>
      </c>
      <c r="B3314" t="s">
        <v>72</v>
      </c>
      <c r="C3314" t="s">
        <v>170</v>
      </c>
      <c r="D3314" t="s">
        <v>4058</v>
      </c>
      <c r="E3314">
        <v>0</v>
      </c>
      <c r="F3314">
        <v>0</v>
      </c>
      <c r="G3314">
        <v>0</v>
      </c>
      <c r="H3314">
        <v>0</v>
      </c>
      <c r="I3314">
        <v>0</v>
      </c>
      <c r="J3314">
        <v>0</v>
      </c>
      <c r="K3314">
        <v>160</v>
      </c>
      <c r="L3314">
        <v>159</v>
      </c>
      <c r="M3314">
        <v>1</v>
      </c>
      <c r="N3314">
        <v>0</v>
      </c>
    </row>
    <row r="3315" spans="1:14" x14ac:dyDescent="0.25">
      <c r="A3315" t="s">
        <v>7048</v>
      </c>
      <c r="B3315" t="s">
        <v>72</v>
      </c>
      <c r="C3315" t="s">
        <v>171</v>
      </c>
      <c r="D3315" t="s">
        <v>4058</v>
      </c>
      <c r="E3315">
        <v>0</v>
      </c>
      <c r="F3315">
        <v>0</v>
      </c>
      <c r="G3315">
        <v>0</v>
      </c>
      <c r="H3315">
        <v>0</v>
      </c>
      <c r="I3315">
        <v>0</v>
      </c>
      <c r="J3315">
        <v>0</v>
      </c>
      <c r="K3315">
        <v>181</v>
      </c>
      <c r="L3315">
        <v>175</v>
      </c>
      <c r="M3315">
        <v>6</v>
      </c>
      <c r="N3315">
        <v>0</v>
      </c>
    </row>
    <row r="3316" spans="1:14" x14ac:dyDescent="0.25">
      <c r="A3316" t="s">
        <v>7049</v>
      </c>
      <c r="B3316" t="s">
        <v>72</v>
      </c>
      <c r="C3316" t="s">
        <v>172</v>
      </c>
      <c r="D3316" t="s">
        <v>4058</v>
      </c>
      <c r="E3316">
        <v>0</v>
      </c>
      <c r="F3316">
        <v>0</v>
      </c>
      <c r="G3316">
        <v>0</v>
      </c>
      <c r="H3316">
        <v>0</v>
      </c>
      <c r="I3316">
        <v>0</v>
      </c>
      <c r="J3316">
        <v>0</v>
      </c>
      <c r="K3316">
        <v>72</v>
      </c>
      <c r="L3316">
        <v>71</v>
      </c>
      <c r="M3316">
        <v>1</v>
      </c>
      <c r="N3316">
        <v>0</v>
      </c>
    </row>
    <row r="3317" spans="1:14" x14ac:dyDescent="0.25">
      <c r="A3317" t="s">
        <v>7050</v>
      </c>
      <c r="B3317" t="s">
        <v>72</v>
      </c>
      <c r="C3317" t="s">
        <v>173</v>
      </c>
      <c r="D3317" t="s">
        <v>4058</v>
      </c>
      <c r="E3317">
        <v>0</v>
      </c>
      <c r="F3317">
        <v>0</v>
      </c>
      <c r="G3317">
        <v>0</v>
      </c>
      <c r="H3317">
        <v>0</v>
      </c>
      <c r="I3317">
        <v>0</v>
      </c>
      <c r="J3317">
        <v>0</v>
      </c>
      <c r="K3317">
        <v>205</v>
      </c>
      <c r="L3317">
        <v>196</v>
      </c>
      <c r="M3317">
        <v>6</v>
      </c>
      <c r="N3317">
        <v>3</v>
      </c>
    </row>
    <row r="3318" spans="1:14" x14ac:dyDescent="0.25">
      <c r="A3318" t="s">
        <v>7051</v>
      </c>
      <c r="B3318" t="s">
        <v>72</v>
      </c>
      <c r="C3318" t="s">
        <v>174</v>
      </c>
      <c r="D3318" t="s">
        <v>4058</v>
      </c>
      <c r="E3318">
        <v>0</v>
      </c>
      <c r="F3318">
        <v>0</v>
      </c>
      <c r="G3318">
        <v>0</v>
      </c>
      <c r="H3318">
        <v>0</v>
      </c>
      <c r="I3318">
        <v>0</v>
      </c>
      <c r="J3318">
        <v>0</v>
      </c>
      <c r="K3318">
        <v>138</v>
      </c>
      <c r="L3318">
        <v>138</v>
      </c>
      <c r="M3318">
        <v>0</v>
      </c>
      <c r="N3318">
        <v>0</v>
      </c>
    </row>
    <row r="3319" spans="1:14" x14ac:dyDescent="0.25">
      <c r="A3319" t="s">
        <v>7052</v>
      </c>
      <c r="B3319" t="s">
        <v>72</v>
      </c>
      <c r="C3319" t="s">
        <v>175</v>
      </c>
      <c r="D3319" t="s">
        <v>4058</v>
      </c>
      <c r="E3319">
        <v>0</v>
      </c>
      <c r="F3319">
        <v>0</v>
      </c>
      <c r="G3319">
        <v>0</v>
      </c>
      <c r="H3319">
        <v>0</v>
      </c>
      <c r="I3319">
        <v>0</v>
      </c>
      <c r="J3319">
        <v>0</v>
      </c>
      <c r="K3319">
        <v>114</v>
      </c>
      <c r="L3319">
        <v>108</v>
      </c>
      <c r="M3319">
        <v>6</v>
      </c>
      <c r="N3319">
        <v>0</v>
      </c>
    </row>
    <row r="3320" spans="1:14" x14ac:dyDescent="0.25">
      <c r="A3320" t="s">
        <v>7053</v>
      </c>
      <c r="B3320" t="s">
        <v>72</v>
      </c>
      <c r="C3320" t="s">
        <v>176</v>
      </c>
      <c r="D3320" t="s">
        <v>4058</v>
      </c>
      <c r="E3320">
        <v>0</v>
      </c>
      <c r="F3320">
        <v>0</v>
      </c>
      <c r="G3320">
        <v>0</v>
      </c>
      <c r="H3320">
        <v>0</v>
      </c>
      <c r="I3320">
        <v>0</v>
      </c>
      <c r="J3320">
        <v>0</v>
      </c>
      <c r="K3320">
        <v>372</v>
      </c>
      <c r="L3320">
        <v>361</v>
      </c>
      <c r="M3320">
        <v>11</v>
      </c>
      <c r="N3320">
        <v>0</v>
      </c>
    </row>
    <row r="3321" spans="1:14" x14ac:dyDescent="0.25">
      <c r="A3321" t="s">
        <v>7054</v>
      </c>
      <c r="B3321" t="s">
        <v>72</v>
      </c>
      <c r="C3321" t="s">
        <v>177</v>
      </c>
      <c r="D3321" t="s">
        <v>4058</v>
      </c>
      <c r="E3321">
        <v>0</v>
      </c>
      <c r="F3321">
        <v>0</v>
      </c>
      <c r="G3321">
        <v>0</v>
      </c>
      <c r="H3321">
        <v>0</v>
      </c>
      <c r="I3321">
        <v>0</v>
      </c>
      <c r="J3321">
        <v>0</v>
      </c>
      <c r="K3321">
        <v>61</v>
      </c>
      <c r="L3321">
        <v>60</v>
      </c>
      <c r="M3321">
        <v>1</v>
      </c>
      <c r="N3321">
        <v>0</v>
      </c>
    </row>
    <row r="3322" spans="1:14" x14ac:dyDescent="0.25">
      <c r="A3322" t="s">
        <v>7055</v>
      </c>
      <c r="B3322" t="s">
        <v>72</v>
      </c>
      <c r="C3322" t="s">
        <v>178</v>
      </c>
      <c r="D3322" t="s">
        <v>4058</v>
      </c>
      <c r="E3322">
        <v>0</v>
      </c>
      <c r="F3322">
        <v>0</v>
      </c>
      <c r="G3322">
        <v>0</v>
      </c>
      <c r="H3322">
        <v>0</v>
      </c>
      <c r="I3322">
        <v>0</v>
      </c>
      <c r="J3322">
        <v>0</v>
      </c>
      <c r="K3322">
        <v>92</v>
      </c>
      <c r="L3322">
        <v>92</v>
      </c>
      <c r="M3322">
        <v>0</v>
      </c>
      <c r="N3322">
        <v>0</v>
      </c>
    </row>
    <row r="3323" spans="1:14" x14ac:dyDescent="0.25">
      <c r="A3323" t="s">
        <v>7056</v>
      </c>
      <c r="B3323" t="s">
        <v>72</v>
      </c>
      <c r="C3323" t="s">
        <v>179</v>
      </c>
      <c r="D3323" t="s">
        <v>4058</v>
      </c>
      <c r="E3323">
        <v>0</v>
      </c>
      <c r="F3323">
        <v>0</v>
      </c>
      <c r="G3323">
        <v>0</v>
      </c>
      <c r="H3323">
        <v>0</v>
      </c>
      <c r="I3323">
        <v>0</v>
      </c>
      <c r="J3323">
        <v>0</v>
      </c>
      <c r="K3323">
        <v>133</v>
      </c>
      <c r="L3323">
        <v>131</v>
      </c>
      <c r="M3323">
        <v>2</v>
      </c>
      <c r="N3323">
        <v>0</v>
      </c>
    </row>
    <row r="3324" spans="1:14" x14ac:dyDescent="0.25">
      <c r="A3324" t="s">
        <v>7057</v>
      </c>
      <c r="B3324" t="s">
        <v>72</v>
      </c>
      <c r="C3324" t="s">
        <v>180</v>
      </c>
      <c r="D3324" t="s">
        <v>4058</v>
      </c>
      <c r="E3324">
        <v>0</v>
      </c>
      <c r="F3324">
        <v>0</v>
      </c>
      <c r="G3324">
        <v>0</v>
      </c>
      <c r="H3324">
        <v>0</v>
      </c>
      <c r="I3324">
        <v>0</v>
      </c>
      <c r="J3324">
        <v>0</v>
      </c>
      <c r="K3324">
        <v>124</v>
      </c>
      <c r="L3324">
        <v>123</v>
      </c>
      <c r="M3324">
        <v>1</v>
      </c>
      <c r="N3324">
        <v>0</v>
      </c>
    </row>
    <row r="3325" spans="1:14" x14ac:dyDescent="0.25">
      <c r="A3325" t="s">
        <v>7058</v>
      </c>
      <c r="B3325" t="s">
        <v>72</v>
      </c>
      <c r="C3325" t="s">
        <v>181</v>
      </c>
      <c r="D3325" t="s">
        <v>4058</v>
      </c>
      <c r="E3325">
        <v>0</v>
      </c>
      <c r="F3325">
        <v>0</v>
      </c>
      <c r="G3325">
        <v>0</v>
      </c>
      <c r="H3325">
        <v>0</v>
      </c>
      <c r="I3325">
        <v>0</v>
      </c>
      <c r="J3325">
        <v>0</v>
      </c>
      <c r="K3325">
        <v>337</v>
      </c>
      <c r="L3325">
        <v>333</v>
      </c>
      <c r="M3325">
        <v>4</v>
      </c>
      <c r="N3325">
        <v>0</v>
      </c>
    </row>
    <row r="3326" spans="1:14" x14ac:dyDescent="0.25">
      <c r="A3326" t="s">
        <v>7059</v>
      </c>
      <c r="B3326" t="s">
        <v>72</v>
      </c>
      <c r="C3326" t="s">
        <v>182</v>
      </c>
      <c r="D3326" t="s">
        <v>4058</v>
      </c>
      <c r="E3326">
        <v>0</v>
      </c>
      <c r="F3326">
        <v>0</v>
      </c>
      <c r="G3326">
        <v>0</v>
      </c>
      <c r="H3326">
        <v>0</v>
      </c>
      <c r="I3326">
        <v>0</v>
      </c>
      <c r="J3326">
        <v>0</v>
      </c>
      <c r="K3326">
        <v>538</v>
      </c>
      <c r="L3326">
        <v>528</v>
      </c>
      <c r="M3326">
        <v>9</v>
      </c>
      <c r="N3326">
        <v>1</v>
      </c>
    </row>
    <row r="3327" spans="1:14" x14ac:dyDescent="0.25">
      <c r="A3327" t="s">
        <v>7060</v>
      </c>
      <c r="B3327" t="s">
        <v>72</v>
      </c>
      <c r="C3327" t="s">
        <v>183</v>
      </c>
      <c r="D3327" t="s">
        <v>4058</v>
      </c>
      <c r="E3327">
        <v>0</v>
      </c>
      <c r="F3327">
        <v>0</v>
      </c>
      <c r="G3327">
        <v>0</v>
      </c>
      <c r="H3327">
        <v>0</v>
      </c>
      <c r="I3327">
        <v>0</v>
      </c>
      <c r="J3327">
        <v>0</v>
      </c>
      <c r="K3327">
        <v>162</v>
      </c>
      <c r="L3327">
        <v>161</v>
      </c>
      <c r="M3327">
        <v>1</v>
      </c>
      <c r="N3327">
        <v>0</v>
      </c>
    </row>
    <row r="3328" spans="1:14" x14ac:dyDescent="0.25">
      <c r="A3328" t="s">
        <v>7061</v>
      </c>
      <c r="B3328" t="s">
        <v>72</v>
      </c>
      <c r="C3328" t="s">
        <v>260</v>
      </c>
      <c r="D3328" t="s">
        <v>4058</v>
      </c>
      <c r="E3328">
        <v>0</v>
      </c>
      <c r="F3328">
        <v>0</v>
      </c>
      <c r="G3328">
        <v>0</v>
      </c>
      <c r="H3328">
        <v>0</v>
      </c>
      <c r="I3328">
        <v>0</v>
      </c>
      <c r="J3328">
        <v>0</v>
      </c>
      <c r="K3328">
        <v>8</v>
      </c>
      <c r="L3328">
        <v>8</v>
      </c>
      <c r="M3328">
        <v>0</v>
      </c>
      <c r="N3328">
        <v>0</v>
      </c>
    </row>
    <row r="3329" spans="1:14" x14ac:dyDescent="0.25">
      <c r="A3329" t="s">
        <v>7062</v>
      </c>
      <c r="B3329" t="s">
        <v>72</v>
      </c>
      <c r="C3329" t="s">
        <v>184</v>
      </c>
      <c r="D3329" t="s">
        <v>4058</v>
      </c>
      <c r="E3329">
        <v>0</v>
      </c>
      <c r="F3329">
        <v>0</v>
      </c>
      <c r="G3329">
        <v>0</v>
      </c>
      <c r="H3329">
        <v>0</v>
      </c>
      <c r="I3329">
        <v>0</v>
      </c>
      <c r="J3329">
        <v>0</v>
      </c>
      <c r="K3329">
        <v>153</v>
      </c>
      <c r="L3329">
        <v>148</v>
      </c>
      <c r="M3329">
        <v>5</v>
      </c>
      <c r="N3329">
        <v>0</v>
      </c>
    </row>
    <row r="3330" spans="1:14" x14ac:dyDescent="0.25">
      <c r="A3330" t="s">
        <v>7063</v>
      </c>
      <c r="B3330" t="s">
        <v>72</v>
      </c>
      <c r="C3330" t="s">
        <v>185</v>
      </c>
      <c r="D3330" t="s">
        <v>4058</v>
      </c>
      <c r="E3330">
        <v>0</v>
      </c>
      <c r="F3330">
        <v>0</v>
      </c>
      <c r="G3330">
        <v>0</v>
      </c>
      <c r="H3330">
        <v>0</v>
      </c>
      <c r="I3330">
        <v>0</v>
      </c>
      <c r="J3330">
        <v>0</v>
      </c>
      <c r="K3330">
        <v>529</v>
      </c>
      <c r="L3330">
        <v>512</v>
      </c>
      <c r="M3330">
        <v>16</v>
      </c>
      <c r="N3330">
        <v>1</v>
      </c>
    </row>
    <row r="3331" spans="1:14" x14ac:dyDescent="0.25">
      <c r="A3331" t="s">
        <v>7064</v>
      </c>
      <c r="B3331" t="s">
        <v>72</v>
      </c>
      <c r="C3331" t="s">
        <v>186</v>
      </c>
      <c r="D3331" t="s">
        <v>4058</v>
      </c>
      <c r="E3331">
        <v>0</v>
      </c>
      <c r="F3331">
        <v>0</v>
      </c>
      <c r="G3331">
        <v>0</v>
      </c>
      <c r="H3331">
        <v>0</v>
      </c>
      <c r="I3331">
        <v>0</v>
      </c>
      <c r="J3331">
        <v>0</v>
      </c>
      <c r="K3331">
        <v>151</v>
      </c>
      <c r="L3331">
        <v>148</v>
      </c>
      <c r="M3331">
        <v>3</v>
      </c>
      <c r="N3331">
        <v>0</v>
      </c>
    </row>
    <row r="3332" spans="1:14" x14ac:dyDescent="0.25">
      <c r="A3332" t="s">
        <v>7065</v>
      </c>
      <c r="B3332" t="s">
        <v>72</v>
      </c>
      <c r="C3332" t="s">
        <v>187</v>
      </c>
      <c r="D3332" t="s">
        <v>4058</v>
      </c>
      <c r="E3332">
        <v>0</v>
      </c>
      <c r="F3332">
        <v>0</v>
      </c>
      <c r="G3332">
        <v>0</v>
      </c>
      <c r="H3332">
        <v>0</v>
      </c>
      <c r="I3332">
        <v>0</v>
      </c>
      <c r="J3332">
        <v>0</v>
      </c>
      <c r="K3332">
        <v>449</v>
      </c>
      <c r="L3332">
        <v>438</v>
      </c>
      <c r="M3332">
        <v>11</v>
      </c>
      <c r="N3332">
        <v>0</v>
      </c>
    </row>
    <row r="3333" spans="1:14" x14ac:dyDescent="0.25">
      <c r="A3333" t="s">
        <v>7066</v>
      </c>
      <c r="B3333" t="s">
        <v>72</v>
      </c>
      <c r="C3333" t="s">
        <v>188</v>
      </c>
      <c r="D3333" t="s">
        <v>4058</v>
      </c>
      <c r="E3333">
        <v>0</v>
      </c>
      <c r="F3333">
        <v>0</v>
      </c>
      <c r="G3333">
        <v>0</v>
      </c>
      <c r="H3333">
        <v>0</v>
      </c>
      <c r="I3333">
        <v>0</v>
      </c>
      <c r="J3333">
        <v>0</v>
      </c>
      <c r="K3333">
        <v>146</v>
      </c>
      <c r="L3333">
        <v>143</v>
      </c>
      <c r="M3333">
        <v>3</v>
      </c>
      <c r="N3333">
        <v>0</v>
      </c>
    </row>
    <row r="3334" spans="1:14" x14ac:dyDescent="0.25">
      <c r="A3334" t="s">
        <v>7067</v>
      </c>
      <c r="B3334" t="s">
        <v>72</v>
      </c>
      <c r="C3334" t="s">
        <v>189</v>
      </c>
      <c r="D3334" t="s">
        <v>4058</v>
      </c>
      <c r="E3334">
        <v>0</v>
      </c>
      <c r="F3334">
        <v>0</v>
      </c>
      <c r="G3334">
        <v>0</v>
      </c>
      <c r="H3334">
        <v>0</v>
      </c>
      <c r="I3334">
        <v>0</v>
      </c>
      <c r="J3334">
        <v>0</v>
      </c>
      <c r="K3334">
        <v>124</v>
      </c>
      <c r="L3334">
        <v>121</v>
      </c>
      <c r="M3334">
        <v>2</v>
      </c>
      <c r="N3334">
        <v>1</v>
      </c>
    </row>
    <row r="3335" spans="1:14" x14ac:dyDescent="0.25">
      <c r="A3335" t="s">
        <v>7068</v>
      </c>
      <c r="B3335" t="s">
        <v>72</v>
      </c>
      <c r="C3335" t="s">
        <v>190</v>
      </c>
      <c r="D3335" t="s">
        <v>4058</v>
      </c>
      <c r="E3335">
        <v>0</v>
      </c>
      <c r="F3335">
        <v>0</v>
      </c>
      <c r="G3335">
        <v>0</v>
      </c>
      <c r="H3335">
        <v>0</v>
      </c>
      <c r="I3335">
        <v>0</v>
      </c>
      <c r="J3335">
        <v>0</v>
      </c>
      <c r="K3335">
        <v>92</v>
      </c>
      <c r="L3335">
        <v>90</v>
      </c>
      <c r="M3335">
        <v>2</v>
      </c>
      <c r="N3335">
        <v>0</v>
      </c>
    </row>
    <row r="3336" spans="1:14" x14ac:dyDescent="0.25">
      <c r="A3336" t="s">
        <v>7069</v>
      </c>
      <c r="B3336" t="s">
        <v>72</v>
      </c>
      <c r="C3336" t="s">
        <v>191</v>
      </c>
      <c r="D3336" t="s">
        <v>4058</v>
      </c>
      <c r="E3336">
        <v>0</v>
      </c>
      <c r="F3336">
        <v>0</v>
      </c>
      <c r="G3336">
        <v>0</v>
      </c>
      <c r="H3336">
        <v>0</v>
      </c>
      <c r="I3336">
        <v>0</v>
      </c>
      <c r="J3336">
        <v>0</v>
      </c>
      <c r="K3336">
        <v>88</v>
      </c>
      <c r="L3336">
        <v>87</v>
      </c>
      <c r="M3336">
        <v>1</v>
      </c>
      <c r="N3336">
        <v>0</v>
      </c>
    </row>
    <row r="3337" spans="1:14" x14ac:dyDescent="0.25">
      <c r="A3337" t="s">
        <v>7070</v>
      </c>
      <c r="B3337" t="s">
        <v>72</v>
      </c>
      <c r="C3337" t="s">
        <v>192</v>
      </c>
      <c r="D3337" t="s">
        <v>4058</v>
      </c>
      <c r="E3337">
        <v>0</v>
      </c>
      <c r="F3337">
        <v>0</v>
      </c>
      <c r="G3337">
        <v>0</v>
      </c>
      <c r="H3337">
        <v>0</v>
      </c>
      <c r="I3337">
        <v>0</v>
      </c>
      <c r="J3337">
        <v>0</v>
      </c>
      <c r="K3337">
        <v>146</v>
      </c>
      <c r="L3337">
        <v>141</v>
      </c>
      <c r="M3337">
        <v>5</v>
      </c>
      <c r="N3337">
        <v>0</v>
      </c>
    </row>
    <row r="3338" spans="1:14" x14ac:dyDescent="0.25">
      <c r="A3338" t="s">
        <v>7071</v>
      </c>
      <c r="B3338" t="s">
        <v>72</v>
      </c>
      <c r="C3338" t="s">
        <v>193</v>
      </c>
      <c r="D3338" t="s">
        <v>4058</v>
      </c>
      <c r="E3338">
        <v>0</v>
      </c>
      <c r="F3338">
        <v>0</v>
      </c>
      <c r="G3338">
        <v>0</v>
      </c>
      <c r="H3338">
        <v>0</v>
      </c>
      <c r="I3338">
        <v>0</v>
      </c>
      <c r="J3338">
        <v>0</v>
      </c>
      <c r="K3338">
        <v>106</v>
      </c>
      <c r="L3338">
        <v>106</v>
      </c>
      <c r="M3338">
        <v>0</v>
      </c>
      <c r="N3338">
        <v>0</v>
      </c>
    </row>
    <row r="3339" spans="1:14" x14ac:dyDescent="0.25">
      <c r="A3339" t="s">
        <v>7072</v>
      </c>
      <c r="B3339" t="s">
        <v>72</v>
      </c>
      <c r="C3339" t="s">
        <v>194</v>
      </c>
      <c r="D3339" t="s">
        <v>4058</v>
      </c>
      <c r="E3339">
        <v>0</v>
      </c>
      <c r="F3339">
        <v>0</v>
      </c>
      <c r="G3339">
        <v>0</v>
      </c>
      <c r="H3339">
        <v>0</v>
      </c>
      <c r="I3339">
        <v>0</v>
      </c>
      <c r="J3339">
        <v>0</v>
      </c>
      <c r="K3339">
        <v>152</v>
      </c>
      <c r="L3339">
        <v>148</v>
      </c>
      <c r="M3339">
        <v>3</v>
      </c>
      <c r="N3339">
        <v>1</v>
      </c>
    </row>
    <row r="3340" spans="1:14" x14ac:dyDescent="0.25">
      <c r="A3340" t="s">
        <v>7073</v>
      </c>
      <c r="B3340" t="s">
        <v>72</v>
      </c>
      <c r="C3340" t="s">
        <v>195</v>
      </c>
      <c r="D3340" t="s">
        <v>4058</v>
      </c>
      <c r="E3340">
        <v>0</v>
      </c>
      <c r="F3340">
        <v>0</v>
      </c>
      <c r="G3340">
        <v>0</v>
      </c>
      <c r="H3340">
        <v>0</v>
      </c>
      <c r="I3340">
        <v>0</v>
      </c>
      <c r="J3340">
        <v>0</v>
      </c>
      <c r="K3340">
        <v>151</v>
      </c>
      <c r="L3340">
        <v>149</v>
      </c>
      <c r="M3340">
        <v>2</v>
      </c>
      <c r="N3340">
        <v>0</v>
      </c>
    </row>
    <row r="3341" spans="1:14" x14ac:dyDescent="0.25">
      <c r="A3341" t="s">
        <v>7074</v>
      </c>
      <c r="B3341" t="s">
        <v>72</v>
      </c>
      <c r="C3341" t="s">
        <v>196</v>
      </c>
      <c r="D3341" t="s">
        <v>4058</v>
      </c>
      <c r="E3341">
        <v>0</v>
      </c>
      <c r="F3341">
        <v>0</v>
      </c>
      <c r="G3341">
        <v>0</v>
      </c>
      <c r="H3341">
        <v>0</v>
      </c>
      <c r="I3341">
        <v>0</v>
      </c>
      <c r="J3341">
        <v>0</v>
      </c>
      <c r="K3341">
        <v>180</v>
      </c>
      <c r="L3341">
        <v>170</v>
      </c>
      <c r="M3341">
        <v>9</v>
      </c>
      <c r="N3341">
        <v>1</v>
      </c>
    </row>
    <row r="3342" spans="1:14" x14ac:dyDescent="0.25">
      <c r="A3342" t="s">
        <v>7075</v>
      </c>
      <c r="B3342" t="s">
        <v>72</v>
      </c>
      <c r="C3342" t="s">
        <v>197</v>
      </c>
      <c r="D3342" t="s">
        <v>4058</v>
      </c>
      <c r="E3342">
        <v>0</v>
      </c>
      <c r="F3342">
        <v>0</v>
      </c>
      <c r="G3342">
        <v>0</v>
      </c>
      <c r="H3342">
        <v>0</v>
      </c>
      <c r="I3342">
        <v>0</v>
      </c>
      <c r="J3342">
        <v>0</v>
      </c>
      <c r="K3342">
        <v>22</v>
      </c>
      <c r="L3342">
        <v>22</v>
      </c>
      <c r="M3342">
        <v>0</v>
      </c>
      <c r="N3342">
        <v>0</v>
      </c>
    </row>
    <row r="3343" spans="1:14" x14ac:dyDescent="0.25">
      <c r="A3343" t="s">
        <v>7076</v>
      </c>
      <c r="B3343" t="s">
        <v>72</v>
      </c>
      <c r="C3343" t="s">
        <v>198</v>
      </c>
      <c r="D3343" t="s">
        <v>4058</v>
      </c>
      <c r="E3343">
        <v>0</v>
      </c>
      <c r="F3343">
        <v>0</v>
      </c>
      <c r="G3343">
        <v>0</v>
      </c>
      <c r="H3343">
        <v>0</v>
      </c>
      <c r="I3343">
        <v>0</v>
      </c>
      <c r="J3343">
        <v>0</v>
      </c>
      <c r="K3343">
        <v>169</v>
      </c>
      <c r="L3343">
        <v>165</v>
      </c>
      <c r="M3343">
        <v>4</v>
      </c>
      <c r="N3343">
        <v>0</v>
      </c>
    </row>
    <row r="3344" spans="1:14" x14ac:dyDescent="0.25">
      <c r="A3344" t="s">
        <v>7077</v>
      </c>
      <c r="B3344" t="s">
        <v>72</v>
      </c>
      <c r="C3344" t="s">
        <v>199</v>
      </c>
      <c r="D3344" t="s">
        <v>4058</v>
      </c>
      <c r="E3344">
        <v>0</v>
      </c>
      <c r="F3344">
        <v>0</v>
      </c>
      <c r="G3344">
        <v>0</v>
      </c>
      <c r="H3344">
        <v>0</v>
      </c>
      <c r="I3344">
        <v>0</v>
      </c>
      <c r="J3344">
        <v>0</v>
      </c>
      <c r="K3344">
        <v>119</v>
      </c>
      <c r="L3344">
        <v>114</v>
      </c>
      <c r="M3344">
        <v>4</v>
      </c>
      <c r="N3344">
        <v>1</v>
      </c>
    </row>
    <row r="3345" spans="1:14" x14ac:dyDescent="0.25">
      <c r="A3345" t="s">
        <v>7078</v>
      </c>
      <c r="B3345" t="s">
        <v>72</v>
      </c>
      <c r="C3345" t="s">
        <v>200</v>
      </c>
      <c r="D3345" t="s">
        <v>4058</v>
      </c>
      <c r="E3345">
        <v>0</v>
      </c>
      <c r="F3345">
        <v>0</v>
      </c>
      <c r="G3345">
        <v>0</v>
      </c>
      <c r="H3345">
        <v>0</v>
      </c>
      <c r="I3345">
        <v>0</v>
      </c>
      <c r="J3345">
        <v>0</v>
      </c>
      <c r="K3345">
        <v>84</v>
      </c>
      <c r="L3345">
        <v>84</v>
      </c>
      <c r="M3345">
        <v>0</v>
      </c>
      <c r="N3345">
        <v>0</v>
      </c>
    </row>
    <row r="3346" spans="1:14" x14ac:dyDescent="0.25">
      <c r="A3346" t="s">
        <v>7079</v>
      </c>
      <c r="B3346" t="s">
        <v>72</v>
      </c>
      <c r="C3346" t="s">
        <v>201</v>
      </c>
      <c r="D3346" t="s">
        <v>4058</v>
      </c>
      <c r="E3346">
        <v>0</v>
      </c>
      <c r="F3346">
        <v>0</v>
      </c>
      <c r="G3346">
        <v>0</v>
      </c>
      <c r="H3346">
        <v>0</v>
      </c>
      <c r="I3346">
        <v>0</v>
      </c>
      <c r="J3346">
        <v>0</v>
      </c>
      <c r="K3346">
        <v>283</v>
      </c>
      <c r="L3346">
        <v>277</v>
      </c>
      <c r="M3346">
        <v>6</v>
      </c>
      <c r="N3346">
        <v>0</v>
      </c>
    </row>
    <row r="3347" spans="1:14" x14ac:dyDescent="0.25">
      <c r="A3347" t="s">
        <v>7080</v>
      </c>
      <c r="B3347" t="s">
        <v>72</v>
      </c>
      <c r="C3347" t="s">
        <v>202</v>
      </c>
      <c r="D3347" t="s">
        <v>4058</v>
      </c>
      <c r="E3347">
        <v>0</v>
      </c>
      <c r="F3347">
        <v>0</v>
      </c>
      <c r="G3347">
        <v>0</v>
      </c>
      <c r="H3347">
        <v>0</v>
      </c>
      <c r="I3347">
        <v>0</v>
      </c>
      <c r="J3347">
        <v>0</v>
      </c>
      <c r="K3347">
        <v>151</v>
      </c>
      <c r="L3347">
        <v>146</v>
      </c>
      <c r="M3347">
        <v>4</v>
      </c>
      <c r="N3347">
        <v>1</v>
      </c>
    </row>
    <row r="3348" spans="1:14" x14ac:dyDescent="0.25">
      <c r="A3348" t="s">
        <v>7081</v>
      </c>
      <c r="B3348" t="s">
        <v>72</v>
      </c>
      <c r="C3348" t="s">
        <v>203</v>
      </c>
      <c r="D3348" t="s">
        <v>4058</v>
      </c>
      <c r="E3348">
        <v>0</v>
      </c>
      <c r="F3348">
        <v>0</v>
      </c>
      <c r="G3348">
        <v>0</v>
      </c>
      <c r="H3348">
        <v>0</v>
      </c>
      <c r="I3348">
        <v>0</v>
      </c>
      <c r="J3348">
        <v>0</v>
      </c>
      <c r="K3348">
        <v>88</v>
      </c>
      <c r="L3348">
        <v>86</v>
      </c>
      <c r="M3348">
        <v>2</v>
      </c>
      <c r="N3348">
        <v>0</v>
      </c>
    </row>
    <row r="3349" spans="1:14" x14ac:dyDescent="0.25">
      <c r="A3349" t="s">
        <v>7082</v>
      </c>
      <c r="B3349" t="s">
        <v>72</v>
      </c>
      <c r="C3349" t="s">
        <v>204</v>
      </c>
      <c r="D3349" t="s">
        <v>4058</v>
      </c>
      <c r="E3349">
        <v>0</v>
      </c>
      <c r="F3349">
        <v>0</v>
      </c>
      <c r="G3349">
        <v>0</v>
      </c>
      <c r="H3349">
        <v>0</v>
      </c>
      <c r="I3349">
        <v>0</v>
      </c>
      <c r="J3349">
        <v>0</v>
      </c>
      <c r="K3349">
        <v>121</v>
      </c>
      <c r="L3349">
        <v>119</v>
      </c>
      <c r="M3349">
        <v>1</v>
      </c>
      <c r="N3349">
        <v>1</v>
      </c>
    </row>
    <row r="3350" spans="1:14" x14ac:dyDescent="0.25">
      <c r="A3350" t="s">
        <v>7083</v>
      </c>
      <c r="B3350" t="s">
        <v>72</v>
      </c>
      <c r="C3350" t="s">
        <v>205</v>
      </c>
      <c r="D3350" t="s">
        <v>4058</v>
      </c>
      <c r="E3350">
        <v>0</v>
      </c>
      <c r="F3350">
        <v>0</v>
      </c>
      <c r="G3350">
        <v>0</v>
      </c>
      <c r="H3350">
        <v>0</v>
      </c>
      <c r="I3350">
        <v>0</v>
      </c>
      <c r="J3350">
        <v>0</v>
      </c>
      <c r="K3350">
        <v>258</v>
      </c>
      <c r="L3350">
        <v>253</v>
      </c>
      <c r="M3350">
        <v>5</v>
      </c>
      <c r="N3350">
        <v>0</v>
      </c>
    </row>
    <row r="3351" spans="1:14" x14ac:dyDescent="0.25">
      <c r="A3351" t="s">
        <v>7084</v>
      </c>
      <c r="B3351" t="s">
        <v>72</v>
      </c>
      <c r="C3351" t="s">
        <v>206</v>
      </c>
      <c r="D3351" t="s">
        <v>4058</v>
      </c>
      <c r="E3351">
        <v>0</v>
      </c>
      <c r="F3351">
        <v>0</v>
      </c>
      <c r="G3351">
        <v>0</v>
      </c>
      <c r="H3351">
        <v>0</v>
      </c>
      <c r="I3351">
        <v>0</v>
      </c>
      <c r="J3351">
        <v>0</v>
      </c>
      <c r="K3351">
        <v>178</v>
      </c>
      <c r="L3351">
        <v>178</v>
      </c>
      <c r="M3351">
        <v>0</v>
      </c>
      <c r="N3351">
        <v>0</v>
      </c>
    </row>
    <row r="3352" spans="1:14" x14ac:dyDescent="0.25">
      <c r="A3352" t="s">
        <v>7085</v>
      </c>
      <c r="B3352" t="s">
        <v>72</v>
      </c>
      <c r="C3352" t="s">
        <v>207</v>
      </c>
      <c r="D3352" t="s">
        <v>4058</v>
      </c>
      <c r="E3352">
        <v>0</v>
      </c>
      <c r="F3352">
        <v>0</v>
      </c>
      <c r="G3352">
        <v>0</v>
      </c>
      <c r="H3352">
        <v>0</v>
      </c>
      <c r="I3352">
        <v>0</v>
      </c>
      <c r="J3352">
        <v>0</v>
      </c>
      <c r="K3352">
        <v>78</v>
      </c>
      <c r="L3352">
        <v>78</v>
      </c>
      <c r="M3352">
        <v>0</v>
      </c>
      <c r="N3352">
        <v>0</v>
      </c>
    </row>
    <row r="3353" spans="1:14" x14ac:dyDescent="0.25">
      <c r="A3353" t="s">
        <v>7086</v>
      </c>
      <c r="B3353" t="s">
        <v>72</v>
      </c>
      <c r="C3353" t="s">
        <v>208</v>
      </c>
      <c r="D3353" t="s">
        <v>4058</v>
      </c>
      <c r="E3353">
        <v>0</v>
      </c>
      <c r="F3353">
        <v>0</v>
      </c>
      <c r="G3353">
        <v>0</v>
      </c>
      <c r="H3353">
        <v>0</v>
      </c>
      <c r="I3353">
        <v>0</v>
      </c>
      <c r="J3353">
        <v>0</v>
      </c>
      <c r="K3353">
        <v>148</v>
      </c>
      <c r="L3353">
        <v>143</v>
      </c>
      <c r="M3353">
        <v>4</v>
      </c>
      <c r="N3353">
        <v>1</v>
      </c>
    </row>
    <row r="3354" spans="1:14" x14ac:dyDescent="0.25">
      <c r="A3354" t="s">
        <v>7087</v>
      </c>
      <c r="B3354" t="s">
        <v>72</v>
      </c>
      <c r="C3354" t="s">
        <v>209</v>
      </c>
      <c r="D3354" t="s">
        <v>4058</v>
      </c>
      <c r="E3354">
        <v>0</v>
      </c>
      <c r="F3354">
        <v>0</v>
      </c>
      <c r="G3354">
        <v>0</v>
      </c>
      <c r="H3354">
        <v>0</v>
      </c>
      <c r="I3354">
        <v>0</v>
      </c>
      <c r="J3354">
        <v>0</v>
      </c>
      <c r="K3354">
        <v>121</v>
      </c>
      <c r="L3354">
        <v>119</v>
      </c>
      <c r="M3354">
        <v>2</v>
      </c>
      <c r="N3354">
        <v>0</v>
      </c>
    </row>
    <row r="3355" spans="1:14" x14ac:dyDescent="0.25">
      <c r="A3355" t="s">
        <v>7088</v>
      </c>
      <c r="B3355" t="s">
        <v>72</v>
      </c>
      <c r="C3355" t="s">
        <v>210</v>
      </c>
      <c r="D3355" t="s">
        <v>4058</v>
      </c>
      <c r="E3355">
        <v>0</v>
      </c>
      <c r="F3355">
        <v>0</v>
      </c>
      <c r="G3355">
        <v>0</v>
      </c>
      <c r="H3355">
        <v>0</v>
      </c>
      <c r="I3355">
        <v>0</v>
      </c>
      <c r="J3355">
        <v>0</v>
      </c>
      <c r="K3355">
        <v>227</v>
      </c>
      <c r="L3355">
        <v>220</v>
      </c>
      <c r="M3355">
        <v>7</v>
      </c>
      <c r="N3355">
        <v>0</v>
      </c>
    </row>
    <row r="3356" spans="1:14" x14ac:dyDescent="0.25">
      <c r="A3356" t="s">
        <v>7089</v>
      </c>
      <c r="B3356" t="s">
        <v>72</v>
      </c>
      <c r="C3356" t="s">
        <v>211</v>
      </c>
      <c r="D3356" t="s">
        <v>4058</v>
      </c>
      <c r="E3356">
        <v>0</v>
      </c>
      <c r="F3356">
        <v>0</v>
      </c>
      <c r="G3356">
        <v>0</v>
      </c>
      <c r="H3356">
        <v>0</v>
      </c>
      <c r="I3356">
        <v>0</v>
      </c>
      <c r="J3356">
        <v>0</v>
      </c>
      <c r="K3356">
        <v>66</v>
      </c>
      <c r="L3356">
        <v>66</v>
      </c>
      <c r="M3356">
        <v>0</v>
      </c>
      <c r="N3356">
        <v>0</v>
      </c>
    </row>
    <row r="3357" spans="1:14" x14ac:dyDescent="0.25">
      <c r="A3357" t="s">
        <v>7090</v>
      </c>
      <c r="B3357" t="s">
        <v>72</v>
      </c>
      <c r="C3357" t="s">
        <v>212</v>
      </c>
      <c r="D3357" t="s">
        <v>4058</v>
      </c>
      <c r="E3357">
        <v>0</v>
      </c>
      <c r="F3357">
        <v>0</v>
      </c>
      <c r="G3357">
        <v>0</v>
      </c>
      <c r="H3357">
        <v>0</v>
      </c>
      <c r="I3357">
        <v>0</v>
      </c>
      <c r="J3357">
        <v>0</v>
      </c>
      <c r="K3357">
        <v>454</v>
      </c>
      <c r="L3357">
        <v>451</v>
      </c>
      <c r="M3357">
        <v>3</v>
      </c>
      <c r="N3357">
        <v>0</v>
      </c>
    </row>
    <row r="3358" spans="1:14" x14ac:dyDescent="0.25">
      <c r="A3358" t="s">
        <v>7091</v>
      </c>
      <c r="B3358" t="s">
        <v>72</v>
      </c>
      <c r="C3358" t="s">
        <v>213</v>
      </c>
      <c r="D3358" t="s">
        <v>4058</v>
      </c>
      <c r="E3358">
        <v>0</v>
      </c>
      <c r="F3358">
        <v>0</v>
      </c>
      <c r="G3358">
        <v>0</v>
      </c>
      <c r="H3358">
        <v>0</v>
      </c>
      <c r="I3358">
        <v>0</v>
      </c>
      <c r="J3358">
        <v>0</v>
      </c>
      <c r="K3358">
        <v>235</v>
      </c>
      <c r="L3358">
        <v>227</v>
      </c>
      <c r="M3358">
        <v>6</v>
      </c>
      <c r="N3358">
        <v>2</v>
      </c>
    </row>
    <row r="3359" spans="1:14" x14ac:dyDescent="0.25">
      <c r="A3359" t="s">
        <v>7092</v>
      </c>
      <c r="B3359" t="s">
        <v>72</v>
      </c>
      <c r="C3359" t="s">
        <v>214</v>
      </c>
      <c r="D3359" t="s">
        <v>4058</v>
      </c>
      <c r="E3359">
        <v>0</v>
      </c>
      <c r="F3359">
        <v>0</v>
      </c>
      <c r="G3359">
        <v>0</v>
      </c>
      <c r="H3359">
        <v>0</v>
      </c>
      <c r="I3359">
        <v>0</v>
      </c>
      <c r="J3359">
        <v>0</v>
      </c>
      <c r="K3359">
        <v>143</v>
      </c>
      <c r="L3359">
        <v>141</v>
      </c>
      <c r="M3359">
        <v>2</v>
      </c>
      <c r="N3359">
        <v>0</v>
      </c>
    </row>
    <row r="3360" spans="1:14" x14ac:dyDescent="0.25">
      <c r="A3360" t="s">
        <v>7093</v>
      </c>
      <c r="B3360" t="s">
        <v>72</v>
      </c>
      <c r="C3360" t="s">
        <v>215</v>
      </c>
      <c r="D3360" t="s">
        <v>4058</v>
      </c>
      <c r="E3360">
        <v>0</v>
      </c>
      <c r="F3360">
        <v>0</v>
      </c>
      <c r="G3360">
        <v>0</v>
      </c>
      <c r="H3360">
        <v>0</v>
      </c>
      <c r="I3360">
        <v>0</v>
      </c>
      <c r="J3360">
        <v>0</v>
      </c>
      <c r="K3360">
        <v>100</v>
      </c>
      <c r="L3360">
        <v>98</v>
      </c>
      <c r="M3360">
        <v>2</v>
      </c>
      <c r="N3360">
        <v>0</v>
      </c>
    </row>
    <row r="3361" spans="1:14" x14ac:dyDescent="0.25">
      <c r="A3361" t="s">
        <v>7094</v>
      </c>
      <c r="B3361" t="s">
        <v>72</v>
      </c>
      <c r="C3361" t="s">
        <v>216</v>
      </c>
      <c r="D3361" t="s">
        <v>4058</v>
      </c>
      <c r="E3361">
        <v>0</v>
      </c>
      <c r="F3361">
        <v>0</v>
      </c>
      <c r="G3361">
        <v>0</v>
      </c>
      <c r="H3361">
        <v>0</v>
      </c>
      <c r="I3361">
        <v>0</v>
      </c>
      <c r="J3361">
        <v>0</v>
      </c>
      <c r="K3361">
        <v>365</v>
      </c>
      <c r="L3361">
        <v>363</v>
      </c>
      <c r="M3361">
        <v>2</v>
      </c>
      <c r="N3361">
        <v>0</v>
      </c>
    </row>
    <row r="3362" spans="1:14" x14ac:dyDescent="0.25">
      <c r="A3362" t="s">
        <v>7095</v>
      </c>
      <c r="B3362" t="s">
        <v>72</v>
      </c>
      <c r="C3362" t="s">
        <v>217</v>
      </c>
      <c r="D3362" t="s">
        <v>4058</v>
      </c>
      <c r="E3362">
        <v>0</v>
      </c>
      <c r="F3362">
        <v>0</v>
      </c>
      <c r="G3362">
        <v>0</v>
      </c>
      <c r="H3362">
        <v>0</v>
      </c>
      <c r="I3362">
        <v>0</v>
      </c>
      <c r="J3362">
        <v>0</v>
      </c>
      <c r="K3362">
        <v>112</v>
      </c>
      <c r="L3362">
        <v>111</v>
      </c>
      <c r="M3362">
        <v>1</v>
      </c>
      <c r="N3362">
        <v>0</v>
      </c>
    </row>
    <row r="3363" spans="1:14" x14ac:dyDescent="0.25">
      <c r="A3363" t="s">
        <v>7096</v>
      </c>
      <c r="B3363" t="s">
        <v>72</v>
      </c>
      <c r="C3363" t="s">
        <v>218</v>
      </c>
      <c r="D3363" t="s">
        <v>4058</v>
      </c>
      <c r="E3363">
        <v>0</v>
      </c>
      <c r="F3363">
        <v>0</v>
      </c>
      <c r="G3363">
        <v>0</v>
      </c>
      <c r="H3363">
        <v>0</v>
      </c>
      <c r="I3363">
        <v>0</v>
      </c>
      <c r="J3363">
        <v>0</v>
      </c>
      <c r="K3363">
        <v>1021</v>
      </c>
      <c r="L3363">
        <v>1007</v>
      </c>
      <c r="M3363">
        <v>13</v>
      </c>
      <c r="N3363">
        <v>1</v>
      </c>
    </row>
    <row r="3364" spans="1:14" x14ac:dyDescent="0.25">
      <c r="A3364" t="s">
        <v>7097</v>
      </c>
      <c r="B3364" t="s">
        <v>72</v>
      </c>
      <c r="C3364" t="s">
        <v>219</v>
      </c>
      <c r="D3364" t="s">
        <v>4058</v>
      </c>
      <c r="E3364">
        <v>0</v>
      </c>
      <c r="F3364">
        <v>0</v>
      </c>
      <c r="G3364">
        <v>0</v>
      </c>
      <c r="H3364">
        <v>0</v>
      </c>
      <c r="I3364">
        <v>0</v>
      </c>
      <c r="J3364">
        <v>0</v>
      </c>
      <c r="K3364">
        <v>172</v>
      </c>
      <c r="L3364">
        <v>170</v>
      </c>
      <c r="M3364">
        <v>2</v>
      </c>
      <c r="N3364">
        <v>0</v>
      </c>
    </row>
    <row r="3365" spans="1:14" x14ac:dyDescent="0.25">
      <c r="A3365" t="s">
        <v>7098</v>
      </c>
      <c r="B3365" t="s">
        <v>72</v>
      </c>
      <c r="C3365" t="s">
        <v>220</v>
      </c>
      <c r="D3365" t="s">
        <v>4058</v>
      </c>
      <c r="E3365">
        <v>0</v>
      </c>
      <c r="F3365">
        <v>0</v>
      </c>
      <c r="G3365">
        <v>0</v>
      </c>
      <c r="H3365">
        <v>0</v>
      </c>
      <c r="I3365">
        <v>0</v>
      </c>
      <c r="J3365">
        <v>0</v>
      </c>
      <c r="K3365">
        <v>184</v>
      </c>
      <c r="L3365">
        <v>181</v>
      </c>
      <c r="M3365">
        <v>3</v>
      </c>
      <c r="N3365">
        <v>0</v>
      </c>
    </row>
    <row r="3366" spans="1:14" x14ac:dyDescent="0.25">
      <c r="A3366" t="s">
        <v>7099</v>
      </c>
      <c r="B3366" t="s">
        <v>72</v>
      </c>
      <c r="C3366" t="s">
        <v>221</v>
      </c>
      <c r="D3366" t="s">
        <v>4058</v>
      </c>
      <c r="E3366">
        <v>0</v>
      </c>
      <c r="F3366">
        <v>0</v>
      </c>
      <c r="G3366">
        <v>0</v>
      </c>
      <c r="H3366">
        <v>0</v>
      </c>
      <c r="I3366">
        <v>0</v>
      </c>
      <c r="J3366">
        <v>0</v>
      </c>
      <c r="K3366">
        <v>206</v>
      </c>
      <c r="L3366">
        <v>201</v>
      </c>
      <c r="M3366">
        <v>5</v>
      </c>
      <c r="N3366">
        <v>0</v>
      </c>
    </row>
    <row r="3367" spans="1:14" x14ac:dyDescent="0.25">
      <c r="A3367" t="s">
        <v>7100</v>
      </c>
      <c r="B3367" t="s">
        <v>72</v>
      </c>
      <c r="C3367" t="s">
        <v>222</v>
      </c>
      <c r="D3367" t="s">
        <v>4058</v>
      </c>
      <c r="E3367">
        <v>0</v>
      </c>
      <c r="F3367">
        <v>0</v>
      </c>
      <c r="G3367">
        <v>0</v>
      </c>
      <c r="H3367">
        <v>0</v>
      </c>
      <c r="I3367">
        <v>0</v>
      </c>
      <c r="J3367">
        <v>0</v>
      </c>
      <c r="K3367">
        <v>99</v>
      </c>
      <c r="L3367">
        <v>98</v>
      </c>
      <c r="M3367">
        <v>1</v>
      </c>
      <c r="N3367">
        <v>0</v>
      </c>
    </row>
    <row r="3368" spans="1:14" x14ac:dyDescent="0.25">
      <c r="A3368" t="s">
        <v>7101</v>
      </c>
      <c r="B3368" t="s">
        <v>72</v>
      </c>
      <c r="C3368" t="s">
        <v>223</v>
      </c>
      <c r="D3368" t="s">
        <v>4058</v>
      </c>
      <c r="E3368">
        <v>0</v>
      </c>
      <c r="F3368">
        <v>0</v>
      </c>
      <c r="G3368">
        <v>0</v>
      </c>
      <c r="H3368">
        <v>0</v>
      </c>
      <c r="I3368">
        <v>0</v>
      </c>
      <c r="J3368">
        <v>0</v>
      </c>
      <c r="K3368">
        <v>116</v>
      </c>
      <c r="L3368">
        <v>114</v>
      </c>
      <c r="M3368">
        <v>2</v>
      </c>
      <c r="N3368">
        <v>0</v>
      </c>
    </row>
    <row r="3369" spans="1:14" x14ac:dyDescent="0.25">
      <c r="A3369" t="s">
        <v>7102</v>
      </c>
      <c r="B3369" t="s">
        <v>72</v>
      </c>
      <c r="C3369" t="s">
        <v>224</v>
      </c>
      <c r="D3369" t="s">
        <v>4058</v>
      </c>
      <c r="E3369">
        <v>0</v>
      </c>
      <c r="F3369">
        <v>0</v>
      </c>
      <c r="G3369">
        <v>0</v>
      </c>
      <c r="H3369">
        <v>0</v>
      </c>
      <c r="I3369">
        <v>0</v>
      </c>
      <c r="J3369">
        <v>0</v>
      </c>
      <c r="K3369">
        <v>56</v>
      </c>
      <c r="L3369">
        <v>55</v>
      </c>
      <c r="M3369">
        <v>1</v>
      </c>
      <c r="N3369">
        <v>0</v>
      </c>
    </row>
    <row r="3370" spans="1:14" x14ac:dyDescent="0.25">
      <c r="A3370" t="s">
        <v>7103</v>
      </c>
      <c r="B3370" t="s">
        <v>72</v>
      </c>
      <c r="C3370" t="s">
        <v>225</v>
      </c>
      <c r="D3370" t="s">
        <v>4058</v>
      </c>
      <c r="E3370">
        <v>0</v>
      </c>
      <c r="F3370">
        <v>0</v>
      </c>
      <c r="G3370">
        <v>0</v>
      </c>
      <c r="H3370">
        <v>0</v>
      </c>
      <c r="I3370">
        <v>0</v>
      </c>
      <c r="J3370">
        <v>0</v>
      </c>
      <c r="K3370">
        <v>108</v>
      </c>
      <c r="L3370">
        <v>106</v>
      </c>
      <c r="M3370">
        <v>2</v>
      </c>
      <c r="N3370">
        <v>0</v>
      </c>
    </row>
    <row r="3371" spans="1:14" x14ac:dyDescent="0.25">
      <c r="A3371" t="s">
        <v>7104</v>
      </c>
      <c r="B3371" t="s">
        <v>72</v>
      </c>
      <c r="C3371" t="s">
        <v>226</v>
      </c>
      <c r="D3371" t="s">
        <v>4058</v>
      </c>
      <c r="E3371">
        <v>0</v>
      </c>
      <c r="F3371">
        <v>0</v>
      </c>
      <c r="G3371">
        <v>0</v>
      </c>
      <c r="H3371">
        <v>0</v>
      </c>
      <c r="I3371">
        <v>0</v>
      </c>
      <c r="J3371">
        <v>0</v>
      </c>
      <c r="K3371">
        <v>205</v>
      </c>
      <c r="L3371">
        <v>200</v>
      </c>
      <c r="M3371">
        <v>5</v>
      </c>
      <c r="N3371">
        <v>0</v>
      </c>
    </row>
    <row r="3372" spans="1:14" x14ac:dyDescent="0.25">
      <c r="A3372" t="s">
        <v>7105</v>
      </c>
      <c r="B3372" t="s">
        <v>72</v>
      </c>
      <c r="C3372" t="s">
        <v>227</v>
      </c>
      <c r="D3372" t="s">
        <v>4058</v>
      </c>
      <c r="E3372">
        <v>0</v>
      </c>
      <c r="F3372">
        <v>0</v>
      </c>
      <c r="G3372">
        <v>0</v>
      </c>
      <c r="H3372">
        <v>0</v>
      </c>
      <c r="I3372">
        <v>0</v>
      </c>
      <c r="J3372">
        <v>0</v>
      </c>
      <c r="K3372">
        <v>234</v>
      </c>
      <c r="L3372">
        <v>233</v>
      </c>
      <c r="M3372">
        <v>1</v>
      </c>
      <c r="N3372">
        <v>0</v>
      </c>
    </row>
    <row r="3373" spans="1:14" x14ac:dyDescent="0.25">
      <c r="A3373" t="s">
        <v>7106</v>
      </c>
      <c r="B3373" t="s">
        <v>72</v>
      </c>
      <c r="C3373" t="s">
        <v>228</v>
      </c>
      <c r="D3373" t="s">
        <v>4058</v>
      </c>
      <c r="E3373">
        <v>0</v>
      </c>
      <c r="F3373">
        <v>0</v>
      </c>
      <c r="G3373">
        <v>0</v>
      </c>
      <c r="H3373">
        <v>0</v>
      </c>
      <c r="I3373">
        <v>0</v>
      </c>
      <c r="J3373">
        <v>0</v>
      </c>
      <c r="K3373">
        <v>84</v>
      </c>
      <c r="L3373">
        <v>83</v>
      </c>
      <c r="M3373">
        <v>0</v>
      </c>
      <c r="N3373">
        <v>1</v>
      </c>
    </row>
    <row r="3374" spans="1:14" x14ac:dyDescent="0.25">
      <c r="A3374" t="s">
        <v>7107</v>
      </c>
      <c r="B3374" t="s">
        <v>72</v>
      </c>
      <c r="C3374" t="s">
        <v>229</v>
      </c>
      <c r="D3374" t="s">
        <v>4058</v>
      </c>
      <c r="E3374">
        <v>0</v>
      </c>
      <c r="F3374">
        <v>0</v>
      </c>
      <c r="G3374">
        <v>0</v>
      </c>
      <c r="H3374">
        <v>0</v>
      </c>
      <c r="I3374">
        <v>0</v>
      </c>
      <c r="J3374">
        <v>0</v>
      </c>
      <c r="K3374">
        <v>150</v>
      </c>
      <c r="L3374">
        <v>145</v>
      </c>
      <c r="M3374">
        <v>5</v>
      </c>
      <c r="N3374">
        <v>0</v>
      </c>
    </row>
    <row r="3375" spans="1:14" x14ac:dyDescent="0.25">
      <c r="A3375" t="s">
        <v>7108</v>
      </c>
      <c r="B3375" t="s">
        <v>72</v>
      </c>
      <c r="C3375" t="s">
        <v>230</v>
      </c>
      <c r="D3375" t="s">
        <v>4058</v>
      </c>
      <c r="E3375">
        <v>0</v>
      </c>
      <c r="F3375">
        <v>0</v>
      </c>
      <c r="G3375">
        <v>0</v>
      </c>
      <c r="H3375">
        <v>0</v>
      </c>
      <c r="I3375">
        <v>0</v>
      </c>
      <c r="J3375">
        <v>0</v>
      </c>
      <c r="K3375">
        <v>174</v>
      </c>
      <c r="L3375">
        <v>170</v>
      </c>
      <c r="M3375">
        <v>4</v>
      </c>
      <c r="N3375">
        <v>0</v>
      </c>
    </row>
    <row r="3376" spans="1:14" x14ac:dyDescent="0.25">
      <c r="A3376" t="s">
        <v>7109</v>
      </c>
      <c r="B3376" t="s">
        <v>72</v>
      </c>
      <c r="C3376" t="s">
        <v>231</v>
      </c>
      <c r="D3376" t="s">
        <v>4058</v>
      </c>
      <c r="E3376">
        <v>0</v>
      </c>
      <c r="F3376">
        <v>0</v>
      </c>
      <c r="G3376">
        <v>0</v>
      </c>
      <c r="H3376">
        <v>0</v>
      </c>
      <c r="I3376">
        <v>0</v>
      </c>
      <c r="J3376">
        <v>0</v>
      </c>
      <c r="K3376">
        <v>157</v>
      </c>
      <c r="L3376">
        <v>157</v>
      </c>
      <c r="M3376">
        <v>0</v>
      </c>
      <c r="N3376">
        <v>0</v>
      </c>
    </row>
    <row r="3377" spans="1:14" x14ac:dyDescent="0.25">
      <c r="A3377" t="s">
        <v>7110</v>
      </c>
      <c r="B3377" t="s">
        <v>72</v>
      </c>
      <c r="C3377" t="s">
        <v>232</v>
      </c>
      <c r="D3377" t="s">
        <v>4058</v>
      </c>
      <c r="E3377">
        <v>0</v>
      </c>
      <c r="F3377">
        <v>0</v>
      </c>
      <c r="G3377">
        <v>0</v>
      </c>
      <c r="H3377">
        <v>0</v>
      </c>
      <c r="I3377">
        <v>0</v>
      </c>
      <c r="J3377">
        <v>0</v>
      </c>
      <c r="K3377">
        <v>285</v>
      </c>
      <c r="L3377">
        <v>280</v>
      </c>
      <c r="M3377">
        <v>4</v>
      </c>
      <c r="N3377">
        <v>1</v>
      </c>
    </row>
    <row r="3378" spans="1:14" x14ac:dyDescent="0.25">
      <c r="A3378" t="s">
        <v>7111</v>
      </c>
      <c r="B3378" t="s">
        <v>72</v>
      </c>
      <c r="C3378" t="s">
        <v>233</v>
      </c>
      <c r="D3378" t="s">
        <v>4058</v>
      </c>
      <c r="E3378">
        <v>0</v>
      </c>
      <c r="F3378">
        <v>0</v>
      </c>
      <c r="G3378">
        <v>0</v>
      </c>
      <c r="H3378">
        <v>0</v>
      </c>
      <c r="I3378">
        <v>0</v>
      </c>
      <c r="J3378">
        <v>0</v>
      </c>
      <c r="K3378">
        <v>146</v>
      </c>
      <c r="L3378">
        <v>143</v>
      </c>
      <c r="M3378">
        <v>3</v>
      </c>
      <c r="N3378">
        <v>0</v>
      </c>
    </row>
    <row r="3379" spans="1:14" x14ac:dyDescent="0.25">
      <c r="A3379" t="s">
        <v>7112</v>
      </c>
      <c r="B3379" t="s">
        <v>72</v>
      </c>
      <c r="C3379" t="s">
        <v>234</v>
      </c>
      <c r="D3379" t="s">
        <v>4058</v>
      </c>
      <c r="E3379">
        <v>0</v>
      </c>
      <c r="F3379">
        <v>0</v>
      </c>
      <c r="G3379">
        <v>0</v>
      </c>
      <c r="H3379">
        <v>0</v>
      </c>
      <c r="I3379">
        <v>0</v>
      </c>
      <c r="J3379">
        <v>0</v>
      </c>
      <c r="K3379">
        <v>555</v>
      </c>
      <c r="L3379">
        <v>546</v>
      </c>
      <c r="M3379">
        <v>9</v>
      </c>
      <c r="N3379">
        <v>0</v>
      </c>
    </row>
    <row r="3380" spans="1:14" x14ac:dyDescent="0.25">
      <c r="A3380" t="s">
        <v>7113</v>
      </c>
      <c r="B3380" t="s">
        <v>72</v>
      </c>
      <c r="C3380" t="s">
        <v>235</v>
      </c>
      <c r="D3380" t="s">
        <v>4058</v>
      </c>
      <c r="E3380">
        <v>0</v>
      </c>
      <c r="F3380">
        <v>0</v>
      </c>
      <c r="G3380">
        <v>0</v>
      </c>
      <c r="H3380">
        <v>0</v>
      </c>
      <c r="I3380">
        <v>0</v>
      </c>
      <c r="J3380">
        <v>0</v>
      </c>
      <c r="K3380">
        <v>64</v>
      </c>
      <c r="L3380">
        <v>63</v>
      </c>
      <c r="M3380">
        <v>1</v>
      </c>
      <c r="N3380">
        <v>0</v>
      </c>
    </row>
    <row r="3381" spans="1:14" x14ac:dyDescent="0.25">
      <c r="A3381" t="s">
        <v>7114</v>
      </c>
      <c r="B3381" t="s">
        <v>72</v>
      </c>
      <c r="C3381" t="s">
        <v>236</v>
      </c>
      <c r="D3381" t="s">
        <v>4058</v>
      </c>
      <c r="E3381">
        <v>0</v>
      </c>
      <c r="F3381">
        <v>0</v>
      </c>
      <c r="G3381">
        <v>0</v>
      </c>
      <c r="H3381">
        <v>0</v>
      </c>
      <c r="I3381">
        <v>0</v>
      </c>
      <c r="J3381">
        <v>0</v>
      </c>
      <c r="K3381">
        <v>155</v>
      </c>
      <c r="L3381">
        <v>154</v>
      </c>
      <c r="M3381">
        <v>1</v>
      </c>
      <c r="N3381">
        <v>0</v>
      </c>
    </row>
    <row r="3382" spans="1:14" x14ac:dyDescent="0.25">
      <c r="A3382" t="s">
        <v>7115</v>
      </c>
      <c r="B3382" t="s">
        <v>72</v>
      </c>
      <c r="C3382" t="s">
        <v>237</v>
      </c>
      <c r="D3382" t="s">
        <v>4058</v>
      </c>
      <c r="E3382">
        <v>0</v>
      </c>
      <c r="F3382">
        <v>0</v>
      </c>
      <c r="G3382">
        <v>0</v>
      </c>
      <c r="H3382">
        <v>0</v>
      </c>
      <c r="I3382">
        <v>0</v>
      </c>
      <c r="J3382">
        <v>0</v>
      </c>
      <c r="K3382">
        <v>389</v>
      </c>
      <c r="L3382">
        <v>380</v>
      </c>
      <c r="M3382">
        <v>9</v>
      </c>
      <c r="N3382">
        <v>0</v>
      </c>
    </row>
    <row r="3383" spans="1:14" x14ac:dyDescent="0.25">
      <c r="A3383" t="s">
        <v>7116</v>
      </c>
      <c r="B3383" t="s">
        <v>72</v>
      </c>
      <c r="C3383" t="s">
        <v>238</v>
      </c>
      <c r="D3383" t="s">
        <v>4058</v>
      </c>
      <c r="E3383">
        <v>0</v>
      </c>
      <c r="F3383">
        <v>0</v>
      </c>
      <c r="G3383">
        <v>0</v>
      </c>
      <c r="H3383">
        <v>0</v>
      </c>
      <c r="I3383">
        <v>0</v>
      </c>
      <c r="J3383">
        <v>0</v>
      </c>
      <c r="K3383">
        <v>126</v>
      </c>
      <c r="L3383">
        <v>125</v>
      </c>
      <c r="M3383">
        <v>1</v>
      </c>
      <c r="N3383">
        <v>0</v>
      </c>
    </row>
    <row r="3384" spans="1:14" x14ac:dyDescent="0.25">
      <c r="A3384" t="s">
        <v>7117</v>
      </c>
      <c r="B3384" t="s">
        <v>72</v>
      </c>
      <c r="C3384" t="s">
        <v>239</v>
      </c>
      <c r="D3384" t="s">
        <v>4058</v>
      </c>
      <c r="E3384">
        <v>0</v>
      </c>
      <c r="F3384">
        <v>0</v>
      </c>
      <c r="G3384">
        <v>0</v>
      </c>
      <c r="H3384">
        <v>0</v>
      </c>
      <c r="I3384">
        <v>0</v>
      </c>
      <c r="J3384">
        <v>0</v>
      </c>
      <c r="K3384">
        <v>178</v>
      </c>
      <c r="L3384">
        <v>176</v>
      </c>
      <c r="M3384">
        <v>2</v>
      </c>
      <c r="N3384">
        <v>0</v>
      </c>
    </row>
    <row r="3385" spans="1:14" x14ac:dyDescent="0.25">
      <c r="A3385" t="s">
        <v>7118</v>
      </c>
      <c r="B3385" t="s">
        <v>72</v>
      </c>
      <c r="C3385" t="s">
        <v>240</v>
      </c>
      <c r="D3385" t="s">
        <v>4058</v>
      </c>
      <c r="E3385">
        <v>0</v>
      </c>
      <c r="F3385">
        <v>0</v>
      </c>
      <c r="G3385">
        <v>0</v>
      </c>
      <c r="H3385">
        <v>0</v>
      </c>
      <c r="I3385">
        <v>0</v>
      </c>
      <c r="J3385">
        <v>0</v>
      </c>
      <c r="K3385">
        <v>172</v>
      </c>
      <c r="L3385">
        <v>171</v>
      </c>
      <c r="M3385">
        <v>1</v>
      </c>
      <c r="N3385">
        <v>0</v>
      </c>
    </row>
    <row r="3386" spans="1:14" x14ac:dyDescent="0.25">
      <c r="A3386" t="s">
        <v>7119</v>
      </c>
      <c r="B3386" t="s">
        <v>72</v>
      </c>
      <c r="C3386" t="s">
        <v>241</v>
      </c>
      <c r="D3386" t="s">
        <v>4058</v>
      </c>
      <c r="E3386">
        <v>0</v>
      </c>
      <c r="F3386">
        <v>0</v>
      </c>
      <c r="G3386">
        <v>0</v>
      </c>
      <c r="H3386">
        <v>0</v>
      </c>
      <c r="I3386">
        <v>0</v>
      </c>
      <c r="J3386">
        <v>0</v>
      </c>
      <c r="K3386">
        <v>74</v>
      </c>
      <c r="L3386">
        <v>70</v>
      </c>
      <c r="M3386">
        <v>4</v>
      </c>
      <c r="N3386">
        <v>0</v>
      </c>
    </row>
    <row r="3387" spans="1:14" x14ac:dyDescent="0.25">
      <c r="A3387" t="s">
        <v>7120</v>
      </c>
      <c r="B3387" t="s">
        <v>72</v>
      </c>
      <c r="C3387" t="s">
        <v>242</v>
      </c>
      <c r="D3387" t="s">
        <v>4058</v>
      </c>
      <c r="E3387">
        <v>0</v>
      </c>
      <c r="F3387">
        <v>0</v>
      </c>
      <c r="G3387">
        <v>0</v>
      </c>
      <c r="H3387">
        <v>0</v>
      </c>
      <c r="I3387">
        <v>0</v>
      </c>
      <c r="J3387">
        <v>0</v>
      </c>
      <c r="K3387">
        <v>307</v>
      </c>
      <c r="L3387">
        <v>302</v>
      </c>
      <c r="M3387">
        <v>5</v>
      </c>
      <c r="N3387">
        <v>0</v>
      </c>
    </row>
    <row r="3388" spans="1:14" x14ac:dyDescent="0.25">
      <c r="A3388" t="s">
        <v>7121</v>
      </c>
      <c r="B3388" t="s">
        <v>72</v>
      </c>
      <c r="C3388" t="s">
        <v>243</v>
      </c>
      <c r="D3388" t="s">
        <v>4058</v>
      </c>
      <c r="E3388">
        <v>0</v>
      </c>
      <c r="F3388">
        <v>0</v>
      </c>
      <c r="G3388">
        <v>0</v>
      </c>
      <c r="H3388">
        <v>0</v>
      </c>
      <c r="I3388">
        <v>0</v>
      </c>
      <c r="J3388">
        <v>0</v>
      </c>
      <c r="K3388">
        <v>118</v>
      </c>
      <c r="L3388">
        <v>118</v>
      </c>
      <c r="M3388">
        <v>0</v>
      </c>
      <c r="N3388">
        <v>0</v>
      </c>
    </row>
    <row r="3389" spans="1:14" x14ac:dyDescent="0.25">
      <c r="A3389" t="s">
        <v>7122</v>
      </c>
      <c r="B3389" t="s">
        <v>74</v>
      </c>
      <c r="C3389" t="s">
        <v>92</v>
      </c>
      <c r="D3389" t="s">
        <v>4054</v>
      </c>
      <c r="E3389">
        <v>19470</v>
      </c>
      <c r="F3389">
        <v>2510</v>
      </c>
      <c r="G3389">
        <v>16458</v>
      </c>
      <c r="H3389">
        <v>447</v>
      </c>
      <c r="I3389">
        <v>55</v>
      </c>
      <c r="J3389">
        <v>5982</v>
      </c>
      <c r="K3389">
        <v>0</v>
      </c>
      <c r="L3389">
        <v>0</v>
      </c>
      <c r="M3389">
        <v>0</v>
      </c>
      <c r="N3389">
        <v>0</v>
      </c>
    </row>
    <row r="3390" spans="1:14" x14ac:dyDescent="0.25">
      <c r="A3390" t="s">
        <v>7123</v>
      </c>
      <c r="B3390" t="s">
        <v>75</v>
      </c>
      <c r="C3390" t="s">
        <v>92</v>
      </c>
      <c r="D3390" t="s">
        <v>4060</v>
      </c>
      <c r="E3390">
        <v>2381</v>
      </c>
      <c r="F3390">
        <v>659</v>
      </c>
      <c r="G3390">
        <v>1530</v>
      </c>
      <c r="H3390">
        <v>156</v>
      </c>
      <c r="I3390">
        <v>36</v>
      </c>
      <c r="J3390">
        <v>13342</v>
      </c>
      <c r="K3390">
        <v>0</v>
      </c>
      <c r="L3390">
        <v>0</v>
      </c>
      <c r="M3390">
        <v>0</v>
      </c>
      <c r="N3390">
        <v>0</v>
      </c>
    </row>
    <row r="3391" spans="1:14" x14ac:dyDescent="0.25">
      <c r="A3391" t="s">
        <v>7124</v>
      </c>
      <c r="B3391" t="s">
        <v>75</v>
      </c>
      <c r="C3391" t="s">
        <v>92</v>
      </c>
      <c r="D3391" t="s">
        <v>4066</v>
      </c>
      <c r="E3391">
        <v>15723</v>
      </c>
      <c r="F3391">
        <v>3489</v>
      </c>
      <c r="G3391">
        <v>11851</v>
      </c>
      <c r="H3391">
        <v>271</v>
      </c>
      <c r="I3391">
        <v>112</v>
      </c>
      <c r="J3391">
        <v>0</v>
      </c>
      <c r="K3391">
        <v>0</v>
      </c>
      <c r="L3391">
        <v>0</v>
      </c>
      <c r="M3391">
        <v>0</v>
      </c>
      <c r="N3391">
        <v>0</v>
      </c>
    </row>
    <row r="3392" spans="1:14" x14ac:dyDescent="0.25">
      <c r="A3392" t="s">
        <v>7125</v>
      </c>
      <c r="B3392" t="s">
        <v>77</v>
      </c>
      <c r="C3392" t="s">
        <v>92</v>
      </c>
      <c r="D3392" t="s">
        <v>4058</v>
      </c>
      <c r="E3392">
        <v>0</v>
      </c>
      <c r="F3392">
        <v>0</v>
      </c>
      <c r="G3392">
        <v>0</v>
      </c>
      <c r="H3392">
        <v>0</v>
      </c>
      <c r="I3392">
        <v>0</v>
      </c>
      <c r="J3392">
        <v>0</v>
      </c>
      <c r="K3392">
        <v>96</v>
      </c>
      <c r="L3392">
        <v>94</v>
      </c>
      <c r="M3392">
        <v>1</v>
      </c>
      <c r="N3392">
        <v>1</v>
      </c>
    </row>
    <row r="3393" spans="1:14" x14ac:dyDescent="0.25">
      <c r="A3393" t="s">
        <v>7126</v>
      </c>
      <c r="B3393" t="s">
        <v>74</v>
      </c>
      <c r="C3393" t="s">
        <v>92</v>
      </c>
      <c r="D3393" t="s">
        <v>4068</v>
      </c>
      <c r="E3393">
        <v>4433</v>
      </c>
      <c r="F3393">
        <v>948</v>
      </c>
      <c r="G3393">
        <v>3227</v>
      </c>
      <c r="H3393">
        <v>163</v>
      </c>
      <c r="I3393">
        <v>95</v>
      </c>
      <c r="J3393">
        <v>21018</v>
      </c>
      <c r="K3393">
        <v>0</v>
      </c>
      <c r="L3393">
        <v>0</v>
      </c>
      <c r="M3393">
        <v>0</v>
      </c>
      <c r="N3393">
        <v>0</v>
      </c>
    </row>
    <row r="3394" spans="1:14" x14ac:dyDescent="0.25">
      <c r="A3394" t="s">
        <v>7127</v>
      </c>
      <c r="B3394" t="s">
        <v>77</v>
      </c>
      <c r="C3394" t="s">
        <v>92</v>
      </c>
      <c r="D3394" t="s">
        <v>4054</v>
      </c>
      <c r="E3394">
        <v>109</v>
      </c>
      <c r="F3394">
        <v>27</v>
      </c>
      <c r="G3394">
        <v>81</v>
      </c>
      <c r="H3394">
        <v>0</v>
      </c>
      <c r="I3394">
        <v>1</v>
      </c>
      <c r="J3394">
        <v>30</v>
      </c>
      <c r="K3394">
        <v>0</v>
      </c>
      <c r="L3394">
        <v>0</v>
      </c>
      <c r="M3394">
        <v>0</v>
      </c>
      <c r="N3394">
        <v>0</v>
      </c>
    </row>
    <row r="3395" spans="1:14" x14ac:dyDescent="0.25">
      <c r="A3395" t="s">
        <v>7128</v>
      </c>
      <c r="B3395" t="s">
        <v>75</v>
      </c>
      <c r="C3395" t="s">
        <v>92</v>
      </c>
      <c r="D3395" t="s">
        <v>4052</v>
      </c>
      <c r="E3395">
        <v>2381</v>
      </c>
      <c r="F3395">
        <v>526</v>
      </c>
      <c r="G3395">
        <v>1640</v>
      </c>
      <c r="H3395">
        <v>174</v>
      </c>
      <c r="I3395">
        <v>41</v>
      </c>
      <c r="J3395">
        <v>13342</v>
      </c>
      <c r="K3395">
        <v>0</v>
      </c>
      <c r="L3395">
        <v>0</v>
      </c>
      <c r="M3395">
        <v>0</v>
      </c>
      <c r="N3395">
        <v>0</v>
      </c>
    </row>
    <row r="3396" spans="1:14" x14ac:dyDescent="0.25">
      <c r="A3396" t="s">
        <v>7129</v>
      </c>
      <c r="B3396" t="s">
        <v>77</v>
      </c>
      <c r="C3396" t="s">
        <v>92</v>
      </c>
      <c r="D3396" t="s">
        <v>4064</v>
      </c>
      <c r="E3396">
        <v>106</v>
      </c>
      <c r="F3396">
        <v>26</v>
      </c>
      <c r="G3396">
        <v>79</v>
      </c>
      <c r="H3396">
        <v>0</v>
      </c>
      <c r="I3396">
        <v>1</v>
      </c>
      <c r="J3396">
        <v>33</v>
      </c>
      <c r="K3396">
        <v>0</v>
      </c>
      <c r="L3396">
        <v>0</v>
      </c>
      <c r="M3396">
        <v>0</v>
      </c>
      <c r="N3396">
        <v>0</v>
      </c>
    </row>
    <row r="3397" spans="1:14" x14ac:dyDescent="0.25">
      <c r="A3397" t="s">
        <v>7130</v>
      </c>
      <c r="B3397" t="s">
        <v>75</v>
      </c>
      <c r="C3397" t="s">
        <v>92</v>
      </c>
      <c r="D3397" t="s">
        <v>4062</v>
      </c>
      <c r="E3397">
        <v>15723</v>
      </c>
      <c r="F3397">
        <v>3507</v>
      </c>
      <c r="G3397">
        <v>11829</v>
      </c>
      <c r="H3397">
        <v>275</v>
      </c>
      <c r="I3397">
        <v>112</v>
      </c>
      <c r="J3397">
        <v>0</v>
      </c>
      <c r="K3397">
        <v>0</v>
      </c>
      <c r="L3397">
        <v>0</v>
      </c>
      <c r="M3397">
        <v>0</v>
      </c>
      <c r="N3397">
        <v>0</v>
      </c>
    </row>
    <row r="3398" spans="1:14" x14ac:dyDescent="0.25">
      <c r="A3398" t="s">
        <v>7131</v>
      </c>
      <c r="B3398" t="s">
        <v>77</v>
      </c>
      <c r="C3398" t="s">
        <v>92</v>
      </c>
      <c r="D3398" t="s">
        <v>4060</v>
      </c>
      <c r="E3398">
        <v>23</v>
      </c>
      <c r="F3398">
        <v>3</v>
      </c>
      <c r="G3398">
        <v>18</v>
      </c>
      <c r="H3398">
        <v>1</v>
      </c>
      <c r="I3398">
        <v>1</v>
      </c>
      <c r="J3398">
        <v>116</v>
      </c>
      <c r="K3398">
        <v>0</v>
      </c>
      <c r="L3398">
        <v>0</v>
      </c>
      <c r="M3398">
        <v>0</v>
      </c>
      <c r="N3398">
        <v>0</v>
      </c>
    </row>
    <row r="3399" spans="1:14" x14ac:dyDescent="0.25">
      <c r="A3399" t="s">
        <v>7132</v>
      </c>
      <c r="B3399" t="s">
        <v>74</v>
      </c>
      <c r="C3399" t="s">
        <v>92</v>
      </c>
      <c r="D3399" t="s">
        <v>4064</v>
      </c>
      <c r="E3399">
        <v>18766</v>
      </c>
      <c r="F3399">
        <v>2436</v>
      </c>
      <c r="G3399">
        <v>16039</v>
      </c>
      <c r="H3399">
        <v>248</v>
      </c>
      <c r="I3399">
        <v>43</v>
      </c>
      <c r="J3399">
        <v>6686</v>
      </c>
      <c r="K3399">
        <v>0</v>
      </c>
      <c r="L3399">
        <v>0</v>
      </c>
      <c r="M3399">
        <v>0</v>
      </c>
      <c r="N3399">
        <v>0</v>
      </c>
    </row>
    <row r="3400" spans="1:14" x14ac:dyDescent="0.25">
      <c r="A3400" t="s">
        <v>7133</v>
      </c>
      <c r="B3400" t="s">
        <v>75</v>
      </c>
      <c r="C3400" t="s">
        <v>92</v>
      </c>
      <c r="D3400" t="s">
        <v>4056</v>
      </c>
      <c r="E3400">
        <v>0</v>
      </c>
      <c r="F3400">
        <v>0</v>
      </c>
      <c r="G3400">
        <v>0</v>
      </c>
      <c r="H3400">
        <v>0</v>
      </c>
      <c r="I3400">
        <v>0</v>
      </c>
      <c r="J3400">
        <v>0</v>
      </c>
      <c r="K3400">
        <v>10794</v>
      </c>
      <c r="L3400">
        <v>10671</v>
      </c>
      <c r="M3400">
        <v>105</v>
      </c>
      <c r="N3400">
        <v>18</v>
      </c>
    </row>
    <row r="3401" spans="1:14" x14ac:dyDescent="0.25">
      <c r="A3401" t="s">
        <v>7134</v>
      </c>
      <c r="B3401" t="s">
        <v>74</v>
      </c>
      <c r="C3401" t="s">
        <v>92</v>
      </c>
      <c r="D3401" t="s">
        <v>4060</v>
      </c>
      <c r="E3401">
        <v>4433</v>
      </c>
      <c r="F3401">
        <v>1029</v>
      </c>
      <c r="G3401">
        <v>3212</v>
      </c>
      <c r="H3401">
        <v>151</v>
      </c>
      <c r="I3401">
        <v>41</v>
      </c>
      <c r="J3401">
        <v>21018</v>
      </c>
      <c r="K3401">
        <v>0</v>
      </c>
      <c r="L3401">
        <v>0</v>
      </c>
      <c r="M3401">
        <v>0</v>
      </c>
      <c r="N3401">
        <v>0</v>
      </c>
    </row>
    <row r="3402" spans="1:14" x14ac:dyDescent="0.25">
      <c r="A3402" t="s">
        <v>7135</v>
      </c>
      <c r="B3402" t="s">
        <v>77</v>
      </c>
      <c r="C3402" t="s">
        <v>92</v>
      </c>
      <c r="D3402" t="s">
        <v>4068</v>
      </c>
      <c r="E3402">
        <v>23</v>
      </c>
      <c r="F3402">
        <v>3</v>
      </c>
      <c r="G3402">
        <v>18</v>
      </c>
      <c r="H3402">
        <v>1</v>
      </c>
      <c r="I3402">
        <v>1</v>
      </c>
      <c r="J3402">
        <v>116</v>
      </c>
      <c r="K3402">
        <v>0</v>
      </c>
      <c r="L3402">
        <v>0</v>
      </c>
      <c r="M3402">
        <v>0</v>
      </c>
      <c r="N3402">
        <v>0</v>
      </c>
    </row>
    <row r="3403" spans="1:14" x14ac:dyDescent="0.25">
      <c r="A3403" t="s">
        <v>7136</v>
      </c>
      <c r="B3403" t="s">
        <v>74</v>
      </c>
      <c r="C3403" t="s">
        <v>92</v>
      </c>
      <c r="D3403" t="s">
        <v>4050</v>
      </c>
      <c r="E3403">
        <v>21018</v>
      </c>
      <c r="F3403">
        <v>3688</v>
      </c>
      <c r="G3403">
        <v>16642</v>
      </c>
      <c r="H3403">
        <v>585</v>
      </c>
      <c r="I3403">
        <v>103</v>
      </c>
      <c r="J3403">
        <v>4434</v>
      </c>
      <c r="K3403">
        <v>0</v>
      </c>
      <c r="L3403">
        <v>0</v>
      </c>
      <c r="M3403">
        <v>0</v>
      </c>
      <c r="N3403">
        <v>0</v>
      </c>
    </row>
    <row r="3404" spans="1:14" x14ac:dyDescent="0.25">
      <c r="A3404" t="s">
        <v>7137</v>
      </c>
      <c r="B3404" t="s">
        <v>77</v>
      </c>
      <c r="C3404" t="s">
        <v>92</v>
      </c>
      <c r="D3404" t="s">
        <v>4050</v>
      </c>
      <c r="E3404">
        <v>116</v>
      </c>
      <c r="F3404">
        <v>40</v>
      </c>
      <c r="G3404">
        <v>75</v>
      </c>
      <c r="H3404">
        <v>0</v>
      </c>
      <c r="I3404">
        <v>1</v>
      </c>
      <c r="J3404">
        <v>23</v>
      </c>
      <c r="K3404">
        <v>0</v>
      </c>
      <c r="L3404">
        <v>0</v>
      </c>
      <c r="M3404">
        <v>0</v>
      </c>
      <c r="N3404">
        <v>0</v>
      </c>
    </row>
    <row r="3405" spans="1:14" x14ac:dyDescent="0.25">
      <c r="A3405" t="s">
        <v>7138</v>
      </c>
      <c r="B3405" t="s">
        <v>75</v>
      </c>
      <c r="C3405" t="s">
        <v>92</v>
      </c>
      <c r="D3405" t="s">
        <v>4064</v>
      </c>
      <c r="E3405">
        <v>12676</v>
      </c>
      <c r="F3405">
        <v>2466</v>
      </c>
      <c r="G3405">
        <v>10138</v>
      </c>
      <c r="H3405">
        <v>69</v>
      </c>
      <c r="I3405">
        <v>3</v>
      </c>
      <c r="J3405">
        <v>3047</v>
      </c>
      <c r="K3405">
        <v>0</v>
      </c>
      <c r="L3405">
        <v>0</v>
      </c>
      <c r="M3405">
        <v>0</v>
      </c>
      <c r="N3405">
        <v>0</v>
      </c>
    </row>
    <row r="3406" spans="1:14" x14ac:dyDescent="0.25">
      <c r="A3406" t="s">
        <v>7139</v>
      </c>
      <c r="B3406" t="s">
        <v>75</v>
      </c>
      <c r="C3406" t="s">
        <v>92</v>
      </c>
      <c r="D3406" t="s">
        <v>4068</v>
      </c>
      <c r="E3406">
        <v>2381</v>
      </c>
      <c r="F3406">
        <v>629</v>
      </c>
      <c r="G3406">
        <v>1513</v>
      </c>
      <c r="H3406">
        <v>145</v>
      </c>
      <c r="I3406">
        <v>94</v>
      </c>
      <c r="J3406">
        <v>13342</v>
      </c>
      <c r="K3406">
        <v>0</v>
      </c>
      <c r="L3406">
        <v>0</v>
      </c>
      <c r="M3406">
        <v>0</v>
      </c>
      <c r="N3406">
        <v>0</v>
      </c>
    </row>
    <row r="3407" spans="1:14" x14ac:dyDescent="0.25">
      <c r="A3407" t="s">
        <v>7140</v>
      </c>
      <c r="B3407" t="s">
        <v>74</v>
      </c>
      <c r="C3407" t="s">
        <v>92</v>
      </c>
      <c r="D3407" t="s">
        <v>4052</v>
      </c>
      <c r="E3407">
        <v>4433</v>
      </c>
      <c r="F3407">
        <v>808</v>
      </c>
      <c r="G3407">
        <v>3375</v>
      </c>
      <c r="H3407">
        <v>205</v>
      </c>
      <c r="I3407">
        <v>45</v>
      </c>
      <c r="J3407">
        <v>21018</v>
      </c>
      <c r="K3407">
        <v>0</v>
      </c>
      <c r="L3407">
        <v>0</v>
      </c>
      <c r="M3407">
        <v>0</v>
      </c>
      <c r="N3407">
        <v>0</v>
      </c>
    </row>
    <row r="3408" spans="1:14" x14ac:dyDescent="0.25">
      <c r="A3408" t="s">
        <v>7141</v>
      </c>
      <c r="B3408" t="s">
        <v>74</v>
      </c>
      <c r="C3408" t="s">
        <v>92</v>
      </c>
      <c r="D3408" t="s">
        <v>4058</v>
      </c>
      <c r="E3408">
        <v>0</v>
      </c>
      <c r="F3408">
        <v>0</v>
      </c>
      <c r="G3408">
        <v>0</v>
      </c>
      <c r="H3408">
        <v>0</v>
      </c>
      <c r="I3408">
        <v>0</v>
      </c>
      <c r="J3408">
        <v>0</v>
      </c>
      <c r="K3408">
        <v>23892</v>
      </c>
      <c r="L3408">
        <v>23356</v>
      </c>
      <c r="M3408">
        <v>508</v>
      </c>
      <c r="N3408">
        <v>28</v>
      </c>
    </row>
    <row r="3409" spans="1:14" x14ac:dyDescent="0.25">
      <c r="A3409" t="s">
        <v>7142</v>
      </c>
      <c r="B3409" t="s">
        <v>74</v>
      </c>
      <c r="C3409" t="s">
        <v>92</v>
      </c>
      <c r="D3409" t="s">
        <v>4066</v>
      </c>
      <c r="E3409">
        <v>25452</v>
      </c>
      <c r="F3409">
        <v>3709</v>
      </c>
      <c r="G3409">
        <v>20659</v>
      </c>
      <c r="H3409">
        <v>870</v>
      </c>
      <c r="I3409">
        <v>214</v>
      </c>
      <c r="J3409">
        <v>0</v>
      </c>
      <c r="K3409">
        <v>0</v>
      </c>
      <c r="L3409">
        <v>0</v>
      </c>
      <c r="M3409">
        <v>0</v>
      </c>
      <c r="N3409">
        <v>0</v>
      </c>
    </row>
    <row r="3410" spans="1:14" x14ac:dyDescent="0.25">
      <c r="A3410" t="s">
        <v>7143</v>
      </c>
      <c r="B3410" t="s">
        <v>75</v>
      </c>
      <c r="C3410" t="s">
        <v>92</v>
      </c>
      <c r="D3410" t="s">
        <v>4058</v>
      </c>
      <c r="E3410">
        <v>0</v>
      </c>
      <c r="F3410">
        <v>0</v>
      </c>
      <c r="G3410">
        <v>0</v>
      </c>
      <c r="H3410">
        <v>0</v>
      </c>
      <c r="I3410">
        <v>0</v>
      </c>
      <c r="J3410">
        <v>0</v>
      </c>
      <c r="K3410">
        <v>8748</v>
      </c>
      <c r="L3410">
        <v>8656</v>
      </c>
      <c r="M3410">
        <v>78</v>
      </c>
      <c r="N3410">
        <v>14</v>
      </c>
    </row>
    <row r="3411" spans="1:14" x14ac:dyDescent="0.25">
      <c r="A3411" t="s">
        <v>7144</v>
      </c>
      <c r="B3411" t="s">
        <v>77</v>
      </c>
      <c r="C3411" t="s">
        <v>92</v>
      </c>
      <c r="D3411" t="s">
        <v>4062</v>
      </c>
      <c r="E3411">
        <v>139</v>
      </c>
      <c r="F3411">
        <v>35</v>
      </c>
      <c r="G3411">
        <v>100</v>
      </c>
      <c r="H3411">
        <v>2</v>
      </c>
      <c r="I3411">
        <v>2</v>
      </c>
      <c r="J3411">
        <v>0</v>
      </c>
      <c r="K3411">
        <v>0</v>
      </c>
      <c r="L3411">
        <v>0</v>
      </c>
      <c r="M3411">
        <v>0</v>
      </c>
      <c r="N3411">
        <v>0</v>
      </c>
    </row>
    <row r="3412" spans="1:14" x14ac:dyDescent="0.25">
      <c r="A3412" t="s">
        <v>7145</v>
      </c>
      <c r="B3412" t="s">
        <v>75</v>
      </c>
      <c r="C3412" t="s">
        <v>92</v>
      </c>
      <c r="D3412" t="s">
        <v>4050</v>
      </c>
      <c r="E3412">
        <v>13342</v>
      </c>
      <c r="F3412">
        <v>3651</v>
      </c>
      <c r="G3412">
        <v>9597</v>
      </c>
      <c r="H3412">
        <v>85</v>
      </c>
      <c r="I3412">
        <v>9</v>
      </c>
      <c r="J3412">
        <v>2381</v>
      </c>
      <c r="K3412">
        <v>0</v>
      </c>
      <c r="L3412">
        <v>0</v>
      </c>
      <c r="M3412">
        <v>0</v>
      </c>
      <c r="N3412">
        <v>0</v>
      </c>
    </row>
    <row r="3413" spans="1:14" x14ac:dyDescent="0.25">
      <c r="A3413" t="s">
        <v>7146</v>
      </c>
      <c r="B3413" t="s">
        <v>74</v>
      </c>
      <c r="C3413" t="s">
        <v>92</v>
      </c>
      <c r="D3413" t="s">
        <v>4062</v>
      </c>
      <c r="E3413">
        <v>25452</v>
      </c>
      <c r="F3413">
        <v>3716</v>
      </c>
      <c r="G3413">
        <v>20647</v>
      </c>
      <c r="H3413">
        <v>875</v>
      </c>
      <c r="I3413">
        <v>214</v>
      </c>
      <c r="J3413">
        <v>0</v>
      </c>
      <c r="K3413">
        <v>0</v>
      </c>
      <c r="L3413">
        <v>0</v>
      </c>
      <c r="M3413">
        <v>0</v>
      </c>
      <c r="N3413">
        <v>0</v>
      </c>
    </row>
    <row r="3414" spans="1:14" x14ac:dyDescent="0.25">
      <c r="A3414" t="s">
        <v>7147</v>
      </c>
      <c r="B3414" t="s">
        <v>77</v>
      </c>
      <c r="C3414" t="s">
        <v>92</v>
      </c>
      <c r="D3414" t="s">
        <v>4052</v>
      </c>
      <c r="E3414">
        <v>23</v>
      </c>
      <c r="F3414">
        <v>3</v>
      </c>
      <c r="G3414">
        <v>17</v>
      </c>
      <c r="H3414">
        <v>2</v>
      </c>
      <c r="I3414">
        <v>1</v>
      </c>
      <c r="J3414">
        <v>116</v>
      </c>
      <c r="K3414">
        <v>0</v>
      </c>
      <c r="L3414">
        <v>0</v>
      </c>
      <c r="M3414">
        <v>0</v>
      </c>
      <c r="N3414">
        <v>0</v>
      </c>
    </row>
    <row r="3415" spans="1:14" x14ac:dyDescent="0.25">
      <c r="A3415" t="s">
        <v>7148</v>
      </c>
      <c r="B3415" t="s">
        <v>77</v>
      </c>
      <c r="C3415" t="s">
        <v>92</v>
      </c>
      <c r="D3415" t="s">
        <v>4066</v>
      </c>
      <c r="E3415">
        <v>139</v>
      </c>
      <c r="F3415">
        <v>35</v>
      </c>
      <c r="G3415">
        <v>100</v>
      </c>
      <c r="H3415">
        <v>2</v>
      </c>
      <c r="I3415">
        <v>2</v>
      </c>
      <c r="J3415">
        <v>0</v>
      </c>
      <c r="K3415">
        <v>0</v>
      </c>
      <c r="L3415">
        <v>0</v>
      </c>
      <c r="M3415">
        <v>0</v>
      </c>
      <c r="N3415">
        <v>0</v>
      </c>
    </row>
    <row r="3416" spans="1:14" x14ac:dyDescent="0.25">
      <c r="A3416" t="s">
        <v>7149</v>
      </c>
      <c r="B3416" t="s">
        <v>74</v>
      </c>
      <c r="C3416" t="s">
        <v>92</v>
      </c>
      <c r="D3416" t="s">
        <v>4056</v>
      </c>
      <c r="E3416">
        <v>0</v>
      </c>
      <c r="F3416">
        <v>0</v>
      </c>
      <c r="G3416">
        <v>0</v>
      </c>
      <c r="H3416">
        <v>0</v>
      </c>
      <c r="I3416">
        <v>0</v>
      </c>
      <c r="J3416">
        <v>0</v>
      </c>
      <c r="K3416">
        <v>25391</v>
      </c>
      <c r="L3416">
        <v>24783</v>
      </c>
      <c r="M3416">
        <v>586</v>
      </c>
      <c r="N3416">
        <v>22</v>
      </c>
    </row>
    <row r="3417" spans="1:14" x14ac:dyDescent="0.25">
      <c r="A3417" t="s">
        <v>7150</v>
      </c>
      <c r="B3417" t="s">
        <v>75</v>
      </c>
      <c r="C3417" t="s">
        <v>92</v>
      </c>
      <c r="D3417" t="s">
        <v>4054</v>
      </c>
      <c r="E3417">
        <v>12772</v>
      </c>
      <c r="F3417">
        <v>2485</v>
      </c>
      <c r="G3417">
        <v>10213</v>
      </c>
      <c r="H3417">
        <v>71</v>
      </c>
      <c r="I3417">
        <v>3</v>
      </c>
      <c r="J3417">
        <v>2951</v>
      </c>
      <c r="K3417">
        <v>0</v>
      </c>
      <c r="L3417">
        <v>0</v>
      </c>
      <c r="M3417">
        <v>0</v>
      </c>
      <c r="N3417">
        <v>0</v>
      </c>
    </row>
    <row r="3418" spans="1:14" x14ac:dyDescent="0.25">
      <c r="A3418" t="s">
        <v>7151</v>
      </c>
      <c r="B3418" t="s">
        <v>77</v>
      </c>
      <c r="C3418" t="s">
        <v>92</v>
      </c>
      <c r="D3418" t="s">
        <v>4056</v>
      </c>
      <c r="E3418">
        <v>0</v>
      </c>
      <c r="F3418">
        <v>0</v>
      </c>
      <c r="G3418">
        <v>0</v>
      </c>
      <c r="H3418">
        <v>0</v>
      </c>
      <c r="I3418">
        <v>0</v>
      </c>
      <c r="J3418">
        <v>0</v>
      </c>
      <c r="K3418">
        <v>116</v>
      </c>
      <c r="L3418">
        <v>114</v>
      </c>
      <c r="M3418">
        <v>1</v>
      </c>
      <c r="N3418">
        <v>1</v>
      </c>
    </row>
    <row r="3419" spans="1:14" x14ac:dyDescent="0.25">
      <c r="A3419" t="s">
        <v>7152</v>
      </c>
      <c r="B3419" t="s">
        <v>77</v>
      </c>
      <c r="C3419" t="s">
        <v>94</v>
      </c>
      <c r="D3419" t="s">
        <v>4060</v>
      </c>
      <c r="E3419">
        <v>2</v>
      </c>
      <c r="F3419">
        <v>1</v>
      </c>
      <c r="G3419">
        <v>1</v>
      </c>
      <c r="H3419">
        <v>0</v>
      </c>
      <c r="I3419">
        <v>0</v>
      </c>
      <c r="J3419">
        <v>4</v>
      </c>
      <c r="K3419">
        <v>0</v>
      </c>
      <c r="L3419">
        <v>0</v>
      </c>
      <c r="M3419">
        <v>0</v>
      </c>
      <c r="N3419">
        <v>0</v>
      </c>
    </row>
    <row r="3420" spans="1:14" x14ac:dyDescent="0.25">
      <c r="A3420" t="s">
        <v>7153</v>
      </c>
      <c r="B3420" t="s">
        <v>77</v>
      </c>
      <c r="C3420" t="s">
        <v>94</v>
      </c>
      <c r="D3420" t="s">
        <v>4062</v>
      </c>
      <c r="E3420">
        <v>6</v>
      </c>
      <c r="F3420">
        <v>2</v>
      </c>
      <c r="G3420">
        <v>4</v>
      </c>
      <c r="H3420">
        <v>0</v>
      </c>
      <c r="I3420">
        <v>0</v>
      </c>
      <c r="J3420">
        <v>0</v>
      </c>
      <c r="K3420">
        <v>0</v>
      </c>
      <c r="L3420">
        <v>0</v>
      </c>
      <c r="M3420">
        <v>0</v>
      </c>
      <c r="N3420">
        <v>0</v>
      </c>
    </row>
    <row r="3421" spans="1:14" x14ac:dyDescent="0.25">
      <c r="A3421" t="s">
        <v>7154</v>
      </c>
      <c r="B3421" t="s">
        <v>77</v>
      </c>
      <c r="C3421" t="s">
        <v>94</v>
      </c>
      <c r="D3421" t="s">
        <v>4064</v>
      </c>
      <c r="E3421">
        <v>4</v>
      </c>
      <c r="F3421">
        <v>1</v>
      </c>
      <c r="G3421">
        <v>3</v>
      </c>
      <c r="H3421">
        <v>0</v>
      </c>
      <c r="I3421">
        <v>0</v>
      </c>
      <c r="J3421">
        <v>2</v>
      </c>
      <c r="K3421">
        <v>0</v>
      </c>
      <c r="L3421">
        <v>0</v>
      </c>
      <c r="M3421">
        <v>0</v>
      </c>
      <c r="N3421">
        <v>0</v>
      </c>
    </row>
    <row r="3422" spans="1:14" x14ac:dyDescent="0.25">
      <c r="A3422" t="s">
        <v>7155</v>
      </c>
      <c r="B3422" t="s">
        <v>77</v>
      </c>
      <c r="C3422" t="s">
        <v>94</v>
      </c>
      <c r="D3422" t="s">
        <v>4066</v>
      </c>
      <c r="E3422">
        <v>6</v>
      </c>
      <c r="F3422">
        <v>2</v>
      </c>
      <c r="G3422">
        <v>4</v>
      </c>
      <c r="H3422">
        <v>0</v>
      </c>
      <c r="I3422">
        <v>0</v>
      </c>
      <c r="J3422">
        <v>0</v>
      </c>
      <c r="K3422">
        <v>0</v>
      </c>
      <c r="L3422">
        <v>0</v>
      </c>
      <c r="M3422">
        <v>0</v>
      </c>
      <c r="N3422">
        <v>0</v>
      </c>
    </row>
    <row r="3423" spans="1:14" x14ac:dyDescent="0.25">
      <c r="A3423" t="s">
        <v>7156</v>
      </c>
      <c r="B3423" t="s">
        <v>77</v>
      </c>
      <c r="C3423" t="s">
        <v>94</v>
      </c>
      <c r="D3423" t="s">
        <v>4068</v>
      </c>
      <c r="E3423">
        <v>2</v>
      </c>
      <c r="F3423">
        <v>1</v>
      </c>
      <c r="G3423">
        <v>1</v>
      </c>
      <c r="H3423">
        <v>0</v>
      </c>
      <c r="I3423">
        <v>0</v>
      </c>
      <c r="J3423">
        <v>4</v>
      </c>
      <c r="K3423">
        <v>0</v>
      </c>
      <c r="L3423">
        <v>0</v>
      </c>
      <c r="M3423">
        <v>0</v>
      </c>
      <c r="N3423">
        <v>0</v>
      </c>
    </row>
    <row r="3424" spans="1:14" x14ac:dyDescent="0.25">
      <c r="A3424" t="s">
        <v>7157</v>
      </c>
      <c r="B3424" t="s">
        <v>77</v>
      </c>
      <c r="C3424" t="s">
        <v>94</v>
      </c>
      <c r="D3424" t="s">
        <v>4050</v>
      </c>
      <c r="E3424">
        <v>4</v>
      </c>
      <c r="F3424">
        <v>1</v>
      </c>
      <c r="G3424">
        <v>3</v>
      </c>
      <c r="H3424">
        <v>0</v>
      </c>
      <c r="I3424">
        <v>0</v>
      </c>
      <c r="J3424">
        <v>2</v>
      </c>
      <c r="K3424">
        <v>0</v>
      </c>
      <c r="L3424">
        <v>0</v>
      </c>
      <c r="M3424">
        <v>0</v>
      </c>
      <c r="N3424">
        <v>0</v>
      </c>
    </row>
    <row r="3425" spans="1:14" x14ac:dyDescent="0.25">
      <c r="A3425" t="s">
        <v>7158</v>
      </c>
      <c r="B3425" t="s">
        <v>77</v>
      </c>
      <c r="C3425" t="s">
        <v>94</v>
      </c>
      <c r="D3425" t="s">
        <v>4052</v>
      </c>
      <c r="E3425">
        <v>2</v>
      </c>
      <c r="F3425">
        <v>1</v>
      </c>
      <c r="G3425">
        <v>1</v>
      </c>
      <c r="H3425">
        <v>0</v>
      </c>
      <c r="I3425">
        <v>0</v>
      </c>
      <c r="J3425">
        <v>4</v>
      </c>
      <c r="K3425">
        <v>0</v>
      </c>
      <c r="L3425">
        <v>0</v>
      </c>
      <c r="M3425">
        <v>0</v>
      </c>
      <c r="N3425">
        <v>0</v>
      </c>
    </row>
    <row r="3426" spans="1:14" x14ac:dyDescent="0.25">
      <c r="A3426" t="s">
        <v>7159</v>
      </c>
      <c r="B3426" t="s">
        <v>77</v>
      </c>
      <c r="C3426" t="s">
        <v>94</v>
      </c>
      <c r="D3426" t="s">
        <v>4054</v>
      </c>
      <c r="E3426">
        <v>4</v>
      </c>
      <c r="F3426">
        <v>1</v>
      </c>
      <c r="G3426">
        <v>3</v>
      </c>
      <c r="H3426">
        <v>0</v>
      </c>
      <c r="I3426">
        <v>0</v>
      </c>
      <c r="J3426">
        <v>2</v>
      </c>
      <c r="K3426">
        <v>0</v>
      </c>
      <c r="L3426">
        <v>0</v>
      </c>
      <c r="M3426">
        <v>0</v>
      </c>
      <c r="N3426">
        <v>0</v>
      </c>
    </row>
    <row r="3427" spans="1:14" x14ac:dyDescent="0.25">
      <c r="A3427" t="s">
        <v>7160</v>
      </c>
      <c r="B3427" t="s">
        <v>77</v>
      </c>
      <c r="C3427" t="s">
        <v>94</v>
      </c>
      <c r="D3427" t="s">
        <v>4056</v>
      </c>
      <c r="E3427">
        <v>0</v>
      </c>
      <c r="F3427">
        <v>0</v>
      </c>
      <c r="G3427">
        <v>0</v>
      </c>
      <c r="H3427">
        <v>0</v>
      </c>
      <c r="I3427">
        <v>0</v>
      </c>
      <c r="J3427">
        <v>0</v>
      </c>
      <c r="K3427">
        <v>4</v>
      </c>
      <c r="L3427">
        <v>4</v>
      </c>
      <c r="M3427">
        <v>0</v>
      </c>
      <c r="N3427">
        <v>0</v>
      </c>
    </row>
    <row r="3428" spans="1:14" x14ac:dyDescent="0.25">
      <c r="A3428" t="s">
        <v>7161</v>
      </c>
      <c r="B3428" t="s">
        <v>77</v>
      </c>
      <c r="C3428" t="s">
        <v>94</v>
      </c>
      <c r="D3428" t="s">
        <v>4058</v>
      </c>
      <c r="E3428">
        <v>0</v>
      </c>
      <c r="F3428">
        <v>0</v>
      </c>
      <c r="G3428">
        <v>0</v>
      </c>
      <c r="H3428">
        <v>0</v>
      </c>
      <c r="I3428">
        <v>0</v>
      </c>
      <c r="J3428">
        <v>0</v>
      </c>
      <c r="K3428">
        <v>4</v>
      </c>
      <c r="L3428">
        <v>4</v>
      </c>
      <c r="M3428">
        <v>0</v>
      </c>
      <c r="N3428">
        <v>0</v>
      </c>
    </row>
    <row r="3429" spans="1:14" x14ac:dyDescent="0.25">
      <c r="A3429" t="s">
        <v>7162</v>
      </c>
      <c r="B3429" t="s">
        <v>77</v>
      </c>
      <c r="C3429" t="s">
        <v>100</v>
      </c>
      <c r="D3429" t="s">
        <v>4060</v>
      </c>
      <c r="E3429">
        <v>1</v>
      </c>
      <c r="F3429">
        <v>0</v>
      </c>
      <c r="G3429">
        <v>0</v>
      </c>
      <c r="H3429">
        <v>0</v>
      </c>
      <c r="I3429">
        <v>1</v>
      </c>
      <c r="J3429">
        <v>0</v>
      </c>
      <c r="K3429">
        <v>0</v>
      </c>
      <c r="L3429">
        <v>0</v>
      </c>
      <c r="M3429">
        <v>0</v>
      </c>
      <c r="N3429">
        <v>0</v>
      </c>
    </row>
    <row r="3430" spans="1:14" x14ac:dyDescent="0.25">
      <c r="A3430" t="s">
        <v>7163</v>
      </c>
      <c r="B3430" t="s">
        <v>77</v>
      </c>
      <c r="C3430" t="s">
        <v>100</v>
      </c>
      <c r="D3430" t="s">
        <v>4062</v>
      </c>
      <c r="E3430">
        <v>1</v>
      </c>
      <c r="F3430">
        <v>0</v>
      </c>
      <c r="G3430">
        <v>0</v>
      </c>
      <c r="H3430">
        <v>0</v>
      </c>
      <c r="I3430">
        <v>1</v>
      </c>
      <c r="J3430">
        <v>0</v>
      </c>
      <c r="K3430">
        <v>0</v>
      </c>
      <c r="L3430">
        <v>0</v>
      </c>
      <c r="M3430">
        <v>0</v>
      </c>
      <c r="N3430">
        <v>0</v>
      </c>
    </row>
    <row r="3431" spans="1:14" x14ac:dyDescent="0.25">
      <c r="A3431" t="s">
        <v>7164</v>
      </c>
      <c r="B3431" t="s">
        <v>77</v>
      </c>
      <c r="C3431" t="s">
        <v>100</v>
      </c>
      <c r="D3431" t="s">
        <v>4064</v>
      </c>
      <c r="E3431">
        <v>0</v>
      </c>
      <c r="F3431">
        <v>0</v>
      </c>
      <c r="G3431">
        <v>0</v>
      </c>
      <c r="H3431">
        <v>0</v>
      </c>
      <c r="I3431">
        <v>0</v>
      </c>
      <c r="J3431">
        <v>1</v>
      </c>
      <c r="K3431">
        <v>0</v>
      </c>
      <c r="L3431">
        <v>0</v>
      </c>
      <c r="M3431">
        <v>0</v>
      </c>
      <c r="N3431">
        <v>0</v>
      </c>
    </row>
    <row r="3432" spans="1:14" x14ac:dyDescent="0.25">
      <c r="A3432" t="s">
        <v>7165</v>
      </c>
      <c r="B3432" t="s">
        <v>77</v>
      </c>
      <c r="C3432" t="s">
        <v>100</v>
      </c>
      <c r="D3432" t="s">
        <v>4066</v>
      </c>
      <c r="E3432">
        <v>1</v>
      </c>
      <c r="F3432">
        <v>0</v>
      </c>
      <c r="G3432">
        <v>0</v>
      </c>
      <c r="H3432">
        <v>0</v>
      </c>
      <c r="I3432">
        <v>1</v>
      </c>
      <c r="J3432">
        <v>0</v>
      </c>
      <c r="K3432">
        <v>0</v>
      </c>
      <c r="L3432">
        <v>0</v>
      </c>
      <c r="M3432">
        <v>0</v>
      </c>
      <c r="N3432">
        <v>0</v>
      </c>
    </row>
    <row r="3433" spans="1:14" x14ac:dyDescent="0.25">
      <c r="A3433" t="s">
        <v>7166</v>
      </c>
      <c r="B3433" t="s">
        <v>77</v>
      </c>
      <c r="C3433" t="s">
        <v>100</v>
      </c>
      <c r="D3433" t="s">
        <v>4068</v>
      </c>
      <c r="E3433">
        <v>1</v>
      </c>
      <c r="F3433">
        <v>0</v>
      </c>
      <c r="G3433">
        <v>0</v>
      </c>
      <c r="H3433">
        <v>0</v>
      </c>
      <c r="I3433">
        <v>1</v>
      </c>
      <c r="J3433">
        <v>0</v>
      </c>
      <c r="K3433">
        <v>0</v>
      </c>
      <c r="L3433">
        <v>0</v>
      </c>
      <c r="M3433">
        <v>0</v>
      </c>
      <c r="N3433">
        <v>0</v>
      </c>
    </row>
    <row r="3434" spans="1:14" x14ac:dyDescent="0.25">
      <c r="A3434" t="s">
        <v>7167</v>
      </c>
      <c r="B3434" t="s">
        <v>77</v>
      </c>
      <c r="C3434" t="s">
        <v>100</v>
      </c>
      <c r="D3434" t="s">
        <v>4050</v>
      </c>
      <c r="E3434">
        <v>0</v>
      </c>
      <c r="F3434">
        <v>0</v>
      </c>
      <c r="G3434">
        <v>0</v>
      </c>
      <c r="H3434">
        <v>0</v>
      </c>
      <c r="I3434">
        <v>0</v>
      </c>
      <c r="J3434">
        <v>1</v>
      </c>
      <c r="K3434">
        <v>0</v>
      </c>
      <c r="L3434">
        <v>0</v>
      </c>
      <c r="M3434">
        <v>0</v>
      </c>
      <c r="N3434">
        <v>0</v>
      </c>
    </row>
    <row r="3435" spans="1:14" x14ac:dyDescent="0.25">
      <c r="A3435" t="s">
        <v>7168</v>
      </c>
      <c r="B3435" t="s">
        <v>77</v>
      </c>
      <c r="C3435" t="s">
        <v>100</v>
      </c>
      <c r="D3435" t="s">
        <v>4052</v>
      </c>
      <c r="E3435">
        <v>1</v>
      </c>
      <c r="F3435">
        <v>0</v>
      </c>
      <c r="G3435">
        <v>0</v>
      </c>
      <c r="H3435">
        <v>0</v>
      </c>
      <c r="I3435">
        <v>1</v>
      </c>
      <c r="J3435">
        <v>0</v>
      </c>
      <c r="K3435">
        <v>0</v>
      </c>
      <c r="L3435">
        <v>0</v>
      </c>
      <c r="M3435">
        <v>0</v>
      </c>
      <c r="N3435">
        <v>0</v>
      </c>
    </row>
    <row r="3436" spans="1:14" x14ac:dyDescent="0.25">
      <c r="A3436" t="s">
        <v>7531</v>
      </c>
      <c r="B3436" t="s">
        <v>77</v>
      </c>
      <c r="C3436" t="s">
        <v>100</v>
      </c>
      <c r="D3436" t="s">
        <v>4054</v>
      </c>
      <c r="E3436">
        <v>0</v>
      </c>
      <c r="F3436">
        <v>0</v>
      </c>
      <c r="G3436">
        <v>0</v>
      </c>
      <c r="H3436">
        <v>0</v>
      </c>
      <c r="I3436">
        <v>0</v>
      </c>
      <c r="J3436">
        <v>1</v>
      </c>
      <c r="K3436">
        <v>0</v>
      </c>
      <c r="L3436">
        <v>0</v>
      </c>
      <c r="M3436">
        <v>0</v>
      </c>
      <c r="N3436">
        <v>0</v>
      </c>
    </row>
    <row r="3437" spans="1:14" x14ac:dyDescent="0.25">
      <c r="A3437" t="s">
        <v>7532</v>
      </c>
      <c r="B3437" t="s">
        <v>77</v>
      </c>
      <c r="C3437" t="s">
        <v>100</v>
      </c>
      <c r="D3437" t="s">
        <v>4056</v>
      </c>
      <c r="E3437">
        <v>0</v>
      </c>
      <c r="F3437">
        <v>0</v>
      </c>
      <c r="G3437">
        <v>0</v>
      </c>
      <c r="H3437">
        <v>0</v>
      </c>
      <c r="I3437">
        <v>0</v>
      </c>
      <c r="J3437">
        <v>0</v>
      </c>
      <c r="K3437">
        <v>1</v>
      </c>
      <c r="L3437">
        <v>0</v>
      </c>
      <c r="M3437">
        <v>1</v>
      </c>
      <c r="N3437">
        <v>0</v>
      </c>
    </row>
    <row r="3438" spans="1:14" x14ac:dyDescent="0.25">
      <c r="A3438" t="s">
        <v>7533</v>
      </c>
      <c r="B3438" t="s">
        <v>77</v>
      </c>
      <c r="C3438" t="s">
        <v>100</v>
      </c>
      <c r="D3438" t="s">
        <v>4058</v>
      </c>
      <c r="E3438">
        <v>0</v>
      </c>
      <c r="F3438">
        <v>0</v>
      </c>
      <c r="G3438">
        <v>0</v>
      </c>
      <c r="H3438">
        <v>0</v>
      </c>
      <c r="I3438">
        <v>0</v>
      </c>
      <c r="J3438">
        <v>0</v>
      </c>
      <c r="K3438">
        <v>1</v>
      </c>
      <c r="L3438">
        <v>0</v>
      </c>
      <c r="M3438">
        <v>1</v>
      </c>
      <c r="N3438">
        <v>0</v>
      </c>
    </row>
    <row r="3439" spans="1:14" x14ac:dyDescent="0.25">
      <c r="A3439" t="s">
        <v>7534</v>
      </c>
      <c r="B3439" t="s">
        <v>77</v>
      </c>
      <c r="C3439" t="s">
        <v>103</v>
      </c>
      <c r="D3439" t="s">
        <v>4060</v>
      </c>
      <c r="E3439">
        <v>0</v>
      </c>
      <c r="F3439">
        <v>0</v>
      </c>
      <c r="G3439">
        <v>0</v>
      </c>
      <c r="H3439">
        <v>0</v>
      </c>
      <c r="I3439">
        <v>0</v>
      </c>
      <c r="J3439">
        <v>1</v>
      </c>
      <c r="K3439">
        <v>0</v>
      </c>
      <c r="L3439">
        <v>0</v>
      </c>
      <c r="M3439">
        <v>0</v>
      </c>
      <c r="N3439">
        <v>0</v>
      </c>
    </row>
    <row r="3440" spans="1:14" x14ac:dyDescent="0.25">
      <c r="A3440" t="s">
        <v>7535</v>
      </c>
      <c r="B3440" t="s">
        <v>77</v>
      </c>
      <c r="C3440" t="s">
        <v>103</v>
      </c>
      <c r="D3440" t="s">
        <v>4062</v>
      </c>
      <c r="E3440">
        <v>1</v>
      </c>
      <c r="F3440">
        <v>0</v>
      </c>
      <c r="G3440">
        <v>1</v>
      </c>
      <c r="H3440">
        <v>0</v>
      </c>
      <c r="I3440">
        <v>0</v>
      </c>
      <c r="J3440">
        <v>0</v>
      </c>
      <c r="K3440">
        <v>0</v>
      </c>
      <c r="L3440">
        <v>0</v>
      </c>
      <c r="M3440">
        <v>0</v>
      </c>
      <c r="N3440">
        <v>0</v>
      </c>
    </row>
    <row r="3441" spans="1:14" x14ac:dyDescent="0.25">
      <c r="A3441" t="s">
        <v>7536</v>
      </c>
      <c r="B3441" t="s">
        <v>77</v>
      </c>
      <c r="C3441" t="s">
        <v>103</v>
      </c>
      <c r="D3441" t="s">
        <v>4064</v>
      </c>
      <c r="E3441">
        <v>1</v>
      </c>
      <c r="F3441">
        <v>0</v>
      </c>
      <c r="G3441">
        <v>1</v>
      </c>
      <c r="H3441">
        <v>0</v>
      </c>
      <c r="I3441">
        <v>0</v>
      </c>
      <c r="J3441">
        <v>0</v>
      </c>
      <c r="K3441">
        <v>0</v>
      </c>
      <c r="L3441">
        <v>0</v>
      </c>
      <c r="M3441">
        <v>0</v>
      </c>
      <c r="N3441">
        <v>0</v>
      </c>
    </row>
    <row r="3442" spans="1:14" x14ac:dyDescent="0.25">
      <c r="A3442" t="s">
        <v>7537</v>
      </c>
      <c r="B3442" t="s">
        <v>77</v>
      </c>
      <c r="C3442" t="s">
        <v>103</v>
      </c>
      <c r="D3442" t="s">
        <v>4066</v>
      </c>
      <c r="E3442">
        <v>1</v>
      </c>
      <c r="F3442">
        <v>0</v>
      </c>
      <c r="G3442">
        <v>1</v>
      </c>
      <c r="H3442">
        <v>0</v>
      </c>
      <c r="I3442">
        <v>0</v>
      </c>
      <c r="J3442">
        <v>0</v>
      </c>
      <c r="K3442">
        <v>0</v>
      </c>
      <c r="L3442">
        <v>0</v>
      </c>
      <c r="M3442">
        <v>0</v>
      </c>
      <c r="N3442">
        <v>0</v>
      </c>
    </row>
    <row r="3443" spans="1:14" x14ac:dyDescent="0.25">
      <c r="A3443" t="s">
        <v>7538</v>
      </c>
      <c r="B3443" t="s">
        <v>77</v>
      </c>
      <c r="C3443" t="s">
        <v>103</v>
      </c>
      <c r="D3443" t="s">
        <v>4068</v>
      </c>
      <c r="E3443">
        <v>0</v>
      </c>
      <c r="F3443">
        <v>0</v>
      </c>
      <c r="G3443">
        <v>0</v>
      </c>
      <c r="H3443">
        <v>0</v>
      </c>
      <c r="I3443">
        <v>0</v>
      </c>
      <c r="J3443">
        <v>1</v>
      </c>
      <c r="K3443">
        <v>0</v>
      </c>
      <c r="L3443">
        <v>0</v>
      </c>
      <c r="M3443">
        <v>0</v>
      </c>
      <c r="N3443">
        <v>0</v>
      </c>
    </row>
    <row r="3444" spans="1:14" x14ac:dyDescent="0.25">
      <c r="A3444" t="s">
        <v>7539</v>
      </c>
      <c r="B3444" t="s">
        <v>77</v>
      </c>
      <c r="C3444" t="s">
        <v>103</v>
      </c>
      <c r="D3444" t="s">
        <v>4050</v>
      </c>
      <c r="E3444">
        <v>1</v>
      </c>
      <c r="F3444">
        <v>0</v>
      </c>
      <c r="G3444">
        <v>1</v>
      </c>
      <c r="H3444">
        <v>0</v>
      </c>
      <c r="I3444">
        <v>0</v>
      </c>
      <c r="J3444">
        <v>0</v>
      </c>
      <c r="K3444">
        <v>0</v>
      </c>
      <c r="L3444">
        <v>0</v>
      </c>
      <c r="M3444">
        <v>0</v>
      </c>
      <c r="N3444">
        <v>0</v>
      </c>
    </row>
    <row r="3445" spans="1:14" x14ac:dyDescent="0.25">
      <c r="A3445" t="s">
        <v>7540</v>
      </c>
      <c r="B3445" t="s">
        <v>77</v>
      </c>
      <c r="C3445" t="s">
        <v>103</v>
      </c>
      <c r="D3445" t="s">
        <v>4052</v>
      </c>
      <c r="E3445">
        <v>0</v>
      </c>
      <c r="F3445">
        <v>0</v>
      </c>
      <c r="G3445">
        <v>0</v>
      </c>
      <c r="H3445">
        <v>0</v>
      </c>
      <c r="I3445">
        <v>0</v>
      </c>
      <c r="J3445">
        <v>1</v>
      </c>
      <c r="K3445">
        <v>0</v>
      </c>
      <c r="L3445">
        <v>0</v>
      </c>
      <c r="M3445">
        <v>0</v>
      </c>
      <c r="N3445">
        <v>0</v>
      </c>
    </row>
    <row r="3446" spans="1:14" x14ac:dyDescent="0.25">
      <c r="A3446" t="s">
        <v>7541</v>
      </c>
      <c r="B3446" t="s">
        <v>77</v>
      </c>
      <c r="C3446" t="s">
        <v>103</v>
      </c>
      <c r="D3446" t="s">
        <v>4054</v>
      </c>
      <c r="E3446">
        <v>1</v>
      </c>
      <c r="F3446">
        <v>0</v>
      </c>
      <c r="G3446">
        <v>1</v>
      </c>
      <c r="H3446">
        <v>0</v>
      </c>
      <c r="I3446">
        <v>0</v>
      </c>
      <c r="J3446">
        <v>0</v>
      </c>
      <c r="K3446">
        <v>0</v>
      </c>
      <c r="L3446">
        <v>0</v>
      </c>
      <c r="M3446">
        <v>0</v>
      </c>
      <c r="N3446">
        <v>0</v>
      </c>
    </row>
    <row r="3447" spans="1:14" x14ac:dyDescent="0.25">
      <c r="A3447" t="s">
        <v>7542</v>
      </c>
      <c r="B3447" t="s">
        <v>77</v>
      </c>
      <c r="C3447" t="s">
        <v>103</v>
      </c>
      <c r="D3447" t="s">
        <v>4056</v>
      </c>
      <c r="E3447">
        <v>0</v>
      </c>
      <c r="F3447">
        <v>0</v>
      </c>
      <c r="G3447">
        <v>0</v>
      </c>
      <c r="H3447">
        <v>0</v>
      </c>
      <c r="I3447">
        <v>0</v>
      </c>
      <c r="J3447">
        <v>0</v>
      </c>
      <c r="K3447">
        <v>0</v>
      </c>
      <c r="L3447">
        <v>0</v>
      </c>
      <c r="M3447">
        <v>0</v>
      </c>
      <c r="N3447">
        <v>0</v>
      </c>
    </row>
    <row r="3448" spans="1:14" x14ac:dyDescent="0.25">
      <c r="A3448" t="s">
        <v>7543</v>
      </c>
      <c r="B3448" t="s">
        <v>77</v>
      </c>
      <c r="C3448" t="s">
        <v>103</v>
      </c>
      <c r="D3448" t="s">
        <v>4058</v>
      </c>
      <c r="E3448">
        <v>0</v>
      </c>
      <c r="F3448">
        <v>0</v>
      </c>
      <c r="G3448">
        <v>0</v>
      </c>
      <c r="H3448">
        <v>0</v>
      </c>
      <c r="I3448">
        <v>0</v>
      </c>
      <c r="J3448">
        <v>0</v>
      </c>
      <c r="K3448">
        <v>0</v>
      </c>
      <c r="L3448">
        <v>0</v>
      </c>
      <c r="M3448">
        <v>0</v>
      </c>
      <c r="N3448">
        <v>0</v>
      </c>
    </row>
    <row r="3449" spans="1:14" x14ac:dyDescent="0.25">
      <c r="A3449" t="s">
        <v>7544</v>
      </c>
      <c r="B3449" t="s">
        <v>77</v>
      </c>
      <c r="C3449" t="s">
        <v>105</v>
      </c>
      <c r="D3449" t="s">
        <v>4060</v>
      </c>
      <c r="E3449">
        <v>0</v>
      </c>
      <c r="F3449">
        <v>0</v>
      </c>
      <c r="G3449">
        <v>0</v>
      </c>
      <c r="H3449">
        <v>0</v>
      </c>
      <c r="I3449">
        <v>0</v>
      </c>
      <c r="J3449">
        <v>3</v>
      </c>
      <c r="K3449">
        <v>0</v>
      </c>
      <c r="L3449">
        <v>0</v>
      </c>
      <c r="M3449">
        <v>0</v>
      </c>
      <c r="N3449">
        <v>0</v>
      </c>
    </row>
    <row r="3450" spans="1:14" x14ac:dyDescent="0.25">
      <c r="A3450" t="s">
        <v>7545</v>
      </c>
      <c r="B3450" t="s">
        <v>77</v>
      </c>
      <c r="C3450" t="s">
        <v>105</v>
      </c>
      <c r="D3450" t="s">
        <v>4062</v>
      </c>
      <c r="E3450">
        <v>3</v>
      </c>
      <c r="F3450">
        <v>2</v>
      </c>
      <c r="G3450">
        <v>1</v>
      </c>
      <c r="H3450">
        <v>0</v>
      </c>
      <c r="I3450">
        <v>0</v>
      </c>
      <c r="J3450">
        <v>0</v>
      </c>
      <c r="K3450">
        <v>0</v>
      </c>
      <c r="L3450">
        <v>0</v>
      </c>
      <c r="M3450">
        <v>0</v>
      </c>
      <c r="N3450">
        <v>0</v>
      </c>
    </row>
    <row r="3451" spans="1:14" x14ac:dyDescent="0.25">
      <c r="A3451" t="s">
        <v>7546</v>
      </c>
      <c r="B3451" t="s">
        <v>77</v>
      </c>
      <c r="C3451" t="s">
        <v>105</v>
      </c>
      <c r="D3451" t="s">
        <v>4064</v>
      </c>
      <c r="E3451">
        <v>3</v>
      </c>
      <c r="F3451">
        <v>2</v>
      </c>
      <c r="G3451">
        <v>1</v>
      </c>
      <c r="H3451">
        <v>0</v>
      </c>
      <c r="I3451">
        <v>0</v>
      </c>
      <c r="J3451">
        <v>0</v>
      </c>
      <c r="K3451">
        <v>0</v>
      </c>
      <c r="L3451">
        <v>0</v>
      </c>
      <c r="M3451">
        <v>0</v>
      </c>
      <c r="N3451">
        <v>0</v>
      </c>
    </row>
    <row r="3452" spans="1:14" x14ac:dyDescent="0.25">
      <c r="A3452" t="s">
        <v>7547</v>
      </c>
      <c r="B3452" t="s">
        <v>77</v>
      </c>
      <c r="C3452" t="s">
        <v>105</v>
      </c>
      <c r="D3452" t="s">
        <v>4066</v>
      </c>
      <c r="E3452">
        <v>3</v>
      </c>
      <c r="F3452">
        <v>2</v>
      </c>
      <c r="G3452">
        <v>1</v>
      </c>
      <c r="H3452">
        <v>0</v>
      </c>
      <c r="I3452">
        <v>0</v>
      </c>
      <c r="J3452">
        <v>0</v>
      </c>
      <c r="K3452">
        <v>0</v>
      </c>
      <c r="L3452">
        <v>0</v>
      </c>
      <c r="M3452">
        <v>0</v>
      </c>
      <c r="N3452">
        <v>0</v>
      </c>
    </row>
    <row r="3453" spans="1:14" x14ac:dyDescent="0.25">
      <c r="A3453" t="s">
        <v>7548</v>
      </c>
      <c r="B3453" t="s">
        <v>77</v>
      </c>
      <c r="C3453" t="s">
        <v>105</v>
      </c>
      <c r="D3453" t="s">
        <v>4068</v>
      </c>
      <c r="E3453">
        <v>0</v>
      </c>
      <c r="F3453">
        <v>0</v>
      </c>
      <c r="G3453">
        <v>0</v>
      </c>
      <c r="H3453">
        <v>0</v>
      </c>
      <c r="I3453">
        <v>0</v>
      </c>
      <c r="J3453">
        <v>3</v>
      </c>
      <c r="K3453">
        <v>0</v>
      </c>
      <c r="L3453">
        <v>0</v>
      </c>
      <c r="M3453">
        <v>0</v>
      </c>
      <c r="N3453">
        <v>0</v>
      </c>
    </row>
    <row r="3454" spans="1:14" x14ac:dyDescent="0.25">
      <c r="A3454" t="s">
        <v>7549</v>
      </c>
      <c r="B3454" t="s">
        <v>77</v>
      </c>
      <c r="C3454" t="s">
        <v>105</v>
      </c>
      <c r="D3454" t="s">
        <v>4050</v>
      </c>
      <c r="E3454">
        <v>3</v>
      </c>
      <c r="F3454">
        <v>2</v>
      </c>
      <c r="G3454">
        <v>1</v>
      </c>
      <c r="H3454">
        <v>0</v>
      </c>
      <c r="I3454">
        <v>0</v>
      </c>
      <c r="J3454">
        <v>0</v>
      </c>
      <c r="K3454">
        <v>0</v>
      </c>
      <c r="L3454">
        <v>0</v>
      </c>
      <c r="M3454">
        <v>0</v>
      </c>
      <c r="N3454">
        <v>0</v>
      </c>
    </row>
    <row r="3455" spans="1:14" x14ac:dyDescent="0.25">
      <c r="A3455" t="s">
        <v>7550</v>
      </c>
      <c r="B3455" t="s">
        <v>77</v>
      </c>
      <c r="C3455" t="s">
        <v>105</v>
      </c>
      <c r="D3455" t="s">
        <v>4052</v>
      </c>
      <c r="E3455">
        <v>0</v>
      </c>
      <c r="F3455">
        <v>0</v>
      </c>
      <c r="G3455">
        <v>0</v>
      </c>
      <c r="H3455">
        <v>0</v>
      </c>
      <c r="I3455">
        <v>0</v>
      </c>
      <c r="J3455">
        <v>3</v>
      </c>
      <c r="K3455">
        <v>0</v>
      </c>
      <c r="L3455">
        <v>0</v>
      </c>
      <c r="M3455">
        <v>0</v>
      </c>
      <c r="N3455">
        <v>0</v>
      </c>
    </row>
    <row r="3456" spans="1:14" x14ac:dyDescent="0.25">
      <c r="A3456" t="s">
        <v>7551</v>
      </c>
      <c r="B3456" t="s">
        <v>77</v>
      </c>
      <c r="C3456" t="s">
        <v>105</v>
      </c>
      <c r="D3456" t="s">
        <v>4054</v>
      </c>
      <c r="E3456">
        <v>3</v>
      </c>
      <c r="F3456">
        <v>2</v>
      </c>
      <c r="G3456">
        <v>1</v>
      </c>
      <c r="H3456">
        <v>0</v>
      </c>
      <c r="I3456">
        <v>0</v>
      </c>
      <c r="J3456">
        <v>0</v>
      </c>
      <c r="K3456">
        <v>0</v>
      </c>
      <c r="L3456">
        <v>0</v>
      </c>
      <c r="M3456">
        <v>0</v>
      </c>
      <c r="N3456">
        <v>0</v>
      </c>
    </row>
    <row r="3457" spans="1:14" x14ac:dyDescent="0.25">
      <c r="A3457" t="s">
        <v>7552</v>
      </c>
      <c r="B3457" t="s">
        <v>77</v>
      </c>
      <c r="C3457" t="s">
        <v>105</v>
      </c>
      <c r="D3457" t="s">
        <v>4056</v>
      </c>
      <c r="E3457">
        <v>0</v>
      </c>
      <c r="F3457">
        <v>0</v>
      </c>
      <c r="G3457">
        <v>0</v>
      </c>
      <c r="H3457">
        <v>0</v>
      </c>
      <c r="I3457">
        <v>0</v>
      </c>
      <c r="J3457">
        <v>0</v>
      </c>
      <c r="K3457">
        <v>3</v>
      </c>
      <c r="L3457">
        <v>3</v>
      </c>
      <c r="M3457">
        <v>0</v>
      </c>
      <c r="N3457">
        <v>0</v>
      </c>
    </row>
    <row r="3458" spans="1:14" x14ac:dyDescent="0.25">
      <c r="A3458" t="s">
        <v>7553</v>
      </c>
      <c r="B3458" t="s">
        <v>77</v>
      </c>
      <c r="C3458" t="s">
        <v>105</v>
      </c>
      <c r="D3458" t="s">
        <v>4058</v>
      </c>
      <c r="E3458">
        <v>0</v>
      </c>
      <c r="F3458">
        <v>0</v>
      </c>
      <c r="G3458">
        <v>0</v>
      </c>
      <c r="H3458">
        <v>0</v>
      </c>
      <c r="I3458">
        <v>0</v>
      </c>
      <c r="J3458">
        <v>0</v>
      </c>
      <c r="K3458">
        <v>3</v>
      </c>
      <c r="L3458">
        <v>3</v>
      </c>
      <c r="M3458">
        <v>0</v>
      </c>
      <c r="N3458">
        <v>0</v>
      </c>
    </row>
    <row r="3459" spans="1:14" x14ac:dyDescent="0.25">
      <c r="A3459" t="s">
        <v>7554</v>
      </c>
      <c r="B3459" t="s">
        <v>77</v>
      </c>
      <c r="C3459" t="s">
        <v>106</v>
      </c>
      <c r="D3459" t="s">
        <v>4060</v>
      </c>
      <c r="E3459">
        <v>1</v>
      </c>
      <c r="F3459">
        <v>0</v>
      </c>
      <c r="G3459">
        <v>1</v>
      </c>
      <c r="H3459">
        <v>0</v>
      </c>
      <c r="I3459">
        <v>0</v>
      </c>
      <c r="J3459">
        <v>3</v>
      </c>
      <c r="K3459">
        <v>0</v>
      </c>
      <c r="L3459">
        <v>0</v>
      </c>
      <c r="M3459">
        <v>0</v>
      </c>
      <c r="N3459">
        <v>0</v>
      </c>
    </row>
    <row r="3460" spans="1:14" x14ac:dyDescent="0.25">
      <c r="A3460" t="s">
        <v>7555</v>
      </c>
      <c r="B3460" t="s">
        <v>77</v>
      </c>
      <c r="C3460" t="s">
        <v>106</v>
      </c>
      <c r="D3460" t="s">
        <v>4062</v>
      </c>
      <c r="E3460">
        <v>4</v>
      </c>
      <c r="F3460">
        <v>1</v>
      </c>
      <c r="G3460">
        <v>2</v>
      </c>
      <c r="H3460">
        <v>1</v>
      </c>
      <c r="I3460">
        <v>0</v>
      </c>
      <c r="J3460">
        <v>0</v>
      </c>
      <c r="K3460">
        <v>0</v>
      </c>
      <c r="L3460">
        <v>0</v>
      </c>
      <c r="M3460">
        <v>0</v>
      </c>
      <c r="N3460">
        <v>0</v>
      </c>
    </row>
    <row r="3461" spans="1:14" x14ac:dyDescent="0.25">
      <c r="A3461" t="s">
        <v>7556</v>
      </c>
      <c r="B3461" t="s">
        <v>77</v>
      </c>
      <c r="C3461" t="s">
        <v>106</v>
      </c>
      <c r="D3461" t="s">
        <v>4064</v>
      </c>
      <c r="E3461">
        <v>3</v>
      </c>
      <c r="F3461">
        <v>1</v>
      </c>
      <c r="G3461">
        <v>2</v>
      </c>
      <c r="H3461">
        <v>0</v>
      </c>
      <c r="I3461">
        <v>0</v>
      </c>
      <c r="J3461">
        <v>1</v>
      </c>
      <c r="K3461">
        <v>0</v>
      </c>
      <c r="L3461">
        <v>0</v>
      </c>
      <c r="M3461">
        <v>0</v>
      </c>
      <c r="N3461">
        <v>0</v>
      </c>
    </row>
    <row r="3462" spans="1:14" x14ac:dyDescent="0.25">
      <c r="A3462" t="s">
        <v>7557</v>
      </c>
      <c r="B3462" t="s">
        <v>77</v>
      </c>
      <c r="C3462" t="s">
        <v>106</v>
      </c>
      <c r="D3462" t="s">
        <v>4066</v>
      </c>
      <c r="E3462">
        <v>4</v>
      </c>
      <c r="F3462">
        <v>1</v>
      </c>
      <c r="G3462">
        <v>2</v>
      </c>
      <c r="H3462">
        <v>1</v>
      </c>
      <c r="I3462">
        <v>0</v>
      </c>
      <c r="J3462">
        <v>0</v>
      </c>
      <c r="K3462">
        <v>0</v>
      </c>
      <c r="L3462">
        <v>0</v>
      </c>
      <c r="M3462">
        <v>0</v>
      </c>
      <c r="N3462">
        <v>0</v>
      </c>
    </row>
    <row r="3463" spans="1:14" x14ac:dyDescent="0.25">
      <c r="A3463" t="s">
        <v>7558</v>
      </c>
      <c r="B3463" t="s">
        <v>77</v>
      </c>
      <c r="C3463" t="s">
        <v>106</v>
      </c>
      <c r="D3463" t="s">
        <v>4068</v>
      </c>
      <c r="E3463">
        <v>1</v>
      </c>
      <c r="F3463">
        <v>0</v>
      </c>
      <c r="G3463">
        <v>1</v>
      </c>
      <c r="H3463">
        <v>0</v>
      </c>
      <c r="I3463">
        <v>0</v>
      </c>
      <c r="J3463">
        <v>3</v>
      </c>
      <c r="K3463">
        <v>0</v>
      </c>
      <c r="L3463">
        <v>0</v>
      </c>
      <c r="M3463">
        <v>0</v>
      </c>
      <c r="N3463">
        <v>0</v>
      </c>
    </row>
    <row r="3464" spans="1:14" x14ac:dyDescent="0.25">
      <c r="A3464" t="s">
        <v>7559</v>
      </c>
      <c r="B3464" t="s">
        <v>77</v>
      </c>
      <c r="C3464" t="s">
        <v>106</v>
      </c>
      <c r="D3464" t="s">
        <v>4050</v>
      </c>
      <c r="E3464">
        <v>3</v>
      </c>
      <c r="F3464">
        <v>1</v>
      </c>
      <c r="G3464">
        <v>2</v>
      </c>
      <c r="H3464">
        <v>0</v>
      </c>
      <c r="I3464">
        <v>0</v>
      </c>
      <c r="J3464">
        <v>1</v>
      </c>
      <c r="K3464">
        <v>0</v>
      </c>
      <c r="L3464">
        <v>0</v>
      </c>
      <c r="M3464">
        <v>0</v>
      </c>
      <c r="N3464">
        <v>0</v>
      </c>
    </row>
    <row r="3465" spans="1:14" x14ac:dyDescent="0.25">
      <c r="A3465" t="s">
        <v>7560</v>
      </c>
      <c r="B3465" t="s">
        <v>77</v>
      </c>
      <c r="C3465" t="s">
        <v>106</v>
      </c>
      <c r="D3465" t="s">
        <v>4052</v>
      </c>
      <c r="E3465">
        <v>1</v>
      </c>
      <c r="F3465">
        <v>0</v>
      </c>
      <c r="G3465">
        <v>0</v>
      </c>
      <c r="H3465">
        <v>1</v>
      </c>
      <c r="I3465">
        <v>0</v>
      </c>
      <c r="J3465">
        <v>3</v>
      </c>
      <c r="K3465">
        <v>0</v>
      </c>
      <c r="L3465">
        <v>0</v>
      </c>
      <c r="M3465">
        <v>0</v>
      </c>
      <c r="N3465">
        <v>0</v>
      </c>
    </row>
    <row r="3466" spans="1:14" x14ac:dyDescent="0.25">
      <c r="A3466" t="s">
        <v>7561</v>
      </c>
      <c r="B3466" t="s">
        <v>77</v>
      </c>
      <c r="C3466" t="s">
        <v>106</v>
      </c>
      <c r="D3466" t="s">
        <v>4054</v>
      </c>
      <c r="E3466">
        <v>3</v>
      </c>
      <c r="F3466">
        <v>1</v>
      </c>
      <c r="G3466">
        <v>2</v>
      </c>
      <c r="H3466">
        <v>0</v>
      </c>
      <c r="I3466">
        <v>0</v>
      </c>
      <c r="J3466">
        <v>1</v>
      </c>
      <c r="K3466">
        <v>0</v>
      </c>
      <c r="L3466">
        <v>0</v>
      </c>
      <c r="M3466">
        <v>0</v>
      </c>
      <c r="N3466">
        <v>0</v>
      </c>
    </row>
    <row r="3467" spans="1:14" x14ac:dyDescent="0.25">
      <c r="A3467" t="s">
        <v>7562</v>
      </c>
      <c r="B3467" t="s">
        <v>77</v>
      </c>
      <c r="C3467" t="s">
        <v>106</v>
      </c>
      <c r="D3467" t="s">
        <v>4056</v>
      </c>
      <c r="E3467">
        <v>0</v>
      </c>
      <c r="F3467">
        <v>0</v>
      </c>
      <c r="G3467">
        <v>0</v>
      </c>
      <c r="H3467">
        <v>0</v>
      </c>
      <c r="I3467">
        <v>0</v>
      </c>
      <c r="J3467">
        <v>0</v>
      </c>
      <c r="K3467">
        <v>4</v>
      </c>
      <c r="L3467">
        <v>4</v>
      </c>
      <c r="M3467">
        <v>0</v>
      </c>
      <c r="N3467">
        <v>0</v>
      </c>
    </row>
    <row r="3468" spans="1:14" x14ac:dyDescent="0.25">
      <c r="A3468" t="s">
        <v>7563</v>
      </c>
      <c r="B3468" t="s">
        <v>77</v>
      </c>
      <c r="C3468" t="s">
        <v>106</v>
      </c>
      <c r="D3468" t="s">
        <v>4058</v>
      </c>
      <c r="E3468">
        <v>0</v>
      </c>
      <c r="F3468">
        <v>0</v>
      </c>
      <c r="G3468">
        <v>0</v>
      </c>
      <c r="H3468">
        <v>0</v>
      </c>
      <c r="I3468">
        <v>0</v>
      </c>
      <c r="J3468">
        <v>0</v>
      </c>
      <c r="K3468">
        <v>2</v>
      </c>
      <c r="L3468">
        <v>2</v>
      </c>
      <c r="M3468">
        <v>0</v>
      </c>
      <c r="N3468">
        <v>0</v>
      </c>
    </row>
    <row r="3469" spans="1:14" x14ac:dyDescent="0.25">
      <c r="A3469" t="s">
        <v>7564</v>
      </c>
      <c r="B3469" t="s">
        <v>77</v>
      </c>
      <c r="C3469" t="s">
        <v>107</v>
      </c>
      <c r="D3469" t="s">
        <v>4060</v>
      </c>
      <c r="E3469">
        <v>0</v>
      </c>
      <c r="F3469">
        <v>0</v>
      </c>
      <c r="G3469">
        <v>0</v>
      </c>
      <c r="H3469">
        <v>0</v>
      </c>
      <c r="I3469">
        <v>0</v>
      </c>
      <c r="J3469">
        <v>2</v>
      </c>
      <c r="K3469">
        <v>0</v>
      </c>
      <c r="L3469">
        <v>0</v>
      </c>
      <c r="M3469">
        <v>0</v>
      </c>
      <c r="N3469">
        <v>0</v>
      </c>
    </row>
    <row r="3470" spans="1:14" x14ac:dyDescent="0.25">
      <c r="A3470" t="s">
        <v>7565</v>
      </c>
      <c r="B3470" t="s">
        <v>77</v>
      </c>
      <c r="C3470" t="s">
        <v>107</v>
      </c>
      <c r="D3470" t="s">
        <v>4062</v>
      </c>
      <c r="E3470">
        <v>2</v>
      </c>
      <c r="F3470">
        <v>1</v>
      </c>
      <c r="G3470">
        <v>1</v>
      </c>
      <c r="H3470">
        <v>0</v>
      </c>
      <c r="I3470">
        <v>0</v>
      </c>
      <c r="J3470">
        <v>0</v>
      </c>
      <c r="K3470">
        <v>0</v>
      </c>
      <c r="L3470">
        <v>0</v>
      </c>
      <c r="M3470">
        <v>0</v>
      </c>
      <c r="N3470">
        <v>0</v>
      </c>
    </row>
    <row r="3471" spans="1:14" x14ac:dyDescent="0.25">
      <c r="A3471" t="s">
        <v>7566</v>
      </c>
      <c r="B3471" t="s">
        <v>77</v>
      </c>
      <c r="C3471" t="s">
        <v>107</v>
      </c>
      <c r="D3471" t="s">
        <v>4064</v>
      </c>
      <c r="E3471">
        <v>2</v>
      </c>
      <c r="F3471">
        <v>1</v>
      </c>
      <c r="G3471">
        <v>1</v>
      </c>
      <c r="H3471">
        <v>0</v>
      </c>
      <c r="I3471">
        <v>0</v>
      </c>
      <c r="J3471">
        <v>0</v>
      </c>
      <c r="K3471">
        <v>0</v>
      </c>
      <c r="L3471">
        <v>0</v>
      </c>
      <c r="M3471">
        <v>0</v>
      </c>
      <c r="N3471">
        <v>0</v>
      </c>
    </row>
    <row r="3472" spans="1:14" x14ac:dyDescent="0.25">
      <c r="A3472" t="s">
        <v>7567</v>
      </c>
      <c r="B3472" t="s">
        <v>77</v>
      </c>
      <c r="C3472" t="s">
        <v>107</v>
      </c>
      <c r="D3472" t="s">
        <v>4066</v>
      </c>
      <c r="E3472">
        <v>2</v>
      </c>
      <c r="F3472">
        <v>1</v>
      </c>
      <c r="G3472">
        <v>1</v>
      </c>
      <c r="H3472">
        <v>0</v>
      </c>
      <c r="I3472">
        <v>0</v>
      </c>
      <c r="J3472">
        <v>0</v>
      </c>
      <c r="K3472">
        <v>0</v>
      </c>
      <c r="L3472">
        <v>0</v>
      </c>
      <c r="M3472">
        <v>0</v>
      </c>
      <c r="N3472">
        <v>0</v>
      </c>
    </row>
    <row r="3473" spans="1:14" x14ac:dyDescent="0.25">
      <c r="A3473" t="s">
        <v>7568</v>
      </c>
      <c r="B3473" t="s">
        <v>77</v>
      </c>
      <c r="C3473" t="s">
        <v>107</v>
      </c>
      <c r="D3473" t="s">
        <v>4068</v>
      </c>
      <c r="E3473">
        <v>0</v>
      </c>
      <c r="F3473">
        <v>0</v>
      </c>
      <c r="G3473">
        <v>0</v>
      </c>
      <c r="H3473">
        <v>0</v>
      </c>
      <c r="I3473">
        <v>0</v>
      </c>
      <c r="J3473">
        <v>2</v>
      </c>
      <c r="K3473">
        <v>0</v>
      </c>
      <c r="L3473">
        <v>0</v>
      </c>
      <c r="M3473">
        <v>0</v>
      </c>
      <c r="N3473">
        <v>0</v>
      </c>
    </row>
    <row r="3474" spans="1:14" x14ac:dyDescent="0.25">
      <c r="A3474" t="s">
        <v>7569</v>
      </c>
      <c r="B3474" t="s">
        <v>77</v>
      </c>
      <c r="C3474" t="s">
        <v>107</v>
      </c>
      <c r="D3474" t="s">
        <v>4050</v>
      </c>
      <c r="E3474">
        <v>2</v>
      </c>
      <c r="F3474">
        <v>2</v>
      </c>
      <c r="G3474">
        <v>0</v>
      </c>
      <c r="H3474">
        <v>0</v>
      </c>
      <c r="I3474">
        <v>0</v>
      </c>
      <c r="J3474">
        <v>0</v>
      </c>
      <c r="K3474">
        <v>0</v>
      </c>
      <c r="L3474">
        <v>0</v>
      </c>
      <c r="M3474">
        <v>0</v>
      </c>
      <c r="N3474">
        <v>0</v>
      </c>
    </row>
    <row r="3475" spans="1:14" x14ac:dyDescent="0.25">
      <c r="A3475" t="s">
        <v>7570</v>
      </c>
      <c r="B3475" t="s">
        <v>77</v>
      </c>
      <c r="C3475" t="s">
        <v>107</v>
      </c>
      <c r="D3475" t="s">
        <v>4052</v>
      </c>
      <c r="E3475">
        <v>0</v>
      </c>
      <c r="F3475">
        <v>0</v>
      </c>
      <c r="G3475">
        <v>0</v>
      </c>
      <c r="H3475">
        <v>0</v>
      </c>
      <c r="I3475">
        <v>0</v>
      </c>
      <c r="J3475">
        <v>2</v>
      </c>
      <c r="K3475">
        <v>0</v>
      </c>
      <c r="L3475">
        <v>0</v>
      </c>
      <c r="M3475">
        <v>0</v>
      </c>
      <c r="N3475">
        <v>0</v>
      </c>
    </row>
    <row r="3476" spans="1:14" x14ac:dyDescent="0.25">
      <c r="A3476" t="s">
        <v>7571</v>
      </c>
      <c r="B3476" t="s">
        <v>77</v>
      </c>
      <c r="C3476" t="s">
        <v>107</v>
      </c>
      <c r="D3476" t="s">
        <v>4054</v>
      </c>
      <c r="E3476">
        <v>2</v>
      </c>
      <c r="F3476">
        <v>1</v>
      </c>
      <c r="G3476">
        <v>1</v>
      </c>
      <c r="H3476">
        <v>0</v>
      </c>
      <c r="I3476">
        <v>0</v>
      </c>
      <c r="J3476">
        <v>0</v>
      </c>
      <c r="K3476">
        <v>0</v>
      </c>
      <c r="L3476">
        <v>0</v>
      </c>
      <c r="M3476">
        <v>0</v>
      </c>
      <c r="N3476">
        <v>0</v>
      </c>
    </row>
    <row r="3477" spans="1:14" x14ac:dyDescent="0.25">
      <c r="A3477" t="s">
        <v>7572</v>
      </c>
      <c r="B3477" t="s">
        <v>77</v>
      </c>
      <c r="C3477" t="s">
        <v>107</v>
      </c>
      <c r="D3477" t="s">
        <v>4056</v>
      </c>
      <c r="E3477">
        <v>0</v>
      </c>
      <c r="F3477">
        <v>0</v>
      </c>
      <c r="G3477">
        <v>0</v>
      </c>
      <c r="H3477">
        <v>0</v>
      </c>
      <c r="I3477">
        <v>0</v>
      </c>
      <c r="J3477">
        <v>0</v>
      </c>
      <c r="K3477">
        <v>2</v>
      </c>
      <c r="L3477">
        <v>2</v>
      </c>
      <c r="M3477">
        <v>0</v>
      </c>
      <c r="N3477">
        <v>0</v>
      </c>
    </row>
    <row r="3478" spans="1:14" x14ac:dyDescent="0.25">
      <c r="A3478" t="s">
        <v>7573</v>
      </c>
      <c r="B3478" t="s">
        <v>77</v>
      </c>
      <c r="C3478" t="s">
        <v>107</v>
      </c>
      <c r="D3478" t="s">
        <v>4058</v>
      </c>
      <c r="E3478">
        <v>0</v>
      </c>
      <c r="F3478">
        <v>0</v>
      </c>
      <c r="G3478">
        <v>0</v>
      </c>
      <c r="H3478">
        <v>0</v>
      </c>
      <c r="I3478">
        <v>0</v>
      </c>
      <c r="J3478">
        <v>0</v>
      </c>
      <c r="K3478">
        <v>1</v>
      </c>
      <c r="L3478">
        <v>1</v>
      </c>
      <c r="M3478">
        <v>0</v>
      </c>
      <c r="N3478">
        <v>0</v>
      </c>
    </row>
    <row r="3479" spans="1:14" x14ac:dyDescent="0.25">
      <c r="A3479" t="s">
        <v>7574</v>
      </c>
      <c r="B3479" t="s">
        <v>77</v>
      </c>
      <c r="C3479" t="s">
        <v>108</v>
      </c>
      <c r="D3479" t="s">
        <v>4060</v>
      </c>
      <c r="E3479">
        <v>1</v>
      </c>
      <c r="F3479">
        <v>0</v>
      </c>
      <c r="G3479">
        <v>1</v>
      </c>
      <c r="H3479">
        <v>0</v>
      </c>
      <c r="I3479">
        <v>0</v>
      </c>
      <c r="J3479">
        <v>0</v>
      </c>
      <c r="K3479">
        <v>0</v>
      </c>
      <c r="L3479">
        <v>0</v>
      </c>
      <c r="M3479">
        <v>0</v>
      </c>
      <c r="N3479">
        <v>0</v>
      </c>
    </row>
    <row r="3480" spans="1:14" x14ac:dyDescent="0.25">
      <c r="A3480" t="s">
        <v>7575</v>
      </c>
      <c r="B3480" t="s">
        <v>77</v>
      </c>
      <c r="C3480" t="s">
        <v>108</v>
      </c>
      <c r="D3480" t="s">
        <v>4062</v>
      </c>
      <c r="E3480">
        <v>1</v>
      </c>
      <c r="F3480">
        <v>0</v>
      </c>
      <c r="G3480">
        <v>1</v>
      </c>
      <c r="H3480">
        <v>0</v>
      </c>
      <c r="I3480">
        <v>0</v>
      </c>
      <c r="J3480">
        <v>0</v>
      </c>
      <c r="K3480">
        <v>0</v>
      </c>
      <c r="L3480">
        <v>0</v>
      </c>
      <c r="M3480">
        <v>0</v>
      </c>
      <c r="N3480">
        <v>0</v>
      </c>
    </row>
    <row r="3481" spans="1:14" x14ac:dyDescent="0.25">
      <c r="A3481" t="s">
        <v>7576</v>
      </c>
      <c r="B3481" t="s">
        <v>77</v>
      </c>
      <c r="C3481" t="s">
        <v>108</v>
      </c>
      <c r="D3481" t="s">
        <v>4064</v>
      </c>
      <c r="E3481">
        <v>0</v>
      </c>
      <c r="F3481">
        <v>0</v>
      </c>
      <c r="G3481">
        <v>0</v>
      </c>
      <c r="H3481">
        <v>0</v>
      </c>
      <c r="I3481">
        <v>0</v>
      </c>
      <c r="J3481">
        <v>1</v>
      </c>
      <c r="K3481">
        <v>0</v>
      </c>
      <c r="L3481">
        <v>0</v>
      </c>
      <c r="M3481">
        <v>0</v>
      </c>
      <c r="N3481">
        <v>0</v>
      </c>
    </row>
    <row r="3482" spans="1:14" x14ac:dyDescent="0.25">
      <c r="A3482" t="s">
        <v>7577</v>
      </c>
      <c r="B3482" t="s">
        <v>77</v>
      </c>
      <c r="C3482" t="s">
        <v>108</v>
      </c>
      <c r="D3482" t="s">
        <v>4066</v>
      </c>
      <c r="E3482">
        <v>1</v>
      </c>
      <c r="F3482">
        <v>0</v>
      </c>
      <c r="G3482">
        <v>1</v>
      </c>
      <c r="H3482">
        <v>0</v>
      </c>
      <c r="I3482">
        <v>0</v>
      </c>
      <c r="J3482">
        <v>0</v>
      </c>
      <c r="K3482">
        <v>0</v>
      </c>
      <c r="L3482">
        <v>0</v>
      </c>
      <c r="M3482">
        <v>0</v>
      </c>
      <c r="N3482">
        <v>0</v>
      </c>
    </row>
    <row r="3483" spans="1:14" x14ac:dyDescent="0.25">
      <c r="A3483" t="s">
        <v>7578</v>
      </c>
      <c r="B3483" t="s">
        <v>77</v>
      </c>
      <c r="C3483" t="s">
        <v>108</v>
      </c>
      <c r="D3483" t="s">
        <v>4068</v>
      </c>
      <c r="E3483">
        <v>1</v>
      </c>
      <c r="F3483">
        <v>0</v>
      </c>
      <c r="G3483">
        <v>1</v>
      </c>
      <c r="H3483">
        <v>0</v>
      </c>
      <c r="I3483">
        <v>0</v>
      </c>
      <c r="J3483">
        <v>0</v>
      </c>
      <c r="K3483">
        <v>0</v>
      </c>
      <c r="L3483">
        <v>0</v>
      </c>
      <c r="M3483">
        <v>0</v>
      </c>
      <c r="N3483">
        <v>0</v>
      </c>
    </row>
    <row r="3484" spans="1:14" x14ac:dyDescent="0.25">
      <c r="A3484" t="s">
        <v>7579</v>
      </c>
      <c r="B3484" t="s">
        <v>77</v>
      </c>
      <c r="C3484" t="s">
        <v>108</v>
      </c>
      <c r="D3484" t="s">
        <v>4050</v>
      </c>
      <c r="E3484">
        <v>0</v>
      </c>
      <c r="F3484">
        <v>0</v>
      </c>
      <c r="G3484">
        <v>0</v>
      </c>
      <c r="H3484">
        <v>0</v>
      </c>
      <c r="I3484">
        <v>0</v>
      </c>
      <c r="J3484">
        <v>1</v>
      </c>
      <c r="K3484">
        <v>0</v>
      </c>
      <c r="L3484">
        <v>0</v>
      </c>
      <c r="M3484">
        <v>0</v>
      </c>
      <c r="N3484">
        <v>0</v>
      </c>
    </row>
    <row r="3485" spans="1:14" x14ac:dyDescent="0.25">
      <c r="A3485" t="s">
        <v>7580</v>
      </c>
      <c r="B3485" t="s">
        <v>77</v>
      </c>
      <c r="C3485" t="s">
        <v>108</v>
      </c>
      <c r="D3485" t="s">
        <v>4052</v>
      </c>
      <c r="E3485">
        <v>1</v>
      </c>
      <c r="F3485">
        <v>0</v>
      </c>
      <c r="G3485">
        <v>1</v>
      </c>
      <c r="H3485">
        <v>0</v>
      </c>
      <c r="I3485">
        <v>0</v>
      </c>
      <c r="J3485">
        <v>0</v>
      </c>
      <c r="K3485">
        <v>0</v>
      </c>
      <c r="L3485">
        <v>0</v>
      </c>
      <c r="M3485">
        <v>0</v>
      </c>
      <c r="N3485">
        <v>0</v>
      </c>
    </row>
    <row r="3486" spans="1:14" x14ac:dyDescent="0.25">
      <c r="A3486" t="s">
        <v>7581</v>
      </c>
      <c r="B3486" t="s">
        <v>77</v>
      </c>
      <c r="C3486" t="s">
        <v>108</v>
      </c>
      <c r="D3486" t="s">
        <v>4054</v>
      </c>
      <c r="E3486">
        <v>0</v>
      </c>
      <c r="F3486">
        <v>0</v>
      </c>
      <c r="G3486">
        <v>0</v>
      </c>
      <c r="H3486">
        <v>0</v>
      </c>
      <c r="I3486">
        <v>0</v>
      </c>
      <c r="J3486">
        <v>1</v>
      </c>
      <c r="K3486">
        <v>0</v>
      </c>
      <c r="L3486">
        <v>0</v>
      </c>
      <c r="M3486">
        <v>0</v>
      </c>
      <c r="N3486">
        <v>0</v>
      </c>
    </row>
    <row r="3487" spans="1:14" x14ac:dyDescent="0.25">
      <c r="A3487" t="s">
        <v>7582</v>
      </c>
      <c r="B3487" t="s">
        <v>77</v>
      </c>
      <c r="C3487" t="s">
        <v>108</v>
      </c>
      <c r="D3487" t="s">
        <v>4056</v>
      </c>
      <c r="E3487">
        <v>0</v>
      </c>
      <c r="F3487">
        <v>0</v>
      </c>
      <c r="G3487">
        <v>0</v>
      </c>
      <c r="H3487">
        <v>0</v>
      </c>
      <c r="I3487">
        <v>0</v>
      </c>
      <c r="J3487">
        <v>0</v>
      </c>
      <c r="K3487">
        <v>1</v>
      </c>
      <c r="L3487">
        <v>1</v>
      </c>
      <c r="M3487">
        <v>0</v>
      </c>
      <c r="N3487">
        <v>0</v>
      </c>
    </row>
    <row r="3488" spans="1:14" x14ac:dyDescent="0.25">
      <c r="A3488" t="s">
        <v>7583</v>
      </c>
      <c r="B3488" t="s">
        <v>77</v>
      </c>
      <c r="C3488" t="s">
        <v>108</v>
      </c>
      <c r="D3488" t="s">
        <v>4058</v>
      </c>
      <c r="E3488">
        <v>0</v>
      </c>
      <c r="F3488">
        <v>0</v>
      </c>
      <c r="G3488">
        <v>0</v>
      </c>
      <c r="H3488">
        <v>0</v>
      </c>
      <c r="I3488">
        <v>0</v>
      </c>
      <c r="J3488">
        <v>0</v>
      </c>
      <c r="K3488">
        <v>0</v>
      </c>
      <c r="L3488">
        <v>0</v>
      </c>
      <c r="M3488">
        <v>0</v>
      </c>
      <c r="N3488">
        <v>0</v>
      </c>
    </row>
    <row r="3489" spans="1:14" x14ac:dyDescent="0.25">
      <c r="A3489" t="s">
        <v>7584</v>
      </c>
      <c r="B3489" t="s">
        <v>77</v>
      </c>
      <c r="C3489" t="s">
        <v>112</v>
      </c>
      <c r="D3489" t="s">
        <v>4060</v>
      </c>
      <c r="E3489">
        <v>0</v>
      </c>
      <c r="F3489">
        <v>0</v>
      </c>
      <c r="G3489">
        <v>0</v>
      </c>
      <c r="H3489">
        <v>0</v>
      </c>
      <c r="I3489">
        <v>0</v>
      </c>
      <c r="J3489">
        <v>2</v>
      </c>
      <c r="K3489">
        <v>0</v>
      </c>
      <c r="L3489">
        <v>0</v>
      </c>
      <c r="M3489">
        <v>0</v>
      </c>
      <c r="N3489">
        <v>0</v>
      </c>
    </row>
    <row r="3490" spans="1:14" x14ac:dyDescent="0.25">
      <c r="A3490" t="s">
        <v>7585</v>
      </c>
      <c r="B3490" t="s">
        <v>77</v>
      </c>
      <c r="C3490" t="s">
        <v>112</v>
      </c>
      <c r="D3490" t="s">
        <v>4062</v>
      </c>
      <c r="E3490">
        <v>2</v>
      </c>
      <c r="F3490">
        <v>0</v>
      </c>
      <c r="G3490">
        <v>2</v>
      </c>
      <c r="H3490">
        <v>0</v>
      </c>
      <c r="I3490">
        <v>0</v>
      </c>
      <c r="J3490">
        <v>0</v>
      </c>
      <c r="K3490">
        <v>0</v>
      </c>
      <c r="L3490">
        <v>0</v>
      </c>
      <c r="M3490">
        <v>0</v>
      </c>
      <c r="N3490">
        <v>0</v>
      </c>
    </row>
    <row r="3491" spans="1:14" x14ac:dyDescent="0.25">
      <c r="A3491" t="s">
        <v>7586</v>
      </c>
      <c r="B3491" t="s">
        <v>77</v>
      </c>
      <c r="C3491" t="s">
        <v>112</v>
      </c>
      <c r="D3491" t="s">
        <v>4064</v>
      </c>
      <c r="E3491">
        <v>2</v>
      </c>
      <c r="F3491">
        <v>0</v>
      </c>
      <c r="G3491">
        <v>2</v>
      </c>
      <c r="H3491">
        <v>0</v>
      </c>
      <c r="I3491">
        <v>0</v>
      </c>
      <c r="J3491">
        <v>0</v>
      </c>
      <c r="K3491">
        <v>0</v>
      </c>
      <c r="L3491">
        <v>0</v>
      </c>
      <c r="M3491">
        <v>0</v>
      </c>
      <c r="N3491">
        <v>0</v>
      </c>
    </row>
    <row r="3492" spans="1:14" x14ac:dyDescent="0.25">
      <c r="A3492" t="s">
        <v>7587</v>
      </c>
      <c r="B3492" t="s">
        <v>77</v>
      </c>
      <c r="C3492" t="s">
        <v>112</v>
      </c>
      <c r="D3492" t="s">
        <v>4066</v>
      </c>
      <c r="E3492">
        <v>2</v>
      </c>
      <c r="F3492">
        <v>0</v>
      </c>
      <c r="G3492">
        <v>2</v>
      </c>
      <c r="H3492">
        <v>0</v>
      </c>
      <c r="I3492">
        <v>0</v>
      </c>
      <c r="J3492">
        <v>0</v>
      </c>
      <c r="K3492">
        <v>0</v>
      </c>
      <c r="L3492">
        <v>0</v>
      </c>
      <c r="M3492">
        <v>0</v>
      </c>
      <c r="N3492">
        <v>0</v>
      </c>
    </row>
    <row r="3493" spans="1:14" x14ac:dyDescent="0.25">
      <c r="A3493" t="s">
        <v>7588</v>
      </c>
      <c r="B3493" t="s">
        <v>77</v>
      </c>
      <c r="C3493" t="s">
        <v>112</v>
      </c>
      <c r="D3493" t="s">
        <v>4068</v>
      </c>
      <c r="E3493">
        <v>0</v>
      </c>
      <c r="F3493">
        <v>0</v>
      </c>
      <c r="G3493">
        <v>0</v>
      </c>
      <c r="H3493">
        <v>0</v>
      </c>
      <c r="I3493">
        <v>0</v>
      </c>
      <c r="J3493">
        <v>2</v>
      </c>
      <c r="K3493">
        <v>0</v>
      </c>
      <c r="L3493">
        <v>0</v>
      </c>
      <c r="M3493">
        <v>0</v>
      </c>
      <c r="N3493">
        <v>0</v>
      </c>
    </row>
    <row r="3494" spans="1:14" x14ac:dyDescent="0.25">
      <c r="A3494" t="s">
        <v>7589</v>
      </c>
      <c r="B3494" t="s">
        <v>77</v>
      </c>
      <c r="C3494" t="s">
        <v>112</v>
      </c>
      <c r="D3494" t="s">
        <v>4050</v>
      </c>
      <c r="E3494">
        <v>2</v>
      </c>
      <c r="F3494">
        <v>0</v>
      </c>
      <c r="G3494">
        <v>2</v>
      </c>
      <c r="H3494">
        <v>0</v>
      </c>
      <c r="I3494">
        <v>0</v>
      </c>
      <c r="J3494">
        <v>0</v>
      </c>
      <c r="K3494">
        <v>0</v>
      </c>
      <c r="L3494">
        <v>0</v>
      </c>
      <c r="M3494">
        <v>0</v>
      </c>
      <c r="N3494">
        <v>0</v>
      </c>
    </row>
    <row r="3495" spans="1:14" x14ac:dyDescent="0.25">
      <c r="A3495" t="s">
        <v>7590</v>
      </c>
      <c r="B3495" t="s">
        <v>77</v>
      </c>
      <c r="C3495" t="s">
        <v>112</v>
      </c>
      <c r="D3495" t="s">
        <v>4052</v>
      </c>
      <c r="E3495">
        <v>0</v>
      </c>
      <c r="F3495">
        <v>0</v>
      </c>
      <c r="G3495">
        <v>0</v>
      </c>
      <c r="H3495">
        <v>0</v>
      </c>
      <c r="I3495">
        <v>0</v>
      </c>
      <c r="J3495">
        <v>2</v>
      </c>
      <c r="K3495">
        <v>0</v>
      </c>
      <c r="L3495">
        <v>0</v>
      </c>
      <c r="M3495">
        <v>0</v>
      </c>
      <c r="N3495">
        <v>0</v>
      </c>
    </row>
    <row r="3496" spans="1:14" x14ac:dyDescent="0.25">
      <c r="A3496" t="s">
        <v>7591</v>
      </c>
      <c r="B3496" t="s">
        <v>77</v>
      </c>
      <c r="C3496" t="s">
        <v>112</v>
      </c>
      <c r="D3496" t="s">
        <v>4054</v>
      </c>
      <c r="E3496">
        <v>2</v>
      </c>
      <c r="F3496">
        <v>0</v>
      </c>
      <c r="G3496">
        <v>2</v>
      </c>
      <c r="H3496">
        <v>0</v>
      </c>
      <c r="I3496">
        <v>0</v>
      </c>
      <c r="J3496">
        <v>0</v>
      </c>
      <c r="K3496">
        <v>0</v>
      </c>
      <c r="L3496">
        <v>0</v>
      </c>
      <c r="M3496">
        <v>0</v>
      </c>
      <c r="N3496">
        <v>0</v>
      </c>
    </row>
    <row r="3497" spans="1:14" x14ac:dyDescent="0.25">
      <c r="A3497" t="s">
        <v>7592</v>
      </c>
      <c r="B3497" t="s">
        <v>77</v>
      </c>
      <c r="C3497" t="s">
        <v>112</v>
      </c>
      <c r="D3497" t="s">
        <v>4056</v>
      </c>
      <c r="E3497">
        <v>0</v>
      </c>
      <c r="F3497">
        <v>0</v>
      </c>
      <c r="G3497">
        <v>0</v>
      </c>
      <c r="H3497">
        <v>0</v>
      </c>
      <c r="I3497">
        <v>0</v>
      </c>
      <c r="J3497">
        <v>0</v>
      </c>
      <c r="K3497">
        <v>2</v>
      </c>
      <c r="L3497">
        <v>2</v>
      </c>
      <c r="M3497">
        <v>0</v>
      </c>
      <c r="N3497">
        <v>0</v>
      </c>
    </row>
    <row r="3498" spans="1:14" x14ac:dyDescent="0.25">
      <c r="A3498" t="s">
        <v>7593</v>
      </c>
      <c r="B3498" t="s">
        <v>77</v>
      </c>
      <c r="C3498" t="s">
        <v>112</v>
      </c>
      <c r="D3498" t="s">
        <v>4058</v>
      </c>
      <c r="E3498">
        <v>0</v>
      </c>
      <c r="F3498">
        <v>0</v>
      </c>
      <c r="G3498">
        <v>0</v>
      </c>
      <c r="H3498">
        <v>0</v>
      </c>
      <c r="I3498">
        <v>0</v>
      </c>
      <c r="J3498">
        <v>0</v>
      </c>
      <c r="K3498">
        <v>2</v>
      </c>
      <c r="L3498">
        <v>2</v>
      </c>
      <c r="M3498">
        <v>0</v>
      </c>
      <c r="N3498">
        <v>0</v>
      </c>
    </row>
    <row r="3499" spans="1:14" x14ac:dyDescent="0.25">
      <c r="A3499" t="s">
        <v>7594</v>
      </c>
      <c r="B3499" t="s">
        <v>77</v>
      </c>
      <c r="C3499" t="s">
        <v>114</v>
      </c>
      <c r="D3499" t="s">
        <v>4060</v>
      </c>
      <c r="E3499">
        <v>0</v>
      </c>
      <c r="F3499">
        <v>0</v>
      </c>
      <c r="G3499">
        <v>0</v>
      </c>
      <c r="H3499">
        <v>0</v>
      </c>
      <c r="I3499">
        <v>0</v>
      </c>
      <c r="J3499">
        <v>1</v>
      </c>
      <c r="K3499">
        <v>0</v>
      </c>
      <c r="L3499">
        <v>0</v>
      </c>
      <c r="M3499">
        <v>0</v>
      </c>
      <c r="N3499">
        <v>0</v>
      </c>
    </row>
    <row r="3500" spans="1:14" x14ac:dyDescent="0.25">
      <c r="A3500" t="s">
        <v>7595</v>
      </c>
      <c r="B3500" t="s">
        <v>77</v>
      </c>
      <c r="C3500" t="s">
        <v>114</v>
      </c>
      <c r="D3500" t="s">
        <v>4062</v>
      </c>
      <c r="E3500">
        <v>1</v>
      </c>
      <c r="F3500">
        <v>0</v>
      </c>
      <c r="G3500">
        <v>1</v>
      </c>
      <c r="H3500">
        <v>0</v>
      </c>
      <c r="I3500">
        <v>0</v>
      </c>
      <c r="J3500">
        <v>0</v>
      </c>
      <c r="K3500">
        <v>0</v>
      </c>
      <c r="L3500">
        <v>0</v>
      </c>
      <c r="M3500">
        <v>0</v>
      </c>
      <c r="N3500">
        <v>0</v>
      </c>
    </row>
    <row r="3501" spans="1:14" x14ac:dyDescent="0.25">
      <c r="A3501" t="s">
        <v>7596</v>
      </c>
      <c r="B3501" t="s">
        <v>77</v>
      </c>
      <c r="C3501" t="s">
        <v>114</v>
      </c>
      <c r="D3501" t="s">
        <v>4064</v>
      </c>
      <c r="E3501">
        <v>1</v>
      </c>
      <c r="F3501">
        <v>0</v>
      </c>
      <c r="G3501">
        <v>1</v>
      </c>
      <c r="H3501">
        <v>0</v>
      </c>
      <c r="I3501">
        <v>0</v>
      </c>
      <c r="J3501">
        <v>0</v>
      </c>
      <c r="K3501">
        <v>0</v>
      </c>
      <c r="L3501">
        <v>0</v>
      </c>
      <c r="M3501">
        <v>0</v>
      </c>
      <c r="N3501">
        <v>0</v>
      </c>
    </row>
    <row r="3502" spans="1:14" x14ac:dyDescent="0.25">
      <c r="A3502" t="s">
        <v>7597</v>
      </c>
      <c r="B3502" t="s">
        <v>77</v>
      </c>
      <c r="C3502" t="s">
        <v>114</v>
      </c>
      <c r="D3502" t="s">
        <v>4066</v>
      </c>
      <c r="E3502">
        <v>1</v>
      </c>
      <c r="F3502">
        <v>0</v>
      </c>
      <c r="G3502">
        <v>1</v>
      </c>
      <c r="H3502">
        <v>0</v>
      </c>
      <c r="I3502">
        <v>0</v>
      </c>
      <c r="J3502">
        <v>0</v>
      </c>
      <c r="K3502">
        <v>0</v>
      </c>
      <c r="L3502">
        <v>0</v>
      </c>
      <c r="M3502">
        <v>0</v>
      </c>
      <c r="N3502">
        <v>0</v>
      </c>
    </row>
    <row r="3503" spans="1:14" x14ac:dyDescent="0.25">
      <c r="A3503" t="s">
        <v>7598</v>
      </c>
      <c r="B3503" t="s">
        <v>77</v>
      </c>
      <c r="C3503" t="s">
        <v>114</v>
      </c>
      <c r="D3503" t="s">
        <v>4068</v>
      </c>
      <c r="E3503">
        <v>0</v>
      </c>
      <c r="F3503">
        <v>0</v>
      </c>
      <c r="G3503">
        <v>0</v>
      </c>
      <c r="H3503">
        <v>0</v>
      </c>
      <c r="I3503">
        <v>0</v>
      </c>
      <c r="J3503">
        <v>1</v>
      </c>
      <c r="K3503">
        <v>0</v>
      </c>
      <c r="L3503">
        <v>0</v>
      </c>
      <c r="M3503">
        <v>0</v>
      </c>
      <c r="N3503">
        <v>0</v>
      </c>
    </row>
    <row r="3504" spans="1:14" x14ac:dyDescent="0.25">
      <c r="A3504" t="s">
        <v>7599</v>
      </c>
      <c r="B3504" t="s">
        <v>77</v>
      </c>
      <c r="C3504" t="s">
        <v>114</v>
      </c>
      <c r="D3504" t="s">
        <v>4050</v>
      </c>
      <c r="E3504">
        <v>1</v>
      </c>
      <c r="F3504">
        <v>0</v>
      </c>
      <c r="G3504">
        <v>1</v>
      </c>
      <c r="H3504">
        <v>0</v>
      </c>
      <c r="I3504">
        <v>0</v>
      </c>
      <c r="J3504">
        <v>0</v>
      </c>
      <c r="K3504">
        <v>0</v>
      </c>
      <c r="L3504">
        <v>0</v>
      </c>
      <c r="M3504">
        <v>0</v>
      </c>
      <c r="N3504">
        <v>0</v>
      </c>
    </row>
    <row r="3505" spans="1:14" x14ac:dyDescent="0.25">
      <c r="A3505" t="s">
        <v>7600</v>
      </c>
      <c r="B3505" t="s">
        <v>77</v>
      </c>
      <c r="C3505" t="s">
        <v>114</v>
      </c>
      <c r="D3505" t="s">
        <v>4052</v>
      </c>
      <c r="E3505">
        <v>0</v>
      </c>
      <c r="F3505">
        <v>0</v>
      </c>
      <c r="G3505">
        <v>0</v>
      </c>
      <c r="H3505">
        <v>0</v>
      </c>
      <c r="I3505">
        <v>0</v>
      </c>
      <c r="J3505">
        <v>1</v>
      </c>
      <c r="K3505">
        <v>0</v>
      </c>
      <c r="L3505">
        <v>0</v>
      </c>
      <c r="M3505">
        <v>0</v>
      </c>
      <c r="N3505">
        <v>0</v>
      </c>
    </row>
    <row r="3506" spans="1:14" x14ac:dyDescent="0.25">
      <c r="A3506" t="s">
        <v>7601</v>
      </c>
      <c r="B3506" t="s">
        <v>77</v>
      </c>
      <c r="C3506" t="s">
        <v>114</v>
      </c>
      <c r="D3506" t="s">
        <v>4054</v>
      </c>
      <c r="E3506">
        <v>1</v>
      </c>
      <c r="F3506">
        <v>0</v>
      </c>
      <c r="G3506">
        <v>1</v>
      </c>
      <c r="H3506">
        <v>0</v>
      </c>
      <c r="I3506">
        <v>0</v>
      </c>
      <c r="J3506">
        <v>0</v>
      </c>
      <c r="K3506">
        <v>0</v>
      </c>
      <c r="L3506">
        <v>0</v>
      </c>
      <c r="M3506">
        <v>0</v>
      </c>
      <c r="N3506">
        <v>0</v>
      </c>
    </row>
    <row r="3507" spans="1:14" x14ac:dyDescent="0.25">
      <c r="A3507" t="s">
        <v>7602</v>
      </c>
      <c r="B3507" t="s">
        <v>77</v>
      </c>
      <c r="C3507" t="s">
        <v>114</v>
      </c>
      <c r="D3507" t="s">
        <v>4056</v>
      </c>
      <c r="E3507">
        <v>0</v>
      </c>
      <c r="F3507">
        <v>0</v>
      </c>
      <c r="G3507">
        <v>0</v>
      </c>
      <c r="H3507">
        <v>0</v>
      </c>
      <c r="I3507">
        <v>0</v>
      </c>
      <c r="J3507">
        <v>0</v>
      </c>
      <c r="K3507">
        <v>1</v>
      </c>
      <c r="L3507">
        <v>1</v>
      </c>
      <c r="M3507">
        <v>0</v>
      </c>
      <c r="N3507">
        <v>0</v>
      </c>
    </row>
    <row r="3508" spans="1:14" x14ac:dyDescent="0.25">
      <c r="A3508" t="s">
        <v>7603</v>
      </c>
      <c r="B3508" t="s">
        <v>77</v>
      </c>
      <c r="C3508" t="s">
        <v>114</v>
      </c>
      <c r="D3508" t="s">
        <v>4058</v>
      </c>
      <c r="E3508">
        <v>0</v>
      </c>
      <c r="F3508">
        <v>0</v>
      </c>
      <c r="G3508">
        <v>0</v>
      </c>
      <c r="H3508">
        <v>0</v>
      </c>
      <c r="I3508">
        <v>0</v>
      </c>
      <c r="J3508">
        <v>0</v>
      </c>
      <c r="K3508">
        <v>1</v>
      </c>
      <c r="L3508">
        <v>1</v>
      </c>
      <c r="M3508">
        <v>0</v>
      </c>
      <c r="N3508">
        <v>0</v>
      </c>
    </row>
    <row r="3509" spans="1:14" x14ac:dyDescent="0.25">
      <c r="A3509" t="s">
        <v>7604</v>
      </c>
      <c r="B3509" t="s">
        <v>77</v>
      </c>
      <c r="C3509" t="s">
        <v>116</v>
      </c>
      <c r="D3509" t="s">
        <v>4060</v>
      </c>
      <c r="E3509">
        <v>1</v>
      </c>
      <c r="F3509">
        <v>0</v>
      </c>
      <c r="G3509">
        <v>1</v>
      </c>
      <c r="H3509">
        <v>0</v>
      </c>
      <c r="I3509">
        <v>0</v>
      </c>
      <c r="J3509">
        <v>1</v>
      </c>
      <c r="K3509">
        <v>0</v>
      </c>
      <c r="L3509">
        <v>0</v>
      </c>
      <c r="M3509">
        <v>0</v>
      </c>
      <c r="N3509">
        <v>0</v>
      </c>
    </row>
    <row r="3510" spans="1:14" x14ac:dyDescent="0.25">
      <c r="A3510" t="s">
        <v>7605</v>
      </c>
      <c r="B3510" t="s">
        <v>77</v>
      </c>
      <c r="C3510" t="s">
        <v>116</v>
      </c>
      <c r="D3510" t="s">
        <v>4062</v>
      </c>
      <c r="E3510">
        <v>2</v>
      </c>
      <c r="F3510">
        <v>0</v>
      </c>
      <c r="G3510">
        <v>2</v>
      </c>
      <c r="H3510">
        <v>0</v>
      </c>
      <c r="I3510">
        <v>0</v>
      </c>
      <c r="J3510">
        <v>0</v>
      </c>
      <c r="K3510">
        <v>0</v>
      </c>
      <c r="L3510">
        <v>0</v>
      </c>
      <c r="M3510">
        <v>0</v>
      </c>
      <c r="N3510">
        <v>0</v>
      </c>
    </row>
    <row r="3511" spans="1:14" x14ac:dyDescent="0.25">
      <c r="A3511" t="s">
        <v>7606</v>
      </c>
      <c r="B3511" t="s">
        <v>77</v>
      </c>
      <c r="C3511" t="s">
        <v>116</v>
      </c>
      <c r="D3511" t="s">
        <v>4064</v>
      </c>
      <c r="E3511">
        <v>1</v>
      </c>
      <c r="F3511">
        <v>0</v>
      </c>
      <c r="G3511">
        <v>1</v>
      </c>
      <c r="H3511">
        <v>0</v>
      </c>
      <c r="I3511">
        <v>0</v>
      </c>
      <c r="J3511">
        <v>1</v>
      </c>
      <c r="K3511">
        <v>0</v>
      </c>
      <c r="L3511">
        <v>0</v>
      </c>
      <c r="M3511">
        <v>0</v>
      </c>
      <c r="N3511">
        <v>0</v>
      </c>
    </row>
    <row r="3512" spans="1:14" x14ac:dyDescent="0.25">
      <c r="A3512" t="s">
        <v>7607</v>
      </c>
      <c r="B3512" t="s">
        <v>77</v>
      </c>
      <c r="C3512" t="s">
        <v>116</v>
      </c>
      <c r="D3512" t="s">
        <v>4066</v>
      </c>
      <c r="E3512">
        <v>2</v>
      </c>
      <c r="F3512">
        <v>0</v>
      </c>
      <c r="G3512">
        <v>2</v>
      </c>
      <c r="H3512">
        <v>0</v>
      </c>
      <c r="I3512">
        <v>0</v>
      </c>
      <c r="J3512">
        <v>0</v>
      </c>
      <c r="K3512">
        <v>0</v>
      </c>
      <c r="L3512">
        <v>0</v>
      </c>
      <c r="M3512">
        <v>0</v>
      </c>
      <c r="N3512">
        <v>0</v>
      </c>
    </row>
    <row r="3513" spans="1:14" x14ac:dyDescent="0.25">
      <c r="A3513" t="s">
        <v>7608</v>
      </c>
      <c r="B3513" t="s">
        <v>77</v>
      </c>
      <c r="C3513" t="s">
        <v>116</v>
      </c>
      <c r="D3513" t="s">
        <v>4068</v>
      </c>
      <c r="E3513">
        <v>1</v>
      </c>
      <c r="F3513">
        <v>0</v>
      </c>
      <c r="G3513">
        <v>1</v>
      </c>
      <c r="H3513">
        <v>0</v>
      </c>
      <c r="I3513">
        <v>0</v>
      </c>
      <c r="J3513">
        <v>1</v>
      </c>
      <c r="K3513">
        <v>0</v>
      </c>
      <c r="L3513">
        <v>0</v>
      </c>
      <c r="M3513">
        <v>0</v>
      </c>
      <c r="N3513">
        <v>0</v>
      </c>
    </row>
    <row r="3514" spans="1:14" x14ac:dyDescent="0.25">
      <c r="A3514" t="s">
        <v>7609</v>
      </c>
      <c r="B3514" t="s">
        <v>77</v>
      </c>
      <c r="C3514" t="s">
        <v>116</v>
      </c>
      <c r="D3514" t="s">
        <v>4050</v>
      </c>
      <c r="E3514">
        <v>1</v>
      </c>
      <c r="F3514">
        <v>0</v>
      </c>
      <c r="G3514">
        <v>1</v>
      </c>
      <c r="H3514">
        <v>0</v>
      </c>
      <c r="I3514">
        <v>0</v>
      </c>
      <c r="J3514">
        <v>1</v>
      </c>
      <c r="K3514">
        <v>0</v>
      </c>
      <c r="L3514">
        <v>0</v>
      </c>
      <c r="M3514">
        <v>0</v>
      </c>
      <c r="N3514">
        <v>0</v>
      </c>
    </row>
    <row r="3515" spans="1:14" x14ac:dyDescent="0.25">
      <c r="A3515" t="s">
        <v>7610</v>
      </c>
      <c r="B3515" t="s">
        <v>77</v>
      </c>
      <c r="C3515" t="s">
        <v>116</v>
      </c>
      <c r="D3515" t="s">
        <v>4052</v>
      </c>
      <c r="E3515">
        <v>1</v>
      </c>
      <c r="F3515">
        <v>0</v>
      </c>
      <c r="G3515">
        <v>1</v>
      </c>
      <c r="H3515">
        <v>0</v>
      </c>
      <c r="I3515">
        <v>0</v>
      </c>
      <c r="J3515">
        <v>1</v>
      </c>
      <c r="K3515">
        <v>0</v>
      </c>
      <c r="L3515">
        <v>0</v>
      </c>
      <c r="M3515">
        <v>0</v>
      </c>
      <c r="N3515">
        <v>0</v>
      </c>
    </row>
    <row r="3516" spans="1:14" x14ac:dyDescent="0.25">
      <c r="A3516" t="s">
        <v>7611</v>
      </c>
      <c r="B3516" t="s">
        <v>77</v>
      </c>
      <c r="C3516" t="s">
        <v>116</v>
      </c>
      <c r="D3516" t="s">
        <v>4054</v>
      </c>
      <c r="E3516">
        <v>1</v>
      </c>
      <c r="F3516">
        <v>0</v>
      </c>
      <c r="G3516">
        <v>1</v>
      </c>
      <c r="H3516">
        <v>0</v>
      </c>
      <c r="I3516">
        <v>0</v>
      </c>
      <c r="J3516">
        <v>1</v>
      </c>
      <c r="K3516">
        <v>0</v>
      </c>
      <c r="L3516">
        <v>0</v>
      </c>
      <c r="M3516">
        <v>0</v>
      </c>
      <c r="N3516">
        <v>0</v>
      </c>
    </row>
    <row r="3517" spans="1:14" x14ac:dyDescent="0.25">
      <c r="A3517" t="s">
        <v>7612</v>
      </c>
      <c r="B3517" t="s">
        <v>77</v>
      </c>
      <c r="C3517" t="s">
        <v>116</v>
      </c>
      <c r="D3517" t="s">
        <v>4056</v>
      </c>
      <c r="E3517">
        <v>0</v>
      </c>
      <c r="F3517">
        <v>0</v>
      </c>
      <c r="G3517">
        <v>0</v>
      </c>
      <c r="H3517">
        <v>0</v>
      </c>
      <c r="I3517">
        <v>0</v>
      </c>
      <c r="J3517">
        <v>0</v>
      </c>
      <c r="K3517">
        <v>2</v>
      </c>
      <c r="L3517">
        <v>2</v>
      </c>
      <c r="M3517">
        <v>0</v>
      </c>
      <c r="N3517">
        <v>0</v>
      </c>
    </row>
    <row r="3518" spans="1:14" x14ac:dyDescent="0.25">
      <c r="A3518" t="s">
        <v>7613</v>
      </c>
      <c r="B3518" t="s">
        <v>77</v>
      </c>
      <c r="C3518" t="s">
        <v>116</v>
      </c>
      <c r="D3518" t="s">
        <v>4058</v>
      </c>
      <c r="E3518">
        <v>0</v>
      </c>
      <c r="F3518">
        <v>0</v>
      </c>
      <c r="G3518">
        <v>0</v>
      </c>
      <c r="H3518">
        <v>0</v>
      </c>
      <c r="I3518">
        <v>0</v>
      </c>
      <c r="J3518">
        <v>0</v>
      </c>
      <c r="K3518">
        <v>2</v>
      </c>
      <c r="L3518">
        <v>2</v>
      </c>
      <c r="M3518">
        <v>0</v>
      </c>
      <c r="N3518">
        <v>0</v>
      </c>
    </row>
    <row r="3519" spans="1:14" x14ac:dyDescent="0.25">
      <c r="A3519" t="s">
        <v>7614</v>
      </c>
      <c r="B3519" t="s">
        <v>77</v>
      </c>
      <c r="C3519" t="s">
        <v>119</v>
      </c>
      <c r="D3519" t="s">
        <v>4060</v>
      </c>
      <c r="E3519">
        <v>0</v>
      </c>
      <c r="F3519">
        <v>0</v>
      </c>
      <c r="G3519">
        <v>0</v>
      </c>
      <c r="H3519">
        <v>0</v>
      </c>
      <c r="I3519">
        <v>0</v>
      </c>
      <c r="J3519">
        <v>1</v>
      </c>
      <c r="K3519">
        <v>0</v>
      </c>
      <c r="L3519">
        <v>0</v>
      </c>
      <c r="M3519">
        <v>0</v>
      </c>
      <c r="N3519">
        <v>0</v>
      </c>
    </row>
    <row r="3520" spans="1:14" x14ac:dyDescent="0.25">
      <c r="A3520" t="s">
        <v>7615</v>
      </c>
      <c r="B3520" t="s">
        <v>77</v>
      </c>
      <c r="C3520" t="s">
        <v>119</v>
      </c>
      <c r="D3520" t="s">
        <v>4062</v>
      </c>
      <c r="E3520">
        <v>1</v>
      </c>
      <c r="F3520">
        <v>0</v>
      </c>
      <c r="G3520">
        <v>1</v>
      </c>
      <c r="H3520">
        <v>0</v>
      </c>
      <c r="I3520">
        <v>0</v>
      </c>
      <c r="J3520">
        <v>0</v>
      </c>
      <c r="K3520">
        <v>0</v>
      </c>
      <c r="L3520">
        <v>0</v>
      </c>
      <c r="M3520">
        <v>0</v>
      </c>
      <c r="N3520">
        <v>0</v>
      </c>
    </row>
    <row r="3521" spans="1:14" x14ac:dyDescent="0.25">
      <c r="A3521" t="s">
        <v>7616</v>
      </c>
      <c r="B3521" t="s">
        <v>77</v>
      </c>
      <c r="C3521" t="s">
        <v>119</v>
      </c>
      <c r="D3521" t="s">
        <v>4064</v>
      </c>
      <c r="E3521">
        <v>1</v>
      </c>
      <c r="F3521">
        <v>0</v>
      </c>
      <c r="G3521">
        <v>1</v>
      </c>
      <c r="H3521">
        <v>0</v>
      </c>
      <c r="I3521">
        <v>0</v>
      </c>
      <c r="J3521">
        <v>0</v>
      </c>
      <c r="K3521">
        <v>0</v>
      </c>
      <c r="L3521">
        <v>0</v>
      </c>
      <c r="M3521">
        <v>0</v>
      </c>
      <c r="N3521">
        <v>0</v>
      </c>
    </row>
    <row r="3522" spans="1:14" x14ac:dyDescent="0.25">
      <c r="A3522" t="s">
        <v>7617</v>
      </c>
      <c r="B3522" t="s">
        <v>77</v>
      </c>
      <c r="C3522" t="s">
        <v>119</v>
      </c>
      <c r="D3522" t="s">
        <v>4066</v>
      </c>
      <c r="E3522">
        <v>1</v>
      </c>
      <c r="F3522">
        <v>0</v>
      </c>
      <c r="G3522">
        <v>1</v>
      </c>
      <c r="H3522">
        <v>0</v>
      </c>
      <c r="I3522">
        <v>0</v>
      </c>
      <c r="J3522">
        <v>0</v>
      </c>
      <c r="K3522">
        <v>0</v>
      </c>
      <c r="L3522">
        <v>0</v>
      </c>
      <c r="M3522">
        <v>0</v>
      </c>
      <c r="N3522">
        <v>0</v>
      </c>
    </row>
    <row r="3523" spans="1:14" x14ac:dyDescent="0.25">
      <c r="A3523" t="s">
        <v>7618</v>
      </c>
      <c r="B3523" t="s">
        <v>77</v>
      </c>
      <c r="C3523" t="s">
        <v>119</v>
      </c>
      <c r="D3523" t="s">
        <v>4068</v>
      </c>
      <c r="E3523">
        <v>0</v>
      </c>
      <c r="F3523">
        <v>0</v>
      </c>
      <c r="G3523">
        <v>0</v>
      </c>
      <c r="H3523">
        <v>0</v>
      </c>
      <c r="I3523">
        <v>0</v>
      </c>
      <c r="J3523">
        <v>1</v>
      </c>
      <c r="K3523">
        <v>0</v>
      </c>
      <c r="L3523">
        <v>0</v>
      </c>
      <c r="M3523">
        <v>0</v>
      </c>
      <c r="N3523">
        <v>0</v>
      </c>
    </row>
    <row r="3524" spans="1:14" x14ac:dyDescent="0.25">
      <c r="A3524" t="s">
        <v>7619</v>
      </c>
      <c r="B3524" t="s">
        <v>77</v>
      </c>
      <c r="C3524" t="s">
        <v>119</v>
      </c>
      <c r="D3524" t="s">
        <v>4050</v>
      </c>
      <c r="E3524">
        <v>1</v>
      </c>
      <c r="F3524">
        <v>0</v>
      </c>
      <c r="G3524">
        <v>1</v>
      </c>
      <c r="H3524">
        <v>0</v>
      </c>
      <c r="I3524">
        <v>0</v>
      </c>
      <c r="J3524">
        <v>0</v>
      </c>
      <c r="K3524">
        <v>0</v>
      </c>
      <c r="L3524">
        <v>0</v>
      </c>
      <c r="M3524">
        <v>0</v>
      </c>
      <c r="N3524">
        <v>0</v>
      </c>
    </row>
    <row r="3525" spans="1:14" x14ac:dyDescent="0.25">
      <c r="A3525" t="s">
        <v>7620</v>
      </c>
      <c r="B3525" t="s">
        <v>77</v>
      </c>
      <c r="C3525" t="s">
        <v>119</v>
      </c>
      <c r="D3525" t="s">
        <v>4052</v>
      </c>
      <c r="E3525">
        <v>0</v>
      </c>
      <c r="F3525">
        <v>0</v>
      </c>
      <c r="G3525">
        <v>0</v>
      </c>
      <c r="H3525">
        <v>0</v>
      </c>
      <c r="I3525">
        <v>0</v>
      </c>
      <c r="J3525">
        <v>1</v>
      </c>
      <c r="K3525">
        <v>0</v>
      </c>
      <c r="L3525">
        <v>0</v>
      </c>
      <c r="M3525">
        <v>0</v>
      </c>
      <c r="N3525">
        <v>0</v>
      </c>
    </row>
    <row r="3526" spans="1:14" x14ac:dyDescent="0.25">
      <c r="A3526" t="s">
        <v>7621</v>
      </c>
      <c r="B3526" t="s">
        <v>77</v>
      </c>
      <c r="C3526" t="s">
        <v>119</v>
      </c>
      <c r="D3526" t="s">
        <v>4054</v>
      </c>
      <c r="E3526">
        <v>1</v>
      </c>
      <c r="F3526">
        <v>0</v>
      </c>
      <c r="G3526">
        <v>1</v>
      </c>
      <c r="H3526">
        <v>0</v>
      </c>
      <c r="I3526">
        <v>0</v>
      </c>
      <c r="J3526">
        <v>0</v>
      </c>
      <c r="K3526">
        <v>0</v>
      </c>
      <c r="L3526">
        <v>0</v>
      </c>
      <c r="M3526">
        <v>0</v>
      </c>
      <c r="N3526">
        <v>0</v>
      </c>
    </row>
    <row r="3527" spans="1:14" x14ac:dyDescent="0.25">
      <c r="A3527" t="s">
        <v>7622</v>
      </c>
      <c r="B3527" t="s">
        <v>77</v>
      </c>
      <c r="C3527" t="s">
        <v>119</v>
      </c>
      <c r="D3527" t="s">
        <v>4056</v>
      </c>
      <c r="E3527">
        <v>0</v>
      </c>
      <c r="F3527">
        <v>0</v>
      </c>
      <c r="G3527">
        <v>0</v>
      </c>
      <c r="H3527">
        <v>0</v>
      </c>
      <c r="I3527">
        <v>0</v>
      </c>
      <c r="J3527">
        <v>0</v>
      </c>
      <c r="K3527">
        <v>1</v>
      </c>
      <c r="L3527">
        <v>1</v>
      </c>
      <c r="M3527">
        <v>0</v>
      </c>
      <c r="N3527">
        <v>0</v>
      </c>
    </row>
    <row r="3528" spans="1:14" x14ac:dyDescent="0.25">
      <c r="A3528" t="s">
        <v>7623</v>
      </c>
      <c r="B3528" t="s">
        <v>77</v>
      </c>
      <c r="C3528" t="s">
        <v>119</v>
      </c>
      <c r="D3528" t="s">
        <v>4058</v>
      </c>
      <c r="E3528">
        <v>0</v>
      </c>
      <c r="F3528">
        <v>0</v>
      </c>
      <c r="G3528">
        <v>0</v>
      </c>
      <c r="H3528">
        <v>0</v>
      </c>
      <c r="I3528">
        <v>0</v>
      </c>
      <c r="J3528">
        <v>0</v>
      </c>
      <c r="K3528">
        <v>0</v>
      </c>
      <c r="L3528">
        <v>0</v>
      </c>
      <c r="M3528">
        <v>0</v>
      </c>
      <c r="N3528">
        <v>0</v>
      </c>
    </row>
    <row r="3529" spans="1:14" x14ac:dyDescent="0.25">
      <c r="A3529" t="s">
        <v>7624</v>
      </c>
      <c r="B3529" t="s">
        <v>77</v>
      </c>
      <c r="C3529" t="s">
        <v>121</v>
      </c>
      <c r="D3529" t="s">
        <v>4060</v>
      </c>
      <c r="E3529">
        <v>0</v>
      </c>
      <c r="F3529">
        <v>0</v>
      </c>
      <c r="G3529">
        <v>0</v>
      </c>
      <c r="H3529">
        <v>0</v>
      </c>
      <c r="I3529">
        <v>0</v>
      </c>
      <c r="J3529">
        <v>2</v>
      </c>
      <c r="K3529">
        <v>0</v>
      </c>
      <c r="L3529">
        <v>0</v>
      </c>
      <c r="M3529">
        <v>0</v>
      </c>
      <c r="N3529">
        <v>0</v>
      </c>
    </row>
    <row r="3530" spans="1:14" x14ac:dyDescent="0.25">
      <c r="A3530" t="s">
        <v>7625</v>
      </c>
      <c r="B3530" t="s">
        <v>77</v>
      </c>
      <c r="C3530" t="s">
        <v>121</v>
      </c>
      <c r="D3530" t="s">
        <v>4062</v>
      </c>
      <c r="E3530">
        <v>2</v>
      </c>
      <c r="F3530">
        <v>0</v>
      </c>
      <c r="G3530">
        <v>2</v>
      </c>
      <c r="H3530">
        <v>0</v>
      </c>
      <c r="I3530">
        <v>0</v>
      </c>
      <c r="J3530">
        <v>0</v>
      </c>
      <c r="K3530">
        <v>0</v>
      </c>
      <c r="L3530">
        <v>0</v>
      </c>
      <c r="M3530">
        <v>0</v>
      </c>
      <c r="N3530">
        <v>0</v>
      </c>
    </row>
    <row r="3531" spans="1:14" x14ac:dyDescent="0.25">
      <c r="A3531" t="s">
        <v>7626</v>
      </c>
      <c r="B3531" t="s">
        <v>77</v>
      </c>
      <c r="C3531" t="s">
        <v>121</v>
      </c>
      <c r="D3531" t="s">
        <v>4064</v>
      </c>
      <c r="E3531">
        <v>2</v>
      </c>
      <c r="F3531">
        <v>0</v>
      </c>
      <c r="G3531">
        <v>2</v>
      </c>
      <c r="H3531">
        <v>0</v>
      </c>
      <c r="I3531">
        <v>0</v>
      </c>
      <c r="J3531">
        <v>0</v>
      </c>
      <c r="K3531">
        <v>0</v>
      </c>
      <c r="L3531">
        <v>0</v>
      </c>
      <c r="M3531">
        <v>0</v>
      </c>
      <c r="N3531">
        <v>0</v>
      </c>
    </row>
    <row r="3532" spans="1:14" x14ac:dyDescent="0.25">
      <c r="A3532" t="s">
        <v>7627</v>
      </c>
      <c r="B3532" t="s">
        <v>77</v>
      </c>
      <c r="C3532" t="s">
        <v>121</v>
      </c>
      <c r="D3532" t="s">
        <v>4066</v>
      </c>
      <c r="E3532">
        <v>2</v>
      </c>
      <c r="F3532">
        <v>0</v>
      </c>
      <c r="G3532">
        <v>2</v>
      </c>
      <c r="H3532">
        <v>0</v>
      </c>
      <c r="I3532">
        <v>0</v>
      </c>
      <c r="J3532">
        <v>0</v>
      </c>
      <c r="K3532">
        <v>0</v>
      </c>
      <c r="L3532">
        <v>0</v>
      </c>
      <c r="M3532">
        <v>0</v>
      </c>
      <c r="N3532">
        <v>0</v>
      </c>
    </row>
    <row r="3533" spans="1:14" x14ac:dyDescent="0.25">
      <c r="A3533" t="s">
        <v>7628</v>
      </c>
      <c r="B3533" t="s">
        <v>77</v>
      </c>
      <c r="C3533" t="s">
        <v>121</v>
      </c>
      <c r="D3533" t="s">
        <v>4068</v>
      </c>
      <c r="E3533">
        <v>0</v>
      </c>
      <c r="F3533">
        <v>0</v>
      </c>
      <c r="G3533">
        <v>0</v>
      </c>
      <c r="H3533">
        <v>0</v>
      </c>
      <c r="I3533">
        <v>0</v>
      </c>
      <c r="J3533">
        <v>2</v>
      </c>
      <c r="K3533">
        <v>0</v>
      </c>
      <c r="L3533">
        <v>0</v>
      </c>
      <c r="M3533">
        <v>0</v>
      </c>
      <c r="N3533">
        <v>0</v>
      </c>
    </row>
    <row r="3534" spans="1:14" x14ac:dyDescent="0.25">
      <c r="A3534" t="s">
        <v>7629</v>
      </c>
      <c r="B3534" t="s">
        <v>77</v>
      </c>
      <c r="C3534" t="s">
        <v>121</v>
      </c>
      <c r="D3534" t="s">
        <v>4050</v>
      </c>
      <c r="E3534">
        <v>2</v>
      </c>
      <c r="F3534">
        <v>0</v>
      </c>
      <c r="G3534">
        <v>2</v>
      </c>
      <c r="H3534">
        <v>0</v>
      </c>
      <c r="I3534">
        <v>0</v>
      </c>
      <c r="J3534">
        <v>0</v>
      </c>
      <c r="K3534">
        <v>0</v>
      </c>
      <c r="L3534">
        <v>0</v>
      </c>
      <c r="M3534">
        <v>0</v>
      </c>
      <c r="N3534">
        <v>0</v>
      </c>
    </row>
    <row r="3535" spans="1:14" x14ac:dyDescent="0.25">
      <c r="A3535" t="s">
        <v>7630</v>
      </c>
      <c r="B3535" t="s">
        <v>77</v>
      </c>
      <c r="C3535" t="s">
        <v>121</v>
      </c>
      <c r="D3535" t="s">
        <v>4052</v>
      </c>
      <c r="E3535">
        <v>0</v>
      </c>
      <c r="F3535">
        <v>0</v>
      </c>
      <c r="G3535">
        <v>0</v>
      </c>
      <c r="H3535">
        <v>0</v>
      </c>
      <c r="I3535">
        <v>0</v>
      </c>
      <c r="J3535">
        <v>2</v>
      </c>
      <c r="K3535">
        <v>0</v>
      </c>
      <c r="L3535">
        <v>0</v>
      </c>
      <c r="M3535">
        <v>0</v>
      </c>
      <c r="N3535">
        <v>0</v>
      </c>
    </row>
    <row r="3536" spans="1:14" x14ac:dyDescent="0.25">
      <c r="A3536" t="s">
        <v>7631</v>
      </c>
      <c r="B3536" t="s">
        <v>77</v>
      </c>
      <c r="C3536" t="s">
        <v>121</v>
      </c>
      <c r="D3536" t="s">
        <v>4054</v>
      </c>
      <c r="E3536">
        <v>2</v>
      </c>
      <c r="F3536">
        <v>0</v>
      </c>
      <c r="G3536">
        <v>2</v>
      </c>
      <c r="H3536">
        <v>0</v>
      </c>
      <c r="I3536">
        <v>0</v>
      </c>
      <c r="J3536">
        <v>0</v>
      </c>
      <c r="K3536">
        <v>0</v>
      </c>
      <c r="L3536">
        <v>0</v>
      </c>
      <c r="M3536">
        <v>0</v>
      </c>
      <c r="N3536">
        <v>0</v>
      </c>
    </row>
    <row r="3537" spans="1:14" x14ac:dyDescent="0.25">
      <c r="A3537" t="s">
        <v>7632</v>
      </c>
      <c r="B3537" t="s">
        <v>77</v>
      </c>
      <c r="C3537" t="s">
        <v>121</v>
      </c>
      <c r="D3537" t="s">
        <v>4056</v>
      </c>
      <c r="E3537">
        <v>0</v>
      </c>
      <c r="F3537">
        <v>0</v>
      </c>
      <c r="G3537">
        <v>0</v>
      </c>
      <c r="H3537">
        <v>0</v>
      </c>
      <c r="I3537">
        <v>0</v>
      </c>
      <c r="J3537">
        <v>0</v>
      </c>
      <c r="K3537">
        <v>2</v>
      </c>
      <c r="L3537">
        <v>2</v>
      </c>
      <c r="M3537">
        <v>0</v>
      </c>
      <c r="N3537">
        <v>0</v>
      </c>
    </row>
    <row r="3538" spans="1:14" x14ac:dyDescent="0.25">
      <c r="A3538" t="s">
        <v>7633</v>
      </c>
      <c r="B3538" t="s">
        <v>77</v>
      </c>
      <c r="C3538" t="s">
        <v>121</v>
      </c>
      <c r="D3538" t="s">
        <v>4058</v>
      </c>
      <c r="E3538">
        <v>0</v>
      </c>
      <c r="F3538">
        <v>0</v>
      </c>
      <c r="G3538">
        <v>0</v>
      </c>
      <c r="H3538">
        <v>0</v>
      </c>
      <c r="I3538">
        <v>0</v>
      </c>
      <c r="J3538">
        <v>0</v>
      </c>
      <c r="K3538">
        <v>2</v>
      </c>
      <c r="L3538">
        <v>2</v>
      </c>
      <c r="M3538">
        <v>0</v>
      </c>
      <c r="N3538">
        <v>0</v>
      </c>
    </row>
    <row r="3539" spans="1:14" x14ac:dyDescent="0.25">
      <c r="A3539" t="s">
        <v>7634</v>
      </c>
      <c r="B3539" t="s">
        <v>77</v>
      </c>
      <c r="C3539" t="s">
        <v>122</v>
      </c>
      <c r="D3539" t="s">
        <v>4060</v>
      </c>
      <c r="E3539">
        <v>0</v>
      </c>
      <c r="F3539">
        <v>0</v>
      </c>
      <c r="G3539">
        <v>0</v>
      </c>
      <c r="H3539">
        <v>0</v>
      </c>
      <c r="I3539">
        <v>0</v>
      </c>
      <c r="J3539">
        <v>3</v>
      </c>
      <c r="K3539">
        <v>0</v>
      </c>
      <c r="L3539">
        <v>0</v>
      </c>
      <c r="M3539">
        <v>0</v>
      </c>
      <c r="N3539">
        <v>0</v>
      </c>
    </row>
    <row r="3540" spans="1:14" x14ac:dyDescent="0.25">
      <c r="A3540" t="s">
        <v>7635</v>
      </c>
      <c r="B3540" t="s">
        <v>77</v>
      </c>
      <c r="C3540" t="s">
        <v>122</v>
      </c>
      <c r="D3540" t="s">
        <v>4062</v>
      </c>
      <c r="E3540">
        <v>3</v>
      </c>
      <c r="F3540">
        <v>2</v>
      </c>
      <c r="G3540">
        <v>1</v>
      </c>
      <c r="H3540">
        <v>0</v>
      </c>
      <c r="I3540">
        <v>0</v>
      </c>
      <c r="J3540">
        <v>0</v>
      </c>
      <c r="K3540">
        <v>0</v>
      </c>
      <c r="L3540">
        <v>0</v>
      </c>
      <c r="M3540">
        <v>0</v>
      </c>
      <c r="N3540">
        <v>0</v>
      </c>
    </row>
    <row r="3541" spans="1:14" x14ac:dyDescent="0.25">
      <c r="A3541" t="s">
        <v>7636</v>
      </c>
      <c r="B3541" t="s">
        <v>77</v>
      </c>
      <c r="C3541" t="s">
        <v>122</v>
      </c>
      <c r="D3541" t="s">
        <v>4064</v>
      </c>
      <c r="E3541">
        <v>3</v>
      </c>
      <c r="F3541">
        <v>2</v>
      </c>
      <c r="G3541">
        <v>1</v>
      </c>
      <c r="H3541">
        <v>0</v>
      </c>
      <c r="I3541">
        <v>0</v>
      </c>
      <c r="J3541">
        <v>0</v>
      </c>
      <c r="K3541">
        <v>0</v>
      </c>
      <c r="L3541">
        <v>0</v>
      </c>
      <c r="M3541">
        <v>0</v>
      </c>
      <c r="N3541">
        <v>0</v>
      </c>
    </row>
    <row r="3542" spans="1:14" x14ac:dyDescent="0.25">
      <c r="A3542" t="s">
        <v>7637</v>
      </c>
      <c r="B3542" t="s">
        <v>77</v>
      </c>
      <c r="C3542" t="s">
        <v>122</v>
      </c>
      <c r="D3542" t="s">
        <v>4066</v>
      </c>
      <c r="E3542">
        <v>3</v>
      </c>
      <c r="F3542">
        <v>2</v>
      </c>
      <c r="G3542">
        <v>1</v>
      </c>
      <c r="H3542">
        <v>0</v>
      </c>
      <c r="I3542">
        <v>0</v>
      </c>
      <c r="J3542">
        <v>0</v>
      </c>
      <c r="K3542">
        <v>0</v>
      </c>
      <c r="L3542">
        <v>0</v>
      </c>
      <c r="M3542">
        <v>0</v>
      </c>
      <c r="N3542">
        <v>0</v>
      </c>
    </row>
    <row r="3543" spans="1:14" x14ac:dyDescent="0.25">
      <c r="A3543" t="s">
        <v>7638</v>
      </c>
      <c r="B3543" t="s">
        <v>77</v>
      </c>
      <c r="C3543" t="s">
        <v>122</v>
      </c>
      <c r="D3543" t="s">
        <v>4068</v>
      </c>
      <c r="E3543">
        <v>0</v>
      </c>
      <c r="F3543">
        <v>0</v>
      </c>
      <c r="G3543">
        <v>0</v>
      </c>
      <c r="H3543">
        <v>0</v>
      </c>
      <c r="I3543">
        <v>0</v>
      </c>
      <c r="J3543">
        <v>3</v>
      </c>
      <c r="K3543">
        <v>0</v>
      </c>
      <c r="L3543">
        <v>0</v>
      </c>
      <c r="M3543">
        <v>0</v>
      </c>
      <c r="N3543">
        <v>0</v>
      </c>
    </row>
    <row r="3544" spans="1:14" x14ac:dyDescent="0.25">
      <c r="A3544" t="s">
        <v>7639</v>
      </c>
      <c r="B3544" t="s">
        <v>77</v>
      </c>
      <c r="C3544" t="s">
        <v>122</v>
      </c>
      <c r="D3544" t="s">
        <v>4050</v>
      </c>
      <c r="E3544">
        <v>3</v>
      </c>
      <c r="F3544">
        <v>2</v>
      </c>
      <c r="G3544">
        <v>1</v>
      </c>
      <c r="H3544">
        <v>0</v>
      </c>
      <c r="I3544">
        <v>0</v>
      </c>
      <c r="J3544">
        <v>0</v>
      </c>
      <c r="K3544">
        <v>0</v>
      </c>
      <c r="L3544">
        <v>0</v>
      </c>
      <c r="M3544">
        <v>0</v>
      </c>
      <c r="N3544">
        <v>0</v>
      </c>
    </row>
    <row r="3545" spans="1:14" x14ac:dyDescent="0.25">
      <c r="A3545" t="s">
        <v>7640</v>
      </c>
      <c r="B3545" t="s">
        <v>77</v>
      </c>
      <c r="C3545" t="s">
        <v>122</v>
      </c>
      <c r="D3545" t="s">
        <v>4052</v>
      </c>
      <c r="E3545">
        <v>0</v>
      </c>
      <c r="F3545">
        <v>0</v>
      </c>
      <c r="G3545">
        <v>0</v>
      </c>
      <c r="H3545">
        <v>0</v>
      </c>
      <c r="I3545">
        <v>0</v>
      </c>
      <c r="J3545">
        <v>3</v>
      </c>
      <c r="K3545">
        <v>0</v>
      </c>
      <c r="L3545">
        <v>0</v>
      </c>
      <c r="M3545">
        <v>0</v>
      </c>
      <c r="N3545">
        <v>0</v>
      </c>
    </row>
    <row r="3546" spans="1:14" x14ac:dyDescent="0.25">
      <c r="A3546" t="s">
        <v>7641</v>
      </c>
      <c r="B3546" t="s">
        <v>77</v>
      </c>
      <c r="C3546" t="s">
        <v>122</v>
      </c>
      <c r="D3546" t="s">
        <v>4054</v>
      </c>
      <c r="E3546">
        <v>3</v>
      </c>
      <c r="F3546">
        <v>2</v>
      </c>
      <c r="G3546">
        <v>1</v>
      </c>
      <c r="H3546">
        <v>0</v>
      </c>
      <c r="I3546">
        <v>0</v>
      </c>
      <c r="J3546">
        <v>0</v>
      </c>
      <c r="K3546">
        <v>0</v>
      </c>
      <c r="L3546">
        <v>0</v>
      </c>
      <c r="M3546">
        <v>0</v>
      </c>
      <c r="N3546">
        <v>0</v>
      </c>
    </row>
    <row r="3547" spans="1:14" x14ac:dyDescent="0.25">
      <c r="A3547" t="s">
        <v>7642</v>
      </c>
      <c r="B3547" t="s">
        <v>77</v>
      </c>
      <c r="C3547" t="s">
        <v>122</v>
      </c>
      <c r="D3547" t="s">
        <v>4056</v>
      </c>
      <c r="E3547">
        <v>0</v>
      </c>
      <c r="F3547">
        <v>0</v>
      </c>
      <c r="G3547">
        <v>0</v>
      </c>
      <c r="H3547">
        <v>0</v>
      </c>
      <c r="I3547">
        <v>0</v>
      </c>
      <c r="J3547">
        <v>0</v>
      </c>
      <c r="K3547">
        <v>3</v>
      </c>
      <c r="L3547">
        <v>3</v>
      </c>
      <c r="M3547">
        <v>0</v>
      </c>
      <c r="N3547">
        <v>0</v>
      </c>
    </row>
    <row r="3548" spans="1:14" x14ac:dyDescent="0.25">
      <c r="A3548" t="s">
        <v>7643</v>
      </c>
      <c r="B3548" t="s">
        <v>77</v>
      </c>
      <c r="C3548" t="s">
        <v>122</v>
      </c>
      <c r="D3548" t="s">
        <v>4058</v>
      </c>
      <c r="E3548">
        <v>0</v>
      </c>
      <c r="F3548">
        <v>0</v>
      </c>
      <c r="G3548">
        <v>0</v>
      </c>
      <c r="H3548">
        <v>0</v>
      </c>
      <c r="I3548">
        <v>0</v>
      </c>
      <c r="J3548">
        <v>0</v>
      </c>
      <c r="K3548">
        <v>2</v>
      </c>
      <c r="L3548">
        <v>2</v>
      </c>
      <c r="M3548">
        <v>0</v>
      </c>
      <c r="N3548">
        <v>0</v>
      </c>
    </row>
    <row r="3549" spans="1:14" x14ac:dyDescent="0.25">
      <c r="A3549" t="s">
        <v>7644</v>
      </c>
      <c r="B3549" t="s">
        <v>77</v>
      </c>
      <c r="C3549" t="s">
        <v>126</v>
      </c>
      <c r="D3549" t="s">
        <v>4060</v>
      </c>
      <c r="E3549">
        <v>0</v>
      </c>
      <c r="F3549">
        <v>0</v>
      </c>
      <c r="G3549">
        <v>0</v>
      </c>
      <c r="H3549">
        <v>0</v>
      </c>
      <c r="I3549">
        <v>0</v>
      </c>
      <c r="J3549">
        <v>4</v>
      </c>
      <c r="K3549">
        <v>0</v>
      </c>
      <c r="L3549">
        <v>0</v>
      </c>
      <c r="M3549">
        <v>0</v>
      </c>
      <c r="N3549">
        <v>0</v>
      </c>
    </row>
    <row r="3550" spans="1:14" x14ac:dyDescent="0.25">
      <c r="A3550" t="s">
        <v>7645</v>
      </c>
      <c r="B3550" t="s">
        <v>77</v>
      </c>
      <c r="C3550" t="s">
        <v>126</v>
      </c>
      <c r="D3550" t="s">
        <v>4062</v>
      </c>
      <c r="E3550">
        <v>4</v>
      </c>
      <c r="F3550">
        <v>0</v>
      </c>
      <c r="G3550">
        <v>3</v>
      </c>
      <c r="H3550">
        <v>0</v>
      </c>
      <c r="I3550">
        <v>1</v>
      </c>
      <c r="J3550">
        <v>0</v>
      </c>
      <c r="K3550">
        <v>0</v>
      </c>
      <c r="L3550">
        <v>0</v>
      </c>
      <c r="M3550">
        <v>0</v>
      </c>
      <c r="N3550">
        <v>0</v>
      </c>
    </row>
    <row r="3551" spans="1:14" x14ac:dyDescent="0.25">
      <c r="A3551" t="s">
        <v>7646</v>
      </c>
      <c r="B3551" t="s">
        <v>77</v>
      </c>
      <c r="C3551" t="s">
        <v>126</v>
      </c>
      <c r="D3551" t="s">
        <v>4064</v>
      </c>
      <c r="E3551">
        <v>4</v>
      </c>
      <c r="F3551">
        <v>0</v>
      </c>
      <c r="G3551">
        <v>3</v>
      </c>
      <c r="H3551">
        <v>0</v>
      </c>
      <c r="I3551">
        <v>1</v>
      </c>
      <c r="J3551">
        <v>0</v>
      </c>
      <c r="K3551">
        <v>0</v>
      </c>
      <c r="L3551">
        <v>0</v>
      </c>
      <c r="M3551">
        <v>0</v>
      </c>
      <c r="N3551">
        <v>0</v>
      </c>
    </row>
    <row r="3552" spans="1:14" x14ac:dyDescent="0.25">
      <c r="A3552" t="s">
        <v>7647</v>
      </c>
      <c r="B3552" t="s">
        <v>77</v>
      </c>
      <c r="C3552" t="s">
        <v>126</v>
      </c>
      <c r="D3552" t="s">
        <v>4066</v>
      </c>
      <c r="E3552">
        <v>4</v>
      </c>
      <c r="F3552">
        <v>0</v>
      </c>
      <c r="G3552">
        <v>3</v>
      </c>
      <c r="H3552">
        <v>0</v>
      </c>
      <c r="I3552">
        <v>1</v>
      </c>
      <c r="J3552">
        <v>0</v>
      </c>
      <c r="K3552">
        <v>0</v>
      </c>
      <c r="L3552">
        <v>0</v>
      </c>
      <c r="M3552">
        <v>0</v>
      </c>
      <c r="N3552">
        <v>0</v>
      </c>
    </row>
    <row r="3553" spans="1:14" x14ac:dyDescent="0.25">
      <c r="A3553" t="s">
        <v>7648</v>
      </c>
      <c r="B3553" t="s">
        <v>77</v>
      </c>
      <c r="C3553" t="s">
        <v>126</v>
      </c>
      <c r="D3553" t="s">
        <v>4068</v>
      </c>
      <c r="E3553">
        <v>0</v>
      </c>
      <c r="F3553">
        <v>0</v>
      </c>
      <c r="G3553">
        <v>0</v>
      </c>
      <c r="H3553">
        <v>0</v>
      </c>
      <c r="I3553">
        <v>0</v>
      </c>
      <c r="J3553">
        <v>4</v>
      </c>
      <c r="K3553">
        <v>0</v>
      </c>
      <c r="L3553">
        <v>0</v>
      </c>
      <c r="M3553">
        <v>0</v>
      </c>
      <c r="N3553">
        <v>0</v>
      </c>
    </row>
    <row r="3554" spans="1:14" x14ac:dyDescent="0.25">
      <c r="A3554" t="s">
        <v>7649</v>
      </c>
      <c r="B3554" t="s">
        <v>77</v>
      </c>
      <c r="C3554" t="s">
        <v>126</v>
      </c>
      <c r="D3554" t="s">
        <v>4050</v>
      </c>
      <c r="E3554">
        <v>4</v>
      </c>
      <c r="F3554">
        <v>0</v>
      </c>
      <c r="G3554">
        <v>3</v>
      </c>
      <c r="H3554">
        <v>0</v>
      </c>
      <c r="I3554">
        <v>1</v>
      </c>
      <c r="J3554">
        <v>0</v>
      </c>
      <c r="K3554">
        <v>0</v>
      </c>
      <c r="L3554">
        <v>0</v>
      </c>
      <c r="M3554">
        <v>0</v>
      </c>
      <c r="N3554">
        <v>0</v>
      </c>
    </row>
    <row r="3555" spans="1:14" x14ac:dyDescent="0.25">
      <c r="A3555" t="s">
        <v>7650</v>
      </c>
      <c r="B3555" t="s">
        <v>77</v>
      </c>
      <c r="C3555" t="s">
        <v>126</v>
      </c>
      <c r="D3555" t="s">
        <v>4052</v>
      </c>
      <c r="E3555">
        <v>0</v>
      </c>
      <c r="F3555">
        <v>0</v>
      </c>
      <c r="G3555">
        <v>0</v>
      </c>
      <c r="H3555">
        <v>0</v>
      </c>
      <c r="I3555">
        <v>0</v>
      </c>
      <c r="J3555">
        <v>4</v>
      </c>
      <c r="K3555">
        <v>0</v>
      </c>
      <c r="L3555">
        <v>0</v>
      </c>
      <c r="M3555">
        <v>0</v>
      </c>
      <c r="N3555">
        <v>0</v>
      </c>
    </row>
    <row r="3556" spans="1:14" x14ac:dyDescent="0.25">
      <c r="A3556" t="s">
        <v>7651</v>
      </c>
      <c r="B3556" t="s">
        <v>77</v>
      </c>
      <c r="C3556" t="s">
        <v>126</v>
      </c>
      <c r="D3556" t="s">
        <v>4054</v>
      </c>
      <c r="E3556">
        <v>4</v>
      </c>
      <c r="F3556">
        <v>0</v>
      </c>
      <c r="G3556">
        <v>3</v>
      </c>
      <c r="H3556">
        <v>0</v>
      </c>
      <c r="I3556">
        <v>1</v>
      </c>
      <c r="J3556">
        <v>0</v>
      </c>
      <c r="K3556">
        <v>0</v>
      </c>
      <c r="L3556">
        <v>0</v>
      </c>
      <c r="M3556">
        <v>0</v>
      </c>
      <c r="N3556">
        <v>0</v>
      </c>
    </row>
    <row r="3557" spans="1:14" x14ac:dyDescent="0.25">
      <c r="A3557" t="s">
        <v>7652</v>
      </c>
      <c r="B3557" t="s">
        <v>77</v>
      </c>
      <c r="C3557" t="s">
        <v>126</v>
      </c>
      <c r="D3557" t="s">
        <v>4056</v>
      </c>
      <c r="E3557">
        <v>0</v>
      </c>
      <c r="F3557">
        <v>0</v>
      </c>
      <c r="G3557">
        <v>0</v>
      </c>
      <c r="H3557">
        <v>0</v>
      </c>
      <c r="I3557">
        <v>0</v>
      </c>
      <c r="J3557">
        <v>0</v>
      </c>
      <c r="K3557">
        <v>2</v>
      </c>
      <c r="L3557">
        <v>1</v>
      </c>
      <c r="M3557">
        <v>0</v>
      </c>
      <c r="N3557">
        <v>1</v>
      </c>
    </row>
    <row r="3558" spans="1:14" x14ac:dyDescent="0.25">
      <c r="A3558" t="s">
        <v>7653</v>
      </c>
      <c r="B3558" t="s">
        <v>77</v>
      </c>
      <c r="C3558" t="s">
        <v>126</v>
      </c>
      <c r="D3558" t="s">
        <v>4058</v>
      </c>
      <c r="E3558">
        <v>0</v>
      </c>
      <c r="F3558">
        <v>0</v>
      </c>
      <c r="G3558">
        <v>0</v>
      </c>
      <c r="H3558">
        <v>0</v>
      </c>
      <c r="I3558">
        <v>0</v>
      </c>
      <c r="J3558">
        <v>0</v>
      </c>
      <c r="K3558">
        <v>2</v>
      </c>
      <c r="L3558">
        <v>1</v>
      </c>
      <c r="M3558">
        <v>0</v>
      </c>
      <c r="N3558">
        <v>1</v>
      </c>
    </row>
    <row r="3559" spans="1:14" x14ac:dyDescent="0.25">
      <c r="A3559" t="s">
        <v>7654</v>
      </c>
      <c r="B3559" t="s">
        <v>77</v>
      </c>
      <c r="C3559" t="s">
        <v>127</v>
      </c>
      <c r="D3559" t="s">
        <v>4060</v>
      </c>
      <c r="E3559">
        <v>1</v>
      </c>
      <c r="F3559">
        <v>0</v>
      </c>
      <c r="G3559">
        <v>1</v>
      </c>
      <c r="H3559">
        <v>0</v>
      </c>
      <c r="I3559">
        <v>0</v>
      </c>
      <c r="J3559">
        <v>0</v>
      </c>
      <c r="K3559">
        <v>0</v>
      </c>
      <c r="L3559">
        <v>0</v>
      </c>
      <c r="M3559">
        <v>0</v>
      </c>
      <c r="N3559">
        <v>0</v>
      </c>
    </row>
    <row r="3560" spans="1:14" x14ac:dyDescent="0.25">
      <c r="A3560" t="s">
        <v>7655</v>
      </c>
      <c r="B3560" t="s">
        <v>77</v>
      </c>
      <c r="C3560" t="s">
        <v>127</v>
      </c>
      <c r="D3560" t="s">
        <v>4062</v>
      </c>
      <c r="E3560">
        <v>1</v>
      </c>
      <c r="F3560">
        <v>0</v>
      </c>
      <c r="G3560">
        <v>1</v>
      </c>
      <c r="H3560">
        <v>0</v>
      </c>
      <c r="I3560">
        <v>0</v>
      </c>
      <c r="J3560">
        <v>0</v>
      </c>
      <c r="K3560">
        <v>0</v>
      </c>
      <c r="L3560">
        <v>0</v>
      </c>
      <c r="M3560">
        <v>0</v>
      </c>
      <c r="N3560">
        <v>0</v>
      </c>
    </row>
    <row r="3561" spans="1:14" x14ac:dyDescent="0.25">
      <c r="A3561" t="s">
        <v>7656</v>
      </c>
      <c r="B3561" t="s">
        <v>77</v>
      </c>
      <c r="C3561" t="s">
        <v>127</v>
      </c>
      <c r="D3561" t="s">
        <v>4064</v>
      </c>
      <c r="E3561">
        <v>0</v>
      </c>
      <c r="F3561">
        <v>0</v>
      </c>
      <c r="G3561">
        <v>0</v>
      </c>
      <c r="H3561">
        <v>0</v>
      </c>
      <c r="I3561">
        <v>0</v>
      </c>
      <c r="J3561">
        <v>1</v>
      </c>
      <c r="K3561">
        <v>0</v>
      </c>
      <c r="L3561">
        <v>0</v>
      </c>
      <c r="M3561">
        <v>0</v>
      </c>
      <c r="N3561">
        <v>0</v>
      </c>
    </row>
    <row r="3562" spans="1:14" x14ac:dyDescent="0.25">
      <c r="A3562" t="s">
        <v>7657</v>
      </c>
      <c r="B3562" t="s">
        <v>77</v>
      </c>
      <c r="C3562" t="s">
        <v>127</v>
      </c>
      <c r="D3562" t="s">
        <v>4066</v>
      </c>
      <c r="E3562">
        <v>1</v>
      </c>
      <c r="F3562">
        <v>0</v>
      </c>
      <c r="G3562">
        <v>1</v>
      </c>
      <c r="H3562">
        <v>0</v>
      </c>
      <c r="I3562">
        <v>0</v>
      </c>
      <c r="J3562">
        <v>0</v>
      </c>
      <c r="K3562">
        <v>0</v>
      </c>
      <c r="L3562">
        <v>0</v>
      </c>
      <c r="M3562">
        <v>0</v>
      </c>
      <c r="N3562">
        <v>0</v>
      </c>
    </row>
    <row r="3563" spans="1:14" x14ac:dyDescent="0.25">
      <c r="A3563" t="s">
        <v>7658</v>
      </c>
      <c r="B3563" t="s">
        <v>77</v>
      </c>
      <c r="C3563" t="s">
        <v>127</v>
      </c>
      <c r="D3563" t="s">
        <v>4068</v>
      </c>
      <c r="E3563">
        <v>1</v>
      </c>
      <c r="F3563">
        <v>0</v>
      </c>
      <c r="G3563">
        <v>1</v>
      </c>
      <c r="H3563">
        <v>0</v>
      </c>
      <c r="I3563">
        <v>0</v>
      </c>
      <c r="J3563">
        <v>0</v>
      </c>
      <c r="K3563">
        <v>0</v>
      </c>
      <c r="L3563">
        <v>0</v>
      </c>
      <c r="M3563">
        <v>0</v>
      </c>
      <c r="N3563">
        <v>0</v>
      </c>
    </row>
    <row r="3564" spans="1:14" x14ac:dyDescent="0.25">
      <c r="A3564" t="s">
        <v>7659</v>
      </c>
      <c r="B3564" t="s">
        <v>77</v>
      </c>
      <c r="C3564" t="s">
        <v>127</v>
      </c>
      <c r="D3564" t="s">
        <v>4050</v>
      </c>
      <c r="E3564">
        <v>0</v>
      </c>
      <c r="F3564">
        <v>0</v>
      </c>
      <c r="G3564">
        <v>0</v>
      </c>
      <c r="H3564">
        <v>0</v>
      </c>
      <c r="I3564">
        <v>0</v>
      </c>
      <c r="J3564">
        <v>1</v>
      </c>
      <c r="K3564">
        <v>0</v>
      </c>
      <c r="L3564">
        <v>0</v>
      </c>
      <c r="M3564">
        <v>0</v>
      </c>
      <c r="N3564">
        <v>0</v>
      </c>
    </row>
    <row r="3565" spans="1:14" x14ac:dyDescent="0.25">
      <c r="A3565" t="s">
        <v>7660</v>
      </c>
      <c r="B3565" t="s">
        <v>77</v>
      </c>
      <c r="C3565" t="s">
        <v>127</v>
      </c>
      <c r="D3565" t="s">
        <v>4052</v>
      </c>
      <c r="E3565">
        <v>1</v>
      </c>
      <c r="F3565">
        <v>0</v>
      </c>
      <c r="G3565">
        <v>1</v>
      </c>
      <c r="H3565">
        <v>0</v>
      </c>
      <c r="I3565">
        <v>0</v>
      </c>
      <c r="J3565">
        <v>0</v>
      </c>
      <c r="K3565">
        <v>0</v>
      </c>
      <c r="L3565">
        <v>0</v>
      </c>
      <c r="M3565">
        <v>0</v>
      </c>
      <c r="N3565">
        <v>0</v>
      </c>
    </row>
    <row r="3566" spans="1:14" x14ac:dyDescent="0.25">
      <c r="A3566" t="s">
        <v>7661</v>
      </c>
      <c r="B3566" t="s">
        <v>77</v>
      </c>
      <c r="C3566" t="s">
        <v>127</v>
      </c>
      <c r="D3566" t="s">
        <v>4054</v>
      </c>
      <c r="E3566">
        <v>0</v>
      </c>
      <c r="F3566">
        <v>0</v>
      </c>
      <c r="G3566">
        <v>0</v>
      </c>
      <c r="H3566">
        <v>0</v>
      </c>
      <c r="I3566">
        <v>0</v>
      </c>
      <c r="J3566">
        <v>1</v>
      </c>
      <c r="K3566">
        <v>0</v>
      </c>
      <c r="L3566">
        <v>0</v>
      </c>
      <c r="M3566">
        <v>0</v>
      </c>
      <c r="N3566">
        <v>0</v>
      </c>
    </row>
    <row r="3567" spans="1:14" x14ac:dyDescent="0.25">
      <c r="A3567" t="s">
        <v>7662</v>
      </c>
      <c r="B3567" t="s">
        <v>77</v>
      </c>
      <c r="C3567" t="s">
        <v>127</v>
      </c>
      <c r="D3567" t="s">
        <v>4056</v>
      </c>
      <c r="E3567">
        <v>0</v>
      </c>
      <c r="F3567">
        <v>0</v>
      </c>
      <c r="G3567">
        <v>0</v>
      </c>
      <c r="H3567">
        <v>0</v>
      </c>
      <c r="I3567">
        <v>0</v>
      </c>
      <c r="J3567">
        <v>0</v>
      </c>
      <c r="K3567">
        <v>1</v>
      </c>
      <c r="L3567">
        <v>1</v>
      </c>
      <c r="M3567">
        <v>0</v>
      </c>
      <c r="N3567">
        <v>0</v>
      </c>
    </row>
    <row r="3568" spans="1:14" x14ac:dyDescent="0.25">
      <c r="A3568" t="s">
        <v>7663</v>
      </c>
      <c r="B3568" t="s">
        <v>77</v>
      </c>
      <c r="C3568" t="s">
        <v>127</v>
      </c>
      <c r="D3568" t="s">
        <v>4058</v>
      </c>
      <c r="E3568">
        <v>0</v>
      </c>
      <c r="F3568">
        <v>0</v>
      </c>
      <c r="G3568">
        <v>0</v>
      </c>
      <c r="H3568">
        <v>0</v>
      </c>
      <c r="I3568">
        <v>0</v>
      </c>
      <c r="J3568">
        <v>0</v>
      </c>
      <c r="K3568">
        <v>1</v>
      </c>
      <c r="L3568">
        <v>1</v>
      </c>
      <c r="M3568">
        <v>0</v>
      </c>
      <c r="N3568">
        <v>0</v>
      </c>
    </row>
    <row r="3569" spans="1:14" x14ac:dyDescent="0.25">
      <c r="A3569" t="s">
        <v>7664</v>
      </c>
      <c r="B3569" t="s">
        <v>77</v>
      </c>
      <c r="C3569" t="s">
        <v>128</v>
      </c>
      <c r="D3569" t="s">
        <v>4060</v>
      </c>
      <c r="E3569">
        <v>0</v>
      </c>
      <c r="F3569">
        <v>0</v>
      </c>
      <c r="G3569">
        <v>0</v>
      </c>
      <c r="H3569">
        <v>0</v>
      </c>
      <c r="I3569">
        <v>0</v>
      </c>
      <c r="J3569">
        <v>1</v>
      </c>
      <c r="K3569">
        <v>0</v>
      </c>
      <c r="L3569">
        <v>0</v>
      </c>
      <c r="M3569">
        <v>0</v>
      </c>
      <c r="N3569">
        <v>0</v>
      </c>
    </row>
    <row r="3570" spans="1:14" x14ac:dyDescent="0.25">
      <c r="A3570" t="s">
        <v>7665</v>
      </c>
      <c r="B3570" t="s">
        <v>77</v>
      </c>
      <c r="C3570" t="s">
        <v>128</v>
      </c>
      <c r="D3570" t="s">
        <v>4062</v>
      </c>
      <c r="E3570">
        <v>1</v>
      </c>
      <c r="F3570">
        <v>1</v>
      </c>
      <c r="G3570">
        <v>0</v>
      </c>
      <c r="H3570">
        <v>0</v>
      </c>
      <c r="I3570">
        <v>0</v>
      </c>
      <c r="J3570">
        <v>0</v>
      </c>
      <c r="K3570">
        <v>0</v>
      </c>
      <c r="L3570">
        <v>0</v>
      </c>
      <c r="M3570">
        <v>0</v>
      </c>
      <c r="N3570">
        <v>0</v>
      </c>
    </row>
    <row r="3571" spans="1:14" x14ac:dyDescent="0.25">
      <c r="A3571" t="s">
        <v>7666</v>
      </c>
      <c r="B3571" t="s">
        <v>77</v>
      </c>
      <c r="C3571" t="s">
        <v>128</v>
      </c>
      <c r="D3571" t="s">
        <v>4064</v>
      </c>
      <c r="E3571">
        <v>0</v>
      </c>
      <c r="F3571">
        <v>0</v>
      </c>
      <c r="G3571">
        <v>0</v>
      </c>
      <c r="H3571">
        <v>0</v>
      </c>
      <c r="I3571">
        <v>0</v>
      </c>
      <c r="J3571">
        <v>1</v>
      </c>
      <c r="K3571">
        <v>0</v>
      </c>
      <c r="L3571">
        <v>0</v>
      </c>
      <c r="M3571">
        <v>0</v>
      </c>
      <c r="N3571">
        <v>0</v>
      </c>
    </row>
    <row r="3572" spans="1:14" x14ac:dyDescent="0.25">
      <c r="A3572" t="s">
        <v>7667</v>
      </c>
      <c r="B3572" t="s">
        <v>77</v>
      </c>
      <c r="C3572" t="s">
        <v>128</v>
      </c>
      <c r="D3572" t="s">
        <v>4066</v>
      </c>
      <c r="E3572">
        <v>1</v>
      </c>
      <c r="F3572">
        <v>1</v>
      </c>
      <c r="G3572">
        <v>0</v>
      </c>
      <c r="H3572">
        <v>0</v>
      </c>
      <c r="I3572">
        <v>0</v>
      </c>
      <c r="J3572">
        <v>0</v>
      </c>
      <c r="K3572">
        <v>0</v>
      </c>
      <c r="L3572">
        <v>0</v>
      </c>
      <c r="M3572">
        <v>0</v>
      </c>
      <c r="N3572">
        <v>0</v>
      </c>
    </row>
    <row r="3573" spans="1:14" x14ac:dyDescent="0.25">
      <c r="A3573" t="s">
        <v>7668</v>
      </c>
      <c r="B3573" t="s">
        <v>77</v>
      </c>
      <c r="C3573" t="s">
        <v>128</v>
      </c>
      <c r="D3573" t="s">
        <v>4068</v>
      </c>
      <c r="E3573">
        <v>0</v>
      </c>
      <c r="F3573">
        <v>0</v>
      </c>
      <c r="G3573">
        <v>0</v>
      </c>
      <c r="H3573">
        <v>0</v>
      </c>
      <c r="I3573">
        <v>0</v>
      </c>
      <c r="J3573">
        <v>1</v>
      </c>
      <c r="K3573">
        <v>0</v>
      </c>
      <c r="L3573">
        <v>0</v>
      </c>
      <c r="M3573">
        <v>0</v>
      </c>
      <c r="N3573">
        <v>0</v>
      </c>
    </row>
    <row r="3574" spans="1:14" x14ac:dyDescent="0.25">
      <c r="A3574" t="s">
        <v>7669</v>
      </c>
      <c r="B3574" t="s">
        <v>77</v>
      </c>
      <c r="C3574" t="s">
        <v>128</v>
      </c>
      <c r="D3574" t="s">
        <v>4050</v>
      </c>
      <c r="E3574">
        <v>1</v>
      </c>
      <c r="F3574">
        <v>1</v>
      </c>
      <c r="G3574">
        <v>0</v>
      </c>
      <c r="H3574">
        <v>0</v>
      </c>
      <c r="I3574">
        <v>0</v>
      </c>
      <c r="J3574">
        <v>0</v>
      </c>
      <c r="K3574">
        <v>0</v>
      </c>
      <c r="L3574">
        <v>0</v>
      </c>
      <c r="M3574">
        <v>0</v>
      </c>
      <c r="N3574">
        <v>0</v>
      </c>
    </row>
    <row r="3575" spans="1:14" x14ac:dyDescent="0.25">
      <c r="A3575" t="s">
        <v>7670</v>
      </c>
      <c r="B3575" t="s">
        <v>77</v>
      </c>
      <c r="C3575" t="s">
        <v>128</v>
      </c>
      <c r="D3575" t="s">
        <v>4052</v>
      </c>
      <c r="E3575">
        <v>0</v>
      </c>
      <c r="F3575">
        <v>0</v>
      </c>
      <c r="G3575">
        <v>0</v>
      </c>
      <c r="H3575">
        <v>0</v>
      </c>
      <c r="I3575">
        <v>0</v>
      </c>
      <c r="J3575">
        <v>1</v>
      </c>
      <c r="K3575">
        <v>0</v>
      </c>
      <c r="L3575">
        <v>0</v>
      </c>
      <c r="M3575">
        <v>0</v>
      </c>
      <c r="N3575">
        <v>0</v>
      </c>
    </row>
    <row r="3576" spans="1:14" x14ac:dyDescent="0.25">
      <c r="A3576" t="s">
        <v>7671</v>
      </c>
      <c r="B3576" t="s">
        <v>77</v>
      </c>
      <c r="C3576" t="s">
        <v>128</v>
      </c>
      <c r="D3576" t="s">
        <v>4054</v>
      </c>
      <c r="E3576">
        <v>0</v>
      </c>
      <c r="F3576">
        <v>0</v>
      </c>
      <c r="G3576">
        <v>0</v>
      </c>
      <c r="H3576">
        <v>0</v>
      </c>
      <c r="I3576">
        <v>0</v>
      </c>
      <c r="J3576">
        <v>1</v>
      </c>
      <c r="K3576">
        <v>0</v>
      </c>
      <c r="L3576">
        <v>0</v>
      </c>
      <c r="M3576">
        <v>0</v>
      </c>
      <c r="N3576">
        <v>0</v>
      </c>
    </row>
    <row r="3577" spans="1:14" x14ac:dyDescent="0.25">
      <c r="A3577" t="s">
        <v>7672</v>
      </c>
      <c r="B3577" t="s">
        <v>77</v>
      </c>
      <c r="C3577" t="s">
        <v>128</v>
      </c>
      <c r="D3577" t="s">
        <v>4056</v>
      </c>
      <c r="E3577">
        <v>0</v>
      </c>
      <c r="F3577">
        <v>0</v>
      </c>
      <c r="G3577">
        <v>0</v>
      </c>
      <c r="H3577">
        <v>0</v>
      </c>
      <c r="I3577">
        <v>0</v>
      </c>
      <c r="J3577">
        <v>0</v>
      </c>
      <c r="K3577">
        <v>1</v>
      </c>
      <c r="L3577">
        <v>1</v>
      </c>
      <c r="M3577">
        <v>0</v>
      </c>
      <c r="N3577">
        <v>0</v>
      </c>
    </row>
    <row r="3578" spans="1:14" x14ac:dyDescent="0.25">
      <c r="A3578" t="s">
        <v>7673</v>
      </c>
      <c r="B3578" t="s">
        <v>77</v>
      </c>
      <c r="C3578" t="s">
        <v>128</v>
      </c>
      <c r="D3578" t="s">
        <v>4058</v>
      </c>
      <c r="E3578">
        <v>0</v>
      </c>
      <c r="F3578">
        <v>0</v>
      </c>
      <c r="G3578">
        <v>0</v>
      </c>
      <c r="H3578">
        <v>0</v>
      </c>
      <c r="I3578">
        <v>0</v>
      </c>
      <c r="J3578">
        <v>0</v>
      </c>
      <c r="K3578">
        <v>1</v>
      </c>
      <c r="L3578">
        <v>1</v>
      </c>
      <c r="M3578">
        <v>0</v>
      </c>
      <c r="N3578">
        <v>0</v>
      </c>
    </row>
    <row r="3579" spans="1:14" x14ac:dyDescent="0.25">
      <c r="A3579" t="s">
        <v>7674</v>
      </c>
      <c r="B3579" t="s">
        <v>77</v>
      </c>
      <c r="C3579" t="s">
        <v>129</v>
      </c>
      <c r="D3579" t="s">
        <v>4060</v>
      </c>
      <c r="E3579">
        <v>0</v>
      </c>
      <c r="F3579">
        <v>0</v>
      </c>
      <c r="G3579">
        <v>0</v>
      </c>
      <c r="H3579">
        <v>0</v>
      </c>
      <c r="I3579">
        <v>0</v>
      </c>
      <c r="J3579">
        <v>1</v>
      </c>
      <c r="K3579">
        <v>0</v>
      </c>
      <c r="L3579">
        <v>0</v>
      </c>
      <c r="M3579">
        <v>0</v>
      </c>
      <c r="N3579">
        <v>0</v>
      </c>
    </row>
    <row r="3580" spans="1:14" x14ac:dyDescent="0.25">
      <c r="A3580" t="s">
        <v>7675</v>
      </c>
      <c r="B3580" t="s">
        <v>77</v>
      </c>
      <c r="C3580" t="s">
        <v>129</v>
      </c>
      <c r="D3580" t="s">
        <v>4062</v>
      </c>
      <c r="E3580">
        <v>1</v>
      </c>
      <c r="F3580">
        <v>0</v>
      </c>
      <c r="G3580">
        <v>1</v>
      </c>
      <c r="H3580">
        <v>0</v>
      </c>
      <c r="I3580">
        <v>0</v>
      </c>
      <c r="J3580">
        <v>0</v>
      </c>
      <c r="K3580">
        <v>0</v>
      </c>
      <c r="L3580">
        <v>0</v>
      </c>
      <c r="M3580">
        <v>0</v>
      </c>
      <c r="N3580">
        <v>0</v>
      </c>
    </row>
    <row r="3581" spans="1:14" x14ac:dyDescent="0.25">
      <c r="A3581" t="s">
        <v>7676</v>
      </c>
      <c r="B3581" t="s">
        <v>77</v>
      </c>
      <c r="C3581" t="s">
        <v>129</v>
      </c>
      <c r="D3581" t="s">
        <v>4064</v>
      </c>
      <c r="E3581">
        <v>1</v>
      </c>
      <c r="F3581">
        <v>0</v>
      </c>
      <c r="G3581">
        <v>1</v>
      </c>
      <c r="H3581">
        <v>0</v>
      </c>
      <c r="I3581">
        <v>0</v>
      </c>
      <c r="J3581">
        <v>0</v>
      </c>
      <c r="K3581">
        <v>0</v>
      </c>
      <c r="L3581">
        <v>0</v>
      </c>
      <c r="M3581">
        <v>0</v>
      </c>
      <c r="N3581">
        <v>0</v>
      </c>
    </row>
    <row r="3582" spans="1:14" x14ac:dyDescent="0.25">
      <c r="A3582" t="s">
        <v>7677</v>
      </c>
      <c r="B3582" t="s">
        <v>77</v>
      </c>
      <c r="C3582" t="s">
        <v>129</v>
      </c>
      <c r="D3582" t="s">
        <v>4066</v>
      </c>
      <c r="E3582">
        <v>1</v>
      </c>
      <c r="F3582">
        <v>0</v>
      </c>
      <c r="G3582">
        <v>1</v>
      </c>
      <c r="H3582">
        <v>0</v>
      </c>
      <c r="I3582">
        <v>0</v>
      </c>
      <c r="J3582">
        <v>0</v>
      </c>
      <c r="K3582">
        <v>0</v>
      </c>
      <c r="L3582">
        <v>0</v>
      </c>
      <c r="M3582">
        <v>0</v>
      </c>
      <c r="N3582">
        <v>0</v>
      </c>
    </row>
    <row r="3583" spans="1:14" x14ac:dyDescent="0.25">
      <c r="A3583" t="s">
        <v>7678</v>
      </c>
      <c r="B3583" t="s">
        <v>77</v>
      </c>
      <c r="C3583" t="s">
        <v>129</v>
      </c>
      <c r="D3583" t="s">
        <v>4068</v>
      </c>
      <c r="E3583">
        <v>0</v>
      </c>
      <c r="F3583">
        <v>0</v>
      </c>
      <c r="G3583">
        <v>0</v>
      </c>
      <c r="H3583">
        <v>0</v>
      </c>
      <c r="I3583">
        <v>0</v>
      </c>
      <c r="J3583">
        <v>1</v>
      </c>
      <c r="K3583">
        <v>0</v>
      </c>
      <c r="L3583">
        <v>0</v>
      </c>
      <c r="M3583">
        <v>0</v>
      </c>
      <c r="N3583">
        <v>0</v>
      </c>
    </row>
    <row r="3584" spans="1:14" x14ac:dyDescent="0.25">
      <c r="A3584" t="s">
        <v>7679</v>
      </c>
      <c r="B3584" t="s">
        <v>77</v>
      </c>
      <c r="C3584" t="s">
        <v>129</v>
      </c>
      <c r="D3584" t="s">
        <v>4050</v>
      </c>
      <c r="E3584">
        <v>1</v>
      </c>
      <c r="F3584">
        <v>0</v>
      </c>
      <c r="G3584">
        <v>1</v>
      </c>
      <c r="H3584">
        <v>0</v>
      </c>
      <c r="I3584">
        <v>0</v>
      </c>
      <c r="J3584">
        <v>0</v>
      </c>
      <c r="K3584">
        <v>0</v>
      </c>
      <c r="L3584">
        <v>0</v>
      </c>
      <c r="M3584">
        <v>0</v>
      </c>
      <c r="N3584">
        <v>0</v>
      </c>
    </row>
    <row r="3585" spans="1:14" x14ac:dyDescent="0.25">
      <c r="A3585" t="s">
        <v>7680</v>
      </c>
      <c r="B3585" t="s">
        <v>77</v>
      </c>
      <c r="C3585" t="s">
        <v>129</v>
      </c>
      <c r="D3585" t="s">
        <v>4052</v>
      </c>
      <c r="E3585">
        <v>0</v>
      </c>
      <c r="F3585">
        <v>0</v>
      </c>
      <c r="G3585">
        <v>0</v>
      </c>
      <c r="H3585">
        <v>0</v>
      </c>
      <c r="I3585">
        <v>0</v>
      </c>
      <c r="J3585">
        <v>1</v>
      </c>
      <c r="K3585">
        <v>0</v>
      </c>
      <c r="L3585">
        <v>0</v>
      </c>
      <c r="M3585">
        <v>0</v>
      </c>
      <c r="N3585">
        <v>0</v>
      </c>
    </row>
    <row r="3586" spans="1:14" x14ac:dyDescent="0.25">
      <c r="A3586" t="s">
        <v>7681</v>
      </c>
      <c r="B3586" t="s">
        <v>77</v>
      </c>
      <c r="C3586" t="s">
        <v>129</v>
      </c>
      <c r="D3586" t="s">
        <v>4054</v>
      </c>
      <c r="E3586">
        <v>1</v>
      </c>
      <c r="F3586">
        <v>0</v>
      </c>
      <c r="G3586">
        <v>1</v>
      </c>
      <c r="H3586">
        <v>0</v>
      </c>
      <c r="I3586">
        <v>0</v>
      </c>
      <c r="J3586">
        <v>0</v>
      </c>
      <c r="K3586">
        <v>0</v>
      </c>
      <c r="L3586">
        <v>0</v>
      </c>
      <c r="M3586">
        <v>0</v>
      </c>
      <c r="N3586">
        <v>0</v>
      </c>
    </row>
    <row r="3587" spans="1:14" x14ac:dyDescent="0.25">
      <c r="A3587" t="s">
        <v>7682</v>
      </c>
      <c r="B3587" t="s">
        <v>77</v>
      </c>
      <c r="C3587" t="s">
        <v>129</v>
      </c>
      <c r="D3587" t="s">
        <v>4056</v>
      </c>
      <c r="E3587">
        <v>0</v>
      </c>
      <c r="F3587">
        <v>0</v>
      </c>
      <c r="G3587">
        <v>0</v>
      </c>
      <c r="H3587">
        <v>0</v>
      </c>
      <c r="I3587">
        <v>0</v>
      </c>
      <c r="J3587">
        <v>0</v>
      </c>
      <c r="K3587">
        <v>1</v>
      </c>
      <c r="L3587">
        <v>1</v>
      </c>
      <c r="M3587">
        <v>0</v>
      </c>
      <c r="N3587">
        <v>0</v>
      </c>
    </row>
    <row r="3588" spans="1:14" x14ac:dyDescent="0.25">
      <c r="A3588" t="s">
        <v>7683</v>
      </c>
      <c r="B3588" t="s">
        <v>77</v>
      </c>
      <c r="C3588" t="s">
        <v>129</v>
      </c>
      <c r="D3588" t="s">
        <v>4058</v>
      </c>
      <c r="E3588">
        <v>0</v>
      </c>
      <c r="F3588">
        <v>0</v>
      </c>
      <c r="G3588">
        <v>0</v>
      </c>
      <c r="H3588">
        <v>0</v>
      </c>
      <c r="I3588">
        <v>0</v>
      </c>
      <c r="J3588">
        <v>0</v>
      </c>
      <c r="K3588">
        <v>1</v>
      </c>
      <c r="L3588">
        <v>1</v>
      </c>
      <c r="M3588">
        <v>0</v>
      </c>
      <c r="N3588">
        <v>0</v>
      </c>
    </row>
    <row r="3589" spans="1:14" x14ac:dyDescent="0.25">
      <c r="A3589" t="s">
        <v>7684</v>
      </c>
      <c r="B3589" t="s">
        <v>77</v>
      </c>
      <c r="C3589" t="s">
        <v>132</v>
      </c>
      <c r="D3589" t="s">
        <v>4060</v>
      </c>
      <c r="E3589">
        <v>1</v>
      </c>
      <c r="F3589">
        <v>0</v>
      </c>
      <c r="G3589">
        <v>1</v>
      </c>
      <c r="H3589">
        <v>0</v>
      </c>
      <c r="I3589">
        <v>0</v>
      </c>
      <c r="J3589">
        <v>0</v>
      </c>
      <c r="K3589">
        <v>0</v>
      </c>
      <c r="L3589">
        <v>0</v>
      </c>
      <c r="M3589">
        <v>0</v>
      </c>
      <c r="N3589">
        <v>0</v>
      </c>
    </row>
    <row r="3590" spans="1:14" x14ac:dyDescent="0.25">
      <c r="A3590" t="s">
        <v>7685</v>
      </c>
      <c r="B3590" t="s">
        <v>77</v>
      </c>
      <c r="C3590" t="s">
        <v>132</v>
      </c>
      <c r="D3590" t="s">
        <v>4062</v>
      </c>
      <c r="E3590">
        <v>1</v>
      </c>
      <c r="F3590">
        <v>0</v>
      </c>
      <c r="G3590">
        <v>1</v>
      </c>
      <c r="H3590">
        <v>0</v>
      </c>
      <c r="I3590">
        <v>0</v>
      </c>
      <c r="J3590">
        <v>0</v>
      </c>
      <c r="K3590">
        <v>0</v>
      </c>
      <c r="L3590">
        <v>0</v>
      </c>
      <c r="M3590">
        <v>0</v>
      </c>
      <c r="N3590">
        <v>0</v>
      </c>
    </row>
    <row r="3591" spans="1:14" x14ac:dyDescent="0.25">
      <c r="A3591" t="s">
        <v>7686</v>
      </c>
      <c r="B3591" t="s">
        <v>77</v>
      </c>
      <c r="C3591" t="s">
        <v>132</v>
      </c>
      <c r="D3591" t="s">
        <v>4064</v>
      </c>
      <c r="E3591">
        <v>0</v>
      </c>
      <c r="F3591">
        <v>0</v>
      </c>
      <c r="G3591">
        <v>0</v>
      </c>
      <c r="H3591">
        <v>0</v>
      </c>
      <c r="I3591">
        <v>0</v>
      </c>
      <c r="J3591">
        <v>1</v>
      </c>
      <c r="K3591">
        <v>0</v>
      </c>
      <c r="L3591">
        <v>0</v>
      </c>
      <c r="M3591">
        <v>0</v>
      </c>
      <c r="N3591">
        <v>0</v>
      </c>
    </row>
    <row r="3592" spans="1:14" x14ac:dyDescent="0.25">
      <c r="A3592" t="s">
        <v>7687</v>
      </c>
      <c r="B3592" t="s">
        <v>77</v>
      </c>
      <c r="C3592" t="s">
        <v>132</v>
      </c>
      <c r="D3592" t="s">
        <v>4066</v>
      </c>
      <c r="E3592">
        <v>1</v>
      </c>
      <c r="F3592">
        <v>0</v>
      </c>
      <c r="G3592">
        <v>1</v>
      </c>
      <c r="H3592">
        <v>0</v>
      </c>
      <c r="I3592">
        <v>0</v>
      </c>
      <c r="J3592">
        <v>0</v>
      </c>
      <c r="K3592">
        <v>0</v>
      </c>
      <c r="L3592">
        <v>0</v>
      </c>
      <c r="M3592">
        <v>0</v>
      </c>
      <c r="N3592">
        <v>0</v>
      </c>
    </row>
    <row r="3593" spans="1:14" x14ac:dyDescent="0.25">
      <c r="A3593" t="s">
        <v>7688</v>
      </c>
      <c r="B3593" t="s">
        <v>77</v>
      </c>
      <c r="C3593" t="s">
        <v>132</v>
      </c>
      <c r="D3593" t="s">
        <v>4068</v>
      </c>
      <c r="E3593">
        <v>1</v>
      </c>
      <c r="F3593">
        <v>0</v>
      </c>
      <c r="G3593">
        <v>1</v>
      </c>
      <c r="H3593">
        <v>0</v>
      </c>
      <c r="I3593">
        <v>0</v>
      </c>
      <c r="J3593">
        <v>0</v>
      </c>
      <c r="K3593">
        <v>0</v>
      </c>
      <c r="L3593">
        <v>0</v>
      </c>
      <c r="M3593">
        <v>0</v>
      </c>
      <c r="N3593">
        <v>0</v>
      </c>
    </row>
    <row r="3594" spans="1:14" x14ac:dyDescent="0.25">
      <c r="A3594" t="s">
        <v>7689</v>
      </c>
      <c r="B3594" t="s">
        <v>77</v>
      </c>
      <c r="C3594" t="s">
        <v>132</v>
      </c>
      <c r="D3594" t="s">
        <v>4050</v>
      </c>
      <c r="E3594">
        <v>0</v>
      </c>
      <c r="F3594">
        <v>0</v>
      </c>
      <c r="G3594">
        <v>0</v>
      </c>
      <c r="H3594">
        <v>0</v>
      </c>
      <c r="I3594">
        <v>0</v>
      </c>
      <c r="J3594">
        <v>1</v>
      </c>
      <c r="K3594">
        <v>0</v>
      </c>
      <c r="L3594">
        <v>0</v>
      </c>
      <c r="M3594">
        <v>0</v>
      </c>
      <c r="N3594">
        <v>0</v>
      </c>
    </row>
    <row r="3595" spans="1:14" x14ac:dyDescent="0.25">
      <c r="A3595" t="s">
        <v>7690</v>
      </c>
      <c r="B3595" t="s">
        <v>77</v>
      </c>
      <c r="C3595" t="s">
        <v>132</v>
      </c>
      <c r="D3595" t="s">
        <v>4052</v>
      </c>
      <c r="E3595">
        <v>1</v>
      </c>
      <c r="F3595">
        <v>0</v>
      </c>
      <c r="G3595">
        <v>1</v>
      </c>
      <c r="H3595">
        <v>0</v>
      </c>
      <c r="I3595">
        <v>0</v>
      </c>
      <c r="J3595">
        <v>0</v>
      </c>
      <c r="K3595">
        <v>0</v>
      </c>
      <c r="L3595">
        <v>0</v>
      </c>
      <c r="M3595">
        <v>0</v>
      </c>
      <c r="N3595">
        <v>0</v>
      </c>
    </row>
    <row r="3596" spans="1:14" x14ac:dyDescent="0.25">
      <c r="A3596" t="s">
        <v>7691</v>
      </c>
      <c r="B3596" t="s">
        <v>77</v>
      </c>
      <c r="C3596" t="s">
        <v>132</v>
      </c>
      <c r="D3596" t="s">
        <v>4054</v>
      </c>
      <c r="E3596">
        <v>0</v>
      </c>
      <c r="F3596">
        <v>0</v>
      </c>
      <c r="G3596">
        <v>0</v>
      </c>
      <c r="H3596">
        <v>0</v>
      </c>
      <c r="I3596">
        <v>0</v>
      </c>
      <c r="J3596">
        <v>1</v>
      </c>
      <c r="K3596">
        <v>0</v>
      </c>
      <c r="L3596">
        <v>0</v>
      </c>
      <c r="M3596">
        <v>0</v>
      </c>
      <c r="N3596">
        <v>0</v>
      </c>
    </row>
    <row r="3597" spans="1:14" x14ac:dyDescent="0.25">
      <c r="A3597" t="s">
        <v>7692</v>
      </c>
      <c r="B3597" t="s">
        <v>77</v>
      </c>
      <c r="C3597" t="s">
        <v>132</v>
      </c>
      <c r="D3597" t="s">
        <v>4056</v>
      </c>
      <c r="E3597">
        <v>0</v>
      </c>
      <c r="F3597">
        <v>0</v>
      </c>
      <c r="G3597">
        <v>0</v>
      </c>
      <c r="H3597">
        <v>0</v>
      </c>
      <c r="I3597">
        <v>0</v>
      </c>
      <c r="J3597">
        <v>0</v>
      </c>
      <c r="K3597">
        <v>1</v>
      </c>
      <c r="L3597">
        <v>1</v>
      </c>
      <c r="M3597">
        <v>0</v>
      </c>
      <c r="N3597">
        <v>0</v>
      </c>
    </row>
    <row r="3598" spans="1:14" x14ac:dyDescent="0.25">
      <c r="A3598" t="s">
        <v>7693</v>
      </c>
      <c r="B3598" t="s">
        <v>77</v>
      </c>
      <c r="C3598" t="s">
        <v>132</v>
      </c>
      <c r="D3598" t="s">
        <v>4058</v>
      </c>
      <c r="E3598">
        <v>0</v>
      </c>
      <c r="F3598">
        <v>0</v>
      </c>
      <c r="G3598">
        <v>0</v>
      </c>
      <c r="H3598">
        <v>0</v>
      </c>
      <c r="I3598">
        <v>0</v>
      </c>
      <c r="J3598">
        <v>0</v>
      </c>
      <c r="K3598">
        <v>0</v>
      </c>
      <c r="L3598">
        <v>0</v>
      </c>
      <c r="M3598">
        <v>0</v>
      </c>
      <c r="N3598">
        <v>0</v>
      </c>
    </row>
    <row r="3599" spans="1:14" x14ac:dyDescent="0.25">
      <c r="A3599" t="s">
        <v>7694</v>
      </c>
      <c r="B3599" t="s">
        <v>77</v>
      </c>
      <c r="C3599" t="s">
        <v>133</v>
      </c>
      <c r="D3599" t="s">
        <v>4060</v>
      </c>
      <c r="E3599">
        <v>1</v>
      </c>
      <c r="F3599">
        <v>0</v>
      </c>
      <c r="G3599">
        <v>1</v>
      </c>
      <c r="H3599">
        <v>0</v>
      </c>
      <c r="I3599">
        <v>0</v>
      </c>
      <c r="J3599">
        <v>1</v>
      </c>
      <c r="K3599">
        <v>0</v>
      </c>
      <c r="L3599">
        <v>0</v>
      </c>
      <c r="M3599">
        <v>0</v>
      </c>
      <c r="N3599">
        <v>0</v>
      </c>
    </row>
    <row r="3600" spans="1:14" x14ac:dyDescent="0.25">
      <c r="A3600" t="s">
        <v>7695</v>
      </c>
      <c r="B3600" t="s">
        <v>77</v>
      </c>
      <c r="C3600" t="s">
        <v>133</v>
      </c>
      <c r="D3600" t="s">
        <v>4062</v>
      </c>
      <c r="E3600">
        <v>2</v>
      </c>
      <c r="F3600">
        <v>1</v>
      </c>
      <c r="G3600">
        <v>1</v>
      </c>
      <c r="H3600">
        <v>0</v>
      </c>
      <c r="I3600">
        <v>0</v>
      </c>
      <c r="J3600">
        <v>0</v>
      </c>
      <c r="K3600">
        <v>0</v>
      </c>
      <c r="L3600">
        <v>0</v>
      </c>
      <c r="M3600">
        <v>0</v>
      </c>
      <c r="N3600">
        <v>0</v>
      </c>
    </row>
    <row r="3601" spans="1:14" x14ac:dyDescent="0.25">
      <c r="A3601" t="s">
        <v>7696</v>
      </c>
      <c r="B3601" t="s">
        <v>77</v>
      </c>
      <c r="C3601" t="s">
        <v>133</v>
      </c>
      <c r="D3601" t="s">
        <v>4064</v>
      </c>
      <c r="E3601">
        <v>1</v>
      </c>
      <c r="F3601">
        <v>1</v>
      </c>
      <c r="G3601">
        <v>0</v>
      </c>
      <c r="H3601">
        <v>0</v>
      </c>
      <c r="I3601">
        <v>0</v>
      </c>
      <c r="J3601">
        <v>1</v>
      </c>
      <c r="K3601">
        <v>0</v>
      </c>
      <c r="L3601">
        <v>0</v>
      </c>
      <c r="M3601">
        <v>0</v>
      </c>
      <c r="N3601">
        <v>0</v>
      </c>
    </row>
    <row r="3602" spans="1:14" x14ac:dyDescent="0.25">
      <c r="A3602" t="s">
        <v>7697</v>
      </c>
      <c r="B3602" t="s">
        <v>77</v>
      </c>
      <c r="C3602" t="s">
        <v>133</v>
      </c>
      <c r="D3602" t="s">
        <v>4066</v>
      </c>
      <c r="E3602">
        <v>2</v>
      </c>
      <c r="F3602">
        <v>1</v>
      </c>
      <c r="G3602">
        <v>1</v>
      </c>
      <c r="H3602">
        <v>0</v>
      </c>
      <c r="I3602">
        <v>0</v>
      </c>
      <c r="J3602">
        <v>0</v>
      </c>
      <c r="K3602">
        <v>0</v>
      </c>
      <c r="L3602">
        <v>0</v>
      </c>
      <c r="M3602">
        <v>0</v>
      </c>
      <c r="N3602">
        <v>0</v>
      </c>
    </row>
    <row r="3603" spans="1:14" x14ac:dyDescent="0.25">
      <c r="A3603" t="s">
        <v>7698</v>
      </c>
      <c r="B3603" t="s">
        <v>77</v>
      </c>
      <c r="C3603" t="s">
        <v>133</v>
      </c>
      <c r="D3603" t="s">
        <v>4068</v>
      </c>
      <c r="E3603">
        <v>1</v>
      </c>
      <c r="F3603">
        <v>0</v>
      </c>
      <c r="G3603">
        <v>1</v>
      </c>
      <c r="H3603">
        <v>0</v>
      </c>
      <c r="I3603">
        <v>0</v>
      </c>
      <c r="J3603">
        <v>1</v>
      </c>
      <c r="K3603">
        <v>0</v>
      </c>
      <c r="L3603">
        <v>0</v>
      </c>
      <c r="M3603">
        <v>0</v>
      </c>
      <c r="N3603">
        <v>0</v>
      </c>
    </row>
    <row r="3604" spans="1:14" x14ac:dyDescent="0.25">
      <c r="A3604" t="s">
        <v>7699</v>
      </c>
      <c r="B3604" t="s">
        <v>77</v>
      </c>
      <c r="C3604" t="s">
        <v>133</v>
      </c>
      <c r="D3604" t="s">
        <v>4050</v>
      </c>
      <c r="E3604">
        <v>1</v>
      </c>
      <c r="F3604">
        <v>1</v>
      </c>
      <c r="G3604">
        <v>0</v>
      </c>
      <c r="H3604">
        <v>0</v>
      </c>
      <c r="I3604">
        <v>0</v>
      </c>
      <c r="J3604">
        <v>1</v>
      </c>
      <c r="K3604">
        <v>0</v>
      </c>
      <c r="L3604">
        <v>0</v>
      </c>
      <c r="M3604">
        <v>0</v>
      </c>
      <c r="N3604">
        <v>0</v>
      </c>
    </row>
    <row r="3605" spans="1:14" x14ac:dyDescent="0.25">
      <c r="A3605" t="s">
        <v>7700</v>
      </c>
      <c r="B3605" t="s">
        <v>77</v>
      </c>
      <c r="C3605" t="s">
        <v>133</v>
      </c>
      <c r="D3605" t="s">
        <v>4052</v>
      </c>
      <c r="E3605">
        <v>1</v>
      </c>
      <c r="F3605">
        <v>0</v>
      </c>
      <c r="G3605">
        <v>1</v>
      </c>
      <c r="H3605">
        <v>0</v>
      </c>
      <c r="I3605">
        <v>0</v>
      </c>
      <c r="J3605">
        <v>1</v>
      </c>
      <c r="K3605">
        <v>0</v>
      </c>
      <c r="L3605">
        <v>0</v>
      </c>
      <c r="M3605">
        <v>0</v>
      </c>
      <c r="N3605">
        <v>0</v>
      </c>
    </row>
    <row r="3606" spans="1:14" x14ac:dyDescent="0.25">
      <c r="A3606" t="s">
        <v>7701</v>
      </c>
      <c r="B3606" t="s">
        <v>77</v>
      </c>
      <c r="C3606" t="s">
        <v>133</v>
      </c>
      <c r="D3606" t="s">
        <v>4054</v>
      </c>
      <c r="E3606">
        <v>1</v>
      </c>
      <c r="F3606">
        <v>1</v>
      </c>
      <c r="G3606">
        <v>0</v>
      </c>
      <c r="H3606">
        <v>0</v>
      </c>
      <c r="I3606">
        <v>0</v>
      </c>
      <c r="J3606">
        <v>1</v>
      </c>
      <c r="K3606">
        <v>0</v>
      </c>
      <c r="L3606">
        <v>0</v>
      </c>
      <c r="M3606">
        <v>0</v>
      </c>
      <c r="N3606">
        <v>0</v>
      </c>
    </row>
    <row r="3607" spans="1:14" x14ac:dyDescent="0.25">
      <c r="A3607" t="s">
        <v>7702</v>
      </c>
      <c r="B3607" t="s">
        <v>77</v>
      </c>
      <c r="C3607" t="s">
        <v>133</v>
      </c>
      <c r="D3607" t="s">
        <v>4056</v>
      </c>
      <c r="E3607">
        <v>0</v>
      </c>
      <c r="F3607">
        <v>0</v>
      </c>
      <c r="G3607">
        <v>0</v>
      </c>
      <c r="H3607">
        <v>0</v>
      </c>
      <c r="I3607">
        <v>0</v>
      </c>
      <c r="J3607">
        <v>0</v>
      </c>
      <c r="K3607">
        <v>2</v>
      </c>
      <c r="L3607">
        <v>2</v>
      </c>
      <c r="M3607">
        <v>0</v>
      </c>
      <c r="N3607">
        <v>0</v>
      </c>
    </row>
    <row r="3608" spans="1:14" x14ac:dyDescent="0.25">
      <c r="A3608" t="s">
        <v>7703</v>
      </c>
      <c r="B3608" t="s">
        <v>77</v>
      </c>
      <c r="C3608" t="s">
        <v>133</v>
      </c>
      <c r="D3608" t="s">
        <v>4058</v>
      </c>
      <c r="E3608">
        <v>0</v>
      </c>
      <c r="F3608">
        <v>0</v>
      </c>
      <c r="G3608">
        <v>0</v>
      </c>
      <c r="H3608">
        <v>0</v>
      </c>
      <c r="I3608">
        <v>0</v>
      </c>
      <c r="J3608">
        <v>0</v>
      </c>
      <c r="K3608">
        <v>2</v>
      </c>
      <c r="L3608">
        <v>2</v>
      </c>
      <c r="M3608">
        <v>0</v>
      </c>
      <c r="N3608">
        <v>0</v>
      </c>
    </row>
    <row r="3609" spans="1:14" x14ac:dyDescent="0.25">
      <c r="A3609" t="s">
        <v>7704</v>
      </c>
      <c r="B3609" t="s">
        <v>77</v>
      </c>
      <c r="C3609" t="s">
        <v>135</v>
      </c>
      <c r="D3609" t="s">
        <v>4060</v>
      </c>
      <c r="E3609">
        <v>0</v>
      </c>
      <c r="F3609">
        <v>0</v>
      </c>
      <c r="G3609">
        <v>0</v>
      </c>
      <c r="H3609">
        <v>0</v>
      </c>
      <c r="I3609">
        <v>0</v>
      </c>
      <c r="J3609">
        <v>2</v>
      </c>
      <c r="K3609">
        <v>0</v>
      </c>
      <c r="L3609">
        <v>0</v>
      </c>
      <c r="M3609">
        <v>0</v>
      </c>
      <c r="N3609">
        <v>0</v>
      </c>
    </row>
    <row r="3610" spans="1:14" x14ac:dyDescent="0.25">
      <c r="A3610" t="s">
        <v>7705</v>
      </c>
      <c r="B3610" t="s">
        <v>77</v>
      </c>
      <c r="C3610" t="s">
        <v>135</v>
      </c>
      <c r="D3610" t="s">
        <v>4062</v>
      </c>
      <c r="E3610">
        <v>2</v>
      </c>
      <c r="F3610">
        <v>1</v>
      </c>
      <c r="G3610">
        <v>1</v>
      </c>
      <c r="H3610">
        <v>0</v>
      </c>
      <c r="I3610">
        <v>0</v>
      </c>
      <c r="J3610">
        <v>0</v>
      </c>
      <c r="K3610">
        <v>0</v>
      </c>
      <c r="L3610">
        <v>0</v>
      </c>
      <c r="M3610">
        <v>0</v>
      </c>
      <c r="N3610">
        <v>0</v>
      </c>
    </row>
    <row r="3611" spans="1:14" x14ac:dyDescent="0.25">
      <c r="A3611" t="s">
        <v>7706</v>
      </c>
      <c r="B3611" t="s">
        <v>77</v>
      </c>
      <c r="C3611" t="s">
        <v>135</v>
      </c>
      <c r="D3611" t="s">
        <v>4064</v>
      </c>
      <c r="E3611">
        <v>2</v>
      </c>
      <c r="F3611">
        <v>1</v>
      </c>
      <c r="G3611">
        <v>1</v>
      </c>
      <c r="H3611">
        <v>0</v>
      </c>
      <c r="I3611">
        <v>0</v>
      </c>
      <c r="J3611">
        <v>0</v>
      </c>
      <c r="K3611">
        <v>0</v>
      </c>
      <c r="L3611">
        <v>0</v>
      </c>
      <c r="M3611">
        <v>0</v>
      </c>
      <c r="N3611">
        <v>0</v>
      </c>
    </row>
    <row r="3612" spans="1:14" x14ac:dyDescent="0.25">
      <c r="A3612" t="s">
        <v>7707</v>
      </c>
      <c r="B3612" t="s">
        <v>77</v>
      </c>
      <c r="C3612" t="s">
        <v>135</v>
      </c>
      <c r="D3612" t="s">
        <v>4066</v>
      </c>
      <c r="E3612">
        <v>2</v>
      </c>
      <c r="F3612">
        <v>1</v>
      </c>
      <c r="G3612">
        <v>1</v>
      </c>
      <c r="H3612">
        <v>0</v>
      </c>
      <c r="I3612">
        <v>0</v>
      </c>
      <c r="J3612">
        <v>0</v>
      </c>
      <c r="K3612">
        <v>0</v>
      </c>
      <c r="L3612">
        <v>0</v>
      </c>
      <c r="M3612">
        <v>0</v>
      </c>
      <c r="N3612">
        <v>0</v>
      </c>
    </row>
    <row r="3613" spans="1:14" x14ac:dyDescent="0.25">
      <c r="A3613" t="s">
        <v>7708</v>
      </c>
      <c r="B3613" t="s">
        <v>77</v>
      </c>
      <c r="C3613" t="s">
        <v>135</v>
      </c>
      <c r="D3613" t="s">
        <v>4068</v>
      </c>
      <c r="E3613">
        <v>0</v>
      </c>
      <c r="F3613">
        <v>0</v>
      </c>
      <c r="G3613">
        <v>0</v>
      </c>
      <c r="H3613">
        <v>0</v>
      </c>
      <c r="I3613">
        <v>0</v>
      </c>
      <c r="J3613">
        <v>2</v>
      </c>
      <c r="K3613">
        <v>0</v>
      </c>
      <c r="L3613">
        <v>0</v>
      </c>
      <c r="M3613">
        <v>0</v>
      </c>
      <c r="N3613">
        <v>0</v>
      </c>
    </row>
    <row r="3614" spans="1:14" x14ac:dyDescent="0.25">
      <c r="A3614" t="s">
        <v>7709</v>
      </c>
      <c r="B3614" t="s">
        <v>77</v>
      </c>
      <c r="C3614" t="s">
        <v>135</v>
      </c>
      <c r="D3614" t="s">
        <v>4050</v>
      </c>
      <c r="E3614">
        <v>2</v>
      </c>
      <c r="F3614">
        <v>2</v>
      </c>
      <c r="G3614">
        <v>0</v>
      </c>
      <c r="H3614">
        <v>0</v>
      </c>
      <c r="I3614">
        <v>0</v>
      </c>
      <c r="J3614">
        <v>0</v>
      </c>
      <c r="K3614">
        <v>0</v>
      </c>
      <c r="L3614">
        <v>0</v>
      </c>
      <c r="M3614">
        <v>0</v>
      </c>
      <c r="N3614">
        <v>0</v>
      </c>
    </row>
    <row r="3615" spans="1:14" x14ac:dyDescent="0.25">
      <c r="A3615" t="s">
        <v>7710</v>
      </c>
      <c r="B3615" t="s">
        <v>77</v>
      </c>
      <c r="C3615" t="s">
        <v>135</v>
      </c>
      <c r="D3615" t="s">
        <v>4052</v>
      </c>
      <c r="E3615">
        <v>0</v>
      </c>
      <c r="F3615">
        <v>0</v>
      </c>
      <c r="G3615">
        <v>0</v>
      </c>
      <c r="H3615">
        <v>0</v>
      </c>
      <c r="I3615">
        <v>0</v>
      </c>
      <c r="J3615">
        <v>2</v>
      </c>
      <c r="K3615">
        <v>0</v>
      </c>
      <c r="L3615">
        <v>0</v>
      </c>
      <c r="M3615">
        <v>0</v>
      </c>
      <c r="N3615">
        <v>0</v>
      </c>
    </row>
    <row r="3616" spans="1:14" x14ac:dyDescent="0.25">
      <c r="A3616" t="s">
        <v>7711</v>
      </c>
      <c r="B3616" t="s">
        <v>77</v>
      </c>
      <c r="C3616" t="s">
        <v>135</v>
      </c>
      <c r="D3616" t="s">
        <v>4054</v>
      </c>
      <c r="E3616">
        <v>2</v>
      </c>
      <c r="F3616">
        <v>1</v>
      </c>
      <c r="G3616">
        <v>1</v>
      </c>
      <c r="H3616">
        <v>0</v>
      </c>
      <c r="I3616">
        <v>0</v>
      </c>
      <c r="J3616">
        <v>0</v>
      </c>
      <c r="K3616">
        <v>0</v>
      </c>
      <c r="L3616">
        <v>0</v>
      </c>
      <c r="M3616">
        <v>0</v>
      </c>
      <c r="N3616">
        <v>0</v>
      </c>
    </row>
    <row r="3617" spans="1:14" x14ac:dyDescent="0.25">
      <c r="A3617" t="s">
        <v>7712</v>
      </c>
      <c r="B3617" t="s">
        <v>77</v>
      </c>
      <c r="C3617" t="s">
        <v>135</v>
      </c>
      <c r="D3617" t="s">
        <v>4056</v>
      </c>
      <c r="E3617">
        <v>0</v>
      </c>
      <c r="F3617">
        <v>0</v>
      </c>
      <c r="G3617">
        <v>0</v>
      </c>
      <c r="H3617">
        <v>0</v>
      </c>
      <c r="I3617">
        <v>0</v>
      </c>
      <c r="J3617">
        <v>0</v>
      </c>
      <c r="K3617">
        <v>2</v>
      </c>
      <c r="L3617">
        <v>2</v>
      </c>
      <c r="M3617">
        <v>0</v>
      </c>
      <c r="N3617">
        <v>0</v>
      </c>
    </row>
    <row r="3618" spans="1:14" x14ac:dyDescent="0.25">
      <c r="A3618" t="s">
        <v>7713</v>
      </c>
      <c r="B3618" t="s">
        <v>77</v>
      </c>
      <c r="C3618" t="s">
        <v>135</v>
      </c>
      <c r="D3618" t="s">
        <v>4058</v>
      </c>
      <c r="E3618">
        <v>0</v>
      </c>
      <c r="F3618">
        <v>0</v>
      </c>
      <c r="G3618">
        <v>0</v>
      </c>
      <c r="H3618">
        <v>0</v>
      </c>
      <c r="I3618">
        <v>0</v>
      </c>
      <c r="J3618">
        <v>0</v>
      </c>
      <c r="K3618">
        <v>1</v>
      </c>
      <c r="L3618">
        <v>1</v>
      </c>
      <c r="M3618">
        <v>0</v>
      </c>
      <c r="N3618">
        <v>0</v>
      </c>
    </row>
    <row r="3619" spans="1:14" x14ac:dyDescent="0.25">
      <c r="A3619" t="s">
        <v>7714</v>
      </c>
      <c r="B3619" t="s">
        <v>77</v>
      </c>
      <c r="C3619" t="s">
        <v>136</v>
      </c>
      <c r="D3619" t="s">
        <v>4060</v>
      </c>
      <c r="E3619">
        <v>0</v>
      </c>
      <c r="F3619">
        <v>0</v>
      </c>
      <c r="G3619">
        <v>0</v>
      </c>
      <c r="H3619">
        <v>0</v>
      </c>
      <c r="I3619">
        <v>0</v>
      </c>
      <c r="J3619">
        <v>2</v>
      </c>
      <c r="K3619">
        <v>0</v>
      </c>
      <c r="L3619">
        <v>0</v>
      </c>
      <c r="M3619">
        <v>0</v>
      </c>
      <c r="N3619">
        <v>0</v>
      </c>
    </row>
    <row r="3620" spans="1:14" x14ac:dyDescent="0.25">
      <c r="A3620" t="s">
        <v>7715</v>
      </c>
      <c r="B3620" t="s">
        <v>77</v>
      </c>
      <c r="C3620" t="s">
        <v>136</v>
      </c>
      <c r="D3620" t="s">
        <v>4062</v>
      </c>
      <c r="E3620">
        <v>2</v>
      </c>
      <c r="F3620">
        <v>0</v>
      </c>
      <c r="G3620">
        <v>2</v>
      </c>
      <c r="H3620">
        <v>0</v>
      </c>
      <c r="I3620">
        <v>0</v>
      </c>
      <c r="J3620">
        <v>0</v>
      </c>
      <c r="K3620">
        <v>0</v>
      </c>
      <c r="L3620">
        <v>0</v>
      </c>
      <c r="M3620">
        <v>0</v>
      </c>
      <c r="N3620">
        <v>0</v>
      </c>
    </row>
    <row r="3621" spans="1:14" x14ac:dyDescent="0.25">
      <c r="A3621" t="s">
        <v>7716</v>
      </c>
      <c r="B3621" t="s">
        <v>77</v>
      </c>
      <c r="C3621" t="s">
        <v>136</v>
      </c>
      <c r="D3621" t="s">
        <v>4064</v>
      </c>
      <c r="E3621">
        <v>2</v>
      </c>
      <c r="F3621">
        <v>0</v>
      </c>
      <c r="G3621">
        <v>2</v>
      </c>
      <c r="H3621">
        <v>0</v>
      </c>
      <c r="I3621">
        <v>0</v>
      </c>
      <c r="J3621">
        <v>0</v>
      </c>
      <c r="K3621">
        <v>0</v>
      </c>
      <c r="L3621">
        <v>0</v>
      </c>
      <c r="M3621">
        <v>0</v>
      </c>
      <c r="N3621">
        <v>0</v>
      </c>
    </row>
    <row r="3622" spans="1:14" x14ac:dyDescent="0.25">
      <c r="A3622" t="s">
        <v>7717</v>
      </c>
      <c r="B3622" t="s">
        <v>77</v>
      </c>
      <c r="C3622" t="s">
        <v>136</v>
      </c>
      <c r="D3622" t="s">
        <v>4066</v>
      </c>
      <c r="E3622">
        <v>2</v>
      </c>
      <c r="F3622">
        <v>0</v>
      </c>
      <c r="G3622">
        <v>2</v>
      </c>
      <c r="H3622">
        <v>0</v>
      </c>
      <c r="I3622">
        <v>0</v>
      </c>
      <c r="J3622">
        <v>0</v>
      </c>
      <c r="K3622">
        <v>0</v>
      </c>
      <c r="L3622">
        <v>0</v>
      </c>
      <c r="M3622">
        <v>0</v>
      </c>
      <c r="N3622">
        <v>0</v>
      </c>
    </row>
    <row r="3623" spans="1:14" x14ac:dyDescent="0.25">
      <c r="A3623" t="s">
        <v>7718</v>
      </c>
      <c r="B3623" t="s">
        <v>77</v>
      </c>
      <c r="C3623" t="s">
        <v>136</v>
      </c>
      <c r="D3623" t="s">
        <v>4068</v>
      </c>
      <c r="E3623">
        <v>0</v>
      </c>
      <c r="F3623">
        <v>0</v>
      </c>
      <c r="G3623">
        <v>0</v>
      </c>
      <c r="H3623">
        <v>0</v>
      </c>
      <c r="I3623">
        <v>0</v>
      </c>
      <c r="J3623">
        <v>2</v>
      </c>
      <c r="K3623">
        <v>0</v>
      </c>
      <c r="L3623">
        <v>0</v>
      </c>
      <c r="M3623">
        <v>0</v>
      </c>
      <c r="N3623">
        <v>0</v>
      </c>
    </row>
    <row r="3624" spans="1:14" x14ac:dyDescent="0.25">
      <c r="A3624" t="s">
        <v>7719</v>
      </c>
      <c r="B3624" t="s">
        <v>77</v>
      </c>
      <c r="C3624" t="s">
        <v>136</v>
      </c>
      <c r="D3624" t="s">
        <v>4050</v>
      </c>
      <c r="E3624">
        <v>2</v>
      </c>
      <c r="F3624">
        <v>1</v>
      </c>
      <c r="G3624">
        <v>1</v>
      </c>
      <c r="H3624">
        <v>0</v>
      </c>
      <c r="I3624">
        <v>0</v>
      </c>
      <c r="J3624">
        <v>0</v>
      </c>
      <c r="K3624">
        <v>0</v>
      </c>
      <c r="L3624">
        <v>0</v>
      </c>
      <c r="M3624">
        <v>0</v>
      </c>
      <c r="N3624">
        <v>0</v>
      </c>
    </row>
    <row r="3625" spans="1:14" x14ac:dyDescent="0.25">
      <c r="A3625" t="s">
        <v>7720</v>
      </c>
      <c r="B3625" t="s">
        <v>77</v>
      </c>
      <c r="C3625" t="s">
        <v>136</v>
      </c>
      <c r="D3625" t="s">
        <v>4052</v>
      </c>
      <c r="E3625">
        <v>0</v>
      </c>
      <c r="F3625">
        <v>0</v>
      </c>
      <c r="G3625">
        <v>0</v>
      </c>
      <c r="H3625">
        <v>0</v>
      </c>
      <c r="I3625">
        <v>0</v>
      </c>
      <c r="J3625">
        <v>2</v>
      </c>
      <c r="K3625">
        <v>0</v>
      </c>
      <c r="L3625">
        <v>0</v>
      </c>
      <c r="M3625">
        <v>0</v>
      </c>
      <c r="N3625">
        <v>0</v>
      </c>
    </row>
    <row r="3626" spans="1:14" x14ac:dyDescent="0.25">
      <c r="A3626" t="s">
        <v>7721</v>
      </c>
      <c r="B3626" t="s">
        <v>77</v>
      </c>
      <c r="C3626" t="s">
        <v>136</v>
      </c>
      <c r="D3626" t="s">
        <v>4054</v>
      </c>
      <c r="E3626">
        <v>2</v>
      </c>
      <c r="F3626">
        <v>0</v>
      </c>
      <c r="G3626">
        <v>2</v>
      </c>
      <c r="H3626">
        <v>0</v>
      </c>
      <c r="I3626">
        <v>0</v>
      </c>
      <c r="J3626">
        <v>0</v>
      </c>
      <c r="K3626">
        <v>0</v>
      </c>
      <c r="L3626">
        <v>0</v>
      </c>
      <c r="M3626">
        <v>0</v>
      </c>
      <c r="N3626">
        <v>0</v>
      </c>
    </row>
    <row r="3627" spans="1:14" x14ac:dyDescent="0.25">
      <c r="A3627" t="s">
        <v>7722</v>
      </c>
      <c r="B3627" t="s">
        <v>77</v>
      </c>
      <c r="C3627" t="s">
        <v>136</v>
      </c>
      <c r="D3627" t="s">
        <v>4056</v>
      </c>
      <c r="E3627">
        <v>0</v>
      </c>
      <c r="F3627">
        <v>0</v>
      </c>
      <c r="G3627">
        <v>0</v>
      </c>
      <c r="H3627">
        <v>0</v>
      </c>
      <c r="I3627">
        <v>0</v>
      </c>
      <c r="J3627">
        <v>0</v>
      </c>
      <c r="K3627">
        <v>1</v>
      </c>
      <c r="L3627">
        <v>1</v>
      </c>
      <c r="M3627">
        <v>0</v>
      </c>
      <c r="N3627">
        <v>0</v>
      </c>
    </row>
    <row r="3628" spans="1:14" x14ac:dyDescent="0.25">
      <c r="A3628" t="s">
        <v>7723</v>
      </c>
      <c r="B3628" t="s">
        <v>77</v>
      </c>
      <c r="C3628" t="s">
        <v>136</v>
      </c>
      <c r="D3628" t="s">
        <v>4058</v>
      </c>
      <c r="E3628">
        <v>0</v>
      </c>
      <c r="F3628">
        <v>0</v>
      </c>
      <c r="G3628">
        <v>0</v>
      </c>
      <c r="H3628">
        <v>0</v>
      </c>
      <c r="I3628">
        <v>0</v>
      </c>
      <c r="J3628">
        <v>0</v>
      </c>
      <c r="K3628">
        <v>1</v>
      </c>
      <c r="L3628">
        <v>1</v>
      </c>
      <c r="M3628">
        <v>0</v>
      </c>
      <c r="N3628">
        <v>0</v>
      </c>
    </row>
    <row r="3629" spans="1:14" x14ac:dyDescent="0.25">
      <c r="A3629" t="s">
        <v>7724</v>
      </c>
      <c r="B3629" t="s">
        <v>77</v>
      </c>
      <c r="C3629" t="s">
        <v>137</v>
      </c>
      <c r="D3629" t="s">
        <v>4060</v>
      </c>
      <c r="E3629">
        <v>0</v>
      </c>
      <c r="F3629">
        <v>0</v>
      </c>
      <c r="G3629">
        <v>0</v>
      </c>
      <c r="H3629">
        <v>0</v>
      </c>
      <c r="I3629">
        <v>0</v>
      </c>
      <c r="J3629">
        <v>3</v>
      </c>
      <c r="K3629">
        <v>0</v>
      </c>
      <c r="L3629">
        <v>0</v>
      </c>
      <c r="M3629">
        <v>0</v>
      </c>
      <c r="N3629">
        <v>0</v>
      </c>
    </row>
    <row r="3630" spans="1:14" x14ac:dyDescent="0.25">
      <c r="A3630" t="s">
        <v>7725</v>
      </c>
      <c r="B3630" t="s">
        <v>77</v>
      </c>
      <c r="C3630" t="s">
        <v>137</v>
      </c>
      <c r="D3630" t="s">
        <v>4062</v>
      </c>
      <c r="E3630">
        <v>3</v>
      </c>
      <c r="F3630">
        <v>2</v>
      </c>
      <c r="G3630">
        <v>1</v>
      </c>
      <c r="H3630">
        <v>0</v>
      </c>
      <c r="I3630">
        <v>0</v>
      </c>
      <c r="J3630">
        <v>0</v>
      </c>
      <c r="K3630">
        <v>0</v>
      </c>
      <c r="L3630">
        <v>0</v>
      </c>
      <c r="M3630">
        <v>0</v>
      </c>
      <c r="N3630">
        <v>0</v>
      </c>
    </row>
    <row r="3631" spans="1:14" x14ac:dyDescent="0.25">
      <c r="A3631" t="s">
        <v>7726</v>
      </c>
      <c r="B3631" t="s">
        <v>77</v>
      </c>
      <c r="C3631" t="s">
        <v>137</v>
      </c>
      <c r="D3631" t="s">
        <v>4064</v>
      </c>
      <c r="E3631">
        <v>3</v>
      </c>
      <c r="F3631">
        <v>2</v>
      </c>
      <c r="G3631">
        <v>1</v>
      </c>
      <c r="H3631">
        <v>0</v>
      </c>
      <c r="I3631">
        <v>0</v>
      </c>
      <c r="J3631">
        <v>0</v>
      </c>
      <c r="K3631">
        <v>0</v>
      </c>
      <c r="L3631">
        <v>0</v>
      </c>
      <c r="M3631">
        <v>0</v>
      </c>
      <c r="N3631">
        <v>0</v>
      </c>
    </row>
    <row r="3632" spans="1:14" x14ac:dyDescent="0.25">
      <c r="A3632" t="s">
        <v>7727</v>
      </c>
      <c r="B3632" t="s">
        <v>77</v>
      </c>
      <c r="C3632" t="s">
        <v>137</v>
      </c>
      <c r="D3632" t="s">
        <v>4066</v>
      </c>
      <c r="E3632">
        <v>3</v>
      </c>
      <c r="F3632">
        <v>2</v>
      </c>
      <c r="G3632">
        <v>1</v>
      </c>
      <c r="H3632">
        <v>0</v>
      </c>
      <c r="I3632">
        <v>0</v>
      </c>
      <c r="J3632">
        <v>0</v>
      </c>
      <c r="K3632">
        <v>0</v>
      </c>
      <c r="L3632">
        <v>0</v>
      </c>
      <c r="M3632">
        <v>0</v>
      </c>
      <c r="N3632">
        <v>0</v>
      </c>
    </row>
    <row r="3633" spans="1:14" x14ac:dyDescent="0.25">
      <c r="A3633" t="s">
        <v>7728</v>
      </c>
      <c r="B3633" t="s">
        <v>77</v>
      </c>
      <c r="C3633" t="s">
        <v>137</v>
      </c>
      <c r="D3633" t="s">
        <v>4068</v>
      </c>
      <c r="E3633">
        <v>0</v>
      </c>
      <c r="F3633">
        <v>0</v>
      </c>
      <c r="G3633">
        <v>0</v>
      </c>
      <c r="H3633">
        <v>0</v>
      </c>
      <c r="I3633">
        <v>0</v>
      </c>
      <c r="J3633">
        <v>3</v>
      </c>
      <c r="K3633">
        <v>0</v>
      </c>
      <c r="L3633">
        <v>0</v>
      </c>
      <c r="M3633">
        <v>0</v>
      </c>
      <c r="N3633">
        <v>0</v>
      </c>
    </row>
    <row r="3634" spans="1:14" x14ac:dyDescent="0.25">
      <c r="A3634" t="s">
        <v>7729</v>
      </c>
      <c r="B3634" t="s">
        <v>77</v>
      </c>
      <c r="C3634" t="s">
        <v>137</v>
      </c>
      <c r="D3634" t="s">
        <v>4050</v>
      </c>
      <c r="E3634">
        <v>3</v>
      </c>
      <c r="F3634">
        <v>3</v>
      </c>
      <c r="G3634">
        <v>0</v>
      </c>
      <c r="H3634">
        <v>0</v>
      </c>
      <c r="I3634">
        <v>0</v>
      </c>
      <c r="J3634">
        <v>0</v>
      </c>
      <c r="K3634">
        <v>0</v>
      </c>
      <c r="L3634">
        <v>0</v>
      </c>
      <c r="M3634">
        <v>0</v>
      </c>
      <c r="N3634">
        <v>0</v>
      </c>
    </row>
    <row r="3635" spans="1:14" x14ac:dyDescent="0.25">
      <c r="A3635" t="s">
        <v>7730</v>
      </c>
      <c r="B3635" t="s">
        <v>77</v>
      </c>
      <c r="C3635" t="s">
        <v>137</v>
      </c>
      <c r="D3635" t="s">
        <v>4052</v>
      </c>
      <c r="E3635">
        <v>0</v>
      </c>
      <c r="F3635">
        <v>0</v>
      </c>
      <c r="G3635">
        <v>0</v>
      </c>
      <c r="H3635">
        <v>0</v>
      </c>
      <c r="I3635">
        <v>0</v>
      </c>
      <c r="J3635">
        <v>3</v>
      </c>
      <c r="K3635">
        <v>0</v>
      </c>
      <c r="L3635">
        <v>0</v>
      </c>
      <c r="M3635">
        <v>0</v>
      </c>
      <c r="N3635">
        <v>0</v>
      </c>
    </row>
    <row r="3636" spans="1:14" x14ac:dyDescent="0.25">
      <c r="A3636" t="s">
        <v>7731</v>
      </c>
      <c r="B3636" t="s">
        <v>77</v>
      </c>
      <c r="C3636" t="s">
        <v>137</v>
      </c>
      <c r="D3636" t="s">
        <v>4054</v>
      </c>
      <c r="E3636">
        <v>3</v>
      </c>
      <c r="F3636">
        <v>2</v>
      </c>
      <c r="G3636">
        <v>1</v>
      </c>
      <c r="H3636">
        <v>0</v>
      </c>
      <c r="I3636">
        <v>0</v>
      </c>
      <c r="J3636">
        <v>0</v>
      </c>
      <c r="K3636">
        <v>0</v>
      </c>
      <c r="L3636">
        <v>0</v>
      </c>
      <c r="M3636">
        <v>0</v>
      </c>
      <c r="N3636">
        <v>0</v>
      </c>
    </row>
    <row r="3637" spans="1:14" x14ac:dyDescent="0.25">
      <c r="A3637" t="s">
        <v>7732</v>
      </c>
      <c r="B3637" t="s">
        <v>77</v>
      </c>
      <c r="C3637" t="s">
        <v>137</v>
      </c>
      <c r="D3637" t="s">
        <v>4056</v>
      </c>
      <c r="E3637">
        <v>0</v>
      </c>
      <c r="F3637">
        <v>0</v>
      </c>
      <c r="G3637">
        <v>0</v>
      </c>
      <c r="H3637">
        <v>0</v>
      </c>
      <c r="I3637">
        <v>0</v>
      </c>
      <c r="J3637">
        <v>0</v>
      </c>
      <c r="K3637">
        <v>1</v>
      </c>
      <c r="L3637">
        <v>1</v>
      </c>
      <c r="M3637">
        <v>0</v>
      </c>
      <c r="N3637">
        <v>0</v>
      </c>
    </row>
    <row r="3638" spans="1:14" x14ac:dyDescent="0.25">
      <c r="A3638" t="s">
        <v>7733</v>
      </c>
      <c r="B3638" t="s">
        <v>77</v>
      </c>
      <c r="C3638" t="s">
        <v>137</v>
      </c>
      <c r="D3638" t="s">
        <v>4058</v>
      </c>
      <c r="E3638">
        <v>0</v>
      </c>
      <c r="F3638">
        <v>0</v>
      </c>
      <c r="G3638">
        <v>0</v>
      </c>
      <c r="H3638">
        <v>0</v>
      </c>
      <c r="I3638">
        <v>0</v>
      </c>
      <c r="J3638">
        <v>0</v>
      </c>
      <c r="K3638">
        <v>0</v>
      </c>
      <c r="L3638">
        <v>0</v>
      </c>
      <c r="M3638">
        <v>0</v>
      </c>
      <c r="N3638">
        <v>0</v>
      </c>
    </row>
    <row r="3639" spans="1:14" x14ac:dyDescent="0.25">
      <c r="A3639" t="s">
        <v>7734</v>
      </c>
      <c r="B3639" t="s">
        <v>77</v>
      </c>
      <c r="C3639" t="s">
        <v>138</v>
      </c>
      <c r="D3639" t="s">
        <v>4060</v>
      </c>
      <c r="E3639">
        <v>0</v>
      </c>
      <c r="F3639">
        <v>0</v>
      </c>
      <c r="G3639">
        <v>0</v>
      </c>
      <c r="H3639">
        <v>0</v>
      </c>
      <c r="I3639">
        <v>0</v>
      </c>
      <c r="J3639">
        <v>1</v>
      </c>
      <c r="K3639">
        <v>0</v>
      </c>
      <c r="L3639">
        <v>0</v>
      </c>
      <c r="M3639">
        <v>0</v>
      </c>
      <c r="N3639">
        <v>0</v>
      </c>
    </row>
    <row r="3640" spans="1:14" x14ac:dyDescent="0.25">
      <c r="A3640" t="s">
        <v>7735</v>
      </c>
      <c r="B3640" t="s">
        <v>77</v>
      </c>
      <c r="C3640" t="s">
        <v>138</v>
      </c>
      <c r="D3640" t="s">
        <v>4062</v>
      </c>
      <c r="E3640">
        <v>1</v>
      </c>
      <c r="F3640">
        <v>0</v>
      </c>
      <c r="G3640">
        <v>1</v>
      </c>
      <c r="H3640">
        <v>0</v>
      </c>
      <c r="I3640">
        <v>0</v>
      </c>
      <c r="J3640">
        <v>0</v>
      </c>
      <c r="K3640">
        <v>0</v>
      </c>
      <c r="L3640">
        <v>0</v>
      </c>
      <c r="M3640">
        <v>0</v>
      </c>
      <c r="N3640">
        <v>0</v>
      </c>
    </row>
    <row r="3641" spans="1:14" x14ac:dyDescent="0.25">
      <c r="A3641" t="s">
        <v>7736</v>
      </c>
      <c r="B3641" t="s">
        <v>77</v>
      </c>
      <c r="C3641" t="s">
        <v>138</v>
      </c>
      <c r="D3641" t="s">
        <v>4064</v>
      </c>
      <c r="E3641">
        <v>1</v>
      </c>
      <c r="F3641">
        <v>0</v>
      </c>
      <c r="G3641">
        <v>1</v>
      </c>
      <c r="H3641">
        <v>0</v>
      </c>
      <c r="I3641">
        <v>0</v>
      </c>
      <c r="J3641">
        <v>0</v>
      </c>
      <c r="K3641">
        <v>0</v>
      </c>
      <c r="L3641">
        <v>0</v>
      </c>
      <c r="M3641">
        <v>0</v>
      </c>
      <c r="N3641">
        <v>0</v>
      </c>
    </row>
    <row r="3642" spans="1:14" x14ac:dyDescent="0.25">
      <c r="A3642" t="s">
        <v>7737</v>
      </c>
      <c r="B3642" t="s">
        <v>77</v>
      </c>
      <c r="C3642" t="s">
        <v>138</v>
      </c>
      <c r="D3642" t="s">
        <v>4066</v>
      </c>
      <c r="E3642">
        <v>1</v>
      </c>
      <c r="F3642">
        <v>0</v>
      </c>
      <c r="G3642">
        <v>1</v>
      </c>
      <c r="H3642">
        <v>0</v>
      </c>
      <c r="I3642">
        <v>0</v>
      </c>
      <c r="J3642">
        <v>0</v>
      </c>
      <c r="K3642">
        <v>0</v>
      </c>
      <c r="L3642">
        <v>0</v>
      </c>
      <c r="M3642">
        <v>0</v>
      </c>
      <c r="N3642">
        <v>0</v>
      </c>
    </row>
    <row r="3643" spans="1:14" x14ac:dyDescent="0.25">
      <c r="A3643" t="s">
        <v>7738</v>
      </c>
      <c r="B3643" t="s">
        <v>77</v>
      </c>
      <c r="C3643" t="s">
        <v>138</v>
      </c>
      <c r="D3643" t="s">
        <v>4068</v>
      </c>
      <c r="E3643">
        <v>0</v>
      </c>
      <c r="F3643">
        <v>0</v>
      </c>
      <c r="G3643">
        <v>0</v>
      </c>
      <c r="H3643">
        <v>0</v>
      </c>
      <c r="I3643">
        <v>0</v>
      </c>
      <c r="J3643">
        <v>1</v>
      </c>
      <c r="K3643">
        <v>0</v>
      </c>
      <c r="L3643">
        <v>0</v>
      </c>
      <c r="M3643">
        <v>0</v>
      </c>
      <c r="N3643">
        <v>0</v>
      </c>
    </row>
    <row r="3644" spans="1:14" x14ac:dyDescent="0.25">
      <c r="A3644" t="s">
        <v>7739</v>
      </c>
      <c r="B3644" t="s">
        <v>77</v>
      </c>
      <c r="C3644" t="s">
        <v>138</v>
      </c>
      <c r="D3644" t="s">
        <v>4050</v>
      </c>
      <c r="E3644">
        <v>1</v>
      </c>
      <c r="F3644">
        <v>0</v>
      </c>
      <c r="G3644">
        <v>1</v>
      </c>
      <c r="H3644">
        <v>0</v>
      </c>
      <c r="I3644">
        <v>0</v>
      </c>
      <c r="J3644">
        <v>0</v>
      </c>
      <c r="K3644">
        <v>0</v>
      </c>
      <c r="L3644">
        <v>0</v>
      </c>
      <c r="M3644">
        <v>0</v>
      </c>
      <c r="N3644">
        <v>0</v>
      </c>
    </row>
    <row r="3645" spans="1:14" x14ac:dyDescent="0.25">
      <c r="A3645" t="s">
        <v>7740</v>
      </c>
      <c r="B3645" t="s">
        <v>77</v>
      </c>
      <c r="C3645" t="s">
        <v>138</v>
      </c>
      <c r="D3645" t="s">
        <v>4052</v>
      </c>
      <c r="E3645">
        <v>0</v>
      </c>
      <c r="F3645">
        <v>0</v>
      </c>
      <c r="G3645">
        <v>0</v>
      </c>
      <c r="H3645">
        <v>0</v>
      </c>
      <c r="I3645">
        <v>0</v>
      </c>
      <c r="J3645">
        <v>1</v>
      </c>
      <c r="K3645">
        <v>0</v>
      </c>
      <c r="L3645">
        <v>0</v>
      </c>
      <c r="M3645">
        <v>0</v>
      </c>
      <c r="N3645">
        <v>0</v>
      </c>
    </row>
    <row r="3646" spans="1:14" x14ac:dyDescent="0.25">
      <c r="A3646" t="s">
        <v>7741</v>
      </c>
      <c r="B3646" t="s">
        <v>77</v>
      </c>
      <c r="C3646" t="s">
        <v>138</v>
      </c>
      <c r="D3646" t="s">
        <v>4054</v>
      </c>
      <c r="E3646">
        <v>1</v>
      </c>
      <c r="F3646">
        <v>0</v>
      </c>
      <c r="G3646">
        <v>1</v>
      </c>
      <c r="H3646">
        <v>0</v>
      </c>
      <c r="I3646">
        <v>0</v>
      </c>
      <c r="J3646">
        <v>0</v>
      </c>
      <c r="K3646">
        <v>0</v>
      </c>
      <c r="L3646">
        <v>0</v>
      </c>
      <c r="M3646">
        <v>0</v>
      </c>
      <c r="N3646">
        <v>0</v>
      </c>
    </row>
    <row r="3647" spans="1:14" x14ac:dyDescent="0.25">
      <c r="A3647" t="s">
        <v>7742</v>
      </c>
      <c r="B3647" t="s">
        <v>77</v>
      </c>
      <c r="C3647" t="s">
        <v>138</v>
      </c>
      <c r="D3647" t="s">
        <v>4056</v>
      </c>
      <c r="E3647">
        <v>0</v>
      </c>
      <c r="F3647">
        <v>0</v>
      </c>
      <c r="G3647">
        <v>0</v>
      </c>
      <c r="H3647">
        <v>0</v>
      </c>
      <c r="I3647">
        <v>0</v>
      </c>
      <c r="J3647">
        <v>0</v>
      </c>
      <c r="K3647">
        <v>1</v>
      </c>
      <c r="L3647">
        <v>1</v>
      </c>
      <c r="M3647">
        <v>0</v>
      </c>
      <c r="N3647">
        <v>0</v>
      </c>
    </row>
    <row r="3648" spans="1:14" x14ac:dyDescent="0.25">
      <c r="A3648" t="s">
        <v>7743</v>
      </c>
      <c r="B3648" t="s">
        <v>77</v>
      </c>
      <c r="C3648" t="s">
        <v>138</v>
      </c>
      <c r="D3648" t="s">
        <v>4058</v>
      </c>
      <c r="E3648">
        <v>0</v>
      </c>
      <c r="F3648">
        <v>0</v>
      </c>
      <c r="G3648">
        <v>0</v>
      </c>
      <c r="H3648">
        <v>0</v>
      </c>
      <c r="I3648">
        <v>0</v>
      </c>
      <c r="J3648">
        <v>0</v>
      </c>
      <c r="K3648">
        <v>1</v>
      </c>
      <c r="L3648">
        <v>1</v>
      </c>
      <c r="M3648">
        <v>0</v>
      </c>
      <c r="N3648">
        <v>0</v>
      </c>
    </row>
    <row r="3649" spans="1:14" x14ac:dyDescent="0.25">
      <c r="A3649" t="s">
        <v>7744</v>
      </c>
      <c r="B3649" t="s">
        <v>77</v>
      </c>
      <c r="C3649" t="s">
        <v>139</v>
      </c>
      <c r="D3649" t="s">
        <v>4060</v>
      </c>
      <c r="E3649">
        <v>0</v>
      </c>
      <c r="F3649">
        <v>0</v>
      </c>
      <c r="G3649">
        <v>0</v>
      </c>
      <c r="H3649">
        <v>0</v>
      </c>
      <c r="I3649">
        <v>0</v>
      </c>
      <c r="J3649">
        <v>2</v>
      </c>
      <c r="K3649">
        <v>0</v>
      </c>
      <c r="L3649">
        <v>0</v>
      </c>
      <c r="M3649">
        <v>0</v>
      </c>
      <c r="N3649">
        <v>0</v>
      </c>
    </row>
    <row r="3650" spans="1:14" x14ac:dyDescent="0.25">
      <c r="A3650" t="s">
        <v>7745</v>
      </c>
      <c r="B3650" t="s">
        <v>77</v>
      </c>
      <c r="C3650" t="s">
        <v>139</v>
      </c>
      <c r="D3650" t="s">
        <v>4062</v>
      </c>
      <c r="E3650">
        <v>2</v>
      </c>
      <c r="F3650">
        <v>1</v>
      </c>
      <c r="G3650">
        <v>1</v>
      </c>
      <c r="H3650">
        <v>0</v>
      </c>
      <c r="I3650">
        <v>0</v>
      </c>
      <c r="J3650">
        <v>0</v>
      </c>
      <c r="K3650">
        <v>0</v>
      </c>
      <c r="L3650">
        <v>0</v>
      </c>
      <c r="M3650">
        <v>0</v>
      </c>
      <c r="N3650">
        <v>0</v>
      </c>
    </row>
    <row r="3651" spans="1:14" x14ac:dyDescent="0.25">
      <c r="A3651" t="s">
        <v>7746</v>
      </c>
      <c r="B3651" t="s">
        <v>77</v>
      </c>
      <c r="C3651" t="s">
        <v>139</v>
      </c>
      <c r="D3651" t="s">
        <v>4064</v>
      </c>
      <c r="E3651">
        <v>2</v>
      </c>
      <c r="F3651">
        <v>1</v>
      </c>
      <c r="G3651">
        <v>1</v>
      </c>
      <c r="H3651">
        <v>0</v>
      </c>
      <c r="I3651">
        <v>0</v>
      </c>
      <c r="J3651">
        <v>0</v>
      </c>
      <c r="K3651">
        <v>0</v>
      </c>
      <c r="L3651">
        <v>0</v>
      </c>
      <c r="M3651">
        <v>0</v>
      </c>
      <c r="N3651">
        <v>0</v>
      </c>
    </row>
    <row r="3652" spans="1:14" x14ac:dyDescent="0.25">
      <c r="A3652" t="s">
        <v>7747</v>
      </c>
      <c r="B3652" t="s">
        <v>77</v>
      </c>
      <c r="C3652" t="s">
        <v>139</v>
      </c>
      <c r="D3652" t="s">
        <v>4066</v>
      </c>
      <c r="E3652">
        <v>2</v>
      </c>
      <c r="F3652">
        <v>1</v>
      </c>
      <c r="G3652">
        <v>1</v>
      </c>
      <c r="H3652">
        <v>0</v>
      </c>
      <c r="I3652">
        <v>0</v>
      </c>
      <c r="J3652">
        <v>0</v>
      </c>
      <c r="K3652">
        <v>0</v>
      </c>
      <c r="L3652">
        <v>0</v>
      </c>
      <c r="M3652">
        <v>0</v>
      </c>
      <c r="N3652">
        <v>0</v>
      </c>
    </row>
    <row r="3653" spans="1:14" x14ac:dyDescent="0.25">
      <c r="A3653" t="s">
        <v>7748</v>
      </c>
      <c r="B3653" t="s">
        <v>77</v>
      </c>
      <c r="C3653" t="s">
        <v>139</v>
      </c>
      <c r="D3653" t="s">
        <v>4068</v>
      </c>
      <c r="E3653">
        <v>0</v>
      </c>
      <c r="F3653">
        <v>0</v>
      </c>
      <c r="G3653">
        <v>0</v>
      </c>
      <c r="H3653">
        <v>0</v>
      </c>
      <c r="I3653">
        <v>0</v>
      </c>
      <c r="J3653">
        <v>2</v>
      </c>
      <c r="K3653">
        <v>0</v>
      </c>
      <c r="L3653">
        <v>0</v>
      </c>
      <c r="M3653">
        <v>0</v>
      </c>
      <c r="N3653">
        <v>0</v>
      </c>
    </row>
    <row r="3654" spans="1:14" x14ac:dyDescent="0.25">
      <c r="A3654" t="s">
        <v>7749</v>
      </c>
      <c r="B3654" t="s">
        <v>77</v>
      </c>
      <c r="C3654" t="s">
        <v>139</v>
      </c>
      <c r="D3654" t="s">
        <v>4050</v>
      </c>
      <c r="E3654">
        <v>2</v>
      </c>
      <c r="F3654">
        <v>1</v>
      </c>
      <c r="G3654">
        <v>1</v>
      </c>
      <c r="H3654">
        <v>0</v>
      </c>
      <c r="I3654">
        <v>0</v>
      </c>
      <c r="J3654">
        <v>0</v>
      </c>
      <c r="K3654">
        <v>0</v>
      </c>
      <c r="L3654">
        <v>0</v>
      </c>
      <c r="M3654">
        <v>0</v>
      </c>
      <c r="N3654">
        <v>0</v>
      </c>
    </row>
    <row r="3655" spans="1:14" x14ac:dyDescent="0.25">
      <c r="A3655" t="s">
        <v>7750</v>
      </c>
      <c r="B3655" t="s">
        <v>77</v>
      </c>
      <c r="C3655" t="s">
        <v>139</v>
      </c>
      <c r="D3655" t="s">
        <v>4052</v>
      </c>
      <c r="E3655">
        <v>0</v>
      </c>
      <c r="F3655">
        <v>0</v>
      </c>
      <c r="G3655">
        <v>0</v>
      </c>
      <c r="H3655">
        <v>0</v>
      </c>
      <c r="I3655">
        <v>0</v>
      </c>
      <c r="J3655">
        <v>2</v>
      </c>
      <c r="K3655">
        <v>0</v>
      </c>
      <c r="L3655">
        <v>0</v>
      </c>
      <c r="M3655">
        <v>0</v>
      </c>
      <c r="N3655">
        <v>0</v>
      </c>
    </row>
    <row r="3656" spans="1:14" x14ac:dyDescent="0.25">
      <c r="A3656" t="s">
        <v>7751</v>
      </c>
      <c r="B3656" t="s">
        <v>77</v>
      </c>
      <c r="C3656" t="s">
        <v>139</v>
      </c>
      <c r="D3656" t="s">
        <v>4054</v>
      </c>
      <c r="E3656">
        <v>2</v>
      </c>
      <c r="F3656">
        <v>1</v>
      </c>
      <c r="G3656">
        <v>1</v>
      </c>
      <c r="H3656">
        <v>0</v>
      </c>
      <c r="I3656">
        <v>0</v>
      </c>
      <c r="J3656">
        <v>0</v>
      </c>
      <c r="K3656">
        <v>0</v>
      </c>
      <c r="L3656">
        <v>0</v>
      </c>
      <c r="M3656">
        <v>0</v>
      </c>
      <c r="N3656">
        <v>0</v>
      </c>
    </row>
    <row r="3657" spans="1:14" x14ac:dyDescent="0.25">
      <c r="A3657" t="s">
        <v>7752</v>
      </c>
      <c r="B3657" t="s">
        <v>77</v>
      </c>
      <c r="C3657" t="s">
        <v>139</v>
      </c>
      <c r="D3657" t="s">
        <v>4056</v>
      </c>
      <c r="E3657">
        <v>0</v>
      </c>
      <c r="F3657">
        <v>0</v>
      </c>
      <c r="G3657">
        <v>0</v>
      </c>
      <c r="H3657">
        <v>0</v>
      </c>
      <c r="I3657">
        <v>0</v>
      </c>
      <c r="J3657">
        <v>0</v>
      </c>
      <c r="K3657">
        <v>2</v>
      </c>
      <c r="L3657">
        <v>2</v>
      </c>
      <c r="M3657">
        <v>0</v>
      </c>
      <c r="N3657">
        <v>0</v>
      </c>
    </row>
    <row r="3658" spans="1:14" x14ac:dyDescent="0.25">
      <c r="A3658" t="s">
        <v>7753</v>
      </c>
      <c r="B3658" t="s">
        <v>77</v>
      </c>
      <c r="C3658" t="s">
        <v>139</v>
      </c>
      <c r="D3658" t="s">
        <v>4058</v>
      </c>
      <c r="E3658">
        <v>0</v>
      </c>
      <c r="F3658">
        <v>0</v>
      </c>
      <c r="G3658">
        <v>0</v>
      </c>
      <c r="H3658">
        <v>0</v>
      </c>
      <c r="I3658">
        <v>0</v>
      </c>
      <c r="J3658">
        <v>0</v>
      </c>
      <c r="K3658">
        <v>2</v>
      </c>
      <c r="L3658">
        <v>2</v>
      </c>
      <c r="M3658">
        <v>0</v>
      </c>
      <c r="N3658">
        <v>0</v>
      </c>
    </row>
    <row r="3659" spans="1:14" x14ac:dyDescent="0.25">
      <c r="A3659" t="s">
        <v>7754</v>
      </c>
      <c r="B3659" t="s">
        <v>77</v>
      </c>
      <c r="C3659" t="s">
        <v>142</v>
      </c>
      <c r="D3659" t="s">
        <v>4060</v>
      </c>
      <c r="E3659">
        <v>0</v>
      </c>
      <c r="F3659">
        <v>0</v>
      </c>
      <c r="G3659">
        <v>0</v>
      </c>
      <c r="H3659">
        <v>0</v>
      </c>
      <c r="I3659">
        <v>0</v>
      </c>
      <c r="J3659">
        <v>4</v>
      </c>
      <c r="K3659">
        <v>0</v>
      </c>
      <c r="L3659">
        <v>0</v>
      </c>
      <c r="M3659">
        <v>0</v>
      </c>
      <c r="N3659">
        <v>0</v>
      </c>
    </row>
    <row r="3660" spans="1:14" x14ac:dyDescent="0.25">
      <c r="A3660" t="s">
        <v>7755</v>
      </c>
      <c r="B3660" t="s">
        <v>77</v>
      </c>
      <c r="C3660" t="s">
        <v>142</v>
      </c>
      <c r="D3660" t="s">
        <v>4062</v>
      </c>
      <c r="E3660">
        <v>4</v>
      </c>
      <c r="F3660">
        <v>1</v>
      </c>
      <c r="G3660">
        <v>3</v>
      </c>
      <c r="H3660">
        <v>0</v>
      </c>
      <c r="I3660">
        <v>0</v>
      </c>
      <c r="J3660">
        <v>0</v>
      </c>
      <c r="K3660">
        <v>0</v>
      </c>
      <c r="L3660">
        <v>0</v>
      </c>
      <c r="M3660">
        <v>0</v>
      </c>
      <c r="N3660">
        <v>0</v>
      </c>
    </row>
    <row r="3661" spans="1:14" x14ac:dyDescent="0.25">
      <c r="A3661" t="s">
        <v>7756</v>
      </c>
      <c r="B3661" t="s">
        <v>77</v>
      </c>
      <c r="C3661" t="s">
        <v>142</v>
      </c>
      <c r="D3661" t="s">
        <v>4064</v>
      </c>
      <c r="E3661">
        <v>3</v>
      </c>
      <c r="F3661">
        <v>0</v>
      </c>
      <c r="G3661">
        <v>3</v>
      </c>
      <c r="H3661">
        <v>0</v>
      </c>
      <c r="I3661">
        <v>0</v>
      </c>
      <c r="J3661">
        <v>1</v>
      </c>
      <c r="K3661">
        <v>0</v>
      </c>
      <c r="L3661">
        <v>0</v>
      </c>
      <c r="M3661">
        <v>0</v>
      </c>
      <c r="N3661">
        <v>0</v>
      </c>
    </row>
    <row r="3662" spans="1:14" x14ac:dyDescent="0.25">
      <c r="A3662" t="s">
        <v>7757</v>
      </c>
      <c r="B3662" t="s">
        <v>77</v>
      </c>
      <c r="C3662" t="s">
        <v>142</v>
      </c>
      <c r="D3662" t="s">
        <v>4066</v>
      </c>
      <c r="E3662">
        <v>4</v>
      </c>
      <c r="F3662">
        <v>1</v>
      </c>
      <c r="G3662">
        <v>3</v>
      </c>
      <c r="H3662">
        <v>0</v>
      </c>
      <c r="I3662">
        <v>0</v>
      </c>
      <c r="J3662">
        <v>0</v>
      </c>
      <c r="K3662">
        <v>0</v>
      </c>
      <c r="L3662">
        <v>0</v>
      </c>
      <c r="M3662">
        <v>0</v>
      </c>
      <c r="N3662">
        <v>0</v>
      </c>
    </row>
    <row r="3663" spans="1:14" x14ac:dyDescent="0.25">
      <c r="A3663" t="s">
        <v>7758</v>
      </c>
      <c r="B3663" t="s">
        <v>77</v>
      </c>
      <c r="C3663" t="s">
        <v>142</v>
      </c>
      <c r="D3663" t="s">
        <v>4068</v>
      </c>
      <c r="E3663">
        <v>0</v>
      </c>
      <c r="F3663">
        <v>0</v>
      </c>
      <c r="G3663">
        <v>0</v>
      </c>
      <c r="H3663">
        <v>0</v>
      </c>
      <c r="I3663">
        <v>0</v>
      </c>
      <c r="J3663">
        <v>4</v>
      </c>
      <c r="K3663">
        <v>0</v>
      </c>
      <c r="L3663">
        <v>0</v>
      </c>
      <c r="M3663">
        <v>0</v>
      </c>
      <c r="N3663">
        <v>0</v>
      </c>
    </row>
    <row r="3664" spans="1:14" x14ac:dyDescent="0.25">
      <c r="A3664" t="s">
        <v>7759</v>
      </c>
      <c r="B3664" t="s">
        <v>77</v>
      </c>
      <c r="C3664" t="s">
        <v>142</v>
      </c>
      <c r="D3664" t="s">
        <v>4050</v>
      </c>
      <c r="E3664">
        <v>4</v>
      </c>
      <c r="F3664">
        <v>1</v>
      </c>
      <c r="G3664">
        <v>3</v>
      </c>
      <c r="H3664">
        <v>0</v>
      </c>
      <c r="I3664">
        <v>0</v>
      </c>
      <c r="J3664">
        <v>0</v>
      </c>
      <c r="K3664">
        <v>0</v>
      </c>
      <c r="L3664">
        <v>0</v>
      </c>
      <c r="M3664">
        <v>0</v>
      </c>
      <c r="N3664">
        <v>0</v>
      </c>
    </row>
    <row r="3665" spans="1:14" x14ac:dyDescent="0.25">
      <c r="A3665" t="s">
        <v>7760</v>
      </c>
      <c r="B3665" t="s">
        <v>77</v>
      </c>
      <c r="C3665" t="s">
        <v>142</v>
      </c>
      <c r="D3665" t="s">
        <v>4052</v>
      </c>
      <c r="E3665">
        <v>0</v>
      </c>
      <c r="F3665">
        <v>0</v>
      </c>
      <c r="G3665">
        <v>0</v>
      </c>
      <c r="H3665">
        <v>0</v>
      </c>
      <c r="I3665">
        <v>0</v>
      </c>
      <c r="J3665">
        <v>4</v>
      </c>
      <c r="K3665">
        <v>0</v>
      </c>
      <c r="L3665">
        <v>0</v>
      </c>
      <c r="M3665">
        <v>0</v>
      </c>
      <c r="N3665">
        <v>0</v>
      </c>
    </row>
    <row r="3666" spans="1:14" x14ac:dyDescent="0.25">
      <c r="A3666" t="s">
        <v>7761</v>
      </c>
      <c r="B3666" t="s">
        <v>77</v>
      </c>
      <c r="C3666" t="s">
        <v>142</v>
      </c>
      <c r="D3666" t="s">
        <v>4054</v>
      </c>
      <c r="E3666">
        <v>3</v>
      </c>
      <c r="F3666">
        <v>0</v>
      </c>
      <c r="G3666">
        <v>3</v>
      </c>
      <c r="H3666">
        <v>0</v>
      </c>
      <c r="I3666">
        <v>0</v>
      </c>
      <c r="J3666">
        <v>1</v>
      </c>
      <c r="K3666">
        <v>0</v>
      </c>
      <c r="L3666">
        <v>0</v>
      </c>
      <c r="M3666">
        <v>0</v>
      </c>
      <c r="N3666">
        <v>0</v>
      </c>
    </row>
    <row r="3667" spans="1:14" x14ac:dyDescent="0.25">
      <c r="A3667" t="s">
        <v>7762</v>
      </c>
      <c r="B3667" t="s">
        <v>77</v>
      </c>
      <c r="C3667" t="s">
        <v>142</v>
      </c>
      <c r="D3667" t="s">
        <v>4056</v>
      </c>
      <c r="E3667">
        <v>0</v>
      </c>
      <c r="F3667">
        <v>0</v>
      </c>
      <c r="G3667">
        <v>0</v>
      </c>
      <c r="H3667">
        <v>0</v>
      </c>
      <c r="I3667">
        <v>0</v>
      </c>
      <c r="J3667">
        <v>0</v>
      </c>
      <c r="K3667">
        <v>3</v>
      </c>
      <c r="L3667">
        <v>3</v>
      </c>
      <c r="M3667">
        <v>0</v>
      </c>
      <c r="N3667">
        <v>0</v>
      </c>
    </row>
    <row r="3668" spans="1:14" x14ac:dyDescent="0.25">
      <c r="A3668" t="s">
        <v>7763</v>
      </c>
      <c r="B3668" t="s">
        <v>77</v>
      </c>
      <c r="C3668" t="s">
        <v>142</v>
      </c>
      <c r="D3668" t="s">
        <v>4058</v>
      </c>
      <c r="E3668">
        <v>0</v>
      </c>
      <c r="F3668">
        <v>0</v>
      </c>
      <c r="G3668">
        <v>0</v>
      </c>
      <c r="H3668">
        <v>0</v>
      </c>
      <c r="I3668">
        <v>0</v>
      </c>
      <c r="J3668">
        <v>0</v>
      </c>
      <c r="K3668">
        <v>3</v>
      </c>
      <c r="L3668">
        <v>3</v>
      </c>
      <c r="M3668">
        <v>0</v>
      </c>
      <c r="N3668">
        <v>0</v>
      </c>
    </row>
    <row r="3669" spans="1:14" x14ac:dyDescent="0.25">
      <c r="A3669" t="s">
        <v>7764</v>
      </c>
      <c r="B3669" t="s">
        <v>77</v>
      </c>
      <c r="C3669" t="s">
        <v>143</v>
      </c>
      <c r="D3669" t="s">
        <v>4060</v>
      </c>
      <c r="E3669">
        <v>0</v>
      </c>
      <c r="F3669">
        <v>0</v>
      </c>
      <c r="G3669">
        <v>0</v>
      </c>
      <c r="H3669">
        <v>0</v>
      </c>
      <c r="I3669">
        <v>0</v>
      </c>
      <c r="J3669">
        <v>1</v>
      </c>
      <c r="K3669">
        <v>0</v>
      </c>
      <c r="L3669">
        <v>0</v>
      </c>
      <c r="M3669">
        <v>0</v>
      </c>
      <c r="N3669">
        <v>0</v>
      </c>
    </row>
    <row r="3670" spans="1:14" x14ac:dyDescent="0.25">
      <c r="A3670" t="s">
        <v>7765</v>
      </c>
      <c r="B3670" t="s">
        <v>77</v>
      </c>
      <c r="C3670" t="s">
        <v>143</v>
      </c>
      <c r="D3670" t="s">
        <v>4062</v>
      </c>
      <c r="E3670">
        <v>1</v>
      </c>
      <c r="F3670">
        <v>0</v>
      </c>
      <c r="G3670">
        <v>1</v>
      </c>
      <c r="H3670">
        <v>0</v>
      </c>
      <c r="I3670">
        <v>0</v>
      </c>
      <c r="J3670">
        <v>0</v>
      </c>
      <c r="K3670">
        <v>0</v>
      </c>
      <c r="L3670">
        <v>0</v>
      </c>
      <c r="M3670">
        <v>0</v>
      </c>
      <c r="N3670">
        <v>0</v>
      </c>
    </row>
    <row r="3671" spans="1:14" x14ac:dyDescent="0.25">
      <c r="A3671" t="s">
        <v>7766</v>
      </c>
      <c r="B3671" t="s">
        <v>77</v>
      </c>
      <c r="C3671" t="s">
        <v>143</v>
      </c>
      <c r="D3671" t="s">
        <v>4064</v>
      </c>
      <c r="E3671">
        <v>1</v>
      </c>
      <c r="F3671">
        <v>0</v>
      </c>
      <c r="G3671">
        <v>1</v>
      </c>
      <c r="H3671">
        <v>0</v>
      </c>
      <c r="I3671">
        <v>0</v>
      </c>
      <c r="J3671">
        <v>0</v>
      </c>
      <c r="K3671">
        <v>0</v>
      </c>
      <c r="L3671">
        <v>0</v>
      </c>
      <c r="M3671">
        <v>0</v>
      </c>
      <c r="N3671">
        <v>0</v>
      </c>
    </row>
    <row r="3672" spans="1:14" x14ac:dyDescent="0.25">
      <c r="A3672" t="s">
        <v>7767</v>
      </c>
      <c r="B3672" t="s">
        <v>77</v>
      </c>
      <c r="C3672" t="s">
        <v>143</v>
      </c>
      <c r="D3672" t="s">
        <v>4066</v>
      </c>
      <c r="E3672">
        <v>1</v>
      </c>
      <c r="F3672">
        <v>0</v>
      </c>
      <c r="G3672">
        <v>1</v>
      </c>
      <c r="H3672">
        <v>0</v>
      </c>
      <c r="I3672">
        <v>0</v>
      </c>
      <c r="J3672">
        <v>0</v>
      </c>
      <c r="K3672">
        <v>0</v>
      </c>
      <c r="L3672">
        <v>0</v>
      </c>
      <c r="M3672">
        <v>0</v>
      </c>
      <c r="N3672">
        <v>0</v>
      </c>
    </row>
    <row r="3673" spans="1:14" x14ac:dyDescent="0.25">
      <c r="A3673" t="s">
        <v>7768</v>
      </c>
      <c r="B3673" t="s">
        <v>77</v>
      </c>
      <c r="C3673" t="s">
        <v>143</v>
      </c>
      <c r="D3673" t="s">
        <v>4068</v>
      </c>
      <c r="E3673">
        <v>0</v>
      </c>
      <c r="F3673">
        <v>0</v>
      </c>
      <c r="G3673">
        <v>0</v>
      </c>
      <c r="H3673">
        <v>0</v>
      </c>
      <c r="I3673">
        <v>0</v>
      </c>
      <c r="J3673">
        <v>1</v>
      </c>
      <c r="K3673">
        <v>0</v>
      </c>
      <c r="L3673">
        <v>0</v>
      </c>
      <c r="M3673">
        <v>0</v>
      </c>
      <c r="N3673">
        <v>0</v>
      </c>
    </row>
    <row r="3674" spans="1:14" x14ac:dyDescent="0.25">
      <c r="A3674" t="s">
        <v>7769</v>
      </c>
      <c r="B3674" t="s">
        <v>77</v>
      </c>
      <c r="C3674" t="s">
        <v>143</v>
      </c>
      <c r="D3674" t="s">
        <v>4050</v>
      </c>
      <c r="E3674">
        <v>1</v>
      </c>
      <c r="F3674">
        <v>0</v>
      </c>
      <c r="G3674">
        <v>1</v>
      </c>
      <c r="H3674">
        <v>0</v>
      </c>
      <c r="I3674">
        <v>0</v>
      </c>
      <c r="J3674">
        <v>0</v>
      </c>
      <c r="K3674">
        <v>0</v>
      </c>
      <c r="L3674">
        <v>0</v>
      </c>
      <c r="M3674">
        <v>0</v>
      </c>
      <c r="N3674">
        <v>0</v>
      </c>
    </row>
    <row r="3675" spans="1:14" x14ac:dyDescent="0.25">
      <c r="A3675" t="s">
        <v>7770</v>
      </c>
      <c r="B3675" t="s">
        <v>77</v>
      </c>
      <c r="C3675" t="s">
        <v>143</v>
      </c>
      <c r="D3675" t="s">
        <v>4052</v>
      </c>
      <c r="E3675">
        <v>0</v>
      </c>
      <c r="F3675">
        <v>0</v>
      </c>
      <c r="G3675">
        <v>0</v>
      </c>
      <c r="H3675">
        <v>0</v>
      </c>
      <c r="I3675">
        <v>0</v>
      </c>
      <c r="J3675">
        <v>1</v>
      </c>
      <c r="K3675">
        <v>0</v>
      </c>
      <c r="L3675">
        <v>0</v>
      </c>
      <c r="M3675">
        <v>0</v>
      </c>
      <c r="N3675">
        <v>0</v>
      </c>
    </row>
    <row r="3676" spans="1:14" x14ac:dyDescent="0.25">
      <c r="A3676" t="s">
        <v>7771</v>
      </c>
      <c r="B3676" t="s">
        <v>77</v>
      </c>
      <c r="C3676" t="s">
        <v>143</v>
      </c>
      <c r="D3676" t="s">
        <v>4054</v>
      </c>
      <c r="E3676">
        <v>1</v>
      </c>
      <c r="F3676">
        <v>0</v>
      </c>
      <c r="G3676">
        <v>1</v>
      </c>
      <c r="H3676">
        <v>0</v>
      </c>
      <c r="I3676">
        <v>0</v>
      </c>
      <c r="J3676">
        <v>0</v>
      </c>
      <c r="K3676">
        <v>0</v>
      </c>
      <c r="L3676">
        <v>0</v>
      </c>
      <c r="M3676">
        <v>0</v>
      </c>
      <c r="N3676">
        <v>0</v>
      </c>
    </row>
    <row r="3677" spans="1:14" x14ac:dyDescent="0.25">
      <c r="A3677" t="s">
        <v>7772</v>
      </c>
      <c r="B3677" t="s">
        <v>77</v>
      </c>
      <c r="C3677" t="s">
        <v>143</v>
      </c>
      <c r="D3677" t="s">
        <v>4056</v>
      </c>
      <c r="E3677">
        <v>0</v>
      </c>
      <c r="F3677">
        <v>0</v>
      </c>
      <c r="G3677">
        <v>0</v>
      </c>
      <c r="H3677">
        <v>0</v>
      </c>
      <c r="I3677">
        <v>0</v>
      </c>
      <c r="J3677">
        <v>0</v>
      </c>
      <c r="K3677">
        <v>1</v>
      </c>
      <c r="L3677">
        <v>1</v>
      </c>
      <c r="M3677">
        <v>0</v>
      </c>
      <c r="N3677">
        <v>0</v>
      </c>
    </row>
    <row r="3678" spans="1:14" x14ac:dyDescent="0.25">
      <c r="A3678" t="s">
        <v>7773</v>
      </c>
      <c r="B3678" t="s">
        <v>77</v>
      </c>
      <c r="C3678" t="s">
        <v>143</v>
      </c>
      <c r="D3678" t="s">
        <v>4058</v>
      </c>
      <c r="E3678">
        <v>0</v>
      </c>
      <c r="F3678">
        <v>0</v>
      </c>
      <c r="G3678">
        <v>0</v>
      </c>
      <c r="H3678">
        <v>0</v>
      </c>
      <c r="I3678">
        <v>0</v>
      </c>
      <c r="J3678">
        <v>0</v>
      </c>
      <c r="K3678">
        <v>0</v>
      </c>
      <c r="L3678">
        <v>0</v>
      </c>
      <c r="M3678">
        <v>0</v>
      </c>
      <c r="N3678">
        <v>0</v>
      </c>
    </row>
    <row r="3679" spans="1:14" x14ac:dyDescent="0.25">
      <c r="A3679" t="s">
        <v>7774</v>
      </c>
      <c r="B3679" t="s">
        <v>77</v>
      </c>
      <c r="C3679" t="s">
        <v>144</v>
      </c>
      <c r="D3679" t="s">
        <v>4060</v>
      </c>
      <c r="E3679">
        <v>0</v>
      </c>
      <c r="F3679">
        <v>0</v>
      </c>
      <c r="G3679">
        <v>0</v>
      </c>
      <c r="H3679">
        <v>0</v>
      </c>
      <c r="I3679">
        <v>0</v>
      </c>
      <c r="J3679">
        <v>1</v>
      </c>
      <c r="K3679">
        <v>0</v>
      </c>
      <c r="L3679">
        <v>0</v>
      </c>
      <c r="M3679">
        <v>0</v>
      </c>
      <c r="N3679">
        <v>0</v>
      </c>
    </row>
    <row r="3680" spans="1:14" x14ac:dyDescent="0.25">
      <c r="A3680" t="s">
        <v>7775</v>
      </c>
      <c r="B3680" t="s">
        <v>77</v>
      </c>
      <c r="C3680" t="s">
        <v>144</v>
      </c>
      <c r="D3680" t="s">
        <v>4062</v>
      </c>
      <c r="E3680">
        <v>1</v>
      </c>
      <c r="F3680">
        <v>1</v>
      </c>
      <c r="G3680">
        <v>0</v>
      </c>
      <c r="H3680">
        <v>0</v>
      </c>
      <c r="I3680">
        <v>0</v>
      </c>
      <c r="J3680">
        <v>0</v>
      </c>
      <c r="K3680">
        <v>0</v>
      </c>
      <c r="L3680">
        <v>0</v>
      </c>
      <c r="M3680">
        <v>0</v>
      </c>
      <c r="N3680">
        <v>0</v>
      </c>
    </row>
    <row r="3681" spans="1:14" x14ac:dyDescent="0.25">
      <c r="A3681" t="s">
        <v>7776</v>
      </c>
      <c r="B3681" t="s">
        <v>77</v>
      </c>
      <c r="C3681" t="s">
        <v>144</v>
      </c>
      <c r="D3681" t="s">
        <v>4064</v>
      </c>
      <c r="E3681">
        <v>1</v>
      </c>
      <c r="F3681">
        <v>1</v>
      </c>
      <c r="G3681">
        <v>0</v>
      </c>
      <c r="H3681">
        <v>0</v>
      </c>
      <c r="I3681">
        <v>0</v>
      </c>
      <c r="J3681">
        <v>0</v>
      </c>
      <c r="K3681">
        <v>0</v>
      </c>
      <c r="L3681">
        <v>0</v>
      </c>
      <c r="M3681">
        <v>0</v>
      </c>
      <c r="N3681">
        <v>0</v>
      </c>
    </row>
    <row r="3682" spans="1:14" x14ac:dyDescent="0.25">
      <c r="A3682" t="s">
        <v>7777</v>
      </c>
      <c r="B3682" t="s">
        <v>77</v>
      </c>
      <c r="C3682" t="s">
        <v>144</v>
      </c>
      <c r="D3682" t="s">
        <v>4066</v>
      </c>
      <c r="E3682">
        <v>1</v>
      </c>
      <c r="F3682">
        <v>1</v>
      </c>
      <c r="G3682">
        <v>0</v>
      </c>
      <c r="H3682">
        <v>0</v>
      </c>
      <c r="I3682">
        <v>0</v>
      </c>
      <c r="J3682">
        <v>0</v>
      </c>
      <c r="K3682">
        <v>0</v>
      </c>
      <c r="L3682">
        <v>0</v>
      </c>
      <c r="M3682">
        <v>0</v>
      </c>
      <c r="N3682">
        <v>0</v>
      </c>
    </row>
    <row r="3683" spans="1:14" x14ac:dyDescent="0.25">
      <c r="A3683" t="s">
        <v>7778</v>
      </c>
      <c r="B3683" t="s">
        <v>77</v>
      </c>
      <c r="C3683" t="s">
        <v>144</v>
      </c>
      <c r="D3683" t="s">
        <v>4068</v>
      </c>
      <c r="E3683">
        <v>0</v>
      </c>
      <c r="F3683">
        <v>0</v>
      </c>
      <c r="G3683">
        <v>0</v>
      </c>
      <c r="H3683">
        <v>0</v>
      </c>
      <c r="I3683">
        <v>0</v>
      </c>
      <c r="J3683">
        <v>1</v>
      </c>
      <c r="K3683">
        <v>0</v>
      </c>
      <c r="L3683">
        <v>0</v>
      </c>
      <c r="M3683">
        <v>0</v>
      </c>
      <c r="N3683">
        <v>0</v>
      </c>
    </row>
    <row r="3684" spans="1:14" x14ac:dyDescent="0.25">
      <c r="A3684" t="s">
        <v>7779</v>
      </c>
      <c r="B3684" t="s">
        <v>77</v>
      </c>
      <c r="C3684" t="s">
        <v>144</v>
      </c>
      <c r="D3684" t="s">
        <v>4050</v>
      </c>
      <c r="E3684">
        <v>1</v>
      </c>
      <c r="F3684">
        <v>1</v>
      </c>
      <c r="G3684">
        <v>0</v>
      </c>
      <c r="H3684">
        <v>0</v>
      </c>
      <c r="I3684">
        <v>0</v>
      </c>
      <c r="J3684">
        <v>0</v>
      </c>
      <c r="K3684">
        <v>0</v>
      </c>
      <c r="L3684">
        <v>0</v>
      </c>
      <c r="M3684">
        <v>0</v>
      </c>
      <c r="N3684">
        <v>0</v>
      </c>
    </row>
    <row r="3685" spans="1:14" x14ac:dyDescent="0.25">
      <c r="A3685" t="s">
        <v>7780</v>
      </c>
      <c r="B3685" t="s">
        <v>77</v>
      </c>
      <c r="C3685" t="s">
        <v>144</v>
      </c>
      <c r="D3685" t="s">
        <v>4052</v>
      </c>
      <c r="E3685">
        <v>0</v>
      </c>
      <c r="F3685">
        <v>0</v>
      </c>
      <c r="G3685">
        <v>0</v>
      </c>
      <c r="H3685">
        <v>0</v>
      </c>
      <c r="I3685">
        <v>0</v>
      </c>
      <c r="J3685">
        <v>1</v>
      </c>
      <c r="K3685">
        <v>0</v>
      </c>
      <c r="L3685">
        <v>0</v>
      </c>
      <c r="M3685">
        <v>0</v>
      </c>
      <c r="N3685">
        <v>0</v>
      </c>
    </row>
    <row r="3686" spans="1:14" x14ac:dyDescent="0.25">
      <c r="A3686" t="s">
        <v>7781</v>
      </c>
      <c r="B3686" t="s">
        <v>77</v>
      </c>
      <c r="C3686" t="s">
        <v>144</v>
      </c>
      <c r="D3686" t="s">
        <v>4054</v>
      </c>
      <c r="E3686">
        <v>1</v>
      </c>
      <c r="F3686">
        <v>1</v>
      </c>
      <c r="G3686">
        <v>0</v>
      </c>
      <c r="H3686">
        <v>0</v>
      </c>
      <c r="I3686">
        <v>0</v>
      </c>
      <c r="J3686">
        <v>0</v>
      </c>
      <c r="K3686">
        <v>0</v>
      </c>
      <c r="L3686">
        <v>0</v>
      </c>
      <c r="M3686">
        <v>0</v>
      </c>
      <c r="N3686">
        <v>0</v>
      </c>
    </row>
    <row r="3687" spans="1:14" x14ac:dyDescent="0.25">
      <c r="A3687" t="s">
        <v>7782</v>
      </c>
      <c r="B3687" t="s">
        <v>77</v>
      </c>
      <c r="C3687" t="s">
        <v>144</v>
      </c>
      <c r="D3687" t="s">
        <v>4056</v>
      </c>
      <c r="E3687">
        <v>0</v>
      </c>
      <c r="F3687">
        <v>0</v>
      </c>
      <c r="G3687">
        <v>0</v>
      </c>
      <c r="H3687">
        <v>0</v>
      </c>
      <c r="I3687">
        <v>0</v>
      </c>
      <c r="J3687">
        <v>0</v>
      </c>
      <c r="K3687">
        <v>1</v>
      </c>
      <c r="L3687">
        <v>1</v>
      </c>
      <c r="M3687">
        <v>0</v>
      </c>
      <c r="N3687">
        <v>0</v>
      </c>
    </row>
    <row r="3688" spans="1:14" x14ac:dyDescent="0.25">
      <c r="A3688" t="s">
        <v>7783</v>
      </c>
      <c r="B3688" t="s">
        <v>77</v>
      </c>
      <c r="C3688" t="s">
        <v>144</v>
      </c>
      <c r="D3688" t="s">
        <v>4058</v>
      </c>
      <c r="E3688">
        <v>0</v>
      </c>
      <c r="F3688">
        <v>0</v>
      </c>
      <c r="G3688">
        <v>0</v>
      </c>
      <c r="H3688">
        <v>0</v>
      </c>
      <c r="I3688">
        <v>0</v>
      </c>
      <c r="J3688">
        <v>0</v>
      </c>
      <c r="K3688">
        <v>1</v>
      </c>
      <c r="L3688">
        <v>1</v>
      </c>
      <c r="M3688">
        <v>0</v>
      </c>
      <c r="N3688">
        <v>0</v>
      </c>
    </row>
    <row r="3689" spans="1:14" x14ac:dyDescent="0.25">
      <c r="A3689" t="s">
        <v>7784</v>
      </c>
      <c r="B3689" t="s">
        <v>77</v>
      </c>
      <c r="C3689" t="s">
        <v>148</v>
      </c>
      <c r="D3689" t="s">
        <v>4060</v>
      </c>
      <c r="E3689">
        <v>2</v>
      </c>
      <c r="F3689">
        <v>0</v>
      </c>
      <c r="G3689">
        <v>2</v>
      </c>
      <c r="H3689">
        <v>0</v>
      </c>
      <c r="I3689">
        <v>0</v>
      </c>
      <c r="J3689">
        <v>1</v>
      </c>
      <c r="K3689">
        <v>0</v>
      </c>
      <c r="L3689">
        <v>0</v>
      </c>
      <c r="M3689">
        <v>0</v>
      </c>
      <c r="N3689">
        <v>0</v>
      </c>
    </row>
    <row r="3690" spans="1:14" x14ac:dyDescent="0.25">
      <c r="A3690" t="s">
        <v>7785</v>
      </c>
      <c r="B3690" t="s">
        <v>77</v>
      </c>
      <c r="C3690" t="s">
        <v>148</v>
      </c>
      <c r="D3690" t="s">
        <v>4062</v>
      </c>
      <c r="E3690">
        <v>3</v>
      </c>
      <c r="F3690">
        <v>1</v>
      </c>
      <c r="G3690">
        <v>2</v>
      </c>
      <c r="H3690">
        <v>0</v>
      </c>
      <c r="I3690">
        <v>0</v>
      </c>
      <c r="J3690">
        <v>0</v>
      </c>
      <c r="K3690">
        <v>0</v>
      </c>
      <c r="L3690">
        <v>0</v>
      </c>
      <c r="M3690">
        <v>0</v>
      </c>
      <c r="N3690">
        <v>0</v>
      </c>
    </row>
    <row r="3691" spans="1:14" x14ac:dyDescent="0.25">
      <c r="A3691" t="s">
        <v>7786</v>
      </c>
      <c r="B3691" t="s">
        <v>77</v>
      </c>
      <c r="C3691" t="s">
        <v>148</v>
      </c>
      <c r="D3691" t="s">
        <v>4064</v>
      </c>
      <c r="E3691">
        <v>1</v>
      </c>
      <c r="F3691">
        <v>1</v>
      </c>
      <c r="G3691">
        <v>0</v>
      </c>
      <c r="H3691">
        <v>0</v>
      </c>
      <c r="I3691">
        <v>0</v>
      </c>
      <c r="J3691">
        <v>2</v>
      </c>
      <c r="K3691">
        <v>0</v>
      </c>
      <c r="L3691">
        <v>0</v>
      </c>
      <c r="M3691">
        <v>0</v>
      </c>
      <c r="N3691">
        <v>0</v>
      </c>
    </row>
    <row r="3692" spans="1:14" x14ac:dyDescent="0.25">
      <c r="A3692" t="s">
        <v>7787</v>
      </c>
      <c r="B3692" t="s">
        <v>77</v>
      </c>
      <c r="C3692" t="s">
        <v>148</v>
      </c>
      <c r="D3692" t="s">
        <v>4066</v>
      </c>
      <c r="E3692">
        <v>3</v>
      </c>
      <c r="F3692">
        <v>1</v>
      </c>
      <c r="G3692">
        <v>2</v>
      </c>
      <c r="H3692">
        <v>0</v>
      </c>
      <c r="I3692">
        <v>0</v>
      </c>
      <c r="J3692">
        <v>0</v>
      </c>
      <c r="K3692">
        <v>0</v>
      </c>
      <c r="L3692">
        <v>0</v>
      </c>
      <c r="M3692">
        <v>0</v>
      </c>
      <c r="N3692">
        <v>0</v>
      </c>
    </row>
    <row r="3693" spans="1:14" x14ac:dyDescent="0.25">
      <c r="A3693" t="s">
        <v>7788</v>
      </c>
      <c r="B3693" t="s">
        <v>77</v>
      </c>
      <c r="C3693" t="s">
        <v>148</v>
      </c>
      <c r="D3693" t="s">
        <v>4068</v>
      </c>
      <c r="E3693">
        <v>2</v>
      </c>
      <c r="F3693">
        <v>0</v>
      </c>
      <c r="G3693">
        <v>2</v>
      </c>
      <c r="H3693">
        <v>0</v>
      </c>
      <c r="I3693">
        <v>0</v>
      </c>
      <c r="J3693">
        <v>1</v>
      </c>
      <c r="K3693">
        <v>0</v>
      </c>
      <c r="L3693">
        <v>0</v>
      </c>
      <c r="M3693">
        <v>0</v>
      </c>
      <c r="N3693">
        <v>0</v>
      </c>
    </row>
    <row r="3694" spans="1:14" x14ac:dyDescent="0.25">
      <c r="A3694" t="s">
        <v>7789</v>
      </c>
      <c r="B3694" t="s">
        <v>77</v>
      </c>
      <c r="C3694" t="s">
        <v>148</v>
      </c>
      <c r="D3694" t="s">
        <v>4050</v>
      </c>
      <c r="E3694">
        <v>1</v>
      </c>
      <c r="F3694">
        <v>1</v>
      </c>
      <c r="G3694">
        <v>0</v>
      </c>
      <c r="H3694">
        <v>0</v>
      </c>
      <c r="I3694">
        <v>0</v>
      </c>
      <c r="J3694">
        <v>2</v>
      </c>
      <c r="K3694">
        <v>0</v>
      </c>
      <c r="L3694">
        <v>0</v>
      </c>
      <c r="M3694">
        <v>0</v>
      </c>
      <c r="N3694">
        <v>0</v>
      </c>
    </row>
    <row r="3695" spans="1:14" x14ac:dyDescent="0.25">
      <c r="A3695" t="s">
        <v>7790</v>
      </c>
      <c r="B3695" t="s">
        <v>77</v>
      </c>
      <c r="C3695" t="s">
        <v>148</v>
      </c>
      <c r="D3695" t="s">
        <v>4052</v>
      </c>
      <c r="E3695">
        <v>2</v>
      </c>
      <c r="F3695">
        <v>0</v>
      </c>
      <c r="G3695">
        <v>2</v>
      </c>
      <c r="H3695">
        <v>0</v>
      </c>
      <c r="I3695">
        <v>0</v>
      </c>
      <c r="J3695">
        <v>1</v>
      </c>
      <c r="K3695">
        <v>0</v>
      </c>
      <c r="L3695">
        <v>0</v>
      </c>
      <c r="M3695">
        <v>0</v>
      </c>
      <c r="N3695">
        <v>0</v>
      </c>
    </row>
    <row r="3696" spans="1:14" x14ac:dyDescent="0.25">
      <c r="A3696" t="s">
        <v>7791</v>
      </c>
      <c r="B3696" t="s">
        <v>77</v>
      </c>
      <c r="C3696" t="s">
        <v>148</v>
      </c>
      <c r="D3696" t="s">
        <v>4054</v>
      </c>
      <c r="E3696">
        <v>1</v>
      </c>
      <c r="F3696">
        <v>1</v>
      </c>
      <c r="G3696">
        <v>0</v>
      </c>
      <c r="H3696">
        <v>0</v>
      </c>
      <c r="I3696">
        <v>0</v>
      </c>
      <c r="J3696">
        <v>2</v>
      </c>
      <c r="K3696">
        <v>0</v>
      </c>
      <c r="L3696">
        <v>0</v>
      </c>
      <c r="M3696">
        <v>0</v>
      </c>
      <c r="N3696">
        <v>0</v>
      </c>
    </row>
    <row r="3697" spans="1:14" x14ac:dyDescent="0.25">
      <c r="A3697" t="s">
        <v>7792</v>
      </c>
      <c r="B3697" t="s">
        <v>77</v>
      </c>
      <c r="C3697" t="s">
        <v>148</v>
      </c>
      <c r="D3697" t="s">
        <v>4056</v>
      </c>
      <c r="E3697">
        <v>0</v>
      </c>
      <c r="F3697">
        <v>0</v>
      </c>
      <c r="G3697">
        <v>0</v>
      </c>
      <c r="H3697">
        <v>0</v>
      </c>
      <c r="I3697">
        <v>0</v>
      </c>
      <c r="J3697">
        <v>0</v>
      </c>
      <c r="K3697">
        <v>3</v>
      </c>
      <c r="L3697">
        <v>3</v>
      </c>
      <c r="M3697">
        <v>0</v>
      </c>
      <c r="N3697">
        <v>0</v>
      </c>
    </row>
    <row r="3698" spans="1:14" x14ac:dyDescent="0.25">
      <c r="A3698" t="s">
        <v>7793</v>
      </c>
      <c r="B3698" t="s">
        <v>77</v>
      </c>
      <c r="C3698" t="s">
        <v>148</v>
      </c>
      <c r="D3698" t="s">
        <v>4058</v>
      </c>
      <c r="E3698">
        <v>0</v>
      </c>
      <c r="F3698">
        <v>0</v>
      </c>
      <c r="G3698">
        <v>0</v>
      </c>
      <c r="H3698">
        <v>0</v>
      </c>
      <c r="I3698">
        <v>0</v>
      </c>
      <c r="J3698">
        <v>0</v>
      </c>
      <c r="K3698">
        <v>1</v>
      </c>
      <c r="L3698">
        <v>1</v>
      </c>
      <c r="M3698">
        <v>0</v>
      </c>
      <c r="N3698">
        <v>0</v>
      </c>
    </row>
    <row r="3699" spans="1:14" x14ac:dyDescent="0.25">
      <c r="A3699" t="s">
        <v>7794</v>
      </c>
      <c r="B3699" t="s">
        <v>77</v>
      </c>
      <c r="C3699" t="s">
        <v>149</v>
      </c>
      <c r="D3699" t="s">
        <v>4060</v>
      </c>
      <c r="E3699">
        <v>0</v>
      </c>
      <c r="F3699">
        <v>0</v>
      </c>
      <c r="G3699">
        <v>0</v>
      </c>
      <c r="H3699">
        <v>0</v>
      </c>
      <c r="I3699">
        <v>0</v>
      </c>
      <c r="J3699">
        <v>1</v>
      </c>
      <c r="K3699">
        <v>0</v>
      </c>
      <c r="L3699">
        <v>0</v>
      </c>
      <c r="M3699">
        <v>0</v>
      </c>
      <c r="N3699">
        <v>0</v>
      </c>
    </row>
    <row r="3700" spans="1:14" x14ac:dyDescent="0.25">
      <c r="A3700" t="s">
        <v>7795</v>
      </c>
      <c r="B3700" t="s">
        <v>77</v>
      </c>
      <c r="C3700" t="s">
        <v>149</v>
      </c>
      <c r="D3700" t="s">
        <v>4062</v>
      </c>
      <c r="E3700">
        <v>1</v>
      </c>
      <c r="F3700">
        <v>0</v>
      </c>
      <c r="G3700">
        <v>1</v>
      </c>
      <c r="H3700">
        <v>0</v>
      </c>
      <c r="I3700">
        <v>0</v>
      </c>
      <c r="J3700">
        <v>0</v>
      </c>
      <c r="K3700">
        <v>0</v>
      </c>
      <c r="L3700">
        <v>0</v>
      </c>
      <c r="M3700">
        <v>0</v>
      </c>
      <c r="N3700">
        <v>0</v>
      </c>
    </row>
    <row r="3701" spans="1:14" x14ac:dyDescent="0.25">
      <c r="A3701" t="s">
        <v>7796</v>
      </c>
      <c r="B3701" t="s">
        <v>77</v>
      </c>
      <c r="C3701" t="s">
        <v>149</v>
      </c>
      <c r="D3701" t="s">
        <v>4064</v>
      </c>
      <c r="E3701">
        <v>1</v>
      </c>
      <c r="F3701">
        <v>0</v>
      </c>
      <c r="G3701">
        <v>1</v>
      </c>
      <c r="H3701">
        <v>0</v>
      </c>
      <c r="I3701">
        <v>0</v>
      </c>
      <c r="J3701">
        <v>0</v>
      </c>
      <c r="K3701">
        <v>0</v>
      </c>
      <c r="L3701">
        <v>0</v>
      </c>
      <c r="M3701">
        <v>0</v>
      </c>
      <c r="N3701">
        <v>0</v>
      </c>
    </row>
    <row r="3702" spans="1:14" x14ac:dyDescent="0.25">
      <c r="A3702" t="s">
        <v>7797</v>
      </c>
      <c r="B3702" t="s">
        <v>77</v>
      </c>
      <c r="C3702" t="s">
        <v>149</v>
      </c>
      <c r="D3702" t="s">
        <v>4066</v>
      </c>
      <c r="E3702">
        <v>1</v>
      </c>
      <c r="F3702">
        <v>0</v>
      </c>
      <c r="G3702">
        <v>1</v>
      </c>
      <c r="H3702">
        <v>0</v>
      </c>
      <c r="I3702">
        <v>0</v>
      </c>
      <c r="J3702">
        <v>0</v>
      </c>
      <c r="K3702">
        <v>0</v>
      </c>
      <c r="L3702">
        <v>0</v>
      </c>
      <c r="M3702">
        <v>0</v>
      </c>
      <c r="N3702">
        <v>0</v>
      </c>
    </row>
    <row r="3703" spans="1:14" x14ac:dyDescent="0.25">
      <c r="A3703" t="s">
        <v>7798</v>
      </c>
      <c r="B3703" t="s">
        <v>77</v>
      </c>
      <c r="C3703" t="s">
        <v>149</v>
      </c>
      <c r="D3703" t="s">
        <v>4068</v>
      </c>
      <c r="E3703">
        <v>0</v>
      </c>
      <c r="F3703">
        <v>0</v>
      </c>
      <c r="G3703">
        <v>0</v>
      </c>
      <c r="H3703">
        <v>0</v>
      </c>
      <c r="I3703">
        <v>0</v>
      </c>
      <c r="J3703">
        <v>1</v>
      </c>
      <c r="K3703">
        <v>0</v>
      </c>
      <c r="L3703">
        <v>0</v>
      </c>
      <c r="M3703">
        <v>0</v>
      </c>
      <c r="N3703">
        <v>0</v>
      </c>
    </row>
    <row r="3704" spans="1:14" x14ac:dyDescent="0.25">
      <c r="A3704" t="s">
        <v>7799</v>
      </c>
      <c r="B3704" t="s">
        <v>77</v>
      </c>
      <c r="C3704" t="s">
        <v>149</v>
      </c>
      <c r="D3704" t="s">
        <v>4050</v>
      </c>
      <c r="E3704">
        <v>1</v>
      </c>
      <c r="F3704">
        <v>0</v>
      </c>
      <c r="G3704">
        <v>1</v>
      </c>
      <c r="H3704">
        <v>0</v>
      </c>
      <c r="I3704">
        <v>0</v>
      </c>
      <c r="J3704">
        <v>0</v>
      </c>
      <c r="K3704">
        <v>0</v>
      </c>
      <c r="L3704">
        <v>0</v>
      </c>
      <c r="M3704">
        <v>0</v>
      </c>
      <c r="N3704">
        <v>0</v>
      </c>
    </row>
    <row r="3705" spans="1:14" x14ac:dyDescent="0.25">
      <c r="A3705" t="s">
        <v>7800</v>
      </c>
      <c r="B3705" t="s">
        <v>77</v>
      </c>
      <c r="C3705" t="s">
        <v>149</v>
      </c>
      <c r="D3705" t="s">
        <v>4052</v>
      </c>
      <c r="E3705">
        <v>0</v>
      </c>
      <c r="F3705">
        <v>0</v>
      </c>
      <c r="G3705">
        <v>0</v>
      </c>
      <c r="H3705">
        <v>0</v>
      </c>
      <c r="I3705">
        <v>0</v>
      </c>
      <c r="J3705">
        <v>1</v>
      </c>
      <c r="K3705">
        <v>0</v>
      </c>
      <c r="L3705">
        <v>0</v>
      </c>
      <c r="M3705">
        <v>0</v>
      </c>
      <c r="N3705">
        <v>0</v>
      </c>
    </row>
    <row r="3706" spans="1:14" x14ac:dyDescent="0.25">
      <c r="A3706" t="s">
        <v>7801</v>
      </c>
      <c r="B3706" t="s">
        <v>77</v>
      </c>
      <c r="C3706" t="s">
        <v>149</v>
      </c>
      <c r="D3706" t="s">
        <v>4054</v>
      </c>
      <c r="E3706">
        <v>1</v>
      </c>
      <c r="F3706">
        <v>0</v>
      </c>
      <c r="G3706">
        <v>1</v>
      </c>
      <c r="H3706">
        <v>0</v>
      </c>
      <c r="I3706">
        <v>0</v>
      </c>
      <c r="J3706">
        <v>0</v>
      </c>
      <c r="K3706">
        <v>0</v>
      </c>
      <c r="L3706">
        <v>0</v>
      </c>
      <c r="M3706">
        <v>0</v>
      </c>
      <c r="N3706">
        <v>0</v>
      </c>
    </row>
    <row r="3707" spans="1:14" x14ac:dyDescent="0.25">
      <c r="A3707" t="s">
        <v>7802</v>
      </c>
      <c r="B3707" t="s">
        <v>77</v>
      </c>
      <c r="C3707" t="s">
        <v>149</v>
      </c>
      <c r="D3707" t="s">
        <v>4056</v>
      </c>
      <c r="E3707">
        <v>0</v>
      </c>
      <c r="F3707">
        <v>0</v>
      </c>
      <c r="G3707">
        <v>0</v>
      </c>
      <c r="H3707">
        <v>0</v>
      </c>
      <c r="I3707">
        <v>0</v>
      </c>
      <c r="J3707">
        <v>0</v>
      </c>
      <c r="K3707">
        <v>1</v>
      </c>
      <c r="L3707">
        <v>1</v>
      </c>
      <c r="M3707">
        <v>0</v>
      </c>
      <c r="N3707">
        <v>0</v>
      </c>
    </row>
    <row r="3708" spans="1:14" x14ac:dyDescent="0.25">
      <c r="A3708" t="s">
        <v>7803</v>
      </c>
      <c r="B3708" t="s">
        <v>77</v>
      </c>
      <c r="C3708" t="s">
        <v>149</v>
      </c>
      <c r="D3708" t="s">
        <v>4058</v>
      </c>
      <c r="E3708">
        <v>0</v>
      </c>
      <c r="F3708">
        <v>0</v>
      </c>
      <c r="G3708">
        <v>0</v>
      </c>
      <c r="H3708">
        <v>0</v>
      </c>
      <c r="I3708">
        <v>0</v>
      </c>
      <c r="J3708">
        <v>0</v>
      </c>
      <c r="K3708">
        <v>1</v>
      </c>
      <c r="L3708">
        <v>1</v>
      </c>
      <c r="M3708">
        <v>0</v>
      </c>
      <c r="N3708">
        <v>0</v>
      </c>
    </row>
    <row r="3709" spans="1:14" x14ac:dyDescent="0.25">
      <c r="A3709" t="s">
        <v>7804</v>
      </c>
      <c r="B3709" t="s">
        <v>77</v>
      </c>
      <c r="C3709" t="s">
        <v>151</v>
      </c>
      <c r="D3709" t="s">
        <v>4060</v>
      </c>
      <c r="E3709">
        <v>0</v>
      </c>
      <c r="F3709">
        <v>0</v>
      </c>
      <c r="G3709">
        <v>0</v>
      </c>
      <c r="H3709">
        <v>0</v>
      </c>
      <c r="I3709">
        <v>0</v>
      </c>
      <c r="J3709">
        <v>1</v>
      </c>
      <c r="K3709">
        <v>0</v>
      </c>
      <c r="L3709">
        <v>0</v>
      </c>
      <c r="M3709">
        <v>0</v>
      </c>
      <c r="N3709">
        <v>0</v>
      </c>
    </row>
    <row r="3710" spans="1:14" x14ac:dyDescent="0.25">
      <c r="A3710" t="s">
        <v>7805</v>
      </c>
      <c r="B3710" t="s">
        <v>77</v>
      </c>
      <c r="C3710" t="s">
        <v>151</v>
      </c>
      <c r="D3710" t="s">
        <v>4062</v>
      </c>
      <c r="E3710">
        <v>1</v>
      </c>
      <c r="F3710">
        <v>0</v>
      </c>
      <c r="G3710">
        <v>1</v>
      </c>
      <c r="H3710">
        <v>0</v>
      </c>
      <c r="I3710">
        <v>0</v>
      </c>
      <c r="J3710">
        <v>0</v>
      </c>
      <c r="K3710">
        <v>0</v>
      </c>
      <c r="L3710">
        <v>0</v>
      </c>
      <c r="M3710">
        <v>0</v>
      </c>
      <c r="N3710">
        <v>0</v>
      </c>
    </row>
    <row r="3711" spans="1:14" x14ac:dyDescent="0.25">
      <c r="A3711" t="s">
        <v>7806</v>
      </c>
      <c r="B3711" t="s">
        <v>77</v>
      </c>
      <c r="C3711" t="s">
        <v>151</v>
      </c>
      <c r="D3711" t="s">
        <v>4064</v>
      </c>
      <c r="E3711">
        <v>0</v>
      </c>
      <c r="F3711">
        <v>0</v>
      </c>
      <c r="G3711">
        <v>0</v>
      </c>
      <c r="H3711">
        <v>0</v>
      </c>
      <c r="I3711">
        <v>0</v>
      </c>
      <c r="J3711">
        <v>1</v>
      </c>
      <c r="K3711">
        <v>0</v>
      </c>
      <c r="L3711">
        <v>0</v>
      </c>
      <c r="M3711">
        <v>0</v>
      </c>
      <c r="N3711">
        <v>0</v>
      </c>
    </row>
    <row r="3712" spans="1:14" x14ac:dyDescent="0.25">
      <c r="A3712" t="s">
        <v>7807</v>
      </c>
      <c r="B3712" t="s">
        <v>77</v>
      </c>
      <c r="C3712" t="s">
        <v>151</v>
      </c>
      <c r="D3712" t="s">
        <v>4066</v>
      </c>
      <c r="E3712">
        <v>1</v>
      </c>
      <c r="F3712">
        <v>0</v>
      </c>
      <c r="G3712">
        <v>1</v>
      </c>
      <c r="H3712">
        <v>0</v>
      </c>
      <c r="I3712">
        <v>0</v>
      </c>
      <c r="J3712">
        <v>0</v>
      </c>
      <c r="K3712">
        <v>0</v>
      </c>
      <c r="L3712">
        <v>0</v>
      </c>
      <c r="M3712">
        <v>0</v>
      </c>
      <c r="N3712">
        <v>0</v>
      </c>
    </row>
    <row r="3713" spans="1:14" x14ac:dyDescent="0.25">
      <c r="A3713" t="s">
        <v>7808</v>
      </c>
      <c r="B3713" t="s">
        <v>77</v>
      </c>
      <c r="C3713" t="s">
        <v>151</v>
      </c>
      <c r="D3713" t="s">
        <v>4068</v>
      </c>
      <c r="E3713">
        <v>0</v>
      </c>
      <c r="F3713">
        <v>0</v>
      </c>
      <c r="G3713">
        <v>0</v>
      </c>
      <c r="H3713">
        <v>0</v>
      </c>
      <c r="I3713">
        <v>0</v>
      </c>
      <c r="J3713">
        <v>1</v>
      </c>
      <c r="K3713">
        <v>0</v>
      </c>
      <c r="L3713">
        <v>0</v>
      </c>
      <c r="M3713">
        <v>0</v>
      </c>
      <c r="N3713">
        <v>0</v>
      </c>
    </row>
    <row r="3714" spans="1:14" x14ac:dyDescent="0.25">
      <c r="A3714" t="s">
        <v>7809</v>
      </c>
      <c r="B3714" t="s">
        <v>77</v>
      </c>
      <c r="C3714" t="s">
        <v>151</v>
      </c>
      <c r="D3714" t="s">
        <v>4050</v>
      </c>
      <c r="E3714">
        <v>1</v>
      </c>
      <c r="F3714">
        <v>0</v>
      </c>
      <c r="G3714">
        <v>1</v>
      </c>
      <c r="H3714">
        <v>0</v>
      </c>
      <c r="I3714">
        <v>0</v>
      </c>
      <c r="J3714">
        <v>0</v>
      </c>
      <c r="K3714">
        <v>0</v>
      </c>
      <c r="L3714">
        <v>0</v>
      </c>
      <c r="M3714">
        <v>0</v>
      </c>
      <c r="N3714">
        <v>0</v>
      </c>
    </row>
    <row r="3715" spans="1:14" x14ac:dyDescent="0.25">
      <c r="A3715" t="s">
        <v>7810</v>
      </c>
      <c r="B3715" t="s">
        <v>77</v>
      </c>
      <c r="C3715" t="s">
        <v>151</v>
      </c>
      <c r="D3715" t="s">
        <v>4052</v>
      </c>
      <c r="E3715">
        <v>0</v>
      </c>
      <c r="F3715">
        <v>0</v>
      </c>
      <c r="G3715">
        <v>0</v>
      </c>
      <c r="H3715">
        <v>0</v>
      </c>
      <c r="I3715">
        <v>0</v>
      </c>
      <c r="J3715">
        <v>1</v>
      </c>
      <c r="K3715">
        <v>0</v>
      </c>
      <c r="L3715">
        <v>0</v>
      </c>
      <c r="M3715">
        <v>0</v>
      </c>
      <c r="N3715">
        <v>0</v>
      </c>
    </row>
    <row r="3716" spans="1:14" x14ac:dyDescent="0.25">
      <c r="A3716" t="s">
        <v>7811</v>
      </c>
      <c r="B3716" t="s">
        <v>77</v>
      </c>
      <c r="C3716" t="s">
        <v>151</v>
      </c>
      <c r="D3716" t="s">
        <v>4054</v>
      </c>
      <c r="E3716">
        <v>0</v>
      </c>
      <c r="F3716">
        <v>0</v>
      </c>
      <c r="G3716">
        <v>0</v>
      </c>
      <c r="H3716">
        <v>0</v>
      </c>
      <c r="I3716">
        <v>0</v>
      </c>
      <c r="J3716">
        <v>1</v>
      </c>
      <c r="K3716">
        <v>0</v>
      </c>
      <c r="L3716">
        <v>0</v>
      </c>
      <c r="M3716">
        <v>0</v>
      </c>
      <c r="N3716">
        <v>0</v>
      </c>
    </row>
    <row r="3717" spans="1:14" x14ac:dyDescent="0.25">
      <c r="A3717" t="s">
        <v>7812</v>
      </c>
      <c r="B3717" t="s">
        <v>77</v>
      </c>
      <c r="C3717" t="s">
        <v>151</v>
      </c>
      <c r="D3717" t="s">
        <v>4056</v>
      </c>
      <c r="E3717">
        <v>0</v>
      </c>
      <c r="F3717">
        <v>0</v>
      </c>
      <c r="G3717">
        <v>0</v>
      </c>
      <c r="H3717">
        <v>0</v>
      </c>
      <c r="I3717">
        <v>0</v>
      </c>
      <c r="J3717">
        <v>0</v>
      </c>
      <c r="K3717">
        <v>1</v>
      </c>
      <c r="L3717">
        <v>1</v>
      </c>
      <c r="M3717">
        <v>0</v>
      </c>
      <c r="N3717">
        <v>0</v>
      </c>
    </row>
    <row r="3718" spans="1:14" x14ac:dyDescent="0.25">
      <c r="A3718" t="s">
        <v>7813</v>
      </c>
      <c r="B3718" t="s">
        <v>77</v>
      </c>
      <c r="C3718" t="s">
        <v>151</v>
      </c>
      <c r="D3718" t="s">
        <v>4058</v>
      </c>
      <c r="E3718">
        <v>0</v>
      </c>
      <c r="F3718">
        <v>0</v>
      </c>
      <c r="G3718">
        <v>0</v>
      </c>
      <c r="H3718">
        <v>0</v>
      </c>
      <c r="I3718">
        <v>0</v>
      </c>
      <c r="J3718">
        <v>0</v>
      </c>
      <c r="K3718">
        <v>1</v>
      </c>
      <c r="L3718">
        <v>1</v>
      </c>
      <c r="M3718">
        <v>0</v>
      </c>
      <c r="N3718">
        <v>0</v>
      </c>
    </row>
    <row r="3719" spans="1:14" x14ac:dyDescent="0.25">
      <c r="A3719" t="s">
        <v>7814</v>
      </c>
      <c r="B3719" t="s">
        <v>77</v>
      </c>
      <c r="C3719" t="s">
        <v>153</v>
      </c>
      <c r="D3719" t="s">
        <v>4060</v>
      </c>
      <c r="E3719">
        <v>0</v>
      </c>
      <c r="F3719">
        <v>0</v>
      </c>
      <c r="G3719">
        <v>0</v>
      </c>
      <c r="H3719">
        <v>0</v>
      </c>
      <c r="I3719">
        <v>0</v>
      </c>
      <c r="J3719">
        <v>1</v>
      </c>
      <c r="K3719">
        <v>0</v>
      </c>
      <c r="L3719">
        <v>0</v>
      </c>
      <c r="M3719">
        <v>0</v>
      </c>
      <c r="N3719">
        <v>0</v>
      </c>
    </row>
    <row r="3720" spans="1:14" x14ac:dyDescent="0.25">
      <c r="A3720" t="s">
        <v>7815</v>
      </c>
      <c r="B3720" t="s">
        <v>77</v>
      </c>
      <c r="C3720" t="s">
        <v>153</v>
      </c>
      <c r="D3720" t="s">
        <v>4062</v>
      </c>
      <c r="E3720">
        <v>1</v>
      </c>
      <c r="F3720">
        <v>1</v>
      </c>
      <c r="G3720">
        <v>0</v>
      </c>
      <c r="H3720">
        <v>0</v>
      </c>
      <c r="I3720">
        <v>0</v>
      </c>
      <c r="J3720">
        <v>0</v>
      </c>
      <c r="K3720">
        <v>0</v>
      </c>
      <c r="L3720">
        <v>0</v>
      </c>
      <c r="M3720">
        <v>0</v>
      </c>
      <c r="N3720">
        <v>0</v>
      </c>
    </row>
    <row r="3721" spans="1:14" x14ac:dyDescent="0.25">
      <c r="A3721" t="s">
        <v>7816</v>
      </c>
      <c r="B3721" t="s">
        <v>77</v>
      </c>
      <c r="C3721" t="s">
        <v>153</v>
      </c>
      <c r="D3721" t="s">
        <v>4064</v>
      </c>
      <c r="E3721">
        <v>1</v>
      </c>
      <c r="F3721">
        <v>1</v>
      </c>
      <c r="G3721">
        <v>0</v>
      </c>
      <c r="H3721">
        <v>0</v>
      </c>
      <c r="I3721">
        <v>0</v>
      </c>
      <c r="J3721">
        <v>0</v>
      </c>
      <c r="K3721">
        <v>0</v>
      </c>
      <c r="L3721">
        <v>0</v>
      </c>
      <c r="M3721">
        <v>0</v>
      </c>
      <c r="N3721">
        <v>0</v>
      </c>
    </row>
    <row r="3722" spans="1:14" x14ac:dyDescent="0.25">
      <c r="A3722" t="s">
        <v>7817</v>
      </c>
      <c r="B3722" t="s">
        <v>77</v>
      </c>
      <c r="C3722" t="s">
        <v>153</v>
      </c>
      <c r="D3722" t="s">
        <v>4066</v>
      </c>
      <c r="E3722">
        <v>1</v>
      </c>
      <c r="F3722">
        <v>1</v>
      </c>
      <c r="G3722">
        <v>0</v>
      </c>
      <c r="H3722">
        <v>0</v>
      </c>
      <c r="I3722">
        <v>0</v>
      </c>
      <c r="J3722">
        <v>0</v>
      </c>
      <c r="K3722">
        <v>0</v>
      </c>
      <c r="L3722">
        <v>0</v>
      </c>
      <c r="M3722">
        <v>0</v>
      </c>
      <c r="N3722">
        <v>0</v>
      </c>
    </row>
    <row r="3723" spans="1:14" x14ac:dyDescent="0.25">
      <c r="A3723" t="s">
        <v>7818</v>
      </c>
      <c r="B3723" t="s">
        <v>77</v>
      </c>
      <c r="C3723" t="s">
        <v>153</v>
      </c>
      <c r="D3723" t="s">
        <v>4068</v>
      </c>
      <c r="E3723">
        <v>0</v>
      </c>
      <c r="F3723">
        <v>0</v>
      </c>
      <c r="G3723">
        <v>0</v>
      </c>
      <c r="H3723">
        <v>0</v>
      </c>
      <c r="I3723">
        <v>0</v>
      </c>
      <c r="J3723">
        <v>1</v>
      </c>
      <c r="K3723">
        <v>0</v>
      </c>
      <c r="L3723">
        <v>0</v>
      </c>
      <c r="M3723">
        <v>0</v>
      </c>
      <c r="N3723">
        <v>0</v>
      </c>
    </row>
    <row r="3724" spans="1:14" x14ac:dyDescent="0.25">
      <c r="A3724" t="s">
        <v>7819</v>
      </c>
      <c r="B3724" t="s">
        <v>77</v>
      </c>
      <c r="C3724" t="s">
        <v>153</v>
      </c>
      <c r="D3724" t="s">
        <v>4050</v>
      </c>
      <c r="E3724">
        <v>1</v>
      </c>
      <c r="F3724">
        <v>1</v>
      </c>
      <c r="G3724">
        <v>0</v>
      </c>
      <c r="H3724">
        <v>0</v>
      </c>
      <c r="I3724">
        <v>0</v>
      </c>
      <c r="J3724">
        <v>0</v>
      </c>
      <c r="K3724">
        <v>0</v>
      </c>
      <c r="L3724">
        <v>0</v>
      </c>
      <c r="M3724">
        <v>0</v>
      </c>
      <c r="N3724">
        <v>0</v>
      </c>
    </row>
    <row r="3725" spans="1:14" x14ac:dyDescent="0.25">
      <c r="A3725" t="s">
        <v>7820</v>
      </c>
      <c r="B3725" t="s">
        <v>77</v>
      </c>
      <c r="C3725" t="s">
        <v>153</v>
      </c>
      <c r="D3725" t="s">
        <v>4052</v>
      </c>
      <c r="E3725">
        <v>0</v>
      </c>
      <c r="F3725">
        <v>0</v>
      </c>
      <c r="G3725">
        <v>0</v>
      </c>
      <c r="H3725">
        <v>0</v>
      </c>
      <c r="I3725">
        <v>0</v>
      </c>
      <c r="J3725">
        <v>1</v>
      </c>
      <c r="K3725">
        <v>0</v>
      </c>
      <c r="L3725">
        <v>0</v>
      </c>
      <c r="M3725">
        <v>0</v>
      </c>
      <c r="N3725">
        <v>0</v>
      </c>
    </row>
    <row r="3726" spans="1:14" x14ac:dyDescent="0.25">
      <c r="A3726" t="s">
        <v>7821</v>
      </c>
      <c r="B3726" t="s">
        <v>77</v>
      </c>
      <c r="C3726" t="s">
        <v>153</v>
      </c>
      <c r="D3726" t="s">
        <v>4054</v>
      </c>
      <c r="E3726">
        <v>1</v>
      </c>
      <c r="F3726">
        <v>1</v>
      </c>
      <c r="G3726">
        <v>0</v>
      </c>
      <c r="H3726">
        <v>0</v>
      </c>
      <c r="I3726">
        <v>0</v>
      </c>
      <c r="J3726">
        <v>0</v>
      </c>
      <c r="K3726">
        <v>0</v>
      </c>
      <c r="L3726">
        <v>0</v>
      </c>
      <c r="M3726">
        <v>0</v>
      </c>
      <c r="N3726">
        <v>0</v>
      </c>
    </row>
    <row r="3727" spans="1:14" x14ac:dyDescent="0.25">
      <c r="A3727" t="s">
        <v>7822</v>
      </c>
      <c r="B3727" t="s">
        <v>77</v>
      </c>
      <c r="C3727" t="s">
        <v>153</v>
      </c>
      <c r="D3727" t="s">
        <v>4056</v>
      </c>
      <c r="E3727">
        <v>0</v>
      </c>
      <c r="F3727">
        <v>0</v>
      </c>
      <c r="G3727">
        <v>0</v>
      </c>
      <c r="H3727">
        <v>0</v>
      </c>
      <c r="I3727">
        <v>0</v>
      </c>
      <c r="J3727">
        <v>0</v>
      </c>
      <c r="K3727">
        <v>1</v>
      </c>
      <c r="L3727">
        <v>1</v>
      </c>
      <c r="M3727">
        <v>0</v>
      </c>
      <c r="N3727">
        <v>0</v>
      </c>
    </row>
    <row r="3728" spans="1:14" x14ac:dyDescent="0.25">
      <c r="A3728" t="s">
        <v>7823</v>
      </c>
      <c r="B3728" t="s">
        <v>77</v>
      </c>
      <c r="C3728" t="s">
        <v>153</v>
      </c>
      <c r="D3728" t="s">
        <v>4058</v>
      </c>
      <c r="E3728">
        <v>0</v>
      </c>
      <c r="F3728">
        <v>0</v>
      </c>
      <c r="G3728">
        <v>0</v>
      </c>
      <c r="H3728">
        <v>0</v>
      </c>
      <c r="I3728">
        <v>0</v>
      </c>
      <c r="J3728">
        <v>0</v>
      </c>
      <c r="K3728">
        <v>1</v>
      </c>
      <c r="L3728">
        <v>1</v>
      </c>
      <c r="M3728">
        <v>0</v>
      </c>
      <c r="N3728">
        <v>0</v>
      </c>
    </row>
    <row r="3729" spans="1:14" x14ac:dyDescent="0.25">
      <c r="A3729" t="s">
        <v>7824</v>
      </c>
      <c r="B3729" t="s">
        <v>77</v>
      </c>
      <c r="C3729" t="s">
        <v>154</v>
      </c>
      <c r="D3729" t="s">
        <v>4060</v>
      </c>
      <c r="E3729">
        <v>0</v>
      </c>
      <c r="F3729">
        <v>0</v>
      </c>
      <c r="G3729">
        <v>0</v>
      </c>
      <c r="H3729">
        <v>0</v>
      </c>
      <c r="I3729">
        <v>0</v>
      </c>
      <c r="J3729">
        <v>3</v>
      </c>
      <c r="K3729">
        <v>0</v>
      </c>
      <c r="L3729">
        <v>0</v>
      </c>
      <c r="M3729">
        <v>0</v>
      </c>
      <c r="N3729">
        <v>0</v>
      </c>
    </row>
    <row r="3730" spans="1:14" x14ac:dyDescent="0.25">
      <c r="A3730" t="s">
        <v>7825</v>
      </c>
      <c r="B3730" t="s">
        <v>77</v>
      </c>
      <c r="C3730" t="s">
        <v>154</v>
      </c>
      <c r="D3730" t="s">
        <v>4062</v>
      </c>
      <c r="E3730">
        <v>3</v>
      </c>
      <c r="F3730">
        <v>0</v>
      </c>
      <c r="G3730">
        <v>3</v>
      </c>
      <c r="H3730">
        <v>0</v>
      </c>
      <c r="I3730">
        <v>0</v>
      </c>
      <c r="J3730">
        <v>0</v>
      </c>
      <c r="K3730">
        <v>0</v>
      </c>
      <c r="L3730">
        <v>0</v>
      </c>
      <c r="M3730">
        <v>0</v>
      </c>
      <c r="N3730">
        <v>0</v>
      </c>
    </row>
    <row r="3731" spans="1:14" x14ac:dyDescent="0.25">
      <c r="A3731" t="s">
        <v>7826</v>
      </c>
      <c r="B3731" t="s">
        <v>77</v>
      </c>
      <c r="C3731" t="s">
        <v>154</v>
      </c>
      <c r="D3731" t="s">
        <v>4064</v>
      </c>
      <c r="E3731">
        <v>3</v>
      </c>
      <c r="F3731">
        <v>0</v>
      </c>
      <c r="G3731">
        <v>3</v>
      </c>
      <c r="H3731">
        <v>0</v>
      </c>
      <c r="I3731">
        <v>0</v>
      </c>
      <c r="J3731">
        <v>0</v>
      </c>
      <c r="K3731">
        <v>0</v>
      </c>
      <c r="L3731">
        <v>0</v>
      </c>
      <c r="M3731">
        <v>0</v>
      </c>
      <c r="N3731">
        <v>0</v>
      </c>
    </row>
    <row r="3732" spans="1:14" x14ac:dyDescent="0.25">
      <c r="A3732" t="s">
        <v>7827</v>
      </c>
      <c r="B3732" t="s">
        <v>77</v>
      </c>
      <c r="C3732" t="s">
        <v>154</v>
      </c>
      <c r="D3732" t="s">
        <v>4066</v>
      </c>
      <c r="E3732">
        <v>3</v>
      </c>
      <c r="F3732">
        <v>0</v>
      </c>
      <c r="G3732">
        <v>3</v>
      </c>
      <c r="H3732">
        <v>0</v>
      </c>
      <c r="I3732">
        <v>0</v>
      </c>
      <c r="J3732">
        <v>0</v>
      </c>
      <c r="K3732">
        <v>0</v>
      </c>
      <c r="L3732">
        <v>0</v>
      </c>
      <c r="M3732">
        <v>0</v>
      </c>
      <c r="N3732">
        <v>0</v>
      </c>
    </row>
    <row r="3733" spans="1:14" x14ac:dyDescent="0.25">
      <c r="A3733" t="s">
        <v>7828</v>
      </c>
      <c r="B3733" t="s">
        <v>77</v>
      </c>
      <c r="C3733" t="s">
        <v>154</v>
      </c>
      <c r="D3733" t="s">
        <v>4068</v>
      </c>
      <c r="E3733">
        <v>0</v>
      </c>
      <c r="F3733">
        <v>0</v>
      </c>
      <c r="G3733">
        <v>0</v>
      </c>
      <c r="H3733">
        <v>0</v>
      </c>
      <c r="I3733">
        <v>0</v>
      </c>
      <c r="J3733">
        <v>3</v>
      </c>
      <c r="K3733">
        <v>0</v>
      </c>
      <c r="L3733">
        <v>0</v>
      </c>
      <c r="M3733">
        <v>0</v>
      </c>
      <c r="N3733">
        <v>0</v>
      </c>
    </row>
    <row r="3734" spans="1:14" x14ac:dyDescent="0.25">
      <c r="A3734" t="s">
        <v>7829</v>
      </c>
      <c r="B3734" t="s">
        <v>77</v>
      </c>
      <c r="C3734" t="s">
        <v>154</v>
      </c>
      <c r="D3734" t="s">
        <v>4050</v>
      </c>
      <c r="E3734">
        <v>3</v>
      </c>
      <c r="F3734">
        <v>0</v>
      </c>
      <c r="G3734">
        <v>3</v>
      </c>
      <c r="H3734">
        <v>0</v>
      </c>
      <c r="I3734">
        <v>0</v>
      </c>
      <c r="J3734">
        <v>0</v>
      </c>
      <c r="K3734">
        <v>0</v>
      </c>
      <c r="L3734">
        <v>0</v>
      </c>
      <c r="M3734">
        <v>0</v>
      </c>
      <c r="N3734">
        <v>0</v>
      </c>
    </row>
    <row r="3735" spans="1:14" x14ac:dyDescent="0.25">
      <c r="A3735" t="s">
        <v>7830</v>
      </c>
      <c r="B3735" t="s">
        <v>77</v>
      </c>
      <c r="C3735" t="s">
        <v>154</v>
      </c>
      <c r="D3735" t="s">
        <v>4052</v>
      </c>
      <c r="E3735">
        <v>0</v>
      </c>
      <c r="F3735">
        <v>0</v>
      </c>
      <c r="G3735">
        <v>0</v>
      </c>
      <c r="H3735">
        <v>0</v>
      </c>
      <c r="I3735">
        <v>0</v>
      </c>
      <c r="J3735">
        <v>3</v>
      </c>
      <c r="K3735">
        <v>0</v>
      </c>
      <c r="L3735">
        <v>0</v>
      </c>
      <c r="M3735">
        <v>0</v>
      </c>
      <c r="N3735">
        <v>0</v>
      </c>
    </row>
    <row r="3736" spans="1:14" x14ac:dyDescent="0.25">
      <c r="A3736" t="s">
        <v>7831</v>
      </c>
      <c r="B3736" t="s">
        <v>77</v>
      </c>
      <c r="C3736" t="s">
        <v>154</v>
      </c>
      <c r="D3736" t="s">
        <v>4054</v>
      </c>
      <c r="E3736">
        <v>3</v>
      </c>
      <c r="F3736">
        <v>0</v>
      </c>
      <c r="G3736">
        <v>3</v>
      </c>
      <c r="H3736">
        <v>0</v>
      </c>
      <c r="I3736">
        <v>0</v>
      </c>
      <c r="J3736">
        <v>0</v>
      </c>
      <c r="K3736">
        <v>0</v>
      </c>
      <c r="L3736">
        <v>0</v>
      </c>
      <c r="M3736">
        <v>0</v>
      </c>
      <c r="N3736">
        <v>0</v>
      </c>
    </row>
    <row r="3737" spans="1:14" x14ac:dyDescent="0.25">
      <c r="A3737" t="s">
        <v>7832</v>
      </c>
      <c r="B3737" t="s">
        <v>77</v>
      </c>
      <c r="C3737" t="s">
        <v>154</v>
      </c>
      <c r="D3737" t="s">
        <v>4056</v>
      </c>
      <c r="E3737">
        <v>0</v>
      </c>
      <c r="F3737">
        <v>0</v>
      </c>
      <c r="G3737">
        <v>0</v>
      </c>
      <c r="H3737">
        <v>0</v>
      </c>
      <c r="I3737">
        <v>0</v>
      </c>
      <c r="J3737">
        <v>0</v>
      </c>
      <c r="K3737">
        <v>1</v>
      </c>
      <c r="L3737">
        <v>1</v>
      </c>
      <c r="M3737">
        <v>0</v>
      </c>
      <c r="N3737">
        <v>0</v>
      </c>
    </row>
    <row r="3738" spans="1:14" x14ac:dyDescent="0.25">
      <c r="A3738" t="s">
        <v>7833</v>
      </c>
      <c r="B3738" t="s">
        <v>77</v>
      </c>
      <c r="C3738" t="s">
        <v>154</v>
      </c>
      <c r="D3738" t="s">
        <v>4058</v>
      </c>
      <c r="E3738">
        <v>0</v>
      </c>
      <c r="F3738">
        <v>0</v>
      </c>
      <c r="G3738">
        <v>0</v>
      </c>
      <c r="H3738">
        <v>0</v>
      </c>
      <c r="I3738">
        <v>0</v>
      </c>
      <c r="J3738">
        <v>0</v>
      </c>
      <c r="K3738">
        <v>1</v>
      </c>
      <c r="L3738">
        <v>1</v>
      </c>
      <c r="M3738">
        <v>0</v>
      </c>
      <c r="N3738">
        <v>0</v>
      </c>
    </row>
    <row r="3739" spans="1:14" x14ac:dyDescent="0.25">
      <c r="A3739" t="s">
        <v>7834</v>
      </c>
      <c r="B3739" t="s">
        <v>77</v>
      </c>
      <c r="C3739" t="s">
        <v>155</v>
      </c>
      <c r="D3739" t="s">
        <v>4060</v>
      </c>
      <c r="E3739">
        <v>0</v>
      </c>
      <c r="F3739">
        <v>0</v>
      </c>
      <c r="G3739">
        <v>0</v>
      </c>
      <c r="H3739">
        <v>0</v>
      </c>
      <c r="I3739">
        <v>0</v>
      </c>
      <c r="J3739">
        <v>4</v>
      </c>
      <c r="K3739">
        <v>0</v>
      </c>
      <c r="L3739">
        <v>0</v>
      </c>
      <c r="M3739">
        <v>0</v>
      </c>
      <c r="N3739">
        <v>0</v>
      </c>
    </row>
    <row r="3740" spans="1:14" x14ac:dyDescent="0.25">
      <c r="A3740" t="s">
        <v>7835</v>
      </c>
      <c r="B3740" t="s">
        <v>77</v>
      </c>
      <c r="C3740" t="s">
        <v>155</v>
      </c>
      <c r="D3740" t="s">
        <v>4062</v>
      </c>
      <c r="E3740">
        <v>4</v>
      </c>
      <c r="F3740">
        <v>0</v>
      </c>
      <c r="G3740">
        <v>4</v>
      </c>
      <c r="H3740">
        <v>0</v>
      </c>
      <c r="I3740">
        <v>0</v>
      </c>
      <c r="J3740">
        <v>0</v>
      </c>
      <c r="K3740">
        <v>0</v>
      </c>
      <c r="L3740">
        <v>0</v>
      </c>
      <c r="M3740">
        <v>0</v>
      </c>
      <c r="N3740">
        <v>0</v>
      </c>
    </row>
    <row r="3741" spans="1:14" x14ac:dyDescent="0.25">
      <c r="A3741" t="s">
        <v>7836</v>
      </c>
      <c r="B3741" t="s">
        <v>77</v>
      </c>
      <c r="C3741" t="s">
        <v>155</v>
      </c>
      <c r="D3741" t="s">
        <v>4064</v>
      </c>
      <c r="E3741">
        <v>2</v>
      </c>
      <c r="F3741">
        <v>0</v>
      </c>
      <c r="G3741">
        <v>2</v>
      </c>
      <c r="H3741">
        <v>0</v>
      </c>
      <c r="I3741">
        <v>0</v>
      </c>
      <c r="J3741">
        <v>2</v>
      </c>
      <c r="K3741">
        <v>0</v>
      </c>
      <c r="L3741">
        <v>0</v>
      </c>
      <c r="M3741">
        <v>0</v>
      </c>
      <c r="N3741">
        <v>0</v>
      </c>
    </row>
    <row r="3742" spans="1:14" x14ac:dyDescent="0.25">
      <c r="A3742" t="s">
        <v>7837</v>
      </c>
      <c r="B3742" t="s">
        <v>77</v>
      </c>
      <c r="C3742" t="s">
        <v>155</v>
      </c>
      <c r="D3742" t="s">
        <v>4066</v>
      </c>
      <c r="E3742">
        <v>4</v>
      </c>
      <c r="F3742">
        <v>0</v>
      </c>
      <c r="G3742">
        <v>4</v>
      </c>
      <c r="H3742">
        <v>0</v>
      </c>
      <c r="I3742">
        <v>0</v>
      </c>
      <c r="J3742">
        <v>0</v>
      </c>
      <c r="K3742">
        <v>0</v>
      </c>
      <c r="L3742">
        <v>0</v>
      </c>
      <c r="M3742">
        <v>0</v>
      </c>
      <c r="N3742">
        <v>0</v>
      </c>
    </row>
    <row r="3743" spans="1:14" x14ac:dyDescent="0.25">
      <c r="A3743" t="s">
        <v>7838</v>
      </c>
      <c r="B3743" t="s">
        <v>77</v>
      </c>
      <c r="C3743" t="s">
        <v>155</v>
      </c>
      <c r="D3743" t="s">
        <v>4068</v>
      </c>
      <c r="E3743">
        <v>0</v>
      </c>
      <c r="F3743">
        <v>0</v>
      </c>
      <c r="G3743">
        <v>0</v>
      </c>
      <c r="H3743">
        <v>0</v>
      </c>
      <c r="I3743">
        <v>0</v>
      </c>
      <c r="J3743">
        <v>4</v>
      </c>
      <c r="K3743">
        <v>0</v>
      </c>
      <c r="L3743">
        <v>0</v>
      </c>
      <c r="M3743">
        <v>0</v>
      </c>
      <c r="N3743">
        <v>0</v>
      </c>
    </row>
    <row r="3744" spans="1:14" x14ac:dyDescent="0.25">
      <c r="A3744" t="s">
        <v>7839</v>
      </c>
      <c r="B3744" t="s">
        <v>77</v>
      </c>
      <c r="C3744" t="s">
        <v>155</v>
      </c>
      <c r="D3744" t="s">
        <v>4050</v>
      </c>
      <c r="E3744">
        <v>4</v>
      </c>
      <c r="F3744">
        <v>1</v>
      </c>
      <c r="G3744">
        <v>3</v>
      </c>
      <c r="H3744">
        <v>0</v>
      </c>
      <c r="I3744">
        <v>0</v>
      </c>
      <c r="J3744">
        <v>0</v>
      </c>
      <c r="K3744">
        <v>0</v>
      </c>
      <c r="L3744">
        <v>0</v>
      </c>
      <c r="M3744">
        <v>0</v>
      </c>
      <c r="N3744">
        <v>0</v>
      </c>
    </row>
    <row r="3745" spans="1:14" x14ac:dyDescent="0.25">
      <c r="A3745" t="s">
        <v>7840</v>
      </c>
      <c r="B3745" t="s">
        <v>77</v>
      </c>
      <c r="C3745" t="s">
        <v>155</v>
      </c>
      <c r="D3745" t="s">
        <v>4052</v>
      </c>
      <c r="E3745">
        <v>0</v>
      </c>
      <c r="F3745">
        <v>0</v>
      </c>
      <c r="G3745">
        <v>0</v>
      </c>
      <c r="H3745">
        <v>0</v>
      </c>
      <c r="I3745">
        <v>0</v>
      </c>
      <c r="J3745">
        <v>4</v>
      </c>
      <c r="K3745">
        <v>0</v>
      </c>
      <c r="L3745">
        <v>0</v>
      </c>
      <c r="M3745">
        <v>0</v>
      </c>
      <c r="N3745">
        <v>0</v>
      </c>
    </row>
    <row r="3746" spans="1:14" x14ac:dyDescent="0.25">
      <c r="A3746" t="s">
        <v>7841</v>
      </c>
      <c r="B3746" t="s">
        <v>77</v>
      </c>
      <c r="C3746" t="s">
        <v>155</v>
      </c>
      <c r="D3746" t="s">
        <v>4054</v>
      </c>
      <c r="E3746">
        <v>4</v>
      </c>
      <c r="F3746">
        <v>0</v>
      </c>
      <c r="G3746">
        <v>4</v>
      </c>
      <c r="H3746">
        <v>0</v>
      </c>
      <c r="I3746">
        <v>0</v>
      </c>
      <c r="J3746">
        <v>0</v>
      </c>
      <c r="K3746">
        <v>0</v>
      </c>
      <c r="L3746">
        <v>0</v>
      </c>
      <c r="M3746">
        <v>0</v>
      </c>
      <c r="N3746">
        <v>0</v>
      </c>
    </row>
    <row r="3747" spans="1:14" x14ac:dyDescent="0.25">
      <c r="A3747" t="s">
        <v>7842</v>
      </c>
      <c r="B3747" t="s">
        <v>77</v>
      </c>
      <c r="C3747" t="s">
        <v>155</v>
      </c>
      <c r="D3747" t="s">
        <v>4056</v>
      </c>
      <c r="E3747">
        <v>0</v>
      </c>
      <c r="F3747">
        <v>0</v>
      </c>
      <c r="G3747">
        <v>0</v>
      </c>
      <c r="H3747">
        <v>0</v>
      </c>
      <c r="I3747">
        <v>0</v>
      </c>
      <c r="J3747">
        <v>0</v>
      </c>
      <c r="K3747">
        <v>3</v>
      </c>
      <c r="L3747">
        <v>3</v>
      </c>
      <c r="M3747">
        <v>0</v>
      </c>
      <c r="N3747">
        <v>0</v>
      </c>
    </row>
    <row r="3748" spans="1:14" x14ac:dyDescent="0.25">
      <c r="A3748" t="s">
        <v>7843</v>
      </c>
      <c r="B3748" t="s">
        <v>77</v>
      </c>
      <c r="C3748" t="s">
        <v>155</v>
      </c>
      <c r="D3748" t="s">
        <v>4058</v>
      </c>
      <c r="E3748">
        <v>0</v>
      </c>
      <c r="F3748">
        <v>0</v>
      </c>
      <c r="G3748">
        <v>0</v>
      </c>
      <c r="H3748">
        <v>0</v>
      </c>
      <c r="I3748">
        <v>0</v>
      </c>
      <c r="J3748">
        <v>0</v>
      </c>
      <c r="K3748">
        <v>3</v>
      </c>
      <c r="L3748">
        <v>3</v>
      </c>
      <c r="M3748">
        <v>0</v>
      </c>
      <c r="N3748">
        <v>0</v>
      </c>
    </row>
    <row r="3749" spans="1:14" x14ac:dyDescent="0.25">
      <c r="A3749" t="s">
        <v>7844</v>
      </c>
      <c r="B3749" t="s">
        <v>77</v>
      </c>
      <c r="C3749" t="s">
        <v>160</v>
      </c>
      <c r="D3749" t="s">
        <v>4060</v>
      </c>
      <c r="E3749">
        <v>0</v>
      </c>
      <c r="F3749">
        <v>0</v>
      </c>
      <c r="G3749">
        <v>0</v>
      </c>
      <c r="H3749">
        <v>0</v>
      </c>
      <c r="I3749">
        <v>0</v>
      </c>
      <c r="J3749">
        <v>3</v>
      </c>
      <c r="K3749">
        <v>0</v>
      </c>
      <c r="L3749">
        <v>0</v>
      </c>
      <c r="M3749">
        <v>0</v>
      </c>
      <c r="N3749">
        <v>0</v>
      </c>
    </row>
    <row r="3750" spans="1:14" x14ac:dyDescent="0.25">
      <c r="A3750" t="s">
        <v>7845</v>
      </c>
      <c r="B3750" t="s">
        <v>77</v>
      </c>
      <c r="C3750" t="s">
        <v>160</v>
      </c>
      <c r="D3750" t="s">
        <v>4062</v>
      </c>
      <c r="E3750">
        <v>3</v>
      </c>
      <c r="F3750">
        <v>0</v>
      </c>
      <c r="G3750">
        <v>3</v>
      </c>
      <c r="H3750">
        <v>0</v>
      </c>
      <c r="I3750">
        <v>0</v>
      </c>
      <c r="J3750">
        <v>0</v>
      </c>
      <c r="K3750">
        <v>0</v>
      </c>
      <c r="L3750">
        <v>0</v>
      </c>
      <c r="M3750">
        <v>0</v>
      </c>
      <c r="N3750">
        <v>0</v>
      </c>
    </row>
    <row r="3751" spans="1:14" x14ac:dyDescent="0.25">
      <c r="A3751" t="s">
        <v>7846</v>
      </c>
      <c r="B3751" t="s">
        <v>77</v>
      </c>
      <c r="C3751" t="s">
        <v>160</v>
      </c>
      <c r="D3751" t="s">
        <v>4064</v>
      </c>
      <c r="E3751">
        <v>3</v>
      </c>
      <c r="F3751">
        <v>0</v>
      </c>
      <c r="G3751">
        <v>3</v>
      </c>
      <c r="H3751">
        <v>0</v>
      </c>
      <c r="I3751">
        <v>0</v>
      </c>
      <c r="J3751">
        <v>0</v>
      </c>
      <c r="K3751">
        <v>0</v>
      </c>
      <c r="L3751">
        <v>0</v>
      </c>
      <c r="M3751">
        <v>0</v>
      </c>
      <c r="N3751">
        <v>0</v>
      </c>
    </row>
    <row r="3752" spans="1:14" x14ac:dyDescent="0.25">
      <c r="A3752" t="s">
        <v>7847</v>
      </c>
      <c r="B3752" t="s">
        <v>77</v>
      </c>
      <c r="C3752" t="s">
        <v>160</v>
      </c>
      <c r="D3752" t="s">
        <v>4066</v>
      </c>
      <c r="E3752">
        <v>3</v>
      </c>
      <c r="F3752">
        <v>0</v>
      </c>
      <c r="G3752">
        <v>3</v>
      </c>
      <c r="H3752">
        <v>0</v>
      </c>
      <c r="I3752">
        <v>0</v>
      </c>
      <c r="J3752">
        <v>0</v>
      </c>
      <c r="K3752">
        <v>0</v>
      </c>
      <c r="L3752">
        <v>0</v>
      </c>
      <c r="M3752">
        <v>0</v>
      </c>
      <c r="N3752">
        <v>0</v>
      </c>
    </row>
    <row r="3753" spans="1:14" x14ac:dyDescent="0.25">
      <c r="A3753" t="s">
        <v>7848</v>
      </c>
      <c r="B3753" t="s">
        <v>77</v>
      </c>
      <c r="C3753" t="s">
        <v>160</v>
      </c>
      <c r="D3753" t="s">
        <v>4068</v>
      </c>
      <c r="E3753">
        <v>0</v>
      </c>
      <c r="F3753">
        <v>0</v>
      </c>
      <c r="G3753">
        <v>0</v>
      </c>
      <c r="H3753">
        <v>0</v>
      </c>
      <c r="I3753">
        <v>0</v>
      </c>
      <c r="J3753">
        <v>3</v>
      </c>
      <c r="K3753">
        <v>0</v>
      </c>
      <c r="L3753">
        <v>0</v>
      </c>
      <c r="M3753">
        <v>0</v>
      </c>
      <c r="N3753">
        <v>0</v>
      </c>
    </row>
    <row r="3754" spans="1:14" x14ac:dyDescent="0.25">
      <c r="A3754" t="s">
        <v>7849</v>
      </c>
      <c r="B3754" t="s">
        <v>77</v>
      </c>
      <c r="C3754" t="s">
        <v>160</v>
      </c>
      <c r="D3754" t="s">
        <v>4050</v>
      </c>
      <c r="E3754">
        <v>3</v>
      </c>
      <c r="F3754">
        <v>0</v>
      </c>
      <c r="G3754">
        <v>3</v>
      </c>
      <c r="H3754">
        <v>0</v>
      </c>
      <c r="I3754">
        <v>0</v>
      </c>
      <c r="J3754">
        <v>0</v>
      </c>
      <c r="K3754">
        <v>0</v>
      </c>
      <c r="L3754">
        <v>0</v>
      </c>
      <c r="M3754">
        <v>0</v>
      </c>
      <c r="N3754">
        <v>0</v>
      </c>
    </row>
    <row r="3755" spans="1:14" x14ac:dyDescent="0.25">
      <c r="A3755" t="s">
        <v>7850</v>
      </c>
      <c r="B3755" t="s">
        <v>77</v>
      </c>
      <c r="C3755" t="s">
        <v>160</v>
      </c>
      <c r="D3755" t="s">
        <v>4052</v>
      </c>
      <c r="E3755">
        <v>0</v>
      </c>
      <c r="F3755">
        <v>0</v>
      </c>
      <c r="G3755">
        <v>0</v>
      </c>
      <c r="H3755">
        <v>0</v>
      </c>
      <c r="I3755">
        <v>0</v>
      </c>
      <c r="J3755">
        <v>3</v>
      </c>
      <c r="K3755">
        <v>0</v>
      </c>
      <c r="L3755">
        <v>0</v>
      </c>
      <c r="M3755">
        <v>0</v>
      </c>
      <c r="N3755">
        <v>0</v>
      </c>
    </row>
    <row r="3756" spans="1:14" x14ac:dyDescent="0.25">
      <c r="A3756" t="s">
        <v>7851</v>
      </c>
      <c r="B3756" t="s">
        <v>77</v>
      </c>
      <c r="C3756" t="s">
        <v>160</v>
      </c>
      <c r="D3756" t="s">
        <v>4054</v>
      </c>
      <c r="E3756">
        <v>3</v>
      </c>
      <c r="F3756">
        <v>0</v>
      </c>
      <c r="G3756">
        <v>3</v>
      </c>
      <c r="H3756">
        <v>0</v>
      </c>
      <c r="I3756">
        <v>0</v>
      </c>
      <c r="J3756">
        <v>0</v>
      </c>
      <c r="K3756">
        <v>0</v>
      </c>
      <c r="L3756">
        <v>0</v>
      </c>
      <c r="M3756">
        <v>0</v>
      </c>
      <c r="N3756">
        <v>0</v>
      </c>
    </row>
    <row r="3757" spans="1:14" x14ac:dyDescent="0.25">
      <c r="A3757" t="s">
        <v>7852</v>
      </c>
      <c r="B3757" t="s">
        <v>77</v>
      </c>
      <c r="C3757" t="s">
        <v>160</v>
      </c>
      <c r="D3757" t="s">
        <v>4056</v>
      </c>
      <c r="E3757">
        <v>0</v>
      </c>
      <c r="F3757">
        <v>0</v>
      </c>
      <c r="G3757">
        <v>0</v>
      </c>
      <c r="H3757">
        <v>0</v>
      </c>
      <c r="I3757">
        <v>0</v>
      </c>
      <c r="J3757">
        <v>0</v>
      </c>
      <c r="K3757">
        <v>1</v>
      </c>
      <c r="L3757">
        <v>1</v>
      </c>
      <c r="M3757">
        <v>0</v>
      </c>
      <c r="N3757">
        <v>0</v>
      </c>
    </row>
    <row r="3758" spans="1:14" x14ac:dyDescent="0.25">
      <c r="A3758" t="s">
        <v>7853</v>
      </c>
      <c r="B3758" t="s">
        <v>77</v>
      </c>
      <c r="C3758" t="s">
        <v>160</v>
      </c>
      <c r="D3758" t="s">
        <v>4058</v>
      </c>
      <c r="E3758">
        <v>0</v>
      </c>
      <c r="F3758">
        <v>0</v>
      </c>
      <c r="G3758">
        <v>0</v>
      </c>
      <c r="H3758">
        <v>0</v>
      </c>
      <c r="I3758">
        <v>0</v>
      </c>
      <c r="J3758">
        <v>0</v>
      </c>
      <c r="K3758">
        <v>1</v>
      </c>
      <c r="L3758">
        <v>1</v>
      </c>
      <c r="M3758">
        <v>0</v>
      </c>
      <c r="N3758">
        <v>0</v>
      </c>
    </row>
    <row r="3759" spans="1:14" x14ac:dyDescent="0.25">
      <c r="A3759" t="s">
        <v>7854</v>
      </c>
      <c r="B3759" t="s">
        <v>77</v>
      </c>
      <c r="C3759" t="s">
        <v>161</v>
      </c>
      <c r="D3759" t="s">
        <v>4060</v>
      </c>
      <c r="E3759">
        <v>0</v>
      </c>
      <c r="F3759">
        <v>0</v>
      </c>
      <c r="G3759">
        <v>0</v>
      </c>
      <c r="H3759">
        <v>0</v>
      </c>
      <c r="I3759">
        <v>0</v>
      </c>
      <c r="J3759">
        <v>1</v>
      </c>
      <c r="K3759">
        <v>0</v>
      </c>
      <c r="L3759">
        <v>0</v>
      </c>
      <c r="M3759">
        <v>0</v>
      </c>
      <c r="N3759">
        <v>0</v>
      </c>
    </row>
    <row r="3760" spans="1:14" x14ac:dyDescent="0.25">
      <c r="A3760" t="s">
        <v>7855</v>
      </c>
      <c r="B3760" t="s">
        <v>77</v>
      </c>
      <c r="C3760" t="s">
        <v>161</v>
      </c>
      <c r="D3760" t="s">
        <v>4062</v>
      </c>
      <c r="E3760">
        <v>1</v>
      </c>
      <c r="F3760">
        <v>0</v>
      </c>
      <c r="G3760">
        <v>1</v>
      </c>
      <c r="H3760">
        <v>0</v>
      </c>
      <c r="I3760">
        <v>0</v>
      </c>
      <c r="J3760">
        <v>0</v>
      </c>
      <c r="K3760">
        <v>0</v>
      </c>
      <c r="L3760">
        <v>0</v>
      </c>
      <c r="M3760">
        <v>0</v>
      </c>
      <c r="N3760">
        <v>0</v>
      </c>
    </row>
    <row r="3761" spans="1:14" x14ac:dyDescent="0.25">
      <c r="A3761" t="s">
        <v>7856</v>
      </c>
      <c r="B3761" t="s">
        <v>77</v>
      </c>
      <c r="C3761" t="s">
        <v>161</v>
      </c>
      <c r="D3761" t="s">
        <v>4064</v>
      </c>
      <c r="E3761">
        <v>1</v>
      </c>
      <c r="F3761">
        <v>0</v>
      </c>
      <c r="G3761">
        <v>1</v>
      </c>
      <c r="H3761">
        <v>0</v>
      </c>
      <c r="I3761">
        <v>0</v>
      </c>
      <c r="J3761">
        <v>0</v>
      </c>
      <c r="K3761">
        <v>0</v>
      </c>
      <c r="L3761">
        <v>0</v>
      </c>
      <c r="M3761">
        <v>0</v>
      </c>
      <c r="N3761">
        <v>0</v>
      </c>
    </row>
    <row r="3762" spans="1:14" x14ac:dyDescent="0.25">
      <c r="A3762" t="s">
        <v>7857</v>
      </c>
      <c r="B3762" t="s">
        <v>77</v>
      </c>
      <c r="C3762" t="s">
        <v>161</v>
      </c>
      <c r="D3762" t="s">
        <v>4066</v>
      </c>
      <c r="E3762">
        <v>1</v>
      </c>
      <c r="F3762">
        <v>0</v>
      </c>
      <c r="G3762">
        <v>1</v>
      </c>
      <c r="H3762">
        <v>0</v>
      </c>
      <c r="I3762">
        <v>0</v>
      </c>
      <c r="J3762">
        <v>0</v>
      </c>
      <c r="K3762">
        <v>0</v>
      </c>
      <c r="L3762">
        <v>0</v>
      </c>
      <c r="M3762">
        <v>0</v>
      </c>
      <c r="N3762">
        <v>0</v>
      </c>
    </row>
    <row r="3763" spans="1:14" x14ac:dyDescent="0.25">
      <c r="A3763" t="s">
        <v>7858</v>
      </c>
      <c r="B3763" t="s">
        <v>77</v>
      </c>
      <c r="C3763" t="s">
        <v>161</v>
      </c>
      <c r="D3763" t="s">
        <v>4068</v>
      </c>
      <c r="E3763">
        <v>0</v>
      </c>
      <c r="F3763">
        <v>0</v>
      </c>
      <c r="G3763">
        <v>0</v>
      </c>
      <c r="H3763">
        <v>0</v>
      </c>
      <c r="I3763">
        <v>0</v>
      </c>
      <c r="J3763">
        <v>1</v>
      </c>
      <c r="K3763">
        <v>0</v>
      </c>
      <c r="L3763">
        <v>0</v>
      </c>
      <c r="M3763">
        <v>0</v>
      </c>
      <c r="N3763">
        <v>0</v>
      </c>
    </row>
    <row r="3764" spans="1:14" x14ac:dyDescent="0.25">
      <c r="A3764" t="s">
        <v>7859</v>
      </c>
      <c r="B3764" t="s">
        <v>77</v>
      </c>
      <c r="C3764" t="s">
        <v>161</v>
      </c>
      <c r="D3764" t="s">
        <v>4050</v>
      </c>
      <c r="E3764">
        <v>1</v>
      </c>
      <c r="F3764">
        <v>0</v>
      </c>
      <c r="G3764">
        <v>1</v>
      </c>
      <c r="H3764">
        <v>0</v>
      </c>
      <c r="I3764">
        <v>0</v>
      </c>
      <c r="J3764">
        <v>0</v>
      </c>
      <c r="K3764">
        <v>0</v>
      </c>
      <c r="L3764">
        <v>0</v>
      </c>
      <c r="M3764">
        <v>0</v>
      </c>
      <c r="N3764">
        <v>0</v>
      </c>
    </row>
    <row r="3765" spans="1:14" x14ac:dyDescent="0.25">
      <c r="A3765" t="s">
        <v>7860</v>
      </c>
      <c r="B3765" t="s">
        <v>77</v>
      </c>
      <c r="C3765" t="s">
        <v>161</v>
      </c>
      <c r="D3765" t="s">
        <v>4052</v>
      </c>
      <c r="E3765">
        <v>0</v>
      </c>
      <c r="F3765">
        <v>0</v>
      </c>
      <c r="G3765">
        <v>0</v>
      </c>
      <c r="H3765">
        <v>0</v>
      </c>
      <c r="I3765">
        <v>0</v>
      </c>
      <c r="J3765">
        <v>1</v>
      </c>
      <c r="K3765">
        <v>0</v>
      </c>
      <c r="L3765">
        <v>0</v>
      </c>
      <c r="M3765">
        <v>0</v>
      </c>
      <c r="N3765">
        <v>0</v>
      </c>
    </row>
    <row r="3766" spans="1:14" x14ac:dyDescent="0.25">
      <c r="A3766" t="s">
        <v>7861</v>
      </c>
      <c r="B3766" t="s">
        <v>77</v>
      </c>
      <c r="C3766" t="s">
        <v>161</v>
      </c>
      <c r="D3766" t="s">
        <v>4054</v>
      </c>
      <c r="E3766">
        <v>1</v>
      </c>
      <c r="F3766">
        <v>0</v>
      </c>
      <c r="G3766">
        <v>1</v>
      </c>
      <c r="H3766">
        <v>0</v>
      </c>
      <c r="I3766">
        <v>0</v>
      </c>
      <c r="J3766">
        <v>0</v>
      </c>
      <c r="K3766">
        <v>0</v>
      </c>
      <c r="L3766">
        <v>0</v>
      </c>
      <c r="M3766">
        <v>0</v>
      </c>
      <c r="N3766">
        <v>0</v>
      </c>
    </row>
    <row r="3767" spans="1:14" x14ac:dyDescent="0.25">
      <c r="A3767" t="s">
        <v>7862</v>
      </c>
      <c r="B3767" t="s">
        <v>77</v>
      </c>
      <c r="C3767" t="s">
        <v>161</v>
      </c>
      <c r="D3767" t="s">
        <v>4056</v>
      </c>
      <c r="E3767">
        <v>0</v>
      </c>
      <c r="F3767">
        <v>0</v>
      </c>
      <c r="G3767">
        <v>0</v>
      </c>
      <c r="H3767">
        <v>0</v>
      </c>
      <c r="I3767">
        <v>0</v>
      </c>
      <c r="J3767">
        <v>0</v>
      </c>
      <c r="K3767">
        <v>1</v>
      </c>
      <c r="L3767">
        <v>1</v>
      </c>
      <c r="M3767">
        <v>0</v>
      </c>
      <c r="N3767">
        <v>0</v>
      </c>
    </row>
    <row r="3768" spans="1:14" x14ac:dyDescent="0.25">
      <c r="A3768" t="s">
        <v>7863</v>
      </c>
      <c r="B3768" t="s">
        <v>77</v>
      </c>
      <c r="C3768" t="s">
        <v>161</v>
      </c>
      <c r="D3768" t="s">
        <v>4058</v>
      </c>
      <c r="E3768">
        <v>0</v>
      </c>
      <c r="F3768">
        <v>0</v>
      </c>
      <c r="G3768">
        <v>0</v>
      </c>
      <c r="H3768">
        <v>0</v>
      </c>
      <c r="I3768">
        <v>0</v>
      </c>
      <c r="J3768">
        <v>0</v>
      </c>
      <c r="K3768">
        <v>1</v>
      </c>
      <c r="L3768">
        <v>1</v>
      </c>
      <c r="M3768">
        <v>0</v>
      </c>
      <c r="N3768">
        <v>0</v>
      </c>
    </row>
    <row r="3769" spans="1:14" x14ac:dyDescent="0.25">
      <c r="A3769" t="s">
        <v>7864</v>
      </c>
      <c r="B3769" t="s">
        <v>77</v>
      </c>
      <c r="C3769" t="s">
        <v>162</v>
      </c>
      <c r="D3769" t="s">
        <v>4060</v>
      </c>
      <c r="E3769">
        <v>0</v>
      </c>
      <c r="F3769">
        <v>0</v>
      </c>
      <c r="G3769">
        <v>0</v>
      </c>
      <c r="H3769">
        <v>0</v>
      </c>
      <c r="I3769">
        <v>0</v>
      </c>
      <c r="J3769">
        <v>5</v>
      </c>
      <c r="K3769">
        <v>0</v>
      </c>
      <c r="L3769">
        <v>0</v>
      </c>
      <c r="M3769">
        <v>0</v>
      </c>
      <c r="N3769">
        <v>0</v>
      </c>
    </row>
    <row r="3770" spans="1:14" x14ac:dyDescent="0.25">
      <c r="A3770" t="s">
        <v>7865</v>
      </c>
      <c r="B3770" t="s">
        <v>77</v>
      </c>
      <c r="C3770" t="s">
        <v>162</v>
      </c>
      <c r="D3770" t="s">
        <v>4062</v>
      </c>
      <c r="E3770">
        <v>5</v>
      </c>
      <c r="F3770">
        <v>4</v>
      </c>
      <c r="G3770">
        <v>1</v>
      </c>
      <c r="H3770">
        <v>0</v>
      </c>
      <c r="I3770">
        <v>0</v>
      </c>
      <c r="J3770">
        <v>0</v>
      </c>
      <c r="K3770">
        <v>0</v>
      </c>
      <c r="L3770">
        <v>0</v>
      </c>
      <c r="M3770">
        <v>0</v>
      </c>
      <c r="N3770">
        <v>0</v>
      </c>
    </row>
    <row r="3771" spans="1:14" x14ac:dyDescent="0.25">
      <c r="A3771" t="s">
        <v>7866</v>
      </c>
      <c r="B3771" t="s">
        <v>77</v>
      </c>
      <c r="C3771" t="s">
        <v>162</v>
      </c>
      <c r="D3771" t="s">
        <v>4064</v>
      </c>
      <c r="E3771">
        <v>2</v>
      </c>
      <c r="F3771">
        <v>1</v>
      </c>
      <c r="G3771">
        <v>1</v>
      </c>
      <c r="H3771">
        <v>0</v>
      </c>
      <c r="I3771">
        <v>0</v>
      </c>
      <c r="J3771">
        <v>3</v>
      </c>
      <c r="K3771">
        <v>0</v>
      </c>
      <c r="L3771">
        <v>0</v>
      </c>
      <c r="M3771">
        <v>0</v>
      </c>
      <c r="N3771">
        <v>0</v>
      </c>
    </row>
    <row r="3772" spans="1:14" x14ac:dyDescent="0.25">
      <c r="A3772" t="s">
        <v>7867</v>
      </c>
      <c r="B3772" t="s">
        <v>77</v>
      </c>
      <c r="C3772" t="s">
        <v>162</v>
      </c>
      <c r="D3772" t="s">
        <v>4066</v>
      </c>
      <c r="E3772">
        <v>5</v>
      </c>
      <c r="F3772">
        <v>4</v>
      </c>
      <c r="G3772">
        <v>1</v>
      </c>
      <c r="H3772">
        <v>0</v>
      </c>
      <c r="I3772">
        <v>0</v>
      </c>
      <c r="J3772">
        <v>0</v>
      </c>
      <c r="K3772">
        <v>0</v>
      </c>
      <c r="L3772">
        <v>0</v>
      </c>
      <c r="M3772">
        <v>0</v>
      </c>
      <c r="N3772">
        <v>0</v>
      </c>
    </row>
    <row r="3773" spans="1:14" x14ac:dyDescent="0.25">
      <c r="A3773" t="s">
        <v>7868</v>
      </c>
      <c r="B3773" t="s">
        <v>77</v>
      </c>
      <c r="C3773" t="s">
        <v>162</v>
      </c>
      <c r="D3773" t="s">
        <v>4068</v>
      </c>
      <c r="E3773">
        <v>0</v>
      </c>
      <c r="F3773">
        <v>0</v>
      </c>
      <c r="G3773">
        <v>0</v>
      </c>
      <c r="H3773">
        <v>0</v>
      </c>
      <c r="I3773">
        <v>0</v>
      </c>
      <c r="J3773">
        <v>5</v>
      </c>
      <c r="K3773">
        <v>0</v>
      </c>
      <c r="L3773">
        <v>0</v>
      </c>
      <c r="M3773">
        <v>0</v>
      </c>
      <c r="N3773">
        <v>0</v>
      </c>
    </row>
    <row r="3774" spans="1:14" x14ac:dyDescent="0.25">
      <c r="A3774" t="s">
        <v>7869</v>
      </c>
      <c r="B3774" t="s">
        <v>77</v>
      </c>
      <c r="C3774" t="s">
        <v>162</v>
      </c>
      <c r="D3774" t="s">
        <v>4050</v>
      </c>
      <c r="E3774">
        <v>5</v>
      </c>
      <c r="F3774">
        <v>4</v>
      </c>
      <c r="G3774">
        <v>1</v>
      </c>
      <c r="H3774">
        <v>0</v>
      </c>
      <c r="I3774">
        <v>0</v>
      </c>
      <c r="J3774">
        <v>0</v>
      </c>
      <c r="K3774">
        <v>0</v>
      </c>
      <c r="L3774">
        <v>0</v>
      </c>
      <c r="M3774">
        <v>0</v>
      </c>
      <c r="N3774">
        <v>0</v>
      </c>
    </row>
    <row r="3775" spans="1:14" x14ac:dyDescent="0.25">
      <c r="A3775" t="s">
        <v>7870</v>
      </c>
      <c r="B3775" t="s">
        <v>77</v>
      </c>
      <c r="C3775" t="s">
        <v>162</v>
      </c>
      <c r="D3775" t="s">
        <v>4052</v>
      </c>
      <c r="E3775">
        <v>0</v>
      </c>
      <c r="F3775">
        <v>0</v>
      </c>
      <c r="G3775">
        <v>0</v>
      </c>
      <c r="H3775">
        <v>0</v>
      </c>
      <c r="I3775">
        <v>0</v>
      </c>
      <c r="J3775">
        <v>5</v>
      </c>
      <c r="K3775">
        <v>0</v>
      </c>
      <c r="L3775">
        <v>0</v>
      </c>
      <c r="M3775">
        <v>0</v>
      </c>
      <c r="N3775">
        <v>0</v>
      </c>
    </row>
    <row r="3776" spans="1:14" x14ac:dyDescent="0.25">
      <c r="A3776" t="s">
        <v>7871</v>
      </c>
      <c r="B3776" t="s">
        <v>77</v>
      </c>
      <c r="C3776" t="s">
        <v>162</v>
      </c>
      <c r="D3776" t="s">
        <v>4054</v>
      </c>
      <c r="E3776">
        <v>3</v>
      </c>
      <c r="F3776">
        <v>2</v>
      </c>
      <c r="G3776">
        <v>1</v>
      </c>
      <c r="H3776">
        <v>0</v>
      </c>
      <c r="I3776">
        <v>0</v>
      </c>
      <c r="J3776">
        <v>2</v>
      </c>
      <c r="K3776">
        <v>0</v>
      </c>
      <c r="L3776">
        <v>0</v>
      </c>
      <c r="M3776">
        <v>0</v>
      </c>
      <c r="N3776">
        <v>0</v>
      </c>
    </row>
    <row r="3777" spans="1:14" x14ac:dyDescent="0.25">
      <c r="A3777" t="s">
        <v>7872</v>
      </c>
      <c r="B3777" t="s">
        <v>77</v>
      </c>
      <c r="C3777" t="s">
        <v>162</v>
      </c>
      <c r="D3777" t="s">
        <v>4056</v>
      </c>
      <c r="E3777">
        <v>0</v>
      </c>
      <c r="F3777">
        <v>0</v>
      </c>
      <c r="G3777">
        <v>0</v>
      </c>
      <c r="H3777">
        <v>0</v>
      </c>
      <c r="I3777">
        <v>0</v>
      </c>
      <c r="J3777">
        <v>0</v>
      </c>
      <c r="K3777">
        <v>5</v>
      </c>
      <c r="L3777">
        <v>5</v>
      </c>
      <c r="M3777">
        <v>0</v>
      </c>
      <c r="N3777">
        <v>0</v>
      </c>
    </row>
    <row r="3778" spans="1:14" x14ac:dyDescent="0.25">
      <c r="A3778" t="s">
        <v>7873</v>
      </c>
      <c r="B3778" t="s">
        <v>77</v>
      </c>
      <c r="C3778" t="s">
        <v>162</v>
      </c>
      <c r="D3778" t="s">
        <v>4058</v>
      </c>
      <c r="E3778">
        <v>0</v>
      </c>
      <c r="F3778">
        <v>0</v>
      </c>
      <c r="G3778">
        <v>0</v>
      </c>
      <c r="H3778">
        <v>0</v>
      </c>
      <c r="I3778">
        <v>0</v>
      </c>
      <c r="J3778">
        <v>0</v>
      </c>
      <c r="K3778">
        <v>5</v>
      </c>
      <c r="L3778">
        <v>5</v>
      </c>
      <c r="M3778">
        <v>0</v>
      </c>
      <c r="N3778">
        <v>0</v>
      </c>
    </row>
    <row r="3779" spans="1:14" x14ac:dyDescent="0.25">
      <c r="A3779" t="s">
        <v>7874</v>
      </c>
      <c r="B3779" t="s">
        <v>77</v>
      </c>
      <c r="C3779" t="s">
        <v>164</v>
      </c>
      <c r="D3779" t="s">
        <v>4060</v>
      </c>
      <c r="E3779">
        <v>1</v>
      </c>
      <c r="F3779">
        <v>0</v>
      </c>
      <c r="G3779">
        <v>1</v>
      </c>
      <c r="H3779">
        <v>0</v>
      </c>
      <c r="I3779">
        <v>0</v>
      </c>
      <c r="J3779">
        <v>1</v>
      </c>
      <c r="K3779">
        <v>0</v>
      </c>
      <c r="L3779">
        <v>0</v>
      </c>
      <c r="M3779">
        <v>0</v>
      </c>
      <c r="N3779">
        <v>0</v>
      </c>
    </row>
    <row r="3780" spans="1:14" x14ac:dyDescent="0.25">
      <c r="A3780" t="s">
        <v>7875</v>
      </c>
      <c r="B3780" t="s">
        <v>77</v>
      </c>
      <c r="C3780" t="s">
        <v>164</v>
      </c>
      <c r="D3780" t="s">
        <v>4062</v>
      </c>
      <c r="E3780">
        <v>2</v>
      </c>
      <c r="F3780">
        <v>0</v>
      </c>
      <c r="G3780">
        <v>2</v>
      </c>
      <c r="H3780">
        <v>0</v>
      </c>
      <c r="I3780">
        <v>0</v>
      </c>
      <c r="J3780">
        <v>0</v>
      </c>
      <c r="K3780">
        <v>0</v>
      </c>
      <c r="L3780">
        <v>0</v>
      </c>
      <c r="M3780">
        <v>0</v>
      </c>
      <c r="N3780">
        <v>0</v>
      </c>
    </row>
    <row r="3781" spans="1:14" x14ac:dyDescent="0.25">
      <c r="A3781" t="s">
        <v>7876</v>
      </c>
      <c r="B3781" t="s">
        <v>77</v>
      </c>
      <c r="C3781" t="s">
        <v>164</v>
      </c>
      <c r="D3781" t="s">
        <v>4064</v>
      </c>
      <c r="E3781">
        <v>1</v>
      </c>
      <c r="F3781">
        <v>0</v>
      </c>
      <c r="G3781">
        <v>1</v>
      </c>
      <c r="H3781">
        <v>0</v>
      </c>
      <c r="I3781">
        <v>0</v>
      </c>
      <c r="J3781">
        <v>1</v>
      </c>
      <c r="K3781">
        <v>0</v>
      </c>
      <c r="L3781">
        <v>0</v>
      </c>
      <c r="M3781">
        <v>0</v>
      </c>
      <c r="N3781">
        <v>0</v>
      </c>
    </row>
    <row r="3782" spans="1:14" x14ac:dyDescent="0.25">
      <c r="A3782" t="s">
        <v>7877</v>
      </c>
      <c r="B3782" t="s">
        <v>77</v>
      </c>
      <c r="C3782" t="s">
        <v>164</v>
      </c>
      <c r="D3782" t="s">
        <v>4066</v>
      </c>
      <c r="E3782">
        <v>2</v>
      </c>
      <c r="F3782">
        <v>0</v>
      </c>
      <c r="G3782">
        <v>2</v>
      </c>
      <c r="H3782">
        <v>0</v>
      </c>
      <c r="I3782">
        <v>0</v>
      </c>
      <c r="J3782">
        <v>0</v>
      </c>
      <c r="K3782">
        <v>0</v>
      </c>
      <c r="L3782">
        <v>0</v>
      </c>
      <c r="M3782">
        <v>0</v>
      </c>
      <c r="N3782">
        <v>0</v>
      </c>
    </row>
    <row r="3783" spans="1:14" x14ac:dyDescent="0.25">
      <c r="A3783" t="s">
        <v>7878</v>
      </c>
      <c r="B3783" t="s">
        <v>77</v>
      </c>
      <c r="C3783" t="s">
        <v>164</v>
      </c>
      <c r="D3783" t="s">
        <v>4068</v>
      </c>
      <c r="E3783">
        <v>1</v>
      </c>
      <c r="F3783">
        <v>0</v>
      </c>
      <c r="G3783">
        <v>1</v>
      </c>
      <c r="H3783">
        <v>0</v>
      </c>
      <c r="I3783">
        <v>0</v>
      </c>
      <c r="J3783">
        <v>1</v>
      </c>
      <c r="K3783">
        <v>0</v>
      </c>
      <c r="L3783">
        <v>0</v>
      </c>
      <c r="M3783">
        <v>0</v>
      </c>
      <c r="N3783">
        <v>0</v>
      </c>
    </row>
    <row r="3784" spans="1:14" x14ac:dyDescent="0.25">
      <c r="A3784" t="s">
        <v>7879</v>
      </c>
      <c r="B3784" t="s">
        <v>77</v>
      </c>
      <c r="C3784" t="s">
        <v>164</v>
      </c>
      <c r="D3784" t="s">
        <v>4050</v>
      </c>
      <c r="E3784">
        <v>1</v>
      </c>
      <c r="F3784">
        <v>0</v>
      </c>
      <c r="G3784">
        <v>1</v>
      </c>
      <c r="H3784">
        <v>0</v>
      </c>
      <c r="I3784">
        <v>0</v>
      </c>
      <c r="J3784">
        <v>1</v>
      </c>
      <c r="K3784">
        <v>0</v>
      </c>
      <c r="L3784">
        <v>0</v>
      </c>
      <c r="M3784">
        <v>0</v>
      </c>
      <c r="N3784">
        <v>0</v>
      </c>
    </row>
    <row r="3785" spans="1:14" x14ac:dyDescent="0.25">
      <c r="A3785" t="s">
        <v>7880</v>
      </c>
      <c r="B3785" t="s">
        <v>77</v>
      </c>
      <c r="C3785" t="s">
        <v>164</v>
      </c>
      <c r="D3785" t="s">
        <v>4052</v>
      </c>
      <c r="E3785">
        <v>1</v>
      </c>
      <c r="F3785">
        <v>0</v>
      </c>
      <c r="G3785">
        <v>1</v>
      </c>
      <c r="H3785">
        <v>0</v>
      </c>
      <c r="I3785">
        <v>0</v>
      </c>
      <c r="J3785">
        <v>1</v>
      </c>
      <c r="K3785">
        <v>0</v>
      </c>
      <c r="L3785">
        <v>0</v>
      </c>
      <c r="M3785">
        <v>0</v>
      </c>
      <c r="N3785">
        <v>0</v>
      </c>
    </row>
    <row r="3786" spans="1:14" x14ac:dyDescent="0.25">
      <c r="A3786" t="s">
        <v>7881</v>
      </c>
      <c r="B3786" t="s">
        <v>77</v>
      </c>
      <c r="C3786" t="s">
        <v>164</v>
      </c>
      <c r="D3786" t="s">
        <v>4054</v>
      </c>
      <c r="E3786">
        <v>1</v>
      </c>
      <c r="F3786">
        <v>0</v>
      </c>
      <c r="G3786">
        <v>1</v>
      </c>
      <c r="H3786">
        <v>0</v>
      </c>
      <c r="I3786">
        <v>0</v>
      </c>
      <c r="J3786">
        <v>1</v>
      </c>
      <c r="K3786">
        <v>0</v>
      </c>
      <c r="L3786">
        <v>0</v>
      </c>
      <c r="M3786">
        <v>0</v>
      </c>
      <c r="N3786">
        <v>0</v>
      </c>
    </row>
    <row r="3787" spans="1:14" x14ac:dyDescent="0.25">
      <c r="A3787" t="s">
        <v>7882</v>
      </c>
      <c r="B3787" t="s">
        <v>77</v>
      </c>
      <c r="C3787" t="s">
        <v>164</v>
      </c>
      <c r="D3787" t="s">
        <v>4056</v>
      </c>
      <c r="E3787">
        <v>0</v>
      </c>
      <c r="F3787">
        <v>0</v>
      </c>
      <c r="G3787">
        <v>0</v>
      </c>
      <c r="H3787">
        <v>0</v>
      </c>
      <c r="I3787">
        <v>0</v>
      </c>
      <c r="J3787">
        <v>0</v>
      </c>
      <c r="K3787">
        <v>2</v>
      </c>
      <c r="L3787">
        <v>2</v>
      </c>
      <c r="M3787">
        <v>0</v>
      </c>
      <c r="N3787">
        <v>0</v>
      </c>
    </row>
    <row r="3788" spans="1:14" x14ac:dyDescent="0.25">
      <c r="A3788" t="s">
        <v>7883</v>
      </c>
      <c r="B3788" t="s">
        <v>77</v>
      </c>
      <c r="C3788" t="s">
        <v>164</v>
      </c>
      <c r="D3788" t="s">
        <v>4058</v>
      </c>
      <c r="E3788">
        <v>0</v>
      </c>
      <c r="F3788">
        <v>0</v>
      </c>
      <c r="G3788">
        <v>0</v>
      </c>
      <c r="H3788">
        <v>0</v>
      </c>
      <c r="I3788">
        <v>0</v>
      </c>
      <c r="J3788">
        <v>0</v>
      </c>
      <c r="K3788">
        <v>2</v>
      </c>
      <c r="L3788">
        <v>2</v>
      </c>
      <c r="M3788">
        <v>0</v>
      </c>
      <c r="N3788">
        <v>0</v>
      </c>
    </row>
    <row r="3789" spans="1:14" x14ac:dyDescent="0.25">
      <c r="A3789" t="s">
        <v>7884</v>
      </c>
      <c r="B3789" t="s">
        <v>77</v>
      </c>
      <c r="C3789" t="s">
        <v>165</v>
      </c>
      <c r="D3789" t="s">
        <v>4060</v>
      </c>
      <c r="E3789">
        <v>0</v>
      </c>
      <c r="F3789">
        <v>0</v>
      </c>
      <c r="G3789">
        <v>0</v>
      </c>
      <c r="H3789">
        <v>0</v>
      </c>
      <c r="I3789">
        <v>0</v>
      </c>
      <c r="J3789">
        <v>3</v>
      </c>
      <c r="K3789">
        <v>0</v>
      </c>
      <c r="L3789">
        <v>0</v>
      </c>
      <c r="M3789">
        <v>0</v>
      </c>
      <c r="N3789">
        <v>0</v>
      </c>
    </row>
    <row r="3790" spans="1:14" x14ac:dyDescent="0.25">
      <c r="A3790" t="s">
        <v>7885</v>
      </c>
      <c r="B3790" t="s">
        <v>77</v>
      </c>
      <c r="C3790" t="s">
        <v>165</v>
      </c>
      <c r="D3790" t="s">
        <v>4062</v>
      </c>
      <c r="E3790">
        <v>3</v>
      </c>
      <c r="F3790">
        <v>0</v>
      </c>
      <c r="G3790">
        <v>3</v>
      </c>
      <c r="H3790">
        <v>0</v>
      </c>
      <c r="I3790">
        <v>0</v>
      </c>
      <c r="J3790">
        <v>0</v>
      </c>
      <c r="K3790">
        <v>0</v>
      </c>
      <c r="L3790">
        <v>0</v>
      </c>
      <c r="M3790">
        <v>0</v>
      </c>
      <c r="N3790">
        <v>0</v>
      </c>
    </row>
    <row r="3791" spans="1:14" x14ac:dyDescent="0.25">
      <c r="A3791" t="s">
        <v>7886</v>
      </c>
      <c r="B3791" t="s">
        <v>77</v>
      </c>
      <c r="C3791" t="s">
        <v>165</v>
      </c>
      <c r="D3791" t="s">
        <v>4064</v>
      </c>
      <c r="E3791">
        <v>3</v>
      </c>
      <c r="F3791">
        <v>0</v>
      </c>
      <c r="G3791">
        <v>3</v>
      </c>
      <c r="H3791">
        <v>0</v>
      </c>
      <c r="I3791">
        <v>0</v>
      </c>
      <c r="J3791">
        <v>0</v>
      </c>
      <c r="K3791">
        <v>0</v>
      </c>
      <c r="L3791">
        <v>0</v>
      </c>
      <c r="M3791">
        <v>0</v>
      </c>
      <c r="N3791">
        <v>0</v>
      </c>
    </row>
    <row r="3792" spans="1:14" x14ac:dyDescent="0.25">
      <c r="A3792" t="s">
        <v>7887</v>
      </c>
      <c r="B3792" t="s">
        <v>77</v>
      </c>
      <c r="C3792" t="s">
        <v>165</v>
      </c>
      <c r="D3792" t="s">
        <v>4066</v>
      </c>
      <c r="E3792">
        <v>3</v>
      </c>
      <c r="F3792">
        <v>0</v>
      </c>
      <c r="G3792">
        <v>3</v>
      </c>
      <c r="H3792">
        <v>0</v>
      </c>
      <c r="I3792">
        <v>0</v>
      </c>
      <c r="J3792">
        <v>0</v>
      </c>
      <c r="K3792">
        <v>0</v>
      </c>
      <c r="L3792">
        <v>0</v>
      </c>
      <c r="M3792">
        <v>0</v>
      </c>
      <c r="N3792">
        <v>0</v>
      </c>
    </row>
    <row r="3793" spans="1:14" x14ac:dyDescent="0.25">
      <c r="A3793" t="s">
        <v>7888</v>
      </c>
      <c r="B3793" t="s">
        <v>77</v>
      </c>
      <c r="C3793" t="s">
        <v>165</v>
      </c>
      <c r="D3793" t="s">
        <v>4068</v>
      </c>
      <c r="E3793">
        <v>0</v>
      </c>
      <c r="F3793">
        <v>0</v>
      </c>
      <c r="G3793">
        <v>0</v>
      </c>
      <c r="H3793">
        <v>0</v>
      </c>
      <c r="I3793">
        <v>0</v>
      </c>
      <c r="J3793">
        <v>3</v>
      </c>
      <c r="K3793">
        <v>0</v>
      </c>
      <c r="L3793">
        <v>0</v>
      </c>
      <c r="M3793">
        <v>0</v>
      </c>
      <c r="N3793">
        <v>0</v>
      </c>
    </row>
    <row r="3794" spans="1:14" x14ac:dyDescent="0.25">
      <c r="A3794" t="s">
        <v>7889</v>
      </c>
      <c r="B3794" t="s">
        <v>77</v>
      </c>
      <c r="C3794" t="s">
        <v>165</v>
      </c>
      <c r="D3794" t="s">
        <v>4050</v>
      </c>
      <c r="E3794">
        <v>3</v>
      </c>
      <c r="F3794">
        <v>0</v>
      </c>
      <c r="G3794">
        <v>3</v>
      </c>
      <c r="H3794">
        <v>0</v>
      </c>
      <c r="I3794">
        <v>0</v>
      </c>
      <c r="J3794">
        <v>0</v>
      </c>
      <c r="K3794">
        <v>0</v>
      </c>
      <c r="L3794">
        <v>0</v>
      </c>
      <c r="M3794">
        <v>0</v>
      </c>
      <c r="N3794">
        <v>0</v>
      </c>
    </row>
    <row r="3795" spans="1:14" x14ac:dyDescent="0.25">
      <c r="A3795" t="s">
        <v>7890</v>
      </c>
      <c r="B3795" t="s">
        <v>77</v>
      </c>
      <c r="C3795" t="s">
        <v>165</v>
      </c>
      <c r="D3795" t="s">
        <v>4052</v>
      </c>
      <c r="E3795">
        <v>0</v>
      </c>
      <c r="F3795">
        <v>0</v>
      </c>
      <c r="G3795">
        <v>0</v>
      </c>
      <c r="H3795">
        <v>0</v>
      </c>
      <c r="I3795">
        <v>0</v>
      </c>
      <c r="J3795">
        <v>3</v>
      </c>
      <c r="K3795">
        <v>0</v>
      </c>
      <c r="L3795">
        <v>0</v>
      </c>
      <c r="M3795">
        <v>0</v>
      </c>
      <c r="N3795">
        <v>0</v>
      </c>
    </row>
    <row r="3796" spans="1:14" x14ac:dyDescent="0.25">
      <c r="A3796" t="s">
        <v>7891</v>
      </c>
      <c r="B3796" t="s">
        <v>77</v>
      </c>
      <c r="C3796" t="s">
        <v>165</v>
      </c>
      <c r="D3796" t="s">
        <v>4054</v>
      </c>
      <c r="E3796">
        <v>3</v>
      </c>
      <c r="F3796">
        <v>0</v>
      </c>
      <c r="G3796">
        <v>3</v>
      </c>
      <c r="H3796">
        <v>0</v>
      </c>
      <c r="I3796">
        <v>0</v>
      </c>
      <c r="J3796">
        <v>0</v>
      </c>
      <c r="K3796">
        <v>0</v>
      </c>
      <c r="L3796">
        <v>0</v>
      </c>
      <c r="M3796">
        <v>0</v>
      </c>
      <c r="N3796">
        <v>0</v>
      </c>
    </row>
    <row r="3797" spans="1:14" x14ac:dyDescent="0.25">
      <c r="A3797" t="s">
        <v>7892</v>
      </c>
      <c r="B3797" t="s">
        <v>77</v>
      </c>
      <c r="C3797" t="s">
        <v>165</v>
      </c>
      <c r="D3797" t="s">
        <v>4056</v>
      </c>
      <c r="E3797">
        <v>0</v>
      </c>
      <c r="F3797">
        <v>0</v>
      </c>
      <c r="G3797">
        <v>0</v>
      </c>
      <c r="H3797">
        <v>0</v>
      </c>
      <c r="I3797">
        <v>0</v>
      </c>
      <c r="J3797">
        <v>0</v>
      </c>
      <c r="K3797">
        <v>3</v>
      </c>
      <c r="L3797">
        <v>3</v>
      </c>
      <c r="M3797">
        <v>0</v>
      </c>
      <c r="N3797">
        <v>0</v>
      </c>
    </row>
    <row r="3798" spans="1:14" x14ac:dyDescent="0.25">
      <c r="A3798" t="s">
        <v>7893</v>
      </c>
      <c r="B3798" t="s">
        <v>77</v>
      </c>
      <c r="C3798" t="s">
        <v>165</v>
      </c>
      <c r="D3798" t="s">
        <v>4058</v>
      </c>
      <c r="E3798">
        <v>0</v>
      </c>
      <c r="F3798">
        <v>0</v>
      </c>
      <c r="G3798">
        <v>0</v>
      </c>
      <c r="H3798">
        <v>0</v>
      </c>
      <c r="I3798">
        <v>0</v>
      </c>
      <c r="J3798">
        <v>0</v>
      </c>
      <c r="K3798">
        <v>3</v>
      </c>
      <c r="L3798">
        <v>3</v>
      </c>
      <c r="M3798">
        <v>0</v>
      </c>
      <c r="N3798">
        <v>0</v>
      </c>
    </row>
    <row r="3799" spans="1:14" x14ac:dyDescent="0.25">
      <c r="A3799" t="s">
        <v>7894</v>
      </c>
      <c r="B3799" t="s">
        <v>77</v>
      </c>
      <c r="C3799" t="s">
        <v>166</v>
      </c>
      <c r="D3799" t="s">
        <v>4060</v>
      </c>
      <c r="E3799">
        <v>0</v>
      </c>
      <c r="F3799">
        <v>0</v>
      </c>
      <c r="G3799">
        <v>0</v>
      </c>
      <c r="H3799">
        <v>0</v>
      </c>
      <c r="I3799">
        <v>0</v>
      </c>
      <c r="J3799">
        <v>3</v>
      </c>
      <c r="K3799">
        <v>0</v>
      </c>
      <c r="L3799">
        <v>0</v>
      </c>
      <c r="M3799">
        <v>0</v>
      </c>
      <c r="N3799">
        <v>0</v>
      </c>
    </row>
    <row r="3800" spans="1:14" x14ac:dyDescent="0.25">
      <c r="A3800" t="s">
        <v>7895</v>
      </c>
      <c r="B3800" t="s">
        <v>77</v>
      </c>
      <c r="C3800" t="s">
        <v>166</v>
      </c>
      <c r="D3800" t="s">
        <v>4062</v>
      </c>
      <c r="E3800">
        <v>3</v>
      </c>
      <c r="F3800">
        <v>1</v>
      </c>
      <c r="G3800">
        <v>2</v>
      </c>
      <c r="H3800">
        <v>0</v>
      </c>
      <c r="I3800">
        <v>0</v>
      </c>
      <c r="J3800">
        <v>0</v>
      </c>
      <c r="K3800">
        <v>0</v>
      </c>
      <c r="L3800">
        <v>0</v>
      </c>
      <c r="M3800">
        <v>0</v>
      </c>
      <c r="N3800">
        <v>0</v>
      </c>
    </row>
    <row r="3801" spans="1:14" x14ac:dyDescent="0.25">
      <c r="A3801" t="s">
        <v>7896</v>
      </c>
      <c r="B3801" t="s">
        <v>77</v>
      </c>
      <c r="C3801" t="s">
        <v>166</v>
      </c>
      <c r="D3801" t="s">
        <v>4064</v>
      </c>
      <c r="E3801">
        <v>2</v>
      </c>
      <c r="F3801">
        <v>0</v>
      </c>
      <c r="G3801">
        <v>2</v>
      </c>
      <c r="H3801">
        <v>0</v>
      </c>
      <c r="I3801">
        <v>0</v>
      </c>
      <c r="J3801">
        <v>1</v>
      </c>
      <c r="K3801">
        <v>0</v>
      </c>
      <c r="L3801">
        <v>0</v>
      </c>
      <c r="M3801">
        <v>0</v>
      </c>
      <c r="N3801">
        <v>0</v>
      </c>
    </row>
    <row r="3802" spans="1:14" x14ac:dyDescent="0.25">
      <c r="A3802" t="s">
        <v>7897</v>
      </c>
      <c r="B3802" t="s">
        <v>77</v>
      </c>
      <c r="C3802" t="s">
        <v>166</v>
      </c>
      <c r="D3802" t="s">
        <v>4066</v>
      </c>
      <c r="E3802">
        <v>3</v>
      </c>
      <c r="F3802">
        <v>1</v>
      </c>
      <c r="G3802">
        <v>2</v>
      </c>
      <c r="H3802">
        <v>0</v>
      </c>
      <c r="I3802">
        <v>0</v>
      </c>
      <c r="J3802">
        <v>0</v>
      </c>
      <c r="K3802">
        <v>0</v>
      </c>
      <c r="L3802">
        <v>0</v>
      </c>
      <c r="M3802">
        <v>0</v>
      </c>
      <c r="N3802">
        <v>0</v>
      </c>
    </row>
    <row r="3803" spans="1:14" x14ac:dyDescent="0.25">
      <c r="A3803" t="s">
        <v>7898</v>
      </c>
      <c r="B3803" t="s">
        <v>77</v>
      </c>
      <c r="C3803" t="s">
        <v>166</v>
      </c>
      <c r="D3803" t="s">
        <v>4068</v>
      </c>
      <c r="E3803">
        <v>0</v>
      </c>
      <c r="F3803">
        <v>0</v>
      </c>
      <c r="G3803">
        <v>0</v>
      </c>
      <c r="H3803">
        <v>0</v>
      </c>
      <c r="I3803">
        <v>0</v>
      </c>
      <c r="J3803">
        <v>3</v>
      </c>
      <c r="K3803">
        <v>0</v>
      </c>
      <c r="L3803">
        <v>0</v>
      </c>
      <c r="M3803">
        <v>0</v>
      </c>
      <c r="N3803">
        <v>0</v>
      </c>
    </row>
    <row r="3804" spans="1:14" x14ac:dyDescent="0.25">
      <c r="A3804" t="s">
        <v>7899</v>
      </c>
      <c r="B3804" t="s">
        <v>77</v>
      </c>
      <c r="C3804" t="s">
        <v>166</v>
      </c>
      <c r="D3804" t="s">
        <v>4050</v>
      </c>
      <c r="E3804">
        <v>3</v>
      </c>
      <c r="F3804">
        <v>1</v>
      </c>
      <c r="G3804">
        <v>2</v>
      </c>
      <c r="H3804">
        <v>0</v>
      </c>
      <c r="I3804">
        <v>0</v>
      </c>
      <c r="J3804">
        <v>0</v>
      </c>
      <c r="K3804">
        <v>0</v>
      </c>
      <c r="L3804">
        <v>0</v>
      </c>
      <c r="M3804">
        <v>0</v>
      </c>
      <c r="N3804">
        <v>0</v>
      </c>
    </row>
    <row r="3805" spans="1:14" x14ac:dyDescent="0.25">
      <c r="A3805" t="s">
        <v>7900</v>
      </c>
      <c r="B3805" t="s">
        <v>77</v>
      </c>
      <c r="C3805" t="s">
        <v>166</v>
      </c>
      <c r="D3805" t="s">
        <v>4052</v>
      </c>
      <c r="E3805">
        <v>0</v>
      </c>
      <c r="F3805">
        <v>0</v>
      </c>
      <c r="G3805">
        <v>0</v>
      </c>
      <c r="H3805">
        <v>0</v>
      </c>
      <c r="I3805">
        <v>0</v>
      </c>
      <c r="J3805">
        <v>3</v>
      </c>
      <c r="K3805">
        <v>0</v>
      </c>
      <c r="L3805">
        <v>0</v>
      </c>
      <c r="M3805">
        <v>0</v>
      </c>
      <c r="N3805">
        <v>0</v>
      </c>
    </row>
    <row r="3806" spans="1:14" x14ac:dyDescent="0.25">
      <c r="A3806" t="s">
        <v>7901</v>
      </c>
      <c r="B3806" t="s">
        <v>77</v>
      </c>
      <c r="C3806" t="s">
        <v>166</v>
      </c>
      <c r="D3806" t="s">
        <v>4054</v>
      </c>
      <c r="E3806">
        <v>2</v>
      </c>
      <c r="F3806">
        <v>0</v>
      </c>
      <c r="G3806">
        <v>2</v>
      </c>
      <c r="H3806">
        <v>0</v>
      </c>
      <c r="I3806">
        <v>0</v>
      </c>
      <c r="J3806">
        <v>1</v>
      </c>
      <c r="K3806">
        <v>0</v>
      </c>
      <c r="L3806">
        <v>0</v>
      </c>
      <c r="M3806">
        <v>0</v>
      </c>
      <c r="N3806">
        <v>0</v>
      </c>
    </row>
    <row r="3807" spans="1:14" x14ac:dyDescent="0.25">
      <c r="A3807" t="s">
        <v>7902</v>
      </c>
      <c r="B3807" t="s">
        <v>77</v>
      </c>
      <c r="C3807" t="s">
        <v>166</v>
      </c>
      <c r="D3807" t="s">
        <v>4056</v>
      </c>
      <c r="E3807">
        <v>0</v>
      </c>
      <c r="F3807">
        <v>0</v>
      </c>
      <c r="G3807">
        <v>0</v>
      </c>
      <c r="H3807">
        <v>0</v>
      </c>
      <c r="I3807">
        <v>0</v>
      </c>
      <c r="J3807">
        <v>0</v>
      </c>
      <c r="K3807">
        <v>2</v>
      </c>
      <c r="L3807">
        <v>2</v>
      </c>
      <c r="M3807">
        <v>0</v>
      </c>
      <c r="N3807">
        <v>0</v>
      </c>
    </row>
    <row r="3808" spans="1:14" x14ac:dyDescent="0.25">
      <c r="A3808" t="s">
        <v>7903</v>
      </c>
      <c r="B3808" t="s">
        <v>77</v>
      </c>
      <c r="C3808" t="s">
        <v>166</v>
      </c>
      <c r="D3808" t="s">
        <v>4058</v>
      </c>
      <c r="E3808">
        <v>0</v>
      </c>
      <c r="F3808">
        <v>0</v>
      </c>
      <c r="G3808">
        <v>0</v>
      </c>
      <c r="H3808">
        <v>0</v>
      </c>
      <c r="I3808">
        <v>0</v>
      </c>
      <c r="J3808">
        <v>0</v>
      </c>
      <c r="K3808">
        <v>2</v>
      </c>
      <c r="L3808">
        <v>2</v>
      </c>
      <c r="M3808">
        <v>0</v>
      </c>
      <c r="N3808">
        <v>0</v>
      </c>
    </row>
    <row r="3809" spans="1:14" x14ac:dyDescent="0.25">
      <c r="A3809" t="s">
        <v>7904</v>
      </c>
      <c r="B3809" t="s">
        <v>77</v>
      </c>
      <c r="C3809" t="s">
        <v>170</v>
      </c>
      <c r="D3809" t="s">
        <v>4060</v>
      </c>
      <c r="E3809">
        <v>0</v>
      </c>
      <c r="F3809">
        <v>0</v>
      </c>
      <c r="G3809">
        <v>0</v>
      </c>
      <c r="H3809">
        <v>0</v>
      </c>
      <c r="I3809">
        <v>0</v>
      </c>
      <c r="J3809">
        <v>1</v>
      </c>
      <c r="K3809">
        <v>0</v>
      </c>
      <c r="L3809">
        <v>0</v>
      </c>
      <c r="M3809">
        <v>0</v>
      </c>
      <c r="N3809">
        <v>0</v>
      </c>
    </row>
    <row r="3810" spans="1:14" x14ac:dyDescent="0.25">
      <c r="A3810" t="s">
        <v>7905</v>
      </c>
      <c r="B3810" t="s">
        <v>77</v>
      </c>
      <c r="C3810" t="s">
        <v>170</v>
      </c>
      <c r="D3810" t="s">
        <v>4062</v>
      </c>
      <c r="E3810">
        <v>1</v>
      </c>
      <c r="F3810">
        <v>0</v>
      </c>
      <c r="G3810">
        <v>1</v>
      </c>
      <c r="H3810">
        <v>0</v>
      </c>
      <c r="I3810">
        <v>0</v>
      </c>
      <c r="J3810">
        <v>0</v>
      </c>
      <c r="K3810">
        <v>0</v>
      </c>
      <c r="L3810">
        <v>0</v>
      </c>
      <c r="M3810">
        <v>0</v>
      </c>
      <c r="N3810">
        <v>0</v>
      </c>
    </row>
    <row r="3811" spans="1:14" x14ac:dyDescent="0.25">
      <c r="A3811" t="s">
        <v>7906</v>
      </c>
      <c r="B3811" t="s">
        <v>77</v>
      </c>
      <c r="C3811" t="s">
        <v>170</v>
      </c>
      <c r="D3811" t="s">
        <v>4064</v>
      </c>
      <c r="E3811">
        <v>1</v>
      </c>
      <c r="F3811">
        <v>0</v>
      </c>
      <c r="G3811">
        <v>1</v>
      </c>
      <c r="H3811">
        <v>0</v>
      </c>
      <c r="I3811">
        <v>0</v>
      </c>
      <c r="J3811">
        <v>0</v>
      </c>
      <c r="K3811">
        <v>0</v>
      </c>
      <c r="L3811">
        <v>0</v>
      </c>
      <c r="M3811">
        <v>0</v>
      </c>
      <c r="N3811">
        <v>0</v>
      </c>
    </row>
    <row r="3812" spans="1:14" x14ac:dyDescent="0.25">
      <c r="A3812" t="s">
        <v>7907</v>
      </c>
      <c r="B3812" t="s">
        <v>77</v>
      </c>
      <c r="C3812" t="s">
        <v>170</v>
      </c>
      <c r="D3812" t="s">
        <v>4066</v>
      </c>
      <c r="E3812">
        <v>1</v>
      </c>
      <c r="F3812">
        <v>0</v>
      </c>
      <c r="G3812">
        <v>1</v>
      </c>
      <c r="H3812">
        <v>0</v>
      </c>
      <c r="I3812">
        <v>0</v>
      </c>
      <c r="J3812">
        <v>0</v>
      </c>
      <c r="K3812">
        <v>0</v>
      </c>
      <c r="L3812">
        <v>0</v>
      </c>
      <c r="M3812">
        <v>0</v>
      </c>
      <c r="N3812">
        <v>0</v>
      </c>
    </row>
    <row r="3813" spans="1:14" x14ac:dyDescent="0.25">
      <c r="A3813" t="s">
        <v>7908</v>
      </c>
      <c r="B3813" t="s">
        <v>77</v>
      </c>
      <c r="C3813" t="s">
        <v>170</v>
      </c>
      <c r="D3813" t="s">
        <v>4068</v>
      </c>
      <c r="E3813">
        <v>0</v>
      </c>
      <c r="F3813">
        <v>0</v>
      </c>
      <c r="G3813">
        <v>0</v>
      </c>
      <c r="H3813">
        <v>0</v>
      </c>
      <c r="I3813">
        <v>0</v>
      </c>
      <c r="J3813">
        <v>1</v>
      </c>
      <c r="K3813">
        <v>0</v>
      </c>
      <c r="L3813">
        <v>0</v>
      </c>
      <c r="M3813">
        <v>0</v>
      </c>
      <c r="N3813">
        <v>0</v>
      </c>
    </row>
    <row r="3814" spans="1:14" x14ac:dyDescent="0.25">
      <c r="A3814" t="s">
        <v>7909</v>
      </c>
      <c r="B3814" t="s">
        <v>77</v>
      </c>
      <c r="C3814" t="s">
        <v>170</v>
      </c>
      <c r="D3814" t="s">
        <v>4050</v>
      </c>
      <c r="E3814">
        <v>1</v>
      </c>
      <c r="F3814">
        <v>1</v>
      </c>
      <c r="G3814">
        <v>0</v>
      </c>
      <c r="H3814">
        <v>0</v>
      </c>
      <c r="I3814">
        <v>0</v>
      </c>
      <c r="J3814">
        <v>0</v>
      </c>
      <c r="K3814">
        <v>0</v>
      </c>
      <c r="L3814">
        <v>0</v>
      </c>
      <c r="M3814">
        <v>0</v>
      </c>
      <c r="N3814">
        <v>0</v>
      </c>
    </row>
    <row r="3815" spans="1:14" x14ac:dyDescent="0.25">
      <c r="A3815" t="s">
        <v>7910</v>
      </c>
      <c r="B3815" t="s">
        <v>77</v>
      </c>
      <c r="C3815" t="s">
        <v>170</v>
      </c>
      <c r="D3815" t="s">
        <v>4052</v>
      </c>
      <c r="E3815">
        <v>0</v>
      </c>
      <c r="F3815">
        <v>0</v>
      </c>
      <c r="G3815">
        <v>0</v>
      </c>
      <c r="H3815">
        <v>0</v>
      </c>
      <c r="I3815">
        <v>0</v>
      </c>
      <c r="J3815">
        <v>1</v>
      </c>
      <c r="K3815">
        <v>0</v>
      </c>
      <c r="L3815">
        <v>0</v>
      </c>
      <c r="M3815">
        <v>0</v>
      </c>
      <c r="N3815">
        <v>0</v>
      </c>
    </row>
    <row r="3816" spans="1:14" x14ac:dyDescent="0.25">
      <c r="A3816" t="s">
        <v>7911</v>
      </c>
      <c r="B3816" t="s">
        <v>77</v>
      </c>
      <c r="C3816" t="s">
        <v>170</v>
      </c>
      <c r="D3816" t="s">
        <v>4054</v>
      </c>
      <c r="E3816">
        <v>1</v>
      </c>
      <c r="F3816">
        <v>0</v>
      </c>
      <c r="G3816">
        <v>1</v>
      </c>
      <c r="H3816">
        <v>0</v>
      </c>
      <c r="I3816">
        <v>0</v>
      </c>
      <c r="J3816">
        <v>0</v>
      </c>
      <c r="K3816">
        <v>0</v>
      </c>
      <c r="L3816">
        <v>0</v>
      </c>
      <c r="M3816">
        <v>0</v>
      </c>
      <c r="N3816">
        <v>0</v>
      </c>
    </row>
    <row r="3817" spans="1:14" x14ac:dyDescent="0.25">
      <c r="A3817" t="s">
        <v>7912</v>
      </c>
      <c r="B3817" t="s">
        <v>77</v>
      </c>
      <c r="C3817" t="s">
        <v>170</v>
      </c>
      <c r="D3817" t="s">
        <v>4056</v>
      </c>
      <c r="E3817">
        <v>0</v>
      </c>
      <c r="F3817">
        <v>0</v>
      </c>
      <c r="G3817">
        <v>0</v>
      </c>
      <c r="H3817">
        <v>0</v>
      </c>
      <c r="I3817">
        <v>0</v>
      </c>
      <c r="J3817">
        <v>0</v>
      </c>
      <c r="K3817">
        <v>1</v>
      </c>
      <c r="L3817">
        <v>1</v>
      </c>
      <c r="M3817">
        <v>0</v>
      </c>
      <c r="N3817">
        <v>0</v>
      </c>
    </row>
    <row r="3818" spans="1:14" x14ac:dyDescent="0.25">
      <c r="A3818" t="s">
        <v>7913</v>
      </c>
      <c r="B3818" t="s">
        <v>77</v>
      </c>
      <c r="C3818" t="s">
        <v>170</v>
      </c>
      <c r="D3818" t="s">
        <v>4058</v>
      </c>
      <c r="E3818">
        <v>0</v>
      </c>
      <c r="F3818">
        <v>0</v>
      </c>
      <c r="G3818">
        <v>0</v>
      </c>
      <c r="H3818">
        <v>0</v>
      </c>
      <c r="I3818">
        <v>0</v>
      </c>
      <c r="J3818">
        <v>0</v>
      </c>
      <c r="K3818">
        <v>1</v>
      </c>
      <c r="L3818">
        <v>1</v>
      </c>
      <c r="M3818">
        <v>0</v>
      </c>
      <c r="N3818">
        <v>0</v>
      </c>
    </row>
    <row r="3819" spans="1:14" x14ac:dyDescent="0.25">
      <c r="A3819" t="s">
        <v>7914</v>
      </c>
      <c r="B3819" t="s">
        <v>77</v>
      </c>
      <c r="C3819" t="s">
        <v>175</v>
      </c>
      <c r="D3819" t="s">
        <v>4060</v>
      </c>
      <c r="E3819">
        <v>0</v>
      </c>
      <c r="F3819">
        <v>0</v>
      </c>
      <c r="G3819">
        <v>0</v>
      </c>
      <c r="H3819">
        <v>0</v>
      </c>
      <c r="I3819">
        <v>0</v>
      </c>
      <c r="J3819">
        <v>2</v>
      </c>
      <c r="K3819">
        <v>0</v>
      </c>
      <c r="L3819">
        <v>0</v>
      </c>
      <c r="M3819">
        <v>0</v>
      </c>
      <c r="N3819">
        <v>0</v>
      </c>
    </row>
    <row r="3820" spans="1:14" x14ac:dyDescent="0.25">
      <c r="A3820" t="s">
        <v>7915</v>
      </c>
      <c r="B3820" t="s">
        <v>77</v>
      </c>
      <c r="C3820" t="s">
        <v>175</v>
      </c>
      <c r="D3820" t="s">
        <v>4062</v>
      </c>
      <c r="E3820">
        <v>2</v>
      </c>
      <c r="F3820">
        <v>1</v>
      </c>
      <c r="G3820">
        <v>1</v>
      </c>
      <c r="H3820">
        <v>0</v>
      </c>
      <c r="I3820">
        <v>0</v>
      </c>
      <c r="J3820">
        <v>0</v>
      </c>
      <c r="K3820">
        <v>0</v>
      </c>
      <c r="L3820">
        <v>0</v>
      </c>
      <c r="M3820">
        <v>0</v>
      </c>
      <c r="N3820">
        <v>0</v>
      </c>
    </row>
    <row r="3821" spans="1:14" x14ac:dyDescent="0.25">
      <c r="A3821" t="s">
        <v>7916</v>
      </c>
      <c r="B3821" t="s">
        <v>77</v>
      </c>
      <c r="C3821" t="s">
        <v>175</v>
      </c>
      <c r="D3821" t="s">
        <v>4064</v>
      </c>
      <c r="E3821">
        <v>2</v>
      </c>
      <c r="F3821">
        <v>1</v>
      </c>
      <c r="G3821">
        <v>1</v>
      </c>
      <c r="H3821">
        <v>0</v>
      </c>
      <c r="I3821">
        <v>0</v>
      </c>
      <c r="J3821">
        <v>0</v>
      </c>
      <c r="K3821">
        <v>0</v>
      </c>
      <c r="L3821">
        <v>0</v>
      </c>
      <c r="M3821">
        <v>0</v>
      </c>
      <c r="N3821">
        <v>0</v>
      </c>
    </row>
    <row r="3822" spans="1:14" x14ac:dyDescent="0.25">
      <c r="A3822" t="s">
        <v>7917</v>
      </c>
      <c r="B3822" t="s">
        <v>77</v>
      </c>
      <c r="C3822" t="s">
        <v>175</v>
      </c>
      <c r="D3822" t="s">
        <v>4066</v>
      </c>
      <c r="E3822">
        <v>2</v>
      </c>
      <c r="F3822">
        <v>1</v>
      </c>
      <c r="G3822">
        <v>1</v>
      </c>
      <c r="H3822">
        <v>0</v>
      </c>
      <c r="I3822">
        <v>0</v>
      </c>
      <c r="J3822">
        <v>0</v>
      </c>
      <c r="K3822">
        <v>0</v>
      </c>
      <c r="L3822">
        <v>0</v>
      </c>
      <c r="M3822">
        <v>0</v>
      </c>
      <c r="N3822">
        <v>0</v>
      </c>
    </row>
    <row r="3823" spans="1:14" x14ac:dyDescent="0.25">
      <c r="A3823" t="s">
        <v>7918</v>
      </c>
      <c r="B3823" t="s">
        <v>77</v>
      </c>
      <c r="C3823" t="s">
        <v>175</v>
      </c>
      <c r="D3823" t="s">
        <v>4068</v>
      </c>
      <c r="E3823">
        <v>0</v>
      </c>
      <c r="F3823">
        <v>0</v>
      </c>
      <c r="G3823">
        <v>0</v>
      </c>
      <c r="H3823">
        <v>0</v>
      </c>
      <c r="I3823">
        <v>0</v>
      </c>
      <c r="J3823">
        <v>2</v>
      </c>
      <c r="K3823">
        <v>0</v>
      </c>
      <c r="L3823">
        <v>0</v>
      </c>
      <c r="M3823">
        <v>0</v>
      </c>
      <c r="N3823">
        <v>0</v>
      </c>
    </row>
    <row r="3824" spans="1:14" x14ac:dyDescent="0.25">
      <c r="A3824" t="s">
        <v>7919</v>
      </c>
      <c r="B3824" t="s">
        <v>77</v>
      </c>
      <c r="C3824" t="s">
        <v>175</v>
      </c>
      <c r="D3824" t="s">
        <v>4050</v>
      </c>
      <c r="E3824">
        <v>2</v>
      </c>
      <c r="F3824">
        <v>1</v>
      </c>
      <c r="G3824">
        <v>1</v>
      </c>
      <c r="H3824">
        <v>0</v>
      </c>
      <c r="I3824">
        <v>0</v>
      </c>
      <c r="J3824">
        <v>0</v>
      </c>
      <c r="K3824">
        <v>0</v>
      </c>
      <c r="L3824">
        <v>0</v>
      </c>
      <c r="M3824">
        <v>0</v>
      </c>
      <c r="N3824">
        <v>0</v>
      </c>
    </row>
    <row r="3825" spans="1:14" x14ac:dyDescent="0.25">
      <c r="A3825" t="s">
        <v>7920</v>
      </c>
      <c r="B3825" t="s">
        <v>77</v>
      </c>
      <c r="C3825" t="s">
        <v>175</v>
      </c>
      <c r="D3825" t="s">
        <v>4052</v>
      </c>
      <c r="E3825">
        <v>0</v>
      </c>
      <c r="F3825">
        <v>0</v>
      </c>
      <c r="G3825">
        <v>0</v>
      </c>
      <c r="H3825">
        <v>0</v>
      </c>
      <c r="I3825">
        <v>0</v>
      </c>
      <c r="J3825">
        <v>2</v>
      </c>
      <c r="K3825">
        <v>0</v>
      </c>
      <c r="L3825">
        <v>0</v>
      </c>
      <c r="M3825">
        <v>0</v>
      </c>
      <c r="N3825">
        <v>0</v>
      </c>
    </row>
    <row r="3826" spans="1:14" x14ac:dyDescent="0.25">
      <c r="A3826" t="s">
        <v>7921</v>
      </c>
      <c r="B3826" t="s">
        <v>77</v>
      </c>
      <c r="C3826" t="s">
        <v>175</v>
      </c>
      <c r="D3826" t="s">
        <v>4054</v>
      </c>
      <c r="E3826">
        <v>2</v>
      </c>
      <c r="F3826">
        <v>1</v>
      </c>
      <c r="G3826">
        <v>1</v>
      </c>
      <c r="H3826">
        <v>0</v>
      </c>
      <c r="I3826">
        <v>0</v>
      </c>
      <c r="J3826">
        <v>0</v>
      </c>
      <c r="K3826">
        <v>0</v>
      </c>
      <c r="L3826">
        <v>0</v>
      </c>
      <c r="M3826">
        <v>0</v>
      </c>
      <c r="N3826">
        <v>0</v>
      </c>
    </row>
    <row r="3827" spans="1:14" x14ac:dyDescent="0.25">
      <c r="A3827" t="s">
        <v>7922</v>
      </c>
      <c r="B3827" t="s">
        <v>77</v>
      </c>
      <c r="C3827" t="s">
        <v>175</v>
      </c>
      <c r="D3827" t="s">
        <v>4056</v>
      </c>
      <c r="E3827">
        <v>0</v>
      </c>
      <c r="F3827">
        <v>0</v>
      </c>
      <c r="G3827">
        <v>0</v>
      </c>
      <c r="H3827">
        <v>0</v>
      </c>
      <c r="I3827">
        <v>0</v>
      </c>
      <c r="J3827">
        <v>0</v>
      </c>
      <c r="K3827">
        <v>1</v>
      </c>
      <c r="L3827">
        <v>1</v>
      </c>
      <c r="M3827">
        <v>0</v>
      </c>
      <c r="N3827">
        <v>0</v>
      </c>
    </row>
    <row r="3828" spans="1:14" x14ac:dyDescent="0.25">
      <c r="A3828" t="s">
        <v>7923</v>
      </c>
      <c r="B3828" t="s">
        <v>77</v>
      </c>
      <c r="C3828" t="s">
        <v>175</v>
      </c>
      <c r="D3828" t="s">
        <v>4058</v>
      </c>
      <c r="E3828">
        <v>0</v>
      </c>
      <c r="F3828">
        <v>0</v>
      </c>
      <c r="G3828">
        <v>0</v>
      </c>
      <c r="H3828">
        <v>0</v>
      </c>
      <c r="I3828">
        <v>0</v>
      </c>
      <c r="J3828">
        <v>0</v>
      </c>
      <c r="K3828">
        <v>1</v>
      </c>
      <c r="L3828">
        <v>1</v>
      </c>
      <c r="M3828">
        <v>0</v>
      </c>
      <c r="N3828">
        <v>0</v>
      </c>
    </row>
    <row r="3829" spans="1:14" x14ac:dyDescent="0.25">
      <c r="A3829" t="s">
        <v>7924</v>
      </c>
      <c r="B3829" t="s">
        <v>77</v>
      </c>
      <c r="C3829" t="s">
        <v>176</v>
      </c>
      <c r="D3829" t="s">
        <v>4060</v>
      </c>
      <c r="E3829">
        <v>1</v>
      </c>
      <c r="F3829">
        <v>0</v>
      </c>
      <c r="G3829">
        <v>1</v>
      </c>
      <c r="H3829">
        <v>0</v>
      </c>
      <c r="I3829">
        <v>0</v>
      </c>
      <c r="J3829">
        <v>3</v>
      </c>
      <c r="K3829">
        <v>0</v>
      </c>
      <c r="L3829">
        <v>0</v>
      </c>
      <c r="M3829">
        <v>0</v>
      </c>
      <c r="N3829">
        <v>0</v>
      </c>
    </row>
    <row r="3830" spans="1:14" x14ac:dyDescent="0.25">
      <c r="A3830" t="s">
        <v>7925</v>
      </c>
      <c r="B3830" t="s">
        <v>77</v>
      </c>
      <c r="C3830" t="s">
        <v>176</v>
      </c>
      <c r="D3830" t="s">
        <v>4062</v>
      </c>
      <c r="E3830">
        <v>4</v>
      </c>
      <c r="F3830">
        <v>0</v>
      </c>
      <c r="G3830">
        <v>4</v>
      </c>
      <c r="H3830">
        <v>0</v>
      </c>
      <c r="I3830">
        <v>0</v>
      </c>
      <c r="J3830">
        <v>0</v>
      </c>
      <c r="K3830">
        <v>0</v>
      </c>
      <c r="L3830">
        <v>0</v>
      </c>
      <c r="M3830">
        <v>0</v>
      </c>
      <c r="N3830">
        <v>0</v>
      </c>
    </row>
    <row r="3831" spans="1:14" x14ac:dyDescent="0.25">
      <c r="A3831" t="s">
        <v>7926</v>
      </c>
      <c r="B3831" t="s">
        <v>77</v>
      </c>
      <c r="C3831" t="s">
        <v>176</v>
      </c>
      <c r="D3831" t="s">
        <v>4064</v>
      </c>
      <c r="E3831">
        <v>3</v>
      </c>
      <c r="F3831">
        <v>0</v>
      </c>
      <c r="G3831">
        <v>3</v>
      </c>
      <c r="H3831">
        <v>0</v>
      </c>
      <c r="I3831">
        <v>0</v>
      </c>
      <c r="J3831">
        <v>1</v>
      </c>
      <c r="K3831">
        <v>0</v>
      </c>
      <c r="L3831">
        <v>0</v>
      </c>
      <c r="M3831">
        <v>0</v>
      </c>
      <c r="N3831">
        <v>0</v>
      </c>
    </row>
    <row r="3832" spans="1:14" x14ac:dyDescent="0.25">
      <c r="A3832" t="s">
        <v>7927</v>
      </c>
      <c r="B3832" t="s">
        <v>77</v>
      </c>
      <c r="C3832" t="s">
        <v>176</v>
      </c>
      <c r="D3832" t="s">
        <v>4066</v>
      </c>
      <c r="E3832">
        <v>4</v>
      </c>
      <c r="F3832">
        <v>0</v>
      </c>
      <c r="G3832">
        <v>4</v>
      </c>
      <c r="H3832">
        <v>0</v>
      </c>
      <c r="I3832">
        <v>0</v>
      </c>
      <c r="J3832">
        <v>0</v>
      </c>
      <c r="K3832">
        <v>0</v>
      </c>
      <c r="L3832">
        <v>0</v>
      </c>
      <c r="M3832">
        <v>0</v>
      </c>
      <c r="N3832">
        <v>0</v>
      </c>
    </row>
    <row r="3833" spans="1:14" x14ac:dyDescent="0.25">
      <c r="A3833" t="s">
        <v>7928</v>
      </c>
      <c r="B3833" t="s">
        <v>77</v>
      </c>
      <c r="C3833" t="s">
        <v>176</v>
      </c>
      <c r="D3833" t="s">
        <v>4068</v>
      </c>
      <c r="E3833">
        <v>1</v>
      </c>
      <c r="F3833">
        <v>0</v>
      </c>
      <c r="G3833">
        <v>1</v>
      </c>
      <c r="H3833">
        <v>0</v>
      </c>
      <c r="I3833">
        <v>0</v>
      </c>
      <c r="J3833">
        <v>3</v>
      </c>
      <c r="K3833">
        <v>0</v>
      </c>
      <c r="L3833">
        <v>0</v>
      </c>
      <c r="M3833">
        <v>0</v>
      </c>
      <c r="N3833">
        <v>0</v>
      </c>
    </row>
    <row r="3834" spans="1:14" x14ac:dyDescent="0.25">
      <c r="A3834" t="s">
        <v>7929</v>
      </c>
      <c r="B3834" t="s">
        <v>77</v>
      </c>
      <c r="C3834" t="s">
        <v>176</v>
      </c>
      <c r="D3834" t="s">
        <v>4050</v>
      </c>
      <c r="E3834">
        <v>3</v>
      </c>
      <c r="F3834">
        <v>0</v>
      </c>
      <c r="G3834">
        <v>3</v>
      </c>
      <c r="H3834">
        <v>0</v>
      </c>
      <c r="I3834">
        <v>0</v>
      </c>
      <c r="J3834">
        <v>1</v>
      </c>
      <c r="K3834">
        <v>0</v>
      </c>
      <c r="L3834">
        <v>0</v>
      </c>
      <c r="M3834">
        <v>0</v>
      </c>
      <c r="N3834">
        <v>0</v>
      </c>
    </row>
    <row r="3835" spans="1:14" x14ac:dyDescent="0.25">
      <c r="A3835" t="s">
        <v>7930</v>
      </c>
      <c r="B3835" t="s">
        <v>77</v>
      </c>
      <c r="C3835" t="s">
        <v>176</v>
      </c>
      <c r="D3835" t="s">
        <v>4052</v>
      </c>
      <c r="E3835">
        <v>1</v>
      </c>
      <c r="F3835">
        <v>0</v>
      </c>
      <c r="G3835">
        <v>1</v>
      </c>
      <c r="H3835">
        <v>0</v>
      </c>
      <c r="I3835">
        <v>0</v>
      </c>
      <c r="J3835">
        <v>3</v>
      </c>
      <c r="K3835">
        <v>0</v>
      </c>
      <c r="L3835">
        <v>0</v>
      </c>
      <c r="M3835">
        <v>0</v>
      </c>
      <c r="N3835">
        <v>0</v>
      </c>
    </row>
    <row r="3836" spans="1:14" x14ac:dyDescent="0.25">
      <c r="A3836" t="s">
        <v>7931</v>
      </c>
      <c r="B3836" t="s">
        <v>77</v>
      </c>
      <c r="C3836" t="s">
        <v>176</v>
      </c>
      <c r="D3836" t="s">
        <v>4054</v>
      </c>
      <c r="E3836">
        <v>3</v>
      </c>
      <c r="F3836">
        <v>0</v>
      </c>
      <c r="G3836">
        <v>3</v>
      </c>
      <c r="H3836">
        <v>0</v>
      </c>
      <c r="I3836">
        <v>0</v>
      </c>
      <c r="J3836">
        <v>1</v>
      </c>
      <c r="K3836">
        <v>0</v>
      </c>
      <c r="L3836">
        <v>0</v>
      </c>
      <c r="M3836">
        <v>0</v>
      </c>
      <c r="N3836">
        <v>0</v>
      </c>
    </row>
    <row r="3837" spans="1:14" x14ac:dyDescent="0.25">
      <c r="A3837" t="s">
        <v>7932</v>
      </c>
      <c r="B3837" t="s">
        <v>77</v>
      </c>
      <c r="C3837" t="s">
        <v>176</v>
      </c>
      <c r="D3837" t="s">
        <v>4056</v>
      </c>
      <c r="E3837">
        <v>0</v>
      </c>
      <c r="F3837">
        <v>0</v>
      </c>
      <c r="G3837">
        <v>0</v>
      </c>
      <c r="H3837">
        <v>0</v>
      </c>
      <c r="I3837">
        <v>0</v>
      </c>
      <c r="J3837">
        <v>0</v>
      </c>
      <c r="K3837">
        <v>3</v>
      </c>
      <c r="L3837">
        <v>3</v>
      </c>
      <c r="M3837">
        <v>0</v>
      </c>
      <c r="N3837">
        <v>0</v>
      </c>
    </row>
    <row r="3838" spans="1:14" x14ac:dyDescent="0.25">
      <c r="A3838" t="s">
        <v>7933</v>
      </c>
      <c r="B3838" t="s">
        <v>77</v>
      </c>
      <c r="C3838" t="s">
        <v>176</v>
      </c>
      <c r="D3838" t="s">
        <v>4058</v>
      </c>
      <c r="E3838">
        <v>0</v>
      </c>
      <c r="F3838">
        <v>0</v>
      </c>
      <c r="G3838">
        <v>0</v>
      </c>
      <c r="H3838">
        <v>0</v>
      </c>
      <c r="I3838">
        <v>0</v>
      </c>
      <c r="J3838">
        <v>0</v>
      </c>
      <c r="K3838">
        <v>3</v>
      </c>
      <c r="L3838">
        <v>3</v>
      </c>
      <c r="M3838">
        <v>0</v>
      </c>
      <c r="N3838">
        <v>0</v>
      </c>
    </row>
    <row r="3839" spans="1:14" x14ac:dyDescent="0.25">
      <c r="A3839" t="s">
        <v>7934</v>
      </c>
      <c r="B3839" t="s">
        <v>77</v>
      </c>
      <c r="C3839" t="s">
        <v>177</v>
      </c>
      <c r="D3839" t="s">
        <v>4060</v>
      </c>
      <c r="E3839">
        <v>0</v>
      </c>
      <c r="F3839">
        <v>0</v>
      </c>
      <c r="G3839">
        <v>0</v>
      </c>
      <c r="H3839">
        <v>0</v>
      </c>
      <c r="I3839">
        <v>0</v>
      </c>
      <c r="J3839">
        <v>1</v>
      </c>
      <c r="K3839">
        <v>0</v>
      </c>
      <c r="L3839">
        <v>0</v>
      </c>
      <c r="M3839">
        <v>0</v>
      </c>
      <c r="N3839">
        <v>0</v>
      </c>
    </row>
    <row r="3840" spans="1:14" x14ac:dyDescent="0.25">
      <c r="A3840" t="s">
        <v>7935</v>
      </c>
      <c r="B3840" t="s">
        <v>77</v>
      </c>
      <c r="C3840" t="s">
        <v>177</v>
      </c>
      <c r="D3840" t="s">
        <v>4062</v>
      </c>
      <c r="E3840">
        <v>1</v>
      </c>
      <c r="F3840">
        <v>0</v>
      </c>
      <c r="G3840">
        <v>1</v>
      </c>
      <c r="H3840">
        <v>0</v>
      </c>
      <c r="I3840">
        <v>0</v>
      </c>
      <c r="J3840">
        <v>0</v>
      </c>
      <c r="K3840">
        <v>0</v>
      </c>
      <c r="L3840">
        <v>0</v>
      </c>
      <c r="M3840">
        <v>0</v>
      </c>
      <c r="N3840">
        <v>0</v>
      </c>
    </row>
    <row r="3841" spans="1:14" x14ac:dyDescent="0.25">
      <c r="A3841" t="s">
        <v>7936</v>
      </c>
      <c r="B3841" t="s">
        <v>77</v>
      </c>
      <c r="C3841" t="s">
        <v>177</v>
      </c>
      <c r="D3841" t="s">
        <v>4064</v>
      </c>
      <c r="E3841">
        <v>1</v>
      </c>
      <c r="F3841">
        <v>0</v>
      </c>
      <c r="G3841">
        <v>1</v>
      </c>
      <c r="H3841">
        <v>0</v>
      </c>
      <c r="I3841">
        <v>0</v>
      </c>
      <c r="J3841">
        <v>0</v>
      </c>
      <c r="K3841">
        <v>0</v>
      </c>
      <c r="L3841">
        <v>0</v>
      </c>
      <c r="M3841">
        <v>0</v>
      </c>
      <c r="N3841">
        <v>0</v>
      </c>
    </row>
    <row r="3842" spans="1:14" x14ac:dyDescent="0.25">
      <c r="A3842" t="s">
        <v>7937</v>
      </c>
      <c r="B3842" t="s">
        <v>77</v>
      </c>
      <c r="C3842" t="s">
        <v>177</v>
      </c>
      <c r="D3842" t="s">
        <v>4066</v>
      </c>
      <c r="E3842">
        <v>1</v>
      </c>
      <c r="F3842">
        <v>0</v>
      </c>
      <c r="G3842">
        <v>1</v>
      </c>
      <c r="H3842">
        <v>0</v>
      </c>
      <c r="I3842">
        <v>0</v>
      </c>
      <c r="J3842">
        <v>0</v>
      </c>
      <c r="K3842">
        <v>0</v>
      </c>
      <c r="L3842">
        <v>0</v>
      </c>
      <c r="M3842">
        <v>0</v>
      </c>
      <c r="N3842">
        <v>0</v>
      </c>
    </row>
    <row r="3843" spans="1:14" x14ac:dyDescent="0.25">
      <c r="A3843" t="s">
        <v>7938</v>
      </c>
      <c r="B3843" t="s">
        <v>77</v>
      </c>
      <c r="C3843" t="s">
        <v>177</v>
      </c>
      <c r="D3843" t="s">
        <v>4068</v>
      </c>
      <c r="E3843">
        <v>0</v>
      </c>
      <c r="F3843">
        <v>0</v>
      </c>
      <c r="G3843">
        <v>0</v>
      </c>
      <c r="H3843">
        <v>0</v>
      </c>
      <c r="I3843">
        <v>0</v>
      </c>
      <c r="J3843">
        <v>1</v>
      </c>
      <c r="K3843">
        <v>0</v>
      </c>
      <c r="L3843">
        <v>0</v>
      </c>
      <c r="M3843">
        <v>0</v>
      </c>
      <c r="N3843">
        <v>0</v>
      </c>
    </row>
    <row r="3844" spans="1:14" x14ac:dyDescent="0.25">
      <c r="A3844" t="s">
        <v>7939</v>
      </c>
      <c r="B3844" t="s">
        <v>77</v>
      </c>
      <c r="C3844" t="s">
        <v>177</v>
      </c>
      <c r="D3844" t="s">
        <v>4050</v>
      </c>
      <c r="E3844">
        <v>1</v>
      </c>
      <c r="F3844">
        <v>0</v>
      </c>
      <c r="G3844">
        <v>1</v>
      </c>
      <c r="H3844">
        <v>0</v>
      </c>
      <c r="I3844">
        <v>0</v>
      </c>
      <c r="J3844">
        <v>0</v>
      </c>
      <c r="K3844">
        <v>0</v>
      </c>
      <c r="L3844">
        <v>0</v>
      </c>
      <c r="M3844">
        <v>0</v>
      </c>
      <c r="N3844">
        <v>0</v>
      </c>
    </row>
    <row r="3845" spans="1:14" x14ac:dyDescent="0.25">
      <c r="A3845" t="s">
        <v>7940</v>
      </c>
      <c r="B3845" t="s">
        <v>77</v>
      </c>
      <c r="C3845" t="s">
        <v>177</v>
      </c>
      <c r="D3845" t="s">
        <v>4052</v>
      </c>
      <c r="E3845">
        <v>0</v>
      </c>
      <c r="F3845">
        <v>0</v>
      </c>
      <c r="G3845">
        <v>0</v>
      </c>
      <c r="H3845">
        <v>0</v>
      </c>
      <c r="I3845">
        <v>0</v>
      </c>
      <c r="J3845">
        <v>1</v>
      </c>
      <c r="K3845">
        <v>0</v>
      </c>
      <c r="L3845">
        <v>0</v>
      </c>
      <c r="M3845">
        <v>0</v>
      </c>
      <c r="N3845">
        <v>0</v>
      </c>
    </row>
    <row r="3846" spans="1:14" x14ac:dyDescent="0.25">
      <c r="A3846" t="s">
        <v>7941</v>
      </c>
      <c r="B3846" t="s">
        <v>77</v>
      </c>
      <c r="C3846" t="s">
        <v>177</v>
      </c>
      <c r="D3846" t="s">
        <v>4054</v>
      </c>
      <c r="E3846">
        <v>1</v>
      </c>
      <c r="F3846">
        <v>0</v>
      </c>
      <c r="G3846">
        <v>1</v>
      </c>
      <c r="H3846">
        <v>0</v>
      </c>
      <c r="I3846">
        <v>0</v>
      </c>
      <c r="J3846">
        <v>0</v>
      </c>
      <c r="K3846">
        <v>0</v>
      </c>
      <c r="L3846">
        <v>0</v>
      </c>
      <c r="M3846">
        <v>0</v>
      </c>
      <c r="N3846">
        <v>0</v>
      </c>
    </row>
    <row r="3847" spans="1:14" x14ac:dyDescent="0.25">
      <c r="A3847" t="s">
        <v>7942</v>
      </c>
      <c r="B3847" t="s">
        <v>77</v>
      </c>
      <c r="C3847" t="s">
        <v>177</v>
      </c>
      <c r="D3847" t="s">
        <v>4056</v>
      </c>
      <c r="E3847">
        <v>0</v>
      </c>
      <c r="F3847">
        <v>0</v>
      </c>
      <c r="G3847">
        <v>0</v>
      </c>
      <c r="H3847">
        <v>0</v>
      </c>
      <c r="I3847">
        <v>0</v>
      </c>
      <c r="J3847">
        <v>0</v>
      </c>
      <c r="K3847">
        <v>1</v>
      </c>
      <c r="L3847">
        <v>1</v>
      </c>
      <c r="M3847">
        <v>0</v>
      </c>
      <c r="N3847">
        <v>0</v>
      </c>
    </row>
    <row r="3848" spans="1:14" x14ac:dyDescent="0.25">
      <c r="A3848" t="s">
        <v>7943</v>
      </c>
      <c r="B3848" t="s">
        <v>77</v>
      </c>
      <c r="C3848" t="s">
        <v>177</v>
      </c>
      <c r="D3848" t="s">
        <v>4058</v>
      </c>
      <c r="E3848">
        <v>0</v>
      </c>
      <c r="F3848">
        <v>0</v>
      </c>
      <c r="G3848">
        <v>0</v>
      </c>
      <c r="H3848">
        <v>0</v>
      </c>
      <c r="I3848">
        <v>0</v>
      </c>
      <c r="J3848">
        <v>0</v>
      </c>
      <c r="K3848">
        <v>0</v>
      </c>
      <c r="L3848">
        <v>0</v>
      </c>
      <c r="M3848">
        <v>0</v>
      </c>
      <c r="N3848">
        <v>0</v>
      </c>
    </row>
    <row r="3849" spans="1:14" x14ac:dyDescent="0.25">
      <c r="A3849" t="s">
        <v>7944</v>
      </c>
      <c r="B3849" t="s">
        <v>77</v>
      </c>
      <c r="C3849" t="s">
        <v>181</v>
      </c>
      <c r="D3849" t="s">
        <v>4060</v>
      </c>
      <c r="E3849">
        <v>1</v>
      </c>
      <c r="F3849">
        <v>0</v>
      </c>
      <c r="G3849">
        <v>1</v>
      </c>
      <c r="H3849">
        <v>0</v>
      </c>
      <c r="I3849">
        <v>0</v>
      </c>
      <c r="J3849">
        <v>0</v>
      </c>
      <c r="K3849">
        <v>0</v>
      </c>
      <c r="L3849">
        <v>0</v>
      </c>
      <c r="M3849">
        <v>0</v>
      </c>
      <c r="N3849">
        <v>0</v>
      </c>
    </row>
    <row r="3850" spans="1:14" x14ac:dyDescent="0.25">
      <c r="A3850" t="s">
        <v>7945</v>
      </c>
      <c r="B3850" t="s">
        <v>77</v>
      </c>
      <c r="C3850" t="s">
        <v>181</v>
      </c>
      <c r="D3850" t="s">
        <v>4062</v>
      </c>
      <c r="E3850">
        <v>1</v>
      </c>
      <c r="F3850">
        <v>0</v>
      </c>
      <c r="G3850">
        <v>1</v>
      </c>
      <c r="H3850">
        <v>0</v>
      </c>
      <c r="I3850">
        <v>0</v>
      </c>
      <c r="J3850">
        <v>0</v>
      </c>
      <c r="K3850">
        <v>0</v>
      </c>
      <c r="L3850">
        <v>0</v>
      </c>
      <c r="M3850">
        <v>0</v>
      </c>
      <c r="N3850">
        <v>0</v>
      </c>
    </row>
    <row r="3851" spans="1:14" x14ac:dyDescent="0.25">
      <c r="A3851" t="s">
        <v>7946</v>
      </c>
      <c r="B3851" t="s">
        <v>77</v>
      </c>
      <c r="C3851" t="s">
        <v>181</v>
      </c>
      <c r="D3851" t="s">
        <v>4064</v>
      </c>
      <c r="E3851">
        <v>0</v>
      </c>
      <c r="F3851">
        <v>0</v>
      </c>
      <c r="G3851">
        <v>0</v>
      </c>
      <c r="H3851">
        <v>0</v>
      </c>
      <c r="I3851">
        <v>0</v>
      </c>
      <c r="J3851">
        <v>1</v>
      </c>
      <c r="K3851">
        <v>0</v>
      </c>
      <c r="L3851">
        <v>0</v>
      </c>
      <c r="M3851">
        <v>0</v>
      </c>
      <c r="N3851">
        <v>0</v>
      </c>
    </row>
    <row r="3852" spans="1:14" x14ac:dyDescent="0.25">
      <c r="A3852" t="s">
        <v>7947</v>
      </c>
      <c r="B3852" t="s">
        <v>77</v>
      </c>
      <c r="C3852" t="s">
        <v>181</v>
      </c>
      <c r="D3852" t="s">
        <v>4066</v>
      </c>
      <c r="E3852">
        <v>1</v>
      </c>
      <c r="F3852">
        <v>0</v>
      </c>
      <c r="G3852">
        <v>1</v>
      </c>
      <c r="H3852">
        <v>0</v>
      </c>
      <c r="I3852">
        <v>0</v>
      </c>
      <c r="J3852">
        <v>0</v>
      </c>
      <c r="K3852">
        <v>0</v>
      </c>
      <c r="L3852">
        <v>0</v>
      </c>
      <c r="M3852">
        <v>0</v>
      </c>
      <c r="N3852">
        <v>0</v>
      </c>
    </row>
    <row r="3853" spans="1:14" x14ac:dyDescent="0.25">
      <c r="A3853" t="s">
        <v>7948</v>
      </c>
      <c r="B3853" t="s">
        <v>77</v>
      </c>
      <c r="C3853" t="s">
        <v>181</v>
      </c>
      <c r="D3853" t="s">
        <v>4068</v>
      </c>
      <c r="E3853">
        <v>1</v>
      </c>
      <c r="F3853">
        <v>0</v>
      </c>
      <c r="G3853">
        <v>1</v>
      </c>
      <c r="H3853">
        <v>0</v>
      </c>
      <c r="I3853">
        <v>0</v>
      </c>
      <c r="J3853">
        <v>0</v>
      </c>
      <c r="K3853">
        <v>0</v>
      </c>
      <c r="L3853">
        <v>0</v>
      </c>
      <c r="M3853">
        <v>0</v>
      </c>
      <c r="N3853">
        <v>0</v>
      </c>
    </row>
    <row r="3854" spans="1:14" x14ac:dyDescent="0.25">
      <c r="A3854" t="s">
        <v>7949</v>
      </c>
      <c r="B3854" t="s">
        <v>77</v>
      </c>
      <c r="C3854" t="s">
        <v>181</v>
      </c>
      <c r="D3854" t="s">
        <v>4050</v>
      </c>
      <c r="E3854">
        <v>0</v>
      </c>
      <c r="F3854">
        <v>0</v>
      </c>
      <c r="G3854">
        <v>0</v>
      </c>
      <c r="H3854">
        <v>0</v>
      </c>
      <c r="I3854">
        <v>0</v>
      </c>
      <c r="J3854">
        <v>1</v>
      </c>
      <c r="K3854">
        <v>0</v>
      </c>
      <c r="L3854">
        <v>0</v>
      </c>
      <c r="M3854">
        <v>0</v>
      </c>
      <c r="N3854">
        <v>0</v>
      </c>
    </row>
    <row r="3855" spans="1:14" x14ac:dyDescent="0.25">
      <c r="A3855" t="s">
        <v>7950</v>
      </c>
      <c r="B3855" t="s">
        <v>77</v>
      </c>
      <c r="C3855" t="s">
        <v>181</v>
      </c>
      <c r="D3855" t="s">
        <v>4052</v>
      </c>
      <c r="E3855">
        <v>1</v>
      </c>
      <c r="F3855">
        <v>0</v>
      </c>
      <c r="G3855">
        <v>1</v>
      </c>
      <c r="H3855">
        <v>0</v>
      </c>
      <c r="I3855">
        <v>0</v>
      </c>
      <c r="J3855">
        <v>0</v>
      </c>
      <c r="K3855">
        <v>0</v>
      </c>
      <c r="L3855">
        <v>0</v>
      </c>
      <c r="M3855">
        <v>0</v>
      </c>
      <c r="N3855">
        <v>0</v>
      </c>
    </row>
    <row r="3856" spans="1:14" x14ac:dyDescent="0.25">
      <c r="A3856" t="s">
        <v>7951</v>
      </c>
      <c r="B3856" t="s">
        <v>77</v>
      </c>
      <c r="C3856" t="s">
        <v>181</v>
      </c>
      <c r="D3856" t="s">
        <v>4054</v>
      </c>
      <c r="E3856">
        <v>0</v>
      </c>
      <c r="F3856">
        <v>0</v>
      </c>
      <c r="G3856">
        <v>0</v>
      </c>
      <c r="H3856">
        <v>0</v>
      </c>
      <c r="I3856">
        <v>0</v>
      </c>
      <c r="J3856">
        <v>1</v>
      </c>
      <c r="K3856">
        <v>0</v>
      </c>
      <c r="L3856">
        <v>0</v>
      </c>
      <c r="M3856">
        <v>0</v>
      </c>
      <c r="N3856">
        <v>0</v>
      </c>
    </row>
    <row r="3857" spans="1:14" x14ac:dyDescent="0.25">
      <c r="A3857" t="s">
        <v>7952</v>
      </c>
      <c r="B3857" t="s">
        <v>77</v>
      </c>
      <c r="C3857" t="s">
        <v>181</v>
      </c>
      <c r="D3857" t="s">
        <v>4056</v>
      </c>
      <c r="E3857">
        <v>0</v>
      </c>
      <c r="F3857">
        <v>0</v>
      </c>
      <c r="G3857">
        <v>0</v>
      </c>
      <c r="H3857">
        <v>0</v>
      </c>
      <c r="I3857">
        <v>0</v>
      </c>
      <c r="J3857">
        <v>0</v>
      </c>
      <c r="K3857">
        <v>1</v>
      </c>
      <c r="L3857">
        <v>1</v>
      </c>
      <c r="M3857">
        <v>0</v>
      </c>
      <c r="N3857">
        <v>0</v>
      </c>
    </row>
    <row r="3858" spans="1:14" x14ac:dyDescent="0.25">
      <c r="A3858" t="s">
        <v>7953</v>
      </c>
      <c r="B3858" t="s">
        <v>77</v>
      </c>
      <c r="C3858" t="s">
        <v>181</v>
      </c>
      <c r="D3858" t="s">
        <v>4058</v>
      </c>
      <c r="E3858">
        <v>0</v>
      </c>
      <c r="F3858">
        <v>0</v>
      </c>
      <c r="G3858">
        <v>0</v>
      </c>
      <c r="H3858">
        <v>0</v>
      </c>
      <c r="I3858">
        <v>0</v>
      </c>
      <c r="J3858">
        <v>0</v>
      </c>
      <c r="K3858">
        <v>1</v>
      </c>
      <c r="L3858">
        <v>1</v>
      </c>
      <c r="M3858">
        <v>0</v>
      </c>
      <c r="N3858">
        <v>0</v>
      </c>
    </row>
    <row r="3859" spans="1:14" x14ac:dyDescent="0.25">
      <c r="A3859" t="s">
        <v>7954</v>
      </c>
      <c r="B3859" t="s">
        <v>77</v>
      </c>
      <c r="C3859" t="s">
        <v>185</v>
      </c>
      <c r="D3859" t="s">
        <v>4060</v>
      </c>
      <c r="E3859">
        <v>0</v>
      </c>
      <c r="F3859">
        <v>0</v>
      </c>
      <c r="G3859">
        <v>0</v>
      </c>
      <c r="H3859">
        <v>0</v>
      </c>
      <c r="I3859">
        <v>0</v>
      </c>
      <c r="J3859">
        <v>1</v>
      </c>
      <c r="K3859">
        <v>0</v>
      </c>
      <c r="L3859">
        <v>0</v>
      </c>
      <c r="M3859">
        <v>0</v>
      </c>
      <c r="N3859">
        <v>0</v>
      </c>
    </row>
    <row r="3860" spans="1:14" x14ac:dyDescent="0.25">
      <c r="A3860" t="s">
        <v>7955</v>
      </c>
      <c r="B3860" t="s">
        <v>77</v>
      </c>
      <c r="C3860" t="s">
        <v>185</v>
      </c>
      <c r="D3860" t="s">
        <v>4062</v>
      </c>
      <c r="E3860">
        <v>1</v>
      </c>
      <c r="F3860">
        <v>1</v>
      </c>
      <c r="G3860">
        <v>0</v>
      </c>
      <c r="H3860">
        <v>0</v>
      </c>
      <c r="I3860">
        <v>0</v>
      </c>
      <c r="J3860">
        <v>0</v>
      </c>
      <c r="K3860">
        <v>0</v>
      </c>
      <c r="L3860">
        <v>0</v>
      </c>
      <c r="M3860">
        <v>0</v>
      </c>
      <c r="N3860">
        <v>0</v>
      </c>
    </row>
    <row r="3861" spans="1:14" x14ac:dyDescent="0.25">
      <c r="A3861" t="s">
        <v>7956</v>
      </c>
      <c r="B3861" t="s">
        <v>77</v>
      </c>
      <c r="C3861" t="s">
        <v>185</v>
      </c>
      <c r="D3861" t="s">
        <v>4064</v>
      </c>
      <c r="E3861">
        <v>1</v>
      </c>
      <c r="F3861">
        <v>1</v>
      </c>
      <c r="G3861">
        <v>0</v>
      </c>
      <c r="H3861">
        <v>0</v>
      </c>
      <c r="I3861">
        <v>0</v>
      </c>
      <c r="J3861">
        <v>0</v>
      </c>
      <c r="K3861">
        <v>0</v>
      </c>
      <c r="L3861">
        <v>0</v>
      </c>
      <c r="M3861">
        <v>0</v>
      </c>
      <c r="N3861">
        <v>0</v>
      </c>
    </row>
    <row r="3862" spans="1:14" x14ac:dyDescent="0.25">
      <c r="A3862" t="s">
        <v>7957</v>
      </c>
      <c r="B3862" t="s">
        <v>77</v>
      </c>
      <c r="C3862" t="s">
        <v>185</v>
      </c>
      <c r="D3862" t="s">
        <v>4066</v>
      </c>
      <c r="E3862">
        <v>1</v>
      </c>
      <c r="F3862">
        <v>1</v>
      </c>
      <c r="G3862">
        <v>0</v>
      </c>
      <c r="H3862">
        <v>0</v>
      </c>
      <c r="I3862">
        <v>0</v>
      </c>
      <c r="J3862">
        <v>0</v>
      </c>
      <c r="K3862">
        <v>0</v>
      </c>
      <c r="L3862">
        <v>0</v>
      </c>
      <c r="M3862">
        <v>0</v>
      </c>
      <c r="N3862">
        <v>0</v>
      </c>
    </row>
    <row r="3863" spans="1:14" x14ac:dyDescent="0.25">
      <c r="A3863" t="s">
        <v>7958</v>
      </c>
      <c r="B3863" t="s">
        <v>77</v>
      </c>
      <c r="C3863" t="s">
        <v>185</v>
      </c>
      <c r="D3863" t="s">
        <v>4068</v>
      </c>
      <c r="E3863">
        <v>0</v>
      </c>
      <c r="F3863">
        <v>0</v>
      </c>
      <c r="G3863">
        <v>0</v>
      </c>
      <c r="H3863">
        <v>0</v>
      </c>
      <c r="I3863">
        <v>0</v>
      </c>
      <c r="J3863">
        <v>1</v>
      </c>
      <c r="K3863">
        <v>0</v>
      </c>
      <c r="L3863">
        <v>0</v>
      </c>
      <c r="M3863">
        <v>0</v>
      </c>
      <c r="N3863">
        <v>0</v>
      </c>
    </row>
    <row r="3864" spans="1:14" x14ac:dyDescent="0.25">
      <c r="A3864" t="s">
        <v>7959</v>
      </c>
      <c r="B3864" t="s">
        <v>77</v>
      </c>
      <c r="C3864" t="s">
        <v>185</v>
      </c>
      <c r="D3864" t="s">
        <v>4050</v>
      </c>
      <c r="E3864">
        <v>1</v>
      </c>
      <c r="F3864">
        <v>1</v>
      </c>
      <c r="G3864">
        <v>0</v>
      </c>
      <c r="H3864">
        <v>0</v>
      </c>
      <c r="I3864">
        <v>0</v>
      </c>
      <c r="J3864">
        <v>0</v>
      </c>
      <c r="K3864">
        <v>0</v>
      </c>
      <c r="L3864">
        <v>0</v>
      </c>
      <c r="M3864">
        <v>0</v>
      </c>
      <c r="N3864">
        <v>0</v>
      </c>
    </row>
    <row r="3865" spans="1:14" x14ac:dyDescent="0.25">
      <c r="A3865" t="s">
        <v>7960</v>
      </c>
      <c r="B3865" t="s">
        <v>77</v>
      </c>
      <c r="C3865" t="s">
        <v>185</v>
      </c>
      <c r="D3865" t="s">
        <v>4052</v>
      </c>
      <c r="E3865">
        <v>0</v>
      </c>
      <c r="F3865">
        <v>0</v>
      </c>
      <c r="G3865">
        <v>0</v>
      </c>
      <c r="H3865">
        <v>0</v>
      </c>
      <c r="I3865">
        <v>0</v>
      </c>
      <c r="J3865">
        <v>1</v>
      </c>
      <c r="K3865">
        <v>0</v>
      </c>
      <c r="L3865">
        <v>0</v>
      </c>
      <c r="M3865">
        <v>0</v>
      </c>
      <c r="N3865">
        <v>0</v>
      </c>
    </row>
    <row r="3866" spans="1:14" x14ac:dyDescent="0.25">
      <c r="A3866" t="s">
        <v>7961</v>
      </c>
      <c r="B3866" t="s">
        <v>77</v>
      </c>
      <c r="C3866" t="s">
        <v>185</v>
      </c>
      <c r="D3866" t="s">
        <v>4054</v>
      </c>
      <c r="E3866">
        <v>1</v>
      </c>
      <c r="F3866">
        <v>1</v>
      </c>
      <c r="G3866">
        <v>0</v>
      </c>
      <c r="H3866">
        <v>0</v>
      </c>
      <c r="I3866">
        <v>0</v>
      </c>
      <c r="J3866">
        <v>0</v>
      </c>
      <c r="K3866">
        <v>0</v>
      </c>
      <c r="L3866">
        <v>0</v>
      </c>
      <c r="M3866">
        <v>0</v>
      </c>
      <c r="N3866">
        <v>0</v>
      </c>
    </row>
    <row r="3867" spans="1:14" x14ac:dyDescent="0.25">
      <c r="A3867" t="s">
        <v>7962</v>
      </c>
      <c r="B3867" t="s">
        <v>77</v>
      </c>
      <c r="C3867" t="s">
        <v>185</v>
      </c>
      <c r="D3867" t="s">
        <v>4056</v>
      </c>
      <c r="E3867">
        <v>0</v>
      </c>
      <c r="F3867">
        <v>0</v>
      </c>
      <c r="G3867">
        <v>0</v>
      </c>
      <c r="H3867">
        <v>0</v>
      </c>
      <c r="I3867">
        <v>0</v>
      </c>
      <c r="J3867">
        <v>0</v>
      </c>
      <c r="K3867">
        <v>1</v>
      </c>
      <c r="L3867">
        <v>1</v>
      </c>
      <c r="M3867">
        <v>0</v>
      </c>
      <c r="N3867">
        <v>0</v>
      </c>
    </row>
    <row r="3868" spans="1:14" x14ac:dyDescent="0.25">
      <c r="A3868" t="s">
        <v>7963</v>
      </c>
      <c r="B3868" t="s">
        <v>77</v>
      </c>
      <c r="C3868" t="s">
        <v>185</v>
      </c>
      <c r="D3868" t="s">
        <v>4058</v>
      </c>
      <c r="E3868">
        <v>0</v>
      </c>
      <c r="F3868">
        <v>0</v>
      </c>
      <c r="G3868">
        <v>0</v>
      </c>
      <c r="H3868">
        <v>0</v>
      </c>
      <c r="I3868">
        <v>0</v>
      </c>
      <c r="J3868">
        <v>0</v>
      </c>
      <c r="K3868">
        <v>1</v>
      </c>
      <c r="L3868">
        <v>1</v>
      </c>
      <c r="M3868">
        <v>0</v>
      </c>
      <c r="N3868">
        <v>0</v>
      </c>
    </row>
    <row r="3869" spans="1:14" x14ac:dyDescent="0.25">
      <c r="A3869" t="s">
        <v>7964</v>
      </c>
      <c r="B3869" t="s">
        <v>77</v>
      </c>
      <c r="C3869" t="s">
        <v>187</v>
      </c>
      <c r="D3869" t="s">
        <v>4060</v>
      </c>
      <c r="E3869">
        <v>0</v>
      </c>
      <c r="F3869">
        <v>0</v>
      </c>
      <c r="G3869">
        <v>0</v>
      </c>
      <c r="H3869">
        <v>0</v>
      </c>
      <c r="I3869">
        <v>0</v>
      </c>
      <c r="J3869">
        <v>1</v>
      </c>
      <c r="K3869">
        <v>0</v>
      </c>
      <c r="L3869">
        <v>0</v>
      </c>
      <c r="M3869">
        <v>0</v>
      </c>
      <c r="N3869">
        <v>0</v>
      </c>
    </row>
    <row r="3870" spans="1:14" x14ac:dyDescent="0.25">
      <c r="A3870" t="s">
        <v>7965</v>
      </c>
      <c r="B3870" t="s">
        <v>77</v>
      </c>
      <c r="C3870" t="s">
        <v>187</v>
      </c>
      <c r="D3870" t="s">
        <v>4062</v>
      </c>
      <c r="E3870">
        <v>1</v>
      </c>
      <c r="F3870">
        <v>0</v>
      </c>
      <c r="G3870">
        <v>1</v>
      </c>
      <c r="H3870">
        <v>0</v>
      </c>
      <c r="I3870">
        <v>0</v>
      </c>
      <c r="J3870">
        <v>0</v>
      </c>
      <c r="K3870">
        <v>0</v>
      </c>
      <c r="L3870">
        <v>0</v>
      </c>
      <c r="M3870">
        <v>0</v>
      </c>
      <c r="N3870">
        <v>0</v>
      </c>
    </row>
    <row r="3871" spans="1:14" x14ac:dyDescent="0.25">
      <c r="A3871" t="s">
        <v>7966</v>
      </c>
      <c r="B3871" t="s">
        <v>77</v>
      </c>
      <c r="C3871" t="s">
        <v>187</v>
      </c>
      <c r="D3871" t="s">
        <v>4064</v>
      </c>
      <c r="E3871">
        <v>1</v>
      </c>
      <c r="F3871">
        <v>0</v>
      </c>
      <c r="G3871">
        <v>1</v>
      </c>
      <c r="H3871">
        <v>0</v>
      </c>
      <c r="I3871">
        <v>0</v>
      </c>
      <c r="J3871">
        <v>0</v>
      </c>
      <c r="K3871">
        <v>0</v>
      </c>
      <c r="L3871">
        <v>0</v>
      </c>
      <c r="M3871">
        <v>0</v>
      </c>
      <c r="N3871">
        <v>0</v>
      </c>
    </row>
    <row r="3872" spans="1:14" x14ac:dyDescent="0.25">
      <c r="A3872" t="s">
        <v>7967</v>
      </c>
      <c r="B3872" t="s">
        <v>77</v>
      </c>
      <c r="C3872" t="s">
        <v>187</v>
      </c>
      <c r="D3872" t="s">
        <v>4066</v>
      </c>
      <c r="E3872">
        <v>1</v>
      </c>
      <c r="F3872">
        <v>0</v>
      </c>
      <c r="G3872">
        <v>1</v>
      </c>
      <c r="H3872">
        <v>0</v>
      </c>
      <c r="I3872">
        <v>0</v>
      </c>
      <c r="J3872">
        <v>0</v>
      </c>
      <c r="K3872">
        <v>0</v>
      </c>
      <c r="L3872">
        <v>0</v>
      </c>
      <c r="M3872">
        <v>0</v>
      </c>
      <c r="N3872">
        <v>0</v>
      </c>
    </row>
    <row r="3873" spans="1:14" x14ac:dyDescent="0.25">
      <c r="A3873" t="s">
        <v>7968</v>
      </c>
      <c r="B3873" t="s">
        <v>77</v>
      </c>
      <c r="C3873" t="s">
        <v>187</v>
      </c>
      <c r="D3873" t="s">
        <v>4068</v>
      </c>
      <c r="E3873">
        <v>0</v>
      </c>
      <c r="F3873">
        <v>0</v>
      </c>
      <c r="G3873">
        <v>0</v>
      </c>
      <c r="H3873">
        <v>0</v>
      </c>
      <c r="I3873">
        <v>0</v>
      </c>
      <c r="J3873">
        <v>1</v>
      </c>
      <c r="K3873">
        <v>0</v>
      </c>
      <c r="L3873">
        <v>0</v>
      </c>
      <c r="M3873">
        <v>0</v>
      </c>
      <c r="N3873">
        <v>0</v>
      </c>
    </row>
    <row r="3874" spans="1:14" x14ac:dyDescent="0.25">
      <c r="A3874" t="s">
        <v>7969</v>
      </c>
      <c r="B3874" t="s">
        <v>77</v>
      </c>
      <c r="C3874" t="s">
        <v>187</v>
      </c>
      <c r="D3874" t="s">
        <v>4050</v>
      </c>
      <c r="E3874">
        <v>1</v>
      </c>
      <c r="F3874">
        <v>0</v>
      </c>
      <c r="G3874">
        <v>1</v>
      </c>
      <c r="H3874">
        <v>0</v>
      </c>
      <c r="I3874">
        <v>0</v>
      </c>
      <c r="J3874">
        <v>0</v>
      </c>
      <c r="K3874">
        <v>0</v>
      </c>
      <c r="L3874">
        <v>0</v>
      </c>
      <c r="M3874">
        <v>0</v>
      </c>
      <c r="N3874">
        <v>0</v>
      </c>
    </row>
    <row r="3875" spans="1:14" x14ac:dyDescent="0.25">
      <c r="A3875" t="s">
        <v>7970</v>
      </c>
      <c r="B3875" t="s">
        <v>77</v>
      </c>
      <c r="C3875" t="s">
        <v>187</v>
      </c>
      <c r="D3875" t="s">
        <v>4052</v>
      </c>
      <c r="E3875">
        <v>0</v>
      </c>
      <c r="F3875">
        <v>0</v>
      </c>
      <c r="G3875">
        <v>0</v>
      </c>
      <c r="H3875">
        <v>0</v>
      </c>
      <c r="I3875">
        <v>0</v>
      </c>
      <c r="J3875">
        <v>1</v>
      </c>
      <c r="K3875">
        <v>0</v>
      </c>
      <c r="L3875">
        <v>0</v>
      </c>
      <c r="M3875">
        <v>0</v>
      </c>
      <c r="N3875">
        <v>0</v>
      </c>
    </row>
    <row r="3876" spans="1:14" x14ac:dyDescent="0.25">
      <c r="A3876" t="s">
        <v>7971</v>
      </c>
      <c r="B3876" t="s">
        <v>77</v>
      </c>
      <c r="C3876" t="s">
        <v>187</v>
      </c>
      <c r="D3876" t="s">
        <v>4054</v>
      </c>
      <c r="E3876">
        <v>1</v>
      </c>
      <c r="F3876">
        <v>0</v>
      </c>
      <c r="G3876">
        <v>1</v>
      </c>
      <c r="H3876">
        <v>0</v>
      </c>
      <c r="I3876">
        <v>0</v>
      </c>
      <c r="J3876">
        <v>0</v>
      </c>
      <c r="K3876">
        <v>0</v>
      </c>
      <c r="L3876">
        <v>0</v>
      </c>
      <c r="M3876">
        <v>0</v>
      </c>
      <c r="N3876">
        <v>0</v>
      </c>
    </row>
    <row r="3877" spans="1:14" x14ac:dyDescent="0.25">
      <c r="A3877" t="s">
        <v>7972</v>
      </c>
      <c r="B3877" t="s">
        <v>77</v>
      </c>
      <c r="C3877" t="s">
        <v>187</v>
      </c>
      <c r="D3877" t="s">
        <v>4056</v>
      </c>
      <c r="E3877">
        <v>0</v>
      </c>
      <c r="F3877">
        <v>0</v>
      </c>
      <c r="G3877">
        <v>0</v>
      </c>
      <c r="H3877">
        <v>0</v>
      </c>
      <c r="I3877">
        <v>0</v>
      </c>
      <c r="J3877">
        <v>0</v>
      </c>
      <c r="K3877">
        <v>1</v>
      </c>
      <c r="L3877">
        <v>1</v>
      </c>
      <c r="M3877">
        <v>0</v>
      </c>
      <c r="N3877">
        <v>0</v>
      </c>
    </row>
    <row r="3878" spans="1:14" x14ac:dyDescent="0.25">
      <c r="A3878" t="s">
        <v>7973</v>
      </c>
      <c r="B3878" t="s">
        <v>77</v>
      </c>
      <c r="C3878" t="s">
        <v>187</v>
      </c>
      <c r="D3878" t="s">
        <v>4058</v>
      </c>
      <c r="E3878">
        <v>0</v>
      </c>
      <c r="F3878">
        <v>0</v>
      </c>
      <c r="G3878">
        <v>0</v>
      </c>
      <c r="H3878">
        <v>0</v>
      </c>
      <c r="I3878">
        <v>0</v>
      </c>
      <c r="J3878">
        <v>0</v>
      </c>
      <c r="K3878">
        <v>1</v>
      </c>
      <c r="L3878">
        <v>1</v>
      </c>
      <c r="M3878">
        <v>0</v>
      </c>
      <c r="N3878">
        <v>0</v>
      </c>
    </row>
    <row r="3879" spans="1:14" x14ac:dyDescent="0.25">
      <c r="A3879" t="s">
        <v>7974</v>
      </c>
      <c r="B3879" t="s">
        <v>77</v>
      </c>
      <c r="C3879" t="s">
        <v>194</v>
      </c>
      <c r="D3879" t="s">
        <v>4060</v>
      </c>
      <c r="E3879">
        <v>1</v>
      </c>
      <c r="F3879">
        <v>0</v>
      </c>
      <c r="G3879">
        <v>1</v>
      </c>
      <c r="H3879">
        <v>0</v>
      </c>
      <c r="I3879">
        <v>0</v>
      </c>
      <c r="J3879">
        <v>1</v>
      </c>
      <c r="K3879">
        <v>0</v>
      </c>
      <c r="L3879">
        <v>0</v>
      </c>
      <c r="M3879">
        <v>0</v>
      </c>
      <c r="N3879">
        <v>0</v>
      </c>
    </row>
    <row r="3880" spans="1:14" x14ac:dyDescent="0.25">
      <c r="A3880" t="s">
        <v>7975</v>
      </c>
      <c r="B3880" t="s">
        <v>77</v>
      </c>
      <c r="C3880" t="s">
        <v>194</v>
      </c>
      <c r="D3880" t="s">
        <v>4062</v>
      </c>
      <c r="E3880">
        <v>2</v>
      </c>
      <c r="F3880">
        <v>0</v>
      </c>
      <c r="G3880">
        <v>2</v>
      </c>
      <c r="H3880">
        <v>0</v>
      </c>
      <c r="I3880">
        <v>0</v>
      </c>
      <c r="J3880">
        <v>0</v>
      </c>
      <c r="K3880">
        <v>0</v>
      </c>
      <c r="L3880">
        <v>0</v>
      </c>
      <c r="M3880">
        <v>0</v>
      </c>
      <c r="N3880">
        <v>0</v>
      </c>
    </row>
    <row r="3881" spans="1:14" x14ac:dyDescent="0.25">
      <c r="A3881" t="s">
        <v>7976</v>
      </c>
      <c r="B3881" t="s">
        <v>77</v>
      </c>
      <c r="C3881" t="s">
        <v>194</v>
      </c>
      <c r="D3881" t="s">
        <v>4064</v>
      </c>
      <c r="E3881">
        <v>1</v>
      </c>
      <c r="F3881">
        <v>0</v>
      </c>
      <c r="G3881">
        <v>1</v>
      </c>
      <c r="H3881">
        <v>0</v>
      </c>
      <c r="I3881">
        <v>0</v>
      </c>
      <c r="J3881">
        <v>1</v>
      </c>
      <c r="K3881">
        <v>0</v>
      </c>
      <c r="L3881">
        <v>0</v>
      </c>
      <c r="M3881">
        <v>0</v>
      </c>
      <c r="N3881">
        <v>0</v>
      </c>
    </row>
    <row r="3882" spans="1:14" x14ac:dyDescent="0.25">
      <c r="A3882" t="s">
        <v>7977</v>
      </c>
      <c r="B3882" t="s">
        <v>77</v>
      </c>
      <c r="C3882" t="s">
        <v>194</v>
      </c>
      <c r="D3882" t="s">
        <v>4066</v>
      </c>
      <c r="E3882">
        <v>2</v>
      </c>
      <c r="F3882">
        <v>0</v>
      </c>
      <c r="G3882">
        <v>2</v>
      </c>
      <c r="H3882">
        <v>0</v>
      </c>
      <c r="I3882">
        <v>0</v>
      </c>
      <c r="J3882">
        <v>0</v>
      </c>
      <c r="K3882">
        <v>0</v>
      </c>
      <c r="L3882">
        <v>0</v>
      </c>
      <c r="M3882">
        <v>0</v>
      </c>
      <c r="N3882">
        <v>0</v>
      </c>
    </row>
    <row r="3883" spans="1:14" x14ac:dyDescent="0.25">
      <c r="A3883" t="s">
        <v>7978</v>
      </c>
      <c r="B3883" t="s">
        <v>77</v>
      </c>
      <c r="C3883" t="s">
        <v>194</v>
      </c>
      <c r="D3883" t="s">
        <v>4068</v>
      </c>
      <c r="E3883">
        <v>1</v>
      </c>
      <c r="F3883">
        <v>0</v>
      </c>
      <c r="G3883">
        <v>1</v>
      </c>
      <c r="H3883">
        <v>0</v>
      </c>
      <c r="I3883">
        <v>0</v>
      </c>
      <c r="J3883">
        <v>1</v>
      </c>
      <c r="K3883">
        <v>0</v>
      </c>
      <c r="L3883">
        <v>0</v>
      </c>
      <c r="M3883">
        <v>0</v>
      </c>
      <c r="N3883">
        <v>0</v>
      </c>
    </row>
    <row r="3884" spans="1:14" x14ac:dyDescent="0.25">
      <c r="A3884" t="s">
        <v>7979</v>
      </c>
      <c r="B3884" t="s">
        <v>77</v>
      </c>
      <c r="C3884" t="s">
        <v>194</v>
      </c>
      <c r="D3884" t="s">
        <v>4050</v>
      </c>
      <c r="E3884">
        <v>1</v>
      </c>
      <c r="F3884">
        <v>0</v>
      </c>
      <c r="G3884">
        <v>1</v>
      </c>
      <c r="H3884">
        <v>0</v>
      </c>
      <c r="I3884">
        <v>0</v>
      </c>
      <c r="J3884">
        <v>1</v>
      </c>
      <c r="K3884">
        <v>0</v>
      </c>
      <c r="L3884">
        <v>0</v>
      </c>
      <c r="M3884">
        <v>0</v>
      </c>
      <c r="N3884">
        <v>0</v>
      </c>
    </row>
    <row r="3885" spans="1:14" x14ac:dyDescent="0.25">
      <c r="A3885" t="s">
        <v>7980</v>
      </c>
      <c r="B3885" t="s">
        <v>77</v>
      </c>
      <c r="C3885" t="s">
        <v>194</v>
      </c>
      <c r="D3885" t="s">
        <v>4052</v>
      </c>
      <c r="E3885">
        <v>1</v>
      </c>
      <c r="F3885">
        <v>0</v>
      </c>
      <c r="G3885">
        <v>1</v>
      </c>
      <c r="H3885">
        <v>0</v>
      </c>
      <c r="I3885">
        <v>0</v>
      </c>
      <c r="J3885">
        <v>1</v>
      </c>
      <c r="K3885">
        <v>0</v>
      </c>
      <c r="L3885">
        <v>0</v>
      </c>
      <c r="M3885">
        <v>0</v>
      </c>
      <c r="N3885">
        <v>0</v>
      </c>
    </row>
    <row r="3886" spans="1:14" x14ac:dyDescent="0.25">
      <c r="A3886" t="s">
        <v>7981</v>
      </c>
      <c r="B3886" t="s">
        <v>77</v>
      </c>
      <c r="C3886" t="s">
        <v>194</v>
      </c>
      <c r="D3886" t="s">
        <v>4054</v>
      </c>
      <c r="E3886">
        <v>1</v>
      </c>
      <c r="F3886">
        <v>0</v>
      </c>
      <c r="G3886">
        <v>1</v>
      </c>
      <c r="H3886">
        <v>0</v>
      </c>
      <c r="I3886">
        <v>0</v>
      </c>
      <c r="J3886">
        <v>1</v>
      </c>
      <c r="K3886">
        <v>0</v>
      </c>
      <c r="L3886">
        <v>0</v>
      </c>
      <c r="M3886">
        <v>0</v>
      </c>
      <c r="N3886">
        <v>0</v>
      </c>
    </row>
    <row r="3887" spans="1:14" x14ac:dyDescent="0.25">
      <c r="A3887" t="s">
        <v>7982</v>
      </c>
      <c r="B3887" t="s">
        <v>77</v>
      </c>
      <c r="C3887" t="s">
        <v>194</v>
      </c>
      <c r="D3887" t="s">
        <v>4056</v>
      </c>
      <c r="E3887">
        <v>0</v>
      </c>
      <c r="F3887">
        <v>0</v>
      </c>
      <c r="G3887">
        <v>0</v>
      </c>
      <c r="H3887">
        <v>0</v>
      </c>
      <c r="I3887">
        <v>0</v>
      </c>
      <c r="J3887">
        <v>0</v>
      </c>
      <c r="K3887">
        <v>0</v>
      </c>
      <c r="L3887">
        <v>0</v>
      </c>
      <c r="M3887">
        <v>0</v>
      </c>
      <c r="N3887">
        <v>0</v>
      </c>
    </row>
    <row r="3888" spans="1:14" x14ac:dyDescent="0.25">
      <c r="A3888" t="s">
        <v>7983</v>
      </c>
      <c r="B3888" t="s">
        <v>77</v>
      </c>
      <c r="C3888" t="s">
        <v>194</v>
      </c>
      <c r="D3888" t="s">
        <v>4058</v>
      </c>
      <c r="E3888">
        <v>0</v>
      </c>
      <c r="F3888">
        <v>0</v>
      </c>
      <c r="G3888">
        <v>0</v>
      </c>
      <c r="H3888">
        <v>0</v>
      </c>
      <c r="I3888">
        <v>0</v>
      </c>
      <c r="J3888">
        <v>0</v>
      </c>
      <c r="K3888">
        <v>0</v>
      </c>
      <c r="L3888">
        <v>0</v>
      </c>
      <c r="M3888">
        <v>0</v>
      </c>
      <c r="N3888">
        <v>0</v>
      </c>
    </row>
    <row r="3889" spans="1:14" x14ac:dyDescent="0.25">
      <c r="A3889" t="s">
        <v>7984</v>
      </c>
      <c r="B3889" t="s">
        <v>77</v>
      </c>
      <c r="C3889" t="s">
        <v>198</v>
      </c>
      <c r="D3889" t="s">
        <v>4060</v>
      </c>
      <c r="E3889">
        <v>1</v>
      </c>
      <c r="F3889">
        <v>0</v>
      </c>
      <c r="G3889">
        <v>1</v>
      </c>
      <c r="H3889">
        <v>0</v>
      </c>
      <c r="I3889">
        <v>0</v>
      </c>
      <c r="J3889">
        <v>0</v>
      </c>
      <c r="K3889">
        <v>0</v>
      </c>
      <c r="L3889">
        <v>0</v>
      </c>
      <c r="M3889">
        <v>0</v>
      </c>
      <c r="N3889">
        <v>0</v>
      </c>
    </row>
    <row r="3890" spans="1:14" x14ac:dyDescent="0.25">
      <c r="A3890" t="s">
        <v>7985</v>
      </c>
      <c r="B3890" t="s">
        <v>77</v>
      </c>
      <c r="C3890" t="s">
        <v>198</v>
      </c>
      <c r="D3890" t="s">
        <v>4062</v>
      </c>
      <c r="E3890">
        <v>1</v>
      </c>
      <c r="F3890">
        <v>0</v>
      </c>
      <c r="G3890">
        <v>1</v>
      </c>
      <c r="H3890">
        <v>0</v>
      </c>
      <c r="I3890">
        <v>0</v>
      </c>
      <c r="J3890">
        <v>0</v>
      </c>
      <c r="K3890">
        <v>0</v>
      </c>
      <c r="L3890">
        <v>0</v>
      </c>
      <c r="M3890">
        <v>0</v>
      </c>
      <c r="N3890">
        <v>0</v>
      </c>
    </row>
    <row r="3891" spans="1:14" x14ac:dyDescent="0.25">
      <c r="A3891" t="s">
        <v>7986</v>
      </c>
      <c r="B3891" t="s">
        <v>77</v>
      </c>
      <c r="C3891" t="s">
        <v>198</v>
      </c>
      <c r="D3891" t="s">
        <v>4064</v>
      </c>
      <c r="E3891">
        <v>0</v>
      </c>
      <c r="F3891">
        <v>0</v>
      </c>
      <c r="G3891">
        <v>0</v>
      </c>
      <c r="H3891">
        <v>0</v>
      </c>
      <c r="I3891">
        <v>0</v>
      </c>
      <c r="J3891">
        <v>1</v>
      </c>
      <c r="K3891">
        <v>0</v>
      </c>
      <c r="L3891">
        <v>0</v>
      </c>
      <c r="M3891">
        <v>0</v>
      </c>
      <c r="N3891">
        <v>0</v>
      </c>
    </row>
    <row r="3892" spans="1:14" x14ac:dyDescent="0.25">
      <c r="A3892" t="s">
        <v>7987</v>
      </c>
      <c r="B3892" t="s">
        <v>77</v>
      </c>
      <c r="C3892" t="s">
        <v>198</v>
      </c>
      <c r="D3892" t="s">
        <v>4066</v>
      </c>
      <c r="E3892">
        <v>1</v>
      </c>
      <c r="F3892">
        <v>0</v>
      </c>
      <c r="G3892">
        <v>1</v>
      </c>
      <c r="H3892">
        <v>0</v>
      </c>
      <c r="I3892">
        <v>0</v>
      </c>
      <c r="J3892">
        <v>0</v>
      </c>
      <c r="K3892">
        <v>0</v>
      </c>
      <c r="L3892">
        <v>0</v>
      </c>
      <c r="M3892">
        <v>0</v>
      </c>
      <c r="N3892">
        <v>0</v>
      </c>
    </row>
    <row r="3893" spans="1:14" x14ac:dyDescent="0.25">
      <c r="A3893" t="s">
        <v>7988</v>
      </c>
      <c r="B3893" t="s">
        <v>77</v>
      </c>
      <c r="C3893" t="s">
        <v>198</v>
      </c>
      <c r="D3893" t="s">
        <v>4068</v>
      </c>
      <c r="E3893">
        <v>1</v>
      </c>
      <c r="F3893">
        <v>0</v>
      </c>
      <c r="G3893">
        <v>1</v>
      </c>
      <c r="H3893">
        <v>0</v>
      </c>
      <c r="I3893">
        <v>0</v>
      </c>
      <c r="J3893">
        <v>0</v>
      </c>
      <c r="K3893">
        <v>0</v>
      </c>
      <c r="L3893">
        <v>0</v>
      </c>
      <c r="M3893">
        <v>0</v>
      </c>
      <c r="N3893">
        <v>0</v>
      </c>
    </row>
    <row r="3894" spans="1:14" x14ac:dyDescent="0.25">
      <c r="A3894" t="s">
        <v>7989</v>
      </c>
      <c r="B3894" t="s">
        <v>77</v>
      </c>
      <c r="C3894" t="s">
        <v>198</v>
      </c>
      <c r="D3894" t="s">
        <v>4050</v>
      </c>
      <c r="E3894">
        <v>0</v>
      </c>
      <c r="F3894">
        <v>0</v>
      </c>
      <c r="G3894">
        <v>0</v>
      </c>
      <c r="H3894">
        <v>0</v>
      </c>
      <c r="I3894">
        <v>0</v>
      </c>
      <c r="J3894">
        <v>1</v>
      </c>
      <c r="K3894">
        <v>0</v>
      </c>
      <c r="L3894">
        <v>0</v>
      </c>
      <c r="M3894">
        <v>0</v>
      </c>
      <c r="N3894">
        <v>0</v>
      </c>
    </row>
    <row r="3895" spans="1:14" x14ac:dyDescent="0.25">
      <c r="A3895" t="s">
        <v>7990</v>
      </c>
      <c r="B3895" t="s">
        <v>77</v>
      </c>
      <c r="C3895" t="s">
        <v>198</v>
      </c>
      <c r="D3895" t="s">
        <v>4052</v>
      </c>
      <c r="E3895">
        <v>1</v>
      </c>
      <c r="F3895">
        <v>0</v>
      </c>
      <c r="G3895">
        <v>1</v>
      </c>
      <c r="H3895">
        <v>0</v>
      </c>
      <c r="I3895">
        <v>0</v>
      </c>
      <c r="J3895">
        <v>0</v>
      </c>
      <c r="K3895">
        <v>0</v>
      </c>
      <c r="L3895">
        <v>0</v>
      </c>
      <c r="M3895">
        <v>0</v>
      </c>
      <c r="N3895">
        <v>0</v>
      </c>
    </row>
    <row r="3896" spans="1:14" x14ac:dyDescent="0.25">
      <c r="A3896" t="s">
        <v>7991</v>
      </c>
      <c r="B3896" t="s">
        <v>77</v>
      </c>
      <c r="C3896" t="s">
        <v>198</v>
      </c>
      <c r="D3896" t="s">
        <v>4054</v>
      </c>
      <c r="E3896">
        <v>0</v>
      </c>
      <c r="F3896">
        <v>0</v>
      </c>
      <c r="G3896">
        <v>0</v>
      </c>
      <c r="H3896">
        <v>0</v>
      </c>
      <c r="I3896">
        <v>0</v>
      </c>
      <c r="J3896">
        <v>1</v>
      </c>
      <c r="K3896">
        <v>0</v>
      </c>
      <c r="L3896">
        <v>0</v>
      </c>
      <c r="M3896">
        <v>0</v>
      </c>
      <c r="N3896">
        <v>0</v>
      </c>
    </row>
    <row r="3897" spans="1:14" x14ac:dyDescent="0.25">
      <c r="A3897" t="s">
        <v>7992</v>
      </c>
      <c r="B3897" t="s">
        <v>77</v>
      </c>
      <c r="C3897" t="s">
        <v>198</v>
      </c>
      <c r="D3897" t="s">
        <v>4056</v>
      </c>
      <c r="E3897">
        <v>0</v>
      </c>
      <c r="F3897">
        <v>0</v>
      </c>
      <c r="G3897">
        <v>0</v>
      </c>
      <c r="H3897">
        <v>0</v>
      </c>
      <c r="I3897">
        <v>0</v>
      </c>
      <c r="J3897">
        <v>0</v>
      </c>
      <c r="K3897">
        <v>0</v>
      </c>
      <c r="L3897">
        <v>0</v>
      </c>
      <c r="M3897">
        <v>0</v>
      </c>
      <c r="N3897">
        <v>0</v>
      </c>
    </row>
    <row r="3898" spans="1:14" x14ac:dyDescent="0.25">
      <c r="A3898" t="s">
        <v>7993</v>
      </c>
      <c r="B3898" t="s">
        <v>77</v>
      </c>
      <c r="C3898" t="s">
        <v>198</v>
      </c>
      <c r="D3898" t="s">
        <v>4058</v>
      </c>
      <c r="E3898">
        <v>0</v>
      </c>
      <c r="F3898">
        <v>0</v>
      </c>
      <c r="G3898">
        <v>0</v>
      </c>
      <c r="H3898">
        <v>0</v>
      </c>
      <c r="I3898">
        <v>0</v>
      </c>
      <c r="J3898">
        <v>0</v>
      </c>
      <c r="K3898">
        <v>0</v>
      </c>
      <c r="L3898">
        <v>0</v>
      </c>
      <c r="M3898">
        <v>0</v>
      </c>
      <c r="N3898">
        <v>0</v>
      </c>
    </row>
    <row r="3899" spans="1:14" x14ac:dyDescent="0.25">
      <c r="A3899" t="s">
        <v>7994</v>
      </c>
      <c r="B3899" t="s">
        <v>77</v>
      </c>
      <c r="C3899" t="s">
        <v>200</v>
      </c>
      <c r="D3899" t="s">
        <v>4060</v>
      </c>
      <c r="E3899">
        <v>0</v>
      </c>
      <c r="F3899">
        <v>0</v>
      </c>
      <c r="G3899">
        <v>0</v>
      </c>
      <c r="H3899">
        <v>0</v>
      </c>
      <c r="I3899">
        <v>0</v>
      </c>
      <c r="J3899">
        <v>1</v>
      </c>
      <c r="K3899">
        <v>0</v>
      </c>
      <c r="L3899">
        <v>0</v>
      </c>
      <c r="M3899">
        <v>0</v>
      </c>
      <c r="N3899">
        <v>0</v>
      </c>
    </row>
    <row r="3900" spans="1:14" x14ac:dyDescent="0.25">
      <c r="A3900" t="s">
        <v>7995</v>
      </c>
      <c r="B3900" t="s">
        <v>77</v>
      </c>
      <c r="C3900" t="s">
        <v>200</v>
      </c>
      <c r="D3900" t="s">
        <v>4062</v>
      </c>
      <c r="E3900">
        <v>1</v>
      </c>
      <c r="F3900">
        <v>0</v>
      </c>
      <c r="G3900">
        <v>1</v>
      </c>
      <c r="H3900">
        <v>0</v>
      </c>
      <c r="I3900">
        <v>0</v>
      </c>
      <c r="J3900">
        <v>0</v>
      </c>
      <c r="K3900">
        <v>0</v>
      </c>
      <c r="L3900">
        <v>0</v>
      </c>
      <c r="M3900">
        <v>0</v>
      </c>
      <c r="N3900">
        <v>0</v>
      </c>
    </row>
    <row r="3901" spans="1:14" x14ac:dyDescent="0.25">
      <c r="A3901" t="s">
        <v>7996</v>
      </c>
      <c r="B3901" t="s">
        <v>77</v>
      </c>
      <c r="C3901" t="s">
        <v>200</v>
      </c>
      <c r="D3901" t="s">
        <v>4064</v>
      </c>
      <c r="E3901">
        <v>1</v>
      </c>
      <c r="F3901">
        <v>0</v>
      </c>
      <c r="G3901">
        <v>1</v>
      </c>
      <c r="H3901">
        <v>0</v>
      </c>
      <c r="I3901">
        <v>0</v>
      </c>
      <c r="J3901">
        <v>0</v>
      </c>
      <c r="K3901">
        <v>0</v>
      </c>
      <c r="L3901">
        <v>0</v>
      </c>
      <c r="M3901">
        <v>0</v>
      </c>
      <c r="N3901">
        <v>0</v>
      </c>
    </row>
    <row r="3902" spans="1:14" x14ac:dyDescent="0.25">
      <c r="A3902" t="s">
        <v>7997</v>
      </c>
      <c r="B3902" t="s">
        <v>77</v>
      </c>
      <c r="C3902" t="s">
        <v>200</v>
      </c>
      <c r="D3902" t="s">
        <v>4066</v>
      </c>
      <c r="E3902">
        <v>1</v>
      </c>
      <c r="F3902">
        <v>0</v>
      </c>
      <c r="G3902">
        <v>1</v>
      </c>
      <c r="H3902">
        <v>0</v>
      </c>
      <c r="I3902">
        <v>0</v>
      </c>
      <c r="J3902">
        <v>0</v>
      </c>
      <c r="K3902">
        <v>0</v>
      </c>
      <c r="L3902">
        <v>0</v>
      </c>
      <c r="M3902">
        <v>0</v>
      </c>
      <c r="N3902">
        <v>0</v>
      </c>
    </row>
    <row r="3903" spans="1:14" x14ac:dyDescent="0.25">
      <c r="A3903" t="s">
        <v>7998</v>
      </c>
      <c r="B3903" t="s">
        <v>77</v>
      </c>
      <c r="C3903" t="s">
        <v>200</v>
      </c>
      <c r="D3903" t="s">
        <v>4068</v>
      </c>
      <c r="E3903">
        <v>0</v>
      </c>
      <c r="F3903">
        <v>0</v>
      </c>
      <c r="G3903">
        <v>0</v>
      </c>
      <c r="H3903">
        <v>0</v>
      </c>
      <c r="I3903">
        <v>0</v>
      </c>
      <c r="J3903">
        <v>1</v>
      </c>
      <c r="K3903">
        <v>0</v>
      </c>
      <c r="L3903">
        <v>0</v>
      </c>
      <c r="M3903">
        <v>0</v>
      </c>
      <c r="N3903">
        <v>0</v>
      </c>
    </row>
    <row r="3904" spans="1:14" x14ac:dyDescent="0.25">
      <c r="A3904" t="s">
        <v>7999</v>
      </c>
      <c r="B3904" t="s">
        <v>77</v>
      </c>
      <c r="C3904" t="s">
        <v>200</v>
      </c>
      <c r="D3904" t="s">
        <v>4050</v>
      </c>
      <c r="E3904">
        <v>1</v>
      </c>
      <c r="F3904">
        <v>0</v>
      </c>
      <c r="G3904">
        <v>1</v>
      </c>
      <c r="H3904">
        <v>0</v>
      </c>
      <c r="I3904">
        <v>0</v>
      </c>
      <c r="J3904">
        <v>0</v>
      </c>
      <c r="K3904">
        <v>0</v>
      </c>
      <c r="L3904">
        <v>0</v>
      </c>
      <c r="M3904">
        <v>0</v>
      </c>
      <c r="N3904">
        <v>0</v>
      </c>
    </row>
    <row r="3905" spans="1:14" x14ac:dyDescent="0.25">
      <c r="A3905" t="s">
        <v>8000</v>
      </c>
      <c r="B3905" t="s">
        <v>77</v>
      </c>
      <c r="C3905" t="s">
        <v>200</v>
      </c>
      <c r="D3905" t="s">
        <v>4052</v>
      </c>
      <c r="E3905">
        <v>0</v>
      </c>
      <c r="F3905">
        <v>0</v>
      </c>
      <c r="G3905">
        <v>0</v>
      </c>
      <c r="H3905">
        <v>0</v>
      </c>
      <c r="I3905">
        <v>0</v>
      </c>
      <c r="J3905">
        <v>1</v>
      </c>
      <c r="K3905">
        <v>0</v>
      </c>
      <c r="L3905">
        <v>0</v>
      </c>
      <c r="M3905">
        <v>0</v>
      </c>
      <c r="N3905">
        <v>0</v>
      </c>
    </row>
    <row r="3906" spans="1:14" x14ac:dyDescent="0.25">
      <c r="A3906" t="s">
        <v>8001</v>
      </c>
      <c r="B3906" t="s">
        <v>77</v>
      </c>
      <c r="C3906" t="s">
        <v>200</v>
      </c>
      <c r="D3906" t="s">
        <v>4054</v>
      </c>
      <c r="E3906">
        <v>1</v>
      </c>
      <c r="F3906">
        <v>0</v>
      </c>
      <c r="G3906">
        <v>1</v>
      </c>
      <c r="H3906">
        <v>0</v>
      </c>
      <c r="I3906">
        <v>0</v>
      </c>
      <c r="J3906">
        <v>0</v>
      </c>
      <c r="K3906">
        <v>0</v>
      </c>
      <c r="L3906">
        <v>0</v>
      </c>
      <c r="M3906">
        <v>0</v>
      </c>
      <c r="N3906">
        <v>0</v>
      </c>
    </row>
    <row r="3907" spans="1:14" x14ac:dyDescent="0.25">
      <c r="A3907" t="s">
        <v>8002</v>
      </c>
      <c r="B3907" t="s">
        <v>77</v>
      </c>
      <c r="C3907" t="s">
        <v>200</v>
      </c>
      <c r="D3907" t="s">
        <v>4056</v>
      </c>
      <c r="E3907">
        <v>0</v>
      </c>
      <c r="F3907">
        <v>0</v>
      </c>
      <c r="G3907">
        <v>0</v>
      </c>
      <c r="H3907">
        <v>0</v>
      </c>
      <c r="I3907">
        <v>0</v>
      </c>
      <c r="J3907">
        <v>0</v>
      </c>
      <c r="K3907">
        <v>1</v>
      </c>
      <c r="L3907">
        <v>1</v>
      </c>
      <c r="M3907">
        <v>0</v>
      </c>
      <c r="N3907">
        <v>0</v>
      </c>
    </row>
    <row r="3908" spans="1:14" x14ac:dyDescent="0.25">
      <c r="A3908" t="s">
        <v>8003</v>
      </c>
      <c r="B3908" t="s">
        <v>77</v>
      </c>
      <c r="C3908" t="s">
        <v>200</v>
      </c>
      <c r="D3908" t="s">
        <v>4058</v>
      </c>
      <c r="E3908">
        <v>0</v>
      </c>
      <c r="F3908">
        <v>0</v>
      </c>
      <c r="G3908">
        <v>0</v>
      </c>
      <c r="H3908">
        <v>0</v>
      </c>
      <c r="I3908">
        <v>0</v>
      </c>
      <c r="J3908">
        <v>0</v>
      </c>
      <c r="K3908">
        <v>1</v>
      </c>
      <c r="L3908">
        <v>1</v>
      </c>
      <c r="M3908">
        <v>0</v>
      </c>
      <c r="N3908">
        <v>0</v>
      </c>
    </row>
    <row r="3909" spans="1:14" x14ac:dyDescent="0.25">
      <c r="A3909" t="s">
        <v>8004</v>
      </c>
      <c r="B3909" t="s">
        <v>77</v>
      </c>
      <c r="C3909" t="s">
        <v>202</v>
      </c>
      <c r="D3909" t="s">
        <v>4060</v>
      </c>
      <c r="E3909">
        <v>1</v>
      </c>
      <c r="F3909">
        <v>0</v>
      </c>
      <c r="G3909">
        <v>1</v>
      </c>
      <c r="H3909">
        <v>0</v>
      </c>
      <c r="I3909">
        <v>0</v>
      </c>
      <c r="J3909">
        <v>2</v>
      </c>
      <c r="K3909">
        <v>0</v>
      </c>
      <c r="L3909">
        <v>0</v>
      </c>
      <c r="M3909">
        <v>0</v>
      </c>
      <c r="N3909">
        <v>0</v>
      </c>
    </row>
    <row r="3910" spans="1:14" x14ac:dyDescent="0.25">
      <c r="A3910" t="s">
        <v>8005</v>
      </c>
      <c r="B3910" t="s">
        <v>77</v>
      </c>
      <c r="C3910" t="s">
        <v>202</v>
      </c>
      <c r="D3910" t="s">
        <v>4062</v>
      </c>
      <c r="E3910">
        <v>3</v>
      </c>
      <c r="F3910">
        <v>1</v>
      </c>
      <c r="G3910">
        <v>2</v>
      </c>
      <c r="H3910">
        <v>0</v>
      </c>
      <c r="I3910">
        <v>0</v>
      </c>
      <c r="J3910">
        <v>0</v>
      </c>
      <c r="K3910">
        <v>0</v>
      </c>
      <c r="L3910">
        <v>0</v>
      </c>
      <c r="M3910">
        <v>0</v>
      </c>
      <c r="N3910">
        <v>0</v>
      </c>
    </row>
    <row r="3911" spans="1:14" x14ac:dyDescent="0.25">
      <c r="A3911" t="s">
        <v>8006</v>
      </c>
      <c r="B3911" t="s">
        <v>77</v>
      </c>
      <c r="C3911" t="s">
        <v>202</v>
      </c>
      <c r="D3911" t="s">
        <v>4064</v>
      </c>
      <c r="E3911">
        <v>2</v>
      </c>
      <c r="F3911">
        <v>1</v>
      </c>
      <c r="G3911">
        <v>1</v>
      </c>
      <c r="H3911">
        <v>0</v>
      </c>
      <c r="I3911">
        <v>0</v>
      </c>
      <c r="J3911">
        <v>1</v>
      </c>
      <c r="K3911">
        <v>0</v>
      </c>
      <c r="L3911">
        <v>0</v>
      </c>
      <c r="M3911">
        <v>0</v>
      </c>
      <c r="N3911">
        <v>0</v>
      </c>
    </row>
    <row r="3912" spans="1:14" x14ac:dyDescent="0.25">
      <c r="A3912" t="s">
        <v>8007</v>
      </c>
      <c r="B3912" t="s">
        <v>77</v>
      </c>
      <c r="C3912" t="s">
        <v>202</v>
      </c>
      <c r="D3912" t="s">
        <v>4066</v>
      </c>
      <c r="E3912">
        <v>3</v>
      </c>
      <c r="F3912">
        <v>1</v>
      </c>
      <c r="G3912">
        <v>2</v>
      </c>
      <c r="H3912">
        <v>0</v>
      </c>
      <c r="I3912">
        <v>0</v>
      </c>
      <c r="J3912">
        <v>0</v>
      </c>
      <c r="K3912">
        <v>0</v>
      </c>
      <c r="L3912">
        <v>0</v>
      </c>
      <c r="M3912">
        <v>0</v>
      </c>
      <c r="N3912">
        <v>0</v>
      </c>
    </row>
    <row r="3913" spans="1:14" x14ac:dyDescent="0.25">
      <c r="A3913" t="s">
        <v>8008</v>
      </c>
      <c r="B3913" t="s">
        <v>77</v>
      </c>
      <c r="C3913" t="s">
        <v>202</v>
      </c>
      <c r="D3913" t="s">
        <v>4068</v>
      </c>
      <c r="E3913">
        <v>1</v>
      </c>
      <c r="F3913">
        <v>0</v>
      </c>
      <c r="G3913">
        <v>1</v>
      </c>
      <c r="H3913">
        <v>0</v>
      </c>
      <c r="I3913">
        <v>0</v>
      </c>
      <c r="J3913">
        <v>2</v>
      </c>
      <c r="K3913">
        <v>0</v>
      </c>
      <c r="L3913">
        <v>0</v>
      </c>
      <c r="M3913">
        <v>0</v>
      </c>
      <c r="N3913">
        <v>0</v>
      </c>
    </row>
    <row r="3914" spans="1:14" x14ac:dyDescent="0.25">
      <c r="A3914" t="s">
        <v>8009</v>
      </c>
      <c r="B3914" t="s">
        <v>77</v>
      </c>
      <c r="C3914" t="s">
        <v>202</v>
      </c>
      <c r="D3914" t="s">
        <v>4050</v>
      </c>
      <c r="E3914">
        <v>2</v>
      </c>
      <c r="F3914">
        <v>1</v>
      </c>
      <c r="G3914">
        <v>1</v>
      </c>
      <c r="H3914">
        <v>0</v>
      </c>
      <c r="I3914">
        <v>0</v>
      </c>
      <c r="J3914">
        <v>1</v>
      </c>
      <c r="K3914">
        <v>0</v>
      </c>
      <c r="L3914">
        <v>0</v>
      </c>
      <c r="M3914">
        <v>0</v>
      </c>
      <c r="N3914">
        <v>0</v>
      </c>
    </row>
    <row r="3915" spans="1:14" x14ac:dyDescent="0.25">
      <c r="A3915" t="s">
        <v>8010</v>
      </c>
      <c r="B3915" t="s">
        <v>77</v>
      </c>
      <c r="C3915" t="s">
        <v>202</v>
      </c>
      <c r="D3915" t="s">
        <v>4052</v>
      </c>
      <c r="E3915">
        <v>1</v>
      </c>
      <c r="F3915">
        <v>0</v>
      </c>
      <c r="G3915">
        <v>1</v>
      </c>
      <c r="H3915">
        <v>0</v>
      </c>
      <c r="I3915">
        <v>0</v>
      </c>
      <c r="J3915">
        <v>2</v>
      </c>
      <c r="K3915">
        <v>0</v>
      </c>
      <c r="L3915">
        <v>0</v>
      </c>
      <c r="M3915">
        <v>0</v>
      </c>
      <c r="N3915">
        <v>0</v>
      </c>
    </row>
    <row r="3916" spans="1:14" x14ac:dyDescent="0.25">
      <c r="A3916" t="s">
        <v>8011</v>
      </c>
      <c r="B3916" t="s">
        <v>77</v>
      </c>
      <c r="C3916" t="s">
        <v>202</v>
      </c>
      <c r="D3916" t="s">
        <v>4054</v>
      </c>
      <c r="E3916">
        <v>2</v>
      </c>
      <c r="F3916">
        <v>1</v>
      </c>
      <c r="G3916">
        <v>1</v>
      </c>
      <c r="H3916">
        <v>0</v>
      </c>
      <c r="I3916">
        <v>0</v>
      </c>
      <c r="J3916">
        <v>1</v>
      </c>
      <c r="K3916">
        <v>0</v>
      </c>
      <c r="L3916">
        <v>0</v>
      </c>
      <c r="M3916">
        <v>0</v>
      </c>
      <c r="N3916">
        <v>0</v>
      </c>
    </row>
    <row r="3917" spans="1:14" x14ac:dyDescent="0.25">
      <c r="A3917" t="s">
        <v>8012</v>
      </c>
      <c r="B3917" t="s">
        <v>77</v>
      </c>
      <c r="C3917" t="s">
        <v>202</v>
      </c>
      <c r="D3917" t="s">
        <v>4056</v>
      </c>
      <c r="E3917">
        <v>0</v>
      </c>
      <c r="F3917">
        <v>0</v>
      </c>
      <c r="G3917">
        <v>0</v>
      </c>
      <c r="H3917">
        <v>0</v>
      </c>
      <c r="I3917">
        <v>0</v>
      </c>
      <c r="J3917">
        <v>0</v>
      </c>
      <c r="K3917">
        <v>3</v>
      </c>
      <c r="L3917">
        <v>3</v>
      </c>
      <c r="M3917">
        <v>0</v>
      </c>
      <c r="N3917">
        <v>0</v>
      </c>
    </row>
    <row r="3918" spans="1:14" x14ac:dyDescent="0.25">
      <c r="A3918" t="s">
        <v>8013</v>
      </c>
      <c r="B3918" t="s">
        <v>77</v>
      </c>
      <c r="C3918" t="s">
        <v>202</v>
      </c>
      <c r="D3918" t="s">
        <v>4058</v>
      </c>
      <c r="E3918">
        <v>0</v>
      </c>
      <c r="F3918">
        <v>0</v>
      </c>
      <c r="G3918">
        <v>0</v>
      </c>
      <c r="H3918">
        <v>0</v>
      </c>
      <c r="I3918">
        <v>0</v>
      </c>
      <c r="J3918">
        <v>0</v>
      </c>
      <c r="K3918">
        <v>3</v>
      </c>
      <c r="L3918">
        <v>3</v>
      </c>
      <c r="M3918">
        <v>0</v>
      </c>
      <c r="N3918">
        <v>0</v>
      </c>
    </row>
    <row r="3919" spans="1:14" x14ac:dyDescent="0.25">
      <c r="A3919" t="s">
        <v>8014</v>
      </c>
      <c r="B3919" t="s">
        <v>77</v>
      </c>
      <c r="C3919" t="s">
        <v>205</v>
      </c>
      <c r="D3919" t="s">
        <v>4060</v>
      </c>
      <c r="E3919">
        <v>0</v>
      </c>
      <c r="F3919">
        <v>0</v>
      </c>
      <c r="G3919">
        <v>0</v>
      </c>
      <c r="H3919">
        <v>0</v>
      </c>
      <c r="I3919">
        <v>0</v>
      </c>
      <c r="J3919">
        <v>3</v>
      </c>
      <c r="K3919">
        <v>0</v>
      </c>
      <c r="L3919">
        <v>0</v>
      </c>
      <c r="M3919">
        <v>0</v>
      </c>
      <c r="N3919">
        <v>0</v>
      </c>
    </row>
    <row r="3920" spans="1:14" x14ac:dyDescent="0.25">
      <c r="A3920" t="s">
        <v>8015</v>
      </c>
      <c r="B3920" t="s">
        <v>77</v>
      </c>
      <c r="C3920" t="s">
        <v>205</v>
      </c>
      <c r="D3920" t="s">
        <v>4062</v>
      </c>
      <c r="E3920">
        <v>3</v>
      </c>
      <c r="F3920">
        <v>0</v>
      </c>
      <c r="G3920">
        <v>3</v>
      </c>
      <c r="H3920">
        <v>0</v>
      </c>
      <c r="I3920">
        <v>0</v>
      </c>
      <c r="J3920">
        <v>0</v>
      </c>
      <c r="K3920">
        <v>0</v>
      </c>
      <c r="L3920">
        <v>0</v>
      </c>
      <c r="M3920">
        <v>0</v>
      </c>
      <c r="N3920">
        <v>0</v>
      </c>
    </row>
    <row r="3921" spans="1:14" x14ac:dyDescent="0.25">
      <c r="A3921" t="s">
        <v>8016</v>
      </c>
      <c r="B3921" t="s">
        <v>77</v>
      </c>
      <c r="C3921" t="s">
        <v>205</v>
      </c>
      <c r="D3921" t="s">
        <v>4064</v>
      </c>
      <c r="E3921">
        <v>3</v>
      </c>
      <c r="F3921">
        <v>0</v>
      </c>
      <c r="G3921">
        <v>3</v>
      </c>
      <c r="H3921">
        <v>0</v>
      </c>
      <c r="I3921">
        <v>0</v>
      </c>
      <c r="J3921">
        <v>0</v>
      </c>
      <c r="K3921">
        <v>0</v>
      </c>
      <c r="L3921">
        <v>0</v>
      </c>
      <c r="M3921">
        <v>0</v>
      </c>
      <c r="N3921">
        <v>0</v>
      </c>
    </row>
    <row r="3922" spans="1:14" x14ac:dyDescent="0.25">
      <c r="A3922" t="s">
        <v>8017</v>
      </c>
      <c r="B3922" t="s">
        <v>77</v>
      </c>
      <c r="C3922" t="s">
        <v>205</v>
      </c>
      <c r="D3922" t="s">
        <v>4066</v>
      </c>
      <c r="E3922">
        <v>3</v>
      </c>
      <c r="F3922">
        <v>0</v>
      </c>
      <c r="G3922">
        <v>3</v>
      </c>
      <c r="H3922">
        <v>0</v>
      </c>
      <c r="I3922">
        <v>0</v>
      </c>
      <c r="J3922">
        <v>0</v>
      </c>
      <c r="K3922">
        <v>0</v>
      </c>
      <c r="L3922">
        <v>0</v>
      </c>
      <c r="M3922">
        <v>0</v>
      </c>
      <c r="N3922">
        <v>0</v>
      </c>
    </row>
    <row r="3923" spans="1:14" x14ac:dyDescent="0.25">
      <c r="A3923" t="s">
        <v>8018</v>
      </c>
      <c r="B3923" t="s">
        <v>77</v>
      </c>
      <c r="C3923" t="s">
        <v>205</v>
      </c>
      <c r="D3923" t="s">
        <v>4068</v>
      </c>
      <c r="E3923">
        <v>0</v>
      </c>
      <c r="F3923">
        <v>0</v>
      </c>
      <c r="G3923">
        <v>0</v>
      </c>
      <c r="H3923">
        <v>0</v>
      </c>
      <c r="I3923">
        <v>0</v>
      </c>
      <c r="J3923">
        <v>3</v>
      </c>
      <c r="K3923">
        <v>0</v>
      </c>
      <c r="L3923">
        <v>0</v>
      </c>
      <c r="M3923">
        <v>0</v>
      </c>
      <c r="N3923">
        <v>0</v>
      </c>
    </row>
    <row r="3924" spans="1:14" x14ac:dyDescent="0.25">
      <c r="A3924" t="s">
        <v>8019</v>
      </c>
      <c r="B3924" t="s">
        <v>77</v>
      </c>
      <c r="C3924" t="s">
        <v>205</v>
      </c>
      <c r="D3924" t="s">
        <v>4050</v>
      </c>
      <c r="E3924">
        <v>3</v>
      </c>
      <c r="F3924">
        <v>0</v>
      </c>
      <c r="G3924">
        <v>3</v>
      </c>
      <c r="H3924">
        <v>0</v>
      </c>
      <c r="I3924">
        <v>0</v>
      </c>
      <c r="J3924">
        <v>0</v>
      </c>
      <c r="K3924">
        <v>0</v>
      </c>
      <c r="L3924">
        <v>0</v>
      </c>
      <c r="M3924">
        <v>0</v>
      </c>
      <c r="N3924">
        <v>0</v>
      </c>
    </row>
    <row r="3925" spans="1:14" x14ac:dyDescent="0.25">
      <c r="A3925" t="s">
        <v>8020</v>
      </c>
      <c r="B3925" t="s">
        <v>77</v>
      </c>
      <c r="C3925" t="s">
        <v>205</v>
      </c>
      <c r="D3925" t="s">
        <v>4052</v>
      </c>
      <c r="E3925">
        <v>0</v>
      </c>
      <c r="F3925">
        <v>0</v>
      </c>
      <c r="G3925">
        <v>0</v>
      </c>
      <c r="H3925">
        <v>0</v>
      </c>
      <c r="I3925">
        <v>0</v>
      </c>
      <c r="J3925">
        <v>3</v>
      </c>
      <c r="K3925">
        <v>0</v>
      </c>
      <c r="L3925">
        <v>0</v>
      </c>
      <c r="M3925">
        <v>0</v>
      </c>
      <c r="N3925">
        <v>0</v>
      </c>
    </row>
    <row r="3926" spans="1:14" x14ac:dyDescent="0.25">
      <c r="A3926" t="s">
        <v>8021</v>
      </c>
      <c r="B3926" t="s">
        <v>77</v>
      </c>
      <c r="C3926" t="s">
        <v>205</v>
      </c>
      <c r="D3926" t="s">
        <v>4054</v>
      </c>
      <c r="E3926">
        <v>3</v>
      </c>
      <c r="F3926">
        <v>0</v>
      </c>
      <c r="G3926">
        <v>3</v>
      </c>
      <c r="H3926">
        <v>0</v>
      </c>
      <c r="I3926">
        <v>0</v>
      </c>
      <c r="J3926">
        <v>0</v>
      </c>
      <c r="K3926">
        <v>0</v>
      </c>
      <c r="L3926">
        <v>0</v>
      </c>
      <c r="M3926">
        <v>0</v>
      </c>
      <c r="N3926">
        <v>0</v>
      </c>
    </row>
    <row r="3927" spans="1:14" x14ac:dyDescent="0.25">
      <c r="A3927" t="s">
        <v>8022</v>
      </c>
      <c r="B3927" t="s">
        <v>77</v>
      </c>
      <c r="C3927" t="s">
        <v>205</v>
      </c>
      <c r="D3927" t="s">
        <v>4056</v>
      </c>
      <c r="E3927">
        <v>0</v>
      </c>
      <c r="F3927">
        <v>0</v>
      </c>
      <c r="G3927">
        <v>0</v>
      </c>
      <c r="H3927">
        <v>0</v>
      </c>
      <c r="I3927">
        <v>0</v>
      </c>
      <c r="J3927">
        <v>0</v>
      </c>
      <c r="K3927">
        <v>3</v>
      </c>
      <c r="L3927">
        <v>3</v>
      </c>
      <c r="M3927">
        <v>0</v>
      </c>
      <c r="N3927">
        <v>0</v>
      </c>
    </row>
    <row r="3928" spans="1:14" x14ac:dyDescent="0.25">
      <c r="A3928" t="s">
        <v>8023</v>
      </c>
      <c r="B3928" t="s">
        <v>77</v>
      </c>
      <c r="C3928" t="s">
        <v>205</v>
      </c>
      <c r="D3928" t="s">
        <v>4058</v>
      </c>
      <c r="E3928">
        <v>0</v>
      </c>
      <c r="F3928">
        <v>0</v>
      </c>
      <c r="G3928">
        <v>0</v>
      </c>
      <c r="H3928">
        <v>0</v>
      </c>
      <c r="I3928">
        <v>0</v>
      </c>
      <c r="J3928">
        <v>0</v>
      </c>
      <c r="K3928">
        <v>2</v>
      </c>
      <c r="L3928">
        <v>2</v>
      </c>
      <c r="M3928">
        <v>0</v>
      </c>
      <c r="N3928">
        <v>0</v>
      </c>
    </row>
    <row r="3929" spans="1:14" x14ac:dyDescent="0.25">
      <c r="A3929" t="s">
        <v>8024</v>
      </c>
      <c r="B3929" t="s">
        <v>77</v>
      </c>
      <c r="C3929" t="s">
        <v>206</v>
      </c>
      <c r="D3929" t="s">
        <v>4060</v>
      </c>
      <c r="E3929">
        <v>0</v>
      </c>
      <c r="F3929">
        <v>0</v>
      </c>
      <c r="G3929">
        <v>0</v>
      </c>
      <c r="H3929">
        <v>0</v>
      </c>
      <c r="I3929">
        <v>0</v>
      </c>
      <c r="J3929">
        <v>1</v>
      </c>
      <c r="K3929">
        <v>0</v>
      </c>
      <c r="L3929">
        <v>0</v>
      </c>
      <c r="M3929">
        <v>0</v>
      </c>
      <c r="N3929">
        <v>0</v>
      </c>
    </row>
    <row r="3930" spans="1:14" x14ac:dyDescent="0.25">
      <c r="A3930" t="s">
        <v>8025</v>
      </c>
      <c r="B3930" t="s">
        <v>77</v>
      </c>
      <c r="C3930" t="s">
        <v>206</v>
      </c>
      <c r="D3930" t="s">
        <v>4062</v>
      </c>
      <c r="E3930">
        <v>1</v>
      </c>
      <c r="F3930">
        <v>0</v>
      </c>
      <c r="G3930">
        <v>1</v>
      </c>
      <c r="H3930">
        <v>0</v>
      </c>
      <c r="I3930">
        <v>0</v>
      </c>
      <c r="J3930">
        <v>0</v>
      </c>
      <c r="K3930">
        <v>0</v>
      </c>
      <c r="L3930">
        <v>0</v>
      </c>
      <c r="M3930">
        <v>0</v>
      </c>
      <c r="N3930">
        <v>0</v>
      </c>
    </row>
    <row r="3931" spans="1:14" x14ac:dyDescent="0.25">
      <c r="A3931" t="s">
        <v>8026</v>
      </c>
      <c r="B3931" t="s">
        <v>77</v>
      </c>
      <c r="C3931" t="s">
        <v>206</v>
      </c>
      <c r="D3931" t="s">
        <v>4064</v>
      </c>
      <c r="E3931">
        <v>1</v>
      </c>
      <c r="F3931">
        <v>0</v>
      </c>
      <c r="G3931">
        <v>1</v>
      </c>
      <c r="H3931">
        <v>0</v>
      </c>
      <c r="I3931">
        <v>0</v>
      </c>
      <c r="J3931">
        <v>0</v>
      </c>
      <c r="K3931">
        <v>0</v>
      </c>
      <c r="L3931">
        <v>0</v>
      </c>
      <c r="M3931">
        <v>0</v>
      </c>
      <c r="N3931">
        <v>0</v>
      </c>
    </row>
    <row r="3932" spans="1:14" x14ac:dyDescent="0.25">
      <c r="A3932" t="s">
        <v>8027</v>
      </c>
      <c r="B3932" t="s">
        <v>77</v>
      </c>
      <c r="C3932" t="s">
        <v>206</v>
      </c>
      <c r="D3932" t="s">
        <v>4066</v>
      </c>
      <c r="E3932">
        <v>1</v>
      </c>
      <c r="F3932">
        <v>0</v>
      </c>
      <c r="G3932">
        <v>1</v>
      </c>
      <c r="H3932">
        <v>0</v>
      </c>
      <c r="I3932">
        <v>0</v>
      </c>
      <c r="J3932">
        <v>0</v>
      </c>
      <c r="K3932">
        <v>0</v>
      </c>
      <c r="L3932">
        <v>0</v>
      </c>
      <c r="M3932">
        <v>0</v>
      </c>
      <c r="N3932">
        <v>0</v>
      </c>
    </row>
    <row r="3933" spans="1:14" x14ac:dyDescent="0.25">
      <c r="A3933" t="s">
        <v>8028</v>
      </c>
      <c r="B3933" t="s">
        <v>77</v>
      </c>
      <c r="C3933" t="s">
        <v>206</v>
      </c>
      <c r="D3933" t="s">
        <v>4068</v>
      </c>
      <c r="E3933">
        <v>0</v>
      </c>
      <c r="F3933">
        <v>0</v>
      </c>
      <c r="G3933">
        <v>0</v>
      </c>
      <c r="H3933">
        <v>0</v>
      </c>
      <c r="I3933">
        <v>0</v>
      </c>
      <c r="J3933">
        <v>1</v>
      </c>
      <c r="K3933">
        <v>0</v>
      </c>
      <c r="L3933">
        <v>0</v>
      </c>
      <c r="M3933">
        <v>0</v>
      </c>
      <c r="N3933">
        <v>0</v>
      </c>
    </row>
    <row r="3934" spans="1:14" x14ac:dyDescent="0.25">
      <c r="A3934" t="s">
        <v>8029</v>
      </c>
      <c r="B3934" t="s">
        <v>77</v>
      </c>
      <c r="C3934" t="s">
        <v>206</v>
      </c>
      <c r="D3934" t="s">
        <v>4050</v>
      </c>
      <c r="E3934">
        <v>1</v>
      </c>
      <c r="F3934">
        <v>0</v>
      </c>
      <c r="G3934">
        <v>1</v>
      </c>
      <c r="H3934">
        <v>0</v>
      </c>
      <c r="I3934">
        <v>0</v>
      </c>
      <c r="J3934">
        <v>0</v>
      </c>
      <c r="K3934">
        <v>0</v>
      </c>
      <c r="L3934">
        <v>0</v>
      </c>
      <c r="M3934">
        <v>0</v>
      </c>
      <c r="N3934">
        <v>0</v>
      </c>
    </row>
    <row r="3935" spans="1:14" x14ac:dyDescent="0.25">
      <c r="A3935" t="s">
        <v>8030</v>
      </c>
      <c r="B3935" t="s">
        <v>77</v>
      </c>
      <c r="C3935" t="s">
        <v>206</v>
      </c>
      <c r="D3935" t="s">
        <v>4052</v>
      </c>
      <c r="E3935">
        <v>0</v>
      </c>
      <c r="F3935">
        <v>0</v>
      </c>
      <c r="G3935">
        <v>0</v>
      </c>
      <c r="H3935">
        <v>0</v>
      </c>
      <c r="I3935">
        <v>0</v>
      </c>
      <c r="J3935">
        <v>1</v>
      </c>
      <c r="K3935">
        <v>0</v>
      </c>
      <c r="L3935">
        <v>0</v>
      </c>
      <c r="M3935">
        <v>0</v>
      </c>
      <c r="N3935">
        <v>0</v>
      </c>
    </row>
    <row r="3936" spans="1:14" x14ac:dyDescent="0.25">
      <c r="A3936" t="s">
        <v>8031</v>
      </c>
      <c r="B3936" t="s">
        <v>77</v>
      </c>
      <c r="C3936" t="s">
        <v>206</v>
      </c>
      <c r="D3936" t="s">
        <v>4054</v>
      </c>
      <c r="E3936">
        <v>1</v>
      </c>
      <c r="F3936">
        <v>0</v>
      </c>
      <c r="G3936">
        <v>1</v>
      </c>
      <c r="H3936">
        <v>0</v>
      </c>
      <c r="I3936">
        <v>0</v>
      </c>
      <c r="J3936">
        <v>0</v>
      </c>
      <c r="K3936">
        <v>0</v>
      </c>
      <c r="L3936">
        <v>0</v>
      </c>
      <c r="M3936">
        <v>0</v>
      </c>
      <c r="N3936">
        <v>0</v>
      </c>
    </row>
    <row r="3937" spans="1:14" x14ac:dyDescent="0.25">
      <c r="A3937" t="s">
        <v>8032</v>
      </c>
      <c r="B3937" t="s">
        <v>77</v>
      </c>
      <c r="C3937" t="s">
        <v>206</v>
      </c>
      <c r="D3937" t="s">
        <v>4056</v>
      </c>
      <c r="E3937">
        <v>0</v>
      </c>
      <c r="F3937">
        <v>0</v>
      </c>
      <c r="G3937">
        <v>0</v>
      </c>
      <c r="H3937">
        <v>0</v>
      </c>
      <c r="I3937">
        <v>0</v>
      </c>
      <c r="J3937">
        <v>0</v>
      </c>
      <c r="K3937">
        <v>1</v>
      </c>
      <c r="L3937">
        <v>1</v>
      </c>
      <c r="M3937">
        <v>0</v>
      </c>
      <c r="N3937">
        <v>0</v>
      </c>
    </row>
    <row r="3938" spans="1:14" x14ac:dyDescent="0.25">
      <c r="A3938" t="s">
        <v>8033</v>
      </c>
      <c r="B3938" t="s">
        <v>77</v>
      </c>
      <c r="C3938" t="s">
        <v>206</v>
      </c>
      <c r="D3938" t="s">
        <v>4058</v>
      </c>
      <c r="E3938">
        <v>0</v>
      </c>
      <c r="F3938">
        <v>0</v>
      </c>
      <c r="G3938">
        <v>0</v>
      </c>
      <c r="H3938">
        <v>0</v>
      </c>
      <c r="I3938">
        <v>0</v>
      </c>
      <c r="J3938">
        <v>0</v>
      </c>
      <c r="K3938">
        <v>1</v>
      </c>
      <c r="L3938">
        <v>1</v>
      </c>
      <c r="M3938">
        <v>0</v>
      </c>
      <c r="N3938">
        <v>0</v>
      </c>
    </row>
    <row r="3939" spans="1:14" x14ac:dyDescent="0.25">
      <c r="A3939" t="s">
        <v>8034</v>
      </c>
      <c r="B3939" t="s">
        <v>77</v>
      </c>
      <c r="C3939" t="s">
        <v>208</v>
      </c>
      <c r="D3939" t="s">
        <v>4060</v>
      </c>
      <c r="E3939">
        <v>0</v>
      </c>
      <c r="F3939">
        <v>0</v>
      </c>
      <c r="G3939">
        <v>0</v>
      </c>
      <c r="H3939">
        <v>0</v>
      </c>
      <c r="I3939">
        <v>0</v>
      </c>
      <c r="J3939">
        <v>1</v>
      </c>
      <c r="K3939">
        <v>0</v>
      </c>
      <c r="L3939">
        <v>0</v>
      </c>
      <c r="M3939">
        <v>0</v>
      </c>
      <c r="N3939">
        <v>0</v>
      </c>
    </row>
    <row r="3940" spans="1:14" x14ac:dyDescent="0.25">
      <c r="A3940" t="s">
        <v>8035</v>
      </c>
      <c r="B3940" t="s">
        <v>77</v>
      </c>
      <c r="C3940" t="s">
        <v>208</v>
      </c>
      <c r="D3940" t="s">
        <v>4062</v>
      </c>
      <c r="E3940">
        <v>1</v>
      </c>
      <c r="F3940">
        <v>0</v>
      </c>
      <c r="G3940">
        <v>1</v>
      </c>
      <c r="H3940">
        <v>0</v>
      </c>
      <c r="I3940">
        <v>0</v>
      </c>
      <c r="J3940">
        <v>0</v>
      </c>
      <c r="K3940">
        <v>0</v>
      </c>
      <c r="L3940">
        <v>0</v>
      </c>
      <c r="M3940">
        <v>0</v>
      </c>
      <c r="N3940">
        <v>0</v>
      </c>
    </row>
    <row r="3941" spans="1:14" x14ac:dyDescent="0.25">
      <c r="A3941" t="s">
        <v>8036</v>
      </c>
      <c r="B3941" t="s">
        <v>77</v>
      </c>
      <c r="C3941" t="s">
        <v>208</v>
      </c>
      <c r="D3941" t="s">
        <v>4064</v>
      </c>
      <c r="E3941">
        <v>1</v>
      </c>
      <c r="F3941">
        <v>0</v>
      </c>
      <c r="G3941">
        <v>1</v>
      </c>
      <c r="H3941">
        <v>0</v>
      </c>
      <c r="I3941">
        <v>0</v>
      </c>
      <c r="J3941">
        <v>0</v>
      </c>
      <c r="K3941">
        <v>0</v>
      </c>
      <c r="L3941">
        <v>0</v>
      </c>
      <c r="M3941">
        <v>0</v>
      </c>
      <c r="N3941">
        <v>0</v>
      </c>
    </row>
    <row r="3942" spans="1:14" x14ac:dyDescent="0.25">
      <c r="A3942" t="s">
        <v>8037</v>
      </c>
      <c r="B3942" t="s">
        <v>77</v>
      </c>
      <c r="C3942" t="s">
        <v>208</v>
      </c>
      <c r="D3942" t="s">
        <v>4066</v>
      </c>
      <c r="E3942">
        <v>1</v>
      </c>
      <c r="F3942">
        <v>0</v>
      </c>
      <c r="G3942">
        <v>1</v>
      </c>
      <c r="H3942">
        <v>0</v>
      </c>
      <c r="I3942">
        <v>0</v>
      </c>
      <c r="J3942">
        <v>0</v>
      </c>
      <c r="K3942">
        <v>0</v>
      </c>
      <c r="L3942">
        <v>0</v>
      </c>
      <c r="M3942">
        <v>0</v>
      </c>
      <c r="N3942">
        <v>0</v>
      </c>
    </row>
    <row r="3943" spans="1:14" x14ac:dyDescent="0.25">
      <c r="A3943" t="s">
        <v>8038</v>
      </c>
      <c r="B3943" t="s">
        <v>77</v>
      </c>
      <c r="C3943" t="s">
        <v>208</v>
      </c>
      <c r="D3943" t="s">
        <v>4068</v>
      </c>
      <c r="E3943">
        <v>0</v>
      </c>
      <c r="F3943">
        <v>0</v>
      </c>
      <c r="G3943">
        <v>0</v>
      </c>
      <c r="H3943">
        <v>0</v>
      </c>
      <c r="I3943">
        <v>0</v>
      </c>
      <c r="J3943">
        <v>1</v>
      </c>
      <c r="K3943">
        <v>0</v>
      </c>
      <c r="L3943">
        <v>0</v>
      </c>
      <c r="M3943">
        <v>0</v>
      </c>
      <c r="N3943">
        <v>0</v>
      </c>
    </row>
    <row r="3944" spans="1:14" x14ac:dyDescent="0.25">
      <c r="A3944" t="s">
        <v>8039</v>
      </c>
      <c r="B3944" t="s">
        <v>77</v>
      </c>
      <c r="C3944" t="s">
        <v>208</v>
      </c>
      <c r="D3944" t="s">
        <v>4050</v>
      </c>
      <c r="E3944">
        <v>1</v>
      </c>
      <c r="F3944">
        <v>0</v>
      </c>
      <c r="G3944">
        <v>1</v>
      </c>
      <c r="H3944">
        <v>0</v>
      </c>
      <c r="I3944">
        <v>0</v>
      </c>
      <c r="J3944">
        <v>0</v>
      </c>
      <c r="K3944">
        <v>0</v>
      </c>
      <c r="L3944">
        <v>0</v>
      </c>
      <c r="M3944">
        <v>0</v>
      </c>
      <c r="N3944">
        <v>0</v>
      </c>
    </row>
    <row r="3945" spans="1:14" x14ac:dyDescent="0.25">
      <c r="A3945" t="s">
        <v>8040</v>
      </c>
      <c r="B3945" t="s">
        <v>77</v>
      </c>
      <c r="C3945" t="s">
        <v>208</v>
      </c>
      <c r="D3945" t="s">
        <v>4052</v>
      </c>
      <c r="E3945">
        <v>0</v>
      </c>
      <c r="F3945">
        <v>0</v>
      </c>
      <c r="G3945">
        <v>0</v>
      </c>
      <c r="H3945">
        <v>0</v>
      </c>
      <c r="I3945">
        <v>0</v>
      </c>
      <c r="J3945">
        <v>1</v>
      </c>
      <c r="K3945">
        <v>0</v>
      </c>
      <c r="L3945">
        <v>0</v>
      </c>
      <c r="M3945">
        <v>0</v>
      </c>
      <c r="N3945">
        <v>0</v>
      </c>
    </row>
    <row r="3946" spans="1:14" x14ac:dyDescent="0.25">
      <c r="A3946" t="s">
        <v>8041</v>
      </c>
      <c r="B3946" t="s">
        <v>77</v>
      </c>
      <c r="C3946" t="s">
        <v>208</v>
      </c>
      <c r="D3946" t="s">
        <v>4054</v>
      </c>
      <c r="E3946">
        <v>1</v>
      </c>
      <c r="F3946">
        <v>0</v>
      </c>
      <c r="G3946">
        <v>1</v>
      </c>
      <c r="H3946">
        <v>0</v>
      </c>
      <c r="I3946">
        <v>0</v>
      </c>
      <c r="J3946">
        <v>0</v>
      </c>
      <c r="K3946">
        <v>0</v>
      </c>
      <c r="L3946">
        <v>0</v>
      </c>
      <c r="M3946">
        <v>0</v>
      </c>
      <c r="N3946">
        <v>0</v>
      </c>
    </row>
    <row r="3947" spans="1:14" x14ac:dyDescent="0.25">
      <c r="A3947" t="s">
        <v>8042</v>
      </c>
      <c r="B3947" t="s">
        <v>77</v>
      </c>
      <c r="C3947" t="s">
        <v>208</v>
      </c>
      <c r="D3947" t="s">
        <v>4056</v>
      </c>
      <c r="E3947">
        <v>0</v>
      </c>
      <c r="F3947">
        <v>0</v>
      </c>
      <c r="G3947">
        <v>0</v>
      </c>
      <c r="H3947">
        <v>0</v>
      </c>
      <c r="I3947">
        <v>0</v>
      </c>
      <c r="J3947">
        <v>0</v>
      </c>
      <c r="K3947">
        <v>1</v>
      </c>
      <c r="L3947">
        <v>1</v>
      </c>
      <c r="M3947">
        <v>0</v>
      </c>
      <c r="N3947">
        <v>0</v>
      </c>
    </row>
    <row r="3948" spans="1:14" x14ac:dyDescent="0.25">
      <c r="A3948" t="s">
        <v>8043</v>
      </c>
      <c r="B3948" t="s">
        <v>77</v>
      </c>
      <c r="C3948" t="s">
        <v>208</v>
      </c>
      <c r="D3948" t="s">
        <v>4058</v>
      </c>
      <c r="E3948">
        <v>0</v>
      </c>
      <c r="F3948">
        <v>0</v>
      </c>
      <c r="G3948">
        <v>0</v>
      </c>
      <c r="H3948">
        <v>0</v>
      </c>
      <c r="I3948">
        <v>0</v>
      </c>
      <c r="J3948">
        <v>0</v>
      </c>
      <c r="K3948">
        <v>1</v>
      </c>
      <c r="L3948">
        <v>1</v>
      </c>
      <c r="M3948">
        <v>0</v>
      </c>
      <c r="N3948">
        <v>0</v>
      </c>
    </row>
    <row r="3949" spans="1:14" x14ac:dyDescent="0.25">
      <c r="A3949" t="s">
        <v>8044</v>
      </c>
      <c r="B3949" t="s">
        <v>77</v>
      </c>
      <c r="C3949" t="s">
        <v>210</v>
      </c>
      <c r="D3949" t="s">
        <v>4060</v>
      </c>
      <c r="E3949">
        <v>0</v>
      </c>
      <c r="F3949">
        <v>0</v>
      </c>
      <c r="G3949">
        <v>0</v>
      </c>
      <c r="H3949">
        <v>0</v>
      </c>
      <c r="I3949">
        <v>0</v>
      </c>
      <c r="J3949">
        <v>1</v>
      </c>
      <c r="K3949">
        <v>0</v>
      </c>
      <c r="L3949">
        <v>0</v>
      </c>
      <c r="M3949">
        <v>0</v>
      </c>
      <c r="N3949">
        <v>0</v>
      </c>
    </row>
    <row r="3950" spans="1:14" x14ac:dyDescent="0.25">
      <c r="A3950" t="s">
        <v>8045</v>
      </c>
      <c r="B3950" t="s">
        <v>77</v>
      </c>
      <c r="C3950" t="s">
        <v>210</v>
      </c>
      <c r="D3950" t="s">
        <v>4062</v>
      </c>
      <c r="E3950">
        <v>1</v>
      </c>
      <c r="F3950">
        <v>0</v>
      </c>
      <c r="G3950">
        <v>1</v>
      </c>
      <c r="H3950">
        <v>0</v>
      </c>
      <c r="I3950">
        <v>0</v>
      </c>
      <c r="J3950">
        <v>0</v>
      </c>
      <c r="K3950">
        <v>0</v>
      </c>
      <c r="L3950">
        <v>0</v>
      </c>
      <c r="M3950">
        <v>0</v>
      </c>
      <c r="N3950">
        <v>0</v>
      </c>
    </row>
    <row r="3951" spans="1:14" x14ac:dyDescent="0.25">
      <c r="A3951" t="s">
        <v>8046</v>
      </c>
      <c r="B3951" t="s">
        <v>77</v>
      </c>
      <c r="C3951" t="s">
        <v>210</v>
      </c>
      <c r="D3951" t="s">
        <v>4064</v>
      </c>
      <c r="E3951">
        <v>1</v>
      </c>
      <c r="F3951">
        <v>0</v>
      </c>
      <c r="G3951">
        <v>1</v>
      </c>
      <c r="H3951">
        <v>0</v>
      </c>
      <c r="I3951">
        <v>0</v>
      </c>
      <c r="J3951">
        <v>0</v>
      </c>
      <c r="K3951">
        <v>0</v>
      </c>
      <c r="L3951">
        <v>0</v>
      </c>
      <c r="M3951">
        <v>0</v>
      </c>
      <c r="N3951">
        <v>0</v>
      </c>
    </row>
    <row r="3952" spans="1:14" x14ac:dyDescent="0.25">
      <c r="A3952" t="s">
        <v>8047</v>
      </c>
      <c r="B3952" t="s">
        <v>77</v>
      </c>
      <c r="C3952" t="s">
        <v>210</v>
      </c>
      <c r="D3952" t="s">
        <v>4066</v>
      </c>
      <c r="E3952">
        <v>1</v>
      </c>
      <c r="F3952">
        <v>0</v>
      </c>
      <c r="G3952">
        <v>1</v>
      </c>
      <c r="H3952">
        <v>0</v>
      </c>
      <c r="I3952">
        <v>0</v>
      </c>
      <c r="J3952">
        <v>0</v>
      </c>
      <c r="K3952">
        <v>0</v>
      </c>
      <c r="L3952">
        <v>0</v>
      </c>
      <c r="M3952">
        <v>0</v>
      </c>
      <c r="N3952">
        <v>0</v>
      </c>
    </row>
    <row r="3953" spans="1:14" x14ac:dyDescent="0.25">
      <c r="A3953" t="s">
        <v>8048</v>
      </c>
      <c r="B3953" t="s">
        <v>77</v>
      </c>
      <c r="C3953" t="s">
        <v>210</v>
      </c>
      <c r="D3953" t="s">
        <v>4068</v>
      </c>
      <c r="E3953">
        <v>0</v>
      </c>
      <c r="F3953">
        <v>0</v>
      </c>
      <c r="G3953">
        <v>0</v>
      </c>
      <c r="H3953">
        <v>0</v>
      </c>
      <c r="I3953">
        <v>0</v>
      </c>
      <c r="J3953">
        <v>1</v>
      </c>
      <c r="K3953">
        <v>0</v>
      </c>
      <c r="L3953">
        <v>0</v>
      </c>
      <c r="M3953">
        <v>0</v>
      </c>
      <c r="N3953">
        <v>0</v>
      </c>
    </row>
    <row r="3954" spans="1:14" x14ac:dyDescent="0.25">
      <c r="A3954" t="s">
        <v>8049</v>
      </c>
      <c r="B3954" t="s">
        <v>77</v>
      </c>
      <c r="C3954" t="s">
        <v>210</v>
      </c>
      <c r="D3954" t="s">
        <v>4050</v>
      </c>
      <c r="E3954">
        <v>1</v>
      </c>
      <c r="F3954">
        <v>0</v>
      </c>
      <c r="G3954">
        <v>1</v>
      </c>
      <c r="H3954">
        <v>0</v>
      </c>
      <c r="I3954">
        <v>0</v>
      </c>
      <c r="J3954">
        <v>0</v>
      </c>
      <c r="K3954">
        <v>0</v>
      </c>
      <c r="L3954">
        <v>0</v>
      </c>
      <c r="M3954">
        <v>0</v>
      </c>
      <c r="N3954">
        <v>0</v>
      </c>
    </row>
    <row r="3955" spans="1:14" x14ac:dyDescent="0.25">
      <c r="A3955" t="s">
        <v>8050</v>
      </c>
      <c r="B3955" t="s">
        <v>77</v>
      </c>
      <c r="C3955" t="s">
        <v>210</v>
      </c>
      <c r="D3955" t="s">
        <v>4052</v>
      </c>
      <c r="E3955">
        <v>0</v>
      </c>
      <c r="F3955">
        <v>0</v>
      </c>
      <c r="G3955">
        <v>0</v>
      </c>
      <c r="H3955">
        <v>0</v>
      </c>
      <c r="I3955">
        <v>0</v>
      </c>
      <c r="J3955">
        <v>1</v>
      </c>
      <c r="K3955">
        <v>0</v>
      </c>
      <c r="L3955">
        <v>0</v>
      </c>
      <c r="M3955">
        <v>0</v>
      </c>
      <c r="N3955">
        <v>0</v>
      </c>
    </row>
    <row r="3956" spans="1:14" x14ac:dyDescent="0.25">
      <c r="A3956" t="s">
        <v>8051</v>
      </c>
      <c r="B3956" t="s">
        <v>77</v>
      </c>
      <c r="C3956" t="s">
        <v>210</v>
      </c>
      <c r="D3956" t="s">
        <v>4054</v>
      </c>
      <c r="E3956">
        <v>1</v>
      </c>
      <c r="F3956">
        <v>0</v>
      </c>
      <c r="G3956">
        <v>1</v>
      </c>
      <c r="H3956">
        <v>0</v>
      </c>
      <c r="I3956">
        <v>0</v>
      </c>
      <c r="J3956">
        <v>0</v>
      </c>
      <c r="K3956">
        <v>0</v>
      </c>
      <c r="L3956">
        <v>0</v>
      </c>
      <c r="M3956">
        <v>0</v>
      </c>
      <c r="N3956">
        <v>0</v>
      </c>
    </row>
    <row r="3957" spans="1:14" x14ac:dyDescent="0.25">
      <c r="A3957" t="s">
        <v>8052</v>
      </c>
      <c r="B3957" t="s">
        <v>77</v>
      </c>
      <c r="C3957" t="s">
        <v>210</v>
      </c>
      <c r="D3957" t="s">
        <v>4056</v>
      </c>
      <c r="E3957">
        <v>0</v>
      </c>
      <c r="F3957">
        <v>0</v>
      </c>
      <c r="G3957">
        <v>0</v>
      </c>
      <c r="H3957">
        <v>0</v>
      </c>
      <c r="I3957">
        <v>0</v>
      </c>
      <c r="J3957">
        <v>0</v>
      </c>
      <c r="K3957">
        <v>0</v>
      </c>
      <c r="L3957">
        <v>0</v>
      </c>
      <c r="M3957">
        <v>0</v>
      </c>
      <c r="N3957">
        <v>0</v>
      </c>
    </row>
    <row r="3958" spans="1:14" x14ac:dyDescent="0.25">
      <c r="A3958" t="s">
        <v>8053</v>
      </c>
      <c r="B3958" t="s">
        <v>77</v>
      </c>
      <c r="C3958" t="s">
        <v>210</v>
      </c>
      <c r="D3958" t="s">
        <v>4058</v>
      </c>
      <c r="E3958">
        <v>0</v>
      </c>
      <c r="F3958">
        <v>0</v>
      </c>
      <c r="G3958">
        <v>0</v>
      </c>
      <c r="H3958">
        <v>0</v>
      </c>
      <c r="I3958">
        <v>0</v>
      </c>
      <c r="J3958">
        <v>0</v>
      </c>
      <c r="K3958">
        <v>0</v>
      </c>
      <c r="L3958">
        <v>0</v>
      </c>
      <c r="M3958">
        <v>0</v>
      </c>
      <c r="N3958">
        <v>0</v>
      </c>
    </row>
    <row r="3959" spans="1:14" x14ac:dyDescent="0.25">
      <c r="A3959" t="s">
        <v>8054</v>
      </c>
      <c r="B3959" t="s">
        <v>77</v>
      </c>
      <c r="C3959" t="s">
        <v>212</v>
      </c>
      <c r="D3959" t="s">
        <v>4060</v>
      </c>
      <c r="E3959">
        <v>2</v>
      </c>
      <c r="F3959">
        <v>1</v>
      </c>
      <c r="G3959">
        <v>0</v>
      </c>
      <c r="H3959">
        <v>1</v>
      </c>
      <c r="I3959">
        <v>0</v>
      </c>
      <c r="J3959">
        <v>0</v>
      </c>
      <c r="K3959">
        <v>0</v>
      </c>
      <c r="L3959">
        <v>0</v>
      </c>
      <c r="M3959">
        <v>0</v>
      </c>
      <c r="N3959">
        <v>0</v>
      </c>
    </row>
    <row r="3960" spans="1:14" x14ac:dyDescent="0.25">
      <c r="A3960" t="s">
        <v>8055</v>
      </c>
      <c r="B3960" t="s">
        <v>77</v>
      </c>
      <c r="C3960" t="s">
        <v>212</v>
      </c>
      <c r="D3960" t="s">
        <v>4062</v>
      </c>
      <c r="E3960">
        <v>2</v>
      </c>
      <c r="F3960">
        <v>0</v>
      </c>
      <c r="G3960">
        <v>1</v>
      </c>
      <c r="H3960">
        <v>1</v>
      </c>
      <c r="I3960">
        <v>0</v>
      </c>
      <c r="J3960">
        <v>0</v>
      </c>
      <c r="K3960">
        <v>0</v>
      </c>
      <c r="L3960">
        <v>0</v>
      </c>
      <c r="M3960">
        <v>0</v>
      </c>
      <c r="N3960">
        <v>0</v>
      </c>
    </row>
    <row r="3961" spans="1:14" x14ac:dyDescent="0.25">
      <c r="A3961" t="s">
        <v>8056</v>
      </c>
      <c r="B3961" t="s">
        <v>77</v>
      </c>
      <c r="C3961" t="s">
        <v>212</v>
      </c>
      <c r="D3961" t="s">
        <v>4064</v>
      </c>
      <c r="E3961">
        <v>0</v>
      </c>
      <c r="F3961">
        <v>0</v>
      </c>
      <c r="G3961">
        <v>0</v>
      </c>
      <c r="H3961">
        <v>0</v>
      </c>
      <c r="I3961">
        <v>0</v>
      </c>
      <c r="J3961">
        <v>2</v>
      </c>
      <c r="K3961">
        <v>0</v>
      </c>
      <c r="L3961">
        <v>0</v>
      </c>
      <c r="M3961">
        <v>0</v>
      </c>
      <c r="N3961">
        <v>0</v>
      </c>
    </row>
    <row r="3962" spans="1:14" x14ac:dyDescent="0.25">
      <c r="A3962" t="s">
        <v>8057</v>
      </c>
      <c r="B3962" t="s">
        <v>77</v>
      </c>
      <c r="C3962" t="s">
        <v>212</v>
      </c>
      <c r="D3962" t="s">
        <v>4066</v>
      </c>
      <c r="E3962">
        <v>2</v>
      </c>
      <c r="F3962">
        <v>0</v>
      </c>
      <c r="G3962">
        <v>1</v>
      </c>
      <c r="H3962">
        <v>1</v>
      </c>
      <c r="I3962">
        <v>0</v>
      </c>
      <c r="J3962">
        <v>0</v>
      </c>
      <c r="K3962">
        <v>0</v>
      </c>
      <c r="L3962">
        <v>0</v>
      </c>
      <c r="M3962">
        <v>0</v>
      </c>
      <c r="N3962">
        <v>0</v>
      </c>
    </row>
    <row r="3963" spans="1:14" x14ac:dyDescent="0.25">
      <c r="A3963" t="s">
        <v>8058</v>
      </c>
      <c r="B3963" t="s">
        <v>77</v>
      </c>
      <c r="C3963" t="s">
        <v>212</v>
      </c>
      <c r="D3963" t="s">
        <v>4068</v>
      </c>
      <c r="E3963">
        <v>2</v>
      </c>
      <c r="F3963">
        <v>1</v>
      </c>
      <c r="G3963">
        <v>0</v>
      </c>
      <c r="H3963">
        <v>1</v>
      </c>
      <c r="I3963">
        <v>0</v>
      </c>
      <c r="J3963">
        <v>0</v>
      </c>
      <c r="K3963">
        <v>0</v>
      </c>
      <c r="L3963">
        <v>0</v>
      </c>
      <c r="M3963">
        <v>0</v>
      </c>
      <c r="N3963">
        <v>0</v>
      </c>
    </row>
    <row r="3964" spans="1:14" x14ac:dyDescent="0.25">
      <c r="A3964" t="s">
        <v>8059</v>
      </c>
      <c r="B3964" t="s">
        <v>77</v>
      </c>
      <c r="C3964" t="s">
        <v>212</v>
      </c>
      <c r="D3964" t="s">
        <v>4050</v>
      </c>
      <c r="E3964">
        <v>0</v>
      </c>
      <c r="F3964">
        <v>0</v>
      </c>
      <c r="G3964">
        <v>0</v>
      </c>
      <c r="H3964">
        <v>0</v>
      </c>
      <c r="I3964">
        <v>0</v>
      </c>
      <c r="J3964">
        <v>2</v>
      </c>
      <c r="K3964">
        <v>0</v>
      </c>
      <c r="L3964">
        <v>0</v>
      </c>
      <c r="M3964">
        <v>0</v>
      </c>
      <c r="N3964">
        <v>0</v>
      </c>
    </row>
    <row r="3965" spans="1:14" x14ac:dyDescent="0.25">
      <c r="A3965" t="s">
        <v>8060</v>
      </c>
      <c r="B3965" t="s">
        <v>77</v>
      </c>
      <c r="C3965" t="s">
        <v>212</v>
      </c>
      <c r="D3965" t="s">
        <v>4052</v>
      </c>
      <c r="E3965">
        <v>2</v>
      </c>
      <c r="F3965">
        <v>1</v>
      </c>
      <c r="G3965">
        <v>0</v>
      </c>
      <c r="H3965">
        <v>1</v>
      </c>
      <c r="I3965">
        <v>0</v>
      </c>
      <c r="J3965">
        <v>0</v>
      </c>
      <c r="K3965">
        <v>0</v>
      </c>
      <c r="L3965">
        <v>0</v>
      </c>
      <c r="M3965">
        <v>0</v>
      </c>
      <c r="N3965">
        <v>0</v>
      </c>
    </row>
    <row r="3966" spans="1:14" x14ac:dyDescent="0.25">
      <c r="A3966" t="s">
        <v>8061</v>
      </c>
      <c r="B3966" t="s">
        <v>77</v>
      </c>
      <c r="C3966" t="s">
        <v>212</v>
      </c>
      <c r="D3966" t="s">
        <v>4054</v>
      </c>
      <c r="E3966">
        <v>0</v>
      </c>
      <c r="F3966">
        <v>0</v>
      </c>
      <c r="G3966">
        <v>0</v>
      </c>
      <c r="H3966">
        <v>0</v>
      </c>
      <c r="I3966">
        <v>0</v>
      </c>
      <c r="J3966">
        <v>2</v>
      </c>
      <c r="K3966">
        <v>0</v>
      </c>
      <c r="L3966">
        <v>0</v>
      </c>
      <c r="M3966">
        <v>0</v>
      </c>
      <c r="N3966">
        <v>0</v>
      </c>
    </row>
    <row r="3967" spans="1:14" x14ac:dyDescent="0.25">
      <c r="A3967" t="s">
        <v>8062</v>
      </c>
      <c r="B3967" t="s">
        <v>77</v>
      </c>
      <c r="C3967" t="s">
        <v>212</v>
      </c>
      <c r="D3967" t="s">
        <v>4056</v>
      </c>
      <c r="E3967">
        <v>0</v>
      </c>
      <c r="F3967">
        <v>0</v>
      </c>
      <c r="G3967">
        <v>0</v>
      </c>
      <c r="H3967">
        <v>0</v>
      </c>
      <c r="I3967">
        <v>0</v>
      </c>
      <c r="J3967">
        <v>0</v>
      </c>
      <c r="K3967">
        <v>2</v>
      </c>
      <c r="L3967">
        <v>2</v>
      </c>
      <c r="M3967">
        <v>0</v>
      </c>
      <c r="N3967">
        <v>0</v>
      </c>
    </row>
    <row r="3968" spans="1:14" x14ac:dyDescent="0.25">
      <c r="A3968" t="s">
        <v>8063</v>
      </c>
      <c r="B3968" t="s">
        <v>77</v>
      </c>
      <c r="C3968" t="s">
        <v>212</v>
      </c>
      <c r="D3968" t="s">
        <v>4058</v>
      </c>
      <c r="E3968">
        <v>0</v>
      </c>
      <c r="F3968">
        <v>0</v>
      </c>
      <c r="G3968">
        <v>0</v>
      </c>
      <c r="H3968">
        <v>0</v>
      </c>
      <c r="I3968">
        <v>0</v>
      </c>
      <c r="J3968">
        <v>0</v>
      </c>
      <c r="K3968">
        <v>1</v>
      </c>
      <c r="L3968">
        <v>1</v>
      </c>
      <c r="M3968">
        <v>0</v>
      </c>
      <c r="N3968">
        <v>0</v>
      </c>
    </row>
    <row r="3969" spans="1:14" x14ac:dyDescent="0.25">
      <c r="A3969" t="s">
        <v>8064</v>
      </c>
      <c r="B3969" t="s">
        <v>77</v>
      </c>
      <c r="C3969" t="s">
        <v>213</v>
      </c>
      <c r="D3969" t="s">
        <v>4060</v>
      </c>
      <c r="E3969">
        <v>0</v>
      </c>
      <c r="F3969">
        <v>0</v>
      </c>
      <c r="G3969">
        <v>0</v>
      </c>
      <c r="H3969">
        <v>0</v>
      </c>
      <c r="I3969">
        <v>0</v>
      </c>
      <c r="J3969">
        <v>1</v>
      </c>
      <c r="K3969">
        <v>0</v>
      </c>
      <c r="L3969">
        <v>0</v>
      </c>
      <c r="M3969">
        <v>0</v>
      </c>
      <c r="N3969">
        <v>0</v>
      </c>
    </row>
    <row r="3970" spans="1:14" x14ac:dyDescent="0.25">
      <c r="A3970" t="s">
        <v>8065</v>
      </c>
      <c r="B3970" t="s">
        <v>77</v>
      </c>
      <c r="C3970" t="s">
        <v>213</v>
      </c>
      <c r="D3970" t="s">
        <v>4062</v>
      </c>
      <c r="E3970">
        <v>1</v>
      </c>
      <c r="F3970">
        <v>1</v>
      </c>
      <c r="G3970">
        <v>0</v>
      </c>
      <c r="H3970">
        <v>0</v>
      </c>
      <c r="I3970">
        <v>0</v>
      </c>
      <c r="J3970">
        <v>0</v>
      </c>
      <c r="K3970">
        <v>0</v>
      </c>
      <c r="L3970">
        <v>0</v>
      </c>
      <c r="M3970">
        <v>0</v>
      </c>
      <c r="N3970">
        <v>0</v>
      </c>
    </row>
    <row r="3971" spans="1:14" x14ac:dyDescent="0.25">
      <c r="A3971" t="s">
        <v>8066</v>
      </c>
      <c r="B3971" t="s">
        <v>77</v>
      </c>
      <c r="C3971" t="s">
        <v>213</v>
      </c>
      <c r="D3971" t="s">
        <v>4064</v>
      </c>
      <c r="E3971">
        <v>1</v>
      </c>
      <c r="F3971">
        <v>1</v>
      </c>
      <c r="G3971">
        <v>0</v>
      </c>
      <c r="H3971">
        <v>0</v>
      </c>
      <c r="I3971">
        <v>0</v>
      </c>
      <c r="J3971">
        <v>0</v>
      </c>
      <c r="K3971">
        <v>0</v>
      </c>
      <c r="L3971">
        <v>0</v>
      </c>
      <c r="M3971">
        <v>0</v>
      </c>
      <c r="N3971">
        <v>0</v>
      </c>
    </row>
    <row r="3972" spans="1:14" x14ac:dyDescent="0.25">
      <c r="A3972" t="s">
        <v>8067</v>
      </c>
      <c r="B3972" t="s">
        <v>77</v>
      </c>
      <c r="C3972" t="s">
        <v>213</v>
      </c>
      <c r="D3972" t="s">
        <v>4066</v>
      </c>
      <c r="E3972">
        <v>1</v>
      </c>
      <c r="F3972">
        <v>1</v>
      </c>
      <c r="G3972">
        <v>0</v>
      </c>
      <c r="H3972">
        <v>0</v>
      </c>
      <c r="I3972">
        <v>0</v>
      </c>
      <c r="J3972">
        <v>0</v>
      </c>
      <c r="K3972">
        <v>0</v>
      </c>
      <c r="L3972">
        <v>0</v>
      </c>
      <c r="M3972">
        <v>0</v>
      </c>
      <c r="N3972">
        <v>0</v>
      </c>
    </row>
    <row r="3973" spans="1:14" x14ac:dyDescent="0.25">
      <c r="A3973" t="s">
        <v>8068</v>
      </c>
      <c r="B3973" t="s">
        <v>77</v>
      </c>
      <c r="C3973" t="s">
        <v>213</v>
      </c>
      <c r="D3973" t="s">
        <v>4068</v>
      </c>
      <c r="E3973">
        <v>0</v>
      </c>
      <c r="F3973">
        <v>0</v>
      </c>
      <c r="G3973">
        <v>0</v>
      </c>
      <c r="H3973">
        <v>0</v>
      </c>
      <c r="I3973">
        <v>0</v>
      </c>
      <c r="J3973">
        <v>1</v>
      </c>
      <c r="K3973">
        <v>0</v>
      </c>
      <c r="L3973">
        <v>0</v>
      </c>
      <c r="M3973">
        <v>0</v>
      </c>
      <c r="N3973">
        <v>0</v>
      </c>
    </row>
    <row r="3974" spans="1:14" x14ac:dyDescent="0.25">
      <c r="A3974" t="s">
        <v>8069</v>
      </c>
      <c r="B3974" t="s">
        <v>77</v>
      </c>
      <c r="C3974" t="s">
        <v>213</v>
      </c>
      <c r="D3974" t="s">
        <v>4050</v>
      </c>
      <c r="E3974">
        <v>1</v>
      </c>
      <c r="F3974">
        <v>1</v>
      </c>
      <c r="G3974">
        <v>0</v>
      </c>
      <c r="H3974">
        <v>0</v>
      </c>
      <c r="I3974">
        <v>0</v>
      </c>
      <c r="J3974">
        <v>0</v>
      </c>
      <c r="K3974">
        <v>0</v>
      </c>
      <c r="L3974">
        <v>0</v>
      </c>
      <c r="M3974">
        <v>0</v>
      </c>
      <c r="N3974">
        <v>0</v>
      </c>
    </row>
    <row r="3975" spans="1:14" x14ac:dyDescent="0.25">
      <c r="A3975" t="s">
        <v>8070</v>
      </c>
      <c r="B3975" t="s">
        <v>77</v>
      </c>
      <c r="C3975" t="s">
        <v>213</v>
      </c>
      <c r="D3975" t="s">
        <v>4052</v>
      </c>
      <c r="E3975">
        <v>0</v>
      </c>
      <c r="F3975">
        <v>0</v>
      </c>
      <c r="G3975">
        <v>0</v>
      </c>
      <c r="H3975">
        <v>0</v>
      </c>
      <c r="I3975">
        <v>0</v>
      </c>
      <c r="J3975">
        <v>1</v>
      </c>
      <c r="K3975">
        <v>0</v>
      </c>
      <c r="L3975">
        <v>0</v>
      </c>
      <c r="M3975">
        <v>0</v>
      </c>
      <c r="N3975">
        <v>0</v>
      </c>
    </row>
    <row r="3976" spans="1:14" x14ac:dyDescent="0.25">
      <c r="A3976" t="s">
        <v>8071</v>
      </c>
      <c r="B3976" t="s">
        <v>77</v>
      </c>
      <c r="C3976" t="s">
        <v>213</v>
      </c>
      <c r="D3976" t="s">
        <v>4054</v>
      </c>
      <c r="E3976">
        <v>1</v>
      </c>
      <c r="F3976">
        <v>1</v>
      </c>
      <c r="G3976">
        <v>0</v>
      </c>
      <c r="H3976">
        <v>0</v>
      </c>
      <c r="I3976">
        <v>0</v>
      </c>
      <c r="J3976">
        <v>0</v>
      </c>
      <c r="K3976">
        <v>0</v>
      </c>
      <c r="L3976">
        <v>0</v>
      </c>
      <c r="M3976">
        <v>0</v>
      </c>
      <c r="N3976">
        <v>0</v>
      </c>
    </row>
    <row r="3977" spans="1:14" x14ac:dyDescent="0.25">
      <c r="A3977" t="s">
        <v>8072</v>
      </c>
      <c r="B3977" t="s">
        <v>77</v>
      </c>
      <c r="C3977" t="s">
        <v>213</v>
      </c>
      <c r="D3977" t="s">
        <v>4056</v>
      </c>
      <c r="E3977">
        <v>0</v>
      </c>
      <c r="F3977">
        <v>0</v>
      </c>
      <c r="G3977">
        <v>0</v>
      </c>
      <c r="H3977">
        <v>0</v>
      </c>
      <c r="I3977">
        <v>0</v>
      </c>
      <c r="J3977">
        <v>0</v>
      </c>
      <c r="K3977">
        <v>1</v>
      </c>
      <c r="L3977">
        <v>1</v>
      </c>
      <c r="M3977">
        <v>0</v>
      </c>
      <c r="N3977">
        <v>0</v>
      </c>
    </row>
    <row r="3978" spans="1:14" x14ac:dyDescent="0.25">
      <c r="A3978" t="s">
        <v>8073</v>
      </c>
      <c r="B3978" t="s">
        <v>77</v>
      </c>
      <c r="C3978" t="s">
        <v>213</v>
      </c>
      <c r="D3978" t="s">
        <v>4058</v>
      </c>
      <c r="E3978">
        <v>0</v>
      </c>
      <c r="F3978">
        <v>0</v>
      </c>
      <c r="G3978">
        <v>0</v>
      </c>
      <c r="H3978">
        <v>0</v>
      </c>
      <c r="I3978">
        <v>0</v>
      </c>
      <c r="J3978">
        <v>0</v>
      </c>
      <c r="K3978">
        <v>1</v>
      </c>
      <c r="L3978">
        <v>1</v>
      </c>
      <c r="M3978">
        <v>0</v>
      </c>
      <c r="N3978">
        <v>0</v>
      </c>
    </row>
    <row r="3979" spans="1:14" x14ac:dyDescent="0.25">
      <c r="A3979" t="s">
        <v>8074</v>
      </c>
      <c r="B3979" t="s">
        <v>77</v>
      </c>
      <c r="C3979" t="s">
        <v>215</v>
      </c>
      <c r="D3979" t="s">
        <v>4060</v>
      </c>
      <c r="E3979">
        <v>0</v>
      </c>
      <c r="F3979">
        <v>0</v>
      </c>
      <c r="G3979">
        <v>0</v>
      </c>
      <c r="H3979">
        <v>0</v>
      </c>
      <c r="I3979">
        <v>0</v>
      </c>
      <c r="J3979">
        <v>1</v>
      </c>
      <c r="K3979">
        <v>0</v>
      </c>
      <c r="L3979">
        <v>0</v>
      </c>
      <c r="M3979">
        <v>0</v>
      </c>
      <c r="N3979">
        <v>0</v>
      </c>
    </row>
    <row r="3980" spans="1:14" x14ac:dyDescent="0.25">
      <c r="A3980" t="s">
        <v>8075</v>
      </c>
      <c r="B3980" t="s">
        <v>77</v>
      </c>
      <c r="C3980" t="s">
        <v>215</v>
      </c>
      <c r="D3980" t="s">
        <v>4062</v>
      </c>
      <c r="E3980">
        <v>1</v>
      </c>
      <c r="F3980">
        <v>0</v>
      </c>
      <c r="G3980">
        <v>1</v>
      </c>
      <c r="H3980">
        <v>0</v>
      </c>
      <c r="I3980">
        <v>0</v>
      </c>
      <c r="J3980">
        <v>0</v>
      </c>
      <c r="K3980">
        <v>0</v>
      </c>
      <c r="L3980">
        <v>0</v>
      </c>
      <c r="M3980">
        <v>0</v>
      </c>
      <c r="N3980">
        <v>0</v>
      </c>
    </row>
    <row r="3981" spans="1:14" x14ac:dyDescent="0.25">
      <c r="A3981" t="s">
        <v>8076</v>
      </c>
      <c r="B3981" t="s">
        <v>77</v>
      </c>
      <c r="C3981" t="s">
        <v>215</v>
      </c>
      <c r="D3981" t="s">
        <v>4064</v>
      </c>
      <c r="E3981">
        <v>1</v>
      </c>
      <c r="F3981">
        <v>0</v>
      </c>
      <c r="G3981">
        <v>1</v>
      </c>
      <c r="H3981">
        <v>0</v>
      </c>
      <c r="I3981">
        <v>0</v>
      </c>
      <c r="J3981">
        <v>0</v>
      </c>
      <c r="K3981">
        <v>0</v>
      </c>
      <c r="L3981">
        <v>0</v>
      </c>
      <c r="M3981">
        <v>0</v>
      </c>
      <c r="N3981">
        <v>0</v>
      </c>
    </row>
    <row r="3982" spans="1:14" x14ac:dyDescent="0.25">
      <c r="A3982" t="s">
        <v>8077</v>
      </c>
      <c r="B3982" t="s">
        <v>77</v>
      </c>
      <c r="C3982" t="s">
        <v>215</v>
      </c>
      <c r="D3982" t="s">
        <v>4066</v>
      </c>
      <c r="E3982">
        <v>1</v>
      </c>
      <c r="F3982">
        <v>0</v>
      </c>
      <c r="G3982">
        <v>1</v>
      </c>
      <c r="H3982">
        <v>0</v>
      </c>
      <c r="I3982">
        <v>0</v>
      </c>
      <c r="J3982">
        <v>0</v>
      </c>
      <c r="K3982">
        <v>0</v>
      </c>
      <c r="L3982">
        <v>0</v>
      </c>
      <c r="M3982">
        <v>0</v>
      </c>
      <c r="N3982">
        <v>0</v>
      </c>
    </row>
    <row r="3983" spans="1:14" x14ac:dyDescent="0.25">
      <c r="A3983" t="s">
        <v>8078</v>
      </c>
      <c r="B3983" t="s">
        <v>77</v>
      </c>
      <c r="C3983" t="s">
        <v>215</v>
      </c>
      <c r="D3983" t="s">
        <v>4068</v>
      </c>
      <c r="E3983">
        <v>0</v>
      </c>
      <c r="F3983">
        <v>0</v>
      </c>
      <c r="G3983">
        <v>0</v>
      </c>
      <c r="H3983">
        <v>0</v>
      </c>
      <c r="I3983">
        <v>0</v>
      </c>
      <c r="J3983">
        <v>1</v>
      </c>
      <c r="K3983">
        <v>0</v>
      </c>
      <c r="L3983">
        <v>0</v>
      </c>
      <c r="M3983">
        <v>0</v>
      </c>
      <c r="N3983">
        <v>0</v>
      </c>
    </row>
    <row r="3984" spans="1:14" x14ac:dyDescent="0.25">
      <c r="A3984" t="s">
        <v>8079</v>
      </c>
      <c r="B3984" t="s">
        <v>77</v>
      </c>
      <c r="C3984" t="s">
        <v>215</v>
      </c>
      <c r="D3984" t="s">
        <v>4050</v>
      </c>
      <c r="E3984">
        <v>1</v>
      </c>
      <c r="F3984">
        <v>0</v>
      </c>
      <c r="G3984">
        <v>1</v>
      </c>
      <c r="H3984">
        <v>0</v>
      </c>
      <c r="I3984">
        <v>0</v>
      </c>
      <c r="J3984">
        <v>0</v>
      </c>
      <c r="K3984">
        <v>0</v>
      </c>
      <c r="L3984">
        <v>0</v>
      </c>
      <c r="M3984">
        <v>0</v>
      </c>
      <c r="N3984">
        <v>0</v>
      </c>
    </row>
    <row r="3985" spans="1:14" x14ac:dyDescent="0.25">
      <c r="A3985" t="s">
        <v>8080</v>
      </c>
      <c r="B3985" t="s">
        <v>77</v>
      </c>
      <c r="C3985" t="s">
        <v>215</v>
      </c>
      <c r="D3985" t="s">
        <v>4052</v>
      </c>
      <c r="E3985">
        <v>0</v>
      </c>
      <c r="F3985">
        <v>0</v>
      </c>
      <c r="G3985">
        <v>0</v>
      </c>
      <c r="H3985">
        <v>0</v>
      </c>
      <c r="I3985">
        <v>0</v>
      </c>
      <c r="J3985">
        <v>1</v>
      </c>
      <c r="K3985">
        <v>0</v>
      </c>
      <c r="L3985">
        <v>0</v>
      </c>
      <c r="M3985">
        <v>0</v>
      </c>
      <c r="N3985">
        <v>0</v>
      </c>
    </row>
    <row r="3986" spans="1:14" x14ac:dyDescent="0.25">
      <c r="A3986" t="s">
        <v>8081</v>
      </c>
      <c r="B3986" t="s">
        <v>77</v>
      </c>
      <c r="C3986" t="s">
        <v>215</v>
      </c>
      <c r="D3986" t="s">
        <v>4054</v>
      </c>
      <c r="E3986">
        <v>1</v>
      </c>
      <c r="F3986">
        <v>0</v>
      </c>
      <c r="G3986">
        <v>1</v>
      </c>
      <c r="H3986">
        <v>0</v>
      </c>
      <c r="I3986">
        <v>0</v>
      </c>
      <c r="J3986">
        <v>0</v>
      </c>
      <c r="K3986">
        <v>0</v>
      </c>
      <c r="L3986">
        <v>0</v>
      </c>
      <c r="M3986">
        <v>0</v>
      </c>
      <c r="N3986">
        <v>0</v>
      </c>
    </row>
    <row r="3987" spans="1:14" x14ac:dyDescent="0.25">
      <c r="A3987" t="s">
        <v>8082</v>
      </c>
      <c r="B3987" t="s">
        <v>77</v>
      </c>
      <c r="C3987" t="s">
        <v>215</v>
      </c>
      <c r="D3987" t="s">
        <v>4056</v>
      </c>
      <c r="E3987">
        <v>0</v>
      </c>
      <c r="F3987">
        <v>0</v>
      </c>
      <c r="G3987">
        <v>0</v>
      </c>
      <c r="H3987">
        <v>0</v>
      </c>
      <c r="I3987">
        <v>0</v>
      </c>
      <c r="J3987">
        <v>0</v>
      </c>
      <c r="K3987">
        <v>1</v>
      </c>
      <c r="L3987">
        <v>1</v>
      </c>
      <c r="M3987">
        <v>0</v>
      </c>
      <c r="N3987">
        <v>0</v>
      </c>
    </row>
    <row r="3988" spans="1:14" x14ac:dyDescent="0.25">
      <c r="A3988" t="s">
        <v>8083</v>
      </c>
      <c r="B3988" t="s">
        <v>77</v>
      </c>
      <c r="C3988" t="s">
        <v>215</v>
      </c>
      <c r="D3988" t="s">
        <v>4058</v>
      </c>
      <c r="E3988">
        <v>0</v>
      </c>
      <c r="F3988">
        <v>0</v>
      </c>
      <c r="G3988">
        <v>0</v>
      </c>
      <c r="H3988">
        <v>0</v>
      </c>
      <c r="I3988">
        <v>0</v>
      </c>
      <c r="J3988">
        <v>0</v>
      </c>
      <c r="K3988">
        <v>1</v>
      </c>
      <c r="L3988">
        <v>1</v>
      </c>
      <c r="M3988">
        <v>0</v>
      </c>
      <c r="N3988">
        <v>0</v>
      </c>
    </row>
    <row r="3989" spans="1:14" x14ac:dyDescent="0.25">
      <c r="A3989" t="s">
        <v>8084</v>
      </c>
      <c r="B3989" t="s">
        <v>77</v>
      </c>
      <c r="C3989" t="s">
        <v>216</v>
      </c>
      <c r="D3989" t="s">
        <v>4060</v>
      </c>
      <c r="E3989">
        <v>0</v>
      </c>
      <c r="F3989">
        <v>0</v>
      </c>
      <c r="G3989">
        <v>0</v>
      </c>
      <c r="H3989">
        <v>0</v>
      </c>
      <c r="I3989">
        <v>0</v>
      </c>
      <c r="J3989">
        <v>2</v>
      </c>
      <c r="K3989">
        <v>0</v>
      </c>
      <c r="L3989">
        <v>0</v>
      </c>
      <c r="M3989">
        <v>0</v>
      </c>
      <c r="N3989">
        <v>0</v>
      </c>
    </row>
    <row r="3990" spans="1:14" x14ac:dyDescent="0.25">
      <c r="A3990" t="s">
        <v>8085</v>
      </c>
      <c r="B3990" t="s">
        <v>77</v>
      </c>
      <c r="C3990" t="s">
        <v>216</v>
      </c>
      <c r="D3990" t="s">
        <v>4062</v>
      </c>
      <c r="E3990">
        <v>2</v>
      </c>
      <c r="F3990">
        <v>0</v>
      </c>
      <c r="G3990">
        <v>2</v>
      </c>
      <c r="H3990">
        <v>0</v>
      </c>
      <c r="I3990">
        <v>0</v>
      </c>
      <c r="J3990">
        <v>0</v>
      </c>
      <c r="K3990">
        <v>0</v>
      </c>
      <c r="L3990">
        <v>0</v>
      </c>
      <c r="M3990">
        <v>0</v>
      </c>
      <c r="N3990">
        <v>0</v>
      </c>
    </row>
    <row r="3991" spans="1:14" x14ac:dyDescent="0.25">
      <c r="A3991" t="s">
        <v>8086</v>
      </c>
      <c r="B3991" t="s">
        <v>77</v>
      </c>
      <c r="C3991" t="s">
        <v>216</v>
      </c>
      <c r="D3991" t="s">
        <v>4064</v>
      </c>
      <c r="E3991">
        <v>2</v>
      </c>
      <c r="F3991">
        <v>0</v>
      </c>
      <c r="G3991">
        <v>2</v>
      </c>
      <c r="H3991">
        <v>0</v>
      </c>
      <c r="I3991">
        <v>0</v>
      </c>
      <c r="J3991">
        <v>0</v>
      </c>
      <c r="K3991">
        <v>0</v>
      </c>
      <c r="L3991">
        <v>0</v>
      </c>
      <c r="M3991">
        <v>0</v>
      </c>
      <c r="N3991">
        <v>0</v>
      </c>
    </row>
    <row r="3992" spans="1:14" x14ac:dyDescent="0.25">
      <c r="A3992" t="s">
        <v>8087</v>
      </c>
      <c r="B3992" t="s">
        <v>77</v>
      </c>
      <c r="C3992" t="s">
        <v>216</v>
      </c>
      <c r="D3992" t="s">
        <v>4066</v>
      </c>
      <c r="E3992">
        <v>2</v>
      </c>
      <c r="F3992">
        <v>0</v>
      </c>
      <c r="G3992">
        <v>2</v>
      </c>
      <c r="H3992">
        <v>0</v>
      </c>
      <c r="I3992">
        <v>0</v>
      </c>
      <c r="J3992">
        <v>0</v>
      </c>
      <c r="K3992">
        <v>0</v>
      </c>
      <c r="L3992">
        <v>0</v>
      </c>
      <c r="M3992">
        <v>0</v>
      </c>
      <c r="N3992">
        <v>0</v>
      </c>
    </row>
    <row r="3993" spans="1:14" x14ac:dyDescent="0.25">
      <c r="A3993" t="s">
        <v>8088</v>
      </c>
      <c r="B3993" t="s">
        <v>77</v>
      </c>
      <c r="C3993" t="s">
        <v>216</v>
      </c>
      <c r="D3993" t="s">
        <v>4068</v>
      </c>
      <c r="E3993">
        <v>0</v>
      </c>
      <c r="F3993">
        <v>0</v>
      </c>
      <c r="G3993">
        <v>0</v>
      </c>
      <c r="H3993">
        <v>0</v>
      </c>
      <c r="I3993">
        <v>0</v>
      </c>
      <c r="J3993">
        <v>2</v>
      </c>
      <c r="K3993">
        <v>0</v>
      </c>
      <c r="L3993">
        <v>0</v>
      </c>
      <c r="M3993">
        <v>0</v>
      </c>
      <c r="N3993">
        <v>0</v>
      </c>
    </row>
    <row r="3994" spans="1:14" x14ac:dyDescent="0.25">
      <c r="A3994" t="s">
        <v>8089</v>
      </c>
      <c r="B3994" t="s">
        <v>77</v>
      </c>
      <c r="C3994" t="s">
        <v>216</v>
      </c>
      <c r="D3994" t="s">
        <v>4050</v>
      </c>
      <c r="E3994">
        <v>2</v>
      </c>
      <c r="F3994">
        <v>0</v>
      </c>
      <c r="G3994">
        <v>2</v>
      </c>
      <c r="H3994">
        <v>0</v>
      </c>
      <c r="I3994">
        <v>0</v>
      </c>
      <c r="J3994">
        <v>0</v>
      </c>
      <c r="K3994">
        <v>0</v>
      </c>
      <c r="L3994">
        <v>0</v>
      </c>
      <c r="M3994">
        <v>0</v>
      </c>
      <c r="N3994">
        <v>0</v>
      </c>
    </row>
    <row r="3995" spans="1:14" x14ac:dyDescent="0.25">
      <c r="A3995" t="s">
        <v>8090</v>
      </c>
      <c r="B3995" t="s">
        <v>77</v>
      </c>
      <c r="C3995" t="s">
        <v>216</v>
      </c>
      <c r="D3995" t="s">
        <v>4052</v>
      </c>
      <c r="E3995">
        <v>0</v>
      </c>
      <c r="F3995">
        <v>0</v>
      </c>
      <c r="G3995">
        <v>0</v>
      </c>
      <c r="H3995">
        <v>0</v>
      </c>
      <c r="I3995">
        <v>0</v>
      </c>
      <c r="J3995">
        <v>2</v>
      </c>
      <c r="K3995">
        <v>0</v>
      </c>
      <c r="L3995">
        <v>0</v>
      </c>
      <c r="M3995">
        <v>0</v>
      </c>
      <c r="N3995">
        <v>0</v>
      </c>
    </row>
    <row r="3996" spans="1:14" x14ac:dyDescent="0.25">
      <c r="A3996" t="s">
        <v>8091</v>
      </c>
      <c r="B3996" t="s">
        <v>77</v>
      </c>
      <c r="C3996" t="s">
        <v>216</v>
      </c>
      <c r="D3996" t="s">
        <v>4054</v>
      </c>
      <c r="E3996">
        <v>2</v>
      </c>
      <c r="F3996">
        <v>0</v>
      </c>
      <c r="G3996">
        <v>2</v>
      </c>
      <c r="H3996">
        <v>0</v>
      </c>
      <c r="I3996">
        <v>0</v>
      </c>
      <c r="J3996">
        <v>0</v>
      </c>
      <c r="K3996">
        <v>0</v>
      </c>
      <c r="L3996">
        <v>0</v>
      </c>
      <c r="M3996">
        <v>0</v>
      </c>
      <c r="N3996">
        <v>0</v>
      </c>
    </row>
    <row r="3997" spans="1:14" x14ac:dyDescent="0.25">
      <c r="A3997" t="s">
        <v>8092</v>
      </c>
      <c r="B3997" t="s">
        <v>77</v>
      </c>
      <c r="C3997" t="s">
        <v>216</v>
      </c>
      <c r="D3997" t="s">
        <v>4056</v>
      </c>
      <c r="E3997">
        <v>0</v>
      </c>
      <c r="F3997">
        <v>0</v>
      </c>
      <c r="G3997">
        <v>0</v>
      </c>
      <c r="H3997">
        <v>0</v>
      </c>
      <c r="I3997">
        <v>0</v>
      </c>
      <c r="J3997">
        <v>0</v>
      </c>
      <c r="K3997">
        <v>2</v>
      </c>
      <c r="L3997">
        <v>2</v>
      </c>
      <c r="M3997">
        <v>0</v>
      </c>
      <c r="N3997">
        <v>0</v>
      </c>
    </row>
    <row r="3998" spans="1:14" x14ac:dyDescent="0.25">
      <c r="A3998" t="s">
        <v>8093</v>
      </c>
      <c r="B3998" t="s">
        <v>77</v>
      </c>
      <c r="C3998" t="s">
        <v>216</v>
      </c>
      <c r="D3998" t="s">
        <v>4058</v>
      </c>
      <c r="E3998">
        <v>0</v>
      </c>
      <c r="F3998">
        <v>0</v>
      </c>
      <c r="G3998">
        <v>0</v>
      </c>
      <c r="H3998">
        <v>0</v>
      </c>
      <c r="I3998">
        <v>0</v>
      </c>
      <c r="J3998">
        <v>0</v>
      </c>
      <c r="K3998">
        <v>1</v>
      </c>
      <c r="L3998">
        <v>1</v>
      </c>
      <c r="M3998">
        <v>0</v>
      </c>
      <c r="N3998">
        <v>0</v>
      </c>
    </row>
    <row r="3999" spans="1:14" x14ac:dyDescent="0.25">
      <c r="A3999" t="s">
        <v>8094</v>
      </c>
      <c r="B3999" t="s">
        <v>77</v>
      </c>
      <c r="C3999" t="s">
        <v>218</v>
      </c>
      <c r="D3999" t="s">
        <v>4060</v>
      </c>
      <c r="E3999">
        <v>3</v>
      </c>
      <c r="F3999">
        <v>1</v>
      </c>
      <c r="G3999">
        <v>2</v>
      </c>
      <c r="H3999">
        <v>0</v>
      </c>
      <c r="I3999">
        <v>0</v>
      </c>
      <c r="J3999">
        <v>6</v>
      </c>
      <c r="K3999">
        <v>0</v>
      </c>
      <c r="L3999">
        <v>0</v>
      </c>
      <c r="M3999">
        <v>0</v>
      </c>
      <c r="N3999">
        <v>0</v>
      </c>
    </row>
    <row r="4000" spans="1:14" x14ac:dyDescent="0.25">
      <c r="A4000" t="s">
        <v>8095</v>
      </c>
      <c r="B4000" t="s">
        <v>77</v>
      </c>
      <c r="C4000" t="s">
        <v>218</v>
      </c>
      <c r="D4000" t="s">
        <v>4062</v>
      </c>
      <c r="E4000">
        <v>9</v>
      </c>
      <c r="F4000">
        <v>3</v>
      </c>
      <c r="G4000">
        <v>6</v>
      </c>
      <c r="H4000">
        <v>0</v>
      </c>
      <c r="I4000">
        <v>0</v>
      </c>
      <c r="J4000">
        <v>0</v>
      </c>
      <c r="K4000">
        <v>0</v>
      </c>
      <c r="L4000">
        <v>0</v>
      </c>
      <c r="M4000">
        <v>0</v>
      </c>
      <c r="N4000">
        <v>0</v>
      </c>
    </row>
    <row r="4001" spans="1:14" x14ac:dyDescent="0.25">
      <c r="A4001" t="s">
        <v>8096</v>
      </c>
      <c r="B4001" t="s">
        <v>77</v>
      </c>
      <c r="C4001" t="s">
        <v>218</v>
      </c>
      <c r="D4001" t="s">
        <v>4064</v>
      </c>
      <c r="E4001">
        <v>6</v>
      </c>
      <c r="F4001">
        <v>2</v>
      </c>
      <c r="G4001">
        <v>4</v>
      </c>
      <c r="H4001">
        <v>0</v>
      </c>
      <c r="I4001">
        <v>0</v>
      </c>
      <c r="J4001">
        <v>3</v>
      </c>
      <c r="K4001">
        <v>0</v>
      </c>
      <c r="L4001">
        <v>0</v>
      </c>
      <c r="M4001">
        <v>0</v>
      </c>
      <c r="N4001">
        <v>0</v>
      </c>
    </row>
    <row r="4002" spans="1:14" x14ac:dyDescent="0.25">
      <c r="A4002" t="s">
        <v>8097</v>
      </c>
      <c r="B4002" t="s">
        <v>77</v>
      </c>
      <c r="C4002" t="s">
        <v>218</v>
      </c>
      <c r="D4002" t="s">
        <v>4066</v>
      </c>
      <c r="E4002">
        <v>9</v>
      </c>
      <c r="F4002">
        <v>3</v>
      </c>
      <c r="G4002">
        <v>6</v>
      </c>
      <c r="H4002">
        <v>0</v>
      </c>
      <c r="I4002">
        <v>0</v>
      </c>
      <c r="J4002">
        <v>0</v>
      </c>
      <c r="K4002">
        <v>0</v>
      </c>
      <c r="L4002">
        <v>0</v>
      </c>
      <c r="M4002">
        <v>0</v>
      </c>
      <c r="N4002">
        <v>0</v>
      </c>
    </row>
    <row r="4003" spans="1:14" x14ac:dyDescent="0.25">
      <c r="A4003" t="s">
        <v>8098</v>
      </c>
      <c r="B4003" t="s">
        <v>77</v>
      </c>
      <c r="C4003" t="s">
        <v>218</v>
      </c>
      <c r="D4003" t="s">
        <v>4068</v>
      </c>
      <c r="E4003">
        <v>3</v>
      </c>
      <c r="F4003">
        <v>1</v>
      </c>
      <c r="G4003">
        <v>2</v>
      </c>
      <c r="H4003">
        <v>0</v>
      </c>
      <c r="I4003">
        <v>0</v>
      </c>
      <c r="J4003">
        <v>6</v>
      </c>
      <c r="K4003">
        <v>0</v>
      </c>
      <c r="L4003">
        <v>0</v>
      </c>
      <c r="M4003">
        <v>0</v>
      </c>
      <c r="N4003">
        <v>0</v>
      </c>
    </row>
    <row r="4004" spans="1:14" x14ac:dyDescent="0.25">
      <c r="A4004" t="s">
        <v>8099</v>
      </c>
      <c r="B4004" t="s">
        <v>77</v>
      </c>
      <c r="C4004" t="s">
        <v>218</v>
      </c>
      <c r="D4004" t="s">
        <v>4050</v>
      </c>
      <c r="E4004">
        <v>6</v>
      </c>
      <c r="F4004">
        <v>3</v>
      </c>
      <c r="G4004">
        <v>3</v>
      </c>
      <c r="H4004">
        <v>0</v>
      </c>
      <c r="I4004">
        <v>0</v>
      </c>
      <c r="J4004">
        <v>3</v>
      </c>
      <c r="K4004">
        <v>0</v>
      </c>
      <c r="L4004">
        <v>0</v>
      </c>
      <c r="M4004">
        <v>0</v>
      </c>
      <c r="N4004">
        <v>0</v>
      </c>
    </row>
    <row r="4005" spans="1:14" x14ac:dyDescent="0.25">
      <c r="A4005" t="s">
        <v>8100</v>
      </c>
      <c r="B4005" t="s">
        <v>77</v>
      </c>
      <c r="C4005" t="s">
        <v>218</v>
      </c>
      <c r="D4005" t="s">
        <v>4052</v>
      </c>
      <c r="E4005">
        <v>3</v>
      </c>
      <c r="F4005">
        <v>1</v>
      </c>
      <c r="G4005">
        <v>2</v>
      </c>
      <c r="H4005">
        <v>0</v>
      </c>
      <c r="I4005">
        <v>0</v>
      </c>
      <c r="J4005">
        <v>6</v>
      </c>
      <c r="K4005">
        <v>0</v>
      </c>
      <c r="L4005">
        <v>0</v>
      </c>
      <c r="M4005">
        <v>0</v>
      </c>
      <c r="N4005">
        <v>0</v>
      </c>
    </row>
    <row r="4006" spans="1:14" x14ac:dyDescent="0.25">
      <c r="A4006" t="s">
        <v>8101</v>
      </c>
      <c r="B4006" t="s">
        <v>77</v>
      </c>
      <c r="C4006" t="s">
        <v>218</v>
      </c>
      <c r="D4006" t="s">
        <v>4054</v>
      </c>
      <c r="E4006">
        <v>6</v>
      </c>
      <c r="F4006">
        <v>2</v>
      </c>
      <c r="G4006">
        <v>4</v>
      </c>
      <c r="H4006">
        <v>0</v>
      </c>
      <c r="I4006">
        <v>0</v>
      </c>
      <c r="J4006">
        <v>3</v>
      </c>
      <c r="K4006">
        <v>0</v>
      </c>
      <c r="L4006">
        <v>0</v>
      </c>
      <c r="M4006">
        <v>0</v>
      </c>
      <c r="N4006">
        <v>0</v>
      </c>
    </row>
    <row r="4007" spans="1:14" x14ac:dyDescent="0.25">
      <c r="A4007" t="s">
        <v>8102</v>
      </c>
      <c r="B4007" t="s">
        <v>77</v>
      </c>
      <c r="C4007" t="s">
        <v>218</v>
      </c>
      <c r="D4007" t="s">
        <v>4056</v>
      </c>
      <c r="E4007">
        <v>0</v>
      </c>
      <c r="F4007">
        <v>0</v>
      </c>
      <c r="G4007">
        <v>0</v>
      </c>
      <c r="H4007">
        <v>0</v>
      </c>
      <c r="I4007">
        <v>0</v>
      </c>
      <c r="J4007">
        <v>0</v>
      </c>
      <c r="K4007">
        <v>9</v>
      </c>
      <c r="L4007">
        <v>9</v>
      </c>
      <c r="M4007">
        <v>0</v>
      </c>
      <c r="N4007">
        <v>0</v>
      </c>
    </row>
    <row r="4008" spans="1:14" x14ac:dyDescent="0.25">
      <c r="A4008" t="s">
        <v>8103</v>
      </c>
      <c r="B4008" t="s">
        <v>77</v>
      </c>
      <c r="C4008" t="s">
        <v>218</v>
      </c>
      <c r="D4008" t="s">
        <v>4058</v>
      </c>
      <c r="E4008">
        <v>0</v>
      </c>
      <c r="F4008">
        <v>0</v>
      </c>
      <c r="G4008">
        <v>0</v>
      </c>
      <c r="H4008">
        <v>0</v>
      </c>
      <c r="I4008">
        <v>0</v>
      </c>
      <c r="J4008">
        <v>0</v>
      </c>
      <c r="K4008">
        <v>6</v>
      </c>
      <c r="L4008">
        <v>6</v>
      </c>
      <c r="M4008">
        <v>0</v>
      </c>
      <c r="N4008">
        <v>0</v>
      </c>
    </row>
    <row r="4009" spans="1:14" x14ac:dyDescent="0.25">
      <c r="A4009" t="s">
        <v>8104</v>
      </c>
      <c r="B4009" t="s">
        <v>77</v>
      </c>
      <c r="C4009" t="s">
        <v>220</v>
      </c>
      <c r="D4009" t="s">
        <v>4060</v>
      </c>
      <c r="E4009">
        <v>0</v>
      </c>
      <c r="F4009">
        <v>0</v>
      </c>
      <c r="G4009">
        <v>0</v>
      </c>
      <c r="H4009">
        <v>0</v>
      </c>
      <c r="I4009">
        <v>0</v>
      </c>
      <c r="J4009">
        <v>1</v>
      </c>
      <c r="K4009">
        <v>0</v>
      </c>
      <c r="L4009">
        <v>0</v>
      </c>
      <c r="M4009">
        <v>0</v>
      </c>
      <c r="N4009">
        <v>0</v>
      </c>
    </row>
    <row r="4010" spans="1:14" x14ac:dyDescent="0.25">
      <c r="A4010" t="s">
        <v>8105</v>
      </c>
      <c r="B4010" t="s">
        <v>77</v>
      </c>
      <c r="C4010" t="s">
        <v>220</v>
      </c>
      <c r="D4010" t="s">
        <v>4062</v>
      </c>
      <c r="E4010">
        <v>1</v>
      </c>
      <c r="F4010">
        <v>0</v>
      </c>
      <c r="G4010">
        <v>1</v>
      </c>
      <c r="H4010">
        <v>0</v>
      </c>
      <c r="I4010">
        <v>0</v>
      </c>
      <c r="J4010">
        <v>0</v>
      </c>
      <c r="K4010">
        <v>0</v>
      </c>
      <c r="L4010">
        <v>0</v>
      </c>
      <c r="M4010">
        <v>0</v>
      </c>
      <c r="N4010">
        <v>0</v>
      </c>
    </row>
    <row r="4011" spans="1:14" x14ac:dyDescent="0.25">
      <c r="A4011" t="s">
        <v>8106</v>
      </c>
      <c r="B4011" t="s">
        <v>77</v>
      </c>
      <c r="C4011" t="s">
        <v>220</v>
      </c>
      <c r="D4011" t="s">
        <v>4064</v>
      </c>
      <c r="E4011">
        <v>1</v>
      </c>
      <c r="F4011">
        <v>0</v>
      </c>
      <c r="G4011">
        <v>1</v>
      </c>
      <c r="H4011">
        <v>0</v>
      </c>
      <c r="I4011">
        <v>0</v>
      </c>
      <c r="J4011">
        <v>0</v>
      </c>
      <c r="K4011">
        <v>0</v>
      </c>
      <c r="L4011">
        <v>0</v>
      </c>
      <c r="M4011">
        <v>0</v>
      </c>
      <c r="N4011">
        <v>0</v>
      </c>
    </row>
    <row r="4012" spans="1:14" x14ac:dyDescent="0.25">
      <c r="A4012" t="s">
        <v>8107</v>
      </c>
      <c r="B4012" t="s">
        <v>77</v>
      </c>
      <c r="C4012" t="s">
        <v>220</v>
      </c>
      <c r="D4012" t="s">
        <v>4066</v>
      </c>
      <c r="E4012">
        <v>1</v>
      </c>
      <c r="F4012">
        <v>0</v>
      </c>
      <c r="G4012">
        <v>1</v>
      </c>
      <c r="H4012">
        <v>0</v>
      </c>
      <c r="I4012">
        <v>0</v>
      </c>
      <c r="J4012">
        <v>0</v>
      </c>
      <c r="K4012">
        <v>0</v>
      </c>
      <c r="L4012">
        <v>0</v>
      </c>
      <c r="M4012">
        <v>0</v>
      </c>
      <c r="N4012">
        <v>0</v>
      </c>
    </row>
    <row r="4013" spans="1:14" x14ac:dyDescent="0.25">
      <c r="A4013" t="s">
        <v>8108</v>
      </c>
      <c r="B4013" t="s">
        <v>77</v>
      </c>
      <c r="C4013" t="s">
        <v>220</v>
      </c>
      <c r="D4013" t="s">
        <v>4068</v>
      </c>
      <c r="E4013">
        <v>0</v>
      </c>
      <c r="F4013">
        <v>0</v>
      </c>
      <c r="G4013">
        <v>0</v>
      </c>
      <c r="H4013">
        <v>0</v>
      </c>
      <c r="I4013">
        <v>0</v>
      </c>
      <c r="J4013">
        <v>1</v>
      </c>
      <c r="K4013">
        <v>0</v>
      </c>
      <c r="L4013">
        <v>0</v>
      </c>
      <c r="M4013">
        <v>0</v>
      </c>
      <c r="N4013">
        <v>0</v>
      </c>
    </row>
    <row r="4014" spans="1:14" x14ac:dyDescent="0.25">
      <c r="A4014" t="s">
        <v>8109</v>
      </c>
      <c r="B4014" t="s">
        <v>77</v>
      </c>
      <c r="C4014" t="s">
        <v>220</v>
      </c>
      <c r="D4014" t="s">
        <v>4050</v>
      </c>
      <c r="E4014">
        <v>1</v>
      </c>
      <c r="F4014">
        <v>0</v>
      </c>
      <c r="G4014">
        <v>1</v>
      </c>
      <c r="H4014">
        <v>0</v>
      </c>
      <c r="I4014">
        <v>0</v>
      </c>
      <c r="J4014">
        <v>0</v>
      </c>
      <c r="K4014">
        <v>0</v>
      </c>
      <c r="L4014">
        <v>0</v>
      </c>
      <c r="M4014">
        <v>0</v>
      </c>
      <c r="N4014">
        <v>0</v>
      </c>
    </row>
    <row r="4015" spans="1:14" x14ac:dyDescent="0.25">
      <c r="A4015" t="s">
        <v>8110</v>
      </c>
      <c r="B4015" t="s">
        <v>77</v>
      </c>
      <c r="C4015" t="s">
        <v>220</v>
      </c>
      <c r="D4015" t="s">
        <v>4052</v>
      </c>
      <c r="E4015">
        <v>0</v>
      </c>
      <c r="F4015">
        <v>0</v>
      </c>
      <c r="G4015">
        <v>0</v>
      </c>
      <c r="H4015">
        <v>0</v>
      </c>
      <c r="I4015">
        <v>0</v>
      </c>
      <c r="J4015">
        <v>1</v>
      </c>
      <c r="K4015">
        <v>0</v>
      </c>
      <c r="L4015">
        <v>0</v>
      </c>
      <c r="M4015">
        <v>0</v>
      </c>
      <c r="N4015">
        <v>0</v>
      </c>
    </row>
    <row r="4016" spans="1:14" x14ac:dyDescent="0.25">
      <c r="A4016" t="s">
        <v>8111</v>
      </c>
      <c r="B4016" t="s">
        <v>77</v>
      </c>
      <c r="C4016" t="s">
        <v>220</v>
      </c>
      <c r="D4016" t="s">
        <v>4054</v>
      </c>
      <c r="E4016">
        <v>1</v>
      </c>
      <c r="F4016">
        <v>0</v>
      </c>
      <c r="G4016">
        <v>1</v>
      </c>
      <c r="H4016">
        <v>0</v>
      </c>
      <c r="I4016">
        <v>0</v>
      </c>
      <c r="J4016">
        <v>0</v>
      </c>
      <c r="K4016">
        <v>0</v>
      </c>
      <c r="L4016">
        <v>0</v>
      </c>
      <c r="M4016">
        <v>0</v>
      </c>
      <c r="N4016">
        <v>0</v>
      </c>
    </row>
    <row r="4017" spans="1:14" x14ac:dyDescent="0.25">
      <c r="A4017" t="s">
        <v>8112</v>
      </c>
      <c r="B4017" t="s">
        <v>77</v>
      </c>
      <c r="C4017" t="s">
        <v>220</v>
      </c>
      <c r="D4017" t="s">
        <v>4056</v>
      </c>
      <c r="E4017">
        <v>0</v>
      </c>
      <c r="F4017">
        <v>0</v>
      </c>
      <c r="G4017">
        <v>0</v>
      </c>
      <c r="H4017">
        <v>0</v>
      </c>
      <c r="I4017">
        <v>0</v>
      </c>
      <c r="J4017">
        <v>0</v>
      </c>
      <c r="K4017">
        <v>1</v>
      </c>
      <c r="L4017">
        <v>1</v>
      </c>
      <c r="M4017">
        <v>0</v>
      </c>
      <c r="N4017">
        <v>0</v>
      </c>
    </row>
    <row r="4018" spans="1:14" x14ac:dyDescent="0.25">
      <c r="A4018" t="s">
        <v>8113</v>
      </c>
      <c r="B4018" t="s">
        <v>77</v>
      </c>
      <c r="C4018" t="s">
        <v>220</v>
      </c>
      <c r="D4018" t="s">
        <v>4058</v>
      </c>
      <c r="E4018">
        <v>0</v>
      </c>
      <c r="F4018">
        <v>0</v>
      </c>
      <c r="G4018">
        <v>0</v>
      </c>
      <c r="H4018">
        <v>0</v>
      </c>
      <c r="I4018">
        <v>0</v>
      </c>
      <c r="J4018">
        <v>0</v>
      </c>
      <c r="K4018">
        <v>1</v>
      </c>
      <c r="L4018">
        <v>1</v>
      </c>
      <c r="M4018">
        <v>0</v>
      </c>
      <c r="N4018">
        <v>0</v>
      </c>
    </row>
    <row r="4019" spans="1:14" x14ac:dyDescent="0.25">
      <c r="A4019" t="s">
        <v>8114</v>
      </c>
      <c r="B4019" t="s">
        <v>77</v>
      </c>
      <c r="C4019" t="s">
        <v>226</v>
      </c>
      <c r="D4019" t="s">
        <v>4060</v>
      </c>
      <c r="E4019">
        <v>0</v>
      </c>
      <c r="F4019">
        <v>0</v>
      </c>
      <c r="G4019">
        <v>0</v>
      </c>
      <c r="H4019">
        <v>0</v>
      </c>
      <c r="I4019">
        <v>0</v>
      </c>
      <c r="J4019">
        <v>3</v>
      </c>
      <c r="K4019">
        <v>0</v>
      </c>
      <c r="L4019">
        <v>0</v>
      </c>
      <c r="M4019">
        <v>0</v>
      </c>
      <c r="N4019">
        <v>0</v>
      </c>
    </row>
    <row r="4020" spans="1:14" x14ac:dyDescent="0.25">
      <c r="A4020" t="s">
        <v>8115</v>
      </c>
      <c r="B4020" t="s">
        <v>77</v>
      </c>
      <c r="C4020" t="s">
        <v>226</v>
      </c>
      <c r="D4020" t="s">
        <v>4062</v>
      </c>
      <c r="E4020">
        <v>3</v>
      </c>
      <c r="F4020">
        <v>2</v>
      </c>
      <c r="G4020">
        <v>1</v>
      </c>
      <c r="H4020">
        <v>0</v>
      </c>
      <c r="I4020">
        <v>0</v>
      </c>
      <c r="J4020">
        <v>0</v>
      </c>
      <c r="K4020">
        <v>0</v>
      </c>
      <c r="L4020">
        <v>0</v>
      </c>
      <c r="M4020">
        <v>0</v>
      </c>
      <c r="N4020">
        <v>0</v>
      </c>
    </row>
    <row r="4021" spans="1:14" x14ac:dyDescent="0.25">
      <c r="A4021" t="s">
        <v>8116</v>
      </c>
      <c r="B4021" t="s">
        <v>77</v>
      </c>
      <c r="C4021" t="s">
        <v>226</v>
      </c>
      <c r="D4021" t="s">
        <v>4064</v>
      </c>
      <c r="E4021">
        <v>3</v>
      </c>
      <c r="F4021">
        <v>2</v>
      </c>
      <c r="G4021">
        <v>1</v>
      </c>
      <c r="H4021">
        <v>0</v>
      </c>
      <c r="I4021">
        <v>0</v>
      </c>
      <c r="J4021">
        <v>0</v>
      </c>
      <c r="K4021">
        <v>0</v>
      </c>
      <c r="L4021">
        <v>0</v>
      </c>
      <c r="M4021">
        <v>0</v>
      </c>
      <c r="N4021">
        <v>0</v>
      </c>
    </row>
    <row r="4022" spans="1:14" x14ac:dyDescent="0.25">
      <c r="A4022" t="s">
        <v>8117</v>
      </c>
      <c r="B4022" t="s">
        <v>77</v>
      </c>
      <c r="C4022" t="s">
        <v>226</v>
      </c>
      <c r="D4022" t="s">
        <v>4066</v>
      </c>
      <c r="E4022">
        <v>3</v>
      </c>
      <c r="F4022">
        <v>2</v>
      </c>
      <c r="G4022">
        <v>1</v>
      </c>
      <c r="H4022">
        <v>0</v>
      </c>
      <c r="I4022">
        <v>0</v>
      </c>
      <c r="J4022">
        <v>0</v>
      </c>
      <c r="K4022">
        <v>0</v>
      </c>
      <c r="L4022">
        <v>0</v>
      </c>
      <c r="M4022">
        <v>0</v>
      </c>
      <c r="N4022">
        <v>0</v>
      </c>
    </row>
    <row r="4023" spans="1:14" x14ac:dyDescent="0.25">
      <c r="A4023" t="s">
        <v>8118</v>
      </c>
      <c r="B4023" t="s">
        <v>77</v>
      </c>
      <c r="C4023" t="s">
        <v>226</v>
      </c>
      <c r="D4023" t="s">
        <v>4068</v>
      </c>
      <c r="E4023">
        <v>0</v>
      </c>
      <c r="F4023">
        <v>0</v>
      </c>
      <c r="G4023">
        <v>0</v>
      </c>
      <c r="H4023">
        <v>0</v>
      </c>
      <c r="I4023">
        <v>0</v>
      </c>
      <c r="J4023">
        <v>3</v>
      </c>
      <c r="K4023">
        <v>0</v>
      </c>
      <c r="L4023">
        <v>0</v>
      </c>
      <c r="M4023">
        <v>0</v>
      </c>
      <c r="N4023">
        <v>0</v>
      </c>
    </row>
    <row r="4024" spans="1:14" x14ac:dyDescent="0.25">
      <c r="A4024" t="s">
        <v>8119</v>
      </c>
      <c r="B4024" t="s">
        <v>77</v>
      </c>
      <c r="C4024" t="s">
        <v>226</v>
      </c>
      <c r="D4024" t="s">
        <v>4050</v>
      </c>
      <c r="E4024">
        <v>3</v>
      </c>
      <c r="F4024">
        <v>2</v>
      </c>
      <c r="G4024">
        <v>1</v>
      </c>
      <c r="H4024">
        <v>0</v>
      </c>
      <c r="I4024">
        <v>0</v>
      </c>
      <c r="J4024">
        <v>0</v>
      </c>
      <c r="K4024">
        <v>0</v>
      </c>
      <c r="L4024">
        <v>0</v>
      </c>
      <c r="M4024">
        <v>0</v>
      </c>
      <c r="N4024">
        <v>0</v>
      </c>
    </row>
    <row r="4025" spans="1:14" x14ac:dyDescent="0.25">
      <c r="A4025" t="s">
        <v>8120</v>
      </c>
      <c r="B4025" t="s">
        <v>77</v>
      </c>
      <c r="C4025" t="s">
        <v>226</v>
      </c>
      <c r="D4025" t="s">
        <v>4052</v>
      </c>
      <c r="E4025">
        <v>0</v>
      </c>
      <c r="F4025">
        <v>0</v>
      </c>
      <c r="G4025">
        <v>0</v>
      </c>
      <c r="H4025">
        <v>0</v>
      </c>
      <c r="I4025">
        <v>0</v>
      </c>
      <c r="J4025">
        <v>3</v>
      </c>
      <c r="K4025">
        <v>0</v>
      </c>
      <c r="L4025">
        <v>0</v>
      </c>
      <c r="M4025">
        <v>0</v>
      </c>
      <c r="N4025">
        <v>0</v>
      </c>
    </row>
    <row r="4026" spans="1:14" x14ac:dyDescent="0.25">
      <c r="A4026" t="s">
        <v>8121</v>
      </c>
      <c r="B4026" t="s">
        <v>77</v>
      </c>
      <c r="C4026" t="s">
        <v>226</v>
      </c>
      <c r="D4026" t="s">
        <v>4054</v>
      </c>
      <c r="E4026">
        <v>3</v>
      </c>
      <c r="F4026">
        <v>2</v>
      </c>
      <c r="G4026">
        <v>1</v>
      </c>
      <c r="H4026">
        <v>0</v>
      </c>
      <c r="I4026">
        <v>0</v>
      </c>
      <c r="J4026">
        <v>0</v>
      </c>
      <c r="K4026">
        <v>0</v>
      </c>
      <c r="L4026">
        <v>0</v>
      </c>
      <c r="M4026">
        <v>0</v>
      </c>
      <c r="N4026">
        <v>0</v>
      </c>
    </row>
    <row r="4027" spans="1:14" x14ac:dyDescent="0.25">
      <c r="A4027" t="s">
        <v>8122</v>
      </c>
      <c r="B4027" t="s">
        <v>77</v>
      </c>
      <c r="C4027" t="s">
        <v>226</v>
      </c>
      <c r="D4027" t="s">
        <v>4056</v>
      </c>
      <c r="E4027">
        <v>0</v>
      </c>
      <c r="F4027">
        <v>0</v>
      </c>
      <c r="G4027">
        <v>0</v>
      </c>
      <c r="H4027">
        <v>0</v>
      </c>
      <c r="I4027">
        <v>0</v>
      </c>
      <c r="J4027">
        <v>0</v>
      </c>
      <c r="K4027">
        <v>2</v>
      </c>
      <c r="L4027">
        <v>2</v>
      </c>
      <c r="M4027">
        <v>0</v>
      </c>
      <c r="N4027">
        <v>0</v>
      </c>
    </row>
    <row r="4028" spans="1:14" x14ac:dyDescent="0.25">
      <c r="A4028" t="s">
        <v>8123</v>
      </c>
      <c r="B4028" t="s">
        <v>77</v>
      </c>
      <c r="C4028" t="s">
        <v>226</v>
      </c>
      <c r="D4028" t="s">
        <v>4058</v>
      </c>
      <c r="E4028">
        <v>0</v>
      </c>
      <c r="F4028">
        <v>0</v>
      </c>
      <c r="G4028">
        <v>0</v>
      </c>
      <c r="H4028">
        <v>0</v>
      </c>
      <c r="I4028">
        <v>0</v>
      </c>
      <c r="J4028">
        <v>0</v>
      </c>
      <c r="K4028">
        <v>2</v>
      </c>
      <c r="L4028">
        <v>2</v>
      </c>
      <c r="M4028">
        <v>0</v>
      </c>
      <c r="N4028">
        <v>0</v>
      </c>
    </row>
    <row r="4029" spans="1:14" x14ac:dyDescent="0.25">
      <c r="A4029" t="s">
        <v>8124</v>
      </c>
      <c r="B4029" t="s">
        <v>77</v>
      </c>
      <c r="C4029" t="s">
        <v>230</v>
      </c>
      <c r="D4029" t="s">
        <v>4060</v>
      </c>
      <c r="E4029">
        <v>0</v>
      </c>
      <c r="F4029">
        <v>0</v>
      </c>
      <c r="G4029">
        <v>0</v>
      </c>
      <c r="H4029">
        <v>0</v>
      </c>
      <c r="I4029">
        <v>0</v>
      </c>
      <c r="J4029">
        <v>1</v>
      </c>
      <c r="K4029">
        <v>0</v>
      </c>
      <c r="L4029">
        <v>0</v>
      </c>
      <c r="M4029">
        <v>0</v>
      </c>
      <c r="N4029">
        <v>0</v>
      </c>
    </row>
    <row r="4030" spans="1:14" x14ac:dyDescent="0.25">
      <c r="A4030" t="s">
        <v>8125</v>
      </c>
      <c r="B4030" t="s">
        <v>77</v>
      </c>
      <c r="C4030" t="s">
        <v>230</v>
      </c>
      <c r="D4030" t="s">
        <v>4062</v>
      </c>
      <c r="E4030">
        <v>1</v>
      </c>
      <c r="F4030">
        <v>0</v>
      </c>
      <c r="G4030">
        <v>1</v>
      </c>
      <c r="H4030">
        <v>0</v>
      </c>
      <c r="I4030">
        <v>0</v>
      </c>
      <c r="J4030">
        <v>0</v>
      </c>
      <c r="K4030">
        <v>0</v>
      </c>
      <c r="L4030">
        <v>0</v>
      </c>
      <c r="M4030">
        <v>0</v>
      </c>
      <c r="N4030">
        <v>0</v>
      </c>
    </row>
    <row r="4031" spans="1:14" x14ac:dyDescent="0.25">
      <c r="A4031" t="s">
        <v>8126</v>
      </c>
      <c r="B4031" t="s">
        <v>77</v>
      </c>
      <c r="C4031" t="s">
        <v>230</v>
      </c>
      <c r="D4031" t="s">
        <v>4064</v>
      </c>
      <c r="E4031">
        <v>1</v>
      </c>
      <c r="F4031">
        <v>0</v>
      </c>
      <c r="G4031">
        <v>1</v>
      </c>
      <c r="H4031">
        <v>0</v>
      </c>
      <c r="I4031">
        <v>0</v>
      </c>
      <c r="J4031">
        <v>0</v>
      </c>
      <c r="K4031">
        <v>0</v>
      </c>
      <c r="L4031">
        <v>0</v>
      </c>
      <c r="M4031">
        <v>0</v>
      </c>
      <c r="N4031">
        <v>0</v>
      </c>
    </row>
    <row r="4032" spans="1:14" x14ac:dyDescent="0.25">
      <c r="A4032" t="s">
        <v>8127</v>
      </c>
      <c r="B4032" t="s">
        <v>77</v>
      </c>
      <c r="C4032" t="s">
        <v>230</v>
      </c>
      <c r="D4032" t="s">
        <v>4066</v>
      </c>
      <c r="E4032">
        <v>1</v>
      </c>
      <c r="F4032">
        <v>0</v>
      </c>
      <c r="G4032">
        <v>1</v>
      </c>
      <c r="H4032">
        <v>0</v>
      </c>
      <c r="I4032">
        <v>0</v>
      </c>
      <c r="J4032">
        <v>0</v>
      </c>
      <c r="K4032">
        <v>0</v>
      </c>
      <c r="L4032">
        <v>0</v>
      </c>
      <c r="M4032">
        <v>0</v>
      </c>
      <c r="N4032">
        <v>0</v>
      </c>
    </row>
    <row r="4033" spans="1:14" x14ac:dyDescent="0.25">
      <c r="A4033" t="s">
        <v>8128</v>
      </c>
      <c r="B4033" t="s">
        <v>77</v>
      </c>
      <c r="C4033" t="s">
        <v>230</v>
      </c>
      <c r="D4033" t="s">
        <v>4068</v>
      </c>
      <c r="E4033">
        <v>0</v>
      </c>
      <c r="F4033">
        <v>0</v>
      </c>
      <c r="G4033">
        <v>0</v>
      </c>
      <c r="H4033">
        <v>0</v>
      </c>
      <c r="I4033">
        <v>0</v>
      </c>
      <c r="J4033">
        <v>1</v>
      </c>
      <c r="K4033">
        <v>0</v>
      </c>
      <c r="L4033">
        <v>0</v>
      </c>
      <c r="M4033">
        <v>0</v>
      </c>
      <c r="N4033">
        <v>0</v>
      </c>
    </row>
    <row r="4034" spans="1:14" x14ac:dyDescent="0.25">
      <c r="A4034" t="s">
        <v>8129</v>
      </c>
      <c r="B4034" t="s">
        <v>77</v>
      </c>
      <c r="C4034" t="s">
        <v>230</v>
      </c>
      <c r="D4034" t="s">
        <v>4050</v>
      </c>
      <c r="E4034">
        <v>1</v>
      </c>
      <c r="F4034">
        <v>0</v>
      </c>
      <c r="G4034">
        <v>1</v>
      </c>
      <c r="H4034">
        <v>0</v>
      </c>
      <c r="I4034">
        <v>0</v>
      </c>
      <c r="J4034">
        <v>0</v>
      </c>
      <c r="K4034">
        <v>0</v>
      </c>
      <c r="L4034">
        <v>0</v>
      </c>
      <c r="M4034">
        <v>0</v>
      </c>
      <c r="N4034">
        <v>0</v>
      </c>
    </row>
    <row r="4035" spans="1:14" x14ac:dyDescent="0.25">
      <c r="A4035" t="s">
        <v>8130</v>
      </c>
      <c r="B4035" t="s">
        <v>77</v>
      </c>
      <c r="C4035" t="s">
        <v>230</v>
      </c>
      <c r="D4035" t="s">
        <v>4052</v>
      </c>
      <c r="E4035">
        <v>0</v>
      </c>
      <c r="F4035">
        <v>0</v>
      </c>
      <c r="G4035">
        <v>0</v>
      </c>
      <c r="H4035">
        <v>0</v>
      </c>
      <c r="I4035">
        <v>0</v>
      </c>
      <c r="J4035">
        <v>1</v>
      </c>
      <c r="K4035">
        <v>0</v>
      </c>
      <c r="L4035">
        <v>0</v>
      </c>
      <c r="M4035">
        <v>0</v>
      </c>
      <c r="N4035">
        <v>0</v>
      </c>
    </row>
    <row r="4036" spans="1:14" x14ac:dyDescent="0.25">
      <c r="A4036" t="s">
        <v>8131</v>
      </c>
      <c r="B4036" t="s">
        <v>77</v>
      </c>
      <c r="C4036" t="s">
        <v>230</v>
      </c>
      <c r="D4036" t="s">
        <v>4054</v>
      </c>
      <c r="E4036">
        <v>1</v>
      </c>
      <c r="F4036">
        <v>0</v>
      </c>
      <c r="G4036">
        <v>1</v>
      </c>
      <c r="H4036">
        <v>0</v>
      </c>
      <c r="I4036">
        <v>0</v>
      </c>
      <c r="J4036">
        <v>0</v>
      </c>
      <c r="K4036">
        <v>0</v>
      </c>
      <c r="L4036">
        <v>0</v>
      </c>
      <c r="M4036">
        <v>0</v>
      </c>
      <c r="N4036">
        <v>0</v>
      </c>
    </row>
    <row r="4037" spans="1:14" x14ac:dyDescent="0.25">
      <c r="A4037" t="s">
        <v>8132</v>
      </c>
      <c r="B4037" t="s">
        <v>77</v>
      </c>
      <c r="C4037" t="s">
        <v>230</v>
      </c>
      <c r="D4037" t="s">
        <v>4056</v>
      </c>
      <c r="E4037">
        <v>0</v>
      </c>
      <c r="F4037">
        <v>0</v>
      </c>
      <c r="G4037">
        <v>0</v>
      </c>
      <c r="H4037">
        <v>0</v>
      </c>
      <c r="I4037">
        <v>0</v>
      </c>
      <c r="J4037">
        <v>0</v>
      </c>
      <c r="K4037">
        <v>1</v>
      </c>
      <c r="L4037">
        <v>1</v>
      </c>
      <c r="M4037">
        <v>0</v>
      </c>
      <c r="N4037">
        <v>0</v>
      </c>
    </row>
    <row r="4038" spans="1:14" x14ac:dyDescent="0.25">
      <c r="A4038" t="s">
        <v>8133</v>
      </c>
      <c r="B4038" t="s">
        <v>77</v>
      </c>
      <c r="C4038" t="s">
        <v>230</v>
      </c>
      <c r="D4038" t="s">
        <v>4058</v>
      </c>
      <c r="E4038">
        <v>0</v>
      </c>
      <c r="F4038">
        <v>0</v>
      </c>
      <c r="G4038">
        <v>0</v>
      </c>
      <c r="H4038">
        <v>0</v>
      </c>
      <c r="I4038">
        <v>0</v>
      </c>
      <c r="J4038">
        <v>0</v>
      </c>
      <c r="K4038">
        <v>0</v>
      </c>
      <c r="L4038">
        <v>0</v>
      </c>
      <c r="M4038">
        <v>0</v>
      </c>
      <c r="N4038">
        <v>0</v>
      </c>
    </row>
    <row r="4039" spans="1:14" x14ac:dyDescent="0.25">
      <c r="A4039" t="s">
        <v>8134</v>
      </c>
      <c r="B4039" t="s">
        <v>77</v>
      </c>
      <c r="C4039" t="s">
        <v>232</v>
      </c>
      <c r="D4039" t="s">
        <v>4060</v>
      </c>
      <c r="E4039">
        <v>0</v>
      </c>
      <c r="F4039">
        <v>0</v>
      </c>
      <c r="G4039">
        <v>0</v>
      </c>
      <c r="H4039">
        <v>0</v>
      </c>
      <c r="I4039">
        <v>0</v>
      </c>
      <c r="J4039">
        <v>1</v>
      </c>
      <c r="K4039">
        <v>0</v>
      </c>
      <c r="L4039">
        <v>0</v>
      </c>
      <c r="M4039">
        <v>0</v>
      </c>
      <c r="N4039">
        <v>0</v>
      </c>
    </row>
    <row r="4040" spans="1:14" x14ac:dyDescent="0.25">
      <c r="A4040" t="s">
        <v>8135</v>
      </c>
      <c r="B4040" t="s">
        <v>77</v>
      </c>
      <c r="C4040" t="s">
        <v>232</v>
      </c>
      <c r="D4040" t="s">
        <v>4062</v>
      </c>
      <c r="E4040">
        <v>1</v>
      </c>
      <c r="F4040">
        <v>0</v>
      </c>
      <c r="G4040">
        <v>1</v>
      </c>
      <c r="H4040">
        <v>0</v>
      </c>
      <c r="I4040">
        <v>0</v>
      </c>
      <c r="J4040">
        <v>0</v>
      </c>
      <c r="K4040">
        <v>0</v>
      </c>
      <c r="L4040">
        <v>0</v>
      </c>
      <c r="M4040">
        <v>0</v>
      </c>
      <c r="N4040">
        <v>0</v>
      </c>
    </row>
    <row r="4041" spans="1:14" x14ac:dyDescent="0.25">
      <c r="A4041" t="s">
        <v>8136</v>
      </c>
      <c r="B4041" t="s">
        <v>77</v>
      </c>
      <c r="C4041" t="s">
        <v>232</v>
      </c>
      <c r="D4041" t="s">
        <v>4064</v>
      </c>
      <c r="E4041">
        <v>1</v>
      </c>
      <c r="F4041">
        <v>0</v>
      </c>
      <c r="G4041">
        <v>1</v>
      </c>
      <c r="H4041">
        <v>0</v>
      </c>
      <c r="I4041">
        <v>0</v>
      </c>
      <c r="J4041">
        <v>0</v>
      </c>
      <c r="K4041">
        <v>0</v>
      </c>
      <c r="L4041">
        <v>0</v>
      </c>
      <c r="M4041">
        <v>0</v>
      </c>
      <c r="N4041">
        <v>0</v>
      </c>
    </row>
    <row r="4042" spans="1:14" x14ac:dyDescent="0.25">
      <c r="A4042" t="s">
        <v>8137</v>
      </c>
      <c r="B4042" t="s">
        <v>77</v>
      </c>
      <c r="C4042" t="s">
        <v>232</v>
      </c>
      <c r="D4042" t="s">
        <v>4066</v>
      </c>
      <c r="E4042">
        <v>1</v>
      </c>
      <c r="F4042">
        <v>0</v>
      </c>
      <c r="G4042">
        <v>1</v>
      </c>
      <c r="H4042">
        <v>0</v>
      </c>
      <c r="I4042">
        <v>0</v>
      </c>
      <c r="J4042">
        <v>0</v>
      </c>
      <c r="K4042">
        <v>0</v>
      </c>
      <c r="L4042">
        <v>0</v>
      </c>
      <c r="M4042">
        <v>0</v>
      </c>
      <c r="N4042">
        <v>0</v>
      </c>
    </row>
    <row r="4043" spans="1:14" x14ac:dyDescent="0.25">
      <c r="A4043" t="s">
        <v>8138</v>
      </c>
      <c r="B4043" t="s">
        <v>77</v>
      </c>
      <c r="C4043" t="s">
        <v>232</v>
      </c>
      <c r="D4043" t="s">
        <v>4068</v>
      </c>
      <c r="E4043">
        <v>0</v>
      </c>
      <c r="F4043">
        <v>0</v>
      </c>
      <c r="G4043">
        <v>0</v>
      </c>
      <c r="H4043">
        <v>0</v>
      </c>
      <c r="I4043">
        <v>0</v>
      </c>
      <c r="J4043">
        <v>1</v>
      </c>
      <c r="K4043">
        <v>0</v>
      </c>
      <c r="L4043">
        <v>0</v>
      </c>
      <c r="M4043">
        <v>0</v>
      </c>
      <c r="N4043">
        <v>0</v>
      </c>
    </row>
    <row r="4044" spans="1:14" x14ac:dyDescent="0.25">
      <c r="A4044" t="s">
        <v>8139</v>
      </c>
      <c r="B4044" t="s">
        <v>77</v>
      </c>
      <c r="C4044" t="s">
        <v>232</v>
      </c>
      <c r="D4044" t="s">
        <v>4050</v>
      </c>
      <c r="E4044">
        <v>1</v>
      </c>
      <c r="F4044">
        <v>0</v>
      </c>
      <c r="G4044">
        <v>1</v>
      </c>
      <c r="H4044">
        <v>0</v>
      </c>
      <c r="I4044">
        <v>0</v>
      </c>
      <c r="J4044">
        <v>0</v>
      </c>
      <c r="K4044">
        <v>0</v>
      </c>
      <c r="L4044">
        <v>0</v>
      </c>
      <c r="M4044">
        <v>0</v>
      </c>
      <c r="N4044">
        <v>0</v>
      </c>
    </row>
    <row r="4045" spans="1:14" x14ac:dyDescent="0.25">
      <c r="A4045" t="s">
        <v>8140</v>
      </c>
      <c r="B4045" t="s">
        <v>77</v>
      </c>
      <c r="C4045" t="s">
        <v>232</v>
      </c>
      <c r="D4045" t="s">
        <v>4052</v>
      </c>
      <c r="E4045">
        <v>0</v>
      </c>
      <c r="F4045">
        <v>0</v>
      </c>
      <c r="G4045">
        <v>0</v>
      </c>
      <c r="H4045">
        <v>0</v>
      </c>
      <c r="I4045">
        <v>0</v>
      </c>
      <c r="J4045">
        <v>1</v>
      </c>
      <c r="K4045">
        <v>0</v>
      </c>
      <c r="L4045">
        <v>0</v>
      </c>
      <c r="M4045">
        <v>0</v>
      </c>
      <c r="N4045">
        <v>0</v>
      </c>
    </row>
    <row r="4046" spans="1:14" x14ac:dyDescent="0.25">
      <c r="A4046" t="s">
        <v>8141</v>
      </c>
      <c r="B4046" t="s">
        <v>77</v>
      </c>
      <c r="C4046" t="s">
        <v>232</v>
      </c>
      <c r="D4046" t="s">
        <v>4054</v>
      </c>
      <c r="E4046">
        <v>1</v>
      </c>
      <c r="F4046">
        <v>0</v>
      </c>
      <c r="G4046">
        <v>1</v>
      </c>
      <c r="H4046">
        <v>0</v>
      </c>
      <c r="I4046">
        <v>0</v>
      </c>
      <c r="J4046">
        <v>0</v>
      </c>
      <c r="K4046">
        <v>0</v>
      </c>
      <c r="L4046">
        <v>0</v>
      </c>
      <c r="M4046">
        <v>0</v>
      </c>
      <c r="N4046">
        <v>0</v>
      </c>
    </row>
    <row r="4047" spans="1:14" x14ac:dyDescent="0.25">
      <c r="A4047" t="s">
        <v>8142</v>
      </c>
      <c r="B4047" t="s">
        <v>77</v>
      </c>
      <c r="C4047" t="s">
        <v>232</v>
      </c>
      <c r="D4047" t="s">
        <v>4056</v>
      </c>
      <c r="E4047">
        <v>0</v>
      </c>
      <c r="F4047">
        <v>0</v>
      </c>
      <c r="G4047">
        <v>0</v>
      </c>
      <c r="H4047">
        <v>0</v>
      </c>
      <c r="I4047">
        <v>0</v>
      </c>
      <c r="J4047">
        <v>0</v>
      </c>
      <c r="K4047">
        <v>1</v>
      </c>
      <c r="L4047">
        <v>1</v>
      </c>
      <c r="M4047">
        <v>0</v>
      </c>
      <c r="N4047">
        <v>0</v>
      </c>
    </row>
    <row r="4048" spans="1:14" x14ac:dyDescent="0.25">
      <c r="A4048" t="s">
        <v>8143</v>
      </c>
      <c r="B4048" t="s">
        <v>77</v>
      </c>
      <c r="C4048" t="s">
        <v>232</v>
      </c>
      <c r="D4048" t="s">
        <v>4058</v>
      </c>
      <c r="E4048">
        <v>0</v>
      </c>
      <c r="F4048">
        <v>0</v>
      </c>
      <c r="G4048">
        <v>0</v>
      </c>
      <c r="H4048">
        <v>0</v>
      </c>
      <c r="I4048">
        <v>0</v>
      </c>
      <c r="J4048">
        <v>0</v>
      </c>
      <c r="K4048">
        <v>1</v>
      </c>
      <c r="L4048">
        <v>1</v>
      </c>
      <c r="M4048">
        <v>0</v>
      </c>
      <c r="N4048">
        <v>0</v>
      </c>
    </row>
    <row r="4049" spans="1:14" x14ac:dyDescent="0.25">
      <c r="A4049" t="s">
        <v>8144</v>
      </c>
      <c r="B4049" t="s">
        <v>77</v>
      </c>
      <c r="C4049" t="s">
        <v>234</v>
      </c>
      <c r="D4049" t="s">
        <v>4060</v>
      </c>
      <c r="E4049">
        <v>0</v>
      </c>
      <c r="F4049">
        <v>0</v>
      </c>
      <c r="G4049">
        <v>0</v>
      </c>
      <c r="H4049">
        <v>0</v>
      </c>
      <c r="I4049">
        <v>0</v>
      </c>
      <c r="J4049">
        <v>3</v>
      </c>
      <c r="K4049">
        <v>0</v>
      </c>
      <c r="L4049">
        <v>0</v>
      </c>
      <c r="M4049">
        <v>0</v>
      </c>
      <c r="N4049">
        <v>0</v>
      </c>
    </row>
    <row r="4050" spans="1:14" x14ac:dyDescent="0.25">
      <c r="A4050" t="s">
        <v>8145</v>
      </c>
      <c r="B4050" t="s">
        <v>77</v>
      </c>
      <c r="C4050" t="s">
        <v>234</v>
      </c>
      <c r="D4050" t="s">
        <v>4062</v>
      </c>
      <c r="E4050">
        <v>3</v>
      </c>
      <c r="F4050">
        <v>1</v>
      </c>
      <c r="G4050">
        <v>2</v>
      </c>
      <c r="H4050">
        <v>0</v>
      </c>
      <c r="I4050">
        <v>0</v>
      </c>
      <c r="J4050">
        <v>0</v>
      </c>
      <c r="K4050">
        <v>0</v>
      </c>
      <c r="L4050">
        <v>0</v>
      </c>
      <c r="M4050">
        <v>0</v>
      </c>
      <c r="N4050">
        <v>0</v>
      </c>
    </row>
    <row r="4051" spans="1:14" x14ac:dyDescent="0.25">
      <c r="A4051" t="s">
        <v>8146</v>
      </c>
      <c r="B4051" t="s">
        <v>77</v>
      </c>
      <c r="C4051" t="s">
        <v>234</v>
      </c>
      <c r="D4051" t="s">
        <v>4064</v>
      </c>
      <c r="E4051">
        <v>3</v>
      </c>
      <c r="F4051">
        <v>1</v>
      </c>
      <c r="G4051">
        <v>2</v>
      </c>
      <c r="H4051">
        <v>0</v>
      </c>
      <c r="I4051">
        <v>0</v>
      </c>
      <c r="J4051">
        <v>0</v>
      </c>
      <c r="K4051">
        <v>0</v>
      </c>
      <c r="L4051">
        <v>0</v>
      </c>
      <c r="M4051">
        <v>0</v>
      </c>
      <c r="N4051">
        <v>0</v>
      </c>
    </row>
    <row r="4052" spans="1:14" x14ac:dyDescent="0.25">
      <c r="A4052" t="s">
        <v>8147</v>
      </c>
      <c r="B4052" t="s">
        <v>77</v>
      </c>
      <c r="C4052" t="s">
        <v>234</v>
      </c>
      <c r="D4052" t="s">
        <v>4066</v>
      </c>
      <c r="E4052">
        <v>3</v>
      </c>
      <c r="F4052">
        <v>1</v>
      </c>
      <c r="G4052">
        <v>2</v>
      </c>
      <c r="H4052">
        <v>0</v>
      </c>
      <c r="I4052">
        <v>0</v>
      </c>
      <c r="J4052">
        <v>0</v>
      </c>
      <c r="K4052">
        <v>0</v>
      </c>
      <c r="L4052">
        <v>0</v>
      </c>
      <c r="M4052">
        <v>0</v>
      </c>
      <c r="N4052">
        <v>0</v>
      </c>
    </row>
    <row r="4053" spans="1:14" x14ac:dyDescent="0.25">
      <c r="A4053" t="s">
        <v>8148</v>
      </c>
      <c r="B4053" t="s">
        <v>77</v>
      </c>
      <c r="C4053" t="s">
        <v>234</v>
      </c>
      <c r="D4053" t="s">
        <v>4068</v>
      </c>
      <c r="E4053">
        <v>0</v>
      </c>
      <c r="F4053">
        <v>0</v>
      </c>
      <c r="G4053">
        <v>0</v>
      </c>
      <c r="H4053">
        <v>0</v>
      </c>
      <c r="I4053">
        <v>0</v>
      </c>
      <c r="J4053">
        <v>3</v>
      </c>
      <c r="K4053">
        <v>0</v>
      </c>
      <c r="L4053">
        <v>0</v>
      </c>
      <c r="M4053">
        <v>0</v>
      </c>
      <c r="N4053">
        <v>0</v>
      </c>
    </row>
    <row r="4054" spans="1:14" x14ac:dyDescent="0.25">
      <c r="A4054" t="s">
        <v>8149</v>
      </c>
      <c r="B4054" t="s">
        <v>77</v>
      </c>
      <c r="C4054" t="s">
        <v>234</v>
      </c>
      <c r="D4054" t="s">
        <v>4050</v>
      </c>
      <c r="E4054">
        <v>3</v>
      </c>
      <c r="F4054">
        <v>1</v>
      </c>
      <c r="G4054">
        <v>2</v>
      </c>
      <c r="H4054">
        <v>0</v>
      </c>
      <c r="I4054">
        <v>0</v>
      </c>
      <c r="J4054">
        <v>0</v>
      </c>
      <c r="K4054">
        <v>0</v>
      </c>
      <c r="L4054">
        <v>0</v>
      </c>
      <c r="M4054">
        <v>0</v>
      </c>
      <c r="N4054">
        <v>0</v>
      </c>
    </row>
    <row r="4055" spans="1:14" x14ac:dyDescent="0.25">
      <c r="A4055" t="s">
        <v>8150</v>
      </c>
      <c r="B4055" t="s">
        <v>77</v>
      </c>
      <c r="C4055" t="s">
        <v>234</v>
      </c>
      <c r="D4055" t="s">
        <v>4052</v>
      </c>
      <c r="E4055">
        <v>0</v>
      </c>
      <c r="F4055">
        <v>0</v>
      </c>
      <c r="G4055">
        <v>0</v>
      </c>
      <c r="H4055">
        <v>0</v>
      </c>
      <c r="I4055">
        <v>0</v>
      </c>
      <c r="J4055">
        <v>3</v>
      </c>
      <c r="K4055">
        <v>0</v>
      </c>
      <c r="L4055">
        <v>0</v>
      </c>
      <c r="M4055">
        <v>0</v>
      </c>
      <c r="N4055">
        <v>0</v>
      </c>
    </row>
    <row r="4056" spans="1:14" x14ac:dyDescent="0.25">
      <c r="A4056" t="s">
        <v>8151</v>
      </c>
      <c r="B4056" t="s">
        <v>77</v>
      </c>
      <c r="C4056" t="s">
        <v>234</v>
      </c>
      <c r="D4056" t="s">
        <v>4054</v>
      </c>
      <c r="E4056">
        <v>3</v>
      </c>
      <c r="F4056">
        <v>1</v>
      </c>
      <c r="G4056">
        <v>2</v>
      </c>
      <c r="H4056">
        <v>0</v>
      </c>
      <c r="I4056">
        <v>0</v>
      </c>
      <c r="J4056">
        <v>0</v>
      </c>
      <c r="K4056">
        <v>0</v>
      </c>
      <c r="L4056">
        <v>0</v>
      </c>
      <c r="M4056">
        <v>0</v>
      </c>
      <c r="N4056">
        <v>0</v>
      </c>
    </row>
    <row r="4057" spans="1:14" x14ac:dyDescent="0.25">
      <c r="A4057" t="s">
        <v>8152</v>
      </c>
      <c r="B4057" t="s">
        <v>77</v>
      </c>
      <c r="C4057" t="s">
        <v>234</v>
      </c>
      <c r="D4057" t="s">
        <v>4056</v>
      </c>
      <c r="E4057">
        <v>0</v>
      </c>
      <c r="F4057">
        <v>0</v>
      </c>
      <c r="G4057">
        <v>0</v>
      </c>
      <c r="H4057">
        <v>0</v>
      </c>
      <c r="I4057">
        <v>0</v>
      </c>
      <c r="J4057">
        <v>0</v>
      </c>
      <c r="K4057">
        <v>3</v>
      </c>
      <c r="L4057">
        <v>3</v>
      </c>
      <c r="M4057">
        <v>0</v>
      </c>
      <c r="N4057">
        <v>0</v>
      </c>
    </row>
    <row r="4058" spans="1:14" x14ac:dyDescent="0.25">
      <c r="A4058" t="s">
        <v>8153</v>
      </c>
      <c r="B4058" t="s">
        <v>77</v>
      </c>
      <c r="C4058" t="s">
        <v>234</v>
      </c>
      <c r="D4058" t="s">
        <v>4058</v>
      </c>
      <c r="E4058">
        <v>0</v>
      </c>
      <c r="F4058">
        <v>0</v>
      </c>
      <c r="G4058">
        <v>0</v>
      </c>
      <c r="H4058">
        <v>0</v>
      </c>
      <c r="I4058">
        <v>0</v>
      </c>
      <c r="J4058">
        <v>0</v>
      </c>
      <c r="K4058">
        <v>3</v>
      </c>
      <c r="L4058">
        <v>3</v>
      </c>
      <c r="M4058">
        <v>0</v>
      </c>
      <c r="N4058">
        <v>0</v>
      </c>
    </row>
    <row r="4059" spans="1:14" x14ac:dyDescent="0.25">
      <c r="A4059" t="s">
        <v>8154</v>
      </c>
      <c r="B4059" t="s">
        <v>77</v>
      </c>
      <c r="C4059" t="s">
        <v>237</v>
      </c>
      <c r="D4059" t="s">
        <v>4060</v>
      </c>
      <c r="E4059">
        <v>1</v>
      </c>
      <c r="F4059">
        <v>0</v>
      </c>
      <c r="G4059">
        <v>1</v>
      </c>
      <c r="H4059">
        <v>0</v>
      </c>
      <c r="I4059">
        <v>0</v>
      </c>
      <c r="J4059">
        <v>0</v>
      </c>
      <c r="K4059">
        <v>0</v>
      </c>
      <c r="L4059">
        <v>0</v>
      </c>
      <c r="M4059">
        <v>0</v>
      </c>
      <c r="N4059">
        <v>0</v>
      </c>
    </row>
    <row r="4060" spans="1:14" x14ac:dyDescent="0.25">
      <c r="A4060" t="s">
        <v>8155</v>
      </c>
      <c r="B4060" t="s">
        <v>77</v>
      </c>
      <c r="C4060" t="s">
        <v>237</v>
      </c>
      <c r="D4060" t="s">
        <v>4062</v>
      </c>
      <c r="E4060">
        <v>1</v>
      </c>
      <c r="F4060">
        <v>0</v>
      </c>
      <c r="G4060">
        <v>1</v>
      </c>
      <c r="H4060">
        <v>0</v>
      </c>
      <c r="I4060">
        <v>0</v>
      </c>
      <c r="J4060">
        <v>0</v>
      </c>
      <c r="K4060">
        <v>0</v>
      </c>
      <c r="L4060">
        <v>0</v>
      </c>
      <c r="M4060">
        <v>0</v>
      </c>
      <c r="N4060">
        <v>0</v>
      </c>
    </row>
    <row r="4061" spans="1:14" x14ac:dyDescent="0.25">
      <c r="A4061" t="s">
        <v>8156</v>
      </c>
      <c r="B4061" t="s">
        <v>77</v>
      </c>
      <c r="C4061" t="s">
        <v>237</v>
      </c>
      <c r="D4061" t="s">
        <v>4064</v>
      </c>
      <c r="E4061">
        <v>0</v>
      </c>
      <c r="F4061">
        <v>0</v>
      </c>
      <c r="G4061">
        <v>0</v>
      </c>
      <c r="H4061">
        <v>0</v>
      </c>
      <c r="I4061">
        <v>0</v>
      </c>
      <c r="J4061">
        <v>1</v>
      </c>
      <c r="K4061">
        <v>0</v>
      </c>
      <c r="L4061">
        <v>0</v>
      </c>
      <c r="M4061">
        <v>0</v>
      </c>
      <c r="N4061">
        <v>0</v>
      </c>
    </row>
    <row r="4062" spans="1:14" x14ac:dyDescent="0.25">
      <c r="A4062" t="s">
        <v>8157</v>
      </c>
      <c r="B4062" t="s">
        <v>77</v>
      </c>
      <c r="C4062" t="s">
        <v>237</v>
      </c>
      <c r="D4062" t="s">
        <v>4066</v>
      </c>
      <c r="E4062">
        <v>1</v>
      </c>
      <c r="F4062">
        <v>0</v>
      </c>
      <c r="G4062">
        <v>1</v>
      </c>
      <c r="H4062">
        <v>0</v>
      </c>
      <c r="I4062">
        <v>0</v>
      </c>
      <c r="J4062">
        <v>0</v>
      </c>
      <c r="K4062">
        <v>0</v>
      </c>
      <c r="L4062">
        <v>0</v>
      </c>
      <c r="M4062">
        <v>0</v>
      </c>
      <c r="N4062">
        <v>0</v>
      </c>
    </row>
    <row r="4063" spans="1:14" x14ac:dyDescent="0.25">
      <c r="A4063" t="s">
        <v>8158</v>
      </c>
      <c r="B4063" t="s">
        <v>77</v>
      </c>
      <c r="C4063" t="s">
        <v>237</v>
      </c>
      <c r="D4063" t="s">
        <v>4068</v>
      </c>
      <c r="E4063">
        <v>1</v>
      </c>
      <c r="F4063">
        <v>0</v>
      </c>
      <c r="G4063">
        <v>1</v>
      </c>
      <c r="H4063">
        <v>0</v>
      </c>
      <c r="I4063">
        <v>0</v>
      </c>
      <c r="J4063">
        <v>0</v>
      </c>
      <c r="K4063">
        <v>0</v>
      </c>
      <c r="L4063">
        <v>0</v>
      </c>
      <c r="M4063">
        <v>0</v>
      </c>
      <c r="N4063">
        <v>0</v>
      </c>
    </row>
    <row r="4064" spans="1:14" x14ac:dyDescent="0.25">
      <c r="A4064" t="s">
        <v>8159</v>
      </c>
      <c r="B4064" t="s">
        <v>77</v>
      </c>
      <c r="C4064" t="s">
        <v>237</v>
      </c>
      <c r="D4064" t="s">
        <v>4050</v>
      </c>
      <c r="E4064">
        <v>0</v>
      </c>
      <c r="F4064">
        <v>0</v>
      </c>
      <c r="G4064">
        <v>0</v>
      </c>
      <c r="H4064">
        <v>0</v>
      </c>
      <c r="I4064">
        <v>0</v>
      </c>
      <c r="J4064">
        <v>1</v>
      </c>
      <c r="K4064">
        <v>0</v>
      </c>
      <c r="L4064">
        <v>0</v>
      </c>
      <c r="M4064">
        <v>0</v>
      </c>
      <c r="N4064">
        <v>0</v>
      </c>
    </row>
    <row r="4065" spans="1:14" x14ac:dyDescent="0.25">
      <c r="A4065" t="s">
        <v>8160</v>
      </c>
      <c r="B4065" t="s">
        <v>77</v>
      </c>
      <c r="C4065" t="s">
        <v>237</v>
      </c>
      <c r="D4065" t="s">
        <v>4052</v>
      </c>
      <c r="E4065">
        <v>1</v>
      </c>
      <c r="F4065">
        <v>0</v>
      </c>
      <c r="G4065">
        <v>1</v>
      </c>
      <c r="H4065">
        <v>0</v>
      </c>
      <c r="I4065">
        <v>0</v>
      </c>
      <c r="J4065">
        <v>0</v>
      </c>
      <c r="K4065">
        <v>0</v>
      </c>
      <c r="L4065">
        <v>0</v>
      </c>
      <c r="M4065">
        <v>0</v>
      </c>
      <c r="N4065">
        <v>0</v>
      </c>
    </row>
    <row r="4066" spans="1:14" x14ac:dyDescent="0.25">
      <c r="A4066" t="s">
        <v>8161</v>
      </c>
      <c r="B4066" t="s">
        <v>77</v>
      </c>
      <c r="C4066" t="s">
        <v>237</v>
      </c>
      <c r="D4066" t="s">
        <v>4054</v>
      </c>
      <c r="E4066">
        <v>0</v>
      </c>
      <c r="F4066">
        <v>0</v>
      </c>
      <c r="G4066">
        <v>0</v>
      </c>
      <c r="H4066">
        <v>0</v>
      </c>
      <c r="I4066">
        <v>0</v>
      </c>
      <c r="J4066">
        <v>1</v>
      </c>
      <c r="K4066">
        <v>0</v>
      </c>
      <c r="L4066">
        <v>0</v>
      </c>
      <c r="M4066">
        <v>0</v>
      </c>
      <c r="N4066">
        <v>0</v>
      </c>
    </row>
    <row r="4067" spans="1:14" x14ac:dyDescent="0.25">
      <c r="A4067" t="s">
        <v>8162</v>
      </c>
      <c r="B4067" t="s">
        <v>77</v>
      </c>
      <c r="C4067" t="s">
        <v>237</v>
      </c>
      <c r="D4067" t="s">
        <v>4056</v>
      </c>
      <c r="E4067">
        <v>0</v>
      </c>
      <c r="F4067">
        <v>0</v>
      </c>
      <c r="G4067">
        <v>0</v>
      </c>
      <c r="H4067">
        <v>0</v>
      </c>
      <c r="I4067">
        <v>0</v>
      </c>
      <c r="J4067">
        <v>0</v>
      </c>
      <c r="K4067">
        <v>1</v>
      </c>
      <c r="L4067">
        <v>1</v>
      </c>
      <c r="M4067">
        <v>0</v>
      </c>
      <c r="N4067">
        <v>0</v>
      </c>
    </row>
    <row r="4068" spans="1:14" x14ac:dyDescent="0.25">
      <c r="A4068" t="s">
        <v>8163</v>
      </c>
      <c r="B4068" t="s">
        <v>77</v>
      </c>
      <c r="C4068" t="s">
        <v>237</v>
      </c>
      <c r="D4068" t="s">
        <v>4058</v>
      </c>
      <c r="E4068">
        <v>0</v>
      </c>
      <c r="F4068">
        <v>0</v>
      </c>
      <c r="G4068">
        <v>0</v>
      </c>
      <c r="H4068">
        <v>0</v>
      </c>
      <c r="I4068">
        <v>0</v>
      </c>
      <c r="J4068">
        <v>0</v>
      </c>
      <c r="K4068">
        <v>1</v>
      </c>
      <c r="L4068">
        <v>1</v>
      </c>
      <c r="M4068">
        <v>0</v>
      </c>
      <c r="N4068">
        <v>0</v>
      </c>
    </row>
    <row r="4069" spans="1:14" x14ac:dyDescent="0.25">
      <c r="A4069" t="s">
        <v>8164</v>
      </c>
      <c r="B4069" t="s">
        <v>77</v>
      </c>
      <c r="C4069" t="s">
        <v>240</v>
      </c>
      <c r="D4069" t="s">
        <v>4060</v>
      </c>
      <c r="E4069">
        <v>0</v>
      </c>
      <c r="F4069">
        <v>0</v>
      </c>
      <c r="G4069">
        <v>0</v>
      </c>
      <c r="H4069">
        <v>0</v>
      </c>
      <c r="I4069">
        <v>0</v>
      </c>
      <c r="J4069">
        <v>1</v>
      </c>
      <c r="K4069">
        <v>0</v>
      </c>
      <c r="L4069">
        <v>0</v>
      </c>
      <c r="M4069">
        <v>0</v>
      </c>
      <c r="N4069">
        <v>0</v>
      </c>
    </row>
    <row r="4070" spans="1:14" x14ac:dyDescent="0.25">
      <c r="A4070" t="s">
        <v>8165</v>
      </c>
      <c r="B4070" t="s">
        <v>77</v>
      </c>
      <c r="C4070" t="s">
        <v>240</v>
      </c>
      <c r="D4070" t="s">
        <v>4062</v>
      </c>
      <c r="E4070">
        <v>1</v>
      </c>
      <c r="F4070">
        <v>1</v>
      </c>
      <c r="G4070">
        <v>0</v>
      </c>
      <c r="H4070">
        <v>0</v>
      </c>
      <c r="I4070">
        <v>0</v>
      </c>
      <c r="J4070">
        <v>0</v>
      </c>
      <c r="K4070">
        <v>0</v>
      </c>
      <c r="L4070">
        <v>0</v>
      </c>
      <c r="M4070">
        <v>0</v>
      </c>
      <c r="N4070">
        <v>0</v>
      </c>
    </row>
    <row r="4071" spans="1:14" x14ac:dyDescent="0.25">
      <c r="A4071" t="s">
        <v>8166</v>
      </c>
      <c r="B4071" t="s">
        <v>77</v>
      </c>
      <c r="C4071" t="s">
        <v>240</v>
      </c>
      <c r="D4071" t="s">
        <v>4064</v>
      </c>
      <c r="E4071">
        <v>1</v>
      </c>
      <c r="F4071">
        <v>1</v>
      </c>
      <c r="G4071">
        <v>0</v>
      </c>
      <c r="H4071">
        <v>0</v>
      </c>
      <c r="I4071">
        <v>0</v>
      </c>
      <c r="J4071">
        <v>0</v>
      </c>
      <c r="K4071">
        <v>0</v>
      </c>
      <c r="L4071">
        <v>0</v>
      </c>
      <c r="M4071">
        <v>0</v>
      </c>
      <c r="N4071">
        <v>0</v>
      </c>
    </row>
    <row r="4072" spans="1:14" x14ac:dyDescent="0.25">
      <c r="A4072" t="s">
        <v>8167</v>
      </c>
      <c r="B4072" t="s">
        <v>77</v>
      </c>
      <c r="C4072" t="s">
        <v>240</v>
      </c>
      <c r="D4072" t="s">
        <v>4066</v>
      </c>
      <c r="E4072">
        <v>1</v>
      </c>
      <c r="F4072">
        <v>1</v>
      </c>
      <c r="G4072">
        <v>0</v>
      </c>
      <c r="H4072">
        <v>0</v>
      </c>
      <c r="I4072">
        <v>0</v>
      </c>
      <c r="J4072">
        <v>0</v>
      </c>
      <c r="K4072">
        <v>0</v>
      </c>
      <c r="L4072">
        <v>0</v>
      </c>
      <c r="M4072">
        <v>0</v>
      </c>
      <c r="N4072">
        <v>0</v>
      </c>
    </row>
    <row r="4073" spans="1:14" x14ac:dyDescent="0.25">
      <c r="A4073" t="s">
        <v>8168</v>
      </c>
      <c r="B4073" t="s">
        <v>77</v>
      </c>
      <c r="C4073" t="s">
        <v>240</v>
      </c>
      <c r="D4073" t="s">
        <v>4068</v>
      </c>
      <c r="E4073">
        <v>0</v>
      </c>
      <c r="F4073">
        <v>0</v>
      </c>
      <c r="G4073">
        <v>0</v>
      </c>
      <c r="H4073">
        <v>0</v>
      </c>
      <c r="I4073">
        <v>0</v>
      </c>
      <c r="J4073">
        <v>1</v>
      </c>
      <c r="K4073">
        <v>0</v>
      </c>
      <c r="L4073">
        <v>0</v>
      </c>
      <c r="M4073">
        <v>0</v>
      </c>
      <c r="N4073">
        <v>0</v>
      </c>
    </row>
    <row r="4074" spans="1:14" x14ac:dyDescent="0.25">
      <c r="A4074" t="s">
        <v>8169</v>
      </c>
      <c r="B4074" t="s">
        <v>77</v>
      </c>
      <c r="C4074" t="s">
        <v>240</v>
      </c>
      <c r="D4074" t="s">
        <v>4050</v>
      </c>
      <c r="E4074">
        <v>1</v>
      </c>
      <c r="F4074">
        <v>1</v>
      </c>
      <c r="G4074">
        <v>0</v>
      </c>
      <c r="H4074">
        <v>0</v>
      </c>
      <c r="I4074">
        <v>0</v>
      </c>
      <c r="J4074">
        <v>0</v>
      </c>
      <c r="K4074">
        <v>0</v>
      </c>
      <c r="L4074">
        <v>0</v>
      </c>
      <c r="M4074">
        <v>0</v>
      </c>
      <c r="N4074">
        <v>0</v>
      </c>
    </row>
    <row r="4075" spans="1:14" x14ac:dyDescent="0.25">
      <c r="A4075" t="s">
        <v>8170</v>
      </c>
      <c r="B4075" t="s">
        <v>77</v>
      </c>
      <c r="C4075" t="s">
        <v>240</v>
      </c>
      <c r="D4075" t="s">
        <v>4052</v>
      </c>
      <c r="E4075">
        <v>0</v>
      </c>
      <c r="F4075">
        <v>0</v>
      </c>
      <c r="G4075">
        <v>0</v>
      </c>
      <c r="H4075">
        <v>0</v>
      </c>
      <c r="I4075">
        <v>0</v>
      </c>
      <c r="J4075">
        <v>1</v>
      </c>
      <c r="K4075">
        <v>0</v>
      </c>
      <c r="L4075">
        <v>0</v>
      </c>
      <c r="M4075">
        <v>0</v>
      </c>
      <c r="N4075">
        <v>0</v>
      </c>
    </row>
    <row r="4076" spans="1:14" x14ac:dyDescent="0.25">
      <c r="A4076" t="s">
        <v>8171</v>
      </c>
      <c r="B4076" t="s">
        <v>77</v>
      </c>
      <c r="C4076" t="s">
        <v>240</v>
      </c>
      <c r="D4076" t="s">
        <v>4054</v>
      </c>
      <c r="E4076">
        <v>1</v>
      </c>
      <c r="F4076">
        <v>1</v>
      </c>
      <c r="G4076">
        <v>0</v>
      </c>
      <c r="H4076">
        <v>0</v>
      </c>
      <c r="I4076">
        <v>0</v>
      </c>
      <c r="J4076">
        <v>0</v>
      </c>
      <c r="K4076">
        <v>0</v>
      </c>
      <c r="L4076">
        <v>0</v>
      </c>
      <c r="M4076">
        <v>0</v>
      </c>
      <c r="N4076">
        <v>0</v>
      </c>
    </row>
    <row r="4077" spans="1:14" x14ac:dyDescent="0.25">
      <c r="A4077" t="s">
        <v>8172</v>
      </c>
      <c r="B4077" t="s">
        <v>77</v>
      </c>
      <c r="C4077" t="s">
        <v>240</v>
      </c>
      <c r="D4077" t="s">
        <v>4056</v>
      </c>
      <c r="E4077">
        <v>0</v>
      </c>
      <c r="F4077">
        <v>0</v>
      </c>
      <c r="G4077">
        <v>0</v>
      </c>
      <c r="H4077">
        <v>0</v>
      </c>
      <c r="I4077">
        <v>0</v>
      </c>
      <c r="J4077">
        <v>0</v>
      </c>
      <c r="K4077">
        <v>1</v>
      </c>
      <c r="L4077">
        <v>1</v>
      </c>
      <c r="M4077">
        <v>0</v>
      </c>
      <c r="N4077">
        <v>0</v>
      </c>
    </row>
    <row r="4078" spans="1:14" x14ac:dyDescent="0.25">
      <c r="A4078" t="s">
        <v>8173</v>
      </c>
      <c r="B4078" t="s">
        <v>77</v>
      </c>
      <c r="C4078" t="s">
        <v>240</v>
      </c>
      <c r="D4078" t="s">
        <v>4058</v>
      </c>
      <c r="E4078">
        <v>0</v>
      </c>
      <c r="F4078">
        <v>0</v>
      </c>
      <c r="G4078">
        <v>0</v>
      </c>
      <c r="H4078">
        <v>0</v>
      </c>
      <c r="I4078">
        <v>0</v>
      </c>
      <c r="J4078">
        <v>0</v>
      </c>
      <c r="K4078">
        <v>1</v>
      </c>
      <c r="L4078">
        <v>1</v>
      </c>
      <c r="M4078">
        <v>0</v>
      </c>
      <c r="N4078">
        <v>0</v>
      </c>
    </row>
    <row r="4079" spans="1:14" x14ac:dyDescent="0.25">
      <c r="A4079" t="s">
        <v>8174</v>
      </c>
      <c r="B4079" t="s">
        <v>77</v>
      </c>
      <c r="C4079" t="s">
        <v>242</v>
      </c>
      <c r="D4079" t="s">
        <v>4060</v>
      </c>
      <c r="E4079">
        <v>0</v>
      </c>
      <c r="F4079">
        <v>0</v>
      </c>
      <c r="G4079">
        <v>0</v>
      </c>
      <c r="H4079">
        <v>0</v>
      </c>
      <c r="I4079">
        <v>0</v>
      </c>
      <c r="J4079">
        <v>4</v>
      </c>
      <c r="K4079">
        <v>0</v>
      </c>
      <c r="L4079">
        <v>0</v>
      </c>
      <c r="M4079">
        <v>0</v>
      </c>
      <c r="N4079">
        <v>0</v>
      </c>
    </row>
    <row r="4080" spans="1:14" x14ac:dyDescent="0.25">
      <c r="A4080" t="s">
        <v>8175</v>
      </c>
      <c r="B4080" t="s">
        <v>77</v>
      </c>
      <c r="C4080" t="s">
        <v>242</v>
      </c>
      <c r="D4080" t="s">
        <v>4062</v>
      </c>
      <c r="E4080">
        <v>4</v>
      </c>
      <c r="F4080">
        <v>1</v>
      </c>
      <c r="G4080">
        <v>3</v>
      </c>
      <c r="H4080">
        <v>0</v>
      </c>
      <c r="I4080">
        <v>0</v>
      </c>
      <c r="J4080">
        <v>0</v>
      </c>
      <c r="K4080">
        <v>0</v>
      </c>
      <c r="L4080">
        <v>0</v>
      </c>
      <c r="M4080">
        <v>0</v>
      </c>
      <c r="N4080">
        <v>0</v>
      </c>
    </row>
    <row r="4081" spans="1:14" x14ac:dyDescent="0.25">
      <c r="A4081" t="s">
        <v>8176</v>
      </c>
      <c r="B4081" t="s">
        <v>77</v>
      </c>
      <c r="C4081" t="s">
        <v>242</v>
      </c>
      <c r="D4081" t="s">
        <v>4064</v>
      </c>
      <c r="E4081">
        <v>3</v>
      </c>
      <c r="F4081">
        <v>0</v>
      </c>
      <c r="G4081">
        <v>3</v>
      </c>
      <c r="H4081">
        <v>0</v>
      </c>
      <c r="I4081">
        <v>0</v>
      </c>
      <c r="J4081">
        <v>1</v>
      </c>
      <c r="K4081">
        <v>0</v>
      </c>
      <c r="L4081">
        <v>0</v>
      </c>
      <c r="M4081">
        <v>0</v>
      </c>
      <c r="N4081">
        <v>0</v>
      </c>
    </row>
    <row r="4082" spans="1:14" x14ac:dyDescent="0.25">
      <c r="A4082" t="s">
        <v>8177</v>
      </c>
      <c r="B4082" t="s">
        <v>77</v>
      </c>
      <c r="C4082" t="s">
        <v>242</v>
      </c>
      <c r="D4082" t="s">
        <v>4066</v>
      </c>
      <c r="E4082">
        <v>4</v>
      </c>
      <c r="F4082">
        <v>1</v>
      </c>
      <c r="G4082">
        <v>3</v>
      </c>
      <c r="H4082">
        <v>0</v>
      </c>
      <c r="I4082">
        <v>0</v>
      </c>
      <c r="J4082">
        <v>0</v>
      </c>
      <c r="K4082">
        <v>0</v>
      </c>
      <c r="L4082">
        <v>0</v>
      </c>
      <c r="M4082">
        <v>0</v>
      </c>
      <c r="N4082">
        <v>0</v>
      </c>
    </row>
    <row r="4083" spans="1:14" x14ac:dyDescent="0.25">
      <c r="A4083" t="s">
        <v>8178</v>
      </c>
      <c r="B4083" t="s">
        <v>77</v>
      </c>
      <c r="C4083" t="s">
        <v>242</v>
      </c>
      <c r="D4083" t="s">
        <v>4068</v>
      </c>
      <c r="E4083">
        <v>0</v>
      </c>
      <c r="F4083">
        <v>0</v>
      </c>
      <c r="G4083">
        <v>0</v>
      </c>
      <c r="H4083">
        <v>0</v>
      </c>
      <c r="I4083">
        <v>0</v>
      </c>
      <c r="J4083">
        <v>4</v>
      </c>
      <c r="K4083">
        <v>0</v>
      </c>
      <c r="L4083">
        <v>0</v>
      </c>
      <c r="M4083">
        <v>0</v>
      </c>
      <c r="N4083">
        <v>0</v>
      </c>
    </row>
    <row r="4084" spans="1:14" x14ac:dyDescent="0.25">
      <c r="A4084" t="s">
        <v>8179</v>
      </c>
      <c r="B4084" t="s">
        <v>77</v>
      </c>
      <c r="C4084" t="s">
        <v>242</v>
      </c>
      <c r="D4084" t="s">
        <v>4050</v>
      </c>
      <c r="E4084">
        <v>4</v>
      </c>
      <c r="F4084">
        <v>1</v>
      </c>
      <c r="G4084">
        <v>3</v>
      </c>
      <c r="H4084">
        <v>0</v>
      </c>
      <c r="I4084">
        <v>0</v>
      </c>
      <c r="J4084">
        <v>0</v>
      </c>
      <c r="K4084">
        <v>0</v>
      </c>
      <c r="L4084">
        <v>0</v>
      </c>
      <c r="M4084">
        <v>0</v>
      </c>
      <c r="N4084">
        <v>0</v>
      </c>
    </row>
    <row r="4085" spans="1:14" x14ac:dyDescent="0.25">
      <c r="A4085" t="s">
        <v>8180</v>
      </c>
      <c r="B4085" t="s">
        <v>77</v>
      </c>
      <c r="C4085" t="s">
        <v>242</v>
      </c>
      <c r="D4085" t="s">
        <v>4052</v>
      </c>
      <c r="E4085">
        <v>0</v>
      </c>
      <c r="F4085">
        <v>0</v>
      </c>
      <c r="G4085">
        <v>0</v>
      </c>
      <c r="H4085">
        <v>0</v>
      </c>
      <c r="I4085">
        <v>0</v>
      </c>
      <c r="J4085">
        <v>4</v>
      </c>
      <c r="K4085">
        <v>0</v>
      </c>
      <c r="L4085">
        <v>0</v>
      </c>
      <c r="M4085">
        <v>0</v>
      </c>
      <c r="N4085">
        <v>0</v>
      </c>
    </row>
    <row r="4086" spans="1:14" x14ac:dyDescent="0.25">
      <c r="A4086" t="s">
        <v>8181</v>
      </c>
      <c r="B4086" t="s">
        <v>77</v>
      </c>
      <c r="C4086" t="s">
        <v>242</v>
      </c>
      <c r="D4086" t="s">
        <v>4054</v>
      </c>
      <c r="E4086">
        <v>3</v>
      </c>
      <c r="F4086">
        <v>0</v>
      </c>
      <c r="G4086">
        <v>3</v>
      </c>
      <c r="H4086">
        <v>0</v>
      </c>
      <c r="I4086">
        <v>0</v>
      </c>
      <c r="J4086">
        <v>1</v>
      </c>
      <c r="K4086">
        <v>0</v>
      </c>
      <c r="L4086">
        <v>0</v>
      </c>
      <c r="M4086">
        <v>0</v>
      </c>
      <c r="N4086">
        <v>0</v>
      </c>
    </row>
    <row r="4087" spans="1:14" x14ac:dyDescent="0.25">
      <c r="A4087" t="s">
        <v>8182</v>
      </c>
      <c r="B4087" t="s">
        <v>77</v>
      </c>
      <c r="C4087" t="s">
        <v>242</v>
      </c>
      <c r="D4087" t="s">
        <v>4056</v>
      </c>
      <c r="E4087">
        <v>0</v>
      </c>
      <c r="F4087">
        <v>0</v>
      </c>
      <c r="G4087">
        <v>0</v>
      </c>
      <c r="H4087">
        <v>0</v>
      </c>
      <c r="I4087">
        <v>0</v>
      </c>
      <c r="J4087">
        <v>0</v>
      </c>
      <c r="K4087">
        <v>3</v>
      </c>
      <c r="L4087">
        <v>3</v>
      </c>
      <c r="M4087">
        <v>0</v>
      </c>
      <c r="N4087">
        <v>0</v>
      </c>
    </row>
    <row r="4088" spans="1:14" x14ac:dyDescent="0.25">
      <c r="A4088" t="s">
        <v>8183</v>
      </c>
      <c r="B4088" t="s">
        <v>77</v>
      </c>
      <c r="C4088" t="s">
        <v>242</v>
      </c>
      <c r="D4088" t="s">
        <v>4058</v>
      </c>
      <c r="E4088">
        <v>0</v>
      </c>
      <c r="F4088">
        <v>0</v>
      </c>
      <c r="G4088">
        <v>0</v>
      </c>
      <c r="H4088">
        <v>0</v>
      </c>
      <c r="I4088">
        <v>0</v>
      </c>
      <c r="J4088">
        <v>0</v>
      </c>
      <c r="K4088">
        <v>3</v>
      </c>
      <c r="L4088">
        <v>3</v>
      </c>
      <c r="M4088">
        <v>0</v>
      </c>
      <c r="N4088">
        <v>0</v>
      </c>
    </row>
    <row r="4089" spans="1:14" x14ac:dyDescent="0.25">
      <c r="A4089" t="s">
        <v>8184</v>
      </c>
      <c r="B4089" t="s">
        <v>75</v>
      </c>
      <c r="C4089" t="s">
        <v>93</v>
      </c>
      <c r="D4089" t="s">
        <v>4060</v>
      </c>
      <c r="E4089">
        <v>5</v>
      </c>
      <c r="F4089">
        <v>1</v>
      </c>
      <c r="G4089">
        <v>4</v>
      </c>
      <c r="H4089">
        <v>0</v>
      </c>
      <c r="I4089">
        <v>0</v>
      </c>
      <c r="J4089">
        <v>49</v>
      </c>
      <c r="K4089">
        <v>0</v>
      </c>
      <c r="L4089">
        <v>0</v>
      </c>
      <c r="M4089">
        <v>0</v>
      </c>
      <c r="N4089">
        <v>0</v>
      </c>
    </row>
    <row r="4090" spans="1:14" x14ac:dyDescent="0.25">
      <c r="A4090" t="s">
        <v>8185</v>
      </c>
      <c r="B4090" t="s">
        <v>75</v>
      </c>
      <c r="C4090" t="s">
        <v>93</v>
      </c>
      <c r="D4090" t="s">
        <v>4062</v>
      </c>
      <c r="E4090">
        <v>54</v>
      </c>
      <c r="F4090">
        <v>6</v>
      </c>
      <c r="G4090">
        <v>48</v>
      </c>
      <c r="H4090">
        <v>0</v>
      </c>
      <c r="I4090">
        <v>0</v>
      </c>
      <c r="J4090">
        <v>0</v>
      </c>
      <c r="K4090">
        <v>0</v>
      </c>
      <c r="L4090">
        <v>0</v>
      </c>
      <c r="M4090">
        <v>0</v>
      </c>
      <c r="N4090">
        <v>0</v>
      </c>
    </row>
    <row r="4091" spans="1:14" x14ac:dyDescent="0.25">
      <c r="A4091" t="s">
        <v>8186</v>
      </c>
      <c r="B4091" t="s">
        <v>75</v>
      </c>
      <c r="C4091" t="s">
        <v>93</v>
      </c>
      <c r="D4091" t="s">
        <v>4064</v>
      </c>
      <c r="E4091">
        <v>49</v>
      </c>
      <c r="F4091">
        <v>6</v>
      </c>
      <c r="G4091">
        <v>43</v>
      </c>
      <c r="H4091">
        <v>0</v>
      </c>
      <c r="I4091">
        <v>0</v>
      </c>
      <c r="J4091">
        <v>5</v>
      </c>
      <c r="K4091">
        <v>0</v>
      </c>
      <c r="L4091">
        <v>0</v>
      </c>
      <c r="M4091">
        <v>0</v>
      </c>
      <c r="N4091">
        <v>0</v>
      </c>
    </row>
    <row r="4092" spans="1:14" x14ac:dyDescent="0.25">
      <c r="A4092" t="s">
        <v>8187</v>
      </c>
      <c r="B4092" t="s">
        <v>75</v>
      </c>
      <c r="C4092" t="s">
        <v>93</v>
      </c>
      <c r="D4092" t="s">
        <v>4066</v>
      </c>
      <c r="E4092">
        <v>54</v>
      </c>
      <c r="F4092">
        <v>6</v>
      </c>
      <c r="G4092">
        <v>48</v>
      </c>
      <c r="H4092">
        <v>0</v>
      </c>
      <c r="I4092">
        <v>0</v>
      </c>
      <c r="J4092">
        <v>0</v>
      </c>
      <c r="K4092">
        <v>0</v>
      </c>
      <c r="L4092">
        <v>0</v>
      </c>
      <c r="M4092">
        <v>0</v>
      </c>
      <c r="N4092">
        <v>0</v>
      </c>
    </row>
    <row r="4093" spans="1:14" x14ac:dyDescent="0.25">
      <c r="A4093" t="s">
        <v>8188</v>
      </c>
      <c r="B4093" t="s">
        <v>75</v>
      </c>
      <c r="C4093" t="s">
        <v>93</v>
      </c>
      <c r="D4093" t="s">
        <v>4068</v>
      </c>
      <c r="E4093">
        <v>5</v>
      </c>
      <c r="F4093">
        <v>1</v>
      </c>
      <c r="G4093">
        <v>4</v>
      </c>
      <c r="H4093">
        <v>0</v>
      </c>
      <c r="I4093">
        <v>0</v>
      </c>
      <c r="J4093">
        <v>49</v>
      </c>
      <c r="K4093">
        <v>0</v>
      </c>
      <c r="L4093">
        <v>0</v>
      </c>
      <c r="M4093">
        <v>0</v>
      </c>
      <c r="N4093">
        <v>0</v>
      </c>
    </row>
    <row r="4094" spans="1:14" x14ac:dyDescent="0.25">
      <c r="A4094" t="s">
        <v>8189</v>
      </c>
      <c r="B4094" t="s">
        <v>75</v>
      </c>
      <c r="C4094" t="s">
        <v>93</v>
      </c>
      <c r="D4094" t="s">
        <v>4050</v>
      </c>
      <c r="E4094">
        <v>49</v>
      </c>
      <c r="F4094">
        <v>7</v>
      </c>
      <c r="G4094">
        <v>41</v>
      </c>
      <c r="H4094">
        <v>1</v>
      </c>
      <c r="I4094">
        <v>0</v>
      </c>
      <c r="J4094">
        <v>5</v>
      </c>
      <c r="K4094">
        <v>0</v>
      </c>
      <c r="L4094">
        <v>0</v>
      </c>
      <c r="M4094">
        <v>0</v>
      </c>
      <c r="N4094">
        <v>0</v>
      </c>
    </row>
    <row r="4095" spans="1:14" x14ac:dyDescent="0.25">
      <c r="A4095" t="s">
        <v>8190</v>
      </c>
      <c r="B4095" t="s">
        <v>75</v>
      </c>
      <c r="C4095" t="s">
        <v>93</v>
      </c>
      <c r="D4095" t="s">
        <v>4052</v>
      </c>
      <c r="E4095">
        <v>5</v>
      </c>
      <c r="F4095">
        <v>0</v>
      </c>
      <c r="G4095">
        <v>5</v>
      </c>
      <c r="H4095">
        <v>0</v>
      </c>
      <c r="I4095">
        <v>0</v>
      </c>
      <c r="J4095">
        <v>49</v>
      </c>
      <c r="K4095">
        <v>0</v>
      </c>
      <c r="L4095">
        <v>0</v>
      </c>
      <c r="M4095">
        <v>0</v>
      </c>
      <c r="N4095">
        <v>0</v>
      </c>
    </row>
    <row r="4096" spans="1:14" x14ac:dyDescent="0.25">
      <c r="A4096" t="s">
        <v>8191</v>
      </c>
      <c r="B4096" t="s">
        <v>75</v>
      </c>
      <c r="C4096" t="s">
        <v>93</v>
      </c>
      <c r="D4096" t="s">
        <v>4054</v>
      </c>
      <c r="E4096">
        <v>49</v>
      </c>
      <c r="F4096">
        <v>5</v>
      </c>
      <c r="G4096">
        <v>44</v>
      </c>
      <c r="H4096">
        <v>0</v>
      </c>
      <c r="I4096">
        <v>0</v>
      </c>
      <c r="J4096">
        <v>5</v>
      </c>
      <c r="K4096">
        <v>0</v>
      </c>
      <c r="L4096">
        <v>0</v>
      </c>
      <c r="M4096">
        <v>0</v>
      </c>
      <c r="N4096">
        <v>0</v>
      </c>
    </row>
    <row r="4097" spans="1:14" x14ac:dyDescent="0.25">
      <c r="A4097" t="s">
        <v>8192</v>
      </c>
      <c r="B4097" t="s">
        <v>75</v>
      </c>
      <c r="C4097" t="s">
        <v>93</v>
      </c>
      <c r="D4097" t="s">
        <v>4056</v>
      </c>
      <c r="E4097">
        <v>0</v>
      </c>
      <c r="F4097">
        <v>0</v>
      </c>
      <c r="G4097">
        <v>0</v>
      </c>
      <c r="H4097">
        <v>0</v>
      </c>
      <c r="I4097">
        <v>0</v>
      </c>
      <c r="J4097">
        <v>0</v>
      </c>
      <c r="K4097">
        <v>32</v>
      </c>
      <c r="L4097">
        <v>32</v>
      </c>
      <c r="M4097">
        <v>0</v>
      </c>
      <c r="N4097">
        <v>0</v>
      </c>
    </row>
    <row r="4098" spans="1:14" x14ac:dyDescent="0.25">
      <c r="A4098" t="s">
        <v>8193</v>
      </c>
      <c r="B4098" t="s">
        <v>75</v>
      </c>
      <c r="C4098" t="s">
        <v>93</v>
      </c>
      <c r="D4098" t="s">
        <v>4058</v>
      </c>
      <c r="E4098">
        <v>0</v>
      </c>
      <c r="F4098">
        <v>0</v>
      </c>
      <c r="G4098">
        <v>0</v>
      </c>
      <c r="H4098">
        <v>0</v>
      </c>
      <c r="I4098">
        <v>0</v>
      </c>
      <c r="J4098">
        <v>0</v>
      </c>
      <c r="K4098">
        <v>23</v>
      </c>
      <c r="L4098">
        <v>23</v>
      </c>
      <c r="M4098">
        <v>0</v>
      </c>
      <c r="N4098">
        <v>0</v>
      </c>
    </row>
    <row r="4099" spans="1:14" x14ac:dyDescent="0.25">
      <c r="A4099" t="s">
        <v>8194</v>
      </c>
      <c r="B4099" t="s">
        <v>75</v>
      </c>
      <c r="C4099" t="s">
        <v>94</v>
      </c>
      <c r="D4099" t="s">
        <v>4060</v>
      </c>
      <c r="E4099">
        <v>19</v>
      </c>
      <c r="F4099">
        <v>8</v>
      </c>
      <c r="G4099">
        <v>11</v>
      </c>
      <c r="H4099">
        <v>0</v>
      </c>
      <c r="I4099">
        <v>0</v>
      </c>
      <c r="J4099">
        <v>80</v>
      </c>
      <c r="K4099">
        <v>0</v>
      </c>
      <c r="L4099">
        <v>0</v>
      </c>
      <c r="M4099">
        <v>0</v>
      </c>
      <c r="N4099">
        <v>0</v>
      </c>
    </row>
    <row r="4100" spans="1:14" x14ac:dyDescent="0.25">
      <c r="A4100" t="s">
        <v>8195</v>
      </c>
      <c r="B4100" t="s">
        <v>75</v>
      </c>
      <c r="C4100" t="s">
        <v>94</v>
      </c>
      <c r="D4100" t="s">
        <v>4062</v>
      </c>
      <c r="E4100">
        <v>99</v>
      </c>
      <c r="F4100">
        <v>26</v>
      </c>
      <c r="G4100">
        <v>72</v>
      </c>
      <c r="H4100">
        <v>1</v>
      </c>
      <c r="I4100">
        <v>0</v>
      </c>
      <c r="J4100">
        <v>0</v>
      </c>
      <c r="K4100">
        <v>0</v>
      </c>
      <c r="L4100">
        <v>0</v>
      </c>
      <c r="M4100">
        <v>0</v>
      </c>
      <c r="N4100">
        <v>0</v>
      </c>
    </row>
    <row r="4101" spans="1:14" x14ac:dyDescent="0.25">
      <c r="A4101" t="s">
        <v>8196</v>
      </c>
      <c r="B4101" t="s">
        <v>75</v>
      </c>
      <c r="C4101" t="s">
        <v>94</v>
      </c>
      <c r="D4101" t="s">
        <v>4064</v>
      </c>
      <c r="E4101">
        <v>78</v>
      </c>
      <c r="F4101">
        <v>20</v>
      </c>
      <c r="G4101">
        <v>58</v>
      </c>
      <c r="H4101">
        <v>0</v>
      </c>
      <c r="I4101">
        <v>0</v>
      </c>
      <c r="J4101">
        <v>21</v>
      </c>
      <c r="K4101">
        <v>0</v>
      </c>
      <c r="L4101">
        <v>0</v>
      </c>
      <c r="M4101">
        <v>0</v>
      </c>
      <c r="N4101">
        <v>0</v>
      </c>
    </row>
    <row r="4102" spans="1:14" x14ac:dyDescent="0.25">
      <c r="A4102" t="s">
        <v>8197</v>
      </c>
      <c r="B4102" t="s">
        <v>75</v>
      </c>
      <c r="C4102" t="s">
        <v>94</v>
      </c>
      <c r="D4102" t="s">
        <v>4066</v>
      </c>
      <c r="E4102">
        <v>99</v>
      </c>
      <c r="F4102">
        <v>25</v>
      </c>
      <c r="G4102">
        <v>73</v>
      </c>
      <c r="H4102">
        <v>1</v>
      </c>
      <c r="I4102">
        <v>0</v>
      </c>
      <c r="J4102">
        <v>0</v>
      </c>
      <c r="K4102">
        <v>0</v>
      </c>
      <c r="L4102">
        <v>0</v>
      </c>
      <c r="M4102">
        <v>0</v>
      </c>
      <c r="N4102">
        <v>0</v>
      </c>
    </row>
    <row r="4103" spans="1:14" x14ac:dyDescent="0.25">
      <c r="A4103" t="s">
        <v>8198</v>
      </c>
      <c r="B4103" t="s">
        <v>75</v>
      </c>
      <c r="C4103" t="s">
        <v>94</v>
      </c>
      <c r="D4103" t="s">
        <v>4068</v>
      </c>
      <c r="E4103">
        <v>19</v>
      </c>
      <c r="F4103">
        <v>7</v>
      </c>
      <c r="G4103">
        <v>12</v>
      </c>
      <c r="H4103">
        <v>0</v>
      </c>
      <c r="I4103">
        <v>0</v>
      </c>
      <c r="J4103">
        <v>80</v>
      </c>
      <c r="K4103">
        <v>0</v>
      </c>
      <c r="L4103">
        <v>0</v>
      </c>
      <c r="M4103">
        <v>0</v>
      </c>
      <c r="N4103">
        <v>0</v>
      </c>
    </row>
    <row r="4104" spans="1:14" x14ac:dyDescent="0.25">
      <c r="A4104" t="s">
        <v>8199</v>
      </c>
      <c r="B4104" t="s">
        <v>75</v>
      </c>
      <c r="C4104" t="s">
        <v>94</v>
      </c>
      <c r="D4104" t="s">
        <v>4050</v>
      </c>
      <c r="E4104">
        <v>80</v>
      </c>
      <c r="F4104">
        <v>24</v>
      </c>
      <c r="G4104">
        <v>56</v>
      </c>
      <c r="H4104">
        <v>0</v>
      </c>
      <c r="I4104">
        <v>0</v>
      </c>
      <c r="J4104">
        <v>19</v>
      </c>
      <c r="K4104">
        <v>0</v>
      </c>
      <c r="L4104">
        <v>0</v>
      </c>
      <c r="M4104">
        <v>0</v>
      </c>
      <c r="N4104">
        <v>0</v>
      </c>
    </row>
    <row r="4105" spans="1:14" x14ac:dyDescent="0.25">
      <c r="A4105" t="s">
        <v>8200</v>
      </c>
      <c r="B4105" t="s">
        <v>75</v>
      </c>
      <c r="C4105" t="s">
        <v>94</v>
      </c>
      <c r="D4105" t="s">
        <v>4052</v>
      </c>
      <c r="E4105">
        <v>19</v>
      </c>
      <c r="F4105">
        <v>5</v>
      </c>
      <c r="G4105">
        <v>14</v>
      </c>
      <c r="H4105">
        <v>0</v>
      </c>
      <c r="I4105">
        <v>0</v>
      </c>
      <c r="J4105">
        <v>80</v>
      </c>
      <c r="K4105">
        <v>0</v>
      </c>
      <c r="L4105">
        <v>0</v>
      </c>
      <c r="M4105">
        <v>0</v>
      </c>
      <c r="N4105">
        <v>0</v>
      </c>
    </row>
    <row r="4106" spans="1:14" x14ac:dyDescent="0.25">
      <c r="A4106" t="s">
        <v>8201</v>
      </c>
      <c r="B4106" t="s">
        <v>75</v>
      </c>
      <c r="C4106" t="s">
        <v>94</v>
      </c>
      <c r="D4106" t="s">
        <v>4054</v>
      </c>
      <c r="E4106">
        <v>80</v>
      </c>
      <c r="F4106">
        <v>20</v>
      </c>
      <c r="G4106">
        <v>60</v>
      </c>
      <c r="H4106">
        <v>0</v>
      </c>
      <c r="I4106">
        <v>0</v>
      </c>
      <c r="J4106">
        <v>19</v>
      </c>
      <c r="K4106">
        <v>0</v>
      </c>
      <c r="L4106">
        <v>0</v>
      </c>
      <c r="M4106">
        <v>0</v>
      </c>
      <c r="N4106">
        <v>0</v>
      </c>
    </row>
    <row r="4107" spans="1:14" x14ac:dyDescent="0.25">
      <c r="A4107" t="s">
        <v>8202</v>
      </c>
      <c r="B4107" t="s">
        <v>75</v>
      </c>
      <c r="C4107" t="s">
        <v>94</v>
      </c>
      <c r="D4107" t="s">
        <v>4056</v>
      </c>
      <c r="E4107">
        <v>0</v>
      </c>
      <c r="F4107">
        <v>0</v>
      </c>
      <c r="G4107">
        <v>0</v>
      </c>
      <c r="H4107">
        <v>0</v>
      </c>
      <c r="I4107">
        <v>0</v>
      </c>
      <c r="J4107">
        <v>0</v>
      </c>
      <c r="K4107">
        <v>58</v>
      </c>
      <c r="L4107">
        <v>58</v>
      </c>
      <c r="M4107">
        <v>0</v>
      </c>
      <c r="N4107">
        <v>0</v>
      </c>
    </row>
    <row r="4108" spans="1:14" x14ac:dyDescent="0.25">
      <c r="A4108" t="s">
        <v>8203</v>
      </c>
      <c r="B4108" t="s">
        <v>75</v>
      </c>
      <c r="C4108" t="s">
        <v>94</v>
      </c>
      <c r="D4108" t="s">
        <v>4058</v>
      </c>
      <c r="E4108">
        <v>0</v>
      </c>
      <c r="F4108">
        <v>0</v>
      </c>
      <c r="G4108">
        <v>0</v>
      </c>
      <c r="H4108">
        <v>0</v>
      </c>
      <c r="I4108">
        <v>0</v>
      </c>
      <c r="J4108">
        <v>0</v>
      </c>
      <c r="K4108">
        <v>45</v>
      </c>
      <c r="L4108">
        <v>45</v>
      </c>
      <c r="M4108">
        <v>0</v>
      </c>
      <c r="N4108">
        <v>0</v>
      </c>
    </row>
    <row r="4109" spans="1:14" x14ac:dyDescent="0.25">
      <c r="A4109" t="s">
        <v>8204</v>
      </c>
      <c r="B4109" t="s">
        <v>75</v>
      </c>
      <c r="C4109" t="s">
        <v>95</v>
      </c>
      <c r="D4109" t="s">
        <v>4060</v>
      </c>
      <c r="E4109">
        <v>7</v>
      </c>
      <c r="F4109">
        <v>1</v>
      </c>
      <c r="G4109">
        <v>6</v>
      </c>
      <c r="H4109">
        <v>0</v>
      </c>
      <c r="I4109">
        <v>0</v>
      </c>
      <c r="J4109">
        <v>44</v>
      </c>
      <c r="K4109">
        <v>0</v>
      </c>
      <c r="L4109">
        <v>0</v>
      </c>
      <c r="M4109">
        <v>0</v>
      </c>
      <c r="N4109">
        <v>0</v>
      </c>
    </row>
    <row r="4110" spans="1:14" x14ac:dyDescent="0.25">
      <c r="A4110" t="s">
        <v>8205</v>
      </c>
      <c r="B4110" t="s">
        <v>75</v>
      </c>
      <c r="C4110" t="s">
        <v>95</v>
      </c>
      <c r="D4110" t="s">
        <v>4062</v>
      </c>
      <c r="E4110">
        <v>51</v>
      </c>
      <c r="F4110">
        <v>15</v>
      </c>
      <c r="G4110">
        <v>35</v>
      </c>
      <c r="H4110">
        <v>0</v>
      </c>
      <c r="I4110">
        <v>1</v>
      </c>
      <c r="J4110">
        <v>0</v>
      </c>
      <c r="K4110">
        <v>0</v>
      </c>
      <c r="L4110">
        <v>0</v>
      </c>
      <c r="M4110">
        <v>0</v>
      </c>
      <c r="N4110">
        <v>0</v>
      </c>
    </row>
    <row r="4111" spans="1:14" x14ac:dyDescent="0.25">
      <c r="A4111" t="s">
        <v>8206</v>
      </c>
      <c r="B4111" t="s">
        <v>75</v>
      </c>
      <c r="C4111" t="s">
        <v>95</v>
      </c>
      <c r="D4111" t="s">
        <v>4064</v>
      </c>
      <c r="E4111">
        <v>43</v>
      </c>
      <c r="F4111">
        <v>14</v>
      </c>
      <c r="G4111">
        <v>29</v>
      </c>
      <c r="H4111">
        <v>0</v>
      </c>
      <c r="I4111">
        <v>0</v>
      </c>
      <c r="J4111">
        <v>8</v>
      </c>
      <c r="K4111">
        <v>0</v>
      </c>
      <c r="L4111">
        <v>0</v>
      </c>
      <c r="M4111">
        <v>0</v>
      </c>
      <c r="N4111">
        <v>0</v>
      </c>
    </row>
    <row r="4112" spans="1:14" x14ac:dyDescent="0.25">
      <c r="A4112" t="s">
        <v>8207</v>
      </c>
      <c r="B4112" t="s">
        <v>75</v>
      </c>
      <c r="C4112" t="s">
        <v>95</v>
      </c>
      <c r="D4112" t="s">
        <v>4066</v>
      </c>
      <c r="E4112">
        <v>51</v>
      </c>
      <c r="F4112">
        <v>15</v>
      </c>
      <c r="G4112">
        <v>35</v>
      </c>
      <c r="H4112">
        <v>0</v>
      </c>
      <c r="I4112">
        <v>1</v>
      </c>
      <c r="J4112">
        <v>0</v>
      </c>
      <c r="K4112">
        <v>0</v>
      </c>
      <c r="L4112">
        <v>0</v>
      </c>
      <c r="M4112">
        <v>0</v>
      </c>
      <c r="N4112">
        <v>0</v>
      </c>
    </row>
    <row r="4113" spans="1:14" x14ac:dyDescent="0.25">
      <c r="A4113" t="s">
        <v>8208</v>
      </c>
      <c r="B4113" t="s">
        <v>75</v>
      </c>
      <c r="C4113" t="s">
        <v>95</v>
      </c>
      <c r="D4113" t="s">
        <v>4068</v>
      </c>
      <c r="E4113">
        <v>7</v>
      </c>
      <c r="F4113">
        <v>1</v>
      </c>
      <c r="G4113">
        <v>6</v>
      </c>
      <c r="H4113">
        <v>0</v>
      </c>
      <c r="I4113">
        <v>0</v>
      </c>
      <c r="J4113">
        <v>44</v>
      </c>
      <c r="K4113">
        <v>0</v>
      </c>
      <c r="L4113">
        <v>0</v>
      </c>
      <c r="M4113">
        <v>0</v>
      </c>
      <c r="N4113">
        <v>0</v>
      </c>
    </row>
    <row r="4114" spans="1:14" x14ac:dyDescent="0.25">
      <c r="A4114" t="s">
        <v>8209</v>
      </c>
      <c r="B4114" t="s">
        <v>75</v>
      </c>
      <c r="C4114" t="s">
        <v>95</v>
      </c>
      <c r="D4114" t="s">
        <v>4050</v>
      </c>
      <c r="E4114">
        <v>44</v>
      </c>
      <c r="F4114">
        <v>19</v>
      </c>
      <c r="G4114">
        <v>24</v>
      </c>
      <c r="H4114">
        <v>0</v>
      </c>
      <c r="I4114">
        <v>1</v>
      </c>
      <c r="J4114">
        <v>7</v>
      </c>
      <c r="K4114">
        <v>0</v>
      </c>
      <c r="L4114">
        <v>0</v>
      </c>
      <c r="M4114">
        <v>0</v>
      </c>
      <c r="N4114">
        <v>0</v>
      </c>
    </row>
    <row r="4115" spans="1:14" x14ac:dyDescent="0.25">
      <c r="A4115" t="s">
        <v>8210</v>
      </c>
      <c r="B4115" t="s">
        <v>75</v>
      </c>
      <c r="C4115" t="s">
        <v>95</v>
      </c>
      <c r="D4115" t="s">
        <v>4052</v>
      </c>
      <c r="E4115">
        <v>7</v>
      </c>
      <c r="F4115">
        <v>1</v>
      </c>
      <c r="G4115">
        <v>6</v>
      </c>
      <c r="H4115">
        <v>0</v>
      </c>
      <c r="I4115">
        <v>0</v>
      </c>
      <c r="J4115">
        <v>44</v>
      </c>
      <c r="K4115">
        <v>0</v>
      </c>
      <c r="L4115">
        <v>0</v>
      </c>
      <c r="M4115">
        <v>0</v>
      </c>
      <c r="N4115">
        <v>0</v>
      </c>
    </row>
    <row r="4116" spans="1:14" x14ac:dyDescent="0.25">
      <c r="A4116" t="s">
        <v>8211</v>
      </c>
      <c r="B4116" t="s">
        <v>75</v>
      </c>
      <c r="C4116" t="s">
        <v>95</v>
      </c>
      <c r="D4116" t="s">
        <v>4054</v>
      </c>
      <c r="E4116">
        <v>44</v>
      </c>
      <c r="F4116">
        <v>14</v>
      </c>
      <c r="G4116">
        <v>29</v>
      </c>
      <c r="H4116">
        <v>1</v>
      </c>
      <c r="I4116">
        <v>0</v>
      </c>
      <c r="J4116">
        <v>7</v>
      </c>
      <c r="K4116">
        <v>0</v>
      </c>
      <c r="L4116">
        <v>0</v>
      </c>
      <c r="M4116">
        <v>0</v>
      </c>
      <c r="N4116">
        <v>0</v>
      </c>
    </row>
    <row r="4117" spans="1:14" x14ac:dyDescent="0.25">
      <c r="A4117" t="s">
        <v>8212</v>
      </c>
      <c r="B4117" t="s">
        <v>75</v>
      </c>
      <c r="C4117" t="s">
        <v>95</v>
      </c>
      <c r="D4117" t="s">
        <v>4056</v>
      </c>
      <c r="E4117">
        <v>0</v>
      </c>
      <c r="F4117">
        <v>0</v>
      </c>
      <c r="G4117">
        <v>0</v>
      </c>
      <c r="H4117">
        <v>0</v>
      </c>
      <c r="I4117">
        <v>0</v>
      </c>
      <c r="J4117">
        <v>0</v>
      </c>
      <c r="K4117">
        <v>39</v>
      </c>
      <c r="L4117">
        <v>38</v>
      </c>
      <c r="M4117">
        <v>1</v>
      </c>
      <c r="N4117">
        <v>0</v>
      </c>
    </row>
    <row r="4118" spans="1:14" x14ac:dyDescent="0.25">
      <c r="A4118" t="s">
        <v>8213</v>
      </c>
      <c r="B4118" t="s">
        <v>75</v>
      </c>
      <c r="C4118" t="s">
        <v>95</v>
      </c>
      <c r="D4118" t="s">
        <v>4058</v>
      </c>
      <c r="E4118">
        <v>0</v>
      </c>
      <c r="F4118">
        <v>0</v>
      </c>
      <c r="G4118">
        <v>0</v>
      </c>
      <c r="H4118">
        <v>0</v>
      </c>
      <c r="I4118">
        <v>0</v>
      </c>
      <c r="J4118">
        <v>0</v>
      </c>
      <c r="K4118">
        <v>29</v>
      </c>
      <c r="L4118">
        <v>28</v>
      </c>
      <c r="M4118">
        <v>1</v>
      </c>
      <c r="N4118">
        <v>0</v>
      </c>
    </row>
    <row r="4119" spans="1:14" x14ac:dyDescent="0.25">
      <c r="A4119" t="s">
        <v>8214</v>
      </c>
      <c r="B4119" t="s">
        <v>75</v>
      </c>
      <c r="C4119" t="s">
        <v>96</v>
      </c>
      <c r="D4119" t="s">
        <v>4060</v>
      </c>
      <c r="E4119">
        <v>8</v>
      </c>
      <c r="F4119">
        <v>4</v>
      </c>
      <c r="G4119">
        <v>3</v>
      </c>
      <c r="H4119">
        <v>1</v>
      </c>
      <c r="I4119">
        <v>0</v>
      </c>
      <c r="J4119">
        <v>53</v>
      </c>
      <c r="K4119">
        <v>0</v>
      </c>
      <c r="L4119">
        <v>0</v>
      </c>
      <c r="M4119">
        <v>0</v>
      </c>
      <c r="N4119">
        <v>0</v>
      </c>
    </row>
    <row r="4120" spans="1:14" x14ac:dyDescent="0.25">
      <c r="A4120" t="s">
        <v>8215</v>
      </c>
      <c r="B4120" t="s">
        <v>75</v>
      </c>
      <c r="C4120" t="s">
        <v>96</v>
      </c>
      <c r="D4120" t="s">
        <v>4062</v>
      </c>
      <c r="E4120">
        <v>61</v>
      </c>
      <c r="F4120">
        <v>14</v>
      </c>
      <c r="G4120">
        <v>46</v>
      </c>
      <c r="H4120">
        <v>1</v>
      </c>
      <c r="I4120">
        <v>0</v>
      </c>
      <c r="J4120">
        <v>0</v>
      </c>
      <c r="K4120">
        <v>0</v>
      </c>
      <c r="L4120">
        <v>0</v>
      </c>
      <c r="M4120">
        <v>0</v>
      </c>
      <c r="N4120">
        <v>0</v>
      </c>
    </row>
    <row r="4121" spans="1:14" x14ac:dyDescent="0.25">
      <c r="A4121" t="s">
        <v>8216</v>
      </c>
      <c r="B4121" t="s">
        <v>75</v>
      </c>
      <c r="C4121" t="s">
        <v>96</v>
      </c>
      <c r="D4121" t="s">
        <v>4064</v>
      </c>
      <c r="E4121">
        <v>48</v>
      </c>
      <c r="F4121">
        <v>6</v>
      </c>
      <c r="G4121">
        <v>42</v>
      </c>
      <c r="H4121">
        <v>0</v>
      </c>
      <c r="I4121">
        <v>0</v>
      </c>
      <c r="J4121">
        <v>13</v>
      </c>
      <c r="K4121">
        <v>0</v>
      </c>
      <c r="L4121">
        <v>0</v>
      </c>
      <c r="M4121">
        <v>0</v>
      </c>
      <c r="N4121">
        <v>0</v>
      </c>
    </row>
    <row r="4122" spans="1:14" x14ac:dyDescent="0.25">
      <c r="A4122" t="s">
        <v>8217</v>
      </c>
      <c r="B4122" t="s">
        <v>75</v>
      </c>
      <c r="C4122" t="s">
        <v>96</v>
      </c>
      <c r="D4122" t="s">
        <v>4066</v>
      </c>
      <c r="E4122">
        <v>61</v>
      </c>
      <c r="F4122">
        <v>14</v>
      </c>
      <c r="G4122">
        <v>46</v>
      </c>
      <c r="H4122">
        <v>1</v>
      </c>
      <c r="I4122">
        <v>0</v>
      </c>
      <c r="J4122">
        <v>0</v>
      </c>
      <c r="K4122">
        <v>0</v>
      </c>
      <c r="L4122">
        <v>0</v>
      </c>
      <c r="M4122">
        <v>0</v>
      </c>
      <c r="N4122">
        <v>0</v>
      </c>
    </row>
    <row r="4123" spans="1:14" x14ac:dyDescent="0.25">
      <c r="A4123" t="s">
        <v>8218</v>
      </c>
      <c r="B4123" t="s">
        <v>75</v>
      </c>
      <c r="C4123" t="s">
        <v>96</v>
      </c>
      <c r="D4123" t="s">
        <v>4068</v>
      </c>
      <c r="E4123">
        <v>8</v>
      </c>
      <c r="F4123">
        <v>4</v>
      </c>
      <c r="G4123">
        <v>3</v>
      </c>
      <c r="H4123">
        <v>1</v>
      </c>
      <c r="I4123">
        <v>0</v>
      </c>
      <c r="J4123">
        <v>53</v>
      </c>
      <c r="K4123">
        <v>0</v>
      </c>
      <c r="L4123">
        <v>0</v>
      </c>
      <c r="M4123">
        <v>0</v>
      </c>
      <c r="N4123">
        <v>0</v>
      </c>
    </row>
    <row r="4124" spans="1:14" x14ac:dyDescent="0.25">
      <c r="A4124" t="s">
        <v>8219</v>
      </c>
      <c r="B4124" t="s">
        <v>75</v>
      </c>
      <c r="C4124" t="s">
        <v>96</v>
      </c>
      <c r="D4124" t="s">
        <v>4050</v>
      </c>
      <c r="E4124">
        <v>53</v>
      </c>
      <c r="F4124">
        <v>14</v>
      </c>
      <c r="G4124">
        <v>39</v>
      </c>
      <c r="H4124">
        <v>0</v>
      </c>
      <c r="I4124">
        <v>0</v>
      </c>
      <c r="J4124">
        <v>8</v>
      </c>
      <c r="K4124">
        <v>0</v>
      </c>
      <c r="L4124">
        <v>0</v>
      </c>
      <c r="M4124">
        <v>0</v>
      </c>
      <c r="N4124">
        <v>0</v>
      </c>
    </row>
    <row r="4125" spans="1:14" x14ac:dyDescent="0.25">
      <c r="A4125" t="s">
        <v>8220</v>
      </c>
      <c r="B4125" t="s">
        <v>75</v>
      </c>
      <c r="C4125" t="s">
        <v>96</v>
      </c>
      <c r="D4125" t="s">
        <v>4052</v>
      </c>
      <c r="E4125">
        <v>8</v>
      </c>
      <c r="F4125">
        <v>3</v>
      </c>
      <c r="G4125">
        <v>4</v>
      </c>
      <c r="H4125">
        <v>1</v>
      </c>
      <c r="I4125">
        <v>0</v>
      </c>
      <c r="J4125">
        <v>53</v>
      </c>
      <c r="K4125">
        <v>0</v>
      </c>
      <c r="L4125">
        <v>0</v>
      </c>
      <c r="M4125">
        <v>0</v>
      </c>
      <c r="N4125">
        <v>0</v>
      </c>
    </row>
    <row r="4126" spans="1:14" x14ac:dyDescent="0.25">
      <c r="A4126" t="s">
        <v>8221</v>
      </c>
      <c r="B4126" t="s">
        <v>75</v>
      </c>
      <c r="C4126" t="s">
        <v>96</v>
      </c>
      <c r="D4126" t="s">
        <v>4054</v>
      </c>
      <c r="E4126">
        <v>48</v>
      </c>
      <c r="F4126">
        <v>6</v>
      </c>
      <c r="G4126">
        <v>42</v>
      </c>
      <c r="H4126">
        <v>0</v>
      </c>
      <c r="I4126">
        <v>0</v>
      </c>
      <c r="J4126">
        <v>13</v>
      </c>
      <c r="K4126">
        <v>0</v>
      </c>
      <c r="L4126">
        <v>0</v>
      </c>
      <c r="M4126">
        <v>0</v>
      </c>
      <c r="N4126">
        <v>0</v>
      </c>
    </row>
    <row r="4127" spans="1:14" x14ac:dyDescent="0.25">
      <c r="A4127" t="s">
        <v>8222</v>
      </c>
      <c r="B4127" t="s">
        <v>75</v>
      </c>
      <c r="C4127" t="s">
        <v>96</v>
      </c>
      <c r="D4127" t="s">
        <v>4056</v>
      </c>
      <c r="E4127">
        <v>0</v>
      </c>
      <c r="F4127">
        <v>0</v>
      </c>
      <c r="G4127">
        <v>0</v>
      </c>
      <c r="H4127">
        <v>0</v>
      </c>
      <c r="I4127">
        <v>0</v>
      </c>
      <c r="J4127">
        <v>0</v>
      </c>
      <c r="K4127">
        <v>39</v>
      </c>
      <c r="L4127">
        <v>39</v>
      </c>
      <c r="M4127">
        <v>0</v>
      </c>
      <c r="N4127">
        <v>0</v>
      </c>
    </row>
    <row r="4128" spans="1:14" x14ac:dyDescent="0.25">
      <c r="A4128" t="s">
        <v>8223</v>
      </c>
      <c r="B4128" t="s">
        <v>75</v>
      </c>
      <c r="C4128" t="s">
        <v>96</v>
      </c>
      <c r="D4128" t="s">
        <v>4058</v>
      </c>
      <c r="E4128">
        <v>0</v>
      </c>
      <c r="F4128">
        <v>0</v>
      </c>
      <c r="G4128">
        <v>0</v>
      </c>
      <c r="H4128">
        <v>0</v>
      </c>
      <c r="I4128">
        <v>0</v>
      </c>
      <c r="J4128">
        <v>0</v>
      </c>
      <c r="K4128">
        <v>30</v>
      </c>
      <c r="L4128">
        <v>30</v>
      </c>
      <c r="M4128">
        <v>0</v>
      </c>
      <c r="N4128">
        <v>0</v>
      </c>
    </row>
    <row r="4129" spans="1:14" x14ac:dyDescent="0.25">
      <c r="A4129" t="s">
        <v>8224</v>
      </c>
      <c r="B4129" t="s">
        <v>75</v>
      </c>
      <c r="C4129" t="s">
        <v>97</v>
      </c>
      <c r="D4129" t="s">
        <v>4060</v>
      </c>
      <c r="E4129">
        <v>1</v>
      </c>
      <c r="F4129">
        <v>0</v>
      </c>
      <c r="G4129">
        <v>1</v>
      </c>
      <c r="H4129">
        <v>0</v>
      </c>
      <c r="I4129">
        <v>0</v>
      </c>
      <c r="J4129">
        <v>42</v>
      </c>
      <c r="K4129">
        <v>0</v>
      </c>
      <c r="L4129">
        <v>0</v>
      </c>
      <c r="M4129">
        <v>0</v>
      </c>
      <c r="N4129">
        <v>0</v>
      </c>
    </row>
    <row r="4130" spans="1:14" x14ac:dyDescent="0.25">
      <c r="A4130" t="s">
        <v>8225</v>
      </c>
      <c r="B4130" t="s">
        <v>75</v>
      </c>
      <c r="C4130" t="s">
        <v>97</v>
      </c>
      <c r="D4130" t="s">
        <v>4062</v>
      </c>
      <c r="E4130">
        <v>43</v>
      </c>
      <c r="F4130">
        <v>13</v>
      </c>
      <c r="G4130">
        <v>30</v>
      </c>
      <c r="H4130">
        <v>0</v>
      </c>
      <c r="I4130">
        <v>0</v>
      </c>
      <c r="J4130">
        <v>0</v>
      </c>
      <c r="K4130">
        <v>0</v>
      </c>
      <c r="L4130">
        <v>0</v>
      </c>
      <c r="M4130">
        <v>0</v>
      </c>
      <c r="N4130">
        <v>0</v>
      </c>
    </row>
    <row r="4131" spans="1:14" x14ac:dyDescent="0.25">
      <c r="A4131" t="s">
        <v>8226</v>
      </c>
      <c r="B4131" t="s">
        <v>75</v>
      </c>
      <c r="C4131" t="s">
        <v>97</v>
      </c>
      <c r="D4131" t="s">
        <v>4064</v>
      </c>
      <c r="E4131">
        <v>37</v>
      </c>
      <c r="F4131">
        <v>8</v>
      </c>
      <c r="G4131">
        <v>29</v>
      </c>
      <c r="H4131">
        <v>0</v>
      </c>
      <c r="I4131">
        <v>0</v>
      </c>
      <c r="J4131">
        <v>6</v>
      </c>
      <c r="K4131">
        <v>0</v>
      </c>
      <c r="L4131">
        <v>0</v>
      </c>
      <c r="M4131">
        <v>0</v>
      </c>
      <c r="N4131">
        <v>0</v>
      </c>
    </row>
    <row r="4132" spans="1:14" x14ac:dyDescent="0.25">
      <c r="A4132" t="s">
        <v>8227</v>
      </c>
      <c r="B4132" t="s">
        <v>75</v>
      </c>
      <c r="C4132" t="s">
        <v>97</v>
      </c>
      <c r="D4132" t="s">
        <v>4066</v>
      </c>
      <c r="E4132">
        <v>43</v>
      </c>
      <c r="F4132">
        <v>13</v>
      </c>
      <c r="G4132">
        <v>30</v>
      </c>
      <c r="H4132">
        <v>0</v>
      </c>
      <c r="I4132">
        <v>0</v>
      </c>
      <c r="J4132">
        <v>0</v>
      </c>
      <c r="K4132">
        <v>0</v>
      </c>
      <c r="L4132">
        <v>0</v>
      </c>
      <c r="M4132">
        <v>0</v>
      </c>
      <c r="N4132">
        <v>0</v>
      </c>
    </row>
    <row r="4133" spans="1:14" x14ac:dyDescent="0.25">
      <c r="A4133" t="s">
        <v>8228</v>
      </c>
      <c r="B4133" t="s">
        <v>75</v>
      </c>
      <c r="C4133" t="s">
        <v>97</v>
      </c>
      <c r="D4133" t="s">
        <v>4068</v>
      </c>
      <c r="E4133">
        <v>1</v>
      </c>
      <c r="F4133">
        <v>0</v>
      </c>
      <c r="G4133">
        <v>1</v>
      </c>
      <c r="H4133">
        <v>0</v>
      </c>
      <c r="I4133">
        <v>0</v>
      </c>
      <c r="J4133">
        <v>42</v>
      </c>
      <c r="K4133">
        <v>0</v>
      </c>
      <c r="L4133">
        <v>0</v>
      </c>
      <c r="M4133">
        <v>0</v>
      </c>
      <c r="N4133">
        <v>0</v>
      </c>
    </row>
    <row r="4134" spans="1:14" x14ac:dyDescent="0.25">
      <c r="A4134" t="s">
        <v>8229</v>
      </c>
      <c r="B4134" t="s">
        <v>75</v>
      </c>
      <c r="C4134" t="s">
        <v>97</v>
      </c>
      <c r="D4134" t="s">
        <v>4050</v>
      </c>
      <c r="E4134">
        <v>42</v>
      </c>
      <c r="F4134">
        <v>14</v>
      </c>
      <c r="G4134">
        <v>28</v>
      </c>
      <c r="H4134">
        <v>0</v>
      </c>
      <c r="I4134">
        <v>0</v>
      </c>
      <c r="J4134">
        <v>1</v>
      </c>
      <c r="K4134">
        <v>0</v>
      </c>
      <c r="L4134">
        <v>0</v>
      </c>
      <c r="M4134">
        <v>0</v>
      </c>
      <c r="N4134">
        <v>0</v>
      </c>
    </row>
    <row r="4135" spans="1:14" x14ac:dyDescent="0.25">
      <c r="A4135" t="s">
        <v>8230</v>
      </c>
      <c r="B4135" t="s">
        <v>75</v>
      </c>
      <c r="C4135" t="s">
        <v>97</v>
      </c>
      <c r="D4135" t="s">
        <v>4052</v>
      </c>
      <c r="E4135">
        <v>1</v>
      </c>
      <c r="F4135">
        <v>0</v>
      </c>
      <c r="G4135">
        <v>1</v>
      </c>
      <c r="H4135">
        <v>0</v>
      </c>
      <c r="I4135">
        <v>0</v>
      </c>
      <c r="J4135">
        <v>42</v>
      </c>
      <c r="K4135">
        <v>0</v>
      </c>
      <c r="L4135">
        <v>0</v>
      </c>
      <c r="M4135">
        <v>0</v>
      </c>
      <c r="N4135">
        <v>0</v>
      </c>
    </row>
    <row r="4136" spans="1:14" x14ac:dyDescent="0.25">
      <c r="A4136" t="s">
        <v>8231</v>
      </c>
      <c r="B4136" t="s">
        <v>75</v>
      </c>
      <c r="C4136" t="s">
        <v>97</v>
      </c>
      <c r="D4136" t="s">
        <v>4054</v>
      </c>
      <c r="E4136">
        <v>38</v>
      </c>
      <c r="F4136">
        <v>9</v>
      </c>
      <c r="G4136">
        <v>29</v>
      </c>
      <c r="H4136">
        <v>0</v>
      </c>
      <c r="I4136">
        <v>0</v>
      </c>
      <c r="J4136">
        <v>5</v>
      </c>
      <c r="K4136">
        <v>0</v>
      </c>
      <c r="L4136">
        <v>0</v>
      </c>
      <c r="M4136">
        <v>0</v>
      </c>
      <c r="N4136">
        <v>0</v>
      </c>
    </row>
    <row r="4137" spans="1:14" x14ac:dyDescent="0.25">
      <c r="A4137" t="s">
        <v>8232</v>
      </c>
      <c r="B4137" t="s">
        <v>75</v>
      </c>
      <c r="C4137" t="s">
        <v>97</v>
      </c>
      <c r="D4137" t="s">
        <v>4056</v>
      </c>
      <c r="E4137">
        <v>0</v>
      </c>
      <c r="F4137">
        <v>0</v>
      </c>
      <c r="G4137">
        <v>0</v>
      </c>
      <c r="H4137">
        <v>0</v>
      </c>
      <c r="I4137">
        <v>0</v>
      </c>
      <c r="J4137">
        <v>0</v>
      </c>
      <c r="K4137">
        <v>25</v>
      </c>
      <c r="L4137">
        <v>25</v>
      </c>
      <c r="M4137">
        <v>0</v>
      </c>
      <c r="N4137">
        <v>0</v>
      </c>
    </row>
    <row r="4138" spans="1:14" x14ac:dyDescent="0.25">
      <c r="A4138" t="s">
        <v>8233</v>
      </c>
      <c r="B4138" t="s">
        <v>75</v>
      </c>
      <c r="C4138" t="s">
        <v>97</v>
      </c>
      <c r="D4138" t="s">
        <v>4058</v>
      </c>
      <c r="E4138">
        <v>0</v>
      </c>
      <c r="F4138">
        <v>0</v>
      </c>
      <c r="G4138">
        <v>0</v>
      </c>
      <c r="H4138">
        <v>0</v>
      </c>
      <c r="I4138">
        <v>0</v>
      </c>
      <c r="J4138">
        <v>0</v>
      </c>
      <c r="K4138">
        <v>17</v>
      </c>
      <c r="L4138">
        <v>17</v>
      </c>
      <c r="M4138">
        <v>0</v>
      </c>
      <c r="N4138">
        <v>0</v>
      </c>
    </row>
    <row r="4139" spans="1:14" x14ac:dyDescent="0.25">
      <c r="A4139" t="s">
        <v>8234</v>
      </c>
      <c r="B4139" t="s">
        <v>75</v>
      </c>
      <c r="C4139" t="s">
        <v>98</v>
      </c>
      <c r="D4139" t="s">
        <v>4060</v>
      </c>
      <c r="E4139">
        <v>13</v>
      </c>
      <c r="F4139">
        <v>3</v>
      </c>
      <c r="G4139">
        <v>7</v>
      </c>
      <c r="H4139">
        <v>2</v>
      </c>
      <c r="I4139">
        <v>1</v>
      </c>
      <c r="J4139">
        <v>59</v>
      </c>
      <c r="K4139">
        <v>0</v>
      </c>
      <c r="L4139">
        <v>0</v>
      </c>
      <c r="M4139">
        <v>0</v>
      </c>
      <c r="N4139">
        <v>0</v>
      </c>
    </row>
    <row r="4140" spans="1:14" x14ac:dyDescent="0.25">
      <c r="A4140" t="s">
        <v>8235</v>
      </c>
      <c r="B4140" t="s">
        <v>75</v>
      </c>
      <c r="C4140" t="s">
        <v>98</v>
      </c>
      <c r="D4140" t="s">
        <v>4062</v>
      </c>
      <c r="E4140">
        <v>72</v>
      </c>
      <c r="F4140">
        <v>8</v>
      </c>
      <c r="G4140">
        <v>60</v>
      </c>
      <c r="H4140">
        <v>1</v>
      </c>
      <c r="I4140">
        <v>3</v>
      </c>
      <c r="J4140">
        <v>0</v>
      </c>
      <c r="K4140">
        <v>0</v>
      </c>
      <c r="L4140">
        <v>0</v>
      </c>
      <c r="M4140">
        <v>0</v>
      </c>
      <c r="N4140">
        <v>0</v>
      </c>
    </row>
    <row r="4141" spans="1:14" x14ac:dyDescent="0.25">
      <c r="A4141" t="s">
        <v>8236</v>
      </c>
      <c r="B4141" t="s">
        <v>75</v>
      </c>
      <c r="C4141" t="s">
        <v>98</v>
      </c>
      <c r="D4141" t="s">
        <v>4064</v>
      </c>
      <c r="E4141">
        <v>59</v>
      </c>
      <c r="F4141">
        <v>6</v>
      </c>
      <c r="G4141">
        <v>53</v>
      </c>
      <c r="H4141">
        <v>0</v>
      </c>
      <c r="I4141">
        <v>0</v>
      </c>
      <c r="J4141">
        <v>13</v>
      </c>
      <c r="K4141">
        <v>0</v>
      </c>
      <c r="L4141">
        <v>0</v>
      </c>
      <c r="M4141">
        <v>0</v>
      </c>
      <c r="N4141">
        <v>0</v>
      </c>
    </row>
    <row r="4142" spans="1:14" x14ac:dyDescent="0.25">
      <c r="A4142" t="s">
        <v>8237</v>
      </c>
      <c r="B4142" t="s">
        <v>75</v>
      </c>
      <c r="C4142" t="s">
        <v>98</v>
      </c>
      <c r="D4142" t="s">
        <v>4066</v>
      </c>
      <c r="E4142">
        <v>72</v>
      </c>
      <c r="F4142">
        <v>8</v>
      </c>
      <c r="G4142">
        <v>60</v>
      </c>
      <c r="H4142">
        <v>1</v>
      </c>
      <c r="I4142">
        <v>3</v>
      </c>
      <c r="J4142">
        <v>0</v>
      </c>
      <c r="K4142">
        <v>0</v>
      </c>
      <c r="L4142">
        <v>0</v>
      </c>
      <c r="M4142">
        <v>0</v>
      </c>
      <c r="N4142">
        <v>0</v>
      </c>
    </row>
    <row r="4143" spans="1:14" x14ac:dyDescent="0.25">
      <c r="A4143" t="s">
        <v>8238</v>
      </c>
      <c r="B4143" t="s">
        <v>75</v>
      </c>
      <c r="C4143" t="s">
        <v>98</v>
      </c>
      <c r="D4143" t="s">
        <v>4068</v>
      </c>
      <c r="E4143">
        <v>13</v>
      </c>
      <c r="F4143">
        <v>2</v>
      </c>
      <c r="G4143">
        <v>8</v>
      </c>
      <c r="H4143">
        <v>1</v>
      </c>
      <c r="I4143">
        <v>2</v>
      </c>
      <c r="J4143">
        <v>59</v>
      </c>
      <c r="K4143">
        <v>0</v>
      </c>
      <c r="L4143">
        <v>0</v>
      </c>
      <c r="M4143">
        <v>0</v>
      </c>
      <c r="N4143">
        <v>0</v>
      </c>
    </row>
    <row r="4144" spans="1:14" x14ac:dyDescent="0.25">
      <c r="A4144" t="s">
        <v>8239</v>
      </c>
      <c r="B4144" t="s">
        <v>75</v>
      </c>
      <c r="C4144" t="s">
        <v>98</v>
      </c>
      <c r="D4144" t="s">
        <v>4050</v>
      </c>
      <c r="E4144">
        <v>59</v>
      </c>
      <c r="F4144">
        <v>8</v>
      </c>
      <c r="G4144">
        <v>50</v>
      </c>
      <c r="H4144">
        <v>1</v>
      </c>
      <c r="I4144">
        <v>0</v>
      </c>
      <c r="J4144">
        <v>13</v>
      </c>
      <c r="K4144">
        <v>0</v>
      </c>
      <c r="L4144">
        <v>0</v>
      </c>
      <c r="M4144">
        <v>0</v>
      </c>
      <c r="N4144">
        <v>0</v>
      </c>
    </row>
    <row r="4145" spans="1:14" x14ac:dyDescent="0.25">
      <c r="A4145" t="s">
        <v>8240</v>
      </c>
      <c r="B4145" t="s">
        <v>75</v>
      </c>
      <c r="C4145" t="s">
        <v>98</v>
      </c>
      <c r="D4145" t="s">
        <v>4052</v>
      </c>
      <c r="E4145">
        <v>13</v>
      </c>
      <c r="F4145">
        <v>2</v>
      </c>
      <c r="G4145">
        <v>8</v>
      </c>
      <c r="H4145">
        <v>1</v>
      </c>
      <c r="I4145">
        <v>2</v>
      </c>
      <c r="J4145">
        <v>59</v>
      </c>
      <c r="K4145">
        <v>0</v>
      </c>
      <c r="L4145">
        <v>0</v>
      </c>
      <c r="M4145">
        <v>0</v>
      </c>
      <c r="N4145">
        <v>0</v>
      </c>
    </row>
    <row r="4146" spans="1:14" x14ac:dyDescent="0.25">
      <c r="A4146" t="s">
        <v>8241</v>
      </c>
      <c r="B4146" t="s">
        <v>75</v>
      </c>
      <c r="C4146" t="s">
        <v>98</v>
      </c>
      <c r="D4146" t="s">
        <v>4054</v>
      </c>
      <c r="E4146">
        <v>59</v>
      </c>
      <c r="F4146">
        <v>6</v>
      </c>
      <c r="G4146">
        <v>53</v>
      </c>
      <c r="H4146">
        <v>0</v>
      </c>
      <c r="I4146">
        <v>0</v>
      </c>
      <c r="J4146">
        <v>13</v>
      </c>
      <c r="K4146">
        <v>0</v>
      </c>
      <c r="L4146">
        <v>0</v>
      </c>
      <c r="M4146">
        <v>0</v>
      </c>
      <c r="N4146">
        <v>0</v>
      </c>
    </row>
    <row r="4147" spans="1:14" x14ac:dyDescent="0.25">
      <c r="A4147" t="s">
        <v>8242</v>
      </c>
      <c r="B4147" t="s">
        <v>75</v>
      </c>
      <c r="C4147" t="s">
        <v>98</v>
      </c>
      <c r="D4147" t="s">
        <v>4056</v>
      </c>
      <c r="E4147">
        <v>0</v>
      </c>
      <c r="F4147">
        <v>0</v>
      </c>
      <c r="G4147">
        <v>0</v>
      </c>
      <c r="H4147">
        <v>0</v>
      </c>
      <c r="I4147">
        <v>0</v>
      </c>
      <c r="J4147">
        <v>0</v>
      </c>
      <c r="K4147">
        <v>37</v>
      </c>
      <c r="L4147">
        <v>36</v>
      </c>
      <c r="M4147">
        <v>0</v>
      </c>
      <c r="N4147">
        <v>1</v>
      </c>
    </row>
    <row r="4148" spans="1:14" x14ac:dyDescent="0.25">
      <c r="A4148" t="s">
        <v>8243</v>
      </c>
      <c r="B4148" t="s">
        <v>75</v>
      </c>
      <c r="C4148" t="s">
        <v>98</v>
      </c>
      <c r="D4148" t="s">
        <v>4058</v>
      </c>
      <c r="E4148">
        <v>0</v>
      </c>
      <c r="F4148">
        <v>0</v>
      </c>
      <c r="G4148">
        <v>0</v>
      </c>
      <c r="H4148">
        <v>0</v>
      </c>
      <c r="I4148">
        <v>0</v>
      </c>
      <c r="J4148">
        <v>0</v>
      </c>
      <c r="K4148">
        <v>31</v>
      </c>
      <c r="L4148">
        <v>30</v>
      </c>
      <c r="M4148">
        <v>0</v>
      </c>
      <c r="N4148">
        <v>1</v>
      </c>
    </row>
    <row r="4149" spans="1:14" x14ac:dyDescent="0.25">
      <c r="A4149" t="s">
        <v>8244</v>
      </c>
      <c r="B4149" t="s">
        <v>75</v>
      </c>
      <c r="C4149" t="s">
        <v>99</v>
      </c>
      <c r="D4149" t="s">
        <v>4060</v>
      </c>
      <c r="E4149">
        <v>45</v>
      </c>
      <c r="F4149">
        <v>4</v>
      </c>
      <c r="G4149">
        <v>28</v>
      </c>
      <c r="H4149">
        <v>10</v>
      </c>
      <c r="I4149">
        <v>3</v>
      </c>
      <c r="J4149">
        <v>254</v>
      </c>
      <c r="K4149">
        <v>0</v>
      </c>
      <c r="L4149">
        <v>0</v>
      </c>
      <c r="M4149">
        <v>0</v>
      </c>
      <c r="N4149">
        <v>0</v>
      </c>
    </row>
    <row r="4150" spans="1:14" x14ac:dyDescent="0.25">
      <c r="A4150" t="s">
        <v>8245</v>
      </c>
      <c r="B4150" t="s">
        <v>75</v>
      </c>
      <c r="C4150" t="s">
        <v>99</v>
      </c>
      <c r="D4150" t="s">
        <v>4062</v>
      </c>
      <c r="E4150">
        <v>299</v>
      </c>
      <c r="F4150">
        <v>53</v>
      </c>
      <c r="G4150">
        <v>225</v>
      </c>
      <c r="H4150">
        <v>16</v>
      </c>
      <c r="I4150">
        <v>5</v>
      </c>
      <c r="J4150">
        <v>0</v>
      </c>
      <c r="K4150">
        <v>0</v>
      </c>
      <c r="L4150">
        <v>0</v>
      </c>
      <c r="M4150">
        <v>0</v>
      </c>
      <c r="N4150">
        <v>0</v>
      </c>
    </row>
    <row r="4151" spans="1:14" x14ac:dyDescent="0.25">
      <c r="A4151" t="s">
        <v>8246</v>
      </c>
      <c r="B4151" t="s">
        <v>75</v>
      </c>
      <c r="C4151" t="s">
        <v>99</v>
      </c>
      <c r="D4151" t="s">
        <v>4064</v>
      </c>
      <c r="E4151">
        <v>230</v>
      </c>
      <c r="F4151">
        <v>28</v>
      </c>
      <c r="G4151">
        <v>195</v>
      </c>
      <c r="H4151">
        <v>6</v>
      </c>
      <c r="I4151">
        <v>1</v>
      </c>
      <c r="J4151">
        <v>69</v>
      </c>
      <c r="K4151">
        <v>0</v>
      </c>
      <c r="L4151">
        <v>0</v>
      </c>
      <c r="M4151">
        <v>0</v>
      </c>
      <c r="N4151">
        <v>0</v>
      </c>
    </row>
    <row r="4152" spans="1:14" x14ac:dyDescent="0.25">
      <c r="A4152" t="s">
        <v>8247</v>
      </c>
      <c r="B4152" t="s">
        <v>75</v>
      </c>
      <c r="C4152" t="s">
        <v>99</v>
      </c>
      <c r="D4152" t="s">
        <v>4066</v>
      </c>
      <c r="E4152">
        <v>299</v>
      </c>
      <c r="F4152">
        <v>53</v>
      </c>
      <c r="G4152">
        <v>225</v>
      </c>
      <c r="H4152">
        <v>16</v>
      </c>
      <c r="I4152">
        <v>5</v>
      </c>
      <c r="J4152">
        <v>0</v>
      </c>
      <c r="K4152">
        <v>0</v>
      </c>
      <c r="L4152">
        <v>0</v>
      </c>
      <c r="M4152">
        <v>0</v>
      </c>
      <c r="N4152">
        <v>0</v>
      </c>
    </row>
    <row r="4153" spans="1:14" x14ac:dyDescent="0.25">
      <c r="A4153" t="s">
        <v>8248</v>
      </c>
      <c r="B4153" t="s">
        <v>75</v>
      </c>
      <c r="C4153" t="s">
        <v>99</v>
      </c>
      <c r="D4153" t="s">
        <v>4068</v>
      </c>
      <c r="E4153">
        <v>45</v>
      </c>
      <c r="F4153">
        <v>4</v>
      </c>
      <c r="G4153">
        <v>31</v>
      </c>
      <c r="H4153">
        <v>6</v>
      </c>
      <c r="I4153">
        <v>4</v>
      </c>
      <c r="J4153">
        <v>254</v>
      </c>
      <c r="K4153">
        <v>0</v>
      </c>
      <c r="L4153">
        <v>0</v>
      </c>
      <c r="M4153">
        <v>0</v>
      </c>
      <c r="N4153">
        <v>0</v>
      </c>
    </row>
    <row r="4154" spans="1:14" x14ac:dyDescent="0.25">
      <c r="A4154" t="s">
        <v>8249</v>
      </c>
      <c r="B4154" t="s">
        <v>75</v>
      </c>
      <c r="C4154" t="s">
        <v>99</v>
      </c>
      <c r="D4154" t="s">
        <v>4050</v>
      </c>
      <c r="E4154">
        <v>254</v>
      </c>
      <c r="F4154">
        <v>55</v>
      </c>
      <c r="G4154">
        <v>191</v>
      </c>
      <c r="H4154">
        <v>7</v>
      </c>
      <c r="I4154">
        <v>1</v>
      </c>
      <c r="J4154">
        <v>45</v>
      </c>
      <c r="K4154">
        <v>0</v>
      </c>
      <c r="L4154">
        <v>0</v>
      </c>
      <c r="M4154">
        <v>0</v>
      </c>
      <c r="N4154">
        <v>0</v>
      </c>
    </row>
    <row r="4155" spans="1:14" x14ac:dyDescent="0.25">
      <c r="A4155" t="s">
        <v>8250</v>
      </c>
      <c r="B4155" t="s">
        <v>75</v>
      </c>
      <c r="C4155" t="s">
        <v>99</v>
      </c>
      <c r="D4155" t="s">
        <v>4052</v>
      </c>
      <c r="E4155">
        <v>45</v>
      </c>
      <c r="F4155">
        <v>4</v>
      </c>
      <c r="G4155">
        <v>28</v>
      </c>
      <c r="H4155">
        <v>10</v>
      </c>
      <c r="I4155">
        <v>3</v>
      </c>
      <c r="J4155">
        <v>254</v>
      </c>
      <c r="K4155">
        <v>0</v>
      </c>
      <c r="L4155">
        <v>0</v>
      </c>
      <c r="M4155">
        <v>0</v>
      </c>
      <c r="N4155">
        <v>0</v>
      </c>
    </row>
    <row r="4156" spans="1:14" x14ac:dyDescent="0.25">
      <c r="A4156" t="s">
        <v>8251</v>
      </c>
      <c r="B4156" t="s">
        <v>75</v>
      </c>
      <c r="C4156" t="s">
        <v>99</v>
      </c>
      <c r="D4156" t="s">
        <v>4054</v>
      </c>
      <c r="E4156">
        <v>230</v>
      </c>
      <c r="F4156">
        <v>28</v>
      </c>
      <c r="G4156">
        <v>195</v>
      </c>
      <c r="H4156">
        <v>6</v>
      </c>
      <c r="I4156">
        <v>1</v>
      </c>
      <c r="J4156">
        <v>69</v>
      </c>
      <c r="K4156">
        <v>0</v>
      </c>
      <c r="L4156">
        <v>0</v>
      </c>
      <c r="M4156">
        <v>0</v>
      </c>
      <c r="N4156">
        <v>0</v>
      </c>
    </row>
    <row r="4157" spans="1:14" x14ac:dyDescent="0.25">
      <c r="A4157" t="s">
        <v>8252</v>
      </c>
      <c r="B4157" t="s">
        <v>75</v>
      </c>
      <c r="C4157" t="s">
        <v>99</v>
      </c>
      <c r="D4157" t="s">
        <v>4056</v>
      </c>
      <c r="E4157">
        <v>0</v>
      </c>
      <c r="F4157">
        <v>0</v>
      </c>
      <c r="G4157">
        <v>0</v>
      </c>
      <c r="H4157">
        <v>0</v>
      </c>
      <c r="I4157">
        <v>0</v>
      </c>
      <c r="J4157">
        <v>0</v>
      </c>
      <c r="K4157">
        <v>245</v>
      </c>
      <c r="L4157">
        <v>239</v>
      </c>
      <c r="M4157">
        <v>4</v>
      </c>
      <c r="N4157">
        <v>2</v>
      </c>
    </row>
    <row r="4158" spans="1:14" x14ac:dyDescent="0.25">
      <c r="A4158" t="s">
        <v>8253</v>
      </c>
      <c r="B4158" t="s">
        <v>75</v>
      </c>
      <c r="C4158" t="s">
        <v>99</v>
      </c>
      <c r="D4158" t="s">
        <v>4058</v>
      </c>
      <c r="E4158">
        <v>0</v>
      </c>
      <c r="F4158">
        <v>0</v>
      </c>
      <c r="G4158">
        <v>0</v>
      </c>
      <c r="H4158">
        <v>0</v>
      </c>
      <c r="I4158">
        <v>0</v>
      </c>
      <c r="J4158">
        <v>0</v>
      </c>
      <c r="K4158">
        <v>184</v>
      </c>
      <c r="L4158">
        <v>180</v>
      </c>
      <c r="M4158">
        <v>3</v>
      </c>
      <c r="N4158">
        <v>1</v>
      </c>
    </row>
    <row r="4159" spans="1:14" x14ac:dyDescent="0.25">
      <c r="A4159" t="s">
        <v>8254</v>
      </c>
      <c r="B4159" t="s">
        <v>75</v>
      </c>
      <c r="C4159" t="s">
        <v>100</v>
      </c>
      <c r="D4159" t="s">
        <v>4060</v>
      </c>
      <c r="E4159">
        <v>8</v>
      </c>
      <c r="F4159">
        <v>4</v>
      </c>
      <c r="G4159">
        <v>4</v>
      </c>
      <c r="H4159">
        <v>0</v>
      </c>
      <c r="I4159">
        <v>0</v>
      </c>
      <c r="J4159">
        <v>32</v>
      </c>
      <c r="K4159">
        <v>0</v>
      </c>
      <c r="L4159">
        <v>0</v>
      </c>
      <c r="M4159">
        <v>0</v>
      </c>
      <c r="N4159">
        <v>0</v>
      </c>
    </row>
    <row r="4160" spans="1:14" x14ac:dyDescent="0.25">
      <c r="A4160" t="s">
        <v>8255</v>
      </c>
      <c r="B4160" t="s">
        <v>75</v>
      </c>
      <c r="C4160" t="s">
        <v>100</v>
      </c>
      <c r="D4160" t="s">
        <v>4062</v>
      </c>
      <c r="E4160">
        <v>40</v>
      </c>
      <c r="F4160">
        <v>12</v>
      </c>
      <c r="G4160">
        <v>28</v>
      </c>
      <c r="H4160">
        <v>0</v>
      </c>
      <c r="I4160">
        <v>0</v>
      </c>
      <c r="J4160">
        <v>0</v>
      </c>
      <c r="K4160">
        <v>0</v>
      </c>
      <c r="L4160">
        <v>0</v>
      </c>
      <c r="M4160">
        <v>0</v>
      </c>
      <c r="N4160">
        <v>0</v>
      </c>
    </row>
    <row r="4161" spans="1:14" x14ac:dyDescent="0.25">
      <c r="A4161" t="s">
        <v>8256</v>
      </c>
      <c r="B4161" t="s">
        <v>75</v>
      </c>
      <c r="C4161" t="s">
        <v>100</v>
      </c>
      <c r="D4161" t="s">
        <v>4064</v>
      </c>
      <c r="E4161">
        <v>31</v>
      </c>
      <c r="F4161">
        <v>8</v>
      </c>
      <c r="G4161">
        <v>23</v>
      </c>
      <c r="H4161">
        <v>0</v>
      </c>
      <c r="I4161">
        <v>0</v>
      </c>
      <c r="J4161">
        <v>9</v>
      </c>
      <c r="K4161">
        <v>0</v>
      </c>
      <c r="L4161">
        <v>0</v>
      </c>
      <c r="M4161">
        <v>0</v>
      </c>
      <c r="N4161">
        <v>0</v>
      </c>
    </row>
    <row r="4162" spans="1:14" x14ac:dyDescent="0.25">
      <c r="A4162" t="s">
        <v>8257</v>
      </c>
      <c r="B4162" t="s">
        <v>75</v>
      </c>
      <c r="C4162" t="s">
        <v>100</v>
      </c>
      <c r="D4162" t="s">
        <v>4066</v>
      </c>
      <c r="E4162">
        <v>40</v>
      </c>
      <c r="F4162">
        <v>12</v>
      </c>
      <c r="G4162">
        <v>28</v>
      </c>
      <c r="H4162">
        <v>0</v>
      </c>
      <c r="I4162">
        <v>0</v>
      </c>
      <c r="J4162">
        <v>0</v>
      </c>
      <c r="K4162">
        <v>0</v>
      </c>
      <c r="L4162">
        <v>0</v>
      </c>
      <c r="M4162">
        <v>0</v>
      </c>
      <c r="N4162">
        <v>0</v>
      </c>
    </row>
    <row r="4163" spans="1:14" x14ac:dyDescent="0.25">
      <c r="A4163" t="s">
        <v>8258</v>
      </c>
      <c r="B4163" t="s">
        <v>75</v>
      </c>
      <c r="C4163" t="s">
        <v>100</v>
      </c>
      <c r="D4163" t="s">
        <v>4068</v>
      </c>
      <c r="E4163">
        <v>8</v>
      </c>
      <c r="F4163">
        <v>4</v>
      </c>
      <c r="G4163">
        <v>4</v>
      </c>
      <c r="H4163">
        <v>0</v>
      </c>
      <c r="I4163">
        <v>0</v>
      </c>
      <c r="J4163">
        <v>32</v>
      </c>
      <c r="K4163">
        <v>0</v>
      </c>
      <c r="L4163">
        <v>0</v>
      </c>
      <c r="M4163">
        <v>0</v>
      </c>
      <c r="N4163">
        <v>0</v>
      </c>
    </row>
    <row r="4164" spans="1:14" x14ac:dyDescent="0.25">
      <c r="A4164" t="s">
        <v>8259</v>
      </c>
      <c r="B4164" t="s">
        <v>75</v>
      </c>
      <c r="C4164" t="s">
        <v>100</v>
      </c>
      <c r="D4164" t="s">
        <v>4050</v>
      </c>
      <c r="E4164">
        <v>32</v>
      </c>
      <c r="F4164">
        <v>12</v>
      </c>
      <c r="G4164">
        <v>20</v>
      </c>
      <c r="H4164">
        <v>0</v>
      </c>
      <c r="I4164">
        <v>0</v>
      </c>
      <c r="J4164">
        <v>8</v>
      </c>
      <c r="K4164">
        <v>0</v>
      </c>
      <c r="L4164">
        <v>0</v>
      </c>
      <c r="M4164">
        <v>0</v>
      </c>
      <c r="N4164">
        <v>0</v>
      </c>
    </row>
    <row r="4165" spans="1:14" x14ac:dyDescent="0.25">
      <c r="A4165" t="s">
        <v>8260</v>
      </c>
      <c r="B4165" t="s">
        <v>75</v>
      </c>
      <c r="C4165" t="s">
        <v>100</v>
      </c>
      <c r="D4165" t="s">
        <v>4052</v>
      </c>
      <c r="E4165">
        <v>8</v>
      </c>
      <c r="F4165">
        <v>3</v>
      </c>
      <c r="G4165">
        <v>5</v>
      </c>
      <c r="H4165">
        <v>0</v>
      </c>
      <c r="I4165">
        <v>0</v>
      </c>
      <c r="J4165">
        <v>32</v>
      </c>
      <c r="K4165">
        <v>0</v>
      </c>
      <c r="L4165">
        <v>0</v>
      </c>
      <c r="M4165">
        <v>0</v>
      </c>
      <c r="N4165">
        <v>0</v>
      </c>
    </row>
    <row r="4166" spans="1:14" x14ac:dyDescent="0.25">
      <c r="A4166" t="s">
        <v>8261</v>
      </c>
      <c r="B4166" t="s">
        <v>75</v>
      </c>
      <c r="C4166" t="s">
        <v>100</v>
      </c>
      <c r="D4166" t="s">
        <v>4054</v>
      </c>
      <c r="E4166">
        <v>31</v>
      </c>
      <c r="F4166">
        <v>8</v>
      </c>
      <c r="G4166">
        <v>23</v>
      </c>
      <c r="H4166">
        <v>0</v>
      </c>
      <c r="I4166">
        <v>0</v>
      </c>
      <c r="J4166">
        <v>9</v>
      </c>
      <c r="K4166">
        <v>0</v>
      </c>
      <c r="L4166">
        <v>0</v>
      </c>
      <c r="M4166">
        <v>0</v>
      </c>
      <c r="N4166">
        <v>0</v>
      </c>
    </row>
    <row r="4167" spans="1:14" x14ac:dyDescent="0.25">
      <c r="A4167" t="s">
        <v>8262</v>
      </c>
      <c r="B4167" t="s">
        <v>75</v>
      </c>
      <c r="C4167" t="s">
        <v>100</v>
      </c>
      <c r="D4167" t="s">
        <v>4056</v>
      </c>
      <c r="E4167">
        <v>0</v>
      </c>
      <c r="F4167">
        <v>0</v>
      </c>
      <c r="G4167">
        <v>0</v>
      </c>
      <c r="H4167">
        <v>0</v>
      </c>
      <c r="I4167">
        <v>0</v>
      </c>
      <c r="J4167">
        <v>0</v>
      </c>
      <c r="K4167">
        <v>28</v>
      </c>
      <c r="L4167">
        <v>28</v>
      </c>
      <c r="M4167">
        <v>0</v>
      </c>
      <c r="N4167">
        <v>0</v>
      </c>
    </row>
    <row r="4168" spans="1:14" x14ac:dyDescent="0.25">
      <c r="A4168" t="s">
        <v>8263</v>
      </c>
      <c r="B4168" t="s">
        <v>75</v>
      </c>
      <c r="C4168" t="s">
        <v>100</v>
      </c>
      <c r="D4168" t="s">
        <v>4058</v>
      </c>
      <c r="E4168">
        <v>0</v>
      </c>
      <c r="F4168">
        <v>0</v>
      </c>
      <c r="G4168">
        <v>0</v>
      </c>
      <c r="H4168">
        <v>0</v>
      </c>
      <c r="I4168">
        <v>0</v>
      </c>
      <c r="J4168">
        <v>0</v>
      </c>
      <c r="K4168">
        <v>26</v>
      </c>
      <c r="L4168">
        <v>26</v>
      </c>
      <c r="M4168">
        <v>0</v>
      </c>
      <c r="N4168">
        <v>0</v>
      </c>
    </row>
    <row r="4169" spans="1:14" x14ac:dyDescent="0.25">
      <c r="A4169" t="s">
        <v>8264</v>
      </c>
      <c r="B4169" t="s">
        <v>75</v>
      </c>
      <c r="C4169" t="s">
        <v>101</v>
      </c>
      <c r="D4169" t="s">
        <v>4060</v>
      </c>
      <c r="E4169">
        <v>9</v>
      </c>
      <c r="F4169">
        <v>0</v>
      </c>
      <c r="G4169">
        <v>7</v>
      </c>
      <c r="H4169">
        <v>2</v>
      </c>
      <c r="I4169">
        <v>0</v>
      </c>
      <c r="J4169">
        <v>23</v>
      </c>
      <c r="K4169">
        <v>0</v>
      </c>
      <c r="L4169">
        <v>0</v>
      </c>
      <c r="M4169">
        <v>0</v>
      </c>
      <c r="N4169">
        <v>0</v>
      </c>
    </row>
    <row r="4170" spans="1:14" x14ac:dyDescent="0.25">
      <c r="A4170" t="s">
        <v>8265</v>
      </c>
      <c r="B4170" t="s">
        <v>75</v>
      </c>
      <c r="C4170" t="s">
        <v>101</v>
      </c>
      <c r="D4170" t="s">
        <v>4062</v>
      </c>
      <c r="E4170">
        <v>32</v>
      </c>
      <c r="F4170">
        <v>2</v>
      </c>
      <c r="G4170">
        <v>28</v>
      </c>
      <c r="H4170">
        <v>2</v>
      </c>
      <c r="I4170">
        <v>0</v>
      </c>
      <c r="J4170">
        <v>0</v>
      </c>
      <c r="K4170">
        <v>0</v>
      </c>
      <c r="L4170">
        <v>0</v>
      </c>
      <c r="M4170">
        <v>0</v>
      </c>
      <c r="N4170">
        <v>0</v>
      </c>
    </row>
    <row r="4171" spans="1:14" x14ac:dyDescent="0.25">
      <c r="A4171" t="s">
        <v>8266</v>
      </c>
      <c r="B4171" t="s">
        <v>75</v>
      </c>
      <c r="C4171" t="s">
        <v>101</v>
      </c>
      <c r="D4171" t="s">
        <v>4064</v>
      </c>
      <c r="E4171">
        <v>23</v>
      </c>
      <c r="F4171">
        <v>2</v>
      </c>
      <c r="G4171">
        <v>21</v>
      </c>
      <c r="H4171">
        <v>0</v>
      </c>
      <c r="I4171">
        <v>0</v>
      </c>
      <c r="J4171">
        <v>9</v>
      </c>
      <c r="K4171">
        <v>0</v>
      </c>
      <c r="L4171">
        <v>0</v>
      </c>
      <c r="M4171">
        <v>0</v>
      </c>
      <c r="N4171">
        <v>0</v>
      </c>
    </row>
    <row r="4172" spans="1:14" x14ac:dyDescent="0.25">
      <c r="A4172" t="s">
        <v>8267</v>
      </c>
      <c r="B4172" t="s">
        <v>75</v>
      </c>
      <c r="C4172" t="s">
        <v>101</v>
      </c>
      <c r="D4172" t="s">
        <v>4066</v>
      </c>
      <c r="E4172">
        <v>32</v>
      </c>
      <c r="F4172">
        <v>2</v>
      </c>
      <c r="G4172">
        <v>28</v>
      </c>
      <c r="H4172">
        <v>2</v>
      </c>
      <c r="I4172">
        <v>0</v>
      </c>
      <c r="J4172">
        <v>0</v>
      </c>
      <c r="K4172">
        <v>0</v>
      </c>
      <c r="L4172">
        <v>0</v>
      </c>
      <c r="M4172">
        <v>0</v>
      </c>
      <c r="N4172">
        <v>0</v>
      </c>
    </row>
    <row r="4173" spans="1:14" x14ac:dyDescent="0.25">
      <c r="A4173" t="s">
        <v>8268</v>
      </c>
      <c r="B4173" t="s">
        <v>75</v>
      </c>
      <c r="C4173" t="s">
        <v>101</v>
      </c>
      <c r="D4173" t="s">
        <v>4068</v>
      </c>
      <c r="E4173">
        <v>9</v>
      </c>
      <c r="F4173">
        <v>0</v>
      </c>
      <c r="G4173">
        <v>7</v>
      </c>
      <c r="H4173">
        <v>2</v>
      </c>
      <c r="I4173">
        <v>0</v>
      </c>
      <c r="J4173">
        <v>23</v>
      </c>
      <c r="K4173">
        <v>0</v>
      </c>
      <c r="L4173">
        <v>0</v>
      </c>
      <c r="M4173">
        <v>0</v>
      </c>
      <c r="N4173">
        <v>0</v>
      </c>
    </row>
    <row r="4174" spans="1:14" x14ac:dyDescent="0.25">
      <c r="A4174" t="s">
        <v>8269</v>
      </c>
      <c r="B4174" t="s">
        <v>75</v>
      </c>
      <c r="C4174" t="s">
        <v>101</v>
      </c>
      <c r="D4174" t="s">
        <v>4050</v>
      </c>
      <c r="E4174">
        <v>23</v>
      </c>
      <c r="F4174">
        <v>2</v>
      </c>
      <c r="G4174">
        <v>21</v>
      </c>
      <c r="H4174">
        <v>0</v>
      </c>
      <c r="I4174">
        <v>0</v>
      </c>
      <c r="J4174">
        <v>9</v>
      </c>
      <c r="K4174">
        <v>0</v>
      </c>
      <c r="L4174">
        <v>0</v>
      </c>
      <c r="M4174">
        <v>0</v>
      </c>
      <c r="N4174">
        <v>0</v>
      </c>
    </row>
    <row r="4175" spans="1:14" x14ac:dyDescent="0.25">
      <c r="A4175" t="s">
        <v>8270</v>
      </c>
      <c r="B4175" t="s">
        <v>75</v>
      </c>
      <c r="C4175" t="s">
        <v>101</v>
      </c>
      <c r="D4175" t="s">
        <v>4052</v>
      </c>
      <c r="E4175">
        <v>9</v>
      </c>
      <c r="F4175">
        <v>0</v>
      </c>
      <c r="G4175">
        <v>7</v>
      </c>
      <c r="H4175">
        <v>2</v>
      </c>
      <c r="I4175">
        <v>0</v>
      </c>
      <c r="J4175">
        <v>23</v>
      </c>
      <c r="K4175">
        <v>0</v>
      </c>
      <c r="L4175">
        <v>0</v>
      </c>
      <c r="M4175">
        <v>0</v>
      </c>
      <c r="N4175">
        <v>0</v>
      </c>
    </row>
    <row r="4176" spans="1:14" x14ac:dyDescent="0.25">
      <c r="A4176" t="s">
        <v>8271</v>
      </c>
      <c r="B4176" t="s">
        <v>75</v>
      </c>
      <c r="C4176" t="s">
        <v>101</v>
      </c>
      <c r="D4176" t="s">
        <v>4054</v>
      </c>
      <c r="E4176">
        <v>23</v>
      </c>
      <c r="F4176">
        <v>2</v>
      </c>
      <c r="G4176">
        <v>21</v>
      </c>
      <c r="H4176">
        <v>0</v>
      </c>
      <c r="I4176">
        <v>0</v>
      </c>
      <c r="J4176">
        <v>9</v>
      </c>
      <c r="K4176">
        <v>0</v>
      </c>
      <c r="L4176">
        <v>0</v>
      </c>
      <c r="M4176">
        <v>0</v>
      </c>
      <c r="N4176">
        <v>0</v>
      </c>
    </row>
    <row r="4177" spans="1:14" x14ac:dyDescent="0.25">
      <c r="A4177" t="s">
        <v>8272</v>
      </c>
      <c r="B4177" t="s">
        <v>75</v>
      </c>
      <c r="C4177" t="s">
        <v>101</v>
      </c>
      <c r="D4177" t="s">
        <v>4056</v>
      </c>
      <c r="E4177">
        <v>0</v>
      </c>
      <c r="F4177">
        <v>0</v>
      </c>
      <c r="G4177">
        <v>0</v>
      </c>
      <c r="H4177">
        <v>0</v>
      </c>
      <c r="I4177">
        <v>0</v>
      </c>
      <c r="J4177">
        <v>0</v>
      </c>
      <c r="K4177">
        <v>21</v>
      </c>
      <c r="L4177">
        <v>21</v>
      </c>
      <c r="M4177">
        <v>0</v>
      </c>
      <c r="N4177">
        <v>0</v>
      </c>
    </row>
    <row r="4178" spans="1:14" x14ac:dyDescent="0.25">
      <c r="A4178" t="s">
        <v>8273</v>
      </c>
      <c r="B4178" t="s">
        <v>75</v>
      </c>
      <c r="C4178" t="s">
        <v>101</v>
      </c>
      <c r="D4178" t="s">
        <v>4058</v>
      </c>
      <c r="E4178">
        <v>0</v>
      </c>
      <c r="F4178">
        <v>0</v>
      </c>
      <c r="G4178">
        <v>0</v>
      </c>
      <c r="H4178">
        <v>0</v>
      </c>
      <c r="I4178">
        <v>0</v>
      </c>
      <c r="J4178">
        <v>0</v>
      </c>
      <c r="K4178">
        <v>13</v>
      </c>
      <c r="L4178">
        <v>13</v>
      </c>
      <c r="M4178">
        <v>0</v>
      </c>
      <c r="N4178">
        <v>0</v>
      </c>
    </row>
    <row r="4179" spans="1:14" x14ac:dyDescent="0.25">
      <c r="A4179" t="s">
        <v>8274</v>
      </c>
      <c r="B4179" t="s">
        <v>75</v>
      </c>
      <c r="C4179" t="s">
        <v>102</v>
      </c>
      <c r="D4179" t="s">
        <v>4060</v>
      </c>
      <c r="E4179">
        <v>10</v>
      </c>
      <c r="F4179">
        <v>0</v>
      </c>
      <c r="G4179">
        <v>9</v>
      </c>
      <c r="H4179">
        <v>1</v>
      </c>
      <c r="I4179">
        <v>0</v>
      </c>
      <c r="J4179">
        <v>60</v>
      </c>
      <c r="K4179">
        <v>0</v>
      </c>
      <c r="L4179">
        <v>0</v>
      </c>
      <c r="M4179">
        <v>0</v>
      </c>
      <c r="N4179">
        <v>0</v>
      </c>
    </row>
    <row r="4180" spans="1:14" x14ac:dyDescent="0.25">
      <c r="A4180" t="s">
        <v>8275</v>
      </c>
      <c r="B4180" t="s">
        <v>75</v>
      </c>
      <c r="C4180" t="s">
        <v>102</v>
      </c>
      <c r="D4180" t="s">
        <v>4062</v>
      </c>
      <c r="E4180">
        <v>70</v>
      </c>
      <c r="F4180">
        <v>16</v>
      </c>
      <c r="G4180">
        <v>52</v>
      </c>
      <c r="H4180">
        <v>2</v>
      </c>
      <c r="I4180">
        <v>0</v>
      </c>
      <c r="J4180">
        <v>0</v>
      </c>
      <c r="K4180">
        <v>0</v>
      </c>
      <c r="L4180">
        <v>0</v>
      </c>
      <c r="M4180">
        <v>0</v>
      </c>
      <c r="N4180">
        <v>0</v>
      </c>
    </row>
    <row r="4181" spans="1:14" x14ac:dyDescent="0.25">
      <c r="A4181" t="s">
        <v>8276</v>
      </c>
      <c r="B4181" t="s">
        <v>75</v>
      </c>
      <c r="C4181" t="s">
        <v>102</v>
      </c>
      <c r="D4181" t="s">
        <v>4064</v>
      </c>
      <c r="E4181">
        <v>58</v>
      </c>
      <c r="F4181">
        <v>15</v>
      </c>
      <c r="G4181">
        <v>43</v>
      </c>
      <c r="H4181">
        <v>0</v>
      </c>
      <c r="I4181">
        <v>0</v>
      </c>
      <c r="J4181">
        <v>12</v>
      </c>
      <c r="K4181">
        <v>0</v>
      </c>
      <c r="L4181">
        <v>0</v>
      </c>
      <c r="M4181">
        <v>0</v>
      </c>
      <c r="N4181">
        <v>0</v>
      </c>
    </row>
    <row r="4182" spans="1:14" x14ac:dyDescent="0.25">
      <c r="A4182" t="s">
        <v>8277</v>
      </c>
      <c r="B4182" t="s">
        <v>75</v>
      </c>
      <c r="C4182" t="s">
        <v>102</v>
      </c>
      <c r="D4182" t="s">
        <v>4066</v>
      </c>
      <c r="E4182">
        <v>70</v>
      </c>
      <c r="F4182">
        <v>16</v>
      </c>
      <c r="G4182">
        <v>52</v>
      </c>
      <c r="H4182">
        <v>2</v>
      </c>
      <c r="I4182">
        <v>0</v>
      </c>
      <c r="J4182">
        <v>0</v>
      </c>
      <c r="K4182">
        <v>0</v>
      </c>
      <c r="L4182">
        <v>0</v>
      </c>
      <c r="M4182">
        <v>0</v>
      </c>
      <c r="N4182">
        <v>0</v>
      </c>
    </row>
    <row r="4183" spans="1:14" x14ac:dyDescent="0.25">
      <c r="A4183" t="s">
        <v>8278</v>
      </c>
      <c r="B4183" t="s">
        <v>75</v>
      </c>
      <c r="C4183" t="s">
        <v>102</v>
      </c>
      <c r="D4183" t="s">
        <v>4068</v>
      </c>
      <c r="E4183">
        <v>10</v>
      </c>
      <c r="F4183">
        <v>0</v>
      </c>
      <c r="G4183">
        <v>9</v>
      </c>
      <c r="H4183">
        <v>1</v>
      </c>
      <c r="I4183">
        <v>0</v>
      </c>
      <c r="J4183">
        <v>60</v>
      </c>
      <c r="K4183">
        <v>0</v>
      </c>
      <c r="L4183">
        <v>0</v>
      </c>
      <c r="M4183">
        <v>0</v>
      </c>
      <c r="N4183">
        <v>0</v>
      </c>
    </row>
    <row r="4184" spans="1:14" x14ac:dyDescent="0.25">
      <c r="A4184" t="s">
        <v>8279</v>
      </c>
      <c r="B4184" t="s">
        <v>75</v>
      </c>
      <c r="C4184" t="s">
        <v>102</v>
      </c>
      <c r="D4184" t="s">
        <v>4050</v>
      </c>
      <c r="E4184">
        <v>60</v>
      </c>
      <c r="F4184">
        <v>20</v>
      </c>
      <c r="G4184">
        <v>39</v>
      </c>
      <c r="H4184">
        <v>1</v>
      </c>
      <c r="I4184">
        <v>0</v>
      </c>
      <c r="J4184">
        <v>10</v>
      </c>
      <c r="K4184">
        <v>0</v>
      </c>
      <c r="L4184">
        <v>0</v>
      </c>
      <c r="M4184">
        <v>0</v>
      </c>
      <c r="N4184">
        <v>0</v>
      </c>
    </row>
    <row r="4185" spans="1:14" x14ac:dyDescent="0.25">
      <c r="A4185" t="s">
        <v>8280</v>
      </c>
      <c r="B4185" t="s">
        <v>75</v>
      </c>
      <c r="C4185" t="s">
        <v>102</v>
      </c>
      <c r="D4185" t="s">
        <v>4052</v>
      </c>
      <c r="E4185">
        <v>10</v>
      </c>
      <c r="F4185">
        <v>0</v>
      </c>
      <c r="G4185">
        <v>9</v>
      </c>
      <c r="H4185">
        <v>1</v>
      </c>
      <c r="I4185">
        <v>0</v>
      </c>
      <c r="J4185">
        <v>60</v>
      </c>
      <c r="K4185">
        <v>0</v>
      </c>
      <c r="L4185">
        <v>0</v>
      </c>
      <c r="M4185">
        <v>0</v>
      </c>
      <c r="N4185">
        <v>0</v>
      </c>
    </row>
    <row r="4186" spans="1:14" x14ac:dyDescent="0.25">
      <c r="A4186" t="s">
        <v>8281</v>
      </c>
      <c r="B4186" t="s">
        <v>75</v>
      </c>
      <c r="C4186" t="s">
        <v>102</v>
      </c>
      <c r="D4186" t="s">
        <v>4054</v>
      </c>
      <c r="E4186">
        <v>58</v>
      </c>
      <c r="F4186">
        <v>15</v>
      </c>
      <c r="G4186">
        <v>43</v>
      </c>
      <c r="H4186">
        <v>0</v>
      </c>
      <c r="I4186">
        <v>0</v>
      </c>
      <c r="J4186">
        <v>12</v>
      </c>
      <c r="K4186">
        <v>0</v>
      </c>
      <c r="L4186">
        <v>0</v>
      </c>
      <c r="M4186">
        <v>0</v>
      </c>
      <c r="N4186">
        <v>0</v>
      </c>
    </row>
    <row r="4187" spans="1:14" x14ac:dyDescent="0.25">
      <c r="A4187" t="s">
        <v>8282</v>
      </c>
      <c r="B4187" t="s">
        <v>75</v>
      </c>
      <c r="C4187" t="s">
        <v>102</v>
      </c>
      <c r="D4187" t="s">
        <v>4056</v>
      </c>
      <c r="E4187">
        <v>0</v>
      </c>
      <c r="F4187">
        <v>0</v>
      </c>
      <c r="G4187">
        <v>0</v>
      </c>
      <c r="H4187">
        <v>0</v>
      </c>
      <c r="I4187">
        <v>0</v>
      </c>
      <c r="J4187">
        <v>0</v>
      </c>
      <c r="K4187">
        <v>49</v>
      </c>
      <c r="L4187">
        <v>47</v>
      </c>
      <c r="M4187">
        <v>2</v>
      </c>
      <c r="N4187">
        <v>0</v>
      </c>
    </row>
    <row r="4188" spans="1:14" x14ac:dyDescent="0.25">
      <c r="A4188" t="s">
        <v>8283</v>
      </c>
      <c r="B4188" t="s">
        <v>75</v>
      </c>
      <c r="C4188" t="s">
        <v>102</v>
      </c>
      <c r="D4188" t="s">
        <v>4058</v>
      </c>
      <c r="E4188">
        <v>0</v>
      </c>
      <c r="F4188">
        <v>0</v>
      </c>
      <c r="G4188">
        <v>0</v>
      </c>
      <c r="H4188">
        <v>0</v>
      </c>
      <c r="I4188">
        <v>0</v>
      </c>
      <c r="J4188">
        <v>0</v>
      </c>
      <c r="K4188">
        <v>42</v>
      </c>
      <c r="L4188">
        <v>40</v>
      </c>
      <c r="M4188">
        <v>2</v>
      </c>
      <c r="N4188">
        <v>0</v>
      </c>
    </row>
    <row r="4189" spans="1:14" x14ac:dyDescent="0.25">
      <c r="A4189" t="s">
        <v>8284</v>
      </c>
      <c r="B4189" t="s">
        <v>75</v>
      </c>
      <c r="C4189" t="s">
        <v>103</v>
      </c>
      <c r="D4189" t="s">
        <v>4060</v>
      </c>
      <c r="E4189">
        <v>20</v>
      </c>
      <c r="F4189">
        <v>6</v>
      </c>
      <c r="G4189">
        <v>13</v>
      </c>
      <c r="H4189">
        <v>1</v>
      </c>
      <c r="I4189">
        <v>0</v>
      </c>
      <c r="J4189">
        <v>96</v>
      </c>
      <c r="K4189">
        <v>0</v>
      </c>
      <c r="L4189">
        <v>0</v>
      </c>
      <c r="M4189">
        <v>0</v>
      </c>
      <c r="N4189">
        <v>0</v>
      </c>
    </row>
    <row r="4190" spans="1:14" x14ac:dyDescent="0.25">
      <c r="A4190" t="s">
        <v>8285</v>
      </c>
      <c r="B4190" t="s">
        <v>75</v>
      </c>
      <c r="C4190" t="s">
        <v>103</v>
      </c>
      <c r="D4190" t="s">
        <v>4062</v>
      </c>
      <c r="E4190">
        <v>116</v>
      </c>
      <c r="F4190">
        <v>28</v>
      </c>
      <c r="G4190">
        <v>85</v>
      </c>
      <c r="H4190">
        <v>3</v>
      </c>
      <c r="I4190">
        <v>0</v>
      </c>
      <c r="J4190">
        <v>0</v>
      </c>
      <c r="K4190">
        <v>0</v>
      </c>
      <c r="L4190">
        <v>0</v>
      </c>
      <c r="M4190">
        <v>0</v>
      </c>
      <c r="N4190">
        <v>0</v>
      </c>
    </row>
    <row r="4191" spans="1:14" x14ac:dyDescent="0.25">
      <c r="A4191" t="s">
        <v>8286</v>
      </c>
      <c r="B4191" t="s">
        <v>75</v>
      </c>
      <c r="C4191" t="s">
        <v>103</v>
      </c>
      <c r="D4191" t="s">
        <v>4064</v>
      </c>
      <c r="E4191">
        <v>90</v>
      </c>
      <c r="F4191">
        <v>18</v>
      </c>
      <c r="G4191">
        <v>71</v>
      </c>
      <c r="H4191">
        <v>1</v>
      </c>
      <c r="I4191">
        <v>0</v>
      </c>
      <c r="J4191">
        <v>26</v>
      </c>
      <c r="K4191">
        <v>0</v>
      </c>
      <c r="L4191">
        <v>0</v>
      </c>
      <c r="M4191">
        <v>0</v>
      </c>
      <c r="N4191">
        <v>0</v>
      </c>
    </row>
    <row r="4192" spans="1:14" x14ac:dyDescent="0.25">
      <c r="A4192" t="s">
        <v>8287</v>
      </c>
      <c r="B4192" t="s">
        <v>75</v>
      </c>
      <c r="C4192" t="s">
        <v>103</v>
      </c>
      <c r="D4192" t="s">
        <v>4066</v>
      </c>
      <c r="E4192">
        <v>116</v>
      </c>
      <c r="F4192">
        <v>28</v>
      </c>
      <c r="G4192">
        <v>85</v>
      </c>
      <c r="H4192">
        <v>3</v>
      </c>
      <c r="I4192">
        <v>0</v>
      </c>
      <c r="J4192">
        <v>0</v>
      </c>
      <c r="K4192">
        <v>0</v>
      </c>
      <c r="L4192">
        <v>0</v>
      </c>
      <c r="M4192">
        <v>0</v>
      </c>
      <c r="N4192">
        <v>0</v>
      </c>
    </row>
    <row r="4193" spans="1:14" x14ac:dyDescent="0.25">
      <c r="A4193" t="s">
        <v>8288</v>
      </c>
      <c r="B4193" t="s">
        <v>75</v>
      </c>
      <c r="C4193" t="s">
        <v>103</v>
      </c>
      <c r="D4193" t="s">
        <v>4068</v>
      </c>
      <c r="E4193">
        <v>20</v>
      </c>
      <c r="F4193">
        <v>6</v>
      </c>
      <c r="G4193">
        <v>12</v>
      </c>
      <c r="H4193">
        <v>2</v>
      </c>
      <c r="I4193">
        <v>0</v>
      </c>
      <c r="J4193">
        <v>96</v>
      </c>
      <c r="K4193">
        <v>0</v>
      </c>
      <c r="L4193">
        <v>0</v>
      </c>
      <c r="M4193">
        <v>0</v>
      </c>
      <c r="N4193">
        <v>0</v>
      </c>
    </row>
    <row r="4194" spans="1:14" x14ac:dyDescent="0.25">
      <c r="A4194" t="s">
        <v>8289</v>
      </c>
      <c r="B4194" t="s">
        <v>75</v>
      </c>
      <c r="C4194" t="s">
        <v>103</v>
      </c>
      <c r="D4194" t="s">
        <v>4050</v>
      </c>
      <c r="E4194">
        <v>96</v>
      </c>
      <c r="F4194">
        <v>29</v>
      </c>
      <c r="G4194">
        <v>67</v>
      </c>
      <c r="H4194">
        <v>0</v>
      </c>
      <c r="I4194">
        <v>0</v>
      </c>
      <c r="J4194">
        <v>20</v>
      </c>
      <c r="K4194">
        <v>0</v>
      </c>
      <c r="L4194">
        <v>0</v>
      </c>
      <c r="M4194">
        <v>0</v>
      </c>
      <c r="N4194">
        <v>0</v>
      </c>
    </row>
    <row r="4195" spans="1:14" x14ac:dyDescent="0.25">
      <c r="A4195" t="s">
        <v>8290</v>
      </c>
      <c r="B4195" t="s">
        <v>75</v>
      </c>
      <c r="C4195" t="s">
        <v>103</v>
      </c>
      <c r="D4195" t="s">
        <v>4052</v>
      </c>
      <c r="E4195">
        <v>20</v>
      </c>
      <c r="F4195">
        <v>4</v>
      </c>
      <c r="G4195">
        <v>14</v>
      </c>
      <c r="H4195">
        <v>2</v>
      </c>
      <c r="I4195">
        <v>0</v>
      </c>
      <c r="J4195">
        <v>96</v>
      </c>
      <c r="K4195">
        <v>0</v>
      </c>
      <c r="L4195">
        <v>0</v>
      </c>
      <c r="M4195">
        <v>0</v>
      </c>
      <c r="N4195">
        <v>0</v>
      </c>
    </row>
    <row r="4196" spans="1:14" x14ac:dyDescent="0.25">
      <c r="A4196" t="s">
        <v>8291</v>
      </c>
      <c r="B4196" t="s">
        <v>75</v>
      </c>
      <c r="C4196" t="s">
        <v>103</v>
      </c>
      <c r="D4196" t="s">
        <v>4054</v>
      </c>
      <c r="E4196">
        <v>91</v>
      </c>
      <c r="F4196">
        <v>19</v>
      </c>
      <c r="G4196">
        <v>71</v>
      </c>
      <c r="H4196">
        <v>1</v>
      </c>
      <c r="I4196">
        <v>0</v>
      </c>
      <c r="J4196">
        <v>25</v>
      </c>
      <c r="K4196">
        <v>0</v>
      </c>
      <c r="L4196">
        <v>0</v>
      </c>
      <c r="M4196">
        <v>0</v>
      </c>
      <c r="N4196">
        <v>0</v>
      </c>
    </row>
    <row r="4197" spans="1:14" x14ac:dyDescent="0.25">
      <c r="A4197" t="s">
        <v>8292</v>
      </c>
      <c r="B4197" t="s">
        <v>75</v>
      </c>
      <c r="C4197" t="s">
        <v>103</v>
      </c>
      <c r="D4197" t="s">
        <v>4056</v>
      </c>
      <c r="E4197">
        <v>0</v>
      </c>
      <c r="F4197">
        <v>0</v>
      </c>
      <c r="G4197">
        <v>0</v>
      </c>
      <c r="H4197">
        <v>0</v>
      </c>
      <c r="I4197">
        <v>0</v>
      </c>
      <c r="J4197">
        <v>0</v>
      </c>
      <c r="K4197">
        <v>75</v>
      </c>
      <c r="L4197">
        <v>75</v>
      </c>
      <c r="M4197">
        <v>0</v>
      </c>
      <c r="N4197">
        <v>0</v>
      </c>
    </row>
    <row r="4198" spans="1:14" x14ac:dyDescent="0.25">
      <c r="A4198" t="s">
        <v>8293</v>
      </c>
      <c r="B4198" t="s">
        <v>75</v>
      </c>
      <c r="C4198" t="s">
        <v>103</v>
      </c>
      <c r="D4198" t="s">
        <v>4058</v>
      </c>
      <c r="E4198">
        <v>0</v>
      </c>
      <c r="F4198">
        <v>0</v>
      </c>
      <c r="G4198">
        <v>0</v>
      </c>
      <c r="H4198">
        <v>0</v>
      </c>
      <c r="I4198">
        <v>0</v>
      </c>
      <c r="J4198">
        <v>0</v>
      </c>
      <c r="K4198">
        <v>56</v>
      </c>
      <c r="L4198">
        <v>55</v>
      </c>
      <c r="M4198">
        <v>1</v>
      </c>
      <c r="N4198">
        <v>0</v>
      </c>
    </row>
    <row r="4199" spans="1:14" x14ac:dyDescent="0.25">
      <c r="A4199" t="s">
        <v>8294</v>
      </c>
      <c r="B4199" t="s">
        <v>75</v>
      </c>
      <c r="C4199" t="s">
        <v>104</v>
      </c>
      <c r="D4199" t="s">
        <v>4060</v>
      </c>
      <c r="E4199">
        <v>8</v>
      </c>
      <c r="F4199">
        <v>0</v>
      </c>
      <c r="G4199">
        <v>7</v>
      </c>
      <c r="H4199">
        <v>1</v>
      </c>
      <c r="I4199">
        <v>0</v>
      </c>
      <c r="J4199">
        <v>33</v>
      </c>
      <c r="K4199">
        <v>0</v>
      </c>
      <c r="L4199">
        <v>0</v>
      </c>
      <c r="M4199">
        <v>0</v>
      </c>
      <c r="N4199">
        <v>0</v>
      </c>
    </row>
    <row r="4200" spans="1:14" x14ac:dyDescent="0.25">
      <c r="A4200" t="s">
        <v>8295</v>
      </c>
      <c r="B4200" t="s">
        <v>75</v>
      </c>
      <c r="C4200" t="s">
        <v>104</v>
      </c>
      <c r="D4200" t="s">
        <v>4062</v>
      </c>
      <c r="E4200">
        <v>41</v>
      </c>
      <c r="F4200">
        <v>10</v>
      </c>
      <c r="G4200">
        <v>30</v>
      </c>
      <c r="H4200">
        <v>1</v>
      </c>
      <c r="I4200">
        <v>0</v>
      </c>
      <c r="J4200">
        <v>0</v>
      </c>
      <c r="K4200">
        <v>0</v>
      </c>
      <c r="L4200">
        <v>0</v>
      </c>
      <c r="M4200">
        <v>0</v>
      </c>
      <c r="N4200">
        <v>0</v>
      </c>
    </row>
    <row r="4201" spans="1:14" x14ac:dyDescent="0.25">
      <c r="A4201" t="s">
        <v>8296</v>
      </c>
      <c r="B4201" t="s">
        <v>75</v>
      </c>
      <c r="C4201" t="s">
        <v>104</v>
      </c>
      <c r="D4201" t="s">
        <v>4064</v>
      </c>
      <c r="E4201">
        <v>29</v>
      </c>
      <c r="F4201">
        <v>8</v>
      </c>
      <c r="G4201">
        <v>21</v>
      </c>
      <c r="H4201">
        <v>0</v>
      </c>
      <c r="I4201">
        <v>0</v>
      </c>
      <c r="J4201">
        <v>12</v>
      </c>
      <c r="K4201">
        <v>0</v>
      </c>
      <c r="L4201">
        <v>0</v>
      </c>
      <c r="M4201">
        <v>0</v>
      </c>
      <c r="N4201">
        <v>0</v>
      </c>
    </row>
    <row r="4202" spans="1:14" x14ac:dyDescent="0.25">
      <c r="A4202" t="s">
        <v>8297</v>
      </c>
      <c r="B4202" t="s">
        <v>75</v>
      </c>
      <c r="C4202" t="s">
        <v>104</v>
      </c>
      <c r="D4202" t="s">
        <v>4066</v>
      </c>
      <c r="E4202">
        <v>41</v>
      </c>
      <c r="F4202">
        <v>10</v>
      </c>
      <c r="G4202">
        <v>30</v>
      </c>
      <c r="H4202">
        <v>1</v>
      </c>
      <c r="I4202">
        <v>0</v>
      </c>
      <c r="J4202">
        <v>0</v>
      </c>
      <c r="K4202">
        <v>0</v>
      </c>
      <c r="L4202">
        <v>0</v>
      </c>
      <c r="M4202">
        <v>0</v>
      </c>
      <c r="N4202">
        <v>0</v>
      </c>
    </row>
    <row r="4203" spans="1:14" x14ac:dyDescent="0.25">
      <c r="A4203" t="s">
        <v>8298</v>
      </c>
      <c r="B4203" t="s">
        <v>75</v>
      </c>
      <c r="C4203" t="s">
        <v>104</v>
      </c>
      <c r="D4203" t="s">
        <v>4068</v>
      </c>
      <c r="E4203">
        <v>8</v>
      </c>
      <c r="F4203">
        <v>0</v>
      </c>
      <c r="G4203">
        <v>7</v>
      </c>
      <c r="H4203">
        <v>1</v>
      </c>
      <c r="I4203">
        <v>0</v>
      </c>
      <c r="J4203">
        <v>33</v>
      </c>
      <c r="K4203">
        <v>0</v>
      </c>
      <c r="L4203">
        <v>0</v>
      </c>
      <c r="M4203">
        <v>0</v>
      </c>
      <c r="N4203">
        <v>0</v>
      </c>
    </row>
    <row r="4204" spans="1:14" x14ac:dyDescent="0.25">
      <c r="A4204" t="s">
        <v>8299</v>
      </c>
      <c r="B4204" t="s">
        <v>75</v>
      </c>
      <c r="C4204" t="s">
        <v>104</v>
      </c>
      <c r="D4204" t="s">
        <v>4050</v>
      </c>
      <c r="E4204">
        <v>33</v>
      </c>
      <c r="F4204">
        <v>12</v>
      </c>
      <c r="G4204">
        <v>21</v>
      </c>
      <c r="H4204">
        <v>0</v>
      </c>
      <c r="I4204">
        <v>0</v>
      </c>
      <c r="J4204">
        <v>8</v>
      </c>
      <c r="K4204">
        <v>0</v>
      </c>
      <c r="L4204">
        <v>0</v>
      </c>
      <c r="M4204">
        <v>0</v>
      </c>
      <c r="N4204">
        <v>0</v>
      </c>
    </row>
    <row r="4205" spans="1:14" x14ac:dyDescent="0.25">
      <c r="A4205" t="s">
        <v>8300</v>
      </c>
      <c r="B4205" t="s">
        <v>75</v>
      </c>
      <c r="C4205" t="s">
        <v>104</v>
      </c>
      <c r="D4205" t="s">
        <v>4052</v>
      </c>
      <c r="E4205">
        <v>8</v>
      </c>
      <c r="F4205">
        <v>0</v>
      </c>
      <c r="G4205">
        <v>7</v>
      </c>
      <c r="H4205">
        <v>1</v>
      </c>
      <c r="I4205">
        <v>0</v>
      </c>
      <c r="J4205">
        <v>33</v>
      </c>
      <c r="K4205">
        <v>0</v>
      </c>
      <c r="L4205">
        <v>0</v>
      </c>
      <c r="M4205">
        <v>0</v>
      </c>
      <c r="N4205">
        <v>0</v>
      </c>
    </row>
    <row r="4206" spans="1:14" x14ac:dyDescent="0.25">
      <c r="A4206" t="s">
        <v>8301</v>
      </c>
      <c r="B4206" t="s">
        <v>75</v>
      </c>
      <c r="C4206" t="s">
        <v>104</v>
      </c>
      <c r="D4206" t="s">
        <v>4054</v>
      </c>
      <c r="E4206">
        <v>31</v>
      </c>
      <c r="F4206">
        <v>8</v>
      </c>
      <c r="G4206">
        <v>23</v>
      </c>
      <c r="H4206">
        <v>0</v>
      </c>
      <c r="I4206">
        <v>0</v>
      </c>
      <c r="J4206">
        <v>10</v>
      </c>
      <c r="K4206">
        <v>0</v>
      </c>
      <c r="L4206">
        <v>0</v>
      </c>
      <c r="M4206">
        <v>0</v>
      </c>
      <c r="N4206">
        <v>0</v>
      </c>
    </row>
    <row r="4207" spans="1:14" x14ac:dyDescent="0.25">
      <c r="A4207" t="s">
        <v>8302</v>
      </c>
      <c r="B4207" t="s">
        <v>75</v>
      </c>
      <c r="C4207" t="s">
        <v>104</v>
      </c>
      <c r="D4207" t="s">
        <v>4056</v>
      </c>
      <c r="E4207">
        <v>0</v>
      </c>
      <c r="F4207">
        <v>0</v>
      </c>
      <c r="G4207">
        <v>0</v>
      </c>
      <c r="H4207">
        <v>0</v>
      </c>
      <c r="I4207">
        <v>0</v>
      </c>
      <c r="J4207">
        <v>0</v>
      </c>
      <c r="K4207">
        <v>27</v>
      </c>
      <c r="L4207">
        <v>26</v>
      </c>
      <c r="M4207">
        <v>1</v>
      </c>
      <c r="N4207">
        <v>0</v>
      </c>
    </row>
    <row r="4208" spans="1:14" x14ac:dyDescent="0.25">
      <c r="A4208" t="s">
        <v>8303</v>
      </c>
      <c r="B4208" t="s">
        <v>75</v>
      </c>
      <c r="C4208" t="s">
        <v>104</v>
      </c>
      <c r="D4208" t="s">
        <v>4058</v>
      </c>
      <c r="E4208">
        <v>0</v>
      </c>
      <c r="F4208">
        <v>0</v>
      </c>
      <c r="G4208">
        <v>0</v>
      </c>
      <c r="H4208">
        <v>0</v>
      </c>
      <c r="I4208">
        <v>0</v>
      </c>
      <c r="J4208">
        <v>0</v>
      </c>
      <c r="K4208">
        <v>21</v>
      </c>
      <c r="L4208">
        <v>20</v>
      </c>
      <c r="M4208">
        <v>1</v>
      </c>
      <c r="N4208">
        <v>0</v>
      </c>
    </row>
    <row r="4209" spans="1:14" x14ac:dyDescent="0.25">
      <c r="A4209" t="s">
        <v>8304</v>
      </c>
      <c r="B4209" t="s">
        <v>75</v>
      </c>
      <c r="C4209" t="s">
        <v>105</v>
      </c>
      <c r="D4209" t="s">
        <v>4060</v>
      </c>
      <c r="E4209">
        <v>25</v>
      </c>
      <c r="F4209">
        <v>9</v>
      </c>
      <c r="G4209">
        <v>14</v>
      </c>
      <c r="H4209">
        <v>1</v>
      </c>
      <c r="I4209">
        <v>1</v>
      </c>
      <c r="J4209">
        <v>100</v>
      </c>
      <c r="K4209">
        <v>0</v>
      </c>
      <c r="L4209">
        <v>0</v>
      </c>
      <c r="M4209">
        <v>0</v>
      </c>
      <c r="N4209">
        <v>0</v>
      </c>
    </row>
    <row r="4210" spans="1:14" x14ac:dyDescent="0.25">
      <c r="A4210" t="s">
        <v>8305</v>
      </c>
      <c r="B4210" t="s">
        <v>75</v>
      </c>
      <c r="C4210" t="s">
        <v>105</v>
      </c>
      <c r="D4210" t="s">
        <v>4062</v>
      </c>
      <c r="E4210">
        <v>125</v>
      </c>
      <c r="F4210">
        <v>29</v>
      </c>
      <c r="G4210">
        <v>94</v>
      </c>
      <c r="H4210">
        <v>1</v>
      </c>
      <c r="I4210">
        <v>1</v>
      </c>
      <c r="J4210">
        <v>0</v>
      </c>
      <c r="K4210">
        <v>0</v>
      </c>
      <c r="L4210">
        <v>0</v>
      </c>
      <c r="M4210">
        <v>0</v>
      </c>
      <c r="N4210">
        <v>0</v>
      </c>
    </row>
    <row r="4211" spans="1:14" x14ac:dyDescent="0.25">
      <c r="A4211" t="s">
        <v>8306</v>
      </c>
      <c r="B4211" t="s">
        <v>75</v>
      </c>
      <c r="C4211" t="s">
        <v>105</v>
      </c>
      <c r="D4211" t="s">
        <v>4064</v>
      </c>
      <c r="E4211">
        <v>97</v>
      </c>
      <c r="F4211">
        <v>20</v>
      </c>
      <c r="G4211">
        <v>77</v>
      </c>
      <c r="H4211">
        <v>0</v>
      </c>
      <c r="I4211">
        <v>0</v>
      </c>
      <c r="J4211">
        <v>28</v>
      </c>
      <c r="K4211">
        <v>0</v>
      </c>
      <c r="L4211">
        <v>0</v>
      </c>
      <c r="M4211">
        <v>0</v>
      </c>
      <c r="N4211">
        <v>0</v>
      </c>
    </row>
    <row r="4212" spans="1:14" x14ac:dyDescent="0.25">
      <c r="A4212" t="s">
        <v>8307</v>
      </c>
      <c r="B4212" t="s">
        <v>75</v>
      </c>
      <c r="C4212" t="s">
        <v>105</v>
      </c>
      <c r="D4212" t="s">
        <v>4066</v>
      </c>
      <c r="E4212">
        <v>125</v>
      </c>
      <c r="F4212">
        <v>29</v>
      </c>
      <c r="G4212">
        <v>94</v>
      </c>
      <c r="H4212">
        <v>1</v>
      </c>
      <c r="I4212">
        <v>1</v>
      </c>
      <c r="J4212">
        <v>0</v>
      </c>
      <c r="K4212">
        <v>0</v>
      </c>
      <c r="L4212">
        <v>0</v>
      </c>
      <c r="M4212">
        <v>0</v>
      </c>
      <c r="N4212">
        <v>0</v>
      </c>
    </row>
    <row r="4213" spans="1:14" x14ac:dyDescent="0.25">
      <c r="A4213" t="s">
        <v>8308</v>
      </c>
      <c r="B4213" t="s">
        <v>75</v>
      </c>
      <c r="C4213" t="s">
        <v>105</v>
      </c>
      <c r="D4213" t="s">
        <v>4068</v>
      </c>
      <c r="E4213">
        <v>25</v>
      </c>
      <c r="F4213">
        <v>7</v>
      </c>
      <c r="G4213">
        <v>16</v>
      </c>
      <c r="H4213">
        <v>1</v>
      </c>
      <c r="I4213">
        <v>1</v>
      </c>
      <c r="J4213">
        <v>100</v>
      </c>
      <c r="K4213">
        <v>0</v>
      </c>
      <c r="L4213">
        <v>0</v>
      </c>
      <c r="M4213">
        <v>0</v>
      </c>
      <c r="N4213">
        <v>0</v>
      </c>
    </row>
    <row r="4214" spans="1:14" x14ac:dyDescent="0.25">
      <c r="A4214" t="s">
        <v>8309</v>
      </c>
      <c r="B4214" t="s">
        <v>75</v>
      </c>
      <c r="C4214" t="s">
        <v>105</v>
      </c>
      <c r="D4214" t="s">
        <v>4050</v>
      </c>
      <c r="E4214">
        <v>100</v>
      </c>
      <c r="F4214">
        <v>27</v>
      </c>
      <c r="G4214">
        <v>73</v>
      </c>
      <c r="H4214">
        <v>0</v>
      </c>
      <c r="I4214">
        <v>0</v>
      </c>
      <c r="J4214">
        <v>25</v>
      </c>
      <c r="K4214">
        <v>0</v>
      </c>
      <c r="L4214">
        <v>0</v>
      </c>
      <c r="M4214">
        <v>0</v>
      </c>
      <c r="N4214">
        <v>0</v>
      </c>
    </row>
    <row r="4215" spans="1:14" x14ac:dyDescent="0.25">
      <c r="A4215" t="s">
        <v>8310</v>
      </c>
      <c r="B4215" t="s">
        <v>75</v>
      </c>
      <c r="C4215" t="s">
        <v>105</v>
      </c>
      <c r="D4215" t="s">
        <v>4052</v>
      </c>
      <c r="E4215">
        <v>25</v>
      </c>
      <c r="F4215">
        <v>7</v>
      </c>
      <c r="G4215">
        <v>16</v>
      </c>
      <c r="H4215">
        <v>1</v>
      </c>
      <c r="I4215">
        <v>1</v>
      </c>
      <c r="J4215">
        <v>100</v>
      </c>
      <c r="K4215">
        <v>0</v>
      </c>
      <c r="L4215">
        <v>0</v>
      </c>
      <c r="M4215">
        <v>0</v>
      </c>
      <c r="N4215">
        <v>0</v>
      </c>
    </row>
    <row r="4216" spans="1:14" x14ac:dyDescent="0.25">
      <c r="A4216" t="s">
        <v>8311</v>
      </c>
      <c r="B4216" t="s">
        <v>75</v>
      </c>
      <c r="C4216" t="s">
        <v>105</v>
      </c>
      <c r="D4216" t="s">
        <v>4054</v>
      </c>
      <c r="E4216">
        <v>98</v>
      </c>
      <c r="F4216">
        <v>20</v>
      </c>
      <c r="G4216">
        <v>78</v>
      </c>
      <c r="H4216">
        <v>0</v>
      </c>
      <c r="I4216">
        <v>0</v>
      </c>
      <c r="J4216">
        <v>27</v>
      </c>
      <c r="K4216">
        <v>0</v>
      </c>
      <c r="L4216">
        <v>0</v>
      </c>
      <c r="M4216">
        <v>0</v>
      </c>
      <c r="N4216">
        <v>0</v>
      </c>
    </row>
    <row r="4217" spans="1:14" x14ac:dyDescent="0.25">
      <c r="A4217" t="s">
        <v>8312</v>
      </c>
      <c r="B4217" t="s">
        <v>75</v>
      </c>
      <c r="C4217" t="s">
        <v>105</v>
      </c>
      <c r="D4217" t="s">
        <v>4056</v>
      </c>
      <c r="E4217">
        <v>0</v>
      </c>
      <c r="F4217">
        <v>0</v>
      </c>
      <c r="G4217">
        <v>0</v>
      </c>
      <c r="H4217">
        <v>0</v>
      </c>
      <c r="I4217">
        <v>0</v>
      </c>
      <c r="J4217">
        <v>0</v>
      </c>
      <c r="K4217">
        <v>87</v>
      </c>
      <c r="L4217">
        <v>85</v>
      </c>
      <c r="M4217">
        <v>2</v>
      </c>
      <c r="N4217">
        <v>0</v>
      </c>
    </row>
    <row r="4218" spans="1:14" x14ac:dyDescent="0.25">
      <c r="A4218" t="s">
        <v>8313</v>
      </c>
      <c r="B4218" t="s">
        <v>75</v>
      </c>
      <c r="C4218" t="s">
        <v>105</v>
      </c>
      <c r="D4218" t="s">
        <v>4058</v>
      </c>
      <c r="E4218">
        <v>0</v>
      </c>
      <c r="F4218">
        <v>0</v>
      </c>
      <c r="G4218">
        <v>0</v>
      </c>
      <c r="H4218">
        <v>0</v>
      </c>
      <c r="I4218">
        <v>0</v>
      </c>
      <c r="J4218">
        <v>0</v>
      </c>
      <c r="K4218">
        <v>77</v>
      </c>
      <c r="L4218">
        <v>76</v>
      </c>
      <c r="M4218">
        <v>1</v>
      </c>
      <c r="N4218">
        <v>0</v>
      </c>
    </row>
    <row r="4219" spans="1:14" x14ac:dyDescent="0.25">
      <c r="A4219" t="s">
        <v>8314</v>
      </c>
      <c r="B4219" t="s">
        <v>75</v>
      </c>
      <c r="C4219" t="s">
        <v>106</v>
      </c>
      <c r="D4219" t="s">
        <v>4060</v>
      </c>
      <c r="E4219">
        <v>5</v>
      </c>
      <c r="F4219">
        <v>1</v>
      </c>
      <c r="G4219">
        <v>3</v>
      </c>
      <c r="H4219">
        <v>1</v>
      </c>
      <c r="I4219">
        <v>0</v>
      </c>
      <c r="J4219">
        <v>83</v>
      </c>
      <c r="K4219">
        <v>0</v>
      </c>
      <c r="L4219">
        <v>0</v>
      </c>
      <c r="M4219">
        <v>0</v>
      </c>
      <c r="N4219">
        <v>0</v>
      </c>
    </row>
    <row r="4220" spans="1:14" x14ac:dyDescent="0.25">
      <c r="A4220" t="s">
        <v>8315</v>
      </c>
      <c r="B4220" t="s">
        <v>75</v>
      </c>
      <c r="C4220" t="s">
        <v>106</v>
      </c>
      <c r="D4220" t="s">
        <v>4062</v>
      </c>
      <c r="E4220">
        <v>88</v>
      </c>
      <c r="F4220">
        <v>13</v>
      </c>
      <c r="G4220">
        <v>74</v>
      </c>
      <c r="H4220">
        <v>1</v>
      </c>
      <c r="I4220">
        <v>0</v>
      </c>
      <c r="J4220">
        <v>0</v>
      </c>
      <c r="K4220">
        <v>0</v>
      </c>
      <c r="L4220">
        <v>0</v>
      </c>
      <c r="M4220">
        <v>0</v>
      </c>
      <c r="N4220">
        <v>0</v>
      </c>
    </row>
    <row r="4221" spans="1:14" x14ac:dyDescent="0.25">
      <c r="A4221" t="s">
        <v>8316</v>
      </c>
      <c r="B4221" t="s">
        <v>75</v>
      </c>
      <c r="C4221" t="s">
        <v>106</v>
      </c>
      <c r="D4221" t="s">
        <v>4064</v>
      </c>
      <c r="E4221">
        <v>81</v>
      </c>
      <c r="F4221">
        <v>10</v>
      </c>
      <c r="G4221">
        <v>71</v>
      </c>
      <c r="H4221">
        <v>0</v>
      </c>
      <c r="I4221">
        <v>0</v>
      </c>
      <c r="J4221">
        <v>7</v>
      </c>
      <c r="K4221">
        <v>0</v>
      </c>
      <c r="L4221">
        <v>0</v>
      </c>
      <c r="M4221">
        <v>0</v>
      </c>
      <c r="N4221">
        <v>0</v>
      </c>
    </row>
    <row r="4222" spans="1:14" x14ac:dyDescent="0.25">
      <c r="A4222" t="s">
        <v>8317</v>
      </c>
      <c r="B4222" t="s">
        <v>75</v>
      </c>
      <c r="C4222" t="s">
        <v>106</v>
      </c>
      <c r="D4222" t="s">
        <v>4066</v>
      </c>
      <c r="E4222">
        <v>88</v>
      </c>
      <c r="F4222">
        <v>13</v>
      </c>
      <c r="G4222">
        <v>74</v>
      </c>
      <c r="H4222">
        <v>1</v>
      </c>
      <c r="I4222">
        <v>0</v>
      </c>
      <c r="J4222">
        <v>0</v>
      </c>
      <c r="K4222">
        <v>0</v>
      </c>
      <c r="L4222">
        <v>0</v>
      </c>
      <c r="M4222">
        <v>0</v>
      </c>
      <c r="N4222">
        <v>0</v>
      </c>
    </row>
    <row r="4223" spans="1:14" x14ac:dyDescent="0.25">
      <c r="A4223" t="s">
        <v>8318</v>
      </c>
      <c r="B4223" t="s">
        <v>75</v>
      </c>
      <c r="C4223" t="s">
        <v>106</v>
      </c>
      <c r="D4223" t="s">
        <v>4068</v>
      </c>
      <c r="E4223">
        <v>5</v>
      </c>
      <c r="F4223">
        <v>1</v>
      </c>
      <c r="G4223">
        <v>3</v>
      </c>
      <c r="H4223">
        <v>1</v>
      </c>
      <c r="I4223">
        <v>0</v>
      </c>
      <c r="J4223">
        <v>83</v>
      </c>
      <c r="K4223">
        <v>0</v>
      </c>
      <c r="L4223">
        <v>0</v>
      </c>
      <c r="M4223">
        <v>0</v>
      </c>
      <c r="N4223">
        <v>0</v>
      </c>
    </row>
    <row r="4224" spans="1:14" x14ac:dyDescent="0.25">
      <c r="A4224" t="s">
        <v>8319</v>
      </c>
      <c r="B4224" t="s">
        <v>75</v>
      </c>
      <c r="C4224" t="s">
        <v>106</v>
      </c>
      <c r="D4224" t="s">
        <v>4050</v>
      </c>
      <c r="E4224">
        <v>83</v>
      </c>
      <c r="F4224">
        <v>12</v>
      </c>
      <c r="G4224">
        <v>71</v>
      </c>
      <c r="H4224">
        <v>0</v>
      </c>
      <c r="I4224">
        <v>0</v>
      </c>
      <c r="J4224">
        <v>5</v>
      </c>
      <c r="K4224">
        <v>0</v>
      </c>
      <c r="L4224">
        <v>0</v>
      </c>
      <c r="M4224">
        <v>0</v>
      </c>
      <c r="N4224">
        <v>0</v>
      </c>
    </row>
    <row r="4225" spans="1:14" x14ac:dyDescent="0.25">
      <c r="A4225" t="s">
        <v>8320</v>
      </c>
      <c r="B4225" t="s">
        <v>75</v>
      </c>
      <c r="C4225" t="s">
        <v>106</v>
      </c>
      <c r="D4225" t="s">
        <v>4052</v>
      </c>
      <c r="E4225">
        <v>5</v>
      </c>
      <c r="F4225">
        <v>1</v>
      </c>
      <c r="G4225">
        <v>3</v>
      </c>
      <c r="H4225">
        <v>1</v>
      </c>
      <c r="I4225">
        <v>0</v>
      </c>
      <c r="J4225">
        <v>83</v>
      </c>
      <c r="K4225">
        <v>0</v>
      </c>
      <c r="L4225">
        <v>0</v>
      </c>
      <c r="M4225">
        <v>0</v>
      </c>
      <c r="N4225">
        <v>0</v>
      </c>
    </row>
    <row r="4226" spans="1:14" x14ac:dyDescent="0.25">
      <c r="A4226" t="s">
        <v>8321</v>
      </c>
      <c r="B4226" t="s">
        <v>75</v>
      </c>
      <c r="C4226" t="s">
        <v>106</v>
      </c>
      <c r="D4226" t="s">
        <v>4054</v>
      </c>
      <c r="E4226">
        <v>81</v>
      </c>
      <c r="F4226">
        <v>10</v>
      </c>
      <c r="G4226">
        <v>71</v>
      </c>
      <c r="H4226">
        <v>0</v>
      </c>
      <c r="I4226">
        <v>0</v>
      </c>
      <c r="J4226">
        <v>7</v>
      </c>
      <c r="K4226">
        <v>0</v>
      </c>
      <c r="L4226">
        <v>0</v>
      </c>
      <c r="M4226">
        <v>0</v>
      </c>
      <c r="N4226">
        <v>0</v>
      </c>
    </row>
    <row r="4227" spans="1:14" x14ac:dyDescent="0.25">
      <c r="A4227" t="s">
        <v>8322</v>
      </c>
      <c r="B4227" t="s">
        <v>75</v>
      </c>
      <c r="C4227" t="s">
        <v>106</v>
      </c>
      <c r="D4227" t="s">
        <v>4056</v>
      </c>
      <c r="E4227">
        <v>0</v>
      </c>
      <c r="F4227">
        <v>0</v>
      </c>
      <c r="G4227">
        <v>0</v>
      </c>
      <c r="H4227">
        <v>0</v>
      </c>
      <c r="I4227">
        <v>0</v>
      </c>
      <c r="J4227">
        <v>0</v>
      </c>
      <c r="K4227">
        <v>49</v>
      </c>
      <c r="L4227">
        <v>48</v>
      </c>
      <c r="M4227">
        <v>1</v>
      </c>
      <c r="N4227">
        <v>0</v>
      </c>
    </row>
    <row r="4228" spans="1:14" x14ac:dyDescent="0.25">
      <c r="A4228" t="s">
        <v>8323</v>
      </c>
      <c r="B4228" t="s">
        <v>75</v>
      </c>
      <c r="C4228" t="s">
        <v>106</v>
      </c>
      <c r="D4228" t="s">
        <v>4058</v>
      </c>
      <c r="E4228">
        <v>0</v>
      </c>
      <c r="F4228">
        <v>0</v>
      </c>
      <c r="G4228">
        <v>0</v>
      </c>
      <c r="H4228">
        <v>0</v>
      </c>
      <c r="I4228">
        <v>0</v>
      </c>
      <c r="J4228">
        <v>0</v>
      </c>
      <c r="K4228">
        <v>33</v>
      </c>
      <c r="L4228">
        <v>33</v>
      </c>
      <c r="M4228">
        <v>0</v>
      </c>
      <c r="N4228">
        <v>0</v>
      </c>
    </row>
    <row r="4229" spans="1:14" x14ac:dyDescent="0.25">
      <c r="A4229" t="s">
        <v>8324</v>
      </c>
      <c r="B4229" t="s">
        <v>75</v>
      </c>
      <c r="C4229" t="s">
        <v>107</v>
      </c>
      <c r="D4229" t="s">
        <v>4060</v>
      </c>
      <c r="E4229">
        <v>13</v>
      </c>
      <c r="F4229">
        <v>5</v>
      </c>
      <c r="G4229">
        <v>8</v>
      </c>
      <c r="H4229">
        <v>0</v>
      </c>
      <c r="I4229">
        <v>0</v>
      </c>
      <c r="J4229">
        <v>72</v>
      </c>
      <c r="K4229">
        <v>0</v>
      </c>
      <c r="L4229">
        <v>0</v>
      </c>
      <c r="M4229">
        <v>0</v>
      </c>
      <c r="N4229">
        <v>0</v>
      </c>
    </row>
    <row r="4230" spans="1:14" x14ac:dyDescent="0.25">
      <c r="A4230" t="s">
        <v>8325</v>
      </c>
      <c r="B4230" t="s">
        <v>75</v>
      </c>
      <c r="C4230" t="s">
        <v>107</v>
      </c>
      <c r="D4230" t="s">
        <v>4062</v>
      </c>
      <c r="E4230">
        <v>85</v>
      </c>
      <c r="F4230">
        <v>29</v>
      </c>
      <c r="G4230">
        <v>54</v>
      </c>
      <c r="H4230">
        <v>2</v>
      </c>
      <c r="I4230">
        <v>0</v>
      </c>
      <c r="J4230">
        <v>0</v>
      </c>
      <c r="K4230">
        <v>0</v>
      </c>
      <c r="L4230">
        <v>0</v>
      </c>
      <c r="M4230">
        <v>0</v>
      </c>
      <c r="N4230">
        <v>0</v>
      </c>
    </row>
    <row r="4231" spans="1:14" x14ac:dyDescent="0.25">
      <c r="A4231" t="s">
        <v>8326</v>
      </c>
      <c r="B4231" t="s">
        <v>75</v>
      </c>
      <c r="C4231" t="s">
        <v>107</v>
      </c>
      <c r="D4231" t="s">
        <v>4064</v>
      </c>
      <c r="E4231">
        <v>68</v>
      </c>
      <c r="F4231">
        <v>22</v>
      </c>
      <c r="G4231">
        <v>45</v>
      </c>
      <c r="H4231">
        <v>1</v>
      </c>
      <c r="I4231">
        <v>0</v>
      </c>
      <c r="J4231">
        <v>17</v>
      </c>
      <c r="K4231">
        <v>0</v>
      </c>
      <c r="L4231">
        <v>0</v>
      </c>
      <c r="M4231">
        <v>0</v>
      </c>
      <c r="N4231">
        <v>0</v>
      </c>
    </row>
    <row r="4232" spans="1:14" x14ac:dyDescent="0.25">
      <c r="A4232" t="s">
        <v>8327</v>
      </c>
      <c r="B4232" t="s">
        <v>75</v>
      </c>
      <c r="C4232" t="s">
        <v>107</v>
      </c>
      <c r="D4232" t="s">
        <v>4066</v>
      </c>
      <c r="E4232">
        <v>85</v>
      </c>
      <c r="F4232">
        <v>29</v>
      </c>
      <c r="G4232">
        <v>54</v>
      </c>
      <c r="H4232">
        <v>2</v>
      </c>
      <c r="I4232">
        <v>0</v>
      </c>
      <c r="J4232">
        <v>0</v>
      </c>
      <c r="K4232">
        <v>0</v>
      </c>
      <c r="L4232">
        <v>0</v>
      </c>
      <c r="M4232">
        <v>0</v>
      </c>
      <c r="N4232">
        <v>0</v>
      </c>
    </row>
    <row r="4233" spans="1:14" x14ac:dyDescent="0.25">
      <c r="A4233" t="s">
        <v>8328</v>
      </c>
      <c r="B4233" t="s">
        <v>75</v>
      </c>
      <c r="C4233" t="s">
        <v>107</v>
      </c>
      <c r="D4233" t="s">
        <v>4068</v>
      </c>
      <c r="E4233">
        <v>13</v>
      </c>
      <c r="F4233">
        <v>5</v>
      </c>
      <c r="G4233">
        <v>8</v>
      </c>
      <c r="H4233">
        <v>0</v>
      </c>
      <c r="I4233">
        <v>0</v>
      </c>
      <c r="J4233">
        <v>72</v>
      </c>
      <c r="K4233">
        <v>0</v>
      </c>
      <c r="L4233">
        <v>0</v>
      </c>
      <c r="M4233">
        <v>0</v>
      </c>
      <c r="N4233">
        <v>0</v>
      </c>
    </row>
    <row r="4234" spans="1:14" x14ac:dyDescent="0.25">
      <c r="A4234" t="s">
        <v>8329</v>
      </c>
      <c r="B4234" t="s">
        <v>75</v>
      </c>
      <c r="C4234" t="s">
        <v>107</v>
      </c>
      <c r="D4234" t="s">
        <v>4050</v>
      </c>
      <c r="E4234">
        <v>72</v>
      </c>
      <c r="F4234">
        <v>27</v>
      </c>
      <c r="G4234">
        <v>44</v>
      </c>
      <c r="H4234">
        <v>1</v>
      </c>
      <c r="I4234">
        <v>0</v>
      </c>
      <c r="J4234">
        <v>13</v>
      </c>
      <c r="K4234">
        <v>0</v>
      </c>
      <c r="L4234">
        <v>0</v>
      </c>
      <c r="M4234">
        <v>0</v>
      </c>
      <c r="N4234">
        <v>0</v>
      </c>
    </row>
    <row r="4235" spans="1:14" x14ac:dyDescent="0.25">
      <c r="A4235" t="s">
        <v>8330</v>
      </c>
      <c r="B4235" t="s">
        <v>75</v>
      </c>
      <c r="C4235" t="s">
        <v>107</v>
      </c>
      <c r="D4235" t="s">
        <v>4052</v>
      </c>
      <c r="E4235">
        <v>13</v>
      </c>
      <c r="F4235">
        <v>4</v>
      </c>
      <c r="G4235">
        <v>8</v>
      </c>
      <c r="H4235">
        <v>1</v>
      </c>
      <c r="I4235">
        <v>0</v>
      </c>
      <c r="J4235">
        <v>72</v>
      </c>
      <c r="K4235">
        <v>0</v>
      </c>
      <c r="L4235">
        <v>0</v>
      </c>
      <c r="M4235">
        <v>0</v>
      </c>
      <c r="N4235">
        <v>0</v>
      </c>
    </row>
    <row r="4236" spans="1:14" x14ac:dyDescent="0.25">
      <c r="A4236" t="s">
        <v>8331</v>
      </c>
      <c r="B4236" t="s">
        <v>75</v>
      </c>
      <c r="C4236" t="s">
        <v>107</v>
      </c>
      <c r="D4236" t="s">
        <v>4054</v>
      </c>
      <c r="E4236">
        <v>68</v>
      </c>
      <c r="F4236">
        <v>22</v>
      </c>
      <c r="G4236">
        <v>45</v>
      </c>
      <c r="H4236">
        <v>1</v>
      </c>
      <c r="I4236">
        <v>0</v>
      </c>
      <c r="J4236">
        <v>17</v>
      </c>
      <c r="K4236">
        <v>0</v>
      </c>
      <c r="L4236">
        <v>0</v>
      </c>
      <c r="M4236">
        <v>0</v>
      </c>
      <c r="N4236">
        <v>0</v>
      </c>
    </row>
    <row r="4237" spans="1:14" x14ac:dyDescent="0.25">
      <c r="A4237" t="s">
        <v>8332</v>
      </c>
      <c r="B4237" t="s">
        <v>75</v>
      </c>
      <c r="C4237" t="s">
        <v>107</v>
      </c>
      <c r="D4237" t="s">
        <v>4056</v>
      </c>
      <c r="E4237">
        <v>0</v>
      </c>
      <c r="F4237">
        <v>0</v>
      </c>
      <c r="G4237">
        <v>0</v>
      </c>
      <c r="H4237">
        <v>0</v>
      </c>
      <c r="I4237">
        <v>0</v>
      </c>
      <c r="J4237">
        <v>0</v>
      </c>
      <c r="K4237">
        <v>61</v>
      </c>
      <c r="L4237">
        <v>61</v>
      </c>
      <c r="M4237">
        <v>0</v>
      </c>
      <c r="N4237">
        <v>0</v>
      </c>
    </row>
    <row r="4238" spans="1:14" x14ac:dyDescent="0.25">
      <c r="A4238" t="s">
        <v>8333</v>
      </c>
      <c r="B4238" t="s">
        <v>75</v>
      </c>
      <c r="C4238" t="s">
        <v>107</v>
      </c>
      <c r="D4238" t="s">
        <v>4058</v>
      </c>
      <c r="E4238">
        <v>0</v>
      </c>
      <c r="F4238">
        <v>0</v>
      </c>
      <c r="G4238">
        <v>0</v>
      </c>
      <c r="H4238">
        <v>0</v>
      </c>
      <c r="I4238">
        <v>0</v>
      </c>
      <c r="J4238">
        <v>0</v>
      </c>
      <c r="K4238">
        <v>45</v>
      </c>
      <c r="L4238">
        <v>45</v>
      </c>
      <c r="M4238">
        <v>0</v>
      </c>
      <c r="N4238">
        <v>0</v>
      </c>
    </row>
    <row r="4239" spans="1:14" x14ac:dyDescent="0.25">
      <c r="A4239" t="s">
        <v>8334</v>
      </c>
      <c r="B4239" t="s">
        <v>75</v>
      </c>
      <c r="C4239" t="s">
        <v>108</v>
      </c>
      <c r="D4239" t="s">
        <v>4060</v>
      </c>
      <c r="E4239">
        <v>14</v>
      </c>
      <c r="F4239">
        <v>6</v>
      </c>
      <c r="G4239">
        <v>8</v>
      </c>
      <c r="H4239">
        <v>0</v>
      </c>
      <c r="I4239">
        <v>0</v>
      </c>
      <c r="J4239">
        <v>90</v>
      </c>
      <c r="K4239">
        <v>0</v>
      </c>
      <c r="L4239">
        <v>0</v>
      </c>
      <c r="M4239">
        <v>0</v>
      </c>
      <c r="N4239">
        <v>0</v>
      </c>
    </row>
    <row r="4240" spans="1:14" x14ac:dyDescent="0.25">
      <c r="A4240" t="s">
        <v>8335</v>
      </c>
      <c r="B4240" t="s">
        <v>75</v>
      </c>
      <c r="C4240" t="s">
        <v>108</v>
      </c>
      <c r="D4240" t="s">
        <v>4062</v>
      </c>
      <c r="E4240">
        <v>104</v>
      </c>
      <c r="F4240">
        <v>27</v>
      </c>
      <c r="G4240">
        <v>74</v>
      </c>
      <c r="H4240">
        <v>3</v>
      </c>
      <c r="I4240">
        <v>0</v>
      </c>
      <c r="J4240">
        <v>0</v>
      </c>
      <c r="K4240">
        <v>0</v>
      </c>
      <c r="L4240">
        <v>0</v>
      </c>
      <c r="M4240">
        <v>0</v>
      </c>
      <c r="N4240">
        <v>0</v>
      </c>
    </row>
    <row r="4241" spans="1:14" x14ac:dyDescent="0.25">
      <c r="A4241" t="s">
        <v>8336</v>
      </c>
      <c r="B4241" t="s">
        <v>75</v>
      </c>
      <c r="C4241" t="s">
        <v>108</v>
      </c>
      <c r="D4241" t="s">
        <v>4064</v>
      </c>
      <c r="E4241">
        <v>85</v>
      </c>
      <c r="F4241">
        <v>19</v>
      </c>
      <c r="G4241">
        <v>64</v>
      </c>
      <c r="H4241">
        <v>2</v>
      </c>
      <c r="I4241">
        <v>0</v>
      </c>
      <c r="J4241">
        <v>19</v>
      </c>
      <c r="K4241">
        <v>0</v>
      </c>
      <c r="L4241">
        <v>0</v>
      </c>
      <c r="M4241">
        <v>0</v>
      </c>
      <c r="N4241">
        <v>0</v>
      </c>
    </row>
    <row r="4242" spans="1:14" x14ac:dyDescent="0.25">
      <c r="A4242" t="s">
        <v>8337</v>
      </c>
      <c r="B4242" t="s">
        <v>75</v>
      </c>
      <c r="C4242" t="s">
        <v>108</v>
      </c>
      <c r="D4242" t="s">
        <v>4066</v>
      </c>
      <c r="E4242">
        <v>104</v>
      </c>
      <c r="F4242">
        <v>27</v>
      </c>
      <c r="G4242">
        <v>74</v>
      </c>
      <c r="H4242">
        <v>3</v>
      </c>
      <c r="I4242">
        <v>0</v>
      </c>
      <c r="J4242">
        <v>0</v>
      </c>
      <c r="K4242">
        <v>0</v>
      </c>
      <c r="L4242">
        <v>0</v>
      </c>
      <c r="M4242">
        <v>0</v>
      </c>
      <c r="N4242">
        <v>0</v>
      </c>
    </row>
    <row r="4243" spans="1:14" x14ac:dyDescent="0.25">
      <c r="A4243" t="s">
        <v>8338</v>
      </c>
      <c r="B4243" t="s">
        <v>75</v>
      </c>
      <c r="C4243" t="s">
        <v>108</v>
      </c>
      <c r="D4243" t="s">
        <v>4068</v>
      </c>
      <c r="E4243">
        <v>14</v>
      </c>
      <c r="F4243">
        <v>5</v>
      </c>
      <c r="G4243">
        <v>9</v>
      </c>
      <c r="H4243">
        <v>0</v>
      </c>
      <c r="I4243">
        <v>0</v>
      </c>
      <c r="J4243">
        <v>90</v>
      </c>
      <c r="K4243">
        <v>0</v>
      </c>
      <c r="L4243">
        <v>0</v>
      </c>
      <c r="M4243">
        <v>0</v>
      </c>
      <c r="N4243">
        <v>0</v>
      </c>
    </row>
    <row r="4244" spans="1:14" x14ac:dyDescent="0.25">
      <c r="A4244" t="s">
        <v>8339</v>
      </c>
      <c r="B4244" t="s">
        <v>75</v>
      </c>
      <c r="C4244" t="s">
        <v>108</v>
      </c>
      <c r="D4244" t="s">
        <v>4050</v>
      </c>
      <c r="E4244">
        <v>90</v>
      </c>
      <c r="F4244">
        <v>28</v>
      </c>
      <c r="G4244">
        <v>60</v>
      </c>
      <c r="H4244">
        <v>2</v>
      </c>
      <c r="I4244">
        <v>0</v>
      </c>
      <c r="J4244">
        <v>14</v>
      </c>
      <c r="K4244">
        <v>0</v>
      </c>
      <c r="L4244">
        <v>0</v>
      </c>
      <c r="M4244">
        <v>0</v>
      </c>
      <c r="N4244">
        <v>0</v>
      </c>
    </row>
    <row r="4245" spans="1:14" x14ac:dyDescent="0.25">
      <c r="A4245" t="s">
        <v>8340</v>
      </c>
      <c r="B4245" t="s">
        <v>75</v>
      </c>
      <c r="C4245" t="s">
        <v>108</v>
      </c>
      <c r="D4245" t="s">
        <v>4052</v>
      </c>
      <c r="E4245">
        <v>14</v>
      </c>
      <c r="F4245">
        <v>4</v>
      </c>
      <c r="G4245">
        <v>10</v>
      </c>
      <c r="H4245">
        <v>0</v>
      </c>
      <c r="I4245">
        <v>0</v>
      </c>
      <c r="J4245">
        <v>90</v>
      </c>
      <c r="K4245">
        <v>0</v>
      </c>
      <c r="L4245">
        <v>0</v>
      </c>
      <c r="M4245">
        <v>0</v>
      </c>
      <c r="N4245">
        <v>0</v>
      </c>
    </row>
    <row r="4246" spans="1:14" x14ac:dyDescent="0.25">
      <c r="A4246" t="s">
        <v>8341</v>
      </c>
      <c r="B4246" t="s">
        <v>75</v>
      </c>
      <c r="C4246" t="s">
        <v>108</v>
      </c>
      <c r="D4246" t="s">
        <v>4054</v>
      </c>
      <c r="E4246">
        <v>85</v>
      </c>
      <c r="F4246">
        <v>19</v>
      </c>
      <c r="G4246">
        <v>64</v>
      </c>
      <c r="H4246">
        <v>2</v>
      </c>
      <c r="I4246">
        <v>0</v>
      </c>
      <c r="J4246">
        <v>19</v>
      </c>
      <c r="K4246">
        <v>0</v>
      </c>
      <c r="L4246">
        <v>0</v>
      </c>
      <c r="M4246">
        <v>0</v>
      </c>
      <c r="N4246">
        <v>0</v>
      </c>
    </row>
    <row r="4247" spans="1:14" x14ac:dyDescent="0.25">
      <c r="A4247" t="s">
        <v>8342</v>
      </c>
      <c r="B4247" t="s">
        <v>75</v>
      </c>
      <c r="C4247" t="s">
        <v>108</v>
      </c>
      <c r="D4247" t="s">
        <v>4056</v>
      </c>
      <c r="E4247">
        <v>0</v>
      </c>
      <c r="F4247">
        <v>0</v>
      </c>
      <c r="G4247">
        <v>0</v>
      </c>
      <c r="H4247">
        <v>0</v>
      </c>
      <c r="I4247">
        <v>0</v>
      </c>
      <c r="J4247">
        <v>0</v>
      </c>
      <c r="K4247">
        <v>71</v>
      </c>
      <c r="L4247">
        <v>69</v>
      </c>
      <c r="M4247">
        <v>2</v>
      </c>
      <c r="N4247">
        <v>0</v>
      </c>
    </row>
    <row r="4248" spans="1:14" x14ac:dyDescent="0.25">
      <c r="A4248" t="s">
        <v>8343</v>
      </c>
      <c r="B4248" t="s">
        <v>75</v>
      </c>
      <c r="C4248" t="s">
        <v>108</v>
      </c>
      <c r="D4248" t="s">
        <v>4058</v>
      </c>
      <c r="E4248">
        <v>0</v>
      </c>
      <c r="F4248">
        <v>0</v>
      </c>
      <c r="G4248">
        <v>0</v>
      </c>
      <c r="H4248">
        <v>0</v>
      </c>
      <c r="I4248">
        <v>0</v>
      </c>
      <c r="J4248">
        <v>0</v>
      </c>
      <c r="K4248">
        <v>57</v>
      </c>
      <c r="L4248">
        <v>56</v>
      </c>
      <c r="M4248">
        <v>1</v>
      </c>
      <c r="N4248">
        <v>0</v>
      </c>
    </row>
    <row r="4249" spans="1:14" x14ac:dyDescent="0.25">
      <c r="A4249" t="s">
        <v>8344</v>
      </c>
      <c r="B4249" t="s">
        <v>75</v>
      </c>
      <c r="C4249" t="s">
        <v>109</v>
      </c>
      <c r="D4249" t="s">
        <v>4060</v>
      </c>
      <c r="E4249">
        <v>24</v>
      </c>
      <c r="F4249">
        <v>11</v>
      </c>
      <c r="G4249">
        <v>10</v>
      </c>
      <c r="H4249">
        <v>2</v>
      </c>
      <c r="I4249">
        <v>1</v>
      </c>
      <c r="J4249">
        <v>103</v>
      </c>
      <c r="K4249">
        <v>0</v>
      </c>
      <c r="L4249">
        <v>0</v>
      </c>
      <c r="M4249">
        <v>0</v>
      </c>
      <c r="N4249">
        <v>0</v>
      </c>
    </row>
    <row r="4250" spans="1:14" x14ac:dyDescent="0.25">
      <c r="A4250" t="s">
        <v>8345</v>
      </c>
      <c r="B4250" t="s">
        <v>75</v>
      </c>
      <c r="C4250" t="s">
        <v>109</v>
      </c>
      <c r="D4250" t="s">
        <v>4062</v>
      </c>
      <c r="E4250">
        <v>127</v>
      </c>
      <c r="F4250">
        <v>34</v>
      </c>
      <c r="G4250">
        <v>89</v>
      </c>
      <c r="H4250">
        <v>2</v>
      </c>
      <c r="I4250">
        <v>2</v>
      </c>
      <c r="J4250">
        <v>0</v>
      </c>
      <c r="K4250">
        <v>0</v>
      </c>
      <c r="L4250">
        <v>0</v>
      </c>
      <c r="M4250">
        <v>0</v>
      </c>
      <c r="N4250">
        <v>0</v>
      </c>
    </row>
    <row r="4251" spans="1:14" x14ac:dyDescent="0.25">
      <c r="A4251" t="s">
        <v>8346</v>
      </c>
      <c r="B4251" t="s">
        <v>75</v>
      </c>
      <c r="C4251" t="s">
        <v>109</v>
      </c>
      <c r="D4251" t="s">
        <v>4064</v>
      </c>
      <c r="E4251">
        <v>99</v>
      </c>
      <c r="F4251">
        <v>22</v>
      </c>
      <c r="G4251">
        <v>77</v>
      </c>
      <c r="H4251">
        <v>0</v>
      </c>
      <c r="I4251">
        <v>0</v>
      </c>
      <c r="J4251">
        <v>28</v>
      </c>
      <c r="K4251">
        <v>0</v>
      </c>
      <c r="L4251">
        <v>0</v>
      </c>
      <c r="M4251">
        <v>0</v>
      </c>
      <c r="N4251">
        <v>0</v>
      </c>
    </row>
    <row r="4252" spans="1:14" x14ac:dyDescent="0.25">
      <c r="A4252" t="s">
        <v>8347</v>
      </c>
      <c r="B4252" t="s">
        <v>75</v>
      </c>
      <c r="C4252" t="s">
        <v>109</v>
      </c>
      <c r="D4252" t="s">
        <v>4066</v>
      </c>
      <c r="E4252">
        <v>127</v>
      </c>
      <c r="F4252">
        <v>34</v>
      </c>
      <c r="G4252">
        <v>89</v>
      </c>
      <c r="H4252">
        <v>2</v>
      </c>
      <c r="I4252">
        <v>2</v>
      </c>
      <c r="J4252">
        <v>0</v>
      </c>
      <c r="K4252">
        <v>0</v>
      </c>
      <c r="L4252">
        <v>0</v>
      </c>
      <c r="M4252">
        <v>0</v>
      </c>
      <c r="N4252">
        <v>0</v>
      </c>
    </row>
    <row r="4253" spans="1:14" x14ac:dyDescent="0.25">
      <c r="A4253" t="s">
        <v>8348</v>
      </c>
      <c r="B4253" t="s">
        <v>75</v>
      </c>
      <c r="C4253" t="s">
        <v>109</v>
      </c>
      <c r="D4253" t="s">
        <v>4068</v>
      </c>
      <c r="E4253">
        <v>24</v>
      </c>
      <c r="F4253">
        <v>9</v>
      </c>
      <c r="G4253">
        <v>11</v>
      </c>
      <c r="H4253">
        <v>3</v>
      </c>
      <c r="I4253">
        <v>1</v>
      </c>
      <c r="J4253">
        <v>103</v>
      </c>
      <c r="K4253">
        <v>0</v>
      </c>
      <c r="L4253">
        <v>0</v>
      </c>
      <c r="M4253">
        <v>0</v>
      </c>
      <c r="N4253">
        <v>0</v>
      </c>
    </row>
    <row r="4254" spans="1:14" x14ac:dyDescent="0.25">
      <c r="A4254" t="s">
        <v>8349</v>
      </c>
      <c r="B4254" t="s">
        <v>75</v>
      </c>
      <c r="C4254" t="s">
        <v>109</v>
      </c>
      <c r="D4254" t="s">
        <v>4050</v>
      </c>
      <c r="E4254">
        <v>103</v>
      </c>
      <c r="F4254">
        <v>32</v>
      </c>
      <c r="G4254">
        <v>71</v>
      </c>
      <c r="H4254">
        <v>0</v>
      </c>
      <c r="I4254">
        <v>0</v>
      </c>
      <c r="J4254">
        <v>24</v>
      </c>
      <c r="K4254">
        <v>0</v>
      </c>
      <c r="L4254">
        <v>0</v>
      </c>
      <c r="M4254">
        <v>0</v>
      </c>
      <c r="N4254">
        <v>0</v>
      </c>
    </row>
    <row r="4255" spans="1:14" x14ac:dyDescent="0.25">
      <c r="A4255" t="s">
        <v>8350</v>
      </c>
      <c r="B4255" t="s">
        <v>75</v>
      </c>
      <c r="C4255" t="s">
        <v>109</v>
      </c>
      <c r="D4255" t="s">
        <v>4052</v>
      </c>
      <c r="E4255">
        <v>24</v>
      </c>
      <c r="F4255">
        <v>9</v>
      </c>
      <c r="G4255">
        <v>12</v>
      </c>
      <c r="H4255">
        <v>2</v>
      </c>
      <c r="I4255">
        <v>1</v>
      </c>
      <c r="J4255">
        <v>103</v>
      </c>
      <c r="K4255">
        <v>0</v>
      </c>
      <c r="L4255">
        <v>0</v>
      </c>
      <c r="M4255">
        <v>0</v>
      </c>
      <c r="N4255">
        <v>0</v>
      </c>
    </row>
    <row r="4256" spans="1:14" x14ac:dyDescent="0.25">
      <c r="A4256" t="s">
        <v>8351</v>
      </c>
      <c r="B4256" t="s">
        <v>75</v>
      </c>
      <c r="C4256" t="s">
        <v>109</v>
      </c>
      <c r="D4256" t="s">
        <v>4054</v>
      </c>
      <c r="E4256">
        <v>101</v>
      </c>
      <c r="F4256">
        <v>23</v>
      </c>
      <c r="G4256">
        <v>78</v>
      </c>
      <c r="H4256">
        <v>0</v>
      </c>
      <c r="I4256">
        <v>0</v>
      </c>
      <c r="J4256">
        <v>26</v>
      </c>
      <c r="K4256">
        <v>0</v>
      </c>
      <c r="L4256">
        <v>0</v>
      </c>
      <c r="M4256">
        <v>0</v>
      </c>
      <c r="N4256">
        <v>0</v>
      </c>
    </row>
    <row r="4257" spans="1:14" x14ac:dyDescent="0.25">
      <c r="A4257" t="s">
        <v>8352</v>
      </c>
      <c r="B4257" t="s">
        <v>75</v>
      </c>
      <c r="C4257" t="s">
        <v>109</v>
      </c>
      <c r="D4257" t="s">
        <v>4056</v>
      </c>
      <c r="E4257">
        <v>0</v>
      </c>
      <c r="F4257">
        <v>0</v>
      </c>
      <c r="G4257">
        <v>0</v>
      </c>
      <c r="H4257">
        <v>0</v>
      </c>
      <c r="I4257">
        <v>0</v>
      </c>
      <c r="J4257">
        <v>0</v>
      </c>
      <c r="K4257">
        <v>89</v>
      </c>
      <c r="L4257">
        <v>88</v>
      </c>
      <c r="M4257">
        <v>1</v>
      </c>
      <c r="N4257">
        <v>0</v>
      </c>
    </row>
    <row r="4258" spans="1:14" x14ac:dyDescent="0.25">
      <c r="A4258" t="s">
        <v>8353</v>
      </c>
      <c r="B4258" t="s">
        <v>75</v>
      </c>
      <c r="C4258" t="s">
        <v>109</v>
      </c>
      <c r="D4258" t="s">
        <v>4058</v>
      </c>
      <c r="E4258">
        <v>0</v>
      </c>
      <c r="F4258">
        <v>0</v>
      </c>
      <c r="G4258">
        <v>0</v>
      </c>
      <c r="H4258">
        <v>0</v>
      </c>
      <c r="I4258">
        <v>0</v>
      </c>
      <c r="J4258">
        <v>0</v>
      </c>
      <c r="K4258">
        <v>76</v>
      </c>
      <c r="L4258">
        <v>76</v>
      </c>
      <c r="M4258">
        <v>0</v>
      </c>
      <c r="N4258">
        <v>0</v>
      </c>
    </row>
    <row r="4259" spans="1:14" x14ac:dyDescent="0.25">
      <c r="A4259" t="s">
        <v>8354</v>
      </c>
      <c r="B4259" t="s">
        <v>75</v>
      </c>
      <c r="C4259" t="s">
        <v>110</v>
      </c>
      <c r="D4259" t="s">
        <v>4060</v>
      </c>
      <c r="E4259">
        <v>31</v>
      </c>
      <c r="F4259">
        <v>10</v>
      </c>
      <c r="G4259">
        <v>19</v>
      </c>
      <c r="H4259">
        <v>2</v>
      </c>
      <c r="I4259">
        <v>0</v>
      </c>
      <c r="J4259">
        <v>171</v>
      </c>
      <c r="K4259">
        <v>0</v>
      </c>
      <c r="L4259">
        <v>0</v>
      </c>
      <c r="M4259">
        <v>0</v>
      </c>
      <c r="N4259">
        <v>0</v>
      </c>
    </row>
    <row r="4260" spans="1:14" x14ac:dyDescent="0.25">
      <c r="A4260" t="s">
        <v>8355</v>
      </c>
      <c r="B4260" t="s">
        <v>75</v>
      </c>
      <c r="C4260" t="s">
        <v>110</v>
      </c>
      <c r="D4260" t="s">
        <v>4062</v>
      </c>
      <c r="E4260">
        <v>202</v>
      </c>
      <c r="F4260">
        <v>36</v>
      </c>
      <c r="G4260">
        <v>163</v>
      </c>
      <c r="H4260">
        <v>3</v>
      </c>
      <c r="I4260">
        <v>0</v>
      </c>
      <c r="J4260">
        <v>0</v>
      </c>
      <c r="K4260">
        <v>0</v>
      </c>
      <c r="L4260">
        <v>0</v>
      </c>
      <c r="M4260">
        <v>0</v>
      </c>
      <c r="N4260">
        <v>0</v>
      </c>
    </row>
    <row r="4261" spans="1:14" x14ac:dyDescent="0.25">
      <c r="A4261" t="s">
        <v>8356</v>
      </c>
      <c r="B4261" t="s">
        <v>75</v>
      </c>
      <c r="C4261" t="s">
        <v>110</v>
      </c>
      <c r="D4261" t="s">
        <v>4064</v>
      </c>
      <c r="E4261">
        <v>168</v>
      </c>
      <c r="F4261">
        <v>24</v>
      </c>
      <c r="G4261">
        <v>143</v>
      </c>
      <c r="H4261">
        <v>1</v>
      </c>
      <c r="I4261">
        <v>0</v>
      </c>
      <c r="J4261">
        <v>34</v>
      </c>
      <c r="K4261">
        <v>0</v>
      </c>
      <c r="L4261">
        <v>0</v>
      </c>
      <c r="M4261">
        <v>0</v>
      </c>
      <c r="N4261">
        <v>0</v>
      </c>
    </row>
    <row r="4262" spans="1:14" x14ac:dyDescent="0.25">
      <c r="A4262" t="s">
        <v>8357</v>
      </c>
      <c r="B4262" t="s">
        <v>75</v>
      </c>
      <c r="C4262" t="s">
        <v>110</v>
      </c>
      <c r="D4262" t="s">
        <v>4066</v>
      </c>
      <c r="E4262">
        <v>202</v>
      </c>
      <c r="F4262">
        <v>34</v>
      </c>
      <c r="G4262">
        <v>165</v>
      </c>
      <c r="H4262">
        <v>3</v>
      </c>
      <c r="I4262">
        <v>0</v>
      </c>
      <c r="J4262">
        <v>0</v>
      </c>
      <c r="K4262">
        <v>0</v>
      </c>
      <c r="L4262">
        <v>0</v>
      </c>
      <c r="M4262">
        <v>0</v>
      </c>
      <c r="N4262">
        <v>0</v>
      </c>
    </row>
    <row r="4263" spans="1:14" x14ac:dyDescent="0.25">
      <c r="A4263" t="s">
        <v>8358</v>
      </c>
      <c r="B4263" t="s">
        <v>75</v>
      </c>
      <c r="C4263" t="s">
        <v>110</v>
      </c>
      <c r="D4263" t="s">
        <v>4068</v>
      </c>
      <c r="E4263">
        <v>31</v>
      </c>
      <c r="F4263">
        <v>10</v>
      </c>
      <c r="G4263">
        <v>20</v>
      </c>
      <c r="H4263">
        <v>1</v>
      </c>
      <c r="I4263">
        <v>0</v>
      </c>
      <c r="J4263">
        <v>171</v>
      </c>
      <c r="K4263">
        <v>0</v>
      </c>
      <c r="L4263">
        <v>0</v>
      </c>
      <c r="M4263">
        <v>0</v>
      </c>
      <c r="N4263">
        <v>0</v>
      </c>
    </row>
    <row r="4264" spans="1:14" x14ac:dyDescent="0.25">
      <c r="A4264" t="s">
        <v>8359</v>
      </c>
      <c r="B4264" t="s">
        <v>75</v>
      </c>
      <c r="C4264" t="s">
        <v>110</v>
      </c>
      <c r="D4264" t="s">
        <v>4050</v>
      </c>
      <c r="E4264">
        <v>171</v>
      </c>
      <c r="F4264">
        <v>38</v>
      </c>
      <c r="G4264">
        <v>132</v>
      </c>
      <c r="H4264">
        <v>1</v>
      </c>
      <c r="I4264">
        <v>0</v>
      </c>
      <c r="J4264">
        <v>31</v>
      </c>
      <c r="K4264">
        <v>0</v>
      </c>
      <c r="L4264">
        <v>0</v>
      </c>
      <c r="M4264">
        <v>0</v>
      </c>
      <c r="N4264">
        <v>0</v>
      </c>
    </row>
    <row r="4265" spans="1:14" x14ac:dyDescent="0.25">
      <c r="A4265" t="s">
        <v>8360</v>
      </c>
      <c r="B4265" t="s">
        <v>75</v>
      </c>
      <c r="C4265" t="s">
        <v>110</v>
      </c>
      <c r="D4265" t="s">
        <v>4052</v>
      </c>
      <c r="E4265">
        <v>31</v>
      </c>
      <c r="F4265">
        <v>8</v>
      </c>
      <c r="G4265">
        <v>21</v>
      </c>
      <c r="H4265">
        <v>2</v>
      </c>
      <c r="I4265">
        <v>0</v>
      </c>
      <c r="J4265">
        <v>171</v>
      </c>
      <c r="K4265">
        <v>0</v>
      </c>
      <c r="L4265">
        <v>0</v>
      </c>
      <c r="M4265">
        <v>0</v>
      </c>
      <c r="N4265">
        <v>0</v>
      </c>
    </row>
    <row r="4266" spans="1:14" x14ac:dyDescent="0.25">
      <c r="A4266" t="s">
        <v>8361</v>
      </c>
      <c r="B4266" t="s">
        <v>75</v>
      </c>
      <c r="C4266" t="s">
        <v>110</v>
      </c>
      <c r="D4266" t="s">
        <v>4054</v>
      </c>
      <c r="E4266">
        <v>169</v>
      </c>
      <c r="F4266">
        <v>24</v>
      </c>
      <c r="G4266">
        <v>144</v>
      </c>
      <c r="H4266">
        <v>1</v>
      </c>
      <c r="I4266">
        <v>0</v>
      </c>
      <c r="J4266">
        <v>33</v>
      </c>
      <c r="K4266">
        <v>0</v>
      </c>
      <c r="L4266">
        <v>0</v>
      </c>
      <c r="M4266">
        <v>0</v>
      </c>
      <c r="N4266">
        <v>0</v>
      </c>
    </row>
    <row r="4267" spans="1:14" x14ac:dyDescent="0.25">
      <c r="A4267" t="s">
        <v>8362</v>
      </c>
      <c r="B4267" t="s">
        <v>75</v>
      </c>
      <c r="C4267" t="s">
        <v>110</v>
      </c>
      <c r="D4267" t="s">
        <v>4056</v>
      </c>
      <c r="E4267">
        <v>0</v>
      </c>
      <c r="F4267">
        <v>0</v>
      </c>
      <c r="G4267">
        <v>0</v>
      </c>
      <c r="H4267">
        <v>0</v>
      </c>
      <c r="I4267">
        <v>0</v>
      </c>
      <c r="J4267">
        <v>0</v>
      </c>
      <c r="K4267">
        <v>146</v>
      </c>
      <c r="L4267">
        <v>146</v>
      </c>
      <c r="M4267">
        <v>0</v>
      </c>
      <c r="N4267">
        <v>0</v>
      </c>
    </row>
    <row r="4268" spans="1:14" x14ac:dyDescent="0.25">
      <c r="A4268" t="s">
        <v>8363</v>
      </c>
      <c r="B4268" t="s">
        <v>75</v>
      </c>
      <c r="C4268" t="s">
        <v>110</v>
      </c>
      <c r="D4268" t="s">
        <v>4058</v>
      </c>
      <c r="E4268">
        <v>0</v>
      </c>
      <c r="F4268">
        <v>0</v>
      </c>
      <c r="G4268">
        <v>0</v>
      </c>
      <c r="H4268">
        <v>0</v>
      </c>
      <c r="I4268">
        <v>0</v>
      </c>
      <c r="J4268">
        <v>0</v>
      </c>
      <c r="K4268">
        <v>106</v>
      </c>
      <c r="L4268">
        <v>106</v>
      </c>
      <c r="M4268">
        <v>0</v>
      </c>
      <c r="N4268">
        <v>0</v>
      </c>
    </row>
    <row r="4269" spans="1:14" x14ac:dyDescent="0.25">
      <c r="A4269" t="s">
        <v>8364</v>
      </c>
      <c r="B4269" t="s">
        <v>75</v>
      </c>
      <c r="C4269" t="s">
        <v>111</v>
      </c>
      <c r="D4269" t="s">
        <v>4060</v>
      </c>
      <c r="E4269">
        <v>8</v>
      </c>
      <c r="F4269">
        <v>1</v>
      </c>
      <c r="G4269">
        <v>7</v>
      </c>
      <c r="H4269">
        <v>0</v>
      </c>
      <c r="I4269">
        <v>0</v>
      </c>
      <c r="J4269">
        <v>42</v>
      </c>
      <c r="K4269">
        <v>0</v>
      </c>
      <c r="L4269">
        <v>0</v>
      </c>
      <c r="M4269">
        <v>0</v>
      </c>
      <c r="N4269">
        <v>0</v>
      </c>
    </row>
    <row r="4270" spans="1:14" x14ac:dyDescent="0.25">
      <c r="A4270" t="s">
        <v>8365</v>
      </c>
      <c r="B4270" t="s">
        <v>75</v>
      </c>
      <c r="C4270" t="s">
        <v>111</v>
      </c>
      <c r="D4270" t="s">
        <v>4062</v>
      </c>
      <c r="E4270">
        <v>50</v>
      </c>
      <c r="F4270">
        <v>12</v>
      </c>
      <c r="G4270">
        <v>36</v>
      </c>
      <c r="H4270">
        <v>2</v>
      </c>
      <c r="I4270">
        <v>0</v>
      </c>
      <c r="J4270">
        <v>0</v>
      </c>
      <c r="K4270">
        <v>0</v>
      </c>
      <c r="L4270">
        <v>0</v>
      </c>
      <c r="M4270">
        <v>0</v>
      </c>
      <c r="N4270">
        <v>0</v>
      </c>
    </row>
    <row r="4271" spans="1:14" x14ac:dyDescent="0.25">
      <c r="A4271" t="s">
        <v>8366</v>
      </c>
      <c r="B4271" t="s">
        <v>75</v>
      </c>
      <c r="C4271" t="s">
        <v>111</v>
      </c>
      <c r="D4271" t="s">
        <v>4064</v>
      </c>
      <c r="E4271">
        <v>41</v>
      </c>
      <c r="F4271">
        <v>10</v>
      </c>
      <c r="G4271">
        <v>30</v>
      </c>
      <c r="H4271">
        <v>1</v>
      </c>
      <c r="I4271">
        <v>0</v>
      </c>
      <c r="J4271">
        <v>9</v>
      </c>
      <c r="K4271">
        <v>0</v>
      </c>
      <c r="L4271">
        <v>0</v>
      </c>
      <c r="M4271">
        <v>0</v>
      </c>
      <c r="N4271">
        <v>0</v>
      </c>
    </row>
    <row r="4272" spans="1:14" x14ac:dyDescent="0.25">
      <c r="A4272" t="s">
        <v>8367</v>
      </c>
      <c r="B4272" t="s">
        <v>75</v>
      </c>
      <c r="C4272" t="s">
        <v>111</v>
      </c>
      <c r="D4272" t="s">
        <v>4066</v>
      </c>
      <c r="E4272">
        <v>50</v>
      </c>
      <c r="F4272">
        <v>12</v>
      </c>
      <c r="G4272">
        <v>36</v>
      </c>
      <c r="H4272">
        <v>2</v>
      </c>
      <c r="I4272">
        <v>0</v>
      </c>
      <c r="J4272">
        <v>0</v>
      </c>
      <c r="K4272">
        <v>0</v>
      </c>
      <c r="L4272">
        <v>0</v>
      </c>
      <c r="M4272">
        <v>0</v>
      </c>
      <c r="N4272">
        <v>0</v>
      </c>
    </row>
    <row r="4273" spans="1:14" x14ac:dyDescent="0.25">
      <c r="A4273" t="s">
        <v>8368</v>
      </c>
      <c r="B4273" t="s">
        <v>75</v>
      </c>
      <c r="C4273" t="s">
        <v>111</v>
      </c>
      <c r="D4273" t="s">
        <v>4068</v>
      </c>
      <c r="E4273">
        <v>8</v>
      </c>
      <c r="F4273">
        <v>1</v>
      </c>
      <c r="G4273">
        <v>7</v>
      </c>
      <c r="H4273">
        <v>0</v>
      </c>
      <c r="I4273">
        <v>0</v>
      </c>
      <c r="J4273">
        <v>42</v>
      </c>
      <c r="K4273">
        <v>0</v>
      </c>
      <c r="L4273">
        <v>0</v>
      </c>
      <c r="M4273">
        <v>0</v>
      </c>
      <c r="N4273">
        <v>0</v>
      </c>
    </row>
    <row r="4274" spans="1:14" x14ac:dyDescent="0.25">
      <c r="A4274" t="s">
        <v>8369</v>
      </c>
      <c r="B4274" t="s">
        <v>75</v>
      </c>
      <c r="C4274" t="s">
        <v>111</v>
      </c>
      <c r="D4274" t="s">
        <v>4050</v>
      </c>
      <c r="E4274">
        <v>42</v>
      </c>
      <c r="F4274">
        <v>13</v>
      </c>
      <c r="G4274">
        <v>29</v>
      </c>
      <c r="H4274">
        <v>0</v>
      </c>
      <c r="I4274">
        <v>0</v>
      </c>
      <c r="J4274">
        <v>8</v>
      </c>
      <c r="K4274">
        <v>0</v>
      </c>
      <c r="L4274">
        <v>0</v>
      </c>
      <c r="M4274">
        <v>0</v>
      </c>
      <c r="N4274">
        <v>0</v>
      </c>
    </row>
    <row r="4275" spans="1:14" x14ac:dyDescent="0.25">
      <c r="A4275" t="s">
        <v>8370</v>
      </c>
      <c r="B4275" t="s">
        <v>75</v>
      </c>
      <c r="C4275" t="s">
        <v>111</v>
      </c>
      <c r="D4275" t="s">
        <v>4052</v>
      </c>
      <c r="E4275">
        <v>8</v>
      </c>
      <c r="F4275">
        <v>1</v>
      </c>
      <c r="G4275">
        <v>7</v>
      </c>
      <c r="H4275">
        <v>0</v>
      </c>
      <c r="I4275">
        <v>0</v>
      </c>
      <c r="J4275">
        <v>42</v>
      </c>
      <c r="K4275">
        <v>0</v>
      </c>
      <c r="L4275">
        <v>0</v>
      </c>
      <c r="M4275">
        <v>0</v>
      </c>
      <c r="N4275">
        <v>0</v>
      </c>
    </row>
    <row r="4276" spans="1:14" x14ac:dyDescent="0.25">
      <c r="A4276" t="s">
        <v>8371</v>
      </c>
      <c r="B4276" t="s">
        <v>75</v>
      </c>
      <c r="C4276" t="s">
        <v>111</v>
      </c>
      <c r="D4276" t="s">
        <v>4054</v>
      </c>
      <c r="E4276">
        <v>41</v>
      </c>
      <c r="F4276">
        <v>10</v>
      </c>
      <c r="G4276">
        <v>30</v>
      </c>
      <c r="H4276">
        <v>1</v>
      </c>
      <c r="I4276">
        <v>0</v>
      </c>
      <c r="J4276">
        <v>9</v>
      </c>
      <c r="K4276">
        <v>0</v>
      </c>
      <c r="L4276">
        <v>0</v>
      </c>
      <c r="M4276">
        <v>0</v>
      </c>
      <c r="N4276">
        <v>0</v>
      </c>
    </row>
    <row r="4277" spans="1:14" x14ac:dyDescent="0.25">
      <c r="A4277" t="s">
        <v>8372</v>
      </c>
      <c r="B4277" t="s">
        <v>75</v>
      </c>
      <c r="C4277" t="s">
        <v>111</v>
      </c>
      <c r="D4277" t="s">
        <v>4056</v>
      </c>
      <c r="E4277">
        <v>0</v>
      </c>
      <c r="F4277">
        <v>0</v>
      </c>
      <c r="G4277">
        <v>0</v>
      </c>
      <c r="H4277">
        <v>0</v>
      </c>
      <c r="I4277">
        <v>0</v>
      </c>
      <c r="J4277">
        <v>0</v>
      </c>
      <c r="K4277">
        <v>39</v>
      </c>
      <c r="L4277">
        <v>39</v>
      </c>
      <c r="M4277">
        <v>0</v>
      </c>
      <c r="N4277">
        <v>0</v>
      </c>
    </row>
    <row r="4278" spans="1:14" x14ac:dyDescent="0.25">
      <c r="A4278" t="s">
        <v>8373</v>
      </c>
      <c r="B4278" t="s">
        <v>75</v>
      </c>
      <c r="C4278" t="s">
        <v>111</v>
      </c>
      <c r="D4278" t="s">
        <v>4058</v>
      </c>
      <c r="E4278">
        <v>0</v>
      </c>
      <c r="F4278">
        <v>0</v>
      </c>
      <c r="G4278">
        <v>0</v>
      </c>
      <c r="H4278">
        <v>0</v>
      </c>
      <c r="I4278">
        <v>0</v>
      </c>
      <c r="J4278">
        <v>0</v>
      </c>
      <c r="K4278">
        <v>32</v>
      </c>
      <c r="L4278">
        <v>32</v>
      </c>
      <c r="M4278">
        <v>0</v>
      </c>
      <c r="N4278">
        <v>0</v>
      </c>
    </row>
    <row r="4279" spans="1:14" x14ac:dyDescent="0.25">
      <c r="A4279" t="s">
        <v>8374</v>
      </c>
      <c r="B4279" t="s">
        <v>75</v>
      </c>
      <c r="C4279" t="s">
        <v>112</v>
      </c>
      <c r="D4279" t="s">
        <v>4060</v>
      </c>
      <c r="E4279">
        <v>9</v>
      </c>
      <c r="F4279">
        <v>1</v>
      </c>
      <c r="G4279">
        <v>7</v>
      </c>
      <c r="H4279">
        <v>1</v>
      </c>
      <c r="I4279">
        <v>0</v>
      </c>
      <c r="J4279">
        <v>55</v>
      </c>
      <c r="K4279">
        <v>0</v>
      </c>
      <c r="L4279">
        <v>0</v>
      </c>
      <c r="M4279">
        <v>0</v>
      </c>
      <c r="N4279">
        <v>0</v>
      </c>
    </row>
    <row r="4280" spans="1:14" x14ac:dyDescent="0.25">
      <c r="A4280" t="s">
        <v>8375</v>
      </c>
      <c r="B4280" t="s">
        <v>75</v>
      </c>
      <c r="C4280" t="s">
        <v>112</v>
      </c>
      <c r="D4280" t="s">
        <v>4062</v>
      </c>
      <c r="E4280">
        <v>64</v>
      </c>
      <c r="F4280">
        <v>23</v>
      </c>
      <c r="G4280">
        <v>37</v>
      </c>
      <c r="H4280">
        <v>2</v>
      </c>
      <c r="I4280">
        <v>2</v>
      </c>
      <c r="J4280">
        <v>0</v>
      </c>
      <c r="K4280">
        <v>0</v>
      </c>
      <c r="L4280">
        <v>0</v>
      </c>
      <c r="M4280">
        <v>0</v>
      </c>
      <c r="N4280">
        <v>0</v>
      </c>
    </row>
    <row r="4281" spans="1:14" x14ac:dyDescent="0.25">
      <c r="A4281" t="s">
        <v>8376</v>
      </c>
      <c r="B4281" t="s">
        <v>75</v>
      </c>
      <c r="C4281" t="s">
        <v>112</v>
      </c>
      <c r="D4281" t="s">
        <v>4064</v>
      </c>
      <c r="E4281">
        <v>51</v>
      </c>
      <c r="F4281">
        <v>21</v>
      </c>
      <c r="G4281">
        <v>30</v>
      </c>
      <c r="H4281">
        <v>0</v>
      </c>
      <c r="I4281">
        <v>0</v>
      </c>
      <c r="J4281">
        <v>13</v>
      </c>
      <c r="K4281">
        <v>0</v>
      </c>
      <c r="L4281">
        <v>0</v>
      </c>
      <c r="M4281">
        <v>0</v>
      </c>
      <c r="N4281">
        <v>0</v>
      </c>
    </row>
    <row r="4282" spans="1:14" x14ac:dyDescent="0.25">
      <c r="A4282" t="s">
        <v>8377</v>
      </c>
      <c r="B4282" t="s">
        <v>75</v>
      </c>
      <c r="C4282" t="s">
        <v>112</v>
      </c>
      <c r="D4282" t="s">
        <v>4066</v>
      </c>
      <c r="E4282">
        <v>64</v>
      </c>
      <c r="F4282">
        <v>23</v>
      </c>
      <c r="G4282">
        <v>37</v>
      </c>
      <c r="H4282">
        <v>2</v>
      </c>
      <c r="I4282">
        <v>2</v>
      </c>
      <c r="J4282">
        <v>0</v>
      </c>
      <c r="K4282">
        <v>0</v>
      </c>
      <c r="L4282">
        <v>0</v>
      </c>
      <c r="M4282">
        <v>0</v>
      </c>
      <c r="N4282">
        <v>0</v>
      </c>
    </row>
    <row r="4283" spans="1:14" x14ac:dyDescent="0.25">
      <c r="A4283" t="s">
        <v>8378</v>
      </c>
      <c r="B4283" t="s">
        <v>75</v>
      </c>
      <c r="C4283" t="s">
        <v>112</v>
      </c>
      <c r="D4283" t="s">
        <v>4068</v>
      </c>
      <c r="E4283">
        <v>9</v>
      </c>
      <c r="F4283">
        <v>1</v>
      </c>
      <c r="G4283">
        <v>4</v>
      </c>
      <c r="H4283">
        <v>2</v>
      </c>
      <c r="I4283">
        <v>2</v>
      </c>
      <c r="J4283">
        <v>55</v>
      </c>
      <c r="K4283">
        <v>0</v>
      </c>
      <c r="L4283">
        <v>0</v>
      </c>
      <c r="M4283">
        <v>0</v>
      </c>
      <c r="N4283">
        <v>0</v>
      </c>
    </row>
    <row r="4284" spans="1:14" x14ac:dyDescent="0.25">
      <c r="A4284" t="s">
        <v>8379</v>
      </c>
      <c r="B4284" t="s">
        <v>75</v>
      </c>
      <c r="C4284" t="s">
        <v>112</v>
      </c>
      <c r="D4284" t="s">
        <v>4050</v>
      </c>
      <c r="E4284">
        <v>55</v>
      </c>
      <c r="F4284">
        <v>23</v>
      </c>
      <c r="G4284">
        <v>31</v>
      </c>
      <c r="H4284">
        <v>1</v>
      </c>
      <c r="I4284">
        <v>0</v>
      </c>
      <c r="J4284">
        <v>9</v>
      </c>
      <c r="K4284">
        <v>0</v>
      </c>
      <c r="L4284">
        <v>0</v>
      </c>
      <c r="M4284">
        <v>0</v>
      </c>
      <c r="N4284">
        <v>0</v>
      </c>
    </row>
    <row r="4285" spans="1:14" x14ac:dyDescent="0.25">
      <c r="A4285" t="s">
        <v>8380</v>
      </c>
      <c r="B4285" t="s">
        <v>75</v>
      </c>
      <c r="C4285" t="s">
        <v>112</v>
      </c>
      <c r="D4285" t="s">
        <v>4052</v>
      </c>
      <c r="E4285">
        <v>9</v>
      </c>
      <c r="F4285">
        <v>1</v>
      </c>
      <c r="G4285">
        <v>7</v>
      </c>
      <c r="H4285">
        <v>1</v>
      </c>
      <c r="I4285">
        <v>0</v>
      </c>
      <c r="J4285">
        <v>55</v>
      </c>
      <c r="K4285">
        <v>0</v>
      </c>
      <c r="L4285">
        <v>0</v>
      </c>
      <c r="M4285">
        <v>0</v>
      </c>
      <c r="N4285">
        <v>0</v>
      </c>
    </row>
    <row r="4286" spans="1:14" x14ac:dyDescent="0.25">
      <c r="A4286" t="s">
        <v>8381</v>
      </c>
      <c r="B4286" t="s">
        <v>75</v>
      </c>
      <c r="C4286" t="s">
        <v>112</v>
      </c>
      <c r="D4286" t="s">
        <v>4054</v>
      </c>
      <c r="E4286">
        <v>54</v>
      </c>
      <c r="F4286">
        <v>21</v>
      </c>
      <c r="G4286">
        <v>33</v>
      </c>
      <c r="H4286">
        <v>0</v>
      </c>
      <c r="I4286">
        <v>0</v>
      </c>
      <c r="J4286">
        <v>10</v>
      </c>
      <c r="K4286">
        <v>0</v>
      </c>
      <c r="L4286">
        <v>0</v>
      </c>
      <c r="M4286">
        <v>0</v>
      </c>
      <c r="N4286">
        <v>0</v>
      </c>
    </row>
    <row r="4287" spans="1:14" x14ac:dyDescent="0.25">
      <c r="A4287" t="s">
        <v>8382</v>
      </c>
      <c r="B4287" t="s">
        <v>75</v>
      </c>
      <c r="C4287" t="s">
        <v>112</v>
      </c>
      <c r="D4287" t="s">
        <v>4056</v>
      </c>
      <c r="E4287">
        <v>0</v>
      </c>
      <c r="F4287">
        <v>0</v>
      </c>
      <c r="G4287">
        <v>0</v>
      </c>
      <c r="H4287">
        <v>0</v>
      </c>
      <c r="I4287">
        <v>0</v>
      </c>
      <c r="J4287">
        <v>0</v>
      </c>
      <c r="K4287">
        <v>47</v>
      </c>
      <c r="L4287">
        <v>45</v>
      </c>
      <c r="M4287">
        <v>2</v>
      </c>
      <c r="N4287">
        <v>0</v>
      </c>
    </row>
    <row r="4288" spans="1:14" x14ac:dyDescent="0.25">
      <c r="A4288" t="s">
        <v>8383</v>
      </c>
      <c r="B4288" t="s">
        <v>75</v>
      </c>
      <c r="C4288" t="s">
        <v>112</v>
      </c>
      <c r="D4288" t="s">
        <v>4058</v>
      </c>
      <c r="E4288">
        <v>0</v>
      </c>
      <c r="F4288">
        <v>0</v>
      </c>
      <c r="G4288">
        <v>0</v>
      </c>
      <c r="H4288">
        <v>0</v>
      </c>
      <c r="I4288">
        <v>0</v>
      </c>
      <c r="J4288">
        <v>0</v>
      </c>
      <c r="K4288">
        <v>43</v>
      </c>
      <c r="L4288">
        <v>41</v>
      </c>
      <c r="M4288">
        <v>2</v>
      </c>
      <c r="N4288">
        <v>0</v>
      </c>
    </row>
    <row r="4289" spans="1:14" x14ac:dyDescent="0.25">
      <c r="A4289" t="s">
        <v>8384</v>
      </c>
      <c r="B4289" t="s">
        <v>75</v>
      </c>
      <c r="C4289" t="s">
        <v>113</v>
      </c>
      <c r="D4289" t="s">
        <v>4060</v>
      </c>
      <c r="E4289">
        <v>38</v>
      </c>
      <c r="F4289">
        <v>13</v>
      </c>
      <c r="G4289">
        <v>22</v>
      </c>
      <c r="H4289">
        <v>3</v>
      </c>
      <c r="I4289">
        <v>0</v>
      </c>
      <c r="J4289">
        <v>176</v>
      </c>
      <c r="K4289">
        <v>0</v>
      </c>
      <c r="L4289">
        <v>0</v>
      </c>
      <c r="M4289">
        <v>0</v>
      </c>
      <c r="N4289">
        <v>0</v>
      </c>
    </row>
    <row r="4290" spans="1:14" x14ac:dyDescent="0.25">
      <c r="A4290" t="s">
        <v>8385</v>
      </c>
      <c r="B4290" t="s">
        <v>75</v>
      </c>
      <c r="C4290" t="s">
        <v>113</v>
      </c>
      <c r="D4290" t="s">
        <v>4062</v>
      </c>
      <c r="E4290">
        <v>214</v>
      </c>
      <c r="F4290">
        <v>61</v>
      </c>
      <c r="G4290">
        <v>144</v>
      </c>
      <c r="H4290">
        <v>9</v>
      </c>
      <c r="I4290">
        <v>0</v>
      </c>
      <c r="J4290">
        <v>0</v>
      </c>
      <c r="K4290">
        <v>0</v>
      </c>
      <c r="L4290">
        <v>0</v>
      </c>
      <c r="M4290">
        <v>0</v>
      </c>
      <c r="N4290">
        <v>0</v>
      </c>
    </row>
    <row r="4291" spans="1:14" x14ac:dyDescent="0.25">
      <c r="A4291" t="s">
        <v>8386</v>
      </c>
      <c r="B4291" t="s">
        <v>75</v>
      </c>
      <c r="C4291" t="s">
        <v>113</v>
      </c>
      <c r="D4291" t="s">
        <v>4064</v>
      </c>
      <c r="E4291">
        <v>162</v>
      </c>
      <c r="F4291">
        <v>37</v>
      </c>
      <c r="G4291">
        <v>122</v>
      </c>
      <c r="H4291">
        <v>3</v>
      </c>
      <c r="I4291">
        <v>0</v>
      </c>
      <c r="J4291">
        <v>52</v>
      </c>
      <c r="K4291">
        <v>0</v>
      </c>
      <c r="L4291">
        <v>0</v>
      </c>
      <c r="M4291">
        <v>0</v>
      </c>
      <c r="N4291">
        <v>0</v>
      </c>
    </row>
    <row r="4292" spans="1:14" x14ac:dyDescent="0.25">
      <c r="A4292" t="s">
        <v>8387</v>
      </c>
      <c r="B4292" t="s">
        <v>75</v>
      </c>
      <c r="C4292" t="s">
        <v>113</v>
      </c>
      <c r="D4292" t="s">
        <v>4066</v>
      </c>
      <c r="E4292">
        <v>214</v>
      </c>
      <c r="F4292">
        <v>61</v>
      </c>
      <c r="G4292">
        <v>144</v>
      </c>
      <c r="H4292">
        <v>9</v>
      </c>
      <c r="I4292">
        <v>0</v>
      </c>
      <c r="J4292">
        <v>0</v>
      </c>
      <c r="K4292">
        <v>0</v>
      </c>
      <c r="L4292">
        <v>0</v>
      </c>
      <c r="M4292">
        <v>0</v>
      </c>
      <c r="N4292">
        <v>0</v>
      </c>
    </row>
    <row r="4293" spans="1:14" x14ac:dyDescent="0.25">
      <c r="A4293" t="s">
        <v>8388</v>
      </c>
      <c r="B4293" t="s">
        <v>75</v>
      </c>
      <c r="C4293" t="s">
        <v>113</v>
      </c>
      <c r="D4293" t="s">
        <v>4068</v>
      </c>
      <c r="E4293">
        <v>38</v>
      </c>
      <c r="F4293">
        <v>15</v>
      </c>
      <c r="G4293">
        <v>20</v>
      </c>
      <c r="H4293">
        <v>3</v>
      </c>
      <c r="I4293">
        <v>0</v>
      </c>
      <c r="J4293">
        <v>176</v>
      </c>
      <c r="K4293">
        <v>0</v>
      </c>
      <c r="L4293">
        <v>0</v>
      </c>
      <c r="M4293">
        <v>0</v>
      </c>
      <c r="N4293">
        <v>0</v>
      </c>
    </row>
    <row r="4294" spans="1:14" x14ac:dyDescent="0.25">
      <c r="A4294" t="s">
        <v>8389</v>
      </c>
      <c r="B4294" t="s">
        <v>75</v>
      </c>
      <c r="C4294" t="s">
        <v>113</v>
      </c>
      <c r="D4294" t="s">
        <v>4050</v>
      </c>
      <c r="E4294">
        <v>176</v>
      </c>
      <c r="F4294">
        <v>56</v>
      </c>
      <c r="G4294">
        <v>117</v>
      </c>
      <c r="H4294">
        <v>3</v>
      </c>
      <c r="I4294">
        <v>0</v>
      </c>
      <c r="J4294">
        <v>38</v>
      </c>
      <c r="K4294">
        <v>0</v>
      </c>
      <c r="L4294">
        <v>0</v>
      </c>
      <c r="M4294">
        <v>0</v>
      </c>
      <c r="N4294">
        <v>0</v>
      </c>
    </row>
    <row r="4295" spans="1:14" x14ac:dyDescent="0.25">
      <c r="A4295" t="s">
        <v>8390</v>
      </c>
      <c r="B4295" t="s">
        <v>75</v>
      </c>
      <c r="C4295" t="s">
        <v>113</v>
      </c>
      <c r="D4295" t="s">
        <v>4052</v>
      </c>
      <c r="E4295">
        <v>38</v>
      </c>
      <c r="F4295">
        <v>12</v>
      </c>
      <c r="G4295">
        <v>24</v>
      </c>
      <c r="H4295">
        <v>2</v>
      </c>
      <c r="I4295">
        <v>0</v>
      </c>
      <c r="J4295">
        <v>176</v>
      </c>
      <c r="K4295">
        <v>0</v>
      </c>
      <c r="L4295">
        <v>0</v>
      </c>
      <c r="M4295">
        <v>0</v>
      </c>
      <c r="N4295">
        <v>0</v>
      </c>
    </row>
    <row r="4296" spans="1:14" x14ac:dyDescent="0.25">
      <c r="A4296" t="s">
        <v>8391</v>
      </c>
      <c r="B4296" t="s">
        <v>75</v>
      </c>
      <c r="C4296" t="s">
        <v>113</v>
      </c>
      <c r="D4296" t="s">
        <v>4054</v>
      </c>
      <c r="E4296">
        <v>163</v>
      </c>
      <c r="F4296">
        <v>39</v>
      </c>
      <c r="G4296">
        <v>121</v>
      </c>
      <c r="H4296">
        <v>3</v>
      </c>
      <c r="I4296">
        <v>0</v>
      </c>
      <c r="J4296">
        <v>51</v>
      </c>
      <c r="K4296">
        <v>0</v>
      </c>
      <c r="L4296">
        <v>0</v>
      </c>
      <c r="M4296">
        <v>0</v>
      </c>
      <c r="N4296">
        <v>0</v>
      </c>
    </row>
    <row r="4297" spans="1:14" x14ac:dyDescent="0.25">
      <c r="A4297" t="s">
        <v>8392</v>
      </c>
      <c r="B4297" t="s">
        <v>75</v>
      </c>
      <c r="C4297" t="s">
        <v>113</v>
      </c>
      <c r="D4297" t="s">
        <v>4056</v>
      </c>
      <c r="E4297">
        <v>0</v>
      </c>
      <c r="F4297">
        <v>0</v>
      </c>
      <c r="G4297">
        <v>0</v>
      </c>
      <c r="H4297">
        <v>0</v>
      </c>
      <c r="I4297">
        <v>0</v>
      </c>
      <c r="J4297">
        <v>0</v>
      </c>
      <c r="K4297">
        <v>142</v>
      </c>
      <c r="L4297">
        <v>140</v>
      </c>
      <c r="M4297">
        <v>2</v>
      </c>
      <c r="N4297">
        <v>0</v>
      </c>
    </row>
    <row r="4298" spans="1:14" x14ac:dyDescent="0.25">
      <c r="A4298" t="s">
        <v>8393</v>
      </c>
      <c r="B4298" t="s">
        <v>75</v>
      </c>
      <c r="C4298" t="s">
        <v>113</v>
      </c>
      <c r="D4298" t="s">
        <v>4058</v>
      </c>
      <c r="E4298">
        <v>0</v>
      </c>
      <c r="F4298">
        <v>0</v>
      </c>
      <c r="G4298">
        <v>0</v>
      </c>
      <c r="H4298">
        <v>0</v>
      </c>
      <c r="I4298">
        <v>0</v>
      </c>
      <c r="J4298">
        <v>0</v>
      </c>
      <c r="K4298">
        <v>106</v>
      </c>
      <c r="L4298">
        <v>104</v>
      </c>
      <c r="M4298">
        <v>2</v>
      </c>
      <c r="N4298">
        <v>0</v>
      </c>
    </row>
    <row r="4299" spans="1:14" x14ac:dyDescent="0.25">
      <c r="A4299" t="s">
        <v>8394</v>
      </c>
      <c r="B4299" t="s">
        <v>75</v>
      </c>
      <c r="C4299" t="s">
        <v>114</v>
      </c>
      <c r="D4299" t="s">
        <v>4060</v>
      </c>
      <c r="E4299">
        <v>12</v>
      </c>
      <c r="F4299">
        <v>3</v>
      </c>
      <c r="G4299">
        <v>9</v>
      </c>
      <c r="H4299">
        <v>0</v>
      </c>
      <c r="I4299">
        <v>0</v>
      </c>
      <c r="J4299">
        <v>48</v>
      </c>
      <c r="K4299">
        <v>0</v>
      </c>
      <c r="L4299">
        <v>0</v>
      </c>
      <c r="M4299">
        <v>0</v>
      </c>
      <c r="N4299">
        <v>0</v>
      </c>
    </row>
    <row r="4300" spans="1:14" x14ac:dyDescent="0.25">
      <c r="A4300" t="s">
        <v>8395</v>
      </c>
      <c r="B4300" t="s">
        <v>75</v>
      </c>
      <c r="C4300" t="s">
        <v>114</v>
      </c>
      <c r="D4300" t="s">
        <v>4062</v>
      </c>
      <c r="E4300">
        <v>60</v>
      </c>
      <c r="F4300">
        <v>20</v>
      </c>
      <c r="G4300">
        <v>38</v>
      </c>
      <c r="H4300">
        <v>2</v>
      </c>
      <c r="I4300">
        <v>0</v>
      </c>
      <c r="J4300">
        <v>0</v>
      </c>
      <c r="K4300">
        <v>0</v>
      </c>
      <c r="L4300">
        <v>0</v>
      </c>
      <c r="M4300">
        <v>0</v>
      </c>
      <c r="N4300">
        <v>0</v>
      </c>
    </row>
    <row r="4301" spans="1:14" x14ac:dyDescent="0.25">
      <c r="A4301" t="s">
        <v>8396</v>
      </c>
      <c r="B4301" t="s">
        <v>75</v>
      </c>
      <c r="C4301" t="s">
        <v>114</v>
      </c>
      <c r="D4301" t="s">
        <v>4064</v>
      </c>
      <c r="E4301">
        <v>45</v>
      </c>
      <c r="F4301">
        <v>14</v>
      </c>
      <c r="G4301">
        <v>31</v>
      </c>
      <c r="H4301">
        <v>0</v>
      </c>
      <c r="I4301">
        <v>0</v>
      </c>
      <c r="J4301">
        <v>15</v>
      </c>
      <c r="K4301">
        <v>0</v>
      </c>
      <c r="L4301">
        <v>0</v>
      </c>
      <c r="M4301">
        <v>0</v>
      </c>
      <c r="N4301">
        <v>0</v>
      </c>
    </row>
    <row r="4302" spans="1:14" x14ac:dyDescent="0.25">
      <c r="A4302" t="s">
        <v>8397</v>
      </c>
      <c r="B4302" t="s">
        <v>75</v>
      </c>
      <c r="C4302" t="s">
        <v>114</v>
      </c>
      <c r="D4302" t="s">
        <v>4066</v>
      </c>
      <c r="E4302">
        <v>60</v>
      </c>
      <c r="F4302">
        <v>17</v>
      </c>
      <c r="G4302">
        <v>41</v>
      </c>
      <c r="H4302">
        <v>2</v>
      </c>
      <c r="I4302">
        <v>0</v>
      </c>
      <c r="J4302">
        <v>0</v>
      </c>
      <c r="K4302">
        <v>0</v>
      </c>
      <c r="L4302">
        <v>0</v>
      </c>
      <c r="M4302">
        <v>0</v>
      </c>
      <c r="N4302">
        <v>0</v>
      </c>
    </row>
    <row r="4303" spans="1:14" x14ac:dyDescent="0.25">
      <c r="A4303" t="s">
        <v>8398</v>
      </c>
      <c r="B4303" t="s">
        <v>75</v>
      </c>
      <c r="C4303" t="s">
        <v>114</v>
      </c>
      <c r="D4303" t="s">
        <v>4068</v>
      </c>
      <c r="E4303">
        <v>12</v>
      </c>
      <c r="F4303">
        <v>3</v>
      </c>
      <c r="G4303">
        <v>8</v>
      </c>
      <c r="H4303">
        <v>1</v>
      </c>
      <c r="I4303">
        <v>0</v>
      </c>
      <c r="J4303">
        <v>48</v>
      </c>
      <c r="K4303">
        <v>0</v>
      </c>
      <c r="L4303">
        <v>0</v>
      </c>
      <c r="M4303">
        <v>0</v>
      </c>
      <c r="N4303">
        <v>0</v>
      </c>
    </row>
    <row r="4304" spans="1:14" x14ac:dyDescent="0.25">
      <c r="A4304" t="s">
        <v>8399</v>
      </c>
      <c r="B4304" t="s">
        <v>75</v>
      </c>
      <c r="C4304" t="s">
        <v>114</v>
      </c>
      <c r="D4304" t="s">
        <v>4050</v>
      </c>
      <c r="E4304">
        <v>48</v>
      </c>
      <c r="F4304">
        <v>16</v>
      </c>
      <c r="G4304">
        <v>32</v>
      </c>
      <c r="H4304">
        <v>0</v>
      </c>
      <c r="I4304">
        <v>0</v>
      </c>
      <c r="J4304">
        <v>12</v>
      </c>
      <c r="K4304">
        <v>0</v>
      </c>
      <c r="L4304">
        <v>0</v>
      </c>
      <c r="M4304">
        <v>0</v>
      </c>
      <c r="N4304">
        <v>0</v>
      </c>
    </row>
    <row r="4305" spans="1:14" x14ac:dyDescent="0.25">
      <c r="A4305" t="s">
        <v>8400</v>
      </c>
      <c r="B4305" t="s">
        <v>75</v>
      </c>
      <c r="C4305" t="s">
        <v>114</v>
      </c>
      <c r="D4305" t="s">
        <v>4052</v>
      </c>
      <c r="E4305">
        <v>12</v>
      </c>
      <c r="F4305">
        <v>3</v>
      </c>
      <c r="G4305">
        <v>8</v>
      </c>
      <c r="H4305">
        <v>1</v>
      </c>
      <c r="I4305">
        <v>0</v>
      </c>
      <c r="J4305">
        <v>48</v>
      </c>
      <c r="K4305">
        <v>0</v>
      </c>
      <c r="L4305">
        <v>0</v>
      </c>
      <c r="M4305">
        <v>0</v>
      </c>
      <c r="N4305">
        <v>0</v>
      </c>
    </row>
    <row r="4306" spans="1:14" x14ac:dyDescent="0.25">
      <c r="A4306" t="s">
        <v>8401</v>
      </c>
      <c r="B4306" t="s">
        <v>75</v>
      </c>
      <c r="C4306" t="s">
        <v>114</v>
      </c>
      <c r="D4306" t="s">
        <v>4054</v>
      </c>
      <c r="E4306">
        <v>46</v>
      </c>
      <c r="F4306">
        <v>14</v>
      </c>
      <c r="G4306">
        <v>32</v>
      </c>
      <c r="H4306">
        <v>0</v>
      </c>
      <c r="I4306">
        <v>0</v>
      </c>
      <c r="J4306">
        <v>14</v>
      </c>
      <c r="K4306">
        <v>0</v>
      </c>
      <c r="L4306">
        <v>0</v>
      </c>
      <c r="M4306">
        <v>0</v>
      </c>
      <c r="N4306">
        <v>0</v>
      </c>
    </row>
    <row r="4307" spans="1:14" x14ac:dyDescent="0.25">
      <c r="A4307" t="s">
        <v>8402</v>
      </c>
      <c r="B4307" t="s">
        <v>75</v>
      </c>
      <c r="C4307" t="s">
        <v>114</v>
      </c>
      <c r="D4307" t="s">
        <v>4056</v>
      </c>
      <c r="E4307">
        <v>0</v>
      </c>
      <c r="F4307">
        <v>0</v>
      </c>
      <c r="G4307">
        <v>0</v>
      </c>
      <c r="H4307">
        <v>0</v>
      </c>
      <c r="I4307">
        <v>0</v>
      </c>
      <c r="J4307">
        <v>0</v>
      </c>
      <c r="K4307">
        <v>42</v>
      </c>
      <c r="L4307">
        <v>42</v>
      </c>
      <c r="M4307">
        <v>0</v>
      </c>
      <c r="N4307">
        <v>0</v>
      </c>
    </row>
    <row r="4308" spans="1:14" x14ac:dyDescent="0.25">
      <c r="A4308" t="s">
        <v>8403</v>
      </c>
      <c r="B4308" t="s">
        <v>75</v>
      </c>
      <c r="C4308" t="s">
        <v>114</v>
      </c>
      <c r="D4308" t="s">
        <v>4058</v>
      </c>
      <c r="E4308">
        <v>0</v>
      </c>
      <c r="F4308">
        <v>0</v>
      </c>
      <c r="G4308">
        <v>0</v>
      </c>
      <c r="H4308">
        <v>0</v>
      </c>
      <c r="I4308">
        <v>0</v>
      </c>
      <c r="J4308">
        <v>0</v>
      </c>
      <c r="K4308">
        <v>31</v>
      </c>
      <c r="L4308">
        <v>31</v>
      </c>
      <c r="M4308">
        <v>0</v>
      </c>
      <c r="N4308">
        <v>0</v>
      </c>
    </row>
    <row r="4309" spans="1:14" x14ac:dyDescent="0.25">
      <c r="A4309" t="s">
        <v>8404</v>
      </c>
      <c r="B4309" t="s">
        <v>75</v>
      </c>
      <c r="C4309" t="s">
        <v>115</v>
      </c>
      <c r="D4309" t="s">
        <v>4060</v>
      </c>
      <c r="E4309">
        <v>6</v>
      </c>
      <c r="F4309">
        <v>0</v>
      </c>
      <c r="G4309">
        <v>5</v>
      </c>
      <c r="H4309">
        <v>1</v>
      </c>
      <c r="I4309">
        <v>0</v>
      </c>
      <c r="J4309">
        <v>64</v>
      </c>
      <c r="K4309">
        <v>0</v>
      </c>
      <c r="L4309">
        <v>0</v>
      </c>
      <c r="M4309">
        <v>0</v>
      </c>
      <c r="N4309">
        <v>0</v>
      </c>
    </row>
    <row r="4310" spans="1:14" x14ac:dyDescent="0.25">
      <c r="A4310" t="s">
        <v>8405</v>
      </c>
      <c r="B4310" t="s">
        <v>75</v>
      </c>
      <c r="C4310" t="s">
        <v>115</v>
      </c>
      <c r="D4310" t="s">
        <v>4062</v>
      </c>
      <c r="E4310">
        <v>70</v>
      </c>
      <c r="F4310">
        <v>18</v>
      </c>
      <c r="G4310">
        <v>51</v>
      </c>
      <c r="H4310">
        <v>1</v>
      </c>
      <c r="I4310">
        <v>0</v>
      </c>
      <c r="J4310">
        <v>0</v>
      </c>
      <c r="K4310">
        <v>0</v>
      </c>
      <c r="L4310">
        <v>0</v>
      </c>
      <c r="M4310">
        <v>0</v>
      </c>
      <c r="N4310">
        <v>0</v>
      </c>
    </row>
    <row r="4311" spans="1:14" x14ac:dyDescent="0.25">
      <c r="A4311" t="s">
        <v>8406</v>
      </c>
      <c r="B4311" t="s">
        <v>75</v>
      </c>
      <c r="C4311" t="s">
        <v>115</v>
      </c>
      <c r="D4311" t="s">
        <v>4064</v>
      </c>
      <c r="E4311">
        <v>63</v>
      </c>
      <c r="F4311">
        <v>17</v>
      </c>
      <c r="G4311">
        <v>46</v>
      </c>
      <c r="H4311">
        <v>0</v>
      </c>
      <c r="I4311">
        <v>0</v>
      </c>
      <c r="J4311">
        <v>7</v>
      </c>
      <c r="K4311">
        <v>0</v>
      </c>
      <c r="L4311">
        <v>0</v>
      </c>
      <c r="M4311">
        <v>0</v>
      </c>
      <c r="N4311">
        <v>0</v>
      </c>
    </row>
    <row r="4312" spans="1:14" x14ac:dyDescent="0.25">
      <c r="A4312" t="s">
        <v>8407</v>
      </c>
      <c r="B4312" t="s">
        <v>75</v>
      </c>
      <c r="C4312" t="s">
        <v>115</v>
      </c>
      <c r="D4312" t="s">
        <v>4066</v>
      </c>
      <c r="E4312">
        <v>70</v>
      </c>
      <c r="F4312">
        <v>18</v>
      </c>
      <c r="G4312">
        <v>51</v>
      </c>
      <c r="H4312">
        <v>1</v>
      </c>
      <c r="I4312">
        <v>0</v>
      </c>
      <c r="J4312">
        <v>0</v>
      </c>
      <c r="K4312">
        <v>0</v>
      </c>
      <c r="L4312">
        <v>0</v>
      </c>
      <c r="M4312">
        <v>0</v>
      </c>
      <c r="N4312">
        <v>0</v>
      </c>
    </row>
    <row r="4313" spans="1:14" x14ac:dyDescent="0.25">
      <c r="A4313" t="s">
        <v>8408</v>
      </c>
      <c r="B4313" t="s">
        <v>75</v>
      </c>
      <c r="C4313" t="s">
        <v>115</v>
      </c>
      <c r="D4313" t="s">
        <v>4068</v>
      </c>
      <c r="E4313">
        <v>6</v>
      </c>
      <c r="F4313">
        <v>0</v>
      </c>
      <c r="G4313">
        <v>5</v>
      </c>
      <c r="H4313">
        <v>1</v>
      </c>
      <c r="I4313">
        <v>0</v>
      </c>
      <c r="J4313">
        <v>64</v>
      </c>
      <c r="K4313">
        <v>0</v>
      </c>
      <c r="L4313">
        <v>0</v>
      </c>
      <c r="M4313">
        <v>0</v>
      </c>
      <c r="N4313">
        <v>0</v>
      </c>
    </row>
    <row r="4314" spans="1:14" x14ac:dyDescent="0.25">
      <c r="A4314" t="s">
        <v>8409</v>
      </c>
      <c r="B4314" t="s">
        <v>75</v>
      </c>
      <c r="C4314" t="s">
        <v>115</v>
      </c>
      <c r="D4314" t="s">
        <v>4050</v>
      </c>
      <c r="E4314">
        <v>64</v>
      </c>
      <c r="F4314">
        <v>20</v>
      </c>
      <c r="G4314">
        <v>44</v>
      </c>
      <c r="H4314">
        <v>0</v>
      </c>
      <c r="I4314">
        <v>0</v>
      </c>
      <c r="J4314">
        <v>6</v>
      </c>
      <c r="K4314">
        <v>0</v>
      </c>
      <c r="L4314">
        <v>0</v>
      </c>
      <c r="M4314">
        <v>0</v>
      </c>
      <c r="N4314">
        <v>0</v>
      </c>
    </row>
    <row r="4315" spans="1:14" x14ac:dyDescent="0.25">
      <c r="A4315" t="s">
        <v>8410</v>
      </c>
      <c r="B4315" t="s">
        <v>75</v>
      </c>
      <c r="C4315" t="s">
        <v>115</v>
      </c>
      <c r="D4315" t="s">
        <v>4052</v>
      </c>
      <c r="E4315">
        <v>6</v>
      </c>
      <c r="F4315">
        <v>0</v>
      </c>
      <c r="G4315">
        <v>5</v>
      </c>
      <c r="H4315">
        <v>1</v>
      </c>
      <c r="I4315">
        <v>0</v>
      </c>
      <c r="J4315">
        <v>64</v>
      </c>
      <c r="K4315">
        <v>0</v>
      </c>
      <c r="L4315">
        <v>0</v>
      </c>
      <c r="M4315">
        <v>0</v>
      </c>
      <c r="N4315">
        <v>0</v>
      </c>
    </row>
    <row r="4316" spans="1:14" x14ac:dyDescent="0.25">
      <c r="A4316" t="s">
        <v>8411</v>
      </c>
      <c r="B4316" t="s">
        <v>75</v>
      </c>
      <c r="C4316" t="s">
        <v>115</v>
      </c>
      <c r="D4316" t="s">
        <v>4054</v>
      </c>
      <c r="E4316">
        <v>63</v>
      </c>
      <c r="F4316">
        <v>17</v>
      </c>
      <c r="G4316">
        <v>46</v>
      </c>
      <c r="H4316">
        <v>0</v>
      </c>
      <c r="I4316">
        <v>0</v>
      </c>
      <c r="J4316">
        <v>7</v>
      </c>
      <c r="K4316">
        <v>0</v>
      </c>
      <c r="L4316">
        <v>0</v>
      </c>
      <c r="M4316">
        <v>0</v>
      </c>
      <c r="N4316">
        <v>0</v>
      </c>
    </row>
    <row r="4317" spans="1:14" x14ac:dyDescent="0.25">
      <c r="A4317" t="s">
        <v>8412</v>
      </c>
      <c r="B4317" t="s">
        <v>75</v>
      </c>
      <c r="C4317" t="s">
        <v>115</v>
      </c>
      <c r="D4317" t="s">
        <v>4056</v>
      </c>
      <c r="E4317">
        <v>0</v>
      </c>
      <c r="F4317">
        <v>0</v>
      </c>
      <c r="G4317">
        <v>0</v>
      </c>
      <c r="H4317">
        <v>0</v>
      </c>
      <c r="I4317">
        <v>0</v>
      </c>
      <c r="J4317">
        <v>0</v>
      </c>
      <c r="K4317">
        <v>48</v>
      </c>
      <c r="L4317">
        <v>47</v>
      </c>
      <c r="M4317">
        <v>1</v>
      </c>
      <c r="N4317">
        <v>0</v>
      </c>
    </row>
    <row r="4318" spans="1:14" x14ac:dyDescent="0.25">
      <c r="A4318" t="s">
        <v>8413</v>
      </c>
      <c r="B4318" t="s">
        <v>75</v>
      </c>
      <c r="C4318" t="s">
        <v>115</v>
      </c>
      <c r="D4318" t="s">
        <v>4058</v>
      </c>
      <c r="E4318">
        <v>0</v>
      </c>
      <c r="F4318">
        <v>0</v>
      </c>
      <c r="G4318">
        <v>0</v>
      </c>
      <c r="H4318">
        <v>0</v>
      </c>
      <c r="I4318">
        <v>0</v>
      </c>
      <c r="J4318">
        <v>0</v>
      </c>
      <c r="K4318">
        <v>40</v>
      </c>
      <c r="L4318">
        <v>40</v>
      </c>
      <c r="M4318">
        <v>0</v>
      </c>
      <c r="N4318">
        <v>0</v>
      </c>
    </row>
    <row r="4319" spans="1:14" x14ac:dyDescent="0.25">
      <c r="A4319" t="s">
        <v>8414</v>
      </c>
      <c r="B4319" t="s">
        <v>75</v>
      </c>
      <c r="C4319" t="s">
        <v>116</v>
      </c>
      <c r="D4319" t="s">
        <v>4060</v>
      </c>
      <c r="E4319">
        <v>25</v>
      </c>
      <c r="F4319">
        <v>7</v>
      </c>
      <c r="G4319">
        <v>18</v>
      </c>
      <c r="H4319">
        <v>0</v>
      </c>
      <c r="I4319">
        <v>0</v>
      </c>
      <c r="J4319">
        <v>89</v>
      </c>
      <c r="K4319">
        <v>0</v>
      </c>
      <c r="L4319">
        <v>0</v>
      </c>
      <c r="M4319">
        <v>0</v>
      </c>
      <c r="N4319">
        <v>0</v>
      </c>
    </row>
    <row r="4320" spans="1:14" x14ac:dyDescent="0.25">
      <c r="A4320" t="s">
        <v>8415</v>
      </c>
      <c r="B4320" t="s">
        <v>75</v>
      </c>
      <c r="C4320" t="s">
        <v>116</v>
      </c>
      <c r="D4320" t="s">
        <v>4062</v>
      </c>
      <c r="E4320">
        <v>114</v>
      </c>
      <c r="F4320">
        <v>33</v>
      </c>
      <c r="G4320">
        <v>80</v>
      </c>
      <c r="H4320">
        <v>1</v>
      </c>
      <c r="I4320">
        <v>0</v>
      </c>
      <c r="J4320">
        <v>0</v>
      </c>
      <c r="K4320">
        <v>0</v>
      </c>
      <c r="L4320">
        <v>0</v>
      </c>
      <c r="M4320">
        <v>0</v>
      </c>
      <c r="N4320">
        <v>0</v>
      </c>
    </row>
    <row r="4321" spans="1:14" x14ac:dyDescent="0.25">
      <c r="A4321" t="s">
        <v>8416</v>
      </c>
      <c r="B4321" t="s">
        <v>75</v>
      </c>
      <c r="C4321" t="s">
        <v>116</v>
      </c>
      <c r="D4321" t="s">
        <v>4064</v>
      </c>
      <c r="E4321">
        <v>82</v>
      </c>
      <c r="F4321">
        <v>19</v>
      </c>
      <c r="G4321">
        <v>62</v>
      </c>
      <c r="H4321">
        <v>1</v>
      </c>
      <c r="I4321">
        <v>0</v>
      </c>
      <c r="J4321">
        <v>32</v>
      </c>
      <c r="K4321">
        <v>0</v>
      </c>
      <c r="L4321">
        <v>0</v>
      </c>
      <c r="M4321">
        <v>0</v>
      </c>
      <c r="N4321">
        <v>0</v>
      </c>
    </row>
    <row r="4322" spans="1:14" x14ac:dyDescent="0.25">
      <c r="A4322" t="s">
        <v>8417</v>
      </c>
      <c r="B4322" t="s">
        <v>75</v>
      </c>
      <c r="C4322" t="s">
        <v>116</v>
      </c>
      <c r="D4322" t="s">
        <v>4066</v>
      </c>
      <c r="E4322">
        <v>114</v>
      </c>
      <c r="F4322">
        <v>33</v>
      </c>
      <c r="G4322">
        <v>80</v>
      </c>
      <c r="H4322">
        <v>1</v>
      </c>
      <c r="I4322">
        <v>0</v>
      </c>
      <c r="J4322">
        <v>0</v>
      </c>
      <c r="K4322">
        <v>0</v>
      </c>
      <c r="L4322">
        <v>0</v>
      </c>
      <c r="M4322">
        <v>0</v>
      </c>
      <c r="N4322">
        <v>0</v>
      </c>
    </row>
    <row r="4323" spans="1:14" x14ac:dyDescent="0.25">
      <c r="A4323" t="s">
        <v>8418</v>
      </c>
      <c r="B4323" t="s">
        <v>75</v>
      </c>
      <c r="C4323" t="s">
        <v>116</v>
      </c>
      <c r="D4323" t="s">
        <v>4068</v>
      </c>
      <c r="E4323">
        <v>25</v>
      </c>
      <c r="F4323">
        <v>8</v>
      </c>
      <c r="G4323">
        <v>17</v>
      </c>
      <c r="H4323">
        <v>0</v>
      </c>
      <c r="I4323">
        <v>0</v>
      </c>
      <c r="J4323">
        <v>89</v>
      </c>
      <c r="K4323">
        <v>0</v>
      </c>
      <c r="L4323">
        <v>0</v>
      </c>
      <c r="M4323">
        <v>0</v>
      </c>
      <c r="N4323">
        <v>0</v>
      </c>
    </row>
    <row r="4324" spans="1:14" x14ac:dyDescent="0.25">
      <c r="A4324" t="s">
        <v>8419</v>
      </c>
      <c r="B4324" t="s">
        <v>75</v>
      </c>
      <c r="C4324" t="s">
        <v>116</v>
      </c>
      <c r="D4324" t="s">
        <v>4050</v>
      </c>
      <c r="E4324">
        <v>89</v>
      </c>
      <c r="F4324">
        <v>31</v>
      </c>
      <c r="G4324">
        <v>57</v>
      </c>
      <c r="H4324">
        <v>1</v>
      </c>
      <c r="I4324">
        <v>0</v>
      </c>
      <c r="J4324">
        <v>25</v>
      </c>
      <c r="K4324">
        <v>0</v>
      </c>
      <c r="L4324">
        <v>0</v>
      </c>
      <c r="M4324">
        <v>0</v>
      </c>
      <c r="N4324">
        <v>0</v>
      </c>
    </row>
    <row r="4325" spans="1:14" x14ac:dyDescent="0.25">
      <c r="A4325" t="s">
        <v>8420</v>
      </c>
      <c r="B4325" t="s">
        <v>75</v>
      </c>
      <c r="C4325" t="s">
        <v>116</v>
      </c>
      <c r="D4325" t="s">
        <v>4052</v>
      </c>
      <c r="E4325">
        <v>25</v>
      </c>
      <c r="F4325">
        <v>7</v>
      </c>
      <c r="G4325">
        <v>18</v>
      </c>
      <c r="H4325">
        <v>0</v>
      </c>
      <c r="I4325">
        <v>0</v>
      </c>
      <c r="J4325">
        <v>89</v>
      </c>
      <c r="K4325">
        <v>0</v>
      </c>
      <c r="L4325">
        <v>0</v>
      </c>
      <c r="M4325">
        <v>0</v>
      </c>
      <c r="N4325">
        <v>0</v>
      </c>
    </row>
    <row r="4326" spans="1:14" x14ac:dyDescent="0.25">
      <c r="A4326" t="s">
        <v>8421</v>
      </c>
      <c r="B4326" t="s">
        <v>75</v>
      </c>
      <c r="C4326" t="s">
        <v>116</v>
      </c>
      <c r="D4326" t="s">
        <v>4054</v>
      </c>
      <c r="E4326">
        <v>82</v>
      </c>
      <c r="F4326">
        <v>19</v>
      </c>
      <c r="G4326">
        <v>62</v>
      </c>
      <c r="H4326">
        <v>1</v>
      </c>
      <c r="I4326">
        <v>0</v>
      </c>
      <c r="J4326">
        <v>32</v>
      </c>
      <c r="K4326">
        <v>0</v>
      </c>
      <c r="L4326">
        <v>0</v>
      </c>
      <c r="M4326">
        <v>0</v>
      </c>
      <c r="N4326">
        <v>0</v>
      </c>
    </row>
    <row r="4327" spans="1:14" x14ac:dyDescent="0.25">
      <c r="A4327" t="s">
        <v>8422</v>
      </c>
      <c r="B4327" t="s">
        <v>75</v>
      </c>
      <c r="C4327" t="s">
        <v>116</v>
      </c>
      <c r="D4327" t="s">
        <v>4056</v>
      </c>
      <c r="E4327">
        <v>0</v>
      </c>
      <c r="F4327">
        <v>0</v>
      </c>
      <c r="G4327">
        <v>0</v>
      </c>
      <c r="H4327">
        <v>0</v>
      </c>
      <c r="I4327">
        <v>0</v>
      </c>
      <c r="J4327">
        <v>0</v>
      </c>
      <c r="K4327">
        <v>64</v>
      </c>
      <c r="L4327">
        <v>64</v>
      </c>
      <c r="M4327">
        <v>0</v>
      </c>
      <c r="N4327">
        <v>0</v>
      </c>
    </row>
    <row r="4328" spans="1:14" x14ac:dyDescent="0.25">
      <c r="A4328" t="s">
        <v>8423</v>
      </c>
      <c r="B4328" t="s">
        <v>75</v>
      </c>
      <c r="C4328" t="s">
        <v>116</v>
      </c>
      <c r="D4328" t="s">
        <v>4058</v>
      </c>
      <c r="E4328">
        <v>0</v>
      </c>
      <c r="F4328">
        <v>0</v>
      </c>
      <c r="G4328">
        <v>0</v>
      </c>
      <c r="H4328">
        <v>0</v>
      </c>
      <c r="I4328">
        <v>0</v>
      </c>
      <c r="J4328">
        <v>0</v>
      </c>
      <c r="K4328">
        <v>51</v>
      </c>
      <c r="L4328">
        <v>51</v>
      </c>
      <c r="M4328">
        <v>0</v>
      </c>
      <c r="N4328">
        <v>0</v>
      </c>
    </row>
    <row r="4329" spans="1:14" x14ac:dyDescent="0.25">
      <c r="A4329" t="s">
        <v>8424</v>
      </c>
      <c r="B4329" t="s">
        <v>75</v>
      </c>
      <c r="C4329" t="s">
        <v>117</v>
      </c>
      <c r="D4329" t="s">
        <v>4060</v>
      </c>
      <c r="E4329">
        <v>17</v>
      </c>
      <c r="F4329">
        <v>5</v>
      </c>
      <c r="G4329">
        <v>12</v>
      </c>
      <c r="H4329">
        <v>0</v>
      </c>
      <c r="I4329">
        <v>0</v>
      </c>
      <c r="J4329">
        <v>87</v>
      </c>
      <c r="K4329">
        <v>0</v>
      </c>
      <c r="L4329">
        <v>0</v>
      </c>
      <c r="M4329">
        <v>0</v>
      </c>
      <c r="N4329">
        <v>0</v>
      </c>
    </row>
    <row r="4330" spans="1:14" x14ac:dyDescent="0.25">
      <c r="A4330" t="s">
        <v>8425</v>
      </c>
      <c r="B4330" t="s">
        <v>75</v>
      </c>
      <c r="C4330" t="s">
        <v>117</v>
      </c>
      <c r="D4330" t="s">
        <v>4062</v>
      </c>
      <c r="E4330">
        <v>104</v>
      </c>
      <c r="F4330">
        <v>26</v>
      </c>
      <c r="G4330">
        <v>77</v>
      </c>
      <c r="H4330">
        <v>0</v>
      </c>
      <c r="I4330">
        <v>1</v>
      </c>
      <c r="J4330">
        <v>0</v>
      </c>
      <c r="K4330">
        <v>0</v>
      </c>
      <c r="L4330">
        <v>0</v>
      </c>
      <c r="M4330">
        <v>0</v>
      </c>
      <c r="N4330">
        <v>0</v>
      </c>
    </row>
    <row r="4331" spans="1:14" x14ac:dyDescent="0.25">
      <c r="A4331" t="s">
        <v>8426</v>
      </c>
      <c r="B4331" t="s">
        <v>75</v>
      </c>
      <c r="C4331" t="s">
        <v>117</v>
      </c>
      <c r="D4331" t="s">
        <v>4064</v>
      </c>
      <c r="E4331">
        <v>84</v>
      </c>
      <c r="F4331">
        <v>20</v>
      </c>
      <c r="G4331">
        <v>63</v>
      </c>
      <c r="H4331">
        <v>1</v>
      </c>
      <c r="I4331">
        <v>0</v>
      </c>
      <c r="J4331">
        <v>20</v>
      </c>
      <c r="K4331">
        <v>0</v>
      </c>
      <c r="L4331">
        <v>0</v>
      </c>
      <c r="M4331">
        <v>0</v>
      </c>
      <c r="N4331">
        <v>0</v>
      </c>
    </row>
    <row r="4332" spans="1:14" x14ac:dyDescent="0.25">
      <c r="A4332" t="s">
        <v>8427</v>
      </c>
      <c r="B4332" t="s">
        <v>75</v>
      </c>
      <c r="C4332" t="s">
        <v>117</v>
      </c>
      <c r="D4332" t="s">
        <v>4066</v>
      </c>
      <c r="E4332">
        <v>104</v>
      </c>
      <c r="F4332">
        <v>25</v>
      </c>
      <c r="G4332">
        <v>78</v>
      </c>
      <c r="H4332">
        <v>0</v>
      </c>
      <c r="I4332">
        <v>1</v>
      </c>
      <c r="J4332">
        <v>0</v>
      </c>
      <c r="K4332">
        <v>0</v>
      </c>
      <c r="L4332">
        <v>0</v>
      </c>
      <c r="M4332">
        <v>0</v>
      </c>
      <c r="N4332">
        <v>0</v>
      </c>
    </row>
    <row r="4333" spans="1:14" x14ac:dyDescent="0.25">
      <c r="A4333" t="s">
        <v>8428</v>
      </c>
      <c r="B4333" t="s">
        <v>75</v>
      </c>
      <c r="C4333" t="s">
        <v>117</v>
      </c>
      <c r="D4333" t="s">
        <v>4068</v>
      </c>
      <c r="E4333">
        <v>17</v>
      </c>
      <c r="F4333">
        <v>3</v>
      </c>
      <c r="G4333">
        <v>14</v>
      </c>
      <c r="H4333">
        <v>0</v>
      </c>
      <c r="I4333">
        <v>0</v>
      </c>
      <c r="J4333">
        <v>87</v>
      </c>
      <c r="K4333">
        <v>0</v>
      </c>
      <c r="L4333">
        <v>0</v>
      </c>
      <c r="M4333">
        <v>0</v>
      </c>
      <c r="N4333">
        <v>0</v>
      </c>
    </row>
    <row r="4334" spans="1:14" x14ac:dyDescent="0.25">
      <c r="A4334" t="s">
        <v>8429</v>
      </c>
      <c r="B4334" t="s">
        <v>75</v>
      </c>
      <c r="C4334" t="s">
        <v>117</v>
      </c>
      <c r="D4334" t="s">
        <v>4050</v>
      </c>
      <c r="E4334">
        <v>87</v>
      </c>
      <c r="F4334">
        <v>24</v>
      </c>
      <c r="G4334">
        <v>62</v>
      </c>
      <c r="H4334">
        <v>0</v>
      </c>
      <c r="I4334">
        <v>1</v>
      </c>
      <c r="J4334">
        <v>17</v>
      </c>
      <c r="K4334">
        <v>0</v>
      </c>
      <c r="L4334">
        <v>0</v>
      </c>
      <c r="M4334">
        <v>0</v>
      </c>
      <c r="N4334">
        <v>0</v>
      </c>
    </row>
    <row r="4335" spans="1:14" x14ac:dyDescent="0.25">
      <c r="A4335" t="s">
        <v>8430</v>
      </c>
      <c r="B4335" t="s">
        <v>75</v>
      </c>
      <c r="C4335" t="s">
        <v>117</v>
      </c>
      <c r="D4335" t="s">
        <v>4052</v>
      </c>
      <c r="E4335">
        <v>17</v>
      </c>
      <c r="F4335">
        <v>3</v>
      </c>
      <c r="G4335">
        <v>14</v>
      </c>
      <c r="H4335">
        <v>0</v>
      </c>
      <c r="I4335">
        <v>0</v>
      </c>
      <c r="J4335">
        <v>87</v>
      </c>
      <c r="K4335">
        <v>0</v>
      </c>
      <c r="L4335">
        <v>0</v>
      </c>
      <c r="M4335">
        <v>0</v>
      </c>
      <c r="N4335">
        <v>0</v>
      </c>
    </row>
    <row r="4336" spans="1:14" x14ac:dyDescent="0.25">
      <c r="A4336" t="s">
        <v>8431</v>
      </c>
      <c r="B4336" t="s">
        <v>75</v>
      </c>
      <c r="C4336" t="s">
        <v>117</v>
      </c>
      <c r="D4336" t="s">
        <v>4054</v>
      </c>
      <c r="E4336">
        <v>85</v>
      </c>
      <c r="F4336">
        <v>20</v>
      </c>
      <c r="G4336">
        <v>64</v>
      </c>
      <c r="H4336">
        <v>1</v>
      </c>
      <c r="I4336">
        <v>0</v>
      </c>
      <c r="J4336">
        <v>19</v>
      </c>
      <c r="K4336">
        <v>0</v>
      </c>
      <c r="L4336">
        <v>0</v>
      </c>
      <c r="M4336">
        <v>0</v>
      </c>
      <c r="N4336">
        <v>0</v>
      </c>
    </row>
    <row r="4337" spans="1:14" x14ac:dyDescent="0.25">
      <c r="A4337" t="s">
        <v>8432</v>
      </c>
      <c r="B4337" t="s">
        <v>75</v>
      </c>
      <c r="C4337" t="s">
        <v>117</v>
      </c>
      <c r="D4337" t="s">
        <v>4056</v>
      </c>
      <c r="E4337">
        <v>0</v>
      </c>
      <c r="F4337">
        <v>0</v>
      </c>
      <c r="G4337">
        <v>0</v>
      </c>
      <c r="H4337">
        <v>0</v>
      </c>
      <c r="I4337">
        <v>0</v>
      </c>
      <c r="J4337">
        <v>0</v>
      </c>
      <c r="K4337">
        <v>72</v>
      </c>
      <c r="L4337">
        <v>71</v>
      </c>
      <c r="M4337">
        <v>1</v>
      </c>
      <c r="N4337">
        <v>0</v>
      </c>
    </row>
    <row r="4338" spans="1:14" x14ac:dyDescent="0.25">
      <c r="A4338" t="s">
        <v>8433</v>
      </c>
      <c r="B4338" t="s">
        <v>75</v>
      </c>
      <c r="C4338" t="s">
        <v>117</v>
      </c>
      <c r="D4338" t="s">
        <v>4058</v>
      </c>
      <c r="E4338">
        <v>0</v>
      </c>
      <c r="F4338">
        <v>0</v>
      </c>
      <c r="G4338">
        <v>0</v>
      </c>
      <c r="H4338">
        <v>0</v>
      </c>
      <c r="I4338">
        <v>0</v>
      </c>
      <c r="J4338">
        <v>0</v>
      </c>
      <c r="K4338">
        <v>66</v>
      </c>
      <c r="L4338">
        <v>65</v>
      </c>
      <c r="M4338">
        <v>1</v>
      </c>
      <c r="N4338">
        <v>0</v>
      </c>
    </row>
    <row r="4339" spans="1:14" x14ac:dyDescent="0.25">
      <c r="A4339" t="s">
        <v>8434</v>
      </c>
      <c r="B4339" t="s">
        <v>75</v>
      </c>
      <c r="C4339" t="s">
        <v>118</v>
      </c>
      <c r="D4339" t="s">
        <v>4060</v>
      </c>
      <c r="E4339">
        <v>2</v>
      </c>
      <c r="F4339">
        <v>2</v>
      </c>
      <c r="G4339">
        <v>0</v>
      </c>
      <c r="H4339">
        <v>0</v>
      </c>
      <c r="I4339">
        <v>0</v>
      </c>
      <c r="J4339">
        <v>3</v>
      </c>
      <c r="K4339">
        <v>0</v>
      </c>
      <c r="L4339">
        <v>0</v>
      </c>
      <c r="M4339">
        <v>0</v>
      </c>
      <c r="N4339">
        <v>0</v>
      </c>
    </row>
    <row r="4340" spans="1:14" x14ac:dyDescent="0.25">
      <c r="A4340" t="s">
        <v>8435</v>
      </c>
      <c r="B4340" t="s">
        <v>75</v>
      </c>
      <c r="C4340" t="s">
        <v>118</v>
      </c>
      <c r="D4340" t="s">
        <v>4062</v>
      </c>
      <c r="E4340">
        <v>5</v>
      </c>
      <c r="F4340">
        <v>2</v>
      </c>
      <c r="G4340">
        <v>3</v>
      </c>
      <c r="H4340">
        <v>0</v>
      </c>
      <c r="I4340">
        <v>0</v>
      </c>
      <c r="J4340">
        <v>0</v>
      </c>
      <c r="K4340">
        <v>0</v>
      </c>
      <c r="L4340">
        <v>0</v>
      </c>
      <c r="M4340">
        <v>0</v>
      </c>
      <c r="N4340">
        <v>0</v>
      </c>
    </row>
    <row r="4341" spans="1:14" x14ac:dyDescent="0.25">
      <c r="A4341" t="s">
        <v>8436</v>
      </c>
      <c r="B4341" t="s">
        <v>75</v>
      </c>
      <c r="C4341" t="s">
        <v>118</v>
      </c>
      <c r="D4341" t="s">
        <v>4064</v>
      </c>
      <c r="E4341">
        <v>3</v>
      </c>
      <c r="F4341">
        <v>0</v>
      </c>
      <c r="G4341">
        <v>3</v>
      </c>
      <c r="H4341">
        <v>0</v>
      </c>
      <c r="I4341">
        <v>0</v>
      </c>
      <c r="J4341">
        <v>2</v>
      </c>
      <c r="K4341">
        <v>0</v>
      </c>
      <c r="L4341">
        <v>0</v>
      </c>
      <c r="M4341">
        <v>0</v>
      </c>
      <c r="N4341">
        <v>0</v>
      </c>
    </row>
    <row r="4342" spans="1:14" x14ac:dyDescent="0.25">
      <c r="A4342" t="s">
        <v>8437</v>
      </c>
      <c r="B4342" t="s">
        <v>75</v>
      </c>
      <c r="C4342" t="s">
        <v>118</v>
      </c>
      <c r="D4342" t="s">
        <v>4066</v>
      </c>
      <c r="E4342">
        <v>5</v>
      </c>
      <c r="F4342">
        <v>2</v>
      </c>
      <c r="G4342">
        <v>3</v>
      </c>
      <c r="H4342">
        <v>0</v>
      </c>
      <c r="I4342">
        <v>0</v>
      </c>
      <c r="J4342">
        <v>0</v>
      </c>
      <c r="K4342">
        <v>0</v>
      </c>
      <c r="L4342">
        <v>0</v>
      </c>
      <c r="M4342">
        <v>0</v>
      </c>
      <c r="N4342">
        <v>0</v>
      </c>
    </row>
    <row r="4343" spans="1:14" x14ac:dyDescent="0.25">
      <c r="A4343" t="s">
        <v>8438</v>
      </c>
      <c r="B4343" t="s">
        <v>75</v>
      </c>
      <c r="C4343" t="s">
        <v>118</v>
      </c>
      <c r="D4343" t="s">
        <v>4068</v>
      </c>
      <c r="E4343">
        <v>2</v>
      </c>
      <c r="F4343">
        <v>2</v>
      </c>
      <c r="G4343">
        <v>0</v>
      </c>
      <c r="H4343">
        <v>0</v>
      </c>
      <c r="I4343">
        <v>0</v>
      </c>
      <c r="J4343">
        <v>3</v>
      </c>
      <c r="K4343">
        <v>0</v>
      </c>
      <c r="L4343">
        <v>0</v>
      </c>
      <c r="M4343">
        <v>0</v>
      </c>
      <c r="N4343">
        <v>0</v>
      </c>
    </row>
    <row r="4344" spans="1:14" x14ac:dyDescent="0.25">
      <c r="A4344" t="s">
        <v>8439</v>
      </c>
      <c r="B4344" t="s">
        <v>75</v>
      </c>
      <c r="C4344" t="s">
        <v>118</v>
      </c>
      <c r="D4344" t="s">
        <v>4050</v>
      </c>
      <c r="E4344">
        <v>3</v>
      </c>
      <c r="F4344">
        <v>0</v>
      </c>
      <c r="G4344">
        <v>3</v>
      </c>
      <c r="H4344">
        <v>0</v>
      </c>
      <c r="I4344">
        <v>0</v>
      </c>
      <c r="J4344">
        <v>2</v>
      </c>
      <c r="K4344">
        <v>0</v>
      </c>
      <c r="L4344">
        <v>0</v>
      </c>
      <c r="M4344">
        <v>0</v>
      </c>
      <c r="N4344">
        <v>0</v>
      </c>
    </row>
    <row r="4345" spans="1:14" x14ac:dyDescent="0.25">
      <c r="A4345" t="s">
        <v>8440</v>
      </c>
      <c r="B4345" t="s">
        <v>75</v>
      </c>
      <c r="C4345" t="s">
        <v>118</v>
      </c>
      <c r="D4345" t="s">
        <v>4052</v>
      </c>
      <c r="E4345">
        <v>2</v>
      </c>
      <c r="F4345">
        <v>2</v>
      </c>
      <c r="G4345">
        <v>0</v>
      </c>
      <c r="H4345">
        <v>0</v>
      </c>
      <c r="I4345">
        <v>0</v>
      </c>
      <c r="J4345">
        <v>3</v>
      </c>
      <c r="K4345">
        <v>0</v>
      </c>
      <c r="L4345">
        <v>0</v>
      </c>
      <c r="M4345">
        <v>0</v>
      </c>
      <c r="N4345">
        <v>0</v>
      </c>
    </row>
    <row r="4346" spans="1:14" x14ac:dyDescent="0.25">
      <c r="A4346" t="s">
        <v>8441</v>
      </c>
      <c r="B4346" t="s">
        <v>75</v>
      </c>
      <c r="C4346" t="s">
        <v>118</v>
      </c>
      <c r="D4346" t="s">
        <v>4054</v>
      </c>
      <c r="E4346">
        <v>3</v>
      </c>
      <c r="F4346">
        <v>0</v>
      </c>
      <c r="G4346">
        <v>3</v>
      </c>
      <c r="H4346">
        <v>0</v>
      </c>
      <c r="I4346">
        <v>0</v>
      </c>
      <c r="J4346">
        <v>2</v>
      </c>
      <c r="K4346">
        <v>0</v>
      </c>
      <c r="L4346">
        <v>0</v>
      </c>
      <c r="M4346">
        <v>0</v>
      </c>
      <c r="N4346">
        <v>0</v>
      </c>
    </row>
    <row r="4347" spans="1:14" x14ac:dyDescent="0.25">
      <c r="A4347" t="s">
        <v>8442</v>
      </c>
      <c r="B4347" t="s">
        <v>75</v>
      </c>
      <c r="C4347" t="s">
        <v>118</v>
      </c>
      <c r="D4347" t="s">
        <v>4056</v>
      </c>
      <c r="E4347">
        <v>0</v>
      </c>
      <c r="F4347">
        <v>0</v>
      </c>
      <c r="G4347">
        <v>0</v>
      </c>
      <c r="H4347">
        <v>0</v>
      </c>
      <c r="I4347">
        <v>0</v>
      </c>
      <c r="J4347">
        <v>0</v>
      </c>
      <c r="K4347">
        <v>4</v>
      </c>
      <c r="L4347">
        <v>4</v>
      </c>
      <c r="M4347">
        <v>0</v>
      </c>
      <c r="N4347">
        <v>0</v>
      </c>
    </row>
    <row r="4348" spans="1:14" x14ac:dyDescent="0.25">
      <c r="A4348" t="s">
        <v>8443</v>
      </c>
      <c r="B4348" t="s">
        <v>75</v>
      </c>
      <c r="C4348" t="s">
        <v>118</v>
      </c>
      <c r="D4348" t="s">
        <v>4058</v>
      </c>
      <c r="E4348">
        <v>0</v>
      </c>
      <c r="F4348">
        <v>0</v>
      </c>
      <c r="G4348">
        <v>0</v>
      </c>
      <c r="H4348">
        <v>0</v>
      </c>
      <c r="I4348">
        <v>0</v>
      </c>
      <c r="J4348">
        <v>0</v>
      </c>
      <c r="K4348">
        <v>4</v>
      </c>
      <c r="L4348">
        <v>4</v>
      </c>
      <c r="M4348">
        <v>0</v>
      </c>
      <c r="N4348">
        <v>0</v>
      </c>
    </row>
    <row r="4349" spans="1:14" x14ac:dyDescent="0.25">
      <c r="A4349" t="s">
        <v>8444</v>
      </c>
      <c r="B4349" t="s">
        <v>75</v>
      </c>
      <c r="C4349" t="s">
        <v>119</v>
      </c>
      <c r="D4349" t="s">
        <v>4060</v>
      </c>
      <c r="E4349">
        <v>33</v>
      </c>
      <c r="F4349">
        <v>7</v>
      </c>
      <c r="G4349">
        <v>25</v>
      </c>
      <c r="H4349">
        <v>1</v>
      </c>
      <c r="I4349">
        <v>0</v>
      </c>
      <c r="J4349">
        <v>152</v>
      </c>
      <c r="K4349">
        <v>0</v>
      </c>
      <c r="L4349">
        <v>0</v>
      </c>
      <c r="M4349">
        <v>0</v>
      </c>
      <c r="N4349">
        <v>0</v>
      </c>
    </row>
    <row r="4350" spans="1:14" x14ac:dyDescent="0.25">
      <c r="A4350" t="s">
        <v>8445</v>
      </c>
      <c r="B4350" t="s">
        <v>75</v>
      </c>
      <c r="C4350" t="s">
        <v>119</v>
      </c>
      <c r="D4350" t="s">
        <v>4062</v>
      </c>
      <c r="E4350">
        <v>185</v>
      </c>
      <c r="F4350">
        <v>39</v>
      </c>
      <c r="G4350">
        <v>143</v>
      </c>
      <c r="H4350">
        <v>1</v>
      </c>
      <c r="I4350">
        <v>2</v>
      </c>
      <c r="J4350">
        <v>0</v>
      </c>
      <c r="K4350">
        <v>0</v>
      </c>
      <c r="L4350">
        <v>0</v>
      </c>
      <c r="M4350">
        <v>0</v>
      </c>
      <c r="N4350">
        <v>0</v>
      </c>
    </row>
    <row r="4351" spans="1:14" x14ac:dyDescent="0.25">
      <c r="A4351" t="s">
        <v>8446</v>
      </c>
      <c r="B4351" t="s">
        <v>75</v>
      </c>
      <c r="C4351" t="s">
        <v>119</v>
      </c>
      <c r="D4351" t="s">
        <v>4064</v>
      </c>
      <c r="E4351">
        <v>135</v>
      </c>
      <c r="F4351">
        <v>27</v>
      </c>
      <c r="G4351">
        <v>108</v>
      </c>
      <c r="H4351">
        <v>0</v>
      </c>
      <c r="I4351">
        <v>0</v>
      </c>
      <c r="J4351">
        <v>50</v>
      </c>
      <c r="K4351">
        <v>0</v>
      </c>
      <c r="L4351">
        <v>0</v>
      </c>
      <c r="M4351">
        <v>0</v>
      </c>
      <c r="N4351">
        <v>0</v>
      </c>
    </row>
    <row r="4352" spans="1:14" x14ac:dyDescent="0.25">
      <c r="A4352" t="s">
        <v>8447</v>
      </c>
      <c r="B4352" t="s">
        <v>75</v>
      </c>
      <c r="C4352" t="s">
        <v>119</v>
      </c>
      <c r="D4352" t="s">
        <v>4066</v>
      </c>
      <c r="E4352">
        <v>185</v>
      </c>
      <c r="F4352">
        <v>39</v>
      </c>
      <c r="G4352">
        <v>143</v>
      </c>
      <c r="H4352">
        <v>1</v>
      </c>
      <c r="I4352">
        <v>2</v>
      </c>
      <c r="J4352">
        <v>0</v>
      </c>
      <c r="K4352">
        <v>0</v>
      </c>
      <c r="L4352">
        <v>0</v>
      </c>
      <c r="M4352">
        <v>0</v>
      </c>
      <c r="N4352">
        <v>0</v>
      </c>
    </row>
    <row r="4353" spans="1:14" x14ac:dyDescent="0.25">
      <c r="A4353" t="s">
        <v>8448</v>
      </c>
      <c r="B4353" t="s">
        <v>75</v>
      </c>
      <c r="C4353" t="s">
        <v>119</v>
      </c>
      <c r="D4353" t="s">
        <v>4068</v>
      </c>
      <c r="E4353">
        <v>33</v>
      </c>
      <c r="F4353">
        <v>6</v>
      </c>
      <c r="G4353">
        <v>25</v>
      </c>
      <c r="H4353">
        <v>1</v>
      </c>
      <c r="I4353">
        <v>1</v>
      </c>
      <c r="J4353">
        <v>152</v>
      </c>
      <c r="K4353">
        <v>0</v>
      </c>
      <c r="L4353">
        <v>0</v>
      </c>
      <c r="M4353">
        <v>0</v>
      </c>
      <c r="N4353">
        <v>0</v>
      </c>
    </row>
    <row r="4354" spans="1:14" x14ac:dyDescent="0.25">
      <c r="A4354" t="s">
        <v>8449</v>
      </c>
      <c r="B4354" t="s">
        <v>75</v>
      </c>
      <c r="C4354" t="s">
        <v>119</v>
      </c>
      <c r="D4354" t="s">
        <v>4050</v>
      </c>
      <c r="E4354">
        <v>152</v>
      </c>
      <c r="F4354">
        <v>41</v>
      </c>
      <c r="G4354">
        <v>111</v>
      </c>
      <c r="H4354">
        <v>0</v>
      </c>
      <c r="I4354">
        <v>0</v>
      </c>
      <c r="J4354">
        <v>33</v>
      </c>
      <c r="K4354">
        <v>0</v>
      </c>
      <c r="L4354">
        <v>0</v>
      </c>
      <c r="M4354">
        <v>0</v>
      </c>
      <c r="N4354">
        <v>0</v>
      </c>
    </row>
    <row r="4355" spans="1:14" x14ac:dyDescent="0.25">
      <c r="A4355" t="s">
        <v>8450</v>
      </c>
      <c r="B4355" t="s">
        <v>75</v>
      </c>
      <c r="C4355" t="s">
        <v>119</v>
      </c>
      <c r="D4355" t="s">
        <v>4052</v>
      </c>
      <c r="E4355">
        <v>33</v>
      </c>
      <c r="F4355">
        <v>4</v>
      </c>
      <c r="G4355">
        <v>28</v>
      </c>
      <c r="H4355">
        <v>1</v>
      </c>
      <c r="I4355">
        <v>0</v>
      </c>
      <c r="J4355">
        <v>152</v>
      </c>
      <c r="K4355">
        <v>0</v>
      </c>
      <c r="L4355">
        <v>0</v>
      </c>
      <c r="M4355">
        <v>0</v>
      </c>
      <c r="N4355">
        <v>0</v>
      </c>
    </row>
    <row r="4356" spans="1:14" x14ac:dyDescent="0.25">
      <c r="A4356" t="s">
        <v>8451</v>
      </c>
      <c r="B4356" t="s">
        <v>75</v>
      </c>
      <c r="C4356" t="s">
        <v>119</v>
      </c>
      <c r="D4356" t="s">
        <v>4054</v>
      </c>
      <c r="E4356">
        <v>135</v>
      </c>
      <c r="F4356">
        <v>27</v>
      </c>
      <c r="G4356">
        <v>108</v>
      </c>
      <c r="H4356">
        <v>0</v>
      </c>
      <c r="I4356">
        <v>0</v>
      </c>
      <c r="J4356">
        <v>50</v>
      </c>
      <c r="K4356">
        <v>0</v>
      </c>
      <c r="L4356">
        <v>0</v>
      </c>
      <c r="M4356">
        <v>0</v>
      </c>
      <c r="N4356">
        <v>0</v>
      </c>
    </row>
    <row r="4357" spans="1:14" x14ac:dyDescent="0.25">
      <c r="A4357" t="s">
        <v>8452</v>
      </c>
      <c r="B4357" t="s">
        <v>75</v>
      </c>
      <c r="C4357" t="s">
        <v>119</v>
      </c>
      <c r="D4357" t="s">
        <v>4056</v>
      </c>
      <c r="E4357">
        <v>0</v>
      </c>
      <c r="F4357">
        <v>0</v>
      </c>
      <c r="G4357">
        <v>0</v>
      </c>
      <c r="H4357">
        <v>0</v>
      </c>
      <c r="I4357">
        <v>0</v>
      </c>
      <c r="J4357">
        <v>0</v>
      </c>
      <c r="K4357">
        <v>137</v>
      </c>
      <c r="L4357">
        <v>136</v>
      </c>
      <c r="M4357">
        <v>1</v>
      </c>
      <c r="N4357">
        <v>0</v>
      </c>
    </row>
    <row r="4358" spans="1:14" x14ac:dyDescent="0.25">
      <c r="A4358" t="s">
        <v>8453</v>
      </c>
      <c r="B4358" t="s">
        <v>75</v>
      </c>
      <c r="C4358" t="s">
        <v>119</v>
      </c>
      <c r="D4358" t="s">
        <v>4058</v>
      </c>
      <c r="E4358">
        <v>0</v>
      </c>
      <c r="F4358">
        <v>0</v>
      </c>
      <c r="G4358">
        <v>0</v>
      </c>
      <c r="H4358">
        <v>0</v>
      </c>
      <c r="I4358">
        <v>0</v>
      </c>
      <c r="J4358">
        <v>0</v>
      </c>
      <c r="K4358">
        <v>116</v>
      </c>
      <c r="L4358">
        <v>116</v>
      </c>
      <c r="M4358">
        <v>0</v>
      </c>
      <c r="N4358">
        <v>0</v>
      </c>
    </row>
    <row r="4359" spans="1:14" x14ac:dyDescent="0.25">
      <c r="A4359" t="s">
        <v>8454</v>
      </c>
      <c r="B4359" t="s">
        <v>75</v>
      </c>
      <c r="C4359" t="s">
        <v>120</v>
      </c>
      <c r="D4359" t="s">
        <v>4060</v>
      </c>
      <c r="E4359">
        <v>8</v>
      </c>
      <c r="F4359">
        <v>1</v>
      </c>
      <c r="G4359">
        <v>7</v>
      </c>
      <c r="H4359">
        <v>0</v>
      </c>
      <c r="I4359">
        <v>0</v>
      </c>
      <c r="J4359">
        <v>71</v>
      </c>
      <c r="K4359">
        <v>0</v>
      </c>
      <c r="L4359">
        <v>0</v>
      </c>
      <c r="M4359">
        <v>0</v>
      </c>
      <c r="N4359">
        <v>0</v>
      </c>
    </row>
    <row r="4360" spans="1:14" x14ac:dyDescent="0.25">
      <c r="A4360" t="s">
        <v>8455</v>
      </c>
      <c r="B4360" t="s">
        <v>75</v>
      </c>
      <c r="C4360" t="s">
        <v>120</v>
      </c>
      <c r="D4360" t="s">
        <v>4062</v>
      </c>
      <c r="E4360">
        <v>79</v>
      </c>
      <c r="F4360">
        <v>12</v>
      </c>
      <c r="G4360">
        <v>66</v>
      </c>
      <c r="H4360">
        <v>1</v>
      </c>
      <c r="I4360">
        <v>0</v>
      </c>
      <c r="J4360">
        <v>0</v>
      </c>
      <c r="K4360">
        <v>0</v>
      </c>
      <c r="L4360">
        <v>0</v>
      </c>
      <c r="M4360">
        <v>0</v>
      </c>
      <c r="N4360">
        <v>0</v>
      </c>
    </row>
    <row r="4361" spans="1:14" x14ac:dyDescent="0.25">
      <c r="A4361" t="s">
        <v>8456</v>
      </c>
      <c r="B4361" t="s">
        <v>75</v>
      </c>
      <c r="C4361" t="s">
        <v>120</v>
      </c>
      <c r="D4361" t="s">
        <v>4064</v>
      </c>
      <c r="E4361">
        <v>69</v>
      </c>
      <c r="F4361">
        <v>9</v>
      </c>
      <c r="G4361">
        <v>59</v>
      </c>
      <c r="H4361">
        <v>1</v>
      </c>
      <c r="I4361">
        <v>0</v>
      </c>
      <c r="J4361">
        <v>10</v>
      </c>
      <c r="K4361">
        <v>0</v>
      </c>
      <c r="L4361">
        <v>0</v>
      </c>
      <c r="M4361">
        <v>0</v>
      </c>
      <c r="N4361">
        <v>0</v>
      </c>
    </row>
    <row r="4362" spans="1:14" x14ac:dyDescent="0.25">
      <c r="A4362" t="s">
        <v>8457</v>
      </c>
      <c r="B4362" t="s">
        <v>75</v>
      </c>
      <c r="C4362" t="s">
        <v>120</v>
      </c>
      <c r="D4362" t="s">
        <v>4066</v>
      </c>
      <c r="E4362">
        <v>79</v>
      </c>
      <c r="F4362">
        <v>12</v>
      </c>
      <c r="G4362">
        <v>66</v>
      </c>
      <c r="H4362">
        <v>1</v>
      </c>
      <c r="I4362">
        <v>0</v>
      </c>
      <c r="J4362">
        <v>0</v>
      </c>
      <c r="K4362">
        <v>0</v>
      </c>
      <c r="L4362">
        <v>0</v>
      </c>
      <c r="M4362">
        <v>0</v>
      </c>
      <c r="N4362">
        <v>0</v>
      </c>
    </row>
    <row r="4363" spans="1:14" x14ac:dyDescent="0.25">
      <c r="A4363" t="s">
        <v>8458</v>
      </c>
      <c r="B4363" t="s">
        <v>75</v>
      </c>
      <c r="C4363" t="s">
        <v>120</v>
      </c>
      <c r="D4363" t="s">
        <v>4068</v>
      </c>
      <c r="E4363">
        <v>8</v>
      </c>
      <c r="F4363">
        <v>1</v>
      </c>
      <c r="G4363">
        <v>7</v>
      </c>
      <c r="H4363">
        <v>0</v>
      </c>
      <c r="I4363">
        <v>0</v>
      </c>
      <c r="J4363">
        <v>71</v>
      </c>
      <c r="K4363">
        <v>0</v>
      </c>
      <c r="L4363">
        <v>0</v>
      </c>
      <c r="M4363">
        <v>0</v>
      </c>
      <c r="N4363">
        <v>0</v>
      </c>
    </row>
    <row r="4364" spans="1:14" x14ac:dyDescent="0.25">
      <c r="A4364" t="s">
        <v>8459</v>
      </c>
      <c r="B4364" t="s">
        <v>75</v>
      </c>
      <c r="C4364" t="s">
        <v>120</v>
      </c>
      <c r="D4364" t="s">
        <v>4050</v>
      </c>
      <c r="E4364">
        <v>71</v>
      </c>
      <c r="F4364">
        <v>11</v>
      </c>
      <c r="G4364">
        <v>60</v>
      </c>
      <c r="H4364">
        <v>0</v>
      </c>
      <c r="I4364">
        <v>0</v>
      </c>
      <c r="J4364">
        <v>8</v>
      </c>
      <c r="K4364">
        <v>0</v>
      </c>
      <c r="L4364">
        <v>0</v>
      </c>
      <c r="M4364">
        <v>0</v>
      </c>
      <c r="N4364">
        <v>0</v>
      </c>
    </row>
    <row r="4365" spans="1:14" x14ac:dyDescent="0.25">
      <c r="A4365" t="s">
        <v>8460</v>
      </c>
      <c r="B4365" t="s">
        <v>75</v>
      </c>
      <c r="C4365" t="s">
        <v>120</v>
      </c>
      <c r="D4365" t="s">
        <v>4052</v>
      </c>
      <c r="E4365">
        <v>8</v>
      </c>
      <c r="F4365">
        <v>1</v>
      </c>
      <c r="G4365">
        <v>7</v>
      </c>
      <c r="H4365">
        <v>0</v>
      </c>
      <c r="I4365">
        <v>0</v>
      </c>
      <c r="J4365">
        <v>71</v>
      </c>
      <c r="K4365">
        <v>0</v>
      </c>
      <c r="L4365">
        <v>0</v>
      </c>
      <c r="M4365">
        <v>0</v>
      </c>
      <c r="N4365">
        <v>0</v>
      </c>
    </row>
    <row r="4366" spans="1:14" x14ac:dyDescent="0.25">
      <c r="A4366" t="s">
        <v>8461</v>
      </c>
      <c r="B4366" t="s">
        <v>75</v>
      </c>
      <c r="C4366" t="s">
        <v>120</v>
      </c>
      <c r="D4366" t="s">
        <v>4054</v>
      </c>
      <c r="E4366">
        <v>69</v>
      </c>
      <c r="F4366">
        <v>9</v>
      </c>
      <c r="G4366">
        <v>59</v>
      </c>
      <c r="H4366">
        <v>1</v>
      </c>
      <c r="I4366">
        <v>0</v>
      </c>
      <c r="J4366">
        <v>10</v>
      </c>
      <c r="K4366">
        <v>0</v>
      </c>
      <c r="L4366">
        <v>0</v>
      </c>
      <c r="M4366">
        <v>0</v>
      </c>
      <c r="N4366">
        <v>0</v>
      </c>
    </row>
    <row r="4367" spans="1:14" x14ac:dyDescent="0.25">
      <c r="A4367" t="s">
        <v>8462</v>
      </c>
      <c r="B4367" t="s">
        <v>75</v>
      </c>
      <c r="C4367" t="s">
        <v>120</v>
      </c>
      <c r="D4367" t="s">
        <v>4056</v>
      </c>
      <c r="E4367">
        <v>0</v>
      </c>
      <c r="F4367">
        <v>0</v>
      </c>
      <c r="G4367">
        <v>0</v>
      </c>
      <c r="H4367">
        <v>0</v>
      </c>
      <c r="I4367">
        <v>0</v>
      </c>
      <c r="J4367">
        <v>0</v>
      </c>
      <c r="K4367">
        <v>50</v>
      </c>
      <c r="L4367">
        <v>50</v>
      </c>
      <c r="M4367">
        <v>0</v>
      </c>
      <c r="N4367">
        <v>0</v>
      </c>
    </row>
    <row r="4368" spans="1:14" x14ac:dyDescent="0.25">
      <c r="A4368" t="s">
        <v>8463</v>
      </c>
      <c r="B4368" t="s">
        <v>75</v>
      </c>
      <c r="C4368" t="s">
        <v>120</v>
      </c>
      <c r="D4368" t="s">
        <v>4058</v>
      </c>
      <c r="E4368">
        <v>0</v>
      </c>
      <c r="F4368">
        <v>0</v>
      </c>
      <c r="G4368">
        <v>0</v>
      </c>
      <c r="H4368">
        <v>0</v>
      </c>
      <c r="I4368">
        <v>0</v>
      </c>
      <c r="J4368">
        <v>0</v>
      </c>
      <c r="K4368">
        <v>35</v>
      </c>
      <c r="L4368">
        <v>35</v>
      </c>
      <c r="M4368">
        <v>0</v>
      </c>
      <c r="N4368">
        <v>0</v>
      </c>
    </row>
    <row r="4369" spans="1:14" x14ac:dyDescent="0.25">
      <c r="A4369" t="s">
        <v>8464</v>
      </c>
      <c r="B4369" t="s">
        <v>75</v>
      </c>
      <c r="C4369" t="s">
        <v>121</v>
      </c>
      <c r="D4369" t="s">
        <v>4060</v>
      </c>
      <c r="E4369">
        <v>18</v>
      </c>
      <c r="F4369">
        <v>6</v>
      </c>
      <c r="G4369">
        <v>11</v>
      </c>
      <c r="H4369">
        <v>0</v>
      </c>
      <c r="I4369">
        <v>1</v>
      </c>
      <c r="J4369">
        <v>102</v>
      </c>
      <c r="K4369">
        <v>0</v>
      </c>
      <c r="L4369">
        <v>0</v>
      </c>
      <c r="M4369">
        <v>0</v>
      </c>
      <c r="N4369">
        <v>0</v>
      </c>
    </row>
    <row r="4370" spans="1:14" x14ac:dyDescent="0.25">
      <c r="A4370" t="s">
        <v>8465</v>
      </c>
      <c r="B4370" t="s">
        <v>75</v>
      </c>
      <c r="C4370" t="s">
        <v>121</v>
      </c>
      <c r="D4370" t="s">
        <v>4062</v>
      </c>
      <c r="E4370">
        <v>120</v>
      </c>
      <c r="F4370">
        <v>17</v>
      </c>
      <c r="G4370">
        <v>102</v>
      </c>
      <c r="H4370">
        <v>0</v>
      </c>
      <c r="I4370">
        <v>1</v>
      </c>
      <c r="J4370">
        <v>0</v>
      </c>
      <c r="K4370">
        <v>0</v>
      </c>
      <c r="L4370">
        <v>0</v>
      </c>
      <c r="M4370">
        <v>0</v>
      </c>
      <c r="N4370">
        <v>0</v>
      </c>
    </row>
    <row r="4371" spans="1:14" x14ac:dyDescent="0.25">
      <c r="A4371" t="s">
        <v>8466</v>
      </c>
      <c r="B4371" t="s">
        <v>75</v>
      </c>
      <c r="C4371" t="s">
        <v>121</v>
      </c>
      <c r="D4371" t="s">
        <v>4064</v>
      </c>
      <c r="E4371">
        <v>99</v>
      </c>
      <c r="F4371">
        <v>11</v>
      </c>
      <c r="G4371">
        <v>88</v>
      </c>
      <c r="H4371">
        <v>0</v>
      </c>
      <c r="I4371">
        <v>0</v>
      </c>
      <c r="J4371">
        <v>21</v>
      </c>
      <c r="K4371">
        <v>0</v>
      </c>
      <c r="L4371">
        <v>0</v>
      </c>
      <c r="M4371">
        <v>0</v>
      </c>
      <c r="N4371">
        <v>0</v>
      </c>
    </row>
    <row r="4372" spans="1:14" x14ac:dyDescent="0.25">
      <c r="A4372" t="s">
        <v>8467</v>
      </c>
      <c r="B4372" t="s">
        <v>75</v>
      </c>
      <c r="C4372" t="s">
        <v>121</v>
      </c>
      <c r="D4372" t="s">
        <v>4066</v>
      </c>
      <c r="E4372">
        <v>120</v>
      </c>
      <c r="F4372">
        <v>17</v>
      </c>
      <c r="G4372">
        <v>102</v>
      </c>
      <c r="H4372">
        <v>0</v>
      </c>
      <c r="I4372">
        <v>1</v>
      </c>
      <c r="J4372">
        <v>0</v>
      </c>
      <c r="K4372">
        <v>0</v>
      </c>
      <c r="L4372">
        <v>0</v>
      </c>
      <c r="M4372">
        <v>0</v>
      </c>
      <c r="N4372">
        <v>0</v>
      </c>
    </row>
    <row r="4373" spans="1:14" x14ac:dyDescent="0.25">
      <c r="A4373" t="s">
        <v>8468</v>
      </c>
      <c r="B4373" t="s">
        <v>75</v>
      </c>
      <c r="C4373" t="s">
        <v>121</v>
      </c>
      <c r="D4373" t="s">
        <v>4068</v>
      </c>
      <c r="E4373">
        <v>18</v>
      </c>
      <c r="F4373">
        <v>6</v>
      </c>
      <c r="G4373">
        <v>11</v>
      </c>
      <c r="H4373">
        <v>0</v>
      </c>
      <c r="I4373">
        <v>1</v>
      </c>
      <c r="J4373">
        <v>102</v>
      </c>
      <c r="K4373">
        <v>0</v>
      </c>
      <c r="L4373">
        <v>0</v>
      </c>
      <c r="M4373">
        <v>0</v>
      </c>
      <c r="N4373">
        <v>0</v>
      </c>
    </row>
    <row r="4374" spans="1:14" x14ac:dyDescent="0.25">
      <c r="A4374" t="s">
        <v>8469</v>
      </c>
      <c r="B4374" t="s">
        <v>75</v>
      </c>
      <c r="C4374" t="s">
        <v>121</v>
      </c>
      <c r="D4374" t="s">
        <v>4050</v>
      </c>
      <c r="E4374">
        <v>102</v>
      </c>
      <c r="F4374">
        <v>14</v>
      </c>
      <c r="G4374">
        <v>88</v>
      </c>
      <c r="H4374">
        <v>0</v>
      </c>
      <c r="I4374">
        <v>0</v>
      </c>
      <c r="J4374">
        <v>18</v>
      </c>
      <c r="K4374">
        <v>0</v>
      </c>
      <c r="L4374">
        <v>0</v>
      </c>
      <c r="M4374">
        <v>0</v>
      </c>
      <c r="N4374">
        <v>0</v>
      </c>
    </row>
    <row r="4375" spans="1:14" x14ac:dyDescent="0.25">
      <c r="A4375" t="s">
        <v>8470</v>
      </c>
      <c r="B4375" t="s">
        <v>75</v>
      </c>
      <c r="C4375" t="s">
        <v>121</v>
      </c>
      <c r="D4375" t="s">
        <v>4052</v>
      </c>
      <c r="E4375">
        <v>18</v>
      </c>
      <c r="F4375">
        <v>5</v>
      </c>
      <c r="G4375">
        <v>12</v>
      </c>
      <c r="H4375">
        <v>0</v>
      </c>
      <c r="I4375">
        <v>1</v>
      </c>
      <c r="J4375">
        <v>102</v>
      </c>
      <c r="K4375">
        <v>0</v>
      </c>
      <c r="L4375">
        <v>0</v>
      </c>
      <c r="M4375">
        <v>0</v>
      </c>
      <c r="N4375">
        <v>0</v>
      </c>
    </row>
    <row r="4376" spans="1:14" x14ac:dyDescent="0.25">
      <c r="A4376" t="s">
        <v>8471</v>
      </c>
      <c r="B4376" t="s">
        <v>75</v>
      </c>
      <c r="C4376" t="s">
        <v>121</v>
      </c>
      <c r="D4376" t="s">
        <v>4054</v>
      </c>
      <c r="E4376">
        <v>100</v>
      </c>
      <c r="F4376">
        <v>11</v>
      </c>
      <c r="G4376">
        <v>89</v>
      </c>
      <c r="H4376">
        <v>0</v>
      </c>
      <c r="I4376">
        <v>0</v>
      </c>
      <c r="J4376">
        <v>20</v>
      </c>
      <c r="K4376">
        <v>0</v>
      </c>
      <c r="L4376">
        <v>0</v>
      </c>
      <c r="M4376">
        <v>0</v>
      </c>
      <c r="N4376">
        <v>0</v>
      </c>
    </row>
    <row r="4377" spans="1:14" x14ac:dyDescent="0.25">
      <c r="A4377" t="s">
        <v>8472</v>
      </c>
      <c r="B4377" t="s">
        <v>75</v>
      </c>
      <c r="C4377" t="s">
        <v>121</v>
      </c>
      <c r="D4377" t="s">
        <v>4056</v>
      </c>
      <c r="E4377">
        <v>0</v>
      </c>
      <c r="F4377">
        <v>0</v>
      </c>
      <c r="G4377">
        <v>0</v>
      </c>
      <c r="H4377">
        <v>0</v>
      </c>
      <c r="I4377">
        <v>0</v>
      </c>
      <c r="J4377">
        <v>0</v>
      </c>
      <c r="K4377">
        <v>60</v>
      </c>
      <c r="L4377">
        <v>58</v>
      </c>
      <c r="M4377">
        <v>1</v>
      </c>
      <c r="N4377">
        <v>1</v>
      </c>
    </row>
    <row r="4378" spans="1:14" x14ac:dyDescent="0.25">
      <c r="A4378" t="s">
        <v>8473</v>
      </c>
      <c r="B4378" t="s">
        <v>75</v>
      </c>
      <c r="C4378" t="s">
        <v>121</v>
      </c>
      <c r="D4378" t="s">
        <v>4058</v>
      </c>
      <c r="E4378">
        <v>0</v>
      </c>
      <c r="F4378">
        <v>0</v>
      </c>
      <c r="G4378">
        <v>0</v>
      </c>
      <c r="H4378">
        <v>0</v>
      </c>
      <c r="I4378">
        <v>0</v>
      </c>
      <c r="J4378">
        <v>0</v>
      </c>
      <c r="K4378">
        <v>47</v>
      </c>
      <c r="L4378">
        <v>45</v>
      </c>
      <c r="M4378">
        <v>1</v>
      </c>
      <c r="N4378">
        <v>1</v>
      </c>
    </row>
    <row r="4379" spans="1:14" x14ac:dyDescent="0.25">
      <c r="A4379" t="s">
        <v>8474</v>
      </c>
      <c r="B4379" t="s">
        <v>75</v>
      </c>
      <c r="C4379" t="s">
        <v>122</v>
      </c>
      <c r="D4379" t="s">
        <v>4060</v>
      </c>
      <c r="E4379">
        <v>9</v>
      </c>
      <c r="F4379">
        <v>2</v>
      </c>
      <c r="G4379">
        <v>7</v>
      </c>
      <c r="H4379">
        <v>0</v>
      </c>
      <c r="I4379">
        <v>0</v>
      </c>
      <c r="J4379">
        <v>107</v>
      </c>
      <c r="K4379">
        <v>0</v>
      </c>
      <c r="L4379">
        <v>0</v>
      </c>
      <c r="M4379">
        <v>0</v>
      </c>
      <c r="N4379">
        <v>0</v>
      </c>
    </row>
    <row r="4380" spans="1:14" x14ac:dyDescent="0.25">
      <c r="A4380" t="s">
        <v>8475</v>
      </c>
      <c r="B4380" t="s">
        <v>75</v>
      </c>
      <c r="C4380" t="s">
        <v>122</v>
      </c>
      <c r="D4380" t="s">
        <v>4062</v>
      </c>
      <c r="E4380">
        <v>116</v>
      </c>
      <c r="F4380">
        <v>25</v>
      </c>
      <c r="G4380">
        <v>91</v>
      </c>
      <c r="H4380">
        <v>0</v>
      </c>
      <c r="I4380">
        <v>0</v>
      </c>
      <c r="J4380">
        <v>0</v>
      </c>
      <c r="K4380">
        <v>0</v>
      </c>
      <c r="L4380">
        <v>0</v>
      </c>
      <c r="M4380">
        <v>0</v>
      </c>
      <c r="N4380">
        <v>0</v>
      </c>
    </row>
    <row r="4381" spans="1:14" x14ac:dyDescent="0.25">
      <c r="A4381" t="s">
        <v>8476</v>
      </c>
      <c r="B4381" t="s">
        <v>75</v>
      </c>
      <c r="C4381" t="s">
        <v>122</v>
      </c>
      <c r="D4381" t="s">
        <v>4064</v>
      </c>
      <c r="E4381">
        <v>105</v>
      </c>
      <c r="F4381">
        <v>23</v>
      </c>
      <c r="G4381">
        <v>82</v>
      </c>
      <c r="H4381">
        <v>0</v>
      </c>
      <c r="I4381">
        <v>0</v>
      </c>
      <c r="J4381">
        <v>11</v>
      </c>
      <c r="K4381">
        <v>0</v>
      </c>
      <c r="L4381">
        <v>0</v>
      </c>
      <c r="M4381">
        <v>0</v>
      </c>
      <c r="N4381">
        <v>0</v>
      </c>
    </row>
    <row r="4382" spans="1:14" x14ac:dyDescent="0.25">
      <c r="A4382" t="s">
        <v>8477</v>
      </c>
      <c r="B4382" t="s">
        <v>75</v>
      </c>
      <c r="C4382" t="s">
        <v>122</v>
      </c>
      <c r="D4382" t="s">
        <v>4066</v>
      </c>
      <c r="E4382">
        <v>116</v>
      </c>
      <c r="F4382">
        <v>25</v>
      </c>
      <c r="G4382">
        <v>91</v>
      </c>
      <c r="H4382">
        <v>0</v>
      </c>
      <c r="I4382">
        <v>0</v>
      </c>
      <c r="J4382">
        <v>0</v>
      </c>
      <c r="K4382">
        <v>0</v>
      </c>
      <c r="L4382">
        <v>0</v>
      </c>
      <c r="M4382">
        <v>0</v>
      </c>
      <c r="N4382">
        <v>0</v>
      </c>
    </row>
    <row r="4383" spans="1:14" x14ac:dyDescent="0.25">
      <c r="A4383" t="s">
        <v>8478</v>
      </c>
      <c r="B4383" t="s">
        <v>75</v>
      </c>
      <c r="C4383" t="s">
        <v>122</v>
      </c>
      <c r="D4383" t="s">
        <v>4068</v>
      </c>
      <c r="E4383">
        <v>9</v>
      </c>
      <c r="F4383">
        <v>2</v>
      </c>
      <c r="G4383">
        <v>7</v>
      </c>
      <c r="H4383">
        <v>0</v>
      </c>
      <c r="I4383">
        <v>0</v>
      </c>
      <c r="J4383">
        <v>107</v>
      </c>
      <c r="K4383">
        <v>0</v>
      </c>
      <c r="L4383">
        <v>0</v>
      </c>
      <c r="M4383">
        <v>0</v>
      </c>
      <c r="N4383">
        <v>0</v>
      </c>
    </row>
    <row r="4384" spans="1:14" x14ac:dyDescent="0.25">
      <c r="A4384" t="s">
        <v>8479</v>
      </c>
      <c r="B4384" t="s">
        <v>75</v>
      </c>
      <c r="C4384" t="s">
        <v>122</v>
      </c>
      <c r="D4384" t="s">
        <v>4050</v>
      </c>
      <c r="E4384">
        <v>107</v>
      </c>
      <c r="F4384">
        <v>25</v>
      </c>
      <c r="G4384">
        <v>82</v>
      </c>
      <c r="H4384">
        <v>0</v>
      </c>
      <c r="I4384">
        <v>0</v>
      </c>
      <c r="J4384">
        <v>9</v>
      </c>
      <c r="K4384">
        <v>0</v>
      </c>
      <c r="L4384">
        <v>0</v>
      </c>
      <c r="M4384">
        <v>0</v>
      </c>
      <c r="N4384">
        <v>0</v>
      </c>
    </row>
    <row r="4385" spans="1:14" x14ac:dyDescent="0.25">
      <c r="A4385" t="s">
        <v>8480</v>
      </c>
      <c r="B4385" t="s">
        <v>75</v>
      </c>
      <c r="C4385" t="s">
        <v>122</v>
      </c>
      <c r="D4385" t="s">
        <v>4052</v>
      </c>
      <c r="E4385">
        <v>9</v>
      </c>
      <c r="F4385">
        <v>2</v>
      </c>
      <c r="G4385">
        <v>7</v>
      </c>
      <c r="H4385">
        <v>0</v>
      </c>
      <c r="I4385">
        <v>0</v>
      </c>
      <c r="J4385">
        <v>107</v>
      </c>
      <c r="K4385">
        <v>0</v>
      </c>
      <c r="L4385">
        <v>0</v>
      </c>
      <c r="M4385">
        <v>0</v>
      </c>
      <c r="N4385">
        <v>0</v>
      </c>
    </row>
    <row r="4386" spans="1:14" x14ac:dyDescent="0.25">
      <c r="A4386" t="s">
        <v>8481</v>
      </c>
      <c r="B4386" t="s">
        <v>75</v>
      </c>
      <c r="C4386" t="s">
        <v>122</v>
      </c>
      <c r="D4386" t="s">
        <v>4054</v>
      </c>
      <c r="E4386">
        <v>105</v>
      </c>
      <c r="F4386">
        <v>23</v>
      </c>
      <c r="G4386">
        <v>82</v>
      </c>
      <c r="H4386">
        <v>0</v>
      </c>
      <c r="I4386">
        <v>0</v>
      </c>
      <c r="J4386">
        <v>11</v>
      </c>
      <c r="K4386">
        <v>0</v>
      </c>
      <c r="L4386">
        <v>0</v>
      </c>
      <c r="M4386">
        <v>0</v>
      </c>
      <c r="N4386">
        <v>0</v>
      </c>
    </row>
    <row r="4387" spans="1:14" x14ac:dyDescent="0.25">
      <c r="A4387" t="s">
        <v>8482</v>
      </c>
      <c r="B4387" t="s">
        <v>75</v>
      </c>
      <c r="C4387" t="s">
        <v>122</v>
      </c>
      <c r="D4387" t="s">
        <v>4056</v>
      </c>
      <c r="E4387">
        <v>0</v>
      </c>
      <c r="F4387">
        <v>0</v>
      </c>
      <c r="G4387">
        <v>0</v>
      </c>
      <c r="H4387">
        <v>0</v>
      </c>
      <c r="I4387">
        <v>0</v>
      </c>
      <c r="J4387">
        <v>0</v>
      </c>
      <c r="K4387">
        <v>89</v>
      </c>
      <c r="L4387">
        <v>89</v>
      </c>
      <c r="M4387">
        <v>0</v>
      </c>
      <c r="N4387">
        <v>0</v>
      </c>
    </row>
    <row r="4388" spans="1:14" x14ac:dyDescent="0.25">
      <c r="A4388" t="s">
        <v>8483</v>
      </c>
      <c r="B4388" t="s">
        <v>75</v>
      </c>
      <c r="C4388" t="s">
        <v>122</v>
      </c>
      <c r="D4388" t="s">
        <v>4058</v>
      </c>
      <c r="E4388">
        <v>0</v>
      </c>
      <c r="F4388">
        <v>0</v>
      </c>
      <c r="G4388">
        <v>0</v>
      </c>
      <c r="H4388">
        <v>0</v>
      </c>
      <c r="I4388">
        <v>0</v>
      </c>
      <c r="J4388">
        <v>0</v>
      </c>
      <c r="K4388">
        <v>75</v>
      </c>
      <c r="L4388">
        <v>75</v>
      </c>
      <c r="M4388">
        <v>0</v>
      </c>
      <c r="N4388">
        <v>0</v>
      </c>
    </row>
    <row r="4389" spans="1:14" x14ac:dyDescent="0.25">
      <c r="A4389" t="s">
        <v>8484</v>
      </c>
      <c r="B4389" t="s">
        <v>75</v>
      </c>
      <c r="C4389" t="s">
        <v>123</v>
      </c>
      <c r="D4389" t="s">
        <v>4060</v>
      </c>
      <c r="E4389">
        <v>5</v>
      </c>
      <c r="F4389">
        <v>3</v>
      </c>
      <c r="G4389">
        <v>2</v>
      </c>
      <c r="H4389">
        <v>0</v>
      </c>
      <c r="I4389">
        <v>0</v>
      </c>
      <c r="J4389">
        <v>22</v>
      </c>
      <c r="K4389">
        <v>0</v>
      </c>
      <c r="L4389">
        <v>0</v>
      </c>
      <c r="M4389">
        <v>0</v>
      </c>
      <c r="N4389">
        <v>0</v>
      </c>
    </row>
    <row r="4390" spans="1:14" x14ac:dyDescent="0.25">
      <c r="A4390" t="s">
        <v>8485</v>
      </c>
      <c r="B4390" t="s">
        <v>75</v>
      </c>
      <c r="C4390" t="s">
        <v>123</v>
      </c>
      <c r="D4390" t="s">
        <v>4062</v>
      </c>
      <c r="E4390">
        <v>27</v>
      </c>
      <c r="F4390">
        <v>5</v>
      </c>
      <c r="G4390">
        <v>21</v>
      </c>
      <c r="H4390">
        <v>0</v>
      </c>
      <c r="I4390">
        <v>1</v>
      </c>
      <c r="J4390">
        <v>0</v>
      </c>
      <c r="K4390">
        <v>0</v>
      </c>
      <c r="L4390">
        <v>0</v>
      </c>
      <c r="M4390">
        <v>0</v>
      </c>
      <c r="N4390">
        <v>0</v>
      </c>
    </row>
    <row r="4391" spans="1:14" x14ac:dyDescent="0.25">
      <c r="A4391" t="s">
        <v>8486</v>
      </c>
      <c r="B4391" t="s">
        <v>75</v>
      </c>
      <c r="C4391" t="s">
        <v>123</v>
      </c>
      <c r="D4391" t="s">
        <v>4064</v>
      </c>
      <c r="E4391">
        <v>20</v>
      </c>
      <c r="F4391">
        <v>4</v>
      </c>
      <c r="G4391">
        <v>16</v>
      </c>
      <c r="H4391">
        <v>0</v>
      </c>
      <c r="I4391">
        <v>0</v>
      </c>
      <c r="J4391">
        <v>7</v>
      </c>
      <c r="K4391">
        <v>0</v>
      </c>
      <c r="L4391">
        <v>0</v>
      </c>
      <c r="M4391">
        <v>0</v>
      </c>
      <c r="N4391">
        <v>0</v>
      </c>
    </row>
    <row r="4392" spans="1:14" x14ac:dyDescent="0.25">
      <c r="A4392" t="s">
        <v>8487</v>
      </c>
      <c r="B4392" t="s">
        <v>75</v>
      </c>
      <c r="C4392" t="s">
        <v>123</v>
      </c>
      <c r="D4392" t="s">
        <v>4066</v>
      </c>
      <c r="E4392">
        <v>27</v>
      </c>
      <c r="F4392">
        <v>5</v>
      </c>
      <c r="G4392">
        <v>21</v>
      </c>
      <c r="H4392">
        <v>0</v>
      </c>
      <c r="I4392">
        <v>1</v>
      </c>
      <c r="J4392">
        <v>0</v>
      </c>
      <c r="K4392">
        <v>0</v>
      </c>
      <c r="L4392">
        <v>0</v>
      </c>
      <c r="M4392">
        <v>0</v>
      </c>
      <c r="N4392">
        <v>0</v>
      </c>
    </row>
    <row r="4393" spans="1:14" x14ac:dyDescent="0.25">
      <c r="A4393" t="s">
        <v>8488</v>
      </c>
      <c r="B4393" t="s">
        <v>75</v>
      </c>
      <c r="C4393" t="s">
        <v>123</v>
      </c>
      <c r="D4393" t="s">
        <v>4068</v>
      </c>
      <c r="E4393">
        <v>5</v>
      </c>
      <c r="F4393">
        <v>2</v>
      </c>
      <c r="G4393">
        <v>2</v>
      </c>
      <c r="H4393">
        <v>0</v>
      </c>
      <c r="I4393">
        <v>1</v>
      </c>
      <c r="J4393">
        <v>22</v>
      </c>
      <c r="K4393">
        <v>0</v>
      </c>
      <c r="L4393">
        <v>0</v>
      </c>
      <c r="M4393">
        <v>0</v>
      </c>
      <c r="N4393">
        <v>0</v>
      </c>
    </row>
    <row r="4394" spans="1:14" x14ac:dyDescent="0.25">
      <c r="A4394" t="s">
        <v>8489</v>
      </c>
      <c r="B4394" t="s">
        <v>75</v>
      </c>
      <c r="C4394" t="s">
        <v>123</v>
      </c>
      <c r="D4394" t="s">
        <v>4050</v>
      </c>
      <c r="E4394">
        <v>22</v>
      </c>
      <c r="F4394">
        <v>5</v>
      </c>
      <c r="G4394">
        <v>17</v>
      </c>
      <c r="H4394">
        <v>0</v>
      </c>
      <c r="I4394">
        <v>0</v>
      </c>
      <c r="J4394">
        <v>5</v>
      </c>
      <c r="K4394">
        <v>0</v>
      </c>
      <c r="L4394">
        <v>0</v>
      </c>
      <c r="M4394">
        <v>0</v>
      </c>
      <c r="N4394">
        <v>0</v>
      </c>
    </row>
    <row r="4395" spans="1:14" x14ac:dyDescent="0.25">
      <c r="A4395" t="s">
        <v>8490</v>
      </c>
      <c r="B4395" t="s">
        <v>75</v>
      </c>
      <c r="C4395" t="s">
        <v>123</v>
      </c>
      <c r="D4395" t="s">
        <v>4052</v>
      </c>
      <c r="E4395">
        <v>5</v>
      </c>
      <c r="F4395">
        <v>1</v>
      </c>
      <c r="G4395">
        <v>3</v>
      </c>
      <c r="H4395">
        <v>1</v>
      </c>
      <c r="I4395">
        <v>0</v>
      </c>
      <c r="J4395">
        <v>22</v>
      </c>
      <c r="K4395">
        <v>0</v>
      </c>
      <c r="L4395">
        <v>0</v>
      </c>
      <c r="M4395">
        <v>0</v>
      </c>
      <c r="N4395">
        <v>0</v>
      </c>
    </row>
    <row r="4396" spans="1:14" x14ac:dyDescent="0.25">
      <c r="A4396" t="s">
        <v>8491</v>
      </c>
      <c r="B4396" t="s">
        <v>75</v>
      </c>
      <c r="C4396" t="s">
        <v>123</v>
      </c>
      <c r="D4396" t="s">
        <v>4054</v>
      </c>
      <c r="E4396">
        <v>22</v>
      </c>
      <c r="F4396">
        <v>4</v>
      </c>
      <c r="G4396">
        <v>18</v>
      </c>
      <c r="H4396">
        <v>0</v>
      </c>
      <c r="I4396">
        <v>0</v>
      </c>
      <c r="J4396">
        <v>5</v>
      </c>
      <c r="K4396">
        <v>0</v>
      </c>
      <c r="L4396">
        <v>0</v>
      </c>
      <c r="M4396">
        <v>0</v>
      </c>
      <c r="N4396">
        <v>0</v>
      </c>
    </row>
    <row r="4397" spans="1:14" x14ac:dyDescent="0.25">
      <c r="A4397" t="s">
        <v>8492</v>
      </c>
      <c r="B4397" t="s">
        <v>75</v>
      </c>
      <c r="C4397" t="s">
        <v>123</v>
      </c>
      <c r="D4397" t="s">
        <v>4056</v>
      </c>
      <c r="E4397">
        <v>0</v>
      </c>
      <c r="F4397">
        <v>0</v>
      </c>
      <c r="G4397">
        <v>0</v>
      </c>
      <c r="H4397">
        <v>0</v>
      </c>
      <c r="I4397">
        <v>0</v>
      </c>
      <c r="J4397">
        <v>0</v>
      </c>
      <c r="K4397">
        <v>21</v>
      </c>
      <c r="L4397">
        <v>20</v>
      </c>
      <c r="M4397">
        <v>1</v>
      </c>
      <c r="N4397">
        <v>0</v>
      </c>
    </row>
    <row r="4398" spans="1:14" x14ac:dyDescent="0.25">
      <c r="A4398" t="s">
        <v>8493</v>
      </c>
      <c r="B4398" t="s">
        <v>75</v>
      </c>
      <c r="C4398" t="s">
        <v>123</v>
      </c>
      <c r="D4398" t="s">
        <v>4058</v>
      </c>
      <c r="E4398">
        <v>0</v>
      </c>
      <c r="F4398">
        <v>0</v>
      </c>
      <c r="G4398">
        <v>0</v>
      </c>
      <c r="H4398">
        <v>0</v>
      </c>
      <c r="I4398">
        <v>0</v>
      </c>
      <c r="J4398">
        <v>0</v>
      </c>
      <c r="K4398">
        <v>19</v>
      </c>
      <c r="L4398">
        <v>18</v>
      </c>
      <c r="M4398">
        <v>1</v>
      </c>
      <c r="N4398">
        <v>0</v>
      </c>
    </row>
    <row r="4399" spans="1:14" x14ac:dyDescent="0.25">
      <c r="A4399" t="s">
        <v>8494</v>
      </c>
      <c r="B4399" t="s">
        <v>75</v>
      </c>
      <c r="C4399" t="s">
        <v>124</v>
      </c>
      <c r="D4399" t="s">
        <v>4060</v>
      </c>
      <c r="E4399">
        <v>6</v>
      </c>
      <c r="F4399">
        <v>0</v>
      </c>
      <c r="G4399">
        <v>5</v>
      </c>
      <c r="H4399">
        <v>1</v>
      </c>
      <c r="I4399">
        <v>0</v>
      </c>
      <c r="J4399">
        <v>58</v>
      </c>
      <c r="K4399">
        <v>0</v>
      </c>
      <c r="L4399">
        <v>0</v>
      </c>
      <c r="M4399">
        <v>0</v>
      </c>
      <c r="N4399">
        <v>0</v>
      </c>
    </row>
    <row r="4400" spans="1:14" x14ac:dyDescent="0.25">
      <c r="A4400" t="s">
        <v>8495</v>
      </c>
      <c r="B4400" t="s">
        <v>75</v>
      </c>
      <c r="C4400" t="s">
        <v>124</v>
      </c>
      <c r="D4400" t="s">
        <v>4062</v>
      </c>
      <c r="E4400">
        <v>64</v>
      </c>
      <c r="F4400">
        <v>6</v>
      </c>
      <c r="G4400">
        <v>57</v>
      </c>
      <c r="H4400">
        <v>0</v>
      </c>
      <c r="I4400">
        <v>1</v>
      </c>
      <c r="J4400">
        <v>0</v>
      </c>
      <c r="K4400">
        <v>0</v>
      </c>
      <c r="L4400">
        <v>0</v>
      </c>
      <c r="M4400">
        <v>0</v>
      </c>
      <c r="N4400">
        <v>0</v>
      </c>
    </row>
    <row r="4401" spans="1:14" x14ac:dyDescent="0.25">
      <c r="A4401" t="s">
        <v>8496</v>
      </c>
      <c r="B4401" t="s">
        <v>75</v>
      </c>
      <c r="C4401" t="s">
        <v>124</v>
      </c>
      <c r="D4401" t="s">
        <v>4064</v>
      </c>
      <c r="E4401">
        <v>57</v>
      </c>
      <c r="F4401">
        <v>6</v>
      </c>
      <c r="G4401">
        <v>51</v>
      </c>
      <c r="H4401">
        <v>0</v>
      </c>
      <c r="I4401">
        <v>0</v>
      </c>
      <c r="J4401">
        <v>7</v>
      </c>
      <c r="K4401">
        <v>0</v>
      </c>
      <c r="L4401">
        <v>0</v>
      </c>
      <c r="M4401">
        <v>0</v>
      </c>
      <c r="N4401">
        <v>0</v>
      </c>
    </row>
    <row r="4402" spans="1:14" x14ac:dyDescent="0.25">
      <c r="A4402" t="s">
        <v>8497</v>
      </c>
      <c r="B4402" t="s">
        <v>75</v>
      </c>
      <c r="C4402" t="s">
        <v>124</v>
      </c>
      <c r="D4402" t="s">
        <v>4066</v>
      </c>
      <c r="E4402">
        <v>64</v>
      </c>
      <c r="F4402">
        <v>6</v>
      </c>
      <c r="G4402">
        <v>57</v>
      </c>
      <c r="H4402">
        <v>0</v>
      </c>
      <c r="I4402">
        <v>1</v>
      </c>
      <c r="J4402">
        <v>0</v>
      </c>
      <c r="K4402">
        <v>0</v>
      </c>
      <c r="L4402">
        <v>0</v>
      </c>
      <c r="M4402">
        <v>0</v>
      </c>
      <c r="N4402">
        <v>0</v>
      </c>
    </row>
    <row r="4403" spans="1:14" x14ac:dyDescent="0.25">
      <c r="A4403" t="s">
        <v>8498</v>
      </c>
      <c r="B4403" t="s">
        <v>75</v>
      </c>
      <c r="C4403" t="s">
        <v>124</v>
      </c>
      <c r="D4403" t="s">
        <v>4068</v>
      </c>
      <c r="E4403">
        <v>6</v>
      </c>
      <c r="F4403">
        <v>0</v>
      </c>
      <c r="G4403">
        <v>5</v>
      </c>
      <c r="H4403">
        <v>1</v>
      </c>
      <c r="I4403">
        <v>0</v>
      </c>
      <c r="J4403">
        <v>58</v>
      </c>
      <c r="K4403">
        <v>0</v>
      </c>
      <c r="L4403">
        <v>0</v>
      </c>
      <c r="M4403">
        <v>0</v>
      </c>
      <c r="N4403">
        <v>0</v>
      </c>
    </row>
    <row r="4404" spans="1:14" x14ac:dyDescent="0.25">
      <c r="A4404" t="s">
        <v>8499</v>
      </c>
      <c r="B4404" t="s">
        <v>75</v>
      </c>
      <c r="C4404" t="s">
        <v>124</v>
      </c>
      <c r="D4404" t="s">
        <v>4050</v>
      </c>
      <c r="E4404">
        <v>58</v>
      </c>
      <c r="F4404">
        <v>7</v>
      </c>
      <c r="G4404">
        <v>51</v>
      </c>
      <c r="H4404">
        <v>0</v>
      </c>
      <c r="I4404">
        <v>0</v>
      </c>
      <c r="J4404">
        <v>6</v>
      </c>
      <c r="K4404">
        <v>0</v>
      </c>
      <c r="L4404">
        <v>0</v>
      </c>
      <c r="M4404">
        <v>0</v>
      </c>
      <c r="N4404">
        <v>0</v>
      </c>
    </row>
    <row r="4405" spans="1:14" x14ac:dyDescent="0.25">
      <c r="A4405" t="s">
        <v>8500</v>
      </c>
      <c r="B4405" t="s">
        <v>75</v>
      </c>
      <c r="C4405" t="s">
        <v>124</v>
      </c>
      <c r="D4405" t="s">
        <v>4052</v>
      </c>
      <c r="E4405">
        <v>6</v>
      </c>
      <c r="F4405">
        <v>0</v>
      </c>
      <c r="G4405">
        <v>5</v>
      </c>
      <c r="H4405">
        <v>0</v>
      </c>
      <c r="I4405">
        <v>1</v>
      </c>
      <c r="J4405">
        <v>58</v>
      </c>
      <c r="K4405">
        <v>0</v>
      </c>
      <c r="L4405">
        <v>0</v>
      </c>
      <c r="M4405">
        <v>0</v>
      </c>
      <c r="N4405">
        <v>0</v>
      </c>
    </row>
    <row r="4406" spans="1:14" x14ac:dyDescent="0.25">
      <c r="A4406" t="s">
        <v>8501</v>
      </c>
      <c r="B4406" t="s">
        <v>75</v>
      </c>
      <c r="C4406" t="s">
        <v>124</v>
      </c>
      <c r="D4406" t="s">
        <v>4054</v>
      </c>
      <c r="E4406">
        <v>58</v>
      </c>
      <c r="F4406">
        <v>6</v>
      </c>
      <c r="G4406">
        <v>52</v>
      </c>
      <c r="H4406">
        <v>0</v>
      </c>
      <c r="I4406">
        <v>0</v>
      </c>
      <c r="J4406">
        <v>6</v>
      </c>
      <c r="K4406">
        <v>0</v>
      </c>
      <c r="L4406">
        <v>0</v>
      </c>
      <c r="M4406">
        <v>0</v>
      </c>
      <c r="N4406">
        <v>0</v>
      </c>
    </row>
    <row r="4407" spans="1:14" x14ac:dyDescent="0.25">
      <c r="A4407" t="s">
        <v>8502</v>
      </c>
      <c r="B4407" t="s">
        <v>75</v>
      </c>
      <c r="C4407" t="s">
        <v>124</v>
      </c>
      <c r="D4407" t="s">
        <v>4056</v>
      </c>
      <c r="E4407">
        <v>0</v>
      </c>
      <c r="F4407">
        <v>0</v>
      </c>
      <c r="G4407">
        <v>0</v>
      </c>
      <c r="H4407">
        <v>0</v>
      </c>
      <c r="I4407">
        <v>0</v>
      </c>
      <c r="J4407">
        <v>0</v>
      </c>
      <c r="K4407">
        <v>50</v>
      </c>
      <c r="L4407">
        <v>49</v>
      </c>
      <c r="M4407">
        <v>1</v>
      </c>
      <c r="N4407">
        <v>0</v>
      </c>
    </row>
    <row r="4408" spans="1:14" x14ac:dyDescent="0.25">
      <c r="A4408" t="s">
        <v>8503</v>
      </c>
      <c r="B4408" t="s">
        <v>75</v>
      </c>
      <c r="C4408" t="s">
        <v>124</v>
      </c>
      <c r="D4408" t="s">
        <v>4058</v>
      </c>
      <c r="E4408">
        <v>0</v>
      </c>
      <c r="F4408">
        <v>0</v>
      </c>
      <c r="G4408">
        <v>0</v>
      </c>
      <c r="H4408">
        <v>0</v>
      </c>
      <c r="I4408">
        <v>0</v>
      </c>
      <c r="J4408">
        <v>0</v>
      </c>
      <c r="K4408">
        <v>43</v>
      </c>
      <c r="L4408">
        <v>42</v>
      </c>
      <c r="M4408">
        <v>0</v>
      </c>
      <c r="N4408">
        <v>1</v>
      </c>
    </row>
    <row r="4409" spans="1:14" x14ac:dyDescent="0.25">
      <c r="A4409" t="s">
        <v>8504</v>
      </c>
      <c r="B4409" t="s">
        <v>75</v>
      </c>
      <c r="C4409" t="s">
        <v>125</v>
      </c>
      <c r="D4409" t="s">
        <v>4060</v>
      </c>
      <c r="E4409">
        <v>29</v>
      </c>
      <c r="F4409">
        <v>1</v>
      </c>
      <c r="G4409">
        <v>26</v>
      </c>
      <c r="H4409">
        <v>2</v>
      </c>
      <c r="I4409">
        <v>0</v>
      </c>
      <c r="J4409">
        <v>182</v>
      </c>
      <c r="K4409">
        <v>0</v>
      </c>
      <c r="L4409">
        <v>0</v>
      </c>
      <c r="M4409">
        <v>0</v>
      </c>
      <c r="N4409">
        <v>0</v>
      </c>
    </row>
    <row r="4410" spans="1:14" x14ac:dyDescent="0.25">
      <c r="A4410" t="s">
        <v>8505</v>
      </c>
      <c r="B4410" t="s">
        <v>75</v>
      </c>
      <c r="C4410" t="s">
        <v>125</v>
      </c>
      <c r="D4410" t="s">
        <v>4062</v>
      </c>
      <c r="E4410">
        <v>211</v>
      </c>
      <c r="F4410">
        <v>32</v>
      </c>
      <c r="G4410">
        <v>170</v>
      </c>
      <c r="H4410">
        <v>5</v>
      </c>
      <c r="I4410">
        <v>4</v>
      </c>
      <c r="J4410">
        <v>0</v>
      </c>
      <c r="K4410">
        <v>0</v>
      </c>
      <c r="L4410">
        <v>0</v>
      </c>
      <c r="M4410">
        <v>0</v>
      </c>
      <c r="N4410">
        <v>0</v>
      </c>
    </row>
    <row r="4411" spans="1:14" x14ac:dyDescent="0.25">
      <c r="A4411" t="s">
        <v>8506</v>
      </c>
      <c r="B4411" t="s">
        <v>75</v>
      </c>
      <c r="C4411" t="s">
        <v>125</v>
      </c>
      <c r="D4411" t="s">
        <v>4064</v>
      </c>
      <c r="E4411">
        <v>166</v>
      </c>
      <c r="F4411">
        <v>21</v>
      </c>
      <c r="G4411">
        <v>144</v>
      </c>
      <c r="H4411">
        <v>1</v>
      </c>
      <c r="I4411">
        <v>0</v>
      </c>
      <c r="J4411">
        <v>45</v>
      </c>
      <c r="K4411">
        <v>0</v>
      </c>
      <c r="L4411">
        <v>0</v>
      </c>
      <c r="M4411">
        <v>0</v>
      </c>
      <c r="N4411">
        <v>0</v>
      </c>
    </row>
    <row r="4412" spans="1:14" x14ac:dyDescent="0.25">
      <c r="A4412" t="s">
        <v>8507</v>
      </c>
      <c r="B4412" t="s">
        <v>75</v>
      </c>
      <c r="C4412" t="s">
        <v>125</v>
      </c>
      <c r="D4412" t="s">
        <v>4066</v>
      </c>
      <c r="E4412">
        <v>211</v>
      </c>
      <c r="F4412">
        <v>32</v>
      </c>
      <c r="G4412">
        <v>170</v>
      </c>
      <c r="H4412">
        <v>5</v>
      </c>
      <c r="I4412">
        <v>4</v>
      </c>
      <c r="J4412">
        <v>0</v>
      </c>
      <c r="K4412">
        <v>0</v>
      </c>
      <c r="L4412">
        <v>0</v>
      </c>
      <c r="M4412">
        <v>0</v>
      </c>
      <c r="N4412">
        <v>0</v>
      </c>
    </row>
    <row r="4413" spans="1:14" x14ac:dyDescent="0.25">
      <c r="A4413" t="s">
        <v>8508</v>
      </c>
      <c r="B4413" t="s">
        <v>75</v>
      </c>
      <c r="C4413" t="s">
        <v>125</v>
      </c>
      <c r="D4413" t="s">
        <v>4068</v>
      </c>
      <c r="E4413">
        <v>29</v>
      </c>
      <c r="F4413">
        <v>1</v>
      </c>
      <c r="G4413">
        <v>21</v>
      </c>
      <c r="H4413">
        <v>3</v>
      </c>
      <c r="I4413">
        <v>4</v>
      </c>
      <c r="J4413">
        <v>182</v>
      </c>
      <c r="K4413">
        <v>0</v>
      </c>
      <c r="L4413">
        <v>0</v>
      </c>
      <c r="M4413">
        <v>0</v>
      </c>
      <c r="N4413">
        <v>0</v>
      </c>
    </row>
    <row r="4414" spans="1:14" x14ac:dyDescent="0.25">
      <c r="A4414" t="s">
        <v>8509</v>
      </c>
      <c r="B4414" t="s">
        <v>75</v>
      </c>
      <c r="C4414" t="s">
        <v>125</v>
      </c>
      <c r="D4414" t="s">
        <v>4050</v>
      </c>
      <c r="E4414">
        <v>182</v>
      </c>
      <c r="F4414">
        <v>34</v>
      </c>
      <c r="G4414">
        <v>147</v>
      </c>
      <c r="H4414">
        <v>1</v>
      </c>
      <c r="I4414">
        <v>0</v>
      </c>
      <c r="J4414">
        <v>29</v>
      </c>
      <c r="K4414">
        <v>0</v>
      </c>
      <c r="L4414">
        <v>0</v>
      </c>
      <c r="M4414">
        <v>0</v>
      </c>
      <c r="N4414">
        <v>0</v>
      </c>
    </row>
    <row r="4415" spans="1:14" x14ac:dyDescent="0.25">
      <c r="A4415" t="s">
        <v>8510</v>
      </c>
      <c r="B4415" t="s">
        <v>75</v>
      </c>
      <c r="C4415" t="s">
        <v>125</v>
      </c>
      <c r="D4415" t="s">
        <v>4052</v>
      </c>
      <c r="E4415">
        <v>29</v>
      </c>
      <c r="F4415">
        <v>1</v>
      </c>
      <c r="G4415">
        <v>25</v>
      </c>
      <c r="H4415">
        <v>3</v>
      </c>
      <c r="I4415">
        <v>0</v>
      </c>
      <c r="J4415">
        <v>182</v>
      </c>
      <c r="K4415">
        <v>0</v>
      </c>
      <c r="L4415">
        <v>0</v>
      </c>
      <c r="M4415">
        <v>0</v>
      </c>
      <c r="N4415">
        <v>0</v>
      </c>
    </row>
    <row r="4416" spans="1:14" x14ac:dyDescent="0.25">
      <c r="A4416" t="s">
        <v>8511</v>
      </c>
      <c r="B4416" t="s">
        <v>75</v>
      </c>
      <c r="C4416" t="s">
        <v>125</v>
      </c>
      <c r="D4416" t="s">
        <v>4054</v>
      </c>
      <c r="E4416">
        <v>167</v>
      </c>
      <c r="F4416">
        <v>21</v>
      </c>
      <c r="G4416">
        <v>145</v>
      </c>
      <c r="H4416">
        <v>1</v>
      </c>
      <c r="I4416">
        <v>0</v>
      </c>
      <c r="J4416">
        <v>44</v>
      </c>
      <c r="K4416">
        <v>0</v>
      </c>
      <c r="L4416">
        <v>0</v>
      </c>
      <c r="M4416">
        <v>0</v>
      </c>
      <c r="N4416">
        <v>0</v>
      </c>
    </row>
    <row r="4417" spans="1:14" x14ac:dyDescent="0.25">
      <c r="A4417" t="s">
        <v>8512</v>
      </c>
      <c r="B4417" t="s">
        <v>75</v>
      </c>
      <c r="C4417" t="s">
        <v>125</v>
      </c>
      <c r="D4417" t="s">
        <v>4056</v>
      </c>
      <c r="E4417">
        <v>0</v>
      </c>
      <c r="F4417">
        <v>0</v>
      </c>
      <c r="G4417">
        <v>0</v>
      </c>
      <c r="H4417">
        <v>0</v>
      </c>
      <c r="I4417">
        <v>0</v>
      </c>
      <c r="J4417">
        <v>0</v>
      </c>
      <c r="K4417">
        <v>158</v>
      </c>
      <c r="L4417">
        <v>154</v>
      </c>
      <c r="M4417">
        <v>4</v>
      </c>
      <c r="N4417">
        <v>0</v>
      </c>
    </row>
    <row r="4418" spans="1:14" x14ac:dyDescent="0.25">
      <c r="A4418" t="s">
        <v>8513</v>
      </c>
      <c r="B4418" t="s">
        <v>75</v>
      </c>
      <c r="C4418" t="s">
        <v>125</v>
      </c>
      <c r="D4418" t="s">
        <v>4058</v>
      </c>
      <c r="E4418">
        <v>0</v>
      </c>
      <c r="F4418">
        <v>0</v>
      </c>
      <c r="G4418">
        <v>0</v>
      </c>
      <c r="H4418">
        <v>0</v>
      </c>
      <c r="I4418">
        <v>0</v>
      </c>
      <c r="J4418">
        <v>0</v>
      </c>
      <c r="K4418">
        <v>134</v>
      </c>
      <c r="L4418">
        <v>131</v>
      </c>
      <c r="M4418">
        <v>3</v>
      </c>
      <c r="N4418">
        <v>0</v>
      </c>
    </row>
    <row r="4419" spans="1:14" x14ac:dyDescent="0.25">
      <c r="A4419" t="s">
        <v>8514</v>
      </c>
      <c r="B4419" t="s">
        <v>75</v>
      </c>
      <c r="C4419" t="s">
        <v>126</v>
      </c>
      <c r="D4419" t="s">
        <v>4060</v>
      </c>
      <c r="E4419">
        <v>40</v>
      </c>
      <c r="F4419">
        <v>8</v>
      </c>
      <c r="G4419">
        <v>27</v>
      </c>
      <c r="H4419">
        <v>5</v>
      </c>
      <c r="I4419">
        <v>0</v>
      </c>
      <c r="J4419">
        <v>170</v>
      </c>
      <c r="K4419">
        <v>0</v>
      </c>
      <c r="L4419">
        <v>0</v>
      </c>
      <c r="M4419">
        <v>0</v>
      </c>
      <c r="N4419">
        <v>0</v>
      </c>
    </row>
    <row r="4420" spans="1:14" x14ac:dyDescent="0.25">
      <c r="A4420" t="s">
        <v>8515</v>
      </c>
      <c r="B4420" t="s">
        <v>75</v>
      </c>
      <c r="C4420" t="s">
        <v>126</v>
      </c>
      <c r="D4420" t="s">
        <v>4062</v>
      </c>
      <c r="E4420">
        <v>210</v>
      </c>
      <c r="F4420">
        <v>37</v>
      </c>
      <c r="G4420">
        <v>163</v>
      </c>
      <c r="H4420">
        <v>5</v>
      </c>
      <c r="I4420">
        <v>5</v>
      </c>
      <c r="J4420">
        <v>0</v>
      </c>
      <c r="K4420">
        <v>0</v>
      </c>
      <c r="L4420">
        <v>0</v>
      </c>
      <c r="M4420">
        <v>0</v>
      </c>
      <c r="N4420">
        <v>0</v>
      </c>
    </row>
    <row r="4421" spans="1:14" x14ac:dyDescent="0.25">
      <c r="A4421" t="s">
        <v>8516</v>
      </c>
      <c r="B4421" t="s">
        <v>75</v>
      </c>
      <c r="C4421" t="s">
        <v>126</v>
      </c>
      <c r="D4421" t="s">
        <v>4064</v>
      </c>
      <c r="E4421">
        <v>157</v>
      </c>
      <c r="F4421">
        <v>21</v>
      </c>
      <c r="G4421">
        <v>134</v>
      </c>
      <c r="H4421">
        <v>2</v>
      </c>
      <c r="I4421">
        <v>0</v>
      </c>
      <c r="J4421">
        <v>53</v>
      </c>
      <c r="K4421">
        <v>0</v>
      </c>
      <c r="L4421">
        <v>0</v>
      </c>
      <c r="M4421">
        <v>0</v>
      </c>
      <c r="N4421">
        <v>0</v>
      </c>
    </row>
    <row r="4422" spans="1:14" x14ac:dyDescent="0.25">
      <c r="A4422" t="s">
        <v>8517</v>
      </c>
      <c r="B4422" t="s">
        <v>75</v>
      </c>
      <c r="C4422" t="s">
        <v>126</v>
      </c>
      <c r="D4422" t="s">
        <v>4066</v>
      </c>
      <c r="E4422">
        <v>210</v>
      </c>
      <c r="F4422">
        <v>37</v>
      </c>
      <c r="G4422">
        <v>163</v>
      </c>
      <c r="H4422">
        <v>5</v>
      </c>
      <c r="I4422">
        <v>5</v>
      </c>
      <c r="J4422">
        <v>0</v>
      </c>
      <c r="K4422">
        <v>0</v>
      </c>
      <c r="L4422">
        <v>0</v>
      </c>
      <c r="M4422">
        <v>0</v>
      </c>
      <c r="N4422">
        <v>0</v>
      </c>
    </row>
    <row r="4423" spans="1:14" x14ac:dyDescent="0.25">
      <c r="A4423" t="s">
        <v>8518</v>
      </c>
      <c r="B4423" t="s">
        <v>75</v>
      </c>
      <c r="C4423" t="s">
        <v>126</v>
      </c>
      <c r="D4423" t="s">
        <v>4068</v>
      </c>
      <c r="E4423">
        <v>40</v>
      </c>
      <c r="F4423">
        <v>8</v>
      </c>
      <c r="G4423">
        <v>25</v>
      </c>
      <c r="H4423">
        <v>4</v>
      </c>
      <c r="I4423">
        <v>3</v>
      </c>
      <c r="J4423">
        <v>170</v>
      </c>
      <c r="K4423">
        <v>0</v>
      </c>
      <c r="L4423">
        <v>0</v>
      </c>
      <c r="M4423">
        <v>0</v>
      </c>
      <c r="N4423">
        <v>0</v>
      </c>
    </row>
    <row r="4424" spans="1:14" x14ac:dyDescent="0.25">
      <c r="A4424" t="s">
        <v>8519</v>
      </c>
      <c r="B4424" t="s">
        <v>75</v>
      </c>
      <c r="C4424" t="s">
        <v>126</v>
      </c>
      <c r="D4424" t="s">
        <v>4050</v>
      </c>
      <c r="E4424">
        <v>170</v>
      </c>
      <c r="F4424">
        <v>41</v>
      </c>
      <c r="G4424">
        <v>127</v>
      </c>
      <c r="H4424">
        <v>1</v>
      </c>
      <c r="I4424">
        <v>1</v>
      </c>
      <c r="J4424">
        <v>40</v>
      </c>
      <c r="K4424">
        <v>0</v>
      </c>
      <c r="L4424">
        <v>0</v>
      </c>
      <c r="M4424">
        <v>0</v>
      </c>
      <c r="N4424">
        <v>0</v>
      </c>
    </row>
    <row r="4425" spans="1:14" x14ac:dyDescent="0.25">
      <c r="A4425" t="s">
        <v>8520</v>
      </c>
      <c r="B4425" t="s">
        <v>75</v>
      </c>
      <c r="C4425" t="s">
        <v>126</v>
      </c>
      <c r="D4425" t="s">
        <v>4052</v>
      </c>
      <c r="E4425">
        <v>40</v>
      </c>
      <c r="F4425">
        <v>6</v>
      </c>
      <c r="G4425">
        <v>28</v>
      </c>
      <c r="H4425">
        <v>5</v>
      </c>
      <c r="I4425">
        <v>1</v>
      </c>
      <c r="J4425">
        <v>170</v>
      </c>
      <c r="K4425">
        <v>0</v>
      </c>
      <c r="L4425">
        <v>0</v>
      </c>
      <c r="M4425">
        <v>0</v>
      </c>
      <c r="N4425">
        <v>0</v>
      </c>
    </row>
    <row r="4426" spans="1:14" x14ac:dyDescent="0.25">
      <c r="A4426" t="s">
        <v>8521</v>
      </c>
      <c r="B4426" t="s">
        <v>75</v>
      </c>
      <c r="C4426" t="s">
        <v>126</v>
      </c>
      <c r="D4426" t="s">
        <v>4054</v>
      </c>
      <c r="E4426">
        <v>160</v>
      </c>
      <c r="F4426">
        <v>21</v>
      </c>
      <c r="G4426">
        <v>137</v>
      </c>
      <c r="H4426">
        <v>2</v>
      </c>
      <c r="I4426">
        <v>0</v>
      </c>
      <c r="J4426">
        <v>50</v>
      </c>
      <c r="K4426">
        <v>0</v>
      </c>
      <c r="L4426">
        <v>0</v>
      </c>
      <c r="M4426">
        <v>0</v>
      </c>
      <c r="N4426">
        <v>0</v>
      </c>
    </row>
    <row r="4427" spans="1:14" x14ac:dyDescent="0.25">
      <c r="A4427" t="s">
        <v>8522</v>
      </c>
      <c r="B4427" t="s">
        <v>75</v>
      </c>
      <c r="C4427" t="s">
        <v>126</v>
      </c>
      <c r="D4427" t="s">
        <v>4056</v>
      </c>
      <c r="E4427">
        <v>0</v>
      </c>
      <c r="F4427">
        <v>0</v>
      </c>
      <c r="G4427">
        <v>0</v>
      </c>
      <c r="H4427">
        <v>0</v>
      </c>
      <c r="I4427">
        <v>0</v>
      </c>
      <c r="J4427">
        <v>0</v>
      </c>
      <c r="K4427">
        <v>143</v>
      </c>
      <c r="L4427">
        <v>139</v>
      </c>
      <c r="M4427">
        <v>3</v>
      </c>
      <c r="N4427">
        <v>1</v>
      </c>
    </row>
    <row r="4428" spans="1:14" x14ac:dyDescent="0.25">
      <c r="A4428" t="s">
        <v>8523</v>
      </c>
      <c r="B4428" t="s">
        <v>75</v>
      </c>
      <c r="C4428" t="s">
        <v>126</v>
      </c>
      <c r="D4428" t="s">
        <v>4058</v>
      </c>
      <c r="E4428">
        <v>0</v>
      </c>
      <c r="F4428">
        <v>0</v>
      </c>
      <c r="G4428">
        <v>0</v>
      </c>
      <c r="H4428">
        <v>0</v>
      </c>
      <c r="I4428">
        <v>0</v>
      </c>
      <c r="J4428">
        <v>0</v>
      </c>
      <c r="K4428">
        <v>127</v>
      </c>
      <c r="L4428">
        <v>123</v>
      </c>
      <c r="M4428">
        <v>3</v>
      </c>
      <c r="N4428">
        <v>1</v>
      </c>
    </row>
    <row r="4429" spans="1:14" x14ac:dyDescent="0.25">
      <c r="A4429" t="s">
        <v>8524</v>
      </c>
      <c r="B4429" t="s">
        <v>75</v>
      </c>
      <c r="C4429" t="s">
        <v>127</v>
      </c>
      <c r="D4429" t="s">
        <v>4060</v>
      </c>
      <c r="E4429">
        <v>13</v>
      </c>
      <c r="F4429">
        <v>3</v>
      </c>
      <c r="G4429">
        <v>9</v>
      </c>
      <c r="H4429">
        <v>1</v>
      </c>
      <c r="I4429">
        <v>0</v>
      </c>
      <c r="J4429">
        <v>40</v>
      </c>
      <c r="K4429">
        <v>0</v>
      </c>
      <c r="L4429">
        <v>0</v>
      </c>
      <c r="M4429">
        <v>0</v>
      </c>
      <c r="N4429">
        <v>0</v>
      </c>
    </row>
    <row r="4430" spans="1:14" x14ac:dyDescent="0.25">
      <c r="A4430" t="s">
        <v>8525</v>
      </c>
      <c r="B4430" t="s">
        <v>75</v>
      </c>
      <c r="C4430" t="s">
        <v>127</v>
      </c>
      <c r="D4430" t="s">
        <v>4062</v>
      </c>
      <c r="E4430">
        <v>53</v>
      </c>
      <c r="F4430">
        <v>7</v>
      </c>
      <c r="G4430">
        <v>45</v>
      </c>
      <c r="H4430">
        <v>1</v>
      </c>
      <c r="I4430">
        <v>0</v>
      </c>
      <c r="J4430">
        <v>0</v>
      </c>
      <c r="K4430">
        <v>0</v>
      </c>
      <c r="L4430">
        <v>0</v>
      </c>
      <c r="M4430">
        <v>0</v>
      </c>
      <c r="N4430">
        <v>0</v>
      </c>
    </row>
    <row r="4431" spans="1:14" x14ac:dyDescent="0.25">
      <c r="A4431" t="s">
        <v>8526</v>
      </c>
      <c r="B4431" t="s">
        <v>75</v>
      </c>
      <c r="C4431" t="s">
        <v>127</v>
      </c>
      <c r="D4431" t="s">
        <v>4064</v>
      </c>
      <c r="E4431">
        <v>38</v>
      </c>
      <c r="F4431">
        <v>3</v>
      </c>
      <c r="G4431">
        <v>35</v>
      </c>
      <c r="H4431">
        <v>0</v>
      </c>
      <c r="I4431">
        <v>0</v>
      </c>
      <c r="J4431">
        <v>15</v>
      </c>
      <c r="K4431">
        <v>0</v>
      </c>
      <c r="L4431">
        <v>0</v>
      </c>
      <c r="M4431">
        <v>0</v>
      </c>
      <c r="N4431">
        <v>0</v>
      </c>
    </row>
    <row r="4432" spans="1:14" x14ac:dyDescent="0.25">
      <c r="A4432" t="s">
        <v>8527</v>
      </c>
      <c r="B4432" t="s">
        <v>75</v>
      </c>
      <c r="C4432" t="s">
        <v>127</v>
      </c>
      <c r="D4432" t="s">
        <v>4066</v>
      </c>
      <c r="E4432">
        <v>53</v>
      </c>
      <c r="F4432">
        <v>7</v>
      </c>
      <c r="G4432">
        <v>45</v>
      </c>
      <c r="H4432">
        <v>1</v>
      </c>
      <c r="I4432">
        <v>0</v>
      </c>
      <c r="J4432">
        <v>0</v>
      </c>
      <c r="K4432">
        <v>0</v>
      </c>
      <c r="L4432">
        <v>0</v>
      </c>
      <c r="M4432">
        <v>0</v>
      </c>
      <c r="N4432">
        <v>0</v>
      </c>
    </row>
    <row r="4433" spans="1:14" x14ac:dyDescent="0.25">
      <c r="A4433" t="s">
        <v>8528</v>
      </c>
      <c r="B4433" t="s">
        <v>75</v>
      </c>
      <c r="C4433" t="s">
        <v>127</v>
      </c>
      <c r="D4433" t="s">
        <v>4068</v>
      </c>
      <c r="E4433">
        <v>13</v>
      </c>
      <c r="F4433">
        <v>4</v>
      </c>
      <c r="G4433">
        <v>8</v>
      </c>
      <c r="H4433">
        <v>1</v>
      </c>
      <c r="I4433">
        <v>0</v>
      </c>
      <c r="J4433">
        <v>40</v>
      </c>
      <c r="K4433">
        <v>0</v>
      </c>
      <c r="L4433">
        <v>0</v>
      </c>
      <c r="M4433">
        <v>0</v>
      </c>
      <c r="N4433">
        <v>0</v>
      </c>
    </row>
    <row r="4434" spans="1:14" x14ac:dyDescent="0.25">
      <c r="A4434" t="s">
        <v>8529</v>
      </c>
      <c r="B4434" t="s">
        <v>75</v>
      </c>
      <c r="C4434" t="s">
        <v>127</v>
      </c>
      <c r="D4434" t="s">
        <v>4050</v>
      </c>
      <c r="E4434">
        <v>40</v>
      </c>
      <c r="F4434">
        <v>5</v>
      </c>
      <c r="G4434">
        <v>35</v>
      </c>
      <c r="H4434">
        <v>0</v>
      </c>
      <c r="I4434">
        <v>0</v>
      </c>
      <c r="J4434">
        <v>13</v>
      </c>
      <c r="K4434">
        <v>0</v>
      </c>
      <c r="L4434">
        <v>0</v>
      </c>
      <c r="M4434">
        <v>0</v>
      </c>
      <c r="N4434">
        <v>0</v>
      </c>
    </row>
    <row r="4435" spans="1:14" x14ac:dyDescent="0.25">
      <c r="A4435" t="s">
        <v>8530</v>
      </c>
      <c r="B4435" t="s">
        <v>75</v>
      </c>
      <c r="C4435" t="s">
        <v>127</v>
      </c>
      <c r="D4435" t="s">
        <v>4052</v>
      </c>
      <c r="E4435">
        <v>13</v>
      </c>
      <c r="F4435">
        <v>3</v>
      </c>
      <c r="G4435">
        <v>9</v>
      </c>
      <c r="H4435">
        <v>1</v>
      </c>
      <c r="I4435">
        <v>0</v>
      </c>
      <c r="J4435">
        <v>40</v>
      </c>
      <c r="K4435">
        <v>0</v>
      </c>
      <c r="L4435">
        <v>0</v>
      </c>
      <c r="M4435">
        <v>0</v>
      </c>
      <c r="N4435">
        <v>0</v>
      </c>
    </row>
    <row r="4436" spans="1:14" x14ac:dyDescent="0.25">
      <c r="A4436" t="s">
        <v>8531</v>
      </c>
      <c r="B4436" t="s">
        <v>75</v>
      </c>
      <c r="C4436" t="s">
        <v>127</v>
      </c>
      <c r="D4436" t="s">
        <v>4054</v>
      </c>
      <c r="E4436">
        <v>38</v>
      </c>
      <c r="F4436">
        <v>3</v>
      </c>
      <c r="G4436">
        <v>35</v>
      </c>
      <c r="H4436">
        <v>0</v>
      </c>
      <c r="I4436">
        <v>0</v>
      </c>
      <c r="J4436">
        <v>15</v>
      </c>
      <c r="K4436">
        <v>0</v>
      </c>
      <c r="L4436">
        <v>0</v>
      </c>
      <c r="M4436">
        <v>0</v>
      </c>
      <c r="N4436">
        <v>0</v>
      </c>
    </row>
    <row r="4437" spans="1:14" x14ac:dyDescent="0.25">
      <c r="A4437" t="s">
        <v>8532</v>
      </c>
      <c r="B4437" t="s">
        <v>75</v>
      </c>
      <c r="C4437" t="s">
        <v>127</v>
      </c>
      <c r="D4437" t="s">
        <v>4056</v>
      </c>
      <c r="E4437">
        <v>0</v>
      </c>
      <c r="F4437">
        <v>0</v>
      </c>
      <c r="G4437">
        <v>0</v>
      </c>
      <c r="H4437">
        <v>0</v>
      </c>
      <c r="I4437">
        <v>0</v>
      </c>
      <c r="J4437">
        <v>0</v>
      </c>
      <c r="K4437">
        <v>41</v>
      </c>
      <c r="L4437">
        <v>41</v>
      </c>
      <c r="M4437">
        <v>0</v>
      </c>
      <c r="N4437">
        <v>0</v>
      </c>
    </row>
    <row r="4438" spans="1:14" x14ac:dyDescent="0.25">
      <c r="A4438" t="s">
        <v>8533</v>
      </c>
      <c r="B4438" t="s">
        <v>75</v>
      </c>
      <c r="C4438" t="s">
        <v>127</v>
      </c>
      <c r="D4438" t="s">
        <v>4058</v>
      </c>
      <c r="E4438">
        <v>0</v>
      </c>
      <c r="F4438">
        <v>0</v>
      </c>
      <c r="G4438">
        <v>0</v>
      </c>
      <c r="H4438">
        <v>0</v>
      </c>
      <c r="I4438">
        <v>0</v>
      </c>
      <c r="J4438">
        <v>0</v>
      </c>
      <c r="K4438">
        <v>28</v>
      </c>
      <c r="L4438">
        <v>28</v>
      </c>
      <c r="M4438">
        <v>0</v>
      </c>
      <c r="N4438">
        <v>0</v>
      </c>
    </row>
    <row r="4439" spans="1:14" x14ac:dyDescent="0.25">
      <c r="A4439" t="s">
        <v>8534</v>
      </c>
      <c r="B4439" t="s">
        <v>75</v>
      </c>
      <c r="C4439" t="s">
        <v>128</v>
      </c>
      <c r="D4439" t="s">
        <v>4060</v>
      </c>
      <c r="E4439">
        <v>18</v>
      </c>
      <c r="F4439">
        <v>9</v>
      </c>
      <c r="G4439">
        <v>9</v>
      </c>
      <c r="H4439">
        <v>0</v>
      </c>
      <c r="I4439">
        <v>0</v>
      </c>
      <c r="J4439">
        <v>93</v>
      </c>
      <c r="K4439">
        <v>0</v>
      </c>
      <c r="L4439">
        <v>0</v>
      </c>
      <c r="M4439">
        <v>0</v>
      </c>
      <c r="N4439">
        <v>0</v>
      </c>
    </row>
    <row r="4440" spans="1:14" x14ac:dyDescent="0.25">
      <c r="A4440" t="s">
        <v>8535</v>
      </c>
      <c r="B4440" t="s">
        <v>75</v>
      </c>
      <c r="C4440" t="s">
        <v>128</v>
      </c>
      <c r="D4440" t="s">
        <v>4062</v>
      </c>
      <c r="E4440">
        <v>111</v>
      </c>
      <c r="F4440">
        <v>24</v>
      </c>
      <c r="G4440">
        <v>86</v>
      </c>
      <c r="H4440">
        <v>1</v>
      </c>
      <c r="I4440">
        <v>0</v>
      </c>
      <c r="J4440">
        <v>0</v>
      </c>
      <c r="K4440">
        <v>0</v>
      </c>
      <c r="L4440">
        <v>0</v>
      </c>
      <c r="M4440">
        <v>0</v>
      </c>
      <c r="N4440">
        <v>0</v>
      </c>
    </row>
    <row r="4441" spans="1:14" x14ac:dyDescent="0.25">
      <c r="A4441" t="s">
        <v>8536</v>
      </c>
      <c r="B4441" t="s">
        <v>75</v>
      </c>
      <c r="C4441" t="s">
        <v>128</v>
      </c>
      <c r="D4441" t="s">
        <v>4064</v>
      </c>
      <c r="E4441">
        <v>87</v>
      </c>
      <c r="F4441">
        <v>13</v>
      </c>
      <c r="G4441">
        <v>74</v>
      </c>
      <c r="H4441">
        <v>0</v>
      </c>
      <c r="I4441">
        <v>0</v>
      </c>
      <c r="J4441">
        <v>24</v>
      </c>
      <c r="K4441">
        <v>0</v>
      </c>
      <c r="L4441">
        <v>0</v>
      </c>
      <c r="M4441">
        <v>0</v>
      </c>
      <c r="N4441">
        <v>0</v>
      </c>
    </row>
    <row r="4442" spans="1:14" x14ac:dyDescent="0.25">
      <c r="A4442" t="s">
        <v>8537</v>
      </c>
      <c r="B4442" t="s">
        <v>75</v>
      </c>
      <c r="C4442" t="s">
        <v>128</v>
      </c>
      <c r="D4442" t="s">
        <v>4066</v>
      </c>
      <c r="E4442">
        <v>111</v>
      </c>
      <c r="F4442">
        <v>24</v>
      </c>
      <c r="G4442">
        <v>86</v>
      </c>
      <c r="H4442">
        <v>1</v>
      </c>
      <c r="I4442">
        <v>0</v>
      </c>
      <c r="J4442">
        <v>0</v>
      </c>
      <c r="K4442">
        <v>0</v>
      </c>
      <c r="L4442">
        <v>0</v>
      </c>
      <c r="M4442">
        <v>0</v>
      </c>
      <c r="N4442">
        <v>0</v>
      </c>
    </row>
    <row r="4443" spans="1:14" x14ac:dyDescent="0.25">
      <c r="A4443" t="s">
        <v>8538</v>
      </c>
      <c r="B4443" t="s">
        <v>75</v>
      </c>
      <c r="C4443" t="s">
        <v>128</v>
      </c>
      <c r="D4443" t="s">
        <v>4068</v>
      </c>
      <c r="E4443">
        <v>18</v>
      </c>
      <c r="F4443">
        <v>6</v>
      </c>
      <c r="G4443">
        <v>12</v>
      </c>
      <c r="H4443">
        <v>0</v>
      </c>
      <c r="I4443">
        <v>0</v>
      </c>
      <c r="J4443">
        <v>93</v>
      </c>
      <c r="K4443">
        <v>0</v>
      </c>
      <c r="L4443">
        <v>0</v>
      </c>
      <c r="M4443">
        <v>0</v>
      </c>
      <c r="N4443">
        <v>0</v>
      </c>
    </row>
    <row r="4444" spans="1:14" x14ac:dyDescent="0.25">
      <c r="A4444" t="s">
        <v>8539</v>
      </c>
      <c r="B4444" t="s">
        <v>75</v>
      </c>
      <c r="C4444" t="s">
        <v>128</v>
      </c>
      <c r="D4444" t="s">
        <v>4050</v>
      </c>
      <c r="E4444">
        <v>93</v>
      </c>
      <c r="F4444">
        <v>26</v>
      </c>
      <c r="G4444">
        <v>67</v>
      </c>
      <c r="H4444">
        <v>0</v>
      </c>
      <c r="I4444">
        <v>0</v>
      </c>
      <c r="J4444">
        <v>18</v>
      </c>
      <c r="K4444">
        <v>0</v>
      </c>
      <c r="L4444">
        <v>0</v>
      </c>
      <c r="M4444">
        <v>0</v>
      </c>
      <c r="N4444">
        <v>0</v>
      </c>
    </row>
    <row r="4445" spans="1:14" x14ac:dyDescent="0.25">
      <c r="A4445" t="s">
        <v>8540</v>
      </c>
      <c r="B4445" t="s">
        <v>75</v>
      </c>
      <c r="C4445" t="s">
        <v>128</v>
      </c>
      <c r="D4445" t="s">
        <v>4052</v>
      </c>
      <c r="E4445">
        <v>18</v>
      </c>
      <c r="F4445">
        <v>5</v>
      </c>
      <c r="G4445">
        <v>12</v>
      </c>
      <c r="H4445">
        <v>1</v>
      </c>
      <c r="I4445">
        <v>0</v>
      </c>
      <c r="J4445">
        <v>93</v>
      </c>
      <c r="K4445">
        <v>0</v>
      </c>
      <c r="L4445">
        <v>0</v>
      </c>
      <c r="M4445">
        <v>0</v>
      </c>
      <c r="N4445">
        <v>0</v>
      </c>
    </row>
    <row r="4446" spans="1:14" x14ac:dyDescent="0.25">
      <c r="A4446" t="s">
        <v>8541</v>
      </c>
      <c r="B4446" t="s">
        <v>75</v>
      </c>
      <c r="C4446" t="s">
        <v>128</v>
      </c>
      <c r="D4446" t="s">
        <v>4054</v>
      </c>
      <c r="E4446">
        <v>87</v>
      </c>
      <c r="F4446">
        <v>13</v>
      </c>
      <c r="G4446">
        <v>74</v>
      </c>
      <c r="H4446">
        <v>0</v>
      </c>
      <c r="I4446">
        <v>0</v>
      </c>
      <c r="J4446">
        <v>24</v>
      </c>
      <c r="K4446">
        <v>0</v>
      </c>
      <c r="L4446">
        <v>0</v>
      </c>
      <c r="M4446">
        <v>0</v>
      </c>
      <c r="N4446">
        <v>0</v>
      </c>
    </row>
    <row r="4447" spans="1:14" x14ac:dyDescent="0.25">
      <c r="A4447" t="s">
        <v>8542</v>
      </c>
      <c r="B4447" t="s">
        <v>75</v>
      </c>
      <c r="C4447" t="s">
        <v>128</v>
      </c>
      <c r="D4447" t="s">
        <v>4056</v>
      </c>
      <c r="E4447">
        <v>0</v>
      </c>
      <c r="F4447">
        <v>0</v>
      </c>
      <c r="G4447">
        <v>0</v>
      </c>
      <c r="H4447">
        <v>0</v>
      </c>
      <c r="I4447">
        <v>0</v>
      </c>
      <c r="J4447">
        <v>0</v>
      </c>
      <c r="K4447">
        <v>76</v>
      </c>
      <c r="L4447">
        <v>76</v>
      </c>
      <c r="M4447">
        <v>0</v>
      </c>
      <c r="N4447">
        <v>0</v>
      </c>
    </row>
    <row r="4448" spans="1:14" x14ac:dyDescent="0.25">
      <c r="A4448" t="s">
        <v>8543</v>
      </c>
      <c r="B4448" t="s">
        <v>75</v>
      </c>
      <c r="C4448" t="s">
        <v>128</v>
      </c>
      <c r="D4448" t="s">
        <v>4058</v>
      </c>
      <c r="E4448">
        <v>0</v>
      </c>
      <c r="F4448">
        <v>0</v>
      </c>
      <c r="G4448">
        <v>0</v>
      </c>
      <c r="H4448">
        <v>0</v>
      </c>
      <c r="I4448">
        <v>0</v>
      </c>
      <c r="J4448">
        <v>0</v>
      </c>
      <c r="K4448">
        <v>65</v>
      </c>
      <c r="L4448">
        <v>65</v>
      </c>
      <c r="M4448">
        <v>0</v>
      </c>
      <c r="N4448">
        <v>0</v>
      </c>
    </row>
    <row r="4449" spans="1:14" x14ac:dyDescent="0.25">
      <c r="A4449" t="s">
        <v>8544</v>
      </c>
      <c r="B4449" t="s">
        <v>75</v>
      </c>
      <c r="C4449" t="s">
        <v>129</v>
      </c>
      <c r="D4449" t="s">
        <v>4060</v>
      </c>
      <c r="E4449">
        <v>10</v>
      </c>
      <c r="F4449">
        <v>4</v>
      </c>
      <c r="G4449">
        <v>5</v>
      </c>
      <c r="H4449">
        <v>1</v>
      </c>
      <c r="I4449">
        <v>0</v>
      </c>
      <c r="J4449">
        <v>58</v>
      </c>
      <c r="K4449">
        <v>0</v>
      </c>
      <c r="L4449">
        <v>0</v>
      </c>
      <c r="M4449">
        <v>0</v>
      </c>
      <c r="N4449">
        <v>0</v>
      </c>
    </row>
    <row r="4450" spans="1:14" x14ac:dyDescent="0.25">
      <c r="A4450" t="s">
        <v>8545</v>
      </c>
      <c r="B4450" t="s">
        <v>75</v>
      </c>
      <c r="C4450" t="s">
        <v>129</v>
      </c>
      <c r="D4450" t="s">
        <v>4062</v>
      </c>
      <c r="E4450">
        <v>68</v>
      </c>
      <c r="F4450">
        <v>17</v>
      </c>
      <c r="G4450">
        <v>50</v>
      </c>
      <c r="H4450">
        <v>0</v>
      </c>
      <c r="I4450">
        <v>1</v>
      </c>
      <c r="J4450">
        <v>0</v>
      </c>
      <c r="K4450">
        <v>0</v>
      </c>
      <c r="L4450">
        <v>0</v>
      </c>
      <c r="M4450">
        <v>0</v>
      </c>
      <c r="N4450">
        <v>0</v>
      </c>
    </row>
    <row r="4451" spans="1:14" x14ac:dyDescent="0.25">
      <c r="A4451" t="s">
        <v>8546</v>
      </c>
      <c r="B4451" t="s">
        <v>75</v>
      </c>
      <c r="C4451" t="s">
        <v>129</v>
      </c>
      <c r="D4451" t="s">
        <v>4064</v>
      </c>
      <c r="E4451">
        <v>56</v>
      </c>
      <c r="F4451">
        <v>11</v>
      </c>
      <c r="G4451">
        <v>45</v>
      </c>
      <c r="H4451">
        <v>0</v>
      </c>
      <c r="I4451">
        <v>0</v>
      </c>
      <c r="J4451">
        <v>12</v>
      </c>
      <c r="K4451">
        <v>0</v>
      </c>
      <c r="L4451">
        <v>0</v>
      </c>
      <c r="M4451">
        <v>0</v>
      </c>
      <c r="N4451">
        <v>0</v>
      </c>
    </row>
    <row r="4452" spans="1:14" x14ac:dyDescent="0.25">
      <c r="A4452" t="s">
        <v>8547</v>
      </c>
      <c r="B4452" t="s">
        <v>75</v>
      </c>
      <c r="C4452" t="s">
        <v>129</v>
      </c>
      <c r="D4452" t="s">
        <v>4066</v>
      </c>
      <c r="E4452">
        <v>68</v>
      </c>
      <c r="F4452">
        <v>17</v>
      </c>
      <c r="G4452">
        <v>50</v>
      </c>
      <c r="H4452">
        <v>0</v>
      </c>
      <c r="I4452">
        <v>1</v>
      </c>
      <c r="J4452">
        <v>0</v>
      </c>
      <c r="K4452">
        <v>0</v>
      </c>
      <c r="L4452">
        <v>0</v>
      </c>
      <c r="M4452">
        <v>0</v>
      </c>
      <c r="N4452">
        <v>0</v>
      </c>
    </row>
    <row r="4453" spans="1:14" x14ac:dyDescent="0.25">
      <c r="A4453" t="s">
        <v>8548</v>
      </c>
      <c r="B4453" t="s">
        <v>75</v>
      </c>
      <c r="C4453" t="s">
        <v>129</v>
      </c>
      <c r="D4453" t="s">
        <v>4068</v>
      </c>
      <c r="E4453">
        <v>10</v>
      </c>
      <c r="F4453">
        <v>4</v>
      </c>
      <c r="G4453">
        <v>5</v>
      </c>
      <c r="H4453">
        <v>0</v>
      </c>
      <c r="I4453">
        <v>1</v>
      </c>
      <c r="J4453">
        <v>58</v>
      </c>
      <c r="K4453">
        <v>0</v>
      </c>
      <c r="L4453">
        <v>0</v>
      </c>
      <c r="M4453">
        <v>0</v>
      </c>
      <c r="N4453">
        <v>0</v>
      </c>
    </row>
    <row r="4454" spans="1:14" x14ac:dyDescent="0.25">
      <c r="A4454" t="s">
        <v>8549</v>
      </c>
      <c r="B4454" t="s">
        <v>75</v>
      </c>
      <c r="C4454" t="s">
        <v>129</v>
      </c>
      <c r="D4454" t="s">
        <v>4050</v>
      </c>
      <c r="E4454">
        <v>58</v>
      </c>
      <c r="F4454">
        <v>14</v>
      </c>
      <c r="G4454">
        <v>44</v>
      </c>
      <c r="H4454">
        <v>0</v>
      </c>
      <c r="I4454">
        <v>0</v>
      </c>
      <c r="J4454">
        <v>10</v>
      </c>
      <c r="K4454">
        <v>0</v>
      </c>
      <c r="L4454">
        <v>0</v>
      </c>
      <c r="M4454">
        <v>0</v>
      </c>
      <c r="N4454">
        <v>0</v>
      </c>
    </row>
    <row r="4455" spans="1:14" x14ac:dyDescent="0.25">
      <c r="A4455" t="s">
        <v>8550</v>
      </c>
      <c r="B4455" t="s">
        <v>75</v>
      </c>
      <c r="C4455" t="s">
        <v>129</v>
      </c>
      <c r="D4455" t="s">
        <v>4052</v>
      </c>
      <c r="E4455">
        <v>10</v>
      </c>
      <c r="F4455">
        <v>4</v>
      </c>
      <c r="G4455">
        <v>5</v>
      </c>
      <c r="H4455">
        <v>1</v>
      </c>
      <c r="I4455">
        <v>0</v>
      </c>
      <c r="J4455">
        <v>58</v>
      </c>
      <c r="K4455">
        <v>0</v>
      </c>
      <c r="L4455">
        <v>0</v>
      </c>
      <c r="M4455">
        <v>0</v>
      </c>
      <c r="N4455">
        <v>0</v>
      </c>
    </row>
    <row r="4456" spans="1:14" x14ac:dyDescent="0.25">
      <c r="A4456" t="s">
        <v>8551</v>
      </c>
      <c r="B4456" t="s">
        <v>75</v>
      </c>
      <c r="C4456" t="s">
        <v>129</v>
      </c>
      <c r="D4456" t="s">
        <v>4054</v>
      </c>
      <c r="E4456">
        <v>56</v>
      </c>
      <c r="F4456">
        <v>11</v>
      </c>
      <c r="G4456">
        <v>45</v>
      </c>
      <c r="H4456">
        <v>0</v>
      </c>
      <c r="I4456">
        <v>0</v>
      </c>
      <c r="J4456">
        <v>12</v>
      </c>
      <c r="K4456">
        <v>0</v>
      </c>
      <c r="L4456">
        <v>0</v>
      </c>
      <c r="M4456">
        <v>0</v>
      </c>
      <c r="N4456">
        <v>0</v>
      </c>
    </row>
    <row r="4457" spans="1:14" x14ac:dyDescent="0.25">
      <c r="A4457" t="s">
        <v>8552</v>
      </c>
      <c r="B4457" t="s">
        <v>75</v>
      </c>
      <c r="C4457" t="s">
        <v>129</v>
      </c>
      <c r="D4457" t="s">
        <v>4056</v>
      </c>
      <c r="E4457">
        <v>0</v>
      </c>
      <c r="F4457">
        <v>0</v>
      </c>
      <c r="G4457">
        <v>0</v>
      </c>
      <c r="H4457">
        <v>0</v>
      </c>
      <c r="I4457">
        <v>0</v>
      </c>
      <c r="J4457">
        <v>0</v>
      </c>
      <c r="K4457">
        <v>45</v>
      </c>
      <c r="L4457">
        <v>44</v>
      </c>
      <c r="M4457">
        <v>1</v>
      </c>
      <c r="N4457">
        <v>0</v>
      </c>
    </row>
    <row r="4458" spans="1:14" x14ac:dyDescent="0.25">
      <c r="A4458" t="s">
        <v>8553</v>
      </c>
      <c r="B4458" t="s">
        <v>75</v>
      </c>
      <c r="C4458" t="s">
        <v>129</v>
      </c>
      <c r="D4458" t="s">
        <v>4058</v>
      </c>
      <c r="E4458">
        <v>0</v>
      </c>
      <c r="F4458">
        <v>0</v>
      </c>
      <c r="G4458">
        <v>0</v>
      </c>
      <c r="H4458">
        <v>0</v>
      </c>
      <c r="I4458">
        <v>0</v>
      </c>
      <c r="J4458">
        <v>0</v>
      </c>
      <c r="K4458">
        <v>34</v>
      </c>
      <c r="L4458">
        <v>33</v>
      </c>
      <c r="M4458">
        <v>1</v>
      </c>
      <c r="N4458">
        <v>0</v>
      </c>
    </row>
    <row r="4459" spans="1:14" x14ac:dyDescent="0.25">
      <c r="A4459" t="s">
        <v>8554</v>
      </c>
      <c r="B4459" t="s">
        <v>75</v>
      </c>
      <c r="C4459" t="s">
        <v>130</v>
      </c>
      <c r="D4459" t="s">
        <v>4060</v>
      </c>
      <c r="E4459">
        <v>14</v>
      </c>
      <c r="F4459">
        <v>6</v>
      </c>
      <c r="G4459">
        <v>8</v>
      </c>
      <c r="H4459">
        <v>0</v>
      </c>
      <c r="I4459">
        <v>0</v>
      </c>
      <c r="J4459">
        <v>79</v>
      </c>
      <c r="K4459">
        <v>0</v>
      </c>
      <c r="L4459">
        <v>0</v>
      </c>
      <c r="M4459">
        <v>0</v>
      </c>
      <c r="N4459">
        <v>0</v>
      </c>
    </row>
    <row r="4460" spans="1:14" x14ac:dyDescent="0.25">
      <c r="A4460" t="s">
        <v>8555</v>
      </c>
      <c r="B4460" t="s">
        <v>75</v>
      </c>
      <c r="C4460" t="s">
        <v>130</v>
      </c>
      <c r="D4460" t="s">
        <v>4062</v>
      </c>
      <c r="E4460">
        <v>93</v>
      </c>
      <c r="F4460">
        <v>22</v>
      </c>
      <c r="G4460">
        <v>71</v>
      </c>
      <c r="H4460">
        <v>0</v>
      </c>
      <c r="I4460">
        <v>0</v>
      </c>
      <c r="J4460">
        <v>0</v>
      </c>
      <c r="K4460">
        <v>0</v>
      </c>
      <c r="L4460">
        <v>0</v>
      </c>
      <c r="M4460">
        <v>0</v>
      </c>
      <c r="N4460">
        <v>0</v>
      </c>
    </row>
    <row r="4461" spans="1:14" x14ac:dyDescent="0.25">
      <c r="A4461" t="s">
        <v>8556</v>
      </c>
      <c r="B4461" t="s">
        <v>75</v>
      </c>
      <c r="C4461" t="s">
        <v>130</v>
      </c>
      <c r="D4461" t="s">
        <v>4064</v>
      </c>
      <c r="E4461">
        <v>74</v>
      </c>
      <c r="F4461">
        <v>15</v>
      </c>
      <c r="G4461">
        <v>59</v>
      </c>
      <c r="H4461">
        <v>0</v>
      </c>
      <c r="I4461">
        <v>0</v>
      </c>
      <c r="J4461">
        <v>19</v>
      </c>
      <c r="K4461">
        <v>0</v>
      </c>
      <c r="L4461">
        <v>0</v>
      </c>
      <c r="M4461">
        <v>0</v>
      </c>
      <c r="N4461">
        <v>0</v>
      </c>
    </row>
    <row r="4462" spans="1:14" x14ac:dyDescent="0.25">
      <c r="A4462" t="s">
        <v>8557</v>
      </c>
      <c r="B4462" t="s">
        <v>75</v>
      </c>
      <c r="C4462" t="s">
        <v>130</v>
      </c>
      <c r="D4462" t="s">
        <v>4066</v>
      </c>
      <c r="E4462">
        <v>93</v>
      </c>
      <c r="F4462">
        <v>22</v>
      </c>
      <c r="G4462">
        <v>71</v>
      </c>
      <c r="H4462">
        <v>0</v>
      </c>
      <c r="I4462">
        <v>0</v>
      </c>
      <c r="J4462">
        <v>0</v>
      </c>
      <c r="K4462">
        <v>0</v>
      </c>
      <c r="L4462">
        <v>0</v>
      </c>
      <c r="M4462">
        <v>0</v>
      </c>
      <c r="N4462">
        <v>0</v>
      </c>
    </row>
    <row r="4463" spans="1:14" x14ac:dyDescent="0.25">
      <c r="A4463" t="s">
        <v>8558</v>
      </c>
      <c r="B4463" t="s">
        <v>75</v>
      </c>
      <c r="C4463" t="s">
        <v>130</v>
      </c>
      <c r="D4463" t="s">
        <v>4068</v>
      </c>
      <c r="E4463">
        <v>14</v>
      </c>
      <c r="F4463">
        <v>5</v>
      </c>
      <c r="G4463">
        <v>9</v>
      </c>
      <c r="H4463">
        <v>0</v>
      </c>
      <c r="I4463">
        <v>0</v>
      </c>
      <c r="J4463">
        <v>79</v>
      </c>
      <c r="K4463">
        <v>0</v>
      </c>
      <c r="L4463">
        <v>0</v>
      </c>
      <c r="M4463">
        <v>0</v>
      </c>
      <c r="N4463">
        <v>0</v>
      </c>
    </row>
    <row r="4464" spans="1:14" x14ac:dyDescent="0.25">
      <c r="A4464" t="s">
        <v>8559</v>
      </c>
      <c r="B4464" t="s">
        <v>75</v>
      </c>
      <c r="C4464" t="s">
        <v>130</v>
      </c>
      <c r="D4464" t="s">
        <v>4050</v>
      </c>
      <c r="E4464">
        <v>79</v>
      </c>
      <c r="F4464">
        <v>25</v>
      </c>
      <c r="G4464">
        <v>54</v>
      </c>
      <c r="H4464">
        <v>0</v>
      </c>
      <c r="I4464">
        <v>0</v>
      </c>
      <c r="J4464">
        <v>14</v>
      </c>
      <c r="K4464">
        <v>0</v>
      </c>
      <c r="L4464">
        <v>0</v>
      </c>
      <c r="M4464">
        <v>0</v>
      </c>
      <c r="N4464">
        <v>0</v>
      </c>
    </row>
    <row r="4465" spans="1:14" x14ac:dyDescent="0.25">
      <c r="A4465" t="s">
        <v>8560</v>
      </c>
      <c r="B4465" t="s">
        <v>75</v>
      </c>
      <c r="C4465" t="s">
        <v>130</v>
      </c>
      <c r="D4465" t="s">
        <v>4052</v>
      </c>
      <c r="E4465">
        <v>14</v>
      </c>
      <c r="F4465">
        <v>4</v>
      </c>
      <c r="G4465">
        <v>10</v>
      </c>
      <c r="H4465">
        <v>0</v>
      </c>
      <c r="I4465">
        <v>0</v>
      </c>
      <c r="J4465">
        <v>79</v>
      </c>
      <c r="K4465">
        <v>0</v>
      </c>
      <c r="L4465">
        <v>0</v>
      </c>
      <c r="M4465">
        <v>0</v>
      </c>
      <c r="N4465">
        <v>0</v>
      </c>
    </row>
    <row r="4466" spans="1:14" x14ac:dyDescent="0.25">
      <c r="A4466" t="s">
        <v>8561</v>
      </c>
      <c r="B4466" t="s">
        <v>75</v>
      </c>
      <c r="C4466" t="s">
        <v>130</v>
      </c>
      <c r="D4466" t="s">
        <v>4054</v>
      </c>
      <c r="E4466">
        <v>76</v>
      </c>
      <c r="F4466">
        <v>15</v>
      </c>
      <c r="G4466">
        <v>61</v>
      </c>
      <c r="H4466">
        <v>0</v>
      </c>
      <c r="I4466">
        <v>0</v>
      </c>
      <c r="J4466">
        <v>17</v>
      </c>
      <c r="K4466">
        <v>0</v>
      </c>
      <c r="L4466">
        <v>0</v>
      </c>
      <c r="M4466">
        <v>0</v>
      </c>
      <c r="N4466">
        <v>0</v>
      </c>
    </row>
    <row r="4467" spans="1:14" x14ac:dyDescent="0.25">
      <c r="A4467" t="s">
        <v>8562</v>
      </c>
      <c r="B4467" t="s">
        <v>75</v>
      </c>
      <c r="C4467" t="s">
        <v>130</v>
      </c>
      <c r="D4467" t="s">
        <v>4056</v>
      </c>
      <c r="E4467">
        <v>0</v>
      </c>
      <c r="F4467">
        <v>0</v>
      </c>
      <c r="G4467">
        <v>0</v>
      </c>
      <c r="H4467">
        <v>0</v>
      </c>
      <c r="I4467">
        <v>0</v>
      </c>
      <c r="J4467">
        <v>0</v>
      </c>
      <c r="K4467">
        <v>83</v>
      </c>
      <c r="L4467">
        <v>83</v>
      </c>
      <c r="M4467">
        <v>0</v>
      </c>
      <c r="N4467">
        <v>0</v>
      </c>
    </row>
    <row r="4468" spans="1:14" x14ac:dyDescent="0.25">
      <c r="A4468" t="s">
        <v>8563</v>
      </c>
      <c r="B4468" t="s">
        <v>75</v>
      </c>
      <c r="C4468" t="s">
        <v>130</v>
      </c>
      <c r="D4468" t="s">
        <v>4058</v>
      </c>
      <c r="E4468">
        <v>0</v>
      </c>
      <c r="F4468">
        <v>0</v>
      </c>
      <c r="G4468">
        <v>0</v>
      </c>
      <c r="H4468">
        <v>0</v>
      </c>
      <c r="I4468">
        <v>0</v>
      </c>
      <c r="J4468">
        <v>0</v>
      </c>
      <c r="K4468">
        <v>66</v>
      </c>
      <c r="L4468">
        <v>66</v>
      </c>
      <c r="M4468">
        <v>0</v>
      </c>
      <c r="N4468">
        <v>0</v>
      </c>
    </row>
    <row r="4469" spans="1:14" x14ac:dyDescent="0.25">
      <c r="A4469" t="s">
        <v>8564</v>
      </c>
      <c r="B4469" t="s">
        <v>75</v>
      </c>
      <c r="C4469" t="s">
        <v>131</v>
      </c>
      <c r="D4469" t="s">
        <v>4060</v>
      </c>
      <c r="E4469">
        <v>7</v>
      </c>
      <c r="F4469">
        <v>2</v>
      </c>
      <c r="G4469">
        <v>5</v>
      </c>
      <c r="H4469">
        <v>0</v>
      </c>
      <c r="I4469">
        <v>0</v>
      </c>
      <c r="J4469">
        <v>91</v>
      </c>
      <c r="K4469">
        <v>0</v>
      </c>
      <c r="L4469">
        <v>0</v>
      </c>
      <c r="M4469">
        <v>0</v>
      </c>
      <c r="N4469">
        <v>0</v>
      </c>
    </row>
    <row r="4470" spans="1:14" x14ac:dyDescent="0.25">
      <c r="A4470" t="s">
        <v>8565</v>
      </c>
      <c r="B4470" t="s">
        <v>75</v>
      </c>
      <c r="C4470" t="s">
        <v>131</v>
      </c>
      <c r="D4470" t="s">
        <v>4062</v>
      </c>
      <c r="E4470">
        <v>98</v>
      </c>
      <c r="F4470">
        <v>16</v>
      </c>
      <c r="G4470">
        <v>82</v>
      </c>
      <c r="H4470">
        <v>0</v>
      </c>
      <c r="I4470">
        <v>0</v>
      </c>
      <c r="J4470">
        <v>0</v>
      </c>
      <c r="K4470">
        <v>0</v>
      </c>
      <c r="L4470">
        <v>0</v>
      </c>
      <c r="M4470">
        <v>0</v>
      </c>
      <c r="N4470">
        <v>0</v>
      </c>
    </row>
    <row r="4471" spans="1:14" x14ac:dyDescent="0.25">
      <c r="A4471" t="s">
        <v>8566</v>
      </c>
      <c r="B4471" t="s">
        <v>75</v>
      </c>
      <c r="C4471" t="s">
        <v>131</v>
      </c>
      <c r="D4471" t="s">
        <v>4064</v>
      </c>
      <c r="E4471">
        <v>90</v>
      </c>
      <c r="F4471">
        <v>15</v>
      </c>
      <c r="G4471">
        <v>75</v>
      </c>
      <c r="H4471">
        <v>0</v>
      </c>
      <c r="I4471">
        <v>0</v>
      </c>
      <c r="J4471">
        <v>8</v>
      </c>
      <c r="K4471">
        <v>0</v>
      </c>
      <c r="L4471">
        <v>0</v>
      </c>
      <c r="M4471">
        <v>0</v>
      </c>
      <c r="N4471">
        <v>0</v>
      </c>
    </row>
    <row r="4472" spans="1:14" x14ac:dyDescent="0.25">
      <c r="A4472" t="s">
        <v>8567</v>
      </c>
      <c r="B4472" t="s">
        <v>75</v>
      </c>
      <c r="C4472" t="s">
        <v>131</v>
      </c>
      <c r="D4472" t="s">
        <v>4066</v>
      </c>
      <c r="E4472">
        <v>98</v>
      </c>
      <c r="F4472">
        <v>16</v>
      </c>
      <c r="G4472">
        <v>82</v>
      </c>
      <c r="H4472">
        <v>0</v>
      </c>
      <c r="I4472">
        <v>0</v>
      </c>
      <c r="J4472">
        <v>0</v>
      </c>
      <c r="K4472">
        <v>0</v>
      </c>
      <c r="L4472">
        <v>0</v>
      </c>
      <c r="M4472">
        <v>0</v>
      </c>
      <c r="N4472">
        <v>0</v>
      </c>
    </row>
    <row r="4473" spans="1:14" x14ac:dyDescent="0.25">
      <c r="A4473" t="s">
        <v>8568</v>
      </c>
      <c r="B4473" t="s">
        <v>75</v>
      </c>
      <c r="C4473" t="s">
        <v>131</v>
      </c>
      <c r="D4473" t="s">
        <v>4068</v>
      </c>
      <c r="E4473">
        <v>7</v>
      </c>
      <c r="F4473">
        <v>1</v>
      </c>
      <c r="G4473">
        <v>6</v>
      </c>
      <c r="H4473">
        <v>0</v>
      </c>
      <c r="I4473">
        <v>0</v>
      </c>
      <c r="J4473">
        <v>91</v>
      </c>
      <c r="K4473">
        <v>0</v>
      </c>
      <c r="L4473">
        <v>0</v>
      </c>
      <c r="M4473">
        <v>0</v>
      </c>
      <c r="N4473">
        <v>0</v>
      </c>
    </row>
    <row r="4474" spans="1:14" x14ac:dyDescent="0.25">
      <c r="A4474" t="s">
        <v>8569</v>
      </c>
      <c r="B4474" t="s">
        <v>75</v>
      </c>
      <c r="C4474" t="s">
        <v>131</v>
      </c>
      <c r="D4474" t="s">
        <v>4050</v>
      </c>
      <c r="E4474">
        <v>91</v>
      </c>
      <c r="F4474">
        <v>21</v>
      </c>
      <c r="G4474">
        <v>70</v>
      </c>
      <c r="H4474">
        <v>0</v>
      </c>
      <c r="I4474">
        <v>0</v>
      </c>
      <c r="J4474">
        <v>7</v>
      </c>
      <c r="K4474">
        <v>0</v>
      </c>
      <c r="L4474">
        <v>0</v>
      </c>
      <c r="M4474">
        <v>0</v>
      </c>
      <c r="N4474">
        <v>0</v>
      </c>
    </row>
    <row r="4475" spans="1:14" x14ac:dyDescent="0.25">
      <c r="A4475" t="s">
        <v>8570</v>
      </c>
      <c r="B4475" t="s">
        <v>75</v>
      </c>
      <c r="C4475" t="s">
        <v>131</v>
      </c>
      <c r="D4475" t="s">
        <v>4052</v>
      </c>
      <c r="E4475">
        <v>7</v>
      </c>
      <c r="F4475">
        <v>0</v>
      </c>
      <c r="G4475">
        <v>7</v>
      </c>
      <c r="H4475">
        <v>0</v>
      </c>
      <c r="I4475">
        <v>0</v>
      </c>
      <c r="J4475">
        <v>91</v>
      </c>
      <c r="K4475">
        <v>0</v>
      </c>
      <c r="L4475">
        <v>0</v>
      </c>
      <c r="M4475">
        <v>0</v>
      </c>
      <c r="N4475">
        <v>0</v>
      </c>
    </row>
    <row r="4476" spans="1:14" x14ac:dyDescent="0.25">
      <c r="A4476" t="s">
        <v>8571</v>
      </c>
      <c r="B4476" t="s">
        <v>75</v>
      </c>
      <c r="C4476" t="s">
        <v>131</v>
      </c>
      <c r="D4476" t="s">
        <v>4054</v>
      </c>
      <c r="E4476">
        <v>90</v>
      </c>
      <c r="F4476">
        <v>15</v>
      </c>
      <c r="G4476">
        <v>75</v>
      </c>
      <c r="H4476">
        <v>0</v>
      </c>
      <c r="I4476">
        <v>0</v>
      </c>
      <c r="J4476">
        <v>8</v>
      </c>
      <c r="K4476">
        <v>0</v>
      </c>
      <c r="L4476">
        <v>0</v>
      </c>
      <c r="M4476">
        <v>0</v>
      </c>
      <c r="N4476">
        <v>0</v>
      </c>
    </row>
    <row r="4477" spans="1:14" x14ac:dyDescent="0.25">
      <c r="A4477" t="s">
        <v>8572</v>
      </c>
      <c r="B4477" t="s">
        <v>75</v>
      </c>
      <c r="C4477" t="s">
        <v>131</v>
      </c>
      <c r="D4477" t="s">
        <v>4056</v>
      </c>
      <c r="E4477">
        <v>0</v>
      </c>
      <c r="F4477">
        <v>0</v>
      </c>
      <c r="G4477">
        <v>0</v>
      </c>
      <c r="H4477">
        <v>0</v>
      </c>
      <c r="I4477">
        <v>0</v>
      </c>
      <c r="J4477">
        <v>0</v>
      </c>
      <c r="K4477">
        <v>69</v>
      </c>
      <c r="L4477">
        <v>69</v>
      </c>
      <c r="M4477">
        <v>0</v>
      </c>
      <c r="N4477">
        <v>0</v>
      </c>
    </row>
    <row r="4478" spans="1:14" x14ac:dyDescent="0.25">
      <c r="A4478" t="s">
        <v>8573</v>
      </c>
      <c r="B4478" t="s">
        <v>75</v>
      </c>
      <c r="C4478" t="s">
        <v>131</v>
      </c>
      <c r="D4478" t="s">
        <v>4058</v>
      </c>
      <c r="E4478">
        <v>0</v>
      </c>
      <c r="F4478">
        <v>0</v>
      </c>
      <c r="G4478">
        <v>0</v>
      </c>
      <c r="H4478">
        <v>0</v>
      </c>
      <c r="I4478">
        <v>0</v>
      </c>
      <c r="J4478">
        <v>0</v>
      </c>
      <c r="K4478">
        <v>52</v>
      </c>
      <c r="L4478">
        <v>52</v>
      </c>
      <c r="M4478">
        <v>0</v>
      </c>
      <c r="N4478">
        <v>0</v>
      </c>
    </row>
    <row r="4479" spans="1:14" x14ac:dyDescent="0.25">
      <c r="A4479" t="s">
        <v>8574</v>
      </c>
      <c r="B4479" t="s">
        <v>75</v>
      </c>
      <c r="C4479" t="s">
        <v>132</v>
      </c>
      <c r="D4479" t="s">
        <v>4060</v>
      </c>
      <c r="E4479">
        <v>10</v>
      </c>
      <c r="F4479">
        <v>1</v>
      </c>
      <c r="G4479">
        <v>9</v>
      </c>
      <c r="H4479">
        <v>0</v>
      </c>
      <c r="I4479">
        <v>0</v>
      </c>
      <c r="J4479">
        <v>72</v>
      </c>
      <c r="K4479">
        <v>0</v>
      </c>
      <c r="L4479">
        <v>0</v>
      </c>
      <c r="M4479">
        <v>0</v>
      </c>
      <c r="N4479">
        <v>0</v>
      </c>
    </row>
    <row r="4480" spans="1:14" x14ac:dyDescent="0.25">
      <c r="A4480" t="s">
        <v>8575</v>
      </c>
      <c r="B4480" t="s">
        <v>75</v>
      </c>
      <c r="C4480" t="s">
        <v>132</v>
      </c>
      <c r="D4480" t="s">
        <v>4062</v>
      </c>
      <c r="E4480">
        <v>82</v>
      </c>
      <c r="F4480">
        <v>16</v>
      </c>
      <c r="G4480">
        <v>65</v>
      </c>
      <c r="H4480">
        <v>1</v>
      </c>
      <c r="I4480">
        <v>0</v>
      </c>
      <c r="J4480">
        <v>0</v>
      </c>
      <c r="K4480">
        <v>0</v>
      </c>
      <c r="L4480">
        <v>0</v>
      </c>
      <c r="M4480">
        <v>0</v>
      </c>
      <c r="N4480">
        <v>0</v>
      </c>
    </row>
    <row r="4481" spans="1:14" x14ac:dyDescent="0.25">
      <c r="A4481" t="s">
        <v>8576</v>
      </c>
      <c r="B4481" t="s">
        <v>75</v>
      </c>
      <c r="C4481" t="s">
        <v>132</v>
      </c>
      <c r="D4481" t="s">
        <v>4064</v>
      </c>
      <c r="E4481">
        <v>68</v>
      </c>
      <c r="F4481">
        <v>14</v>
      </c>
      <c r="G4481">
        <v>54</v>
      </c>
      <c r="H4481">
        <v>0</v>
      </c>
      <c r="I4481">
        <v>0</v>
      </c>
      <c r="J4481">
        <v>14</v>
      </c>
      <c r="K4481">
        <v>0</v>
      </c>
      <c r="L4481">
        <v>0</v>
      </c>
      <c r="M4481">
        <v>0</v>
      </c>
      <c r="N4481">
        <v>0</v>
      </c>
    </row>
    <row r="4482" spans="1:14" x14ac:dyDescent="0.25">
      <c r="A4482" t="s">
        <v>8577</v>
      </c>
      <c r="B4482" t="s">
        <v>75</v>
      </c>
      <c r="C4482" t="s">
        <v>132</v>
      </c>
      <c r="D4482" t="s">
        <v>4066</v>
      </c>
      <c r="E4482">
        <v>82</v>
      </c>
      <c r="F4482">
        <v>16</v>
      </c>
      <c r="G4482">
        <v>65</v>
      </c>
      <c r="H4482">
        <v>1</v>
      </c>
      <c r="I4482">
        <v>0</v>
      </c>
      <c r="J4482">
        <v>0</v>
      </c>
      <c r="K4482">
        <v>0</v>
      </c>
      <c r="L4482">
        <v>0</v>
      </c>
      <c r="M4482">
        <v>0</v>
      </c>
      <c r="N4482">
        <v>0</v>
      </c>
    </row>
    <row r="4483" spans="1:14" x14ac:dyDescent="0.25">
      <c r="A4483" t="s">
        <v>8578</v>
      </c>
      <c r="B4483" t="s">
        <v>75</v>
      </c>
      <c r="C4483" t="s">
        <v>132</v>
      </c>
      <c r="D4483" t="s">
        <v>4068</v>
      </c>
      <c r="E4483">
        <v>10</v>
      </c>
      <c r="F4483">
        <v>0</v>
      </c>
      <c r="G4483">
        <v>9</v>
      </c>
      <c r="H4483">
        <v>1</v>
      </c>
      <c r="I4483">
        <v>0</v>
      </c>
      <c r="J4483">
        <v>72</v>
      </c>
      <c r="K4483">
        <v>0</v>
      </c>
      <c r="L4483">
        <v>0</v>
      </c>
      <c r="M4483">
        <v>0</v>
      </c>
      <c r="N4483">
        <v>0</v>
      </c>
    </row>
    <row r="4484" spans="1:14" x14ac:dyDescent="0.25">
      <c r="A4484" t="s">
        <v>8579</v>
      </c>
      <c r="B4484" t="s">
        <v>75</v>
      </c>
      <c r="C4484" t="s">
        <v>132</v>
      </c>
      <c r="D4484" t="s">
        <v>4050</v>
      </c>
      <c r="E4484">
        <v>72</v>
      </c>
      <c r="F4484">
        <v>21</v>
      </c>
      <c r="G4484">
        <v>51</v>
      </c>
      <c r="H4484">
        <v>0</v>
      </c>
      <c r="I4484">
        <v>0</v>
      </c>
      <c r="J4484">
        <v>10</v>
      </c>
      <c r="K4484">
        <v>0</v>
      </c>
      <c r="L4484">
        <v>0</v>
      </c>
      <c r="M4484">
        <v>0</v>
      </c>
      <c r="N4484">
        <v>0</v>
      </c>
    </row>
    <row r="4485" spans="1:14" x14ac:dyDescent="0.25">
      <c r="A4485" t="s">
        <v>8580</v>
      </c>
      <c r="B4485" t="s">
        <v>75</v>
      </c>
      <c r="C4485" t="s">
        <v>132</v>
      </c>
      <c r="D4485" t="s">
        <v>4052</v>
      </c>
      <c r="E4485">
        <v>10</v>
      </c>
      <c r="F4485">
        <v>0</v>
      </c>
      <c r="G4485">
        <v>10</v>
      </c>
      <c r="H4485">
        <v>0</v>
      </c>
      <c r="I4485">
        <v>0</v>
      </c>
      <c r="J4485">
        <v>72</v>
      </c>
      <c r="K4485">
        <v>0</v>
      </c>
      <c r="L4485">
        <v>0</v>
      </c>
      <c r="M4485">
        <v>0</v>
      </c>
      <c r="N4485">
        <v>0</v>
      </c>
    </row>
    <row r="4486" spans="1:14" x14ac:dyDescent="0.25">
      <c r="A4486" t="s">
        <v>8581</v>
      </c>
      <c r="B4486" t="s">
        <v>75</v>
      </c>
      <c r="C4486" t="s">
        <v>132</v>
      </c>
      <c r="D4486" t="s">
        <v>4054</v>
      </c>
      <c r="E4486">
        <v>68</v>
      </c>
      <c r="F4486">
        <v>14</v>
      </c>
      <c r="G4486">
        <v>54</v>
      </c>
      <c r="H4486">
        <v>0</v>
      </c>
      <c r="I4486">
        <v>0</v>
      </c>
      <c r="J4486">
        <v>14</v>
      </c>
      <c r="K4486">
        <v>0</v>
      </c>
      <c r="L4486">
        <v>0</v>
      </c>
      <c r="M4486">
        <v>0</v>
      </c>
      <c r="N4486">
        <v>0</v>
      </c>
    </row>
    <row r="4487" spans="1:14" x14ac:dyDescent="0.25">
      <c r="A4487" t="s">
        <v>8582</v>
      </c>
      <c r="B4487" t="s">
        <v>75</v>
      </c>
      <c r="C4487" t="s">
        <v>132</v>
      </c>
      <c r="D4487" t="s">
        <v>4056</v>
      </c>
      <c r="E4487">
        <v>0</v>
      </c>
      <c r="F4487">
        <v>0</v>
      </c>
      <c r="G4487">
        <v>0</v>
      </c>
      <c r="H4487">
        <v>0</v>
      </c>
      <c r="I4487">
        <v>0</v>
      </c>
      <c r="J4487">
        <v>0</v>
      </c>
      <c r="K4487">
        <v>51</v>
      </c>
      <c r="L4487">
        <v>51</v>
      </c>
      <c r="M4487">
        <v>0</v>
      </c>
      <c r="N4487">
        <v>0</v>
      </c>
    </row>
    <row r="4488" spans="1:14" x14ac:dyDescent="0.25">
      <c r="A4488" t="s">
        <v>8583</v>
      </c>
      <c r="B4488" t="s">
        <v>75</v>
      </c>
      <c r="C4488" t="s">
        <v>132</v>
      </c>
      <c r="D4488" t="s">
        <v>4058</v>
      </c>
      <c r="E4488">
        <v>0</v>
      </c>
      <c r="F4488">
        <v>0</v>
      </c>
      <c r="G4488">
        <v>0</v>
      </c>
      <c r="H4488">
        <v>0</v>
      </c>
      <c r="I4488">
        <v>0</v>
      </c>
      <c r="J4488">
        <v>0</v>
      </c>
      <c r="K4488">
        <v>41</v>
      </c>
      <c r="L4488">
        <v>41</v>
      </c>
      <c r="M4488">
        <v>0</v>
      </c>
      <c r="N4488">
        <v>0</v>
      </c>
    </row>
    <row r="4489" spans="1:14" x14ac:dyDescent="0.25">
      <c r="A4489" t="s">
        <v>8584</v>
      </c>
      <c r="B4489" t="s">
        <v>75</v>
      </c>
      <c r="C4489" t="s">
        <v>133</v>
      </c>
      <c r="D4489" t="s">
        <v>4060</v>
      </c>
      <c r="E4489">
        <v>22</v>
      </c>
      <c r="F4489">
        <v>11</v>
      </c>
      <c r="G4489">
        <v>11</v>
      </c>
      <c r="H4489">
        <v>0</v>
      </c>
      <c r="I4489">
        <v>0</v>
      </c>
      <c r="J4489">
        <v>129</v>
      </c>
      <c r="K4489">
        <v>0</v>
      </c>
      <c r="L4489">
        <v>0</v>
      </c>
      <c r="M4489">
        <v>0</v>
      </c>
      <c r="N4489">
        <v>0</v>
      </c>
    </row>
    <row r="4490" spans="1:14" x14ac:dyDescent="0.25">
      <c r="A4490" t="s">
        <v>8585</v>
      </c>
      <c r="B4490" t="s">
        <v>75</v>
      </c>
      <c r="C4490" t="s">
        <v>133</v>
      </c>
      <c r="D4490" t="s">
        <v>4062</v>
      </c>
      <c r="E4490">
        <v>151</v>
      </c>
      <c r="F4490">
        <v>34</v>
      </c>
      <c r="G4490">
        <v>117</v>
      </c>
      <c r="H4490">
        <v>0</v>
      </c>
      <c r="I4490">
        <v>0</v>
      </c>
      <c r="J4490">
        <v>0</v>
      </c>
      <c r="K4490">
        <v>0</v>
      </c>
      <c r="L4490">
        <v>0</v>
      </c>
      <c r="M4490">
        <v>0</v>
      </c>
      <c r="N4490">
        <v>0</v>
      </c>
    </row>
    <row r="4491" spans="1:14" x14ac:dyDescent="0.25">
      <c r="A4491" t="s">
        <v>8586</v>
      </c>
      <c r="B4491" t="s">
        <v>75</v>
      </c>
      <c r="C4491" t="s">
        <v>133</v>
      </c>
      <c r="D4491" t="s">
        <v>4064</v>
      </c>
      <c r="E4491">
        <v>125</v>
      </c>
      <c r="F4491">
        <v>21</v>
      </c>
      <c r="G4491">
        <v>104</v>
      </c>
      <c r="H4491">
        <v>0</v>
      </c>
      <c r="I4491">
        <v>0</v>
      </c>
      <c r="J4491">
        <v>26</v>
      </c>
      <c r="K4491">
        <v>0</v>
      </c>
      <c r="L4491">
        <v>0</v>
      </c>
      <c r="M4491">
        <v>0</v>
      </c>
      <c r="N4491">
        <v>0</v>
      </c>
    </row>
    <row r="4492" spans="1:14" x14ac:dyDescent="0.25">
      <c r="A4492" t="s">
        <v>8587</v>
      </c>
      <c r="B4492" t="s">
        <v>75</v>
      </c>
      <c r="C4492" t="s">
        <v>133</v>
      </c>
      <c r="D4492" t="s">
        <v>4066</v>
      </c>
      <c r="E4492">
        <v>151</v>
      </c>
      <c r="F4492">
        <v>33</v>
      </c>
      <c r="G4492">
        <v>118</v>
      </c>
      <c r="H4492">
        <v>0</v>
      </c>
      <c r="I4492">
        <v>0</v>
      </c>
      <c r="J4492">
        <v>0</v>
      </c>
      <c r="K4492">
        <v>0</v>
      </c>
      <c r="L4492">
        <v>0</v>
      </c>
      <c r="M4492">
        <v>0</v>
      </c>
      <c r="N4492">
        <v>0</v>
      </c>
    </row>
    <row r="4493" spans="1:14" x14ac:dyDescent="0.25">
      <c r="A4493" t="s">
        <v>8588</v>
      </c>
      <c r="B4493" t="s">
        <v>75</v>
      </c>
      <c r="C4493" t="s">
        <v>133</v>
      </c>
      <c r="D4493" t="s">
        <v>4068</v>
      </c>
      <c r="E4493">
        <v>22</v>
      </c>
      <c r="F4493">
        <v>11</v>
      </c>
      <c r="G4493">
        <v>11</v>
      </c>
      <c r="H4493">
        <v>0</v>
      </c>
      <c r="I4493">
        <v>0</v>
      </c>
      <c r="J4493">
        <v>129</v>
      </c>
      <c r="K4493">
        <v>0</v>
      </c>
      <c r="L4493">
        <v>0</v>
      </c>
      <c r="M4493">
        <v>0</v>
      </c>
      <c r="N4493">
        <v>0</v>
      </c>
    </row>
    <row r="4494" spans="1:14" x14ac:dyDescent="0.25">
      <c r="A4494" t="s">
        <v>8589</v>
      </c>
      <c r="B4494" t="s">
        <v>75</v>
      </c>
      <c r="C4494" t="s">
        <v>133</v>
      </c>
      <c r="D4494" t="s">
        <v>4050</v>
      </c>
      <c r="E4494">
        <v>129</v>
      </c>
      <c r="F4494">
        <v>38</v>
      </c>
      <c r="G4494">
        <v>91</v>
      </c>
      <c r="H4494">
        <v>0</v>
      </c>
      <c r="I4494">
        <v>0</v>
      </c>
      <c r="J4494">
        <v>22</v>
      </c>
      <c r="K4494">
        <v>0</v>
      </c>
      <c r="L4494">
        <v>0</v>
      </c>
      <c r="M4494">
        <v>0</v>
      </c>
      <c r="N4494">
        <v>0</v>
      </c>
    </row>
    <row r="4495" spans="1:14" x14ac:dyDescent="0.25">
      <c r="A4495" t="s">
        <v>8590</v>
      </c>
      <c r="B4495" t="s">
        <v>75</v>
      </c>
      <c r="C4495" t="s">
        <v>133</v>
      </c>
      <c r="D4495" t="s">
        <v>4052</v>
      </c>
      <c r="E4495">
        <v>22</v>
      </c>
      <c r="F4495">
        <v>10</v>
      </c>
      <c r="G4495">
        <v>12</v>
      </c>
      <c r="H4495">
        <v>0</v>
      </c>
      <c r="I4495">
        <v>0</v>
      </c>
      <c r="J4495">
        <v>129</v>
      </c>
      <c r="K4495">
        <v>0</v>
      </c>
      <c r="L4495">
        <v>0</v>
      </c>
      <c r="M4495">
        <v>0</v>
      </c>
      <c r="N4495">
        <v>0</v>
      </c>
    </row>
    <row r="4496" spans="1:14" x14ac:dyDescent="0.25">
      <c r="A4496" t="s">
        <v>8591</v>
      </c>
      <c r="B4496" t="s">
        <v>75</v>
      </c>
      <c r="C4496" t="s">
        <v>133</v>
      </c>
      <c r="D4496" t="s">
        <v>4054</v>
      </c>
      <c r="E4496">
        <v>125</v>
      </c>
      <c r="F4496">
        <v>21</v>
      </c>
      <c r="G4496">
        <v>104</v>
      </c>
      <c r="H4496">
        <v>0</v>
      </c>
      <c r="I4496">
        <v>0</v>
      </c>
      <c r="J4496">
        <v>26</v>
      </c>
      <c r="K4496">
        <v>0</v>
      </c>
      <c r="L4496">
        <v>0</v>
      </c>
      <c r="M4496">
        <v>0</v>
      </c>
      <c r="N4496">
        <v>0</v>
      </c>
    </row>
    <row r="4497" spans="1:14" x14ac:dyDescent="0.25">
      <c r="A4497" t="s">
        <v>8592</v>
      </c>
      <c r="B4497" t="s">
        <v>75</v>
      </c>
      <c r="C4497" t="s">
        <v>133</v>
      </c>
      <c r="D4497" t="s">
        <v>4056</v>
      </c>
      <c r="E4497">
        <v>0</v>
      </c>
      <c r="F4497">
        <v>0</v>
      </c>
      <c r="G4497">
        <v>0</v>
      </c>
      <c r="H4497">
        <v>0</v>
      </c>
      <c r="I4497">
        <v>0</v>
      </c>
      <c r="J4497">
        <v>0</v>
      </c>
      <c r="K4497">
        <v>105</v>
      </c>
      <c r="L4497">
        <v>105</v>
      </c>
      <c r="M4497">
        <v>0</v>
      </c>
      <c r="N4497">
        <v>0</v>
      </c>
    </row>
    <row r="4498" spans="1:14" x14ac:dyDescent="0.25">
      <c r="A4498" t="s">
        <v>8593</v>
      </c>
      <c r="B4498" t="s">
        <v>75</v>
      </c>
      <c r="C4498" t="s">
        <v>133</v>
      </c>
      <c r="D4498" t="s">
        <v>4058</v>
      </c>
      <c r="E4498">
        <v>0</v>
      </c>
      <c r="F4498">
        <v>0</v>
      </c>
      <c r="G4498">
        <v>0</v>
      </c>
      <c r="H4498">
        <v>0</v>
      </c>
      <c r="I4498">
        <v>0</v>
      </c>
      <c r="J4498">
        <v>0</v>
      </c>
      <c r="K4498">
        <v>88</v>
      </c>
      <c r="L4498">
        <v>88</v>
      </c>
      <c r="M4498">
        <v>0</v>
      </c>
      <c r="N4498">
        <v>0</v>
      </c>
    </row>
    <row r="4499" spans="1:14" x14ac:dyDescent="0.25">
      <c r="A4499" t="s">
        <v>8594</v>
      </c>
      <c r="B4499" t="s">
        <v>75</v>
      </c>
      <c r="C4499" t="s">
        <v>134</v>
      </c>
      <c r="D4499" t="s">
        <v>4060</v>
      </c>
      <c r="E4499">
        <v>13</v>
      </c>
      <c r="F4499">
        <v>2</v>
      </c>
      <c r="G4499">
        <v>10</v>
      </c>
      <c r="H4499">
        <v>1</v>
      </c>
      <c r="I4499">
        <v>0</v>
      </c>
      <c r="J4499">
        <v>79</v>
      </c>
      <c r="K4499">
        <v>0</v>
      </c>
      <c r="L4499">
        <v>0</v>
      </c>
      <c r="M4499">
        <v>0</v>
      </c>
      <c r="N4499">
        <v>0</v>
      </c>
    </row>
    <row r="4500" spans="1:14" x14ac:dyDescent="0.25">
      <c r="A4500" t="s">
        <v>8595</v>
      </c>
      <c r="B4500" t="s">
        <v>75</v>
      </c>
      <c r="C4500" t="s">
        <v>134</v>
      </c>
      <c r="D4500" t="s">
        <v>4062</v>
      </c>
      <c r="E4500">
        <v>92</v>
      </c>
      <c r="F4500">
        <v>10</v>
      </c>
      <c r="G4500">
        <v>80</v>
      </c>
      <c r="H4500">
        <v>2</v>
      </c>
      <c r="I4500">
        <v>0</v>
      </c>
      <c r="J4500">
        <v>0</v>
      </c>
      <c r="K4500">
        <v>0</v>
      </c>
      <c r="L4500">
        <v>0</v>
      </c>
      <c r="M4500">
        <v>0</v>
      </c>
      <c r="N4500">
        <v>0</v>
      </c>
    </row>
    <row r="4501" spans="1:14" x14ac:dyDescent="0.25">
      <c r="A4501" t="s">
        <v>8596</v>
      </c>
      <c r="B4501" t="s">
        <v>75</v>
      </c>
      <c r="C4501" t="s">
        <v>134</v>
      </c>
      <c r="D4501" t="s">
        <v>4064</v>
      </c>
      <c r="E4501">
        <v>78</v>
      </c>
      <c r="F4501">
        <v>8</v>
      </c>
      <c r="G4501">
        <v>70</v>
      </c>
      <c r="H4501">
        <v>0</v>
      </c>
      <c r="I4501">
        <v>0</v>
      </c>
      <c r="J4501">
        <v>14</v>
      </c>
      <c r="K4501">
        <v>0</v>
      </c>
      <c r="L4501">
        <v>0</v>
      </c>
      <c r="M4501">
        <v>0</v>
      </c>
      <c r="N4501">
        <v>0</v>
      </c>
    </row>
    <row r="4502" spans="1:14" x14ac:dyDescent="0.25">
      <c r="A4502" t="s">
        <v>8597</v>
      </c>
      <c r="B4502" t="s">
        <v>75</v>
      </c>
      <c r="C4502" t="s">
        <v>134</v>
      </c>
      <c r="D4502" t="s">
        <v>4066</v>
      </c>
      <c r="E4502">
        <v>92</v>
      </c>
      <c r="F4502">
        <v>10</v>
      </c>
      <c r="G4502">
        <v>80</v>
      </c>
      <c r="H4502">
        <v>2</v>
      </c>
      <c r="I4502">
        <v>0</v>
      </c>
      <c r="J4502">
        <v>0</v>
      </c>
      <c r="K4502">
        <v>0</v>
      </c>
      <c r="L4502">
        <v>0</v>
      </c>
      <c r="M4502">
        <v>0</v>
      </c>
      <c r="N4502">
        <v>0</v>
      </c>
    </row>
    <row r="4503" spans="1:14" x14ac:dyDescent="0.25">
      <c r="A4503" t="s">
        <v>8598</v>
      </c>
      <c r="B4503" t="s">
        <v>75</v>
      </c>
      <c r="C4503" t="s">
        <v>134</v>
      </c>
      <c r="D4503" t="s">
        <v>4068</v>
      </c>
      <c r="E4503">
        <v>13</v>
      </c>
      <c r="F4503">
        <v>2</v>
      </c>
      <c r="G4503">
        <v>10</v>
      </c>
      <c r="H4503">
        <v>1</v>
      </c>
      <c r="I4503">
        <v>0</v>
      </c>
      <c r="J4503">
        <v>79</v>
      </c>
      <c r="K4503">
        <v>0</v>
      </c>
      <c r="L4503">
        <v>0</v>
      </c>
      <c r="M4503">
        <v>0</v>
      </c>
      <c r="N4503">
        <v>0</v>
      </c>
    </row>
    <row r="4504" spans="1:14" x14ac:dyDescent="0.25">
      <c r="A4504" t="s">
        <v>8599</v>
      </c>
      <c r="B4504" t="s">
        <v>75</v>
      </c>
      <c r="C4504" t="s">
        <v>134</v>
      </c>
      <c r="D4504" t="s">
        <v>4050</v>
      </c>
      <c r="E4504">
        <v>79</v>
      </c>
      <c r="F4504">
        <v>14</v>
      </c>
      <c r="G4504">
        <v>65</v>
      </c>
      <c r="H4504">
        <v>0</v>
      </c>
      <c r="I4504">
        <v>0</v>
      </c>
      <c r="J4504">
        <v>13</v>
      </c>
      <c r="K4504">
        <v>0</v>
      </c>
      <c r="L4504">
        <v>0</v>
      </c>
      <c r="M4504">
        <v>0</v>
      </c>
      <c r="N4504">
        <v>0</v>
      </c>
    </row>
    <row r="4505" spans="1:14" x14ac:dyDescent="0.25">
      <c r="A4505" t="s">
        <v>8600</v>
      </c>
      <c r="B4505" t="s">
        <v>75</v>
      </c>
      <c r="C4505" t="s">
        <v>134</v>
      </c>
      <c r="D4505" t="s">
        <v>4052</v>
      </c>
      <c r="E4505">
        <v>13</v>
      </c>
      <c r="F4505">
        <v>2</v>
      </c>
      <c r="G4505">
        <v>9</v>
      </c>
      <c r="H4505">
        <v>2</v>
      </c>
      <c r="I4505">
        <v>0</v>
      </c>
      <c r="J4505">
        <v>79</v>
      </c>
      <c r="K4505">
        <v>0</v>
      </c>
      <c r="L4505">
        <v>0</v>
      </c>
      <c r="M4505">
        <v>0</v>
      </c>
      <c r="N4505">
        <v>0</v>
      </c>
    </row>
    <row r="4506" spans="1:14" x14ac:dyDescent="0.25">
      <c r="A4506" t="s">
        <v>8601</v>
      </c>
      <c r="B4506" t="s">
        <v>75</v>
      </c>
      <c r="C4506" t="s">
        <v>134</v>
      </c>
      <c r="D4506" t="s">
        <v>4054</v>
      </c>
      <c r="E4506">
        <v>78</v>
      </c>
      <c r="F4506">
        <v>8</v>
      </c>
      <c r="G4506">
        <v>70</v>
      </c>
      <c r="H4506">
        <v>0</v>
      </c>
      <c r="I4506">
        <v>0</v>
      </c>
      <c r="J4506">
        <v>14</v>
      </c>
      <c r="K4506">
        <v>0</v>
      </c>
      <c r="L4506">
        <v>0</v>
      </c>
      <c r="M4506">
        <v>0</v>
      </c>
      <c r="N4506">
        <v>0</v>
      </c>
    </row>
    <row r="4507" spans="1:14" x14ac:dyDescent="0.25">
      <c r="A4507" t="s">
        <v>8602</v>
      </c>
      <c r="B4507" t="s">
        <v>75</v>
      </c>
      <c r="C4507" t="s">
        <v>134</v>
      </c>
      <c r="D4507" t="s">
        <v>4056</v>
      </c>
      <c r="E4507">
        <v>0</v>
      </c>
      <c r="F4507">
        <v>0</v>
      </c>
      <c r="G4507">
        <v>0</v>
      </c>
      <c r="H4507">
        <v>0</v>
      </c>
      <c r="I4507">
        <v>0</v>
      </c>
      <c r="J4507">
        <v>0</v>
      </c>
      <c r="K4507">
        <v>61</v>
      </c>
      <c r="L4507">
        <v>60</v>
      </c>
      <c r="M4507">
        <v>1</v>
      </c>
      <c r="N4507">
        <v>0</v>
      </c>
    </row>
    <row r="4508" spans="1:14" x14ac:dyDescent="0.25">
      <c r="A4508" t="s">
        <v>8603</v>
      </c>
      <c r="B4508" t="s">
        <v>75</v>
      </c>
      <c r="C4508" t="s">
        <v>134</v>
      </c>
      <c r="D4508" t="s">
        <v>4058</v>
      </c>
      <c r="E4508">
        <v>0</v>
      </c>
      <c r="F4508">
        <v>0</v>
      </c>
      <c r="G4508">
        <v>0</v>
      </c>
      <c r="H4508">
        <v>0</v>
      </c>
      <c r="I4508">
        <v>0</v>
      </c>
      <c r="J4508">
        <v>0</v>
      </c>
      <c r="K4508">
        <v>41</v>
      </c>
      <c r="L4508">
        <v>40</v>
      </c>
      <c r="M4508">
        <v>1</v>
      </c>
      <c r="N4508">
        <v>0</v>
      </c>
    </row>
    <row r="4509" spans="1:14" x14ac:dyDescent="0.25">
      <c r="A4509" t="s">
        <v>8604</v>
      </c>
      <c r="B4509" t="s">
        <v>75</v>
      </c>
      <c r="C4509" t="s">
        <v>135</v>
      </c>
      <c r="D4509" t="s">
        <v>4060</v>
      </c>
      <c r="E4509">
        <v>111</v>
      </c>
      <c r="F4509">
        <v>28</v>
      </c>
      <c r="G4509">
        <v>72</v>
      </c>
      <c r="H4509">
        <v>9</v>
      </c>
      <c r="I4509">
        <v>2</v>
      </c>
      <c r="J4509">
        <v>378</v>
      </c>
      <c r="K4509">
        <v>0</v>
      </c>
      <c r="L4509">
        <v>0</v>
      </c>
      <c r="M4509">
        <v>0</v>
      </c>
      <c r="N4509">
        <v>0</v>
      </c>
    </row>
    <row r="4510" spans="1:14" x14ac:dyDescent="0.25">
      <c r="A4510" t="s">
        <v>8605</v>
      </c>
      <c r="B4510" t="s">
        <v>75</v>
      </c>
      <c r="C4510" t="s">
        <v>135</v>
      </c>
      <c r="D4510" t="s">
        <v>4062</v>
      </c>
      <c r="E4510">
        <v>489</v>
      </c>
      <c r="F4510">
        <v>107</v>
      </c>
      <c r="G4510">
        <v>364</v>
      </c>
      <c r="H4510">
        <v>12</v>
      </c>
      <c r="I4510">
        <v>6</v>
      </c>
      <c r="J4510">
        <v>0</v>
      </c>
      <c r="K4510">
        <v>0</v>
      </c>
      <c r="L4510">
        <v>0</v>
      </c>
      <c r="M4510">
        <v>0</v>
      </c>
      <c r="N4510">
        <v>0</v>
      </c>
    </row>
    <row r="4511" spans="1:14" x14ac:dyDescent="0.25">
      <c r="A4511" t="s">
        <v>8606</v>
      </c>
      <c r="B4511" t="s">
        <v>75</v>
      </c>
      <c r="C4511" t="s">
        <v>135</v>
      </c>
      <c r="D4511" t="s">
        <v>4064</v>
      </c>
      <c r="E4511">
        <v>356</v>
      </c>
      <c r="F4511">
        <v>65</v>
      </c>
      <c r="G4511">
        <v>289</v>
      </c>
      <c r="H4511">
        <v>2</v>
      </c>
      <c r="I4511">
        <v>0</v>
      </c>
      <c r="J4511">
        <v>133</v>
      </c>
      <c r="K4511">
        <v>0</v>
      </c>
      <c r="L4511">
        <v>0</v>
      </c>
      <c r="M4511">
        <v>0</v>
      </c>
      <c r="N4511">
        <v>0</v>
      </c>
    </row>
    <row r="4512" spans="1:14" x14ac:dyDescent="0.25">
      <c r="A4512" t="s">
        <v>8607</v>
      </c>
      <c r="B4512" t="s">
        <v>75</v>
      </c>
      <c r="C4512" t="s">
        <v>135</v>
      </c>
      <c r="D4512" t="s">
        <v>4066</v>
      </c>
      <c r="E4512">
        <v>489</v>
      </c>
      <c r="F4512">
        <v>107</v>
      </c>
      <c r="G4512">
        <v>364</v>
      </c>
      <c r="H4512">
        <v>12</v>
      </c>
      <c r="I4512">
        <v>6</v>
      </c>
      <c r="J4512">
        <v>0</v>
      </c>
      <c r="K4512">
        <v>0</v>
      </c>
      <c r="L4512">
        <v>0</v>
      </c>
      <c r="M4512">
        <v>0</v>
      </c>
      <c r="N4512">
        <v>0</v>
      </c>
    </row>
    <row r="4513" spans="1:14" x14ac:dyDescent="0.25">
      <c r="A4513" t="s">
        <v>8608</v>
      </c>
      <c r="B4513" t="s">
        <v>75</v>
      </c>
      <c r="C4513" t="s">
        <v>135</v>
      </c>
      <c r="D4513" t="s">
        <v>4068</v>
      </c>
      <c r="E4513">
        <v>111</v>
      </c>
      <c r="F4513">
        <v>27</v>
      </c>
      <c r="G4513">
        <v>72</v>
      </c>
      <c r="H4513">
        <v>7</v>
      </c>
      <c r="I4513">
        <v>5</v>
      </c>
      <c r="J4513">
        <v>378</v>
      </c>
      <c r="K4513">
        <v>0</v>
      </c>
      <c r="L4513">
        <v>0</v>
      </c>
      <c r="M4513">
        <v>0</v>
      </c>
      <c r="N4513">
        <v>0</v>
      </c>
    </row>
    <row r="4514" spans="1:14" x14ac:dyDescent="0.25">
      <c r="A4514" t="s">
        <v>8609</v>
      </c>
      <c r="B4514" t="s">
        <v>75</v>
      </c>
      <c r="C4514" t="s">
        <v>135</v>
      </c>
      <c r="D4514" t="s">
        <v>4050</v>
      </c>
      <c r="E4514">
        <v>378</v>
      </c>
      <c r="F4514">
        <v>101</v>
      </c>
      <c r="G4514">
        <v>273</v>
      </c>
      <c r="H4514">
        <v>4</v>
      </c>
      <c r="I4514">
        <v>0</v>
      </c>
      <c r="J4514">
        <v>111</v>
      </c>
      <c r="K4514">
        <v>0</v>
      </c>
      <c r="L4514">
        <v>0</v>
      </c>
      <c r="M4514">
        <v>0</v>
      </c>
      <c r="N4514">
        <v>0</v>
      </c>
    </row>
    <row r="4515" spans="1:14" x14ac:dyDescent="0.25">
      <c r="A4515" t="s">
        <v>8610</v>
      </c>
      <c r="B4515" t="s">
        <v>75</v>
      </c>
      <c r="C4515" t="s">
        <v>135</v>
      </c>
      <c r="D4515" t="s">
        <v>4052</v>
      </c>
      <c r="E4515">
        <v>111</v>
      </c>
      <c r="F4515">
        <v>24</v>
      </c>
      <c r="G4515">
        <v>74</v>
      </c>
      <c r="H4515">
        <v>11</v>
      </c>
      <c r="I4515">
        <v>2</v>
      </c>
      <c r="J4515">
        <v>378</v>
      </c>
      <c r="K4515">
        <v>0</v>
      </c>
      <c r="L4515">
        <v>0</v>
      </c>
      <c r="M4515">
        <v>0</v>
      </c>
      <c r="N4515">
        <v>0</v>
      </c>
    </row>
    <row r="4516" spans="1:14" x14ac:dyDescent="0.25">
      <c r="A4516" t="s">
        <v>8611</v>
      </c>
      <c r="B4516" t="s">
        <v>75</v>
      </c>
      <c r="C4516" t="s">
        <v>135</v>
      </c>
      <c r="D4516" t="s">
        <v>4054</v>
      </c>
      <c r="E4516">
        <v>357</v>
      </c>
      <c r="F4516">
        <v>65</v>
      </c>
      <c r="G4516">
        <v>290</v>
      </c>
      <c r="H4516">
        <v>2</v>
      </c>
      <c r="I4516">
        <v>0</v>
      </c>
      <c r="J4516">
        <v>132</v>
      </c>
      <c r="K4516">
        <v>0</v>
      </c>
      <c r="L4516">
        <v>0</v>
      </c>
      <c r="M4516">
        <v>0</v>
      </c>
      <c r="N4516">
        <v>0</v>
      </c>
    </row>
    <row r="4517" spans="1:14" x14ac:dyDescent="0.25">
      <c r="A4517" t="s">
        <v>8612</v>
      </c>
      <c r="B4517" t="s">
        <v>75</v>
      </c>
      <c r="C4517" t="s">
        <v>135</v>
      </c>
      <c r="D4517" t="s">
        <v>4056</v>
      </c>
      <c r="E4517">
        <v>0</v>
      </c>
      <c r="F4517">
        <v>0</v>
      </c>
      <c r="G4517">
        <v>0</v>
      </c>
      <c r="H4517">
        <v>0</v>
      </c>
      <c r="I4517">
        <v>0</v>
      </c>
      <c r="J4517">
        <v>0</v>
      </c>
      <c r="K4517">
        <v>299</v>
      </c>
      <c r="L4517">
        <v>295</v>
      </c>
      <c r="M4517">
        <v>4</v>
      </c>
      <c r="N4517">
        <v>0</v>
      </c>
    </row>
    <row r="4518" spans="1:14" x14ac:dyDescent="0.25">
      <c r="A4518" t="s">
        <v>8613</v>
      </c>
      <c r="B4518" t="s">
        <v>75</v>
      </c>
      <c r="C4518" t="s">
        <v>135</v>
      </c>
      <c r="D4518" t="s">
        <v>4058</v>
      </c>
      <c r="E4518">
        <v>0</v>
      </c>
      <c r="F4518">
        <v>0</v>
      </c>
      <c r="G4518">
        <v>0</v>
      </c>
      <c r="H4518">
        <v>0</v>
      </c>
      <c r="I4518">
        <v>0</v>
      </c>
      <c r="J4518">
        <v>0</v>
      </c>
      <c r="K4518">
        <v>249</v>
      </c>
      <c r="L4518">
        <v>245</v>
      </c>
      <c r="M4518">
        <v>4</v>
      </c>
      <c r="N4518">
        <v>0</v>
      </c>
    </row>
    <row r="4519" spans="1:14" x14ac:dyDescent="0.25">
      <c r="A4519" t="s">
        <v>8614</v>
      </c>
      <c r="B4519" t="s">
        <v>75</v>
      </c>
      <c r="C4519" t="s">
        <v>136</v>
      </c>
      <c r="D4519" t="s">
        <v>4060</v>
      </c>
      <c r="E4519">
        <v>7</v>
      </c>
      <c r="F4519">
        <v>3</v>
      </c>
      <c r="G4519">
        <v>4</v>
      </c>
      <c r="H4519">
        <v>0</v>
      </c>
      <c r="I4519">
        <v>0</v>
      </c>
      <c r="J4519">
        <v>37</v>
      </c>
      <c r="K4519">
        <v>0</v>
      </c>
      <c r="L4519">
        <v>0</v>
      </c>
      <c r="M4519">
        <v>0</v>
      </c>
      <c r="N4519">
        <v>0</v>
      </c>
    </row>
    <row r="4520" spans="1:14" x14ac:dyDescent="0.25">
      <c r="A4520" t="s">
        <v>8615</v>
      </c>
      <c r="B4520" t="s">
        <v>75</v>
      </c>
      <c r="C4520" t="s">
        <v>136</v>
      </c>
      <c r="D4520" t="s">
        <v>4062</v>
      </c>
      <c r="E4520">
        <v>44</v>
      </c>
      <c r="F4520">
        <v>12</v>
      </c>
      <c r="G4520">
        <v>31</v>
      </c>
      <c r="H4520">
        <v>0</v>
      </c>
      <c r="I4520">
        <v>1</v>
      </c>
      <c r="J4520">
        <v>0</v>
      </c>
      <c r="K4520">
        <v>0</v>
      </c>
      <c r="L4520">
        <v>0</v>
      </c>
      <c r="M4520">
        <v>0</v>
      </c>
      <c r="N4520">
        <v>0</v>
      </c>
    </row>
    <row r="4521" spans="1:14" x14ac:dyDescent="0.25">
      <c r="A4521" t="s">
        <v>8616</v>
      </c>
      <c r="B4521" t="s">
        <v>75</v>
      </c>
      <c r="C4521" t="s">
        <v>136</v>
      </c>
      <c r="D4521" t="s">
        <v>4064</v>
      </c>
      <c r="E4521">
        <v>36</v>
      </c>
      <c r="F4521">
        <v>9</v>
      </c>
      <c r="G4521">
        <v>27</v>
      </c>
      <c r="H4521">
        <v>0</v>
      </c>
      <c r="I4521">
        <v>0</v>
      </c>
      <c r="J4521">
        <v>8</v>
      </c>
      <c r="K4521">
        <v>0</v>
      </c>
      <c r="L4521">
        <v>0</v>
      </c>
      <c r="M4521">
        <v>0</v>
      </c>
      <c r="N4521">
        <v>0</v>
      </c>
    </row>
    <row r="4522" spans="1:14" x14ac:dyDescent="0.25">
      <c r="A4522" t="s">
        <v>8617</v>
      </c>
      <c r="B4522" t="s">
        <v>75</v>
      </c>
      <c r="C4522" t="s">
        <v>136</v>
      </c>
      <c r="D4522" t="s">
        <v>4066</v>
      </c>
      <c r="E4522">
        <v>44</v>
      </c>
      <c r="F4522">
        <v>12</v>
      </c>
      <c r="G4522">
        <v>31</v>
      </c>
      <c r="H4522">
        <v>0</v>
      </c>
      <c r="I4522">
        <v>1</v>
      </c>
      <c r="J4522">
        <v>0</v>
      </c>
      <c r="K4522">
        <v>0</v>
      </c>
      <c r="L4522">
        <v>0</v>
      </c>
      <c r="M4522">
        <v>0</v>
      </c>
      <c r="N4522">
        <v>0</v>
      </c>
    </row>
    <row r="4523" spans="1:14" x14ac:dyDescent="0.25">
      <c r="A4523" t="s">
        <v>8618</v>
      </c>
      <c r="B4523" t="s">
        <v>75</v>
      </c>
      <c r="C4523" t="s">
        <v>136</v>
      </c>
      <c r="D4523" t="s">
        <v>4068</v>
      </c>
      <c r="E4523">
        <v>7</v>
      </c>
      <c r="F4523">
        <v>3</v>
      </c>
      <c r="G4523">
        <v>3</v>
      </c>
      <c r="H4523">
        <v>0</v>
      </c>
      <c r="I4523">
        <v>1</v>
      </c>
      <c r="J4523">
        <v>37</v>
      </c>
      <c r="K4523">
        <v>0</v>
      </c>
      <c r="L4523">
        <v>0</v>
      </c>
      <c r="M4523">
        <v>0</v>
      </c>
      <c r="N4523">
        <v>0</v>
      </c>
    </row>
    <row r="4524" spans="1:14" x14ac:dyDescent="0.25">
      <c r="A4524" t="s">
        <v>8619</v>
      </c>
      <c r="B4524" t="s">
        <v>75</v>
      </c>
      <c r="C4524" t="s">
        <v>136</v>
      </c>
      <c r="D4524" t="s">
        <v>4050</v>
      </c>
      <c r="E4524">
        <v>37</v>
      </c>
      <c r="F4524">
        <v>10</v>
      </c>
      <c r="G4524">
        <v>27</v>
      </c>
      <c r="H4524">
        <v>0</v>
      </c>
      <c r="I4524">
        <v>0</v>
      </c>
      <c r="J4524">
        <v>7</v>
      </c>
      <c r="K4524">
        <v>0</v>
      </c>
      <c r="L4524">
        <v>0</v>
      </c>
      <c r="M4524">
        <v>0</v>
      </c>
      <c r="N4524">
        <v>0</v>
      </c>
    </row>
    <row r="4525" spans="1:14" x14ac:dyDescent="0.25">
      <c r="A4525" t="s">
        <v>8620</v>
      </c>
      <c r="B4525" t="s">
        <v>75</v>
      </c>
      <c r="C4525" t="s">
        <v>136</v>
      </c>
      <c r="D4525" t="s">
        <v>4052</v>
      </c>
      <c r="E4525">
        <v>7</v>
      </c>
      <c r="F4525">
        <v>2</v>
      </c>
      <c r="G4525">
        <v>5</v>
      </c>
      <c r="H4525">
        <v>0</v>
      </c>
      <c r="I4525">
        <v>0</v>
      </c>
      <c r="J4525">
        <v>37</v>
      </c>
      <c r="K4525">
        <v>0</v>
      </c>
      <c r="L4525">
        <v>0</v>
      </c>
      <c r="M4525">
        <v>0</v>
      </c>
      <c r="N4525">
        <v>0</v>
      </c>
    </row>
    <row r="4526" spans="1:14" x14ac:dyDescent="0.25">
      <c r="A4526" t="s">
        <v>8621</v>
      </c>
      <c r="B4526" t="s">
        <v>75</v>
      </c>
      <c r="C4526" t="s">
        <v>136</v>
      </c>
      <c r="D4526" t="s">
        <v>4054</v>
      </c>
      <c r="E4526">
        <v>37</v>
      </c>
      <c r="F4526">
        <v>10</v>
      </c>
      <c r="G4526">
        <v>27</v>
      </c>
      <c r="H4526">
        <v>0</v>
      </c>
      <c r="I4526">
        <v>0</v>
      </c>
      <c r="J4526">
        <v>7</v>
      </c>
      <c r="K4526">
        <v>0</v>
      </c>
      <c r="L4526">
        <v>0</v>
      </c>
      <c r="M4526">
        <v>0</v>
      </c>
      <c r="N4526">
        <v>0</v>
      </c>
    </row>
    <row r="4527" spans="1:14" x14ac:dyDescent="0.25">
      <c r="A4527" t="s">
        <v>8622</v>
      </c>
      <c r="B4527" t="s">
        <v>75</v>
      </c>
      <c r="C4527" t="s">
        <v>136</v>
      </c>
      <c r="D4527" t="s">
        <v>4056</v>
      </c>
      <c r="E4527">
        <v>0</v>
      </c>
      <c r="F4527">
        <v>0</v>
      </c>
      <c r="G4527">
        <v>0</v>
      </c>
      <c r="H4527">
        <v>0</v>
      </c>
      <c r="I4527">
        <v>0</v>
      </c>
      <c r="J4527">
        <v>0</v>
      </c>
      <c r="K4527">
        <v>29</v>
      </c>
      <c r="L4527">
        <v>28</v>
      </c>
      <c r="M4527">
        <v>1</v>
      </c>
      <c r="N4527">
        <v>0</v>
      </c>
    </row>
    <row r="4528" spans="1:14" x14ac:dyDescent="0.25">
      <c r="A4528" t="s">
        <v>8623</v>
      </c>
      <c r="B4528" t="s">
        <v>75</v>
      </c>
      <c r="C4528" t="s">
        <v>136</v>
      </c>
      <c r="D4528" t="s">
        <v>4058</v>
      </c>
      <c r="E4528">
        <v>0</v>
      </c>
      <c r="F4528">
        <v>0</v>
      </c>
      <c r="G4528">
        <v>0</v>
      </c>
      <c r="H4528">
        <v>0</v>
      </c>
      <c r="I4528">
        <v>0</v>
      </c>
      <c r="J4528">
        <v>0</v>
      </c>
      <c r="K4528">
        <v>23</v>
      </c>
      <c r="L4528">
        <v>22</v>
      </c>
      <c r="M4528">
        <v>1</v>
      </c>
      <c r="N4528">
        <v>0</v>
      </c>
    </row>
    <row r="4529" spans="1:14" x14ac:dyDescent="0.25">
      <c r="A4529" t="s">
        <v>8624</v>
      </c>
      <c r="B4529" t="s">
        <v>75</v>
      </c>
      <c r="C4529" t="s">
        <v>137</v>
      </c>
      <c r="D4529" t="s">
        <v>4060</v>
      </c>
      <c r="E4529">
        <v>31</v>
      </c>
      <c r="F4529">
        <v>13</v>
      </c>
      <c r="G4529">
        <v>16</v>
      </c>
      <c r="H4529">
        <v>2</v>
      </c>
      <c r="I4529">
        <v>0</v>
      </c>
      <c r="J4529">
        <v>201</v>
      </c>
      <c r="K4529">
        <v>0</v>
      </c>
      <c r="L4529">
        <v>0</v>
      </c>
      <c r="M4529">
        <v>0</v>
      </c>
      <c r="N4529">
        <v>0</v>
      </c>
    </row>
    <row r="4530" spans="1:14" x14ac:dyDescent="0.25">
      <c r="A4530" t="s">
        <v>8625</v>
      </c>
      <c r="B4530" t="s">
        <v>75</v>
      </c>
      <c r="C4530" t="s">
        <v>137</v>
      </c>
      <c r="D4530" t="s">
        <v>4062</v>
      </c>
      <c r="E4530">
        <v>232</v>
      </c>
      <c r="F4530">
        <v>41</v>
      </c>
      <c r="G4530">
        <v>189</v>
      </c>
      <c r="H4530">
        <v>1</v>
      </c>
      <c r="I4530">
        <v>1</v>
      </c>
      <c r="J4530">
        <v>0</v>
      </c>
      <c r="K4530">
        <v>0</v>
      </c>
      <c r="L4530">
        <v>0</v>
      </c>
      <c r="M4530">
        <v>0</v>
      </c>
      <c r="N4530">
        <v>0</v>
      </c>
    </row>
    <row r="4531" spans="1:14" x14ac:dyDescent="0.25">
      <c r="A4531" t="s">
        <v>8626</v>
      </c>
      <c r="B4531" t="s">
        <v>75</v>
      </c>
      <c r="C4531" t="s">
        <v>137</v>
      </c>
      <c r="D4531" t="s">
        <v>4064</v>
      </c>
      <c r="E4531">
        <v>193</v>
      </c>
      <c r="F4531">
        <v>27</v>
      </c>
      <c r="G4531">
        <v>166</v>
      </c>
      <c r="H4531">
        <v>0</v>
      </c>
      <c r="I4531">
        <v>0</v>
      </c>
      <c r="J4531">
        <v>39</v>
      </c>
      <c r="K4531">
        <v>0</v>
      </c>
      <c r="L4531">
        <v>0</v>
      </c>
      <c r="M4531">
        <v>0</v>
      </c>
      <c r="N4531">
        <v>0</v>
      </c>
    </row>
    <row r="4532" spans="1:14" x14ac:dyDescent="0.25">
      <c r="A4532" t="s">
        <v>8627</v>
      </c>
      <c r="B4532" t="s">
        <v>75</v>
      </c>
      <c r="C4532" t="s">
        <v>137</v>
      </c>
      <c r="D4532" t="s">
        <v>4066</v>
      </c>
      <c r="E4532">
        <v>232</v>
      </c>
      <c r="F4532">
        <v>41</v>
      </c>
      <c r="G4532">
        <v>189</v>
      </c>
      <c r="H4532">
        <v>1</v>
      </c>
      <c r="I4532">
        <v>1</v>
      </c>
      <c r="J4532">
        <v>0</v>
      </c>
      <c r="K4532">
        <v>0</v>
      </c>
      <c r="L4532">
        <v>0</v>
      </c>
      <c r="M4532">
        <v>0</v>
      </c>
      <c r="N4532">
        <v>0</v>
      </c>
    </row>
    <row r="4533" spans="1:14" x14ac:dyDescent="0.25">
      <c r="A4533" t="s">
        <v>8628</v>
      </c>
      <c r="B4533" t="s">
        <v>75</v>
      </c>
      <c r="C4533" t="s">
        <v>137</v>
      </c>
      <c r="D4533" t="s">
        <v>4068</v>
      </c>
      <c r="E4533">
        <v>31</v>
      </c>
      <c r="F4533">
        <v>12</v>
      </c>
      <c r="G4533">
        <v>17</v>
      </c>
      <c r="H4533">
        <v>1</v>
      </c>
      <c r="I4533">
        <v>1</v>
      </c>
      <c r="J4533">
        <v>201</v>
      </c>
      <c r="K4533">
        <v>0</v>
      </c>
      <c r="L4533">
        <v>0</v>
      </c>
      <c r="M4533">
        <v>0</v>
      </c>
      <c r="N4533">
        <v>0</v>
      </c>
    </row>
    <row r="4534" spans="1:14" x14ac:dyDescent="0.25">
      <c r="A4534" t="s">
        <v>8629</v>
      </c>
      <c r="B4534" t="s">
        <v>75</v>
      </c>
      <c r="C4534" t="s">
        <v>137</v>
      </c>
      <c r="D4534" t="s">
        <v>4050</v>
      </c>
      <c r="E4534">
        <v>201</v>
      </c>
      <c r="F4534">
        <v>44</v>
      </c>
      <c r="G4534">
        <v>157</v>
      </c>
      <c r="H4534">
        <v>0</v>
      </c>
      <c r="I4534">
        <v>0</v>
      </c>
      <c r="J4534">
        <v>31</v>
      </c>
      <c r="K4534">
        <v>0</v>
      </c>
      <c r="L4534">
        <v>0</v>
      </c>
      <c r="M4534">
        <v>0</v>
      </c>
      <c r="N4534">
        <v>0</v>
      </c>
    </row>
    <row r="4535" spans="1:14" x14ac:dyDescent="0.25">
      <c r="A4535" t="s">
        <v>8630</v>
      </c>
      <c r="B4535" t="s">
        <v>75</v>
      </c>
      <c r="C4535" t="s">
        <v>137</v>
      </c>
      <c r="D4535" t="s">
        <v>4052</v>
      </c>
      <c r="E4535">
        <v>31</v>
      </c>
      <c r="F4535">
        <v>8</v>
      </c>
      <c r="G4535">
        <v>21</v>
      </c>
      <c r="H4535">
        <v>2</v>
      </c>
      <c r="I4535">
        <v>0</v>
      </c>
      <c r="J4535">
        <v>201</v>
      </c>
      <c r="K4535">
        <v>0</v>
      </c>
      <c r="L4535">
        <v>0</v>
      </c>
      <c r="M4535">
        <v>0</v>
      </c>
      <c r="N4535">
        <v>0</v>
      </c>
    </row>
    <row r="4536" spans="1:14" x14ac:dyDescent="0.25">
      <c r="A4536" t="s">
        <v>8631</v>
      </c>
      <c r="B4536" t="s">
        <v>75</v>
      </c>
      <c r="C4536" t="s">
        <v>137</v>
      </c>
      <c r="D4536" t="s">
        <v>4054</v>
      </c>
      <c r="E4536">
        <v>195</v>
      </c>
      <c r="F4536">
        <v>27</v>
      </c>
      <c r="G4536">
        <v>168</v>
      </c>
      <c r="H4536">
        <v>0</v>
      </c>
      <c r="I4536">
        <v>0</v>
      </c>
      <c r="J4536">
        <v>37</v>
      </c>
      <c r="K4536">
        <v>0</v>
      </c>
      <c r="L4536">
        <v>0</v>
      </c>
      <c r="M4536">
        <v>0</v>
      </c>
      <c r="N4536">
        <v>0</v>
      </c>
    </row>
    <row r="4537" spans="1:14" x14ac:dyDescent="0.25">
      <c r="A4537" t="s">
        <v>8632</v>
      </c>
      <c r="B4537" t="s">
        <v>75</v>
      </c>
      <c r="C4537" t="s">
        <v>137</v>
      </c>
      <c r="D4537" t="s">
        <v>4056</v>
      </c>
      <c r="E4537">
        <v>0</v>
      </c>
      <c r="F4537">
        <v>0</v>
      </c>
      <c r="G4537">
        <v>0</v>
      </c>
      <c r="H4537">
        <v>0</v>
      </c>
      <c r="I4537">
        <v>0</v>
      </c>
      <c r="J4537">
        <v>0</v>
      </c>
      <c r="K4537">
        <v>137</v>
      </c>
      <c r="L4537">
        <v>136</v>
      </c>
      <c r="M4537">
        <v>1</v>
      </c>
      <c r="N4537">
        <v>0</v>
      </c>
    </row>
    <row r="4538" spans="1:14" x14ac:dyDescent="0.25">
      <c r="A4538" t="s">
        <v>8633</v>
      </c>
      <c r="B4538" t="s">
        <v>75</v>
      </c>
      <c r="C4538" t="s">
        <v>137</v>
      </c>
      <c r="D4538" t="s">
        <v>4058</v>
      </c>
      <c r="E4538">
        <v>0</v>
      </c>
      <c r="F4538">
        <v>0</v>
      </c>
      <c r="G4538">
        <v>0</v>
      </c>
      <c r="H4538">
        <v>0</v>
      </c>
      <c r="I4538">
        <v>0</v>
      </c>
      <c r="J4538">
        <v>0</v>
      </c>
      <c r="K4538">
        <v>116</v>
      </c>
      <c r="L4538">
        <v>115</v>
      </c>
      <c r="M4538">
        <v>1</v>
      </c>
      <c r="N4538">
        <v>0</v>
      </c>
    </row>
    <row r="4539" spans="1:14" x14ac:dyDescent="0.25">
      <c r="A4539" t="s">
        <v>8634</v>
      </c>
      <c r="B4539" t="s">
        <v>75</v>
      </c>
      <c r="C4539" t="s">
        <v>138</v>
      </c>
      <c r="D4539" t="s">
        <v>4060</v>
      </c>
      <c r="E4539">
        <v>16</v>
      </c>
      <c r="F4539">
        <v>2</v>
      </c>
      <c r="G4539">
        <v>10</v>
      </c>
      <c r="H4539">
        <v>2</v>
      </c>
      <c r="I4539">
        <v>2</v>
      </c>
      <c r="J4539">
        <v>66</v>
      </c>
      <c r="K4539">
        <v>0</v>
      </c>
      <c r="L4539">
        <v>0</v>
      </c>
      <c r="M4539">
        <v>0</v>
      </c>
      <c r="N4539">
        <v>0</v>
      </c>
    </row>
    <row r="4540" spans="1:14" x14ac:dyDescent="0.25">
      <c r="A4540" t="s">
        <v>8635</v>
      </c>
      <c r="B4540" t="s">
        <v>75</v>
      </c>
      <c r="C4540" t="s">
        <v>138</v>
      </c>
      <c r="D4540" t="s">
        <v>4062</v>
      </c>
      <c r="E4540">
        <v>82</v>
      </c>
      <c r="F4540">
        <v>14</v>
      </c>
      <c r="G4540">
        <v>64</v>
      </c>
      <c r="H4540">
        <v>1</v>
      </c>
      <c r="I4540">
        <v>3</v>
      </c>
      <c r="J4540">
        <v>0</v>
      </c>
      <c r="K4540">
        <v>0</v>
      </c>
      <c r="L4540">
        <v>0</v>
      </c>
      <c r="M4540">
        <v>0</v>
      </c>
      <c r="N4540">
        <v>0</v>
      </c>
    </row>
    <row r="4541" spans="1:14" x14ac:dyDescent="0.25">
      <c r="A4541" t="s">
        <v>8636</v>
      </c>
      <c r="B4541" t="s">
        <v>75</v>
      </c>
      <c r="C4541" t="s">
        <v>138</v>
      </c>
      <c r="D4541" t="s">
        <v>4064</v>
      </c>
      <c r="E4541">
        <v>66</v>
      </c>
      <c r="F4541">
        <v>12</v>
      </c>
      <c r="G4541">
        <v>54</v>
      </c>
      <c r="H4541">
        <v>0</v>
      </c>
      <c r="I4541">
        <v>0</v>
      </c>
      <c r="J4541">
        <v>16</v>
      </c>
      <c r="K4541">
        <v>0</v>
      </c>
      <c r="L4541">
        <v>0</v>
      </c>
      <c r="M4541">
        <v>0</v>
      </c>
      <c r="N4541">
        <v>0</v>
      </c>
    </row>
    <row r="4542" spans="1:14" x14ac:dyDescent="0.25">
      <c r="A4542" t="s">
        <v>8637</v>
      </c>
      <c r="B4542" t="s">
        <v>75</v>
      </c>
      <c r="C4542" t="s">
        <v>138</v>
      </c>
      <c r="D4542" t="s">
        <v>4066</v>
      </c>
      <c r="E4542">
        <v>82</v>
      </c>
      <c r="F4542">
        <v>14</v>
      </c>
      <c r="G4542">
        <v>64</v>
      </c>
      <c r="H4542">
        <v>1</v>
      </c>
      <c r="I4542">
        <v>3</v>
      </c>
      <c r="J4542">
        <v>0</v>
      </c>
      <c r="K4542">
        <v>0</v>
      </c>
      <c r="L4542">
        <v>0</v>
      </c>
      <c r="M4542">
        <v>0</v>
      </c>
      <c r="N4542">
        <v>0</v>
      </c>
    </row>
    <row r="4543" spans="1:14" x14ac:dyDescent="0.25">
      <c r="A4543" t="s">
        <v>8638</v>
      </c>
      <c r="B4543" t="s">
        <v>75</v>
      </c>
      <c r="C4543" t="s">
        <v>138</v>
      </c>
      <c r="D4543" t="s">
        <v>4068</v>
      </c>
      <c r="E4543">
        <v>16</v>
      </c>
      <c r="F4543">
        <v>3</v>
      </c>
      <c r="G4543">
        <v>9</v>
      </c>
      <c r="H4543">
        <v>1</v>
      </c>
      <c r="I4543">
        <v>3</v>
      </c>
      <c r="J4543">
        <v>66</v>
      </c>
      <c r="K4543">
        <v>0</v>
      </c>
      <c r="L4543">
        <v>0</v>
      </c>
      <c r="M4543">
        <v>0</v>
      </c>
      <c r="N4543">
        <v>0</v>
      </c>
    </row>
    <row r="4544" spans="1:14" x14ac:dyDescent="0.25">
      <c r="A4544" t="s">
        <v>8639</v>
      </c>
      <c r="B4544" t="s">
        <v>75</v>
      </c>
      <c r="C4544" t="s">
        <v>138</v>
      </c>
      <c r="D4544" t="s">
        <v>4050</v>
      </c>
      <c r="E4544">
        <v>66</v>
      </c>
      <c r="F4544">
        <v>15</v>
      </c>
      <c r="G4544">
        <v>51</v>
      </c>
      <c r="H4544">
        <v>0</v>
      </c>
      <c r="I4544">
        <v>0</v>
      </c>
      <c r="J4544">
        <v>16</v>
      </c>
      <c r="K4544">
        <v>0</v>
      </c>
      <c r="L4544">
        <v>0</v>
      </c>
      <c r="M4544">
        <v>0</v>
      </c>
      <c r="N4544">
        <v>0</v>
      </c>
    </row>
    <row r="4545" spans="1:14" x14ac:dyDescent="0.25">
      <c r="A4545" t="s">
        <v>8640</v>
      </c>
      <c r="B4545" t="s">
        <v>75</v>
      </c>
      <c r="C4545" t="s">
        <v>138</v>
      </c>
      <c r="D4545" t="s">
        <v>4052</v>
      </c>
      <c r="E4545">
        <v>16</v>
      </c>
      <c r="F4545">
        <v>2</v>
      </c>
      <c r="G4545">
        <v>10</v>
      </c>
      <c r="H4545">
        <v>1</v>
      </c>
      <c r="I4545">
        <v>3</v>
      </c>
      <c r="J4545">
        <v>66</v>
      </c>
      <c r="K4545">
        <v>0</v>
      </c>
      <c r="L4545">
        <v>0</v>
      </c>
      <c r="M4545">
        <v>0</v>
      </c>
      <c r="N4545">
        <v>0</v>
      </c>
    </row>
    <row r="4546" spans="1:14" x14ac:dyDescent="0.25">
      <c r="A4546" t="s">
        <v>8641</v>
      </c>
      <c r="B4546" t="s">
        <v>75</v>
      </c>
      <c r="C4546" t="s">
        <v>138</v>
      </c>
      <c r="D4546" t="s">
        <v>4054</v>
      </c>
      <c r="E4546">
        <v>66</v>
      </c>
      <c r="F4546">
        <v>12</v>
      </c>
      <c r="G4546">
        <v>54</v>
      </c>
      <c r="H4546">
        <v>0</v>
      </c>
      <c r="I4546">
        <v>0</v>
      </c>
      <c r="J4546">
        <v>16</v>
      </c>
      <c r="K4546">
        <v>0</v>
      </c>
      <c r="L4546">
        <v>0</v>
      </c>
      <c r="M4546">
        <v>0</v>
      </c>
      <c r="N4546">
        <v>0</v>
      </c>
    </row>
    <row r="4547" spans="1:14" x14ac:dyDescent="0.25">
      <c r="A4547" t="s">
        <v>8642</v>
      </c>
      <c r="B4547" t="s">
        <v>75</v>
      </c>
      <c r="C4547" t="s">
        <v>138</v>
      </c>
      <c r="D4547" t="s">
        <v>4056</v>
      </c>
      <c r="E4547">
        <v>0</v>
      </c>
      <c r="F4547">
        <v>0</v>
      </c>
      <c r="G4547">
        <v>0</v>
      </c>
      <c r="H4547">
        <v>0</v>
      </c>
      <c r="I4547">
        <v>0</v>
      </c>
      <c r="J4547">
        <v>0</v>
      </c>
      <c r="K4547">
        <v>54</v>
      </c>
      <c r="L4547">
        <v>51</v>
      </c>
      <c r="M4547">
        <v>2</v>
      </c>
      <c r="N4547">
        <v>1</v>
      </c>
    </row>
    <row r="4548" spans="1:14" x14ac:dyDescent="0.25">
      <c r="A4548" t="s">
        <v>8643</v>
      </c>
      <c r="B4548" t="s">
        <v>75</v>
      </c>
      <c r="C4548" t="s">
        <v>138</v>
      </c>
      <c r="D4548" t="s">
        <v>4058</v>
      </c>
      <c r="E4548">
        <v>0</v>
      </c>
      <c r="F4548">
        <v>0</v>
      </c>
      <c r="G4548">
        <v>0</v>
      </c>
      <c r="H4548">
        <v>0</v>
      </c>
      <c r="I4548">
        <v>0</v>
      </c>
      <c r="J4548">
        <v>0</v>
      </c>
      <c r="K4548">
        <v>39</v>
      </c>
      <c r="L4548">
        <v>37</v>
      </c>
      <c r="M4548">
        <v>1</v>
      </c>
      <c r="N4548">
        <v>1</v>
      </c>
    </row>
    <row r="4549" spans="1:14" x14ac:dyDescent="0.25">
      <c r="A4549" t="s">
        <v>8644</v>
      </c>
      <c r="B4549" t="s">
        <v>75</v>
      </c>
      <c r="C4549" t="s">
        <v>139</v>
      </c>
      <c r="D4549" t="s">
        <v>4060</v>
      </c>
      <c r="E4549">
        <v>14</v>
      </c>
      <c r="F4549">
        <v>6</v>
      </c>
      <c r="G4549">
        <v>7</v>
      </c>
      <c r="H4549">
        <v>1</v>
      </c>
      <c r="I4549">
        <v>0</v>
      </c>
      <c r="J4549">
        <v>73</v>
      </c>
      <c r="K4549">
        <v>0</v>
      </c>
      <c r="L4549">
        <v>0</v>
      </c>
      <c r="M4549">
        <v>0</v>
      </c>
      <c r="N4549">
        <v>0</v>
      </c>
    </row>
    <row r="4550" spans="1:14" x14ac:dyDescent="0.25">
      <c r="A4550" t="s">
        <v>8645</v>
      </c>
      <c r="B4550" t="s">
        <v>75</v>
      </c>
      <c r="C4550" t="s">
        <v>139</v>
      </c>
      <c r="D4550" t="s">
        <v>4062</v>
      </c>
      <c r="E4550">
        <v>87</v>
      </c>
      <c r="F4550">
        <v>19</v>
      </c>
      <c r="G4550">
        <v>67</v>
      </c>
      <c r="H4550">
        <v>1</v>
      </c>
      <c r="I4550">
        <v>0</v>
      </c>
      <c r="J4550">
        <v>0</v>
      </c>
      <c r="K4550">
        <v>0</v>
      </c>
      <c r="L4550">
        <v>0</v>
      </c>
      <c r="M4550">
        <v>0</v>
      </c>
      <c r="N4550">
        <v>0</v>
      </c>
    </row>
    <row r="4551" spans="1:14" x14ac:dyDescent="0.25">
      <c r="A4551" t="s">
        <v>8646</v>
      </c>
      <c r="B4551" t="s">
        <v>75</v>
      </c>
      <c r="C4551" t="s">
        <v>139</v>
      </c>
      <c r="D4551" t="s">
        <v>4064</v>
      </c>
      <c r="E4551">
        <v>73</v>
      </c>
      <c r="F4551">
        <v>13</v>
      </c>
      <c r="G4551">
        <v>60</v>
      </c>
      <c r="H4551">
        <v>0</v>
      </c>
      <c r="I4551">
        <v>0</v>
      </c>
      <c r="J4551">
        <v>14</v>
      </c>
      <c r="K4551">
        <v>0</v>
      </c>
      <c r="L4551">
        <v>0</v>
      </c>
      <c r="M4551">
        <v>0</v>
      </c>
      <c r="N4551">
        <v>0</v>
      </c>
    </row>
    <row r="4552" spans="1:14" x14ac:dyDescent="0.25">
      <c r="A4552" t="s">
        <v>8647</v>
      </c>
      <c r="B4552" t="s">
        <v>75</v>
      </c>
      <c r="C4552" t="s">
        <v>139</v>
      </c>
      <c r="D4552" t="s">
        <v>4066</v>
      </c>
      <c r="E4552">
        <v>87</v>
      </c>
      <c r="F4552">
        <v>18</v>
      </c>
      <c r="G4552">
        <v>68</v>
      </c>
      <c r="H4552">
        <v>1</v>
      </c>
      <c r="I4552">
        <v>0</v>
      </c>
      <c r="J4552">
        <v>0</v>
      </c>
      <c r="K4552">
        <v>0</v>
      </c>
      <c r="L4552">
        <v>0</v>
      </c>
      <c r="M4552">
        <v>0</v>
      </c>
      <c r="N4552">
        <v>0</v>
      </c>
    </row>
    <row r="4553" spans="1:14" x14ac:dyDescent="0.25">
      <c r="A4553" t="s">
        <v>8648</v>
      </c>
      <c r="B4553" t="s">
        <v>75</v>
      </c>
      <c r="C4553" t="s">
        <v>139</v>
      </c>
      <c r="D4553" t="s">
        <v>4068</v>
      </c>
      <c r="E4553">
        <v>14</v>
      </c>
      <c r="F4553">
        <v>5</v>
      </c>
      <c r="G4553">
        <v>8</v>
      </c>
      <c r="H4553">
        <v>1</v>
      </c>
      <c r="I4553">
        <v>0</v>
      </c>
      <c r="J4553">
        <v>73</v>
      </c>
      <c r="K4553">
        <v>0</v>
      </c>
      <c r="L4553">
        <v>0</v>
      </c>
      <c r="M4553">
        <v>0</v>
      </c>
      <c r="N4553">
        <v>0</v>
      </c>
    </row>
    <row r="4554" spans="1:14" x14ac:dyDescent="0.25">
      <c r="A4554" t="s">
        <v>8649</v>
      </c>
      <c r="B4554" t="s">
        <v>75</v>
      </c>
      <c r="C4554" t="s">
        <v>139</v>
      </c>
      <c r="D4554" t="s">
        <v>4050</v>
      </c>
      <c r="E4554">
        <v>73</v>
      </c>
      <c r="F4554">
        <v>16</v>
      </c>
      <c r="G4554">
        <v>57</v>
      </c>
      <c r="H4554">
        <v>0</v>
      </c>
      <c r="I4554">
        <v>0</v>
      </c>
      <c r="J4554">
        <v>14</v>
      </c>
      <c r="K4554">
        <v>0</v>
      </c>
      <c r="L4554">
        <v>0</v>
      </c>
      <c r="M4554">
        <v>0</v>
      </c>
      <c r="N4554">
        <v>0</v>
      </c>
    </row>
    <row r="4555" spans="1:14" x14ac:dyDescent="0.25">
      <c r="A4555" t="s">
        <v>8650</v>
      </c>
      <c r="B4555" t="s">
        <v>75</v>
      </c>
      <c r="C4555" t="s">
        <v>139</v>
      </c>
      <c r="D4555" t="s">
        <v>4052</v>
      </c>
      <c r="E4555">
        <v>14</v>
      </c>
      <c r="F4555">
        <v>5</v>
      </c>
      <c r="G4555">
        <v>8</v>
      </c>
      <c r="H4555">
        <v>1</v>
      </c>
      <c r="I4555">
        <v>0</v>
      </c>
      <c r="J4555">
        <v>73</v>
      </c>
      <c r="K4555">
        <v>0</v>
      </c>
      <c r="L4555">
        <v>0</v>
      </c>
      <c r="M4555">
        <v>0</v>
      </c>
      <c r="N4555">
        <v>0</v>
      </c>
    </row>
    <row r="4556" spans="1:14" x14ac:dyDescent="0.25">
      <c r="A4556" t="s">
        <v>8651</v>
      </c>
      <c r="B4556" t="s">
        <v>75</v>
      </c>
      <c r="C4556" t="s">
        <v>139</v>
      </c>
      <c r="D4556" t="s">
        <v>4054</v>
      </c>
      <c r="E4556">
        <v>73</v>
      </c>
      <c r="F4556">
        <v>14</v>
      </c>
      <c r="G4556">
        <v>59</v>
      </c>
      <c r="H4556">
        <v>0</v>
      </c>
      <c r="I4556">
        <v>0</v>
      </c>
      <c r="J4556">
        <v>14</v>
      </c>
      <c r="K4556">
        <v>0</v>
      </c>
      <c r="L4556">
        <v>0</v>
      </c>
      <c r="M4556">
        <v>0</v>
      </c>
      <c r="N4556">
        <v>0</v>
      </c>
    </row>
    <row r="4557" spans="1:14" x14ac:dyDescent="0.25">
      <c r="A4557" t="s">
        <v>8652</v>
      </c>
      <c r="B4557" t="s">
        <v>75</v>
      </c>
      <c r="C4557" t="s">
        <v>139</v>
      </c>
      <c r="D4557" t="s">
        <v>4056</v>
      </c>
      <c r="E4557">
        <v>0</v>
      </c>
      <c r="F4557">
        <v>0</v>
      </c>
      <c r="G4557">
        <v>0</v>
      </c>
      <c r="H4557">
        <v>0</v>
      </c>
      <c r="I4557">
        <v>0</v>
      </c>
      <c r="J4557">
        <v>0</v>
      </c>
      <c r="K4557">
        <v>57</v>
      </c>
      <c r="L4557">
        <v>57</v>
      </c>
      <c r="M4557">
        <v>0</v>
      </c>
      <c r="N4557">
        <v>0</v>
      </c>
    </row>
    <row r="4558" spans="1:14" x14ac:dyDescent="0.25">
      <c r="A4558" t="s">
        <v>8653</v>
      </c>
      <c r="B4558" t="s">
        <v>75</v>
      </c>
      <c r="C4558" t="s">
        <v>139</v>
      </c>
      <c r="D4558" t="s">
        <v>4058</v>
      </c>
      <c r="E4558">
        <v>0</v>
      </c>
      <c r="F4558">
        <v>0</v>
      </c>
      <c r="G4558">
        <v>0</v>
      </c>
      <c r="H4558">
        <v>0</v>
      </c>
      <c r="I4558">
        <v>0</v>
      </c>
      <c r="J4558">
        <v>0</v>
      </c>
      <c r="K4558">
        <v>37</v>
      </c>
      <c r="L4558">
        <v>37</v>
      </c>
      <c r="M4558">
        <v>0</v>
      </c>
      <c r="N4558">
        <v>0</v>
      </c>
    </row>
    <row r="4559" spans="1:14" x14ac:dyDescent="0.25">
      <c r="A4559" t="s">
        <v>8654</v>
      </c>
      <c r="B4559" t="s">
        <v>75</v>
      </c>
      <c r="C4559" t="s">
        <v>140</v>
      </c>
      <c r="D4559" t="s">
        <v>4060</v>
      </c>
      <c r="E4559">
        <v>8</v>
      </c>
      <c r="F4559">
        <v>3</v>
      </c>
      <c r="G4559">
        <v>5</v>
      </c>
      <c r="H4559">
        <v>0</v>
      </c>
      <c r="I4559">
        <v>0</v>
      </c>
      <c r="J4559">
        <v>37</v>
      </c>
      <c r="K4559">
        <v>0</v>
      </c>
      <c r="L4559">
        <v>0</v>
      </c>
      <c r="M4559">
        <v>0</v>
      </c>
      <c r="N4559">
        <v>0</v>
      </c>
    </row>
    <row r="4560" spans="1:14" x14ac:dyDescent="0.25">
      <c r="A4560" t="s">
        <v>8655</v>
      </c>
      <c r="B4560" t="s">
        <v>75</v>
      </c>
      <c r="C4560" t="s">
        <v>140</v>
      </c>
      <c r="D4560" t="s">
        <v>4062</v>
      </c>
      <c r="E4560">
        <v>45</v>
      </c>
      <c r="F4560">
        <v>9</v>
      </c>
      <c r="G4560">
        <v>36</v>
      </c>
      <c r="H4560">
        <v>0</v>
      </c>
      <c r="I4560">
        <v>0</v>
      </c>
      <c r="J4560">
        <v>0</v>
      </c>
      <c r="K4560">
        <v>0</v>
      </c>
      <c r="L4560">
        <v>0</v>
      </c>
      <c r="M4560">
        <v>0</v>
      </c>
      <c r="N4560">
        <v>0</v>
      </c>
    </row>
    <row r="4561" spans="1:14" x14ac:dyDescent="0.25">
      <c r="A4561" t="s">
        <v>8656</v>
      </c>
      <c r="B4561" t="s">
        <v>75</v>
      </c>
      <c r="C4561" t="s">
        <v>140</v>
      </c>
      <c r="D4561" t="s">
        <v>4064</v>
      </c>
      <c r="E4561">
        <v>35</v>
      </c>
      <c r="F4561">
        <v>6</v>
      </c>
      <c r="G4561">
        <v>29</v>
      </c>
      <c r="H4561">
        <v>0</v>
      </c>
      <c r="I4561">
        <v>0</v>
      </c>
      <c r="J4561">
        <v>10</v>
      </c>
      <c r="K4561">
        <v>0</v>
      </c>
      <c r="L4561">
        <v>0</v>
      </c>
      <c r="M4561">
        <v>0</v>
      </c>
      <c r="N4561">
        <v>0</v>
      </c>
    </row>
    <row r="4562" spans="1:14" x14ac:dyDescent="0.25">
      <c r="A4562" t="s">
        <v>8657</v>
      </c>
      <c r="B4562" t="s">
        <v>75</v>
      </c>
      <c r="C4562" t="s">
        <v>140</v>
      </c>
      <c r="D4562" t="s">
        <v>4066</v>
      </c>
      <c r="E4562">
        <v>45</v>
      </c>
      <c r="F4562">
        <v>9</v>
      </c>
      <c r="G4562">
        <v>36</v>
      </c>
      <c r="H4562">
        <v>0</v>
      </c>
      <c r="I4562">
        <v>0</v>
      </c>
      <c r="J4562">
        <v>0</v>
      </c>
      <c r="K4562">
        <v>0</v>
      </c>
      <c r="L4562">
        <v>0</v>
      </c>
      <c r="M4562">
        <v>0</v>
      </c>
      <c r="N4562">
        <v>0</v>
      </c>
    </row>
    <row r="4563" spans="1:14" x14ac:dyDescent="0.25">
      <c r="A4563" t="s">
        <v>8658</v>
      </c>
      <c r="B4563" t="s">
        <v>75</v>
      </c>
      <c r="C4563" t="s">
        <v>140</v>
      </c>
      <c r="D4563" t="s">
        <v>4068</v>
      </c>
      <c r="E4563">
        <v>8</v>
      </c>
      <c r="F4563">
        <v>4</v>
      </c>
      <c r="G4563">
        <v>4</v>
      </c>
      <c r="H4563">
        <v>0</v>
      </c>
      <c r="I4563">
        <v>0</v>
      </c>
      <c r="J4563">
        <v>37</v>
      </c>
      <c r="K4563">
        <v>0</v>
      </c>
      <c r="L4563">
        <v>0</v>
      </c>
      <c r="M4563">
        <v>0</v>
      </c>
      <c r="N4563">
        <v>0</v>
      </c>
    </row>
    <row r="4564" spans="1:14" x14ac:dyDescent="0.25">
      <c r="A4564" t="s">
        <v>8659</v>
      </c>
      <c r="B4564" t="s">
        <v>75</v>
      </c>
      <c r="C4564" t="s">
        <v>140</v>
      </c>
      <c r="D4564" t="s">
        <v>4050</v>
      </c>
      <c r="E4564">
        <v>37</v>
      </c>
      <c r="F4564">
        <v>10</v>
      </c>
      <c r="G4564">
        <v>27</v>
      </c>
      <c r="H4564">
        <v>0</v>
      </c>
      <c r="I4564">
        <v>0</v>
      </c>
      <c r="J4564">
        <v>8</v>
      </c>
      <c r="K4564">
        <v>0</v>
      </c>
      <c r="L4564">
        <v>0</v>
      </c>
      <c r="M4564">
        <v>0</v>
      </c>
      <c r="N4564">
        <v>0</v>
      </c>
    </row>
    <row r="4565" spans="1:14" x14ac:dyDescent="0.25">
      <c r="A4565" t="s">
        <v>8660</v>
      </c>
      <c r="B4565" t="s">
        <v>75</v>
      </c>
      <c r="C4565" t="s">
        <v>140</v>
      </c>
      <c r="D4565" t="s">
        <v>4052</v>
      </c>
      <c r="E4565">
        <v>8</v>
      </c>
      <c r="F4565">
        <v>2</v>
      </c>
      <c r="G4565">
        <v>6</v>
      </c>
      <c r="H4565">
        <v>0</v>
      </c>
      <c r="I4565">
        <v>0</v>
      </c>
      <c r="J4565">
        <v>37</v>
      </c>
      <c r="K4565">
        <v>0</v>
      </c>
      <c r="L4565">
        <v>0</v>
      </c>
      <c r="M4565">
        <v>0</v>
      </c>
      <c r="N4565">
        <v>0</v>
      </c>
    </row>
    <row r="4566" spans="1:14" x14ac:dyDescent="0.25">
      <c r="A4566" t="s">
        <v>8661</v>
      </c>
      <c r="B4566" t="s">
        <v>75</v>
      </c>
      <c r="C4566" t="s">
        <v>140</v>
      </c>
      <c r="D4566" t="s">
        <v>4054</v>
      </c>
      <c r="E4566">
        <v>36</v>
      </c>
      <c r="F4566">
        <v>6</v>
      </c>
      <c r="G4566">
        <v>30</v>
      </c>
      <c r="H4566">
        <v>0</v>
      </c>
      <c r="I4566">
        <v>0</v>
      </c>
      <c r="J4566">
        <v>9</v>
      </c>
      <c r="K4566">
        <v>0</v>
      </c>
      <c r="L4566">
        <v>0</v>
      </c>
      <c r="M4566">
        <v>0</v>
      </c>
      <c r="N4566">
        <v>0</v>
      </c>
    </row>
    <row r="4567" spans="1:14" x14ac:dyDescent="0.25">
      <c r="A4567" t="s">
        <v>8662</v>
      </c>
      <c r="B4567" t="s">
        <v>75</v>
      </c>
      <c r="C4567" t="s">
        <v>140</v>
      </c>
      <c r="D4567" t="s">
        <v>4056</v>
      </c>
      <c r="E4567">
        <v>0</v>
      </c>
      <c r="F4567">
        <v>0</v>
      </c>
      <c r="G4567">
        <v>0</v>
      </c>
      <c r="H4567">
        <v>0</v>
      </c>
      <c r="I4567">
        <v>0</v>
      </c>
      <c r="J4567">
        <v>0</v>
      </c>
      <c r="K4567">
        <v>33</v>
      </c>
      <c r="L4567">
        <v>33</v>
      </c>
      <c r="M4567">
        <v>0</v>
      </c>
      <c r="N4567">
        <v>0</v>
      </c>
    </row>
    <row r="4568" spans="1:14" x14ac:dyDescent="0.25">
      <c r="A4568" t="s">
        <v>8663</v>
      </c>
      <c r="B4568" t="s">
        <v>75</v>
      </c>
      <c r="C4568" t="s">
        <v>140</v>
      </c>
      <c r="D4568" t="s">
        <v>4058</v>
      </c>
      <c r="E4568">
        <v>0</v>
      </c>
      <c r="F4568">
        <v>0</v>
      </c>
      <c r="G4568">
        <v>0</v>
      </c>
      <c r="H4568">
        <v>0</v>
      </c>
      <c r="I4568">
        <v>0</v>
      </c>
      <c r="J4568">
        <v>0</v>
      </c>
      <c r="K4568">
        <v>30</v>
      </c>
      <c r="L4568">
        <v>30</v>
      </c>
      <c r="M4568">
        <v>0</v>
      </c>
      <c r="N4568">
        <v>0</v>
      </c>
    </row>
    <row r="4569" spans="1:14" x14ac:dyDescent="0.25">
      <c r="A4569" t="s">
        <v>8664</v>
      </c>
      <c r="B4569" t="s">
        <v>75</v>
      </c>
      <c r="C4569" t="s">
        <v>141</v>
      </c>
      <c r="D4569" t="s">
        <v>4060</v>
      </c>
      <c r="E4569">
        <v>8</v>
      </c>
      <c r="F4569">
        <v>5</v>
      </c>
      <c r="G4569">
        <v>3</v>
      </c>
      <c r="H4569">
        <v>0</v>
      </c>
      <c r="I4569">
        <v>0</v>
      </c>
      <c r="J4569">
        <v>43</v>
      </c>
      <c r="K4569">
        <v>0</v>
      </c>
      <c r="L4569">
        <v>0</v>
      </c>
      <c r="M4569">
        <v>0</v>
      </c>
      <c r="N4569">
        <v>0</v>
      </c>
    </row>
    <row r="4570" spans="1:14" x14ac:dyDescent="0.25">
      <c r="A4570" t="s">
        <v>8665</v>
      </c>
      <c r="B4570" t="s">
        <v>75</v>
      </c>
      <c r="C4570" t="s">
        <v>141</v>
      </c>
      <c r="D4570" t="s">
        <v>4062</v>
      </c>
      <c r="E4570">
        <v>51</v>
      </c>
      <c r="F4570">
        <v>21</v>
      </c>
      <c r="G4570">
        <v>27</v>
      </c>
      <c r="H4570">
        <v>3</v>
      </c>
      <c r="I4570">
        <v>0</v>
      </c>
      <c r="J4570">
        <v>0</v>
      </c>
      <c r="K4570">
        <v>0</v>
      </c>
      <c r="L4570">
        <v>0</v>
      </c>
      <c r="M4570">
        <v>0</v>
      </c>
      <c r="N4570">
        <v>0</v>
      </c>
    </row>
    <row r="4571" spans="1:14" x14ac:dyDescent="0.25">
      <c r="A4571" t="s">
        <v>8666</v>
      </c>
      <c r="B4571" t="s">
        <v>75</v>
      </c>
      <c r="C4571" t="s">
        <v>141</v>
      </c>
      <c r="D4571" t="s">
        <v>4064</v>
      </c>
      <c r="E4571">
        <v>43</v>
      </c>
      <c r="F4571">
        <v>16</v>
      </c>
      <c r="G4571">
        <v>26</v>
      </c>
      <c r="H4571">
        <v>1</v>
      </c>
      <c r="I4571">
        <v>0</v>
      </c>
      <c r="J4571">
        <v>8</v>
      </c>
      <c r="K4571">
        <v>0</v>
      </c>
      <c r="L4571">
        <v>0</v>
      </c>
      <c r="M4571">
        <v>0</v>
      </c>
      <c r="N4571">
        <v>0</v>
      </c>
    </row>
    <row r="4572" spans="1:14" x14ac:dyDescent="0.25">
      <c r="A4572" t="s">
        <v>8667</v>
      </c>
      <c r="B4572" t="s">
        <v>75</v>
      </c>
      <c r="C4572" t="s">
        <v>141</v>
      </c>
      <c r="D4572" t="s">
        <v>4066</v>
      </c>
      <c r="E4572">
        <v>51</v>
      </c>
      <c r="F4572">
        <v>21</v>
      </c>
      <c r="G4572">
        <v>27</v>
      </c>
      <c r="H4572">
        <v>3</v>
      </c>
      <c r="I4572">
        <v>0</v>
      </c>
      <c r="J4572">
        <v>0</v>
      </c>
      <c r="K4572">
        <v>0</v>
      </c>
      <c r="L4572">
        <v>0</v>
      </c>
      <c r="M4572">
        <v>0</v>
      </c>
      <c r="N4572">
        <v>0</v>
      </c>
    </row>
    <row r="4573" spans="1:14" x14ac:dyDescent="0.25">
      <c r="A4573" t="s">
        <v>8668</v>
      </c>
      <c r="B4573" t="s">
        <v>75</v>
      </c>
      <c r="C4573" t="s">
        <v>141</v>
      </c>
      <c r="D4573" t="s">
        <v>4068</v>
      </c>
      <c r="E4573">
        <v>8</v>
      </c>
      <c r="F4573">
        <v>5</v>
      </c>
      <c r="G4573">
        <v>3</v>
      </c>
      <c r="H4573">
        <v>0</v>
      </c>
      <c r="I4573">
        <v>0</v>
      </c>
      <c r="J4573">
        <v>43</v>
      </c>
      <c r="K4573">
        <v>0</v>
      </c>
      <c r="L4573">
        <v>0</v>
      </c>
      <c r="M4573">
        <v>0</v>
      </c>
      <c r="N4573">
        <v>0</v>
      </c>
    </row>
    <row r="4574" spans="1:14" x14ac:dyDescent="0.25">
      <c r="A4574" t="s">
        <v>8669</v>
      </c>
      <c r="B4574" t="s">
        <v>75</v>
      </c>
      <c r="C4574" t="s">
        <v>141</v>
      </c>
      <c r="D4574" t="s">
        <v>4050</v>
      </c>
      <c r="E4574">
        <v>43</v>
      </c>
      <c r="F4574">
        <v>18</v>
      </c>
      <c r="G4574">
        <v>22</v>
      </c>
      <c r="H4574">
        <v>3</v>
      </c>
      <c r="I4574">
        <v>0</v>
      </c>
      <c r="J4574">
        <v>8</v>
      </c>
      <c r="K4574">
        <v>0</v>
      </c>
      <c r="L4574">
        <v>0</v>
      </c>
      <c r="M4574">
        <v>0</v>
      </c>
      <c r="N4574">
        <v>0</v>
      </c>
    </row>
    <row r="4575" spans="1:14" x14ac:dyDescent="0.25">
      <c r="A4575" t="s">
        <v>8670</v>
      </c>
      <c r="B4575" t="s">
        <v>75</v>
      </c>
      <c r="C4575" t="s">
        <v>141</v>
      </c>
      <c r="D4575" t="s">
        <v>4052</v>
      </c>
      <c r="E4575">
        <v>8</v>
      </c>
      <c r="F4575">
        <v>5</v>
      </c>
      <c r="G4575">
        <v>3</v>
      </c>
      <c r="H4575">
        <v>0</v>
      </c>
      <c r="I4575">
        <v>0</v>
      </c>
      <c r="J4575">
        <v>43</v>
      </c>
      <c r="K4575">
        <v>0</v>
      </c>
      <c r="L4575">
        <v>0</v>
      </c>
      <c r="M4575">
        <v>0</v>
      </c>
      <c r="N4575">
        <v>0</v>
      </c>
    </row>
    <row r="4576" spans="1:14" x14ac:dyDescent="0.25">
      <c r="A4576" t="s">
        <v>8671</v>
      </c>
      <c r="B4576" t="s">
        <v>75</v>
      </c>
      <c r="C4576" t="s">
        <v>141</v>
      </c>
      <c r="D4576" t="s">
        <v>4054</v>
      </c>
      <c r="E4576">
        <v>43</v>
      </c>
      <c r="F4576">
        <v>16</v>
      </c>
      <c r="G4576">
        <v>26</v>
      </c>
      <c r="H4576">
        <v>1</v>
      </c>
      <c r="I4576">
        <v>0</v>
      </c>
      <c r="J4576">
        <v>8</v>
      </c>
      <c r="K4576">
        <v>0</v>
      </c>
      <c r="L4576">
        <v>0</v>
      </c>
      <c r="M4576">
        <v>0</v>
      </c>
      <c r="N4576">
        <v>0</v>
      </c>
    </row>
    <row r="4577" spans="1:14" x14ac:dyDescent="0.25">
      <c r="A4577" t="s">
        <v>8672</v>
      </c>
      <c r="B4577" t="s">
        <v>75</v>
      </c>
      <c r="C4577" t="s">
        <v>141</v>
      </c>
      <c r="D4577" t="s">
        <v>4056</v>
      </c>
      <c r="E4577">
        <v>0</v>
      </c>
      <c r="F4577">
        <v>0</v>
      </c>
      <c r="G4577">
        <v>0</v>
      </c>
      <c r="H4577">
        <v>0</v>
      </c>
      <c r="I4577">
        <v>0</v>
      </c>
      <c r="J4577">
        <v>0</v>
      </c>
      <c r="K4577">
        <v>38</v>
      </c>
      <c r="L4577">
        <v>37</v>
      </c>
      <c r="M4577">
        <v>1</v>
      </c>
      <c r="N4577">
        <v>0</v>
      </c>
    </row>
    <row r="4578" spans="1:14" x14ac:dyDescent="0.25">
      <c r="A4578" t="s">
        <v>8673</v>
      </c>
      <c r="B4578" t="s">
        <v>75</v>
      </c>
      <c r="C4578" t="s">
        <v>141</v>
      </c>
      <c r="D4578" t="s">
        <v>4058</v>
      </c>
      <c r="E4578">
        <v>0</v>
      </c>
      <c r="F4578">
        <v>0</v>
      </c>
      <c r="G4578">
        <v>0</v>
      </c>
      <c r="H4578">
        <v>0</v>
      </c>
      <c r="I4578">
        <v>0</v>
      </c>
      <c r="J4578">
        <v>0</v>
      </c>
      <c r="K4578">
        <v>26</v>
      </c>
      <c r="L4578">
        <v>25</v>
      </c>
      <c r="M4578">
        <v>1</v>
      </c>
      <c r="N4578">
        <v>0</v>
      </c>
    </row>
    <row r="4579" spans="1:14" x14ac:dyDescent="0.25">
      <c r="A4579" t="s">
        <v>8674</v>
      </c>
      <c r="B4579" t="s">
        <v>75</v>
      </c>
      <c r="C4579" t="s">
        <v>142</v>
      </c>
      <c r="D4579" t="s">
        <v>4060</v>
      </c>
      <c r="E4579">
        <v>108</v>
      </c>
      <c r="F4579">
        <v>32</v>
      </c>
      <c r="G4579">
        <v>70</v>
      </c>
      <c r="H4579">
        <v>5</v>
      </c>
      <c r="I4579">
        <v>1</v>
      </c>
      <c r="J4579">
        <v>396</v>
      </c>
      <c r="K4579">
        <v>0</v>
      </c>
      <c r="L4579">
        <v>0</v>
      </c>
      <c r="M4579">
        <v>0</v>
      </c>
      <c r="N4579">
        <v>0</v>
      </c>
    </row>
    <row r="4580" spans="1:14" x14ac:dyDescent="0.25">
      <c r="A4580" t="s">
        <v>8675</v>
      </c>
      <c r="B4580" t="s">
        <v>75</v>
      </c>
      <c r="C4580" t="s">
        <v>142</v>
      </c>
      <c r="D4580" t="s">
        <v>4062</v>
      </c>
      <c r="E4580">
        <v>504</v>
      </c>
      <c r="F4580">
        <v>111</v>
      </c>
      <c r="G4580">
        <v>377</v>
      </c>
      <c r="H4580">
        <v>12</v>
      </c>
      <c r="I4580">
        <v>4</v>
      </c>
      <c r="J4580">
        <v>0</v>
      </c>
      <c r="K4580">
        <v>0</v>
      </c>
      <c r="L4580">
        <v>0</v>
      </c>
      <c r="M4580">
        <v>0</v>
      </c>
      <c r="N4580">
        <v>0</v>
      </c>
    </row>
    <row r="4581" spans="1:14" x14ac:dyDescent="0.25">
      <c r="A4581" t="s">
        <v>8676</v>
      </c>
      <c r="B4581" t="s">
        <v>75</v>
      </c>
      <c r="C4581" t="s">
        <v>142</v>
      </c>
      <c r="D4581" t="s">
        <v>4064</v>
      </c>
      <c r="E4581">
        <v>378</v>
      </c>
      <c r="F4581">
        <v>70</v>
      </c>
      <c r="G4581">
        <v>307</v>
      </c>
      <c r="H4581">
        <v>1</v>
      </c>
      <c r="I4581">
        <v>0</v>
      </c>
      <c r="J4581">
        <v>126</v>
      </c>
      <c r="K4581">
        <v>0</v>
      </c>
      <c r="L4581">
        <v>0</v>
      </c>
      <c r="M4581">
        <v>0</v>
      </c>
      <c r="N4581">
        <v>0</v>
      </c>
    </row>
    <row r="4582" spans="1:14" x14ac:dyDescent="0.25">
      <c r="A4582" t="s">
        <v>8677</v>
      </c>
      <c r="B4582" t="s">
        <v>75</v>
      </c>
      <c r="C4582" t="s">
        <v>142</v>
      </c>
      <c r="D4582" t="s">
        <v>4066</v>
      </c>
      <c r="E4582">
        <v>504</v>
      </c>
      <c r="F4582">
        <v>111</v>
      </c>
      <c r="G4582">
        <v>379</v>
      </c>
      <c r="H4582">
        <v>10</v>
      </c>
      <c r="I4582">
        <v>4</v>
      </c>
      <c r="J4582">
        <v>0</v>
      </c>
      <c r="K4582">
        <v>0</v>
      </c>
      <c r="L4582">
        <v>0</v>
      </c>
      <c r="M4582">
        <v>0</v>
      </c>
      <c r="N4582">
        <v>0</v>
      </c>
    </row>
    <row r="4583" spans="1:14" x14ac:dyDescent="0.25">
      <c r="A4583" t="s">
        <v>8678</v>
      </c>
      <c r="B4583" t="s">
        <v>75</v>
      </c>
      <c r="C4583" t="s">
        <v>142</v>
      </c>
      <c r="D4583" t="s">
        <v>4068</v>
      </c>
      <c r="E4583">
        <v>108</v>
      </c>
      <c r="F4583">
        <v>32</v>
      </c>
      <c r="G4583">
        <v>67</v>
      </c>
      <c r="H4583">
        <v>5</v>
      </c>
      <c r="I4583">
        <v>4</v>
      </c>
      <c r="J4583">
        <v>396</v>
      </c>
      <c r="K4583">
        <v>0</v>
      </c>
      <c r="L4583">
        <v>0</v>
      </c>
      <c r="M4583">
        <v>0</v>
      </c>
      <c r="N4583">
        <v>0</v>
      </c>
    </row>
    <row r="4584" spans="1:14" x14ac:dyDescent="0.25">
      <c r="A4584" t="s">
        <v>8679</v>
      </c>
      <c r="B4584" t="s">
        <v>75</v>
      </c>
      <c r="C4584" t="s">
        <v>142</v>
      </c>
      <c r="D4584" t="s">
        <v>4050</v>
      </c>
      <c r="E4584">
        <v>396</v>
      </c>
      <c r="F4584">
        <v>118</v>
      </c>
      <c r="G4584">
        <v>275</v>
      </c>
      <c r="H4584">
        <v>3</v>
      </c>
      <c r="I4584">
        <v>0</v>
      </c>
      <c r="J4584">
        <v>108</v>
      </c>
      <c r="K4584">
        <v>0</v>
      </c>
      <c r="L4584">
        <v>0</v>
      </c>
      <c r="M4584">
        <v>0</v>
      </c>
      <c r="N4584">
        <v>0</v>
      </c>
    </row>
    <row r="4585" spans="1:14" x14ac:dyDescent="0.25">
      <c r="A4585" t="s">
        <v>8680</v>
      </c>
      <c r="B4585" t="s">
        <v>75</v>
      </c>
      <c r="C4585" t="s">
        <v>142</v>
      </c>
      <c r="D4585" t="s">
        <v>4052</v>
      </c>
      <c r="E4585">
        <v>108</v>
      </c>
      <c r="F4585">
        <v>27</v>
      </c>
      <c r="G4585">
        <v>76</v>
      </c>
      <c r="H4585">
        <v>4</v>
      </c>
      <c r="I4585">
        <v>1</v>
      </c>
      <c r="J4585">
        <v>396</v>
      </c>
      <c r="K4585">
        <v>0</v>
      </c>
      <c r="L4585">
        <v>0</v>
      </c>
      <c r="M4585">
        <v>0</v>
      </c>
      <c r="N4585">
        <v>0</v>
      </c>
    </row>
    <row r="4586" spans="1:14" x14ac:dyDescent="0.25">
      <c r="A4586" t="s">
        <v>8681</v>
      </c>
      <c r="B4586" t="s">
        <v>75</v>
      </c>
      <c r="C4586" t="s">
        <v>142</v>
      </c>
      <c r="D4586" t="s">
        <v>4054</v>
      </c>
      <c r="E4586">
        <v>382</v>
      </c>
      <c r="F4586">
        <v>73</v>
      </c>
      <c r="G4586">
        <v>308</v>
      </c>
      <c r="H4586">
        <v>1</v>
      </c>
      <c r="I4586">
        <v>0</v>
      </c>
      <c r="J4586">
        <v>122</v>
      </c>
      <c r="K4586">
        <v>0</v>
      </c>
      <c r="L4586">
        <v>0</v>
      </c>
      <c r="M4586">
        <v>0</v>
      </c>
      <c r="N4586">
        <v>0</v>
      </c>
    </row>
    <row r="4587" spans="1:14" x14ac:dyDescent="0.25">
      <c r="A4587" t="s">
        <v>8682</v>
      </c>
      <c r="B4587" t="s">
        <v>75</v>
      </c>
      <c r="C4587" t="s">
        <v>142</v>
      </c>
      <c r="D4587" t="s">
        <v>4056</v>
      </c>
      <c r="E4587">
        <v>0</v>
      </c>
      <c r="F4587">
        <v>0</v>
      </c>
      <c r="G4587">
        <v>0</v>
      </c>
      <c r="H4587">
        <v>0</v>
      </c>
      <c r="I4587">
        <v>0</v>
      </c>
      <c r="J4587">
        <v>0</v>
      </c>
      <c r="K4587">
        <v>302</v>
      </c>
      <c r="L4587">
        <v>297</v>
      </c>
      <c r="M4587">
        <v>4</v>
      </c>
      <c r="N4587">
        <v>1</v>
      </c>
    </row>
    <row r="4588" spans="1:14" x14ac:dyDescent="0.25">
      <c r="A4588" t="s">
        <v>8683</v>
      </c>
      <c r="B4588" t="s">
        <v>75</v>
      </c>
      <c r="C4588" t="s">
        <v>142</v>
      </c>
      <c r="D4588" t="s">
        <v>4058</v>
      </c>
      <c r="E4588">
        <v>0</v>
      </c>
      <c r="F4588">
        <v>0</v>
      </c>
      <c r="G4588">
        <v>0</v>
      </c>
      <c r="H4588">
        <v>0</v>
      </c>
      <c r="I4588">
        <v>0</v>
      </c>
      <c r="J4588">
        <v>0</v>
      </c>
      <c r="K4588">
        <v>234</v>
      </c>
      <c r="L4588">
        <v>230</v>
      </c>
      <c r="M4588">
        <v>3</v>
      </c>
      <c r="N4588">
        <v>1</v>
      </c>
    </row>
    <row r="4589" spans="1:14" x14ac:dyDescent="0.25">
      <c r="A4589" t="s">
        <v>8684</v>
      </c>
      <c r="B4589" t="s">
        <v>75</v>
      </c>
      <c r="C4589" t="s">
        <v>143</v>
      </c>
      <c r="D4589" t="s">
        <v>4060</v>
      </c>
      <c r="E4589">
        <v>6</v>
      </c>
      <c r="F4589">
        <v>2</v>
      </c>
      <c r="G4589">
        <v>4</v>
      </c>
      <c r="H4589">
        <v>0</v>
      </c>
      <c r="I4589">
        <v>0</v>
      </c>
      <c r="J4589">
        <v>53</v>
      </c>
      <c r="K4589">
        <v>0</v>
      </c>
      <c r="L4589">
        <v>0</v>
      </c>
      <c r="M4589">
        <v>0</v>
      </c>
      <c r="N4589">
        <v>0</v>
      </c>
    </row>
    <row r="4590" spans="1:14" x14ac:dyDescent="0.25">
      <c r="A4590" t="s">
        <v>8685</v>
      </c>
      <c r="B4590" t="s">
        <v>75</v>
      </c>
      <c r="C4590" t="s">
        <v>143</v>
      </c>
      <c r="D4590" t="s">
        <v>4062</v>
      </c>
      <c r="E4590">
        <v>59</v>
      </c>
      <c r="F4590">
        <v>18</v>
      </c>
      <c r="G4590">
        <v>41</v>
      </c>
      <c r="H4590">
        <v>0</v>
      </c>
      <c r="I4590">
        <v>0</v>
      </c>
      <c r="J4590">
        <v>0</v>
      </c>
      <c r="K4590">
        <v>0</v>
      </c>
      <c r="L4590">
        <v>0</v>
      </c>
      <c r="M4590">
        <v>0</v>
      </c>
      <c r="N4590">
        <v>0</v>
      </c>
    </row>
    <row r="4591" spans="1:14" x14ac:dyDescent="0.25">
      <c r="A4591" t="s">
        <v>8686</v>
      </c>
      <c r="B4591" t="s">
        <v>75</v>
      </c>
      <c r="C4591" t="s">
        <v>143</v>
      </c>
      <c r="D4591" t="s">
        <v>4064</v>
      </c>
      <c r="E4591">
        <v>52</v>
      </c>
      <c r="F4591">
        <v>14</v>
      </c>
      <c r="G4591">
        <v>38</v>
      </c>
      <c r="H4591">
        <v>0</v>
      </c>
      <c r="I4591">
        <v>0</v>
      </c>
      <c r="J4591">
        <v>7</v>
      </c>
      <c r="K4591">
        <v>0</v>
      </c>
      <c r="L4591">
        <v>0</v>
      </c>
      <c r="M4591">
        <v>0</v>
      </c>
      <c r="N4591">
        <v>0</v>
      </c>
    </row>
    <row r="4592" spans="1:14" x14ac:dyDescent="0.25">
      <c r="A4592" t="s">
        <v>8687</v>
      </c>
      <c r="B4592" t="s">
        <v>75</v>
      </c>
      <c r="C4592" t="s">
        <v>143</v>
      </c>
      <c r="D4592" t="s">
        <v>4066</v>
      </c>
      <c r="E4592">
        <v>59</v>
      </c>
      <c r="F4592">
        <v>17</v>
      </c>
      <c r="G4592">
        <v>42</v>
      </c>
      <c r="H4592">
        <v>0</v>
      </c>
      <c r="I4592">
        <v>0</v>
      </c>
      <c r="J4592">
        <v>0</v>
      </c>
      <c r="K4592">
        <v>0</v>
      </c>
      <c r="L4592">
        <v>0</v>
      </c>
      <c r="M4592">
        <v>0</v>
      </c>
      <c r="N4592">
        <v>0</v>
      </c>
    </row>
    <row r="4593" spans="1:14" x14ac:dyDescent="0.25">
      <c r="A4593" t="s">
        <v>8688</v>
      </c>
      <c r="B4593" t="s">
        <v>75</v>
      </c>
      <c r="C4593" t="s">
        <v>143</v>
      </c>
      <c r="D4593" t="s">
        <v>4068</v>
      </c>
      <c r="E4593">
        <v>6</v>
      </c>
      <c r="F4593">
        <v>2</v>
      </c>
      <c r="G4593">
        <v>4</v>
      </c>
      <c r="H4593">
        <v>0</v>
      </c>
      <c r="I4593">
        <v>0</v>
      </c>
      <c r="J4593">
        <v>53</v>
      </c>
      <c r="K4593">
        <v>0</v>
      </c>
      <c r="L4593">
        <v>0</v>
      </c>
      <c r="M4593">
        <v>0</v>
      </c>
      <c r="N4593">
        <v>0</v>
      </c>
    </row>
    <row r="4594" spans="1:14" x14ac:dyDescent="0.25">
      <c r="A4594" t="s">
        <v>8689</v>
      </c>
      <c r="B4594" t="s">
        <v>75</v>
      </c>
      <c r="C4594" t="s">
        <v>143</v>
      </c>
      <c r="D4594" t="s">
        <v>4050</v>
      </c>
      <c r="E4594">
        <v>53</v>
      </c>
      <c r="F4594">
        <v>17</v>
      </c>
      <c r="G4594">
        <v>36</v>
      </c>
      <c r="H4594">
        <v>0</v>
      </c>
      <c r="I4594">
        <v>0</v>
      </c>
      <c r="J4594">
        <v>6</v>
      </c>
      <c r="K4594">
        <v>0</v>
      </c>
      <c r="L4594">
        <v>0</v>
      </c>
      <c r="M4594">
        <v>0</v>
      </c>
      <c r="N4594">
        <v>0</v>
      </c>
    </row>
    <row r="4595" spans="1:14" x14ac:dyDescent="0.25">
      <c r="A4595" t="s">
        <v>8690</v>
      </c>
      <c r="B4595" t="s">
        <v>75</v>
      </c>
      <c r="C4595" t="s">
        <v>143</v>
      </c>
      <c r="D4595" t="s">
        <v>4052</v>
      </c>
      <c r="E4595">
        <v>6</v>
      </c>
      <c r="F4595">
        <v>2</v>
      </c>
      <c r="G4595">
        <v>4</v>
      </c>
      <c r="H4595">
        <v>0</v>
      </c>
      <c r="I4595">
        <v>0</v>
      </c>
      <c r="J4595">
        <v>53</v>
      </c>
      <c r="K4595">
        <v>0</v>
      </c>
      <c r="L4595">
        <v>0</v>
      </c>
      <c r="M4595">
        <v>0</v>
      </c>
      <c r="N4595">
        <v>0</v>
      </c>
    </row>
    <row r="4596" spans="1:14" x14ac:dyDescent="0.25">
      <c r="A4596" t="s">
        <v>8691</v>
      </c>
      <c r="B4596" t="s">
        <v>75</v>
      </c>
      <c r="C4596" t="s">
        <v>143</v>
      </c>
      <c r="D4596" t="s">
        <v>4054</v>
      </c>
      <c r="E4596">
        <v>52</v>
      </c>
      <c r="F4596">
        <v>14</v>
      </c>
      <c r="G4596">
        <v>38</v>
      </c>
      <c r="H4596">
        <v>0</v>
      </c>
      <c r="I4596">
        <v>0</v>
      </c>
      <c r="J4596">
        <v>7</v>
      </c>
      <c r="K4596">
        <v>0</v>
      </c>
      <c r="L4596">
        <v>0</v>
      </c>
      <c r="M4596">
        <v>0</v>
      </c>
      <c r="N4596">
        <v>0</v>
      </c>
    </row>
    <row r="4597" spans="1:14" x14ac:dyDescent="0.25">
      <c r="A4597" t="s">
        <v>8692</v>
      </c>
      <c r="B4597" t="s">
        <v>75</v>
      </c>
      <c r="C4597" t="s">
        <v>143</v>
      </c>
      <c r="D4597" t="s">
        <v>4056</v>
      </c>
      <c r="E4597">
        <v>0</v>
      </c>
      <c r="F4597">
        <v>0</v>
      </c>
      <c r="G4597">
        <v>0</v>
      </c>
      <c r="H4597">
        <v>0</v>
      </c>
      <c r="I4597">
        <v>0</v>
      </c>
      <c r="J4597">
        <v>0</v>
      </c>
      <c r="K4597">
        <v>32</v>
      </c>
      <c r="L4597">
        <v>32</v>
      </c>
      <c r="M4597">
        <v>0</v>
      </c>
      <c r="N4597">
        <v>0</v>
      </c>
    </row>
    <row r="4598" spans="1:14" x14ac:dyDescent="0.25">
      <c r="A4598" t="s">
        <v>8693</v>
      </c>
      <c r="B4598" t="s">
        <v>75</v>
      </c>
      <c r="C4598" t="s">
        <v>143</v>
      </c>
      <c r="D4598" t="s">
        <v>4058</v>
      </c>
      <c r="E4598">
        <v>0</v>
      </c>
      <c r="F4598">
        <v>0</v>
      </c>
      <c r="G4598">
        <v>0</v>
      </c>
      <c r="H4598">
        <v>0</v>
      </c>
      <c r="I4598">
        <v>0</v>
      </c>
      <c r="J4598">
        <v>0</v>
      </c>
      <c r="K4598">
        <v>24</v>
      </c>
      <c r="L4598">
        <v>24</v>
      </c>
      <c r="M4598">
        <v>0</v>
      </c>
      <c r="N4598">
        <v>0</v>
      </c>
    </row>
    <row r="4599" spans="1:14" x14ac:dyDescent="0.25">
      <c r="A4599" t="s">
        <v>8694</v>
      </c>
      <c r="B4599" t="s">
        <v>75</v>
      </c>
      <c r="C4599" t="s">
        <v>144</v>
      </c>
      <c r="D4599" t="s">
        <v>4060</v>
      </c>
      <c r="E4599">
        <v>8</v>
      </c>
      <c r="F4599">
        <v>2</v>
      </c>
      <c r="G4599">
        <v>6</v>
      </c>
      <c r="H4599">
        <v>0</v>
      </c>
      <c r="I4599">
        <v>0</v>
      </c>
      <c r="J4599">
        <v>80</v>
      </c>
      <c r="K4599">
        <v>0</v>
      </c>
      <c r="L4599">
        <v>0</v>
      </c>
      <c r="M4599">
        <v>0</v>
      </c>
      <c r="N4599">
        <v>0</v>
      </c>
    </row>
    <row r="4600" spans="1:14" x14ac:dyDescent="0.25">
      <c r="A4600" t="s">
        <v>8695</v>
      </c>
      <c r="B4600" t="s">
        <v>75</v>
      </c>
      <c r="C4600" t="s">
        <v>144</v>
      </c>
      <c r="D4600" t="s">
        <v>4062</v>
      </c>
      <c r="E4600">
        <v>88</v>
      </c>
      <c r="F4600">
        <v>24</v>
      </c>
      <c r="G4600">
        <v>63</v>
      </c>
      <c r="H4600">
        <v>1</v>
      </c>
      <c r="I4600">
        <v>0</v>
      </c>
      <c r="J4600">
        <v>0</v>
      </c>
      <c r="K4600">
        <v>0</v>
      </c>
      <c r="L4600">
        <v>0</v>
      </c>
      <c r="M4600">
        <v>0</v>
      </c>
      <c r="N4600">
        <v>0</v>
      </c>
    </row>
    <row r="4601" spans="1:14" x14ac:dyDescent="0.25">
      <c r="A4601" t="s">
        <v>8696</v>
      </c>
      <c r="B4601" t="s">
        <v>75</v>
      </c>
      <c r="C4601" t="s">
        <v>144</v>
      </c>
      <c r="D4601" t="s">
        <v>4064</v>
      </c>
      <c r="E4601">
        <v>79</v>
      </c>
      <c r="F4601">
        <v>24</v>
      </c>
      <c r="G4601">
        <v>55</v>
      </c>
      <c r="H4601">
        <v>0</v>
      </c>
      <c r="I4601">
        <v>0</v>
      </c>
      <c r="J4601">
        <v>9</v>
      </c>
      <c r="K4601">
        <v>0</v>
      </c>
      <c r="L4601">
        <v>0</v>
      </c>
      <c r="M4601">
        <v>0</v>
      </c>
      <c r="N4601">
        <v>0</v>
      </c>
    </row>
    <row r="4602" spans="1:14" x14ac:dyDescent="0.25">
      <c r="A4602" t="s">
        <v>8697</v>
      </c>
      <c r="B4602" t="s">
        <v>75</v>
      </c>
      <c r="C4602" t="s">
        <v>144</v>
      </c>
      <c r="D4602" t="s">
        <v>4066</v>
      </c>
      <c r="E4602">
        <v>88</v>
      </c>
      <c r="F4602">
        <v>24</v>
      </c>
      <c r="G4602">
        <v>63</v>
      </c>
      <c r="H4602">
        <v>1</v>
      </c>
      <c r="I4602">
        <v>0</v>
      </c>
      <c r="J4602">
        <v>0</v>
      </c>
      <c r="K4602">
        <v>0</v>
      </c>
      <c r="L4602">
        <v>0</v>
      </c>
      <c r="M4602">
        <v>0</v>
      </c>
      <c r="N4602">
        <v>0</v>
      </c>
    </row>
    <row r="4603" spans="1:14" x14ac:dyDescent="0.25">
      <c r="A4603" t="s">
        <v>8698</v>
      </c>
      <c r="B4603" t="s">
        <v>75</v>
      </c>
      <c r="C4603" t="s">
        <v>144</v>
      </c>
      <c r="D4603" t="s">
        <v>4068</v>
      </c>
      <c r="E4603">
        <v>8</v>
      </c>
      <c r="F4603">
        <v>2</v>
      </c>
      <c r="G4603">
        <v>6</v>
      </c>
      <c r="H4603">
        <v>0</v>
      </c>
      <c r="I4603">
        <v>0</v>
      </c>
      <c r="J4603">
        <v>80</v>
      </c>
      <c r="K4603">
        <v>0</v>
      </c>
      <c r="L4603">
        <v>0</v>
      </c>
      <c r="M4603">
        <v>0</v>
      </c>
      <c r="N4603">
        <v>0</v>
      </c>
    </row>
    <row r="4604" spans="1:14" x14ac:dyDescent="0.25">
      <c r="A4604" t="s">
        <v>8699</v>
      </c>
      <c r="B4604" t="s">
        <v>75</v>
      </c>
      <c r="C4604" t="s">
        <v>144</v>
      </c>
      <c r="D4604" t="s">
        <v>4050</v>
      </c>
      <c r="E4604">
        <v>80</v>
      </c>
      <c r="F4604">
        <v>27</v>
      </c>
      <c r="G4604">
        <v>52</v>
      </c>
      <c r="H4604">
        <v>1</v>
      </c>
      <c r="I4604">
        <v>0</v>
      </c>
      <c r="J4604">
        <v>8</v>
      </c>
      <c r="K4604">
        <v>0</v>
      </c>
      <c r="L4604">
        <v>0</v>
      </c>
      <c r="M4604">
        <v>0</v>
      </c>
      <c r="N4604">
        <v>0</v>
      </c>
    </row>
    <row r="4605" spans="1:14" x14ac:dyDescent="0.25">
      <c r="A4605" t="s">
        <v>8700</v>
      </c>
      <c r="B4605" t="s">
        <v>75</v>
      </c>
      <c r="C4605" t="s">
        <v>144</v>
      </c>
      <c r="D4605" t="s">
        <v>4052</v>
      </c>
      <c r="E4605">
        <v>8</v>
      </c>
      <c r="F4605">
        <v>1</v>
      </c>
      <c r="G4605">
        <v>7</v>
      </c>
      <c r="H4605">
        <v>0</v>
      </c>
      <c r="I4605">
        <v>0</v>
      </c>
      <c r="J4605">
        <v>80</v>
      </c>
      <c r="K4605">
        <v>0</v>
      </c>
      <c r="L4605">
        <v>0</v>
      </c>
      <c r="M4605">
        <v>0</v>
      </c>
      <c r="N4605">
        <v>0</v>
      </c>
    </row>
    <row r="4606" spans="1:14" x14ac:dyDescent="0.25">
      <c r="A4606" t="s">
        <v>8701</v>
      </c>
      <c r="B4606" t="s">
        <v>75</v>
      </c>
      <c r="C4606" t="s">
        <v>144</v>
      </c>
      <c r="D4606" t="s">
        <v>4054</v>
      </c>
      <c r="E4606">
        <v>80</v>
      </c>
      <c r="F4606">
        <v>24</v>
      </c>
      <c r="G4606">
        <v>56</v>
      </c>
      <c r="H4606">
        <v>0</v>
      </c>
      <c r="I4606">
        <v>0</v>
      </c>
      <c r="J4606">
        <v>8</v>
      </c>
      <c r="K4606">
        <v>0</v>
      </c>
      <c r="L4606">
        <v>0</v>
      </c>
      <c r="M4606">
        <v>0</v>
      </c>
      <c r="N4606">
        <v>0</v>
      </c>
    </row>
    <row r="4607" spans="1:14" x14ac:dyDescent="0.25">
      <c r="A4607" t="s">
        <v>8702</v>
      </c>
      <c r="B4607" t="s">
        <v>75</v>
      </c>
      <c r="C4607" t="s">
        <v>144</v>
      </c>
      <c r="D4607" t="s">
        <v>4056</v>
      </c>
      <c r="E4607">
        <v>0</v>
      </c>
      <c r="F4607">
        <v>0</v>
      </c>
      <c r="G4607">
        <v>0</v>
      </c>
      <c r="H4607">
        <v>0</v>
      </c>
      <c r="I4607">
        <v>0</v>
      </c>
      <c r="J4607">
        <v>0</v>
      </c>
      <c r="K4607">
        <v>52</v>
      </c>
      <c r="L4607">
        <v>52</v>
      </c>
      <c r="M4607">
        <v>0</v>
      </c>
      <c r="N4607">
        <v>0</v>
      </c>
    </row>
    <row r="4608" spans="1:14" x14ac:dyDescent="0.25">
      <c r="A4608" t="s">
        <v>8703</v>
      </c>
      <c r="B4608" t="s">
        <v>75</v>
      </c>
      <c r="C4608" t="s">
        <v>144</v>
      </c>
      <c r="D4608" t="s">
        <v>4058</v>
      </c>
      <c r="E4608">
        <v>0</v>
      </c>
      <c r="F4608">
        <v>0</v>
      </c>
      <c r="G4608">
        <v>0</v>
      </c>
      <c r="H4608">
        <v>0</v>
      </c>
      <c r="I4608">
        <v>0</v>
      </c>
      <c r="J4608">
        <v>0</v>
      </c>
      <c r="K4608">
        <v>40</v>
      </c>
      <c r="L4608">
        <v>40</v>
      </c>
      <c r="M4608">
        <v>0</v>
      </c>
      <c r="N4608">
        <v>0</v>
      </c>
    </row>
    <row r="4609" spans="1:14" x14ac:dyDescent="0.25">
      <c r="A4609" t="s">
        <v>8704</v>
      </c>
      <c r="B4609" t="s">
        <v>75</v>
      </c>
      <c r="C4609" t="s">
        <v>145</v>
      </c>
      <c r="D4609" t="s">
        <v>4060</v>
      </c>
      <c r="E4609">
        <v>2</v>
      </c>
      <c r="F4609">
        <v>0</v>
      </c>
      <c r="G4609">
        <v>1</v>
      </c>
      <c r="H4609">
        <v>1</v>
      </c>
      <c r="I4609">
        <v>0</v>
      </c>
      <c r="J4609">
        <v>11</v>
      </c>
      <c r="K4609">
        <v>0</v>
      </c>
      <c r="L4609">
        <v>0</v>
      </c>
      <c r="M4609">
        <v>0</v>
      </c>
      <c r="N4609">
        <v>0</v>
      </c>
    </row>
    <row r="4610" spans="1:14" x14ac:dyDescent="0.25">
      <c r="A4610" t="s">
        <v>8705</v>
      </c>
      <c r="B4610" t="s">
        <v>75</v>
      </c>
      <c r="C4610" t="s">
        <v>145</v>
      </c>
      <c r="D4610" t="s">
        <v>4062</v>
      </c>
      <c r="E4610">
        <v>13</v>
      </c>
      <c r="F4610">
        <v>2</v>
      </c>
      <c r="G4610">
        <v>10</v>
      </c>
      <c r="H4610">
        <v>1</v>
      </c>
      <c r="I4610">
        <v>0</v>
      </c>
      <c r="J4610">
        <v>0</v>
      </c>
      <c r="K4610">
        <v>0</v>
      </c>
      <c r="L4610">
        <v>0</v>
      </c>
      <c r="M4610">
        <v>0</v>
      </c>
      <c r="N4610">
        <v>0</v>
      </c>
    </row>
    <row r="4611" spans="1:14" x14ac:dyDescent="0.25">
      <c r="A4611" t="s">
        <v>8706</v>
      </c>
      <c r="B4611" t="s">
        <v>75</v>
      </c>
      <c r="C4611" t="s">
        <v>145</v>
      </c>
      <c r="D4611" t="s">
        <v>4064</v>
      </c>
      <c r="E4611">
        <v>10</v>
      </c>
      <c r="F4611">
        <v>1</v>
      </c>
      <c r="G4611">
        <v>9</v>
      </c>
      <c r="H4611">
        <v>0</v>
      </c>
      <c r="I4611">
        <v>0</v>
      </c>
      <c r="J4611">
        <v>3</v>
      </c>
      <c r="K4611">
        <v>0</v>
      </c>
      <c r="L4611">
        <v>0</v>
      </c>
      <c r="M4611">
        <v>0</v>
      </c>
      <c r="N4611">
        <v>0</v>
      </c>
    </row>
    <row r="4612" spans="1:14" x14ac:dyDescent="0.25">
      <c r="A4612" t="s">
        <v>8707</v>
      </c>
      <c r="B4612" t="s">
        <v>75</v>
      </c>
      <c r="C4612" t="s">
        <v>145</v>
      </c>
      <c r="D4612" t="s">
        <v>4066</v>
      </c>
      <c r="E4612">
        <v>13</v>
      </c>
      <c r="F4612">
        <v>2</v>
      </c>
      <c r="G4612">
        <v>10</v>
      </c>
      <c r="H4612">
        <v>1</v>
      </c>
      <c r="I4612">
        <v>0</v>
      </c>
      <c r="J4612">
        <v>0</v>
      </c>
      <c r="K4612">
        <v>0</v>
      </c>
      <c r="L4612">
        <v>0</v>
      </c>
      <c r="M4612">
        <v>0</v>
      </c>
      <c r="N4612">
        <v>0</v>
      </c>
    </row>
    <row r="4613" spans="1:14" x14ac:dyDescent="0.25">
      <c r="A4613" t="s">
        <v>8708</v>
      </c>
      <c r="B4613" t="s">
        <v>75</v>
      </c>
      <c r="C4613" t="s">
        <v>145</v>
      </c>
      <c r="D4613" t="s">
        <v>4068</v>
      </c>
      <c r="E4613">
        <v>2</v>
      </c>
      <c r="F4613">
        <v>0</v>
      </c>
      <c r="G4613">
        <v>1</v>
      </c>
      <c r="H4613">
        <v>1</v>
      </c>
      <c r="I4613">
        <v>0</v>
      </c>
      <c r="J4613">
        <v>11</v>
      </c>
      <c r="K4613">
        <v>0</v>
      </c>
      <c r="L4613">
        <v>0</v>
      </c>
      <c r="M4613">
        <v>0</v>
      </c>
      <c r="N4613">
        <v>0</v>
      </c>
    </row>
    <row r="4614" spans="1:14" x14ac:dyDescent="0.25">
      <c r="A4614" t="s">
        <v>8709</v>
      </c>
      <c r="B4614" t="s">
        <v>75</v>
      </c>
      <c r="C4614" t="s">
        <v>145</v>
      </c>
      <c r="D4614" t="s">
        <v>4050</v>
      </c>
      <c r="E4614">
        <v>11</v>
      </c>
      <c r="F4614">
        <v>3</v>
      </c>
      <c r="G4614">
        <v>8</v>
      </c>
      <c r="H4614">
        <v>0</v>
      </c>
      <c r="I4614">
        <v>0</v>
      </c>
      <c r="J4614">
        <v>2</v>
      </c>
      <c r="K4614">
        <v>0</v>
      </c>
      <c r="L4614">
        <v>0</v>
      </c>
      <c r="M4614">
        <v>0</v>
      </c>
      <c r="N4614">
        <v>0</v>
      </c>
    </row>
    <row r="4615" spans="1:14" x14ac:dyDescent="0.25">
      <c r="A4615" t="s">
        <v>8710</v>
      </c>
      <c r="B4615" t="s">
        <v>75</v>
      </c>
      <c r="C4615" t="s">
        <v>145</v>
      </c>
      <c r="D4615" t="s">
        <v>4052</v>
      </c>
      <c r="E4615">
        <v>2</v>
      </c>
      <c r="F4615">
        <v>0</v>
      </c>
      <c r="G4615">
        <v>1</v>
      </c>
      <c r="H4615">
        <v>1</v>
      </c>
      <c r="I4615">
        <v>0</v>
      </c>
      <c r="J4615">
        <v>11</v>
      </c>
      <c r="K4615">
        <v>0</v>
      </c>
      <c r="L4615">
        <v>0</v>
      </c>
      <c r="M4615">
        <v>0</v>
      </c>
      <c r="N4615">
        <v>0</v>
      </c>
    </row>
    <row r="4616" spans="1:14" x14ac:dyDescent="0.25">
      <c r="A4616" t="s">
        <v>8711</v>
      </c>
      <c r="B4616" t="s">
        <v>75</v>
      </c>
      <c r="C4616" t="s">
        <v>145</v>
      </c>
      <c r="D4616" t="s">
        <v>4054</v>
      </c>
      <c r="E4616">
        <v>10</v>
      </c>
      <c r="F4616">
        <v>1</v>
      </c>
      <c r="G4616">
        <v>9</v>
      </c>
      <c r="H4616">
        <v>0</v>
      </c>
      <c r="I4616">
        <v>0</v>
      </c>
      <c r="J4616">
        <v>3</v>
      </c>
      <c r="K4616">
        <v>0</v>
      </c>
      <c r="L4616">
        <v>0</v>
      </c>
      <c r="M4616">
        <v>0</v>
      </c>
      <c r="N4616">
        <v>0</v>
      </c>
    </row>
    <row r="4617" spans="1:14" x14ac:dyDescent="0.25">
      <c r="A4617" t="s">
        <v>8712</v>
      </c>
      <c r="B4617" t="s">
        <v>75</v>
      </c>
      <c r="C4617" t="s">
        <v>145</v>
      </c>
      <c r="D4617" t="s">
        <v>4056</v>
      </c>
      <c r="E4617">
        <v>0</v>
      </c>
      <c r="F4617">
        <v>0</v>
      </c>
      <c r="G4617">
        <v>0</v>
      </c>
      <c r="H4617">
        <v>0</v>
      </c>
      <c r="I4617">
        <v>0</v>
      </c>
      <c r="J4617">
        <v>0</v>
      </c>
      <c r="K4617">
        <v>10</v>
      </c>
      <c r="L4617">
        <v>10</v>
      </c>
      <c r="M4617">
        <v>0</v>
      </c>
      <c r="N4617">
        <v>0</v>
      </c>
    </row>
    <row r="4618" spans="1:14" x14ac:dyDescent="0.25">
      <c r="A4618" t="s">
        <v>8713</v>
      </c>
      <c r="B4618" t="s">
        <v>75</v>
      </c>
      <c r="C4618" t="s">
        <v>145</v>
      </c>
      <c r="D4618" t="s">
        <v>4058</v>
      </c>
      <c r="E4618">
        <v>0</v>
      </c>
      <c r="F4618">
        <v>0</v>
      </c>
      <c r="G4618">
        <v>0</v>
      </c>
      <c r="H4618">
        <v>0</v>
      </c>
      <c r="I4618">
        <v>0</v>
      </c>
      <c r="J4618">
        <v>0</v>
      </c>
      <c r="K4618">
        <v>7</v>
      </c>
      <c r="L4618">
        <v>7</v>
      </c>
      <c r="M4618">
        <v>0</v>
      </c>
      <c r="N4618">
        <v>0</v>
      </c>
    </row>
    <row r="4619" spans="1:14" x14ac:dyDescent="0.25">
      <c r="A4619" t="s">
        <v>8714</v>
      </c>
      <c r="B4619" t="s">
        <v>75</v>
      </c>
      <c r="C4619" t="s">
        <v>146</v>
      </c>
      <c r="D4619" t="s">
        <v>4060</v>
      </c>
      <c r="E4619">
        <v>12</v>
      </c>
      <c r="F4619">
        <v>3</v>
      </c>
      <c r="G4619">
        <v>9</v>
      </c>
      <c r="H4619">
        <v>0</v>
      </c>
      <c r="I4619">
        <v>0</v>
      </c>
      <c r="J4619">
        <v>86</v>
      </c>
      <c r="K4619">
        <v>0</v>
      </c>
      <c r="L4619">
        <v>0</v>
      </c>
      <c r="M4619">
        <v>0</v>
      </c>
      <c r="N4619">
        <v>0</v>
      </c>
    </row>
    <row r="4620" spans="1:14" x14ac:dyDescent="0.25">
      <c r="A4620" t="s">
        <v>8715</v>
      </c>
      <c r="B4620" t="s">
        <v>75</v>
      </c>
      <c r="C4620" t="s">
        <v>146</v>
      </c>
      <c r="D4620" t="s">
        <v>4062</v>
      </c>
      <c r="E4620">
        <v>98</v>
      </c>
      <c r="F4620">
        <v>19</v>
      </c>
      <c r="G4620">
        <v>76</v>
      </c>
      <c r="H4620">
        <v>2</v>
      </c>
      <c r="I4620">
        <v>1</v>
      </c>
      <c r="J4620">
        <v>0</v>
      </c>
      <c r="K4620">
        <v>0</v>
      </c>
      <c r="L4620">
        <v>0</v>
      </c>
      <c r="M4620">
        <v>0</v>
      </c>
      <c r="N4620">
        <v>0</v>
      </c>
    </row>
    <row r="4621" spans="1:14" x14ac:dyDescent="0.25">
      <c r="A4621" t="s">
        <v>8716</v>
      </c>
      <c r="B4621" t="s">
        <v>75</v>
      </c>
      <c r="C4621" t="s">
        <v>146</v>
      </c>
      <c r="D4621" t="s">
        <v>4064</v>
      </c>
      <c r="E4621">
        <v>85</v>
      </c>
      <c r="F4621">
        <v>17</v>
      </c>
      <c r="G4621">
        <v>68</v>
      </c>
      <c r="H4621">
        <v>0</v>
      </c>
      <c r="I4621">
        <v>0</v>
      </c>
      <c r="J4621">
        <v>13</v>
      </c>
      <c r="K4621">
        <v>0</v>
      </c>
      <c r="L4621">
        <v>0</v>
      </c>
      <c r="M4621">
        <v>0</v>
      </c>
      <c r="N4621">
        <v>0</v>
      </c>
    </row>
    <row r="4622" spans="1:14" x14ac:dyDescent="0.25">
      <c r="A4622" t="s">
        <v>8717</v>
      </c>
      <c r="B4622" t="s">
        <v>75</v>
      </c>
      <c r="C4622" t="s">
        <v>146</v>
      </c>
      <c r="D4622" t="s">
        <v>4066</v>
      </c>
      <c r="E4622">
        <v>98</v>
      </c>
      <c r="F4622">
        <v>19</v>
      </c>
      <c r="G4622">
        <v>76</v>
      </c>
      <c r="H4622">
        <v>2</v>
      </c>
      <c r="I4622">
        <v>1</v>
      </c>
      <c r="J4622">
        <v>0</v>
      </c>
      <c r="K4622">
        <v>0</v>
      </c>
      <c r="L4622">
        <v>0</v>
      </c>
      <c r="M4622">
        <v>0</v>
      </c>
      <c r="N4622">
        <v>0</v>
      </c>
    </row>
    <row r="4623" spans="1:14" x14ac:dyDescent="0.25">
      <c r="A4623" t="s">
        <v>8718</v>
      </c>
      <c r="B4623" t="s">
        <v>75</v>
      </c>
      <c r="C4623" t="s">
        <v>146</v>
      </c>
      <c r="D4623" t="s">
        <v>4068</v>
      </c>
      <c r="E4623">
        <v>12</v>
      </c>
      <c r="F4623">
        <v>3</v>
      </c>
      <c r="G4623">
        <v>7</v>
      </c>
      <c r="H4623">
        <v>1</v>
      </c>
      <c r="I4623">
        <v>1</v>
      </c>
      <c r="J4623">
        <v>86</v>
      </c>
      <c r="K4623">
        <v>0</v>
      </c>
      <c r="L4623">
        <v>0</v>
      </c>
      <c r="M4623">
        <v>0</v>
      </c>
      <c r="N4623">
        <v>0</v>
      </c>
    </row>
    <row r="4624" spans="1:14" x14ac:dyDescent="0.25">
      <c r="A4624" t="s">
        <v>8719</v>
      </c>
      <c r="B4624" t="s">
        <v>75</v>
      </c>
      <c r="C4624" t="s">
        <v>146</v>
      </c>
      <c r="D4624" t="s">
        <v>4050</v>
      </c>
      <c r="E4624">
        <v>86</v>
      </c>
      <c r="F4624">
        <v>18</v>
      </c>
      <c r="G4624">
        <v>68</v>
      </c>
      <c r="H4624">
        <v>0</v>
      </c>
      <c r="I4624">
        <v>0</v>
      </c>
      <c r="J4624">
        <v>12</v>
      </c>
      <c r="K4624">
        <v>0</v>
      </c>
      <c r="L4624">
        <v>0</v>
      </c>
      <c r="M4624">
        <v>0</v>
      </c>
      <c r="N4624">
        <v>0</v>
      </c>
    </row>
    <row r="4625" spans="1:14" x14ac:dyDescent="0.25">
      <c r="A4625" t="s">
        <v>8720</v>
      </c>
      <c r="B4625" t="s">
        <v>75</v>
      </c>
      <c r="C4625" t="s">
        <v>146</v>
      </c>
      <c r="D4625" t="s">
        <v>4052</v>
      </c>
      <c r="E4625">
        <v>12</v>
      </c>
      <c r="F4625">
        <v>3</v>
      </c>
      <c r="G4625">
        <v>8</v>
      </c>
      <c r="H4625">
        <v>1</v>
      </c>
      <c r="I4625">
        <v>0</v>
      </c>
      <c r="J4625">
        <v>86</v>
      </c>
      <c r="K4625">
        <v>0</v>
      </c>
      <c r="L4625">
        <v>0</v>
      </c>
      <c r="M4625">
        <v>0</v>
      </c>
      <c r="N4625">
        <v>0</v>
      </c>
    </row>
    <row r="4626" spans="1:14" x14ac:dyDescent="0.25">
      <c r="A4626" t="s">
        <v>8721</v>
      </c>
      <c r="B4626" t="s">
        <v>75</v>
      </c>
      <c r="C4626" t="s">
        <v>146</v>
      </c>
      <c r="D4626" t="s">
        <v>4054</v>
      </c>
      <c r="E4626">
        <v>85</v>
      </c>
      <c r="F4626">
        <v>16</v>
      </c>
      <c r="G4626">
        <v>69</v>
      </c>
      <c r="H4626">
        <v>0</v>
      </c>
      <c r="I4626">
        <v>0</v>
      </c>
      <c r="J4626">
        <v>13</v>
      </c>
      <c r="K4626">
        <v>0</v>
      </c>
      <c r="L4626">
        <v>0</v>
      </c>
      <c r="M4626">
        <v>0</v>
      </c>
      <c r="N4626">
        <v>0</v>
      </c>
    </row>
    <row r="4627" spans="1:14" x14ac:dyDescent="0.25">
      <c r="A4627" t="s">
        <v>8722</v>
      </c>
      <c r="B4627" t="s">
        <v>75</v>
      </c>
      <c r="C4627" t="s">
        <v>146</v>
      </c>
      <c r="D4627" t="s">
        <v>4056</v>
      </c>
      <c r="E4627">
        <v>0</v>
      </c>
      <c r="F4627">
        <v>0</v>
      </c>
      <c r="G4627">
        <v>0</v>
      </c>
      <c r="H4627">
        <v>0</v>
      </c>
      <c r="I4627">
        <v>0</v>
      </c>
      <c r="J4627">
        <v>0</v>
      </c>
      <c r="K4627">
        <v>62</v>
      </c>
      <c r="L4627">
        <v>60</v>
      </c>
      <c r="M4627">
        <v>2</v>
      </c>
      <c r="N4627">
        <v>0</v>
      </c>
    </row>
    <row r="4628" spans="1:14" x14ac:dyDescent="0.25">
      <c r="A4628" t="s">
        <v>8723</v>
      </c>
      <c r="B4628" t="s">
        <v>75</v>
      </c>
      <c r="C4628" t="s">
        <v>146</v>
      </c>
      <c r="D4628" t="s">
        <v>4058</v>
      </c>
      <c r="E4628">
        <v>0</v>
      </c>
      <c r="F4628">
        <v>0</v>
      </c>
      <c r="G4628">
        <v>0</v>
      </c>
      <c r="H4628">
        <v>0</v>
      </c>
      <c r="I4628">
        <v>0</v>
      </c>
      <c r="J4628">
        <v>0</v>
      </c>
      <c r="K4628">
        <v>52</v>
      </c>
      <c r="L4628">
        <v>50</v>
      </c>
      <c r="M4628">
        <v>2</v>
      </c>
      <c r="N4628">
        <v>0</v>
      </c>
    </row>
    <row r="4629" spans="1:14" x14ac:dyDescent="0.25">
      <c r="A4629" t="s">
        <v>8724</v>
      </c>
      <c r="B4629" t="s">
        <v>75</v>
      </c>
      <c r="C4629" t="s">
        <v>147</v>
      </c>
      <c r="D4629" t="s">
        <v>4060</v>
      </c>
      <c r="E4629">
        <v>11</v>
      </c>
      <c r="F4629">
        <v>5</v>
      </c>
      <c r="G4629">
        <v>5</v>
      </c>
      <c r="H4629">
        <v>1</v>
      </c>
      <c r="I4629">
        <v>0</v>
      </c>
      <c r="J4629">
        <v>42</v>
      </c>
      <c r="K4629">
        <v>0</v>
      </c>
      <c r="L4629">
        <v>0</v>
      </c>
      <c r="M4629">
        <v>0</v>
      </c>
      <c r="N4629">
        <v>0</v>
      </c>
    </row>
    <row r="4630" spans="1:14" x14ac:dyDescent="0.25">
      <c r="A4630" t="s">
        <v>8725</v>
      </c>
      <c r="B4630" t="s">
        <v>75</v>
      </c>
      <c r="C4630" t="s">
        <v>147</v>
      </c>
      <c r="D4630" t="s">
        <v>4062</v>
      </c>
      <c r="E4630">
        <v>53</v>
      </c>
      <c r="F4630">
        <v>18</v>
      </c>
      <c r="G4630">
        <v>34</v>
      </c>
      <c r="H4630">
        <v>0</v>
      </c>
      <c r="I4630">
        <v>1</v>
      </c>
      <c r="J4630">
        <v>0</v>
      </c>
      <c r="K4630">
        <v>0</v>
      </c>
      <c r="L4630">
        <v>0</v>
      </c>
      <c r="M4630">
        <v>0</v>
      </c>
      <c r="N4630">
        <v>0</v>
      </c>
    </row>
    <row r="4631" spans="1:14" x14ac:dyDescent="0.25">
      <c r="A4631" t="s">
        <v>8726</v>
      </c>
      <c r="B4631" t="s">
        <v>75</v>
      </c>
      <c r="C4631" t="s">
        <v>147</v>
      </c>
      <c r="D4631" t="s">
        <v>4064</v>
      </c>
      <c r="E4631">
        <v>40</v>
      </c>
      <c r="F4631">
        <v>11</v>
      </c>
      <c r="G4631">
        <v>29</v>
      </c>
      <c r="H4631">
        <v>0</v>
      </c>
      <c r="I4631">
        <v>0</v>
      </c>
      <c r="J4631">
        <v>13</v>
      </c>
      <c r="K4631">
        <v>0</v>
      </c>
      <c r="L4631">
        <v>0</v>
      </c>
      <c r="M4631">
        <v>0</v>
      </c>
      <c r="N4631">
        <v>0</v>
      </c>
    </row>
    <row r="4632" spans="1:14" x14ac:dyDescent="0.25">
      <c r="A4632" t="s">
        <v>8727</v>
      </c>
      <c r="B4632" t="s">
        <v>75</v>
      </c>
      <c r="C4632" t="s">
        <v>147</v>
      </c>
      <c r="D4632" t="s">
        <v>4066</v>
      </c>
      <c r="E4632">
        <v>53</v>
      </c>
      <c r="F4632">
        <v>18</v>
      </c>
      <c r="G4632">
        <v>34</v>
      </c>
      <c r="H4632">
        <v>0</v>
      </c>
      <c r="I4632">
        <v>1</v>
      </c>
      <c r="J4632">
        <v>0</v>
      </c>
      <c r="K4632">
        <v>0</v>
      </c>
      <c r="L4632">
        <v>0</v>
      </c>
      <c r="M4632">
        <v>0</v>
      </c>
      <c r="N4632">
        <v>0</v>
      </c>
    </row>
    <row r="4633" spans="1:14" x14ac:dyDescent="0.25">
      <c r="A4633" t="s">
        <v>8728</v>
      </c>
      <c r="B4633" t="s">
        <v>75</v>
      </c>
      <c r="C4633" t="s">
        <v>147</v>
      </c>
      <c r="D4633" t="s">
        <v>4068</v>
      </c>
      <c r="E4633">
        <v>11</v>
      </c>
      <c r="F4633">
        <v>5</v>
      </c>
      <c r="G4633">
        <v>5</v>
      </c>
      <c r="H4633">
        <v>0</v>
      </c>
      <c r="I4633">
        <v>1</v>
      </c>
      <c r="J4633">
        <v>42</v>
      </c>
      <c r="K4633">
        <v>0</v>
      </c>
      <c r="L4633">
        <v>0</v>
      </c>
      <c r="M4633">
        <v>0</v>
      </c>
      <c r="N4633">
        <v>0</v>
      </c>
    </row>
    <row r="4634" spans="1:14" x14ac:dyDescent="0.25">
      <c r="A4634" t="s">
        <v>8729</v>
      </c>
      <c r="B4634" t="s">
        <v>75</v>
      </c>
      <c r="C4634" t="s">
        <v>147</v>
      </c>
      <c r="D4634" t="s">
        <v>4050</v>
      </c>
      <c r="E4634">
        <v>42</v>
      </c>
      <c r="F4634">
        <v>13</v>
      </c>
      <c r="G4634">
        <v>29</v>
      </c>
      <c r="H4634">
        <v>0</v>
      </c>
      <c r="I4634">
        <v>0</v>
      </c>
      <c r="J4634">
        <v>11</v>
      </c>
      <c r="K4634">
        <v>0</v>
      </c>
      <c r="L4634">
        <v>0</v>
      </c>
      <c r="M4634">
        <v>0</v>
      </c>
      <c r="N4634">
        <v>0</v>
      </c>
    </row>
    <row r="4635" spans="1:14" x14ac:dyDescent="0.25">
      <c r="A4635" t="s">
        <v>8730</v>
      </c>
      <c r="B4635" t="s">
        <v>75</v>
      </c>
      <c r="C4635" t="s">
        <v>147</v>
      </c>
      <c r="D4635" t="s">
        <v>4052</v>
      </c>
      <c r="E4635">
        <v>11</v>
      </c>
      <c r="F4635">
        <v>5</v>
      </c>
      <c r="G4635">
        <v>5</v>
      </c>
      <c r="H4635">
        <v>1</v>
      </c>
      <c r="I4635">
        <v>0</v>
      </c>
      <c r="J4635">
        <v>42</v>
      </c>
      <c r="K4635">
        <v>0</v>
      </c>
      <c r="L4635">
        <v>0</v>
      </c>
      <c r="M4635">
        <v>0</v>
      </c>
      <c r="N4635">
        <v>0</v>
      </c>
    </row>
    <row r="4636" spans="1:14" x14ac:dyDescent="0.25">
      <c r="A4636" t="s">
        <v>8731</v>
      </c>
      <c r="B4636" t="s">
        <v>75</v>
      </c>
      <c r="C4636" t="s">
        <v>147</v>
      </c>
      <c r="D4636" t="s">
        <v>4054</v>
      </c>
      <c r="E4636">
        <v>40</v>
      </c>
      <c r="F4636">
        <v>11</v>
      </c>
      <c r="G4636">
        <v>29</v>
      </c>
      <c r="H4636">
        <v>0</v>
      </c>
      <c r="I4636">
        <v>0</v>
      </c>
      <c r="J4636">
        <v>13</v>
      </c>
      <c r="K4636">
        <v>0</v>
      </c>
      <c r="L4636">
        <v>0</v>
      </c>
      <c r="M4636">
        <v>0</v>
      </c>
      <c r="N4636">
        <v>0</v>
      </c>
    </row>
    <row r="4637" spans="1:14" x14ac:dyDescent="0.25">
      <c r="A4637" t="s">
        <v>8732</v>
      </c>
      <c r="B4637" t="s">
        <v>75</v>
      </c>
      <c r="C4637" t="s">
        <v>147</v>
      </c>
      <c r="D4637" t="s">
        <v>4056</v>
      </c>
      <c r="E4637">
        <v>0</v>
      </c>
      <c r="F4637">
        <v>0</v>
      </c>
      <c r="G4637">
        <v>0</v>
      </c>
      <c r="H4637">
        <v>0</v>
      </c>
      <c r="I4637">
        <v>0</v>
      </c>
      <c r="J4637">
        <v>0</v>
      </c>
      <c r="K4637">
        <v>38</v>
      </c>
      <c r="L4637">
        <v>38</v>
      </c>
      <c r="M4637">
        <v>0</v>
      </c>
      <c r="N4637">
        <v>0</v>
      </c>
    </row>
    <row r="4638" spans="1:14" x14ac:dyDescent="0.25">
      <c r="A4638" t="s">
        <v>8733</v>
      </c>
      <c r="B4638" t="s">
        <v>75</v>
      </c>
      <c r="C4638" t="s">
        <v>147</v>
      </c>
      <c r="D4638" t="s">
        <v>4058</v>
      </c>
      <c r="E4638">
        <v>0</v>
      </c>
      <c r="F4638">
        <v>0</v>
      </c>
      <c r="G4638">
        <v>0</v>
      </c>
      <c r="H4638">
        <v>0</v>
      </c>
      <c r="I4638">
        <v>0</v>
      </c>
      <c r="J4638">
        <v>0</v>
      </c>
      <c r="K4638">
        <v>30</v>
      </c>
      <c r="L4638">
        <v>30</v>
      </c>
      <c r="M4638">
        <v>0</v>
      </c>
      <c r="N4638">
        <v>0</v>
      </c>
    </row>
    <row r="4639" spans="1:14" x14ac:dyDescent="0.25">
      <c r="A4639" t="s">
        <v>8734</v>
      </c>
      <c r="B4639" t="s">
        <v>75</v>
      </c>
      <c r="C4639" t="s">
        <v>148</v>
      </c>
      <c r="D4639" t="s">
        <v>4060</v>
      </c>
      <c r="E4639">
        <v>50</v>
      </c>
      <c r="F4639">
        <v>18</v>
      </c>
      <c r="G4639">
        <v>27</v>
      </c>
      <c r="H4639">
        <v>4</v>
      </c>
      <c r="I4639">
        <v>1</v>
      </c>
      <c r="J4639">
        <v>305</v>
      </c>
      <c r="K4639">
        <v>0</v>
      </c>
      <c r="L4639">
        <v>0</v>
      </c>
      <c r="M4639">
        <v>0</v>
      </c>
      <c r="N4639">
        <v>0</v>
      </c>
    </row>
    <row r="4640" spans="1:14" x14ac:dyDescent="0.25">
      <c r="A4640" t="s">
        <v>8735</v>
      </c>
      <c r="B4640" t="s">
        <v>75</v>
      </c>
      <c r="C4640" t="s">
        <v>148</v>
      </c>
      <c r="D4640" t="s">
        <v>4062</v>
      </c>
      <c r="E4640">
        <v>355</v>
      </c>
      <c r="F4640">
        <v>91</v>
      </c>
      <c r="G4640">
        <v>254</v>
      </c>
      <c r="H4640">
        <v>5</v>
      </c>
      <c r="I4640">
        <v>5</v>
      </c>
      <c r="J4640">
        <v>0</v>
      </c>
      <c r="K4640">
        <v>0</v>
      </c>
      <c r="L4640">
        <v>0</v>
      </c>
      <c r="M4640">
        <v>0</v>
      </c>
      <c r="N4640">
        <v>0</v>
      </c>
    </row>
    <row r="4641" spans="1:14" x14ac:dyDescent="0.25">
      <c r="A4641" t="s">
        <v>8736</v>
      </c>
      <c r="B4641" t="s">
        <v>75</v>
      </c>
      <c r="C4641" t="s">
        <v>148</v>
      </c>
      <c r="D4641" t="s">
        <v>4064</v>
      </c>
      <c r="E4641">
        <v>292</v>
      </c>
      <c r="F4641">
        <v>64</v>
      </c>
      <c r="G4641">
        <v>227</v>
      </c>
      <c r="H4641">
        <v>1</v>
      </c>
      <c r="I4641">
        <v>0</v>
      </c>
      <c r="J4641">
        <v>63</v>
      </c>
      <c r="K4641">
        <v>0</v>
      </c>
      <c r="L4641">
        <v>0</v>
      </c>
      <c r="M4641">
        <v>0</v>
      </c>
      <c r="N4641">
        <v>0</v>
      </c>
    </row>
    <row r="4642" spans="1:14" x14ac:dyDescent="0.25">
      <c r="A4642" t="s">
        <v>8737</v>
      </c>
      <c r="B4642" t="s">
        <v>75</v>
      </c>
      <c r="C4642" t="s">
        <v>148</v>
      </c>
      <c r="D4642" t="s">
        <v>4066</v>
      </c>
      <c r="E4642">
        <v>355</v>
      </c>
      <c r="F4642">
        <v>91</v>
      </c>
      <c r="G4642">
        <v>254</v>
      </c>
      <c r="H4642">
        <v>5</v>
      </c>
      <c r="I4642">
        <v>5</v>
      </c>
      <c r="J4642">
        <v>0</v>
      </c>
      <c r="K4642">
        <v>0</v>
      </c>
      <c r="L4642">
        <v>0</v>
      </c>
      <c r="M4642">
        <v>0</v>
      </c>
      <c r="N4642">
        <v>0</v>
      </c>
    </row>
    <row r="4643" spans="1:14" x14ac:dyDescent="0.25">
      <c r="A4643" t="s">
        <v>8738</v>
      </c>
      <c r="B4643" t="s">
        <v>75</v>
      </c>
      <c r="C4643" t="s">
        <v>148</v>
      </c>
      <c r="D4643" t="s">
        <v>4068</v>
      </c>
      <c r="E4643">
        <v>50</v>
      </c>
      <c r="F4643">
        <v>15</v>
      </c>
      <c r="G4643">
        <v>26</v>
      </c>
      <c r="H4643">
        <v>4</v>
      </c>
      <c r="I4643">
        <v>5</v>
      </c>
      <c r="J4643">
        <v>305</v>
      </c>
      <c r="K4643">
        <v>0</v>
      </c>
      <c r="L4643">
        <v>0</v>
      </c>
      <c r="M4643">
        <v>0</v>
      </c>
      <c r="N4643">
        <v>0</v>
      </c>
    </row>
    <row r="4644" spans="1:14" x14ac:dyDescent="0.25">
      <c r="A4644" t="s">
        <v>8739</v>
      </c>
      <c r="B4644" t="s">
        <v>75</v>
      </c>
      <c r="C4644" t="s">
        <v>148</v>
      </c>
      <c r="D4644" t="s">
        <v>4050</v>
      </c>
      <c r="E4644">
        <v>305</v>
      </c>
      <c r="F4644">
        <v>86</v>
      </c>
      <c r="G4644">
        <v>218</v>
      </c>
      <c r="H4644">
        <v>1</v>
      </c>
      <c r="I4644">
        <v>0</v>
      </c>
      <c r="J4644">
        <v>50</v>
      </c>
      <c r="K4644">
        <v>0</v>
      </c>
      <c r="L4644">
        <v>0</v>
      </c>
      <c r="M4644">
        <v>0</v>
      </c>
      <c r="N4644">
        <v>0</v>
      </c>
    </row>
    <row r="4645" spans="1:14" x14ac:dyDescent="0.25">
      <c r="A4645" t="s">
        <v>8740</v>
      </c>
      <c r="B4645" t="s">
        <v>75</v>
      </c>
      <c r="C4645" t="s">
        <v>148</v>
      </c>
      <c r="D4645" t="s">
        <v>4052</v>
      </c>
      <c r="E4645">
        <v>50</v>
      </c>
      <c r="F4645">
        <v>15</v>
      </c>
      <c r="G4645">
        <v>29</v>
      </c>
      <c r="H4645">
        <v>6</v>
      </c>
      <c r="I4645">
        <v>0</v>
      </c>
      <c r="J4645">
        <v>305</v>
      </c>
      <c r="K4645">
        <v>0</v>
      </c>
      <c r="L4645">
        <v>0</v>
      </c>
      <c r="M4645">
        <v>0</v>
      </c>
      <c r="N4645">
        <v>0</v>
      </c>
    </row>
    <row r="4646" spans="1:14" x14ac:dyDescent="0.25">
      <c r="A4646" t="s">
        <v>8741</v>
      </c>
      <c r="B4646" t="s">
        <v>75</v>
      </c>
      <c r="C4646" t="s">
        <v>148</v>
      </c>
      <c r="D4646" t="s">
        <v>4054</v>
      </c>
      <c r="E4646">
        <v>293</v>
      </c>
      <c r="F4646">
        <v>65</v>
      </c>
      <c r="G4646">
        <v>227</v>
      </c>
      <c r="H4646">
        <v>1</v>
      </c>
      <c r="I4646">
        <v>0</v>
      </c>
      <c r="J4646">
        <v>62</v>
      </c>
      <c r="K4646">
        <v>0</v>
      </c>
      <c r="L4646">
        <v>0</v>
      </c>
      <c r="M4646">
        <v>0</v>
      </c>
      <c r="N4646">
        <v>0</v>
      </c>
    </row>
    <row r="4647" spans="1:14" x14ac:dyDescent="0.25">
      <c r="A4647" t="s">
        <v>8742</v>
      </c>
      <c r="B4647" t="s">
        <v>75</v>
      </c>
      <c r="C4647" t="s">
        <v>148</v>
      </c>
      <c r="D4647" t="s">
        <v>4056</v>
      </c>
      <c r="E4647">
        <v>0</v>
      </c>
      <c r="F4647">
        <v>0</v>
      </c>
      <c r="G4647">
        <v>0</v>
      </c>
      <c r="H4647">
        <v>0</v>
      </c>
      <c r="I4647">
        <v>0</v>
      </c>
      <c r="J4647">
        <v>0</v>
      </c>
      <c r="K4647">
        <v>217</v>
      </c>
      <c r="L4647">
        <v>212</v>
      </c>
      <c r="M4647">
        <v>5</v>
      </c>
      <c r="N4647">
        <v>0</v>
      </c>
    </row>
    <row r="4648" spans="1:14" x14ac:dyDescent="0.25">
      <c r="A4648" t="s">
        <v>8743</v>
      </c>
      <c r="B4648" t="s">
        <v>75</v>
      </c>
      <c r="C4648" t="s">
        <v>148</v>
      </c>
      <c r="D4648" t="s">
        <v>4058</v>
      </c>
      <c r="E4648">
        <v>0</v>
      </c>
      <c r="F4648">
        <v>0</v>
      </c>
      <c r="G4648">
        <v>0</v>
      </c>
      <c r="H4648">
        <v>0</v>
      </c>
      <c r="I4648">
        <v>0</v>
      </c>
      <c r="J4648">
        <v>0</v>
      </c>
      <c r="K4648">
        <v>161</v>
      </c>
      <c r="L4648">
        <v>157</v>
      </c>
      <c r="M4648">
        <v>4</v>
      </c>
      <c r="N4648">
        <v>0</v>
      </c>
    </row>
    <row r="4649" spans="1:14" x14ac:dyDescent="0.25">
      <c r="A4649" t="s">
        <v>8744</v>
      </c>
      <c r="B4649" t="s">
        <v>75</v>
      </c>
      <c r="C4649" t="s">
        <v>149</v>
      </c>
      <c r="D4649" t="s">
        <v>4060</v>
      </c>
      <c r="E4649">
        <v>11</v>
      </c>
      <c r="F4649">
        <v>4</v>
      </c>
      <c r="G4649">
        <v>7</v>
      </c>
      <c r="H4649">
        <v>0</v>
      </c>
      <c r="I4649">
        <v>0</v>
      </c>
      <c r="J4649">
        <v>72</v>
      </c>
      <c r="K4649">
        <v>0</v>
      </c>
      <c r="L4649">
        <v>0</v>
      </c>
      <c r="M4649">
        <v>0</v>
      </c>
      <c r="N4649">
        <v>0</v>
      </c>
    </row>
    <row r="4650" spans="1:14" x14ac:dyDescent="0.25">
      <c r="A4650" t="s">
        <v>8745</v>
      </c>
      <c r="B4650" t="s">
        <v>75</v>
      </c>
      <c r="C4650" t="s">
        <v>149</v>
      </c>
      <c r="D4650" t="s">
        <v>4062</v>
      </c>
      <c r="E4650">
        <v>83</v>
      </c>
      <c r="F4650">
        <v>16</v>
      </c>
      <c r="G4650">
        <v>67</v>
      </c>
      <c r="H4650">
        <v>0</v>
      </c>
      <c r="I4650">
        <v>0</v>
      </c>
      <c r="J4650">
        <v>0</v>
      </c>
      <c r="K4650">
        <v>0</v>
      </c>
      <c r="L4650">
        <v>0</v>
      </c>
      <c r="M4650">
        <v>0</v>
      </c>
      <c r="N4650">
        <v>0</v>
      </c>
    </row>
    <row r="4651" spans="1:14" x14ac:dyDescent="0.25">
      <c r="A4651" t="s">
        <v>8746</v>
      </c>
      <c r="B4651" t="s">
        <v>75</v>
      </c>
      <c r="C4651" t="s">
        <v>149</v>
      </c>
      <c r="D4651" t="s">
        <v>4064</v>
      </c>
      <c r="E4651">
        <v>67</v>
      </c>
      <c r="F4651">
        <v>10</v>
      </c>
      <c r="G4651">
        <v>57</v>
      </c>
      <c r="H4651">
        <v>0</v>
      </c>
      <c r="I4651">
        <v>0</v>
      </c>
      <c r="J4651">
        <v>16</v>
      </c>
      <c r="K4651">
        <v>0</v>
      </c>
      <c r="L4651">
        <v>0</v>
      </c>
      <c r="M4651">
        <v>0</v>
      </c>
      <c r="N4651">
        <v>0</v>
      </c>
    </row>
    <row r="4652" spans="1:14" x14ac:dyDescent="0.25">
      <c r="A4652" t="s">
        <v>8747</v>
      </c>
      <c r="B4652" t="s">
        <v>75</v>
      </c>
      <c r="C4652" t="s">
        <v>149</v>
      </c>
      <c r="D4652" t="s">
        <v>4066</v>
      </c>
      <c r="E4652">
        <v>83</v>
      </c>
      <c r="F4652">
        <v>16</v>
      </c>
      <c r="G4652">
        <v>67</v>
      </c>
      <c r="H4652">
        <v>0</v>
      </c>
      <c r="I4652">
        <v>0</v>
      </c>
      <c r="J4652">
        <v>0</v>
      </c>
      <c r="K4652">
        <v>0</v>
      </c>
      <c r="L4652">
        <v>0</v>
      </c>
      <c r="M4652">
        <v>0</v>
      </c>
      <c r="N4652">
        <v>0</v>
      </c>
    </row>
    <row r="4653" spans="1:14" x14ac:dyDescent="0.25">
      <c r="A4653" t="s">
        <v>8748</v>
      </c>
      <c r="B4653" t="s">
        <v>75</v>
      </c>
      <c r="C4653" t="s">
        <v>149</v>
      </c>
      <c r="D4653" t="s">
        <v>4068</v>
      </c>
      <c r="E4653">
        <v>11</v>
      </c>
      <c r="F4653">
        <v>4</v>
      </c>
      <c r="G4653">
        <v>7</v>
      </c>
      <c r="H4653">
        <v>0</v>
      </c>
      <c r="I4653">
        <v>0</v>
      </c>
      <c r="J4653">
        <v>72</v>
      </c>
      <c r="K4653">
        <v>0</v>
      </c>
      <c r="L4653">
        <v>0</v>
      </c>
      <c r="M4653">
        <v>0</v>
      </c>
      <c r="N4653">
        <v>0</v>
      </c>
    </row>
    <row r="4654" spans="1:14" x14ac:dyDescent="0.25">
      <c r="A4654" t="s">
        <v>8749</v>
      </c>
      <c r="B4654" t="s">
        <v>75</v>
      </c>
      <c r="C4654" t="s">
        <v>149</v>
      </c>
      <c r="D4654" t="s">
        <v>4050</v>
      </c>
      <c r="E4654">
        <v>72</v>
      </c>
      <c r="F4654">
        <v>14</v>
      </c>
      <c r="G4654">
        <v>58</v>
      </c>
      <c r="H4654">
        <v>0</v>
      </c>
      <c r="I4654">
        <v>0</v>
      </c>
      <c r="J4654">
        <v>11</v>
      </c>
      <c r="K4654">
        <v>0</v>
      </c>
      <c r="L4654">
        <v>0</v>
      </c>
      <c r="M4654">
        <v>0</v>
      </c>
      <c r="N4654">
        <v>0</v>
      </c>
    </row>
    <row r="4655" spans="1:14" x14ac:dyDescent="0.25">
      <c r="A4655" t="s">
        <v>8750</v>
      </c>
      <c r="B4655" t="s">
        <v>75</v>
      </c>
      <c r="C4655" t="s">
        <v>149</v>
      </c>
      <c r="D4655" t="s">
        <v>4052</v>
      </c>
      <c r="E4655">
        <v>11</v>
      </c>
      <c r="F4655">
        <v>3</v>
      </c>
      <c r="G4655">
        <v>8</v>
      </c>
      <c r="H4655">
        <v>0</v>
      </c>
      <c r="I4655">
        <v>0</v>
      </c>
      <c r="J4655">
        <v>72</v>
      </c>
      <c r="K4655">
        <v>0</v>
      </c>
      <c r="L4655">
        <v>0</v>
      </c>
      <c r="M4655">
        <v>0</v>
      </c>
      <c r="N4655">
        <v>0</v>
      </c>
    </row>
    <row r="4656" spans="1:14" x14ac:dyDescent="0.25">
      <c r="A4656" t="s">
        <v>8751</v>
      </c>
      <c r="B4656" t="s">
        <v>75</v>
      </c>
      <c r="C4656" t="s">
        <v>149</v>
      </c>
      <c r="D4656" t="s">
        <v>4054</v>
      </c>
      <c r="E4656">
        <v>69</v>
      </c>
      <c r="F4656">
        <v>10</v>
      </c>
      <c r="G4656">
        <v>59</v>
      </c>
      <c r="H4656">
        <v>0</v>
      </c>
      <c r="I4656">
        <v>0</v>
      </c>
      <c r="J4656">
        <v>14</v>
      </c>
      <c r="K4656">
        <v>0</v>
      </c>
      <c r="L4656">
        <v>0</v>
      </c>
      <c r="M4656">
        <v>0</v>
      </c>
      <c r="N4656">
        <v>0</v>
      </c>
    </row>
    <row r="4657" spans="1:14" x14ac:dyDescent="0.25">
      <c r="A4657" t="s">
        <v>8752</v>
      </c>
      <c r="B4657" t="s">
        <v>75</v>
      </c>
      <c r="C4657" t="s">
        <v>149</v>
      </c>
      <c r="D4657" t="s">
        <v>4056</v>
      </c>
      <c r="E4657">
        <v>0</v>
      </c>
      <c r="F4657">
        <v>0</v>
      </c>
      <c r="G4657">
        <v>0</v>
      </c>
      <c r="H4657">
        <v>0</v>
      </c>
      <c r="I4657">
        <v>0</v>
      </c>
      <c r="J4657">
        <v>0</v>
      </c>
      <c r="K4657">
        <v>55</v>
      </c>
      <c r="L4657">
        <v>55</v>
      </c>
      <c r="M4657">
        <v>0</v>
      </c>
      <c r="N4657">
        <v>0</v>
      </c>
    </row>
    <row r="4658" spans="1:14" x14ac:dyDescent="0.25">
      <c r="A4658" t="s">
        <v>8753</v>
      </c>
      <c r="B4658" t="s">
        <v>75</v>
      </c>
      <c r="C4658" t="s">
        <v>149</v>
      </c>
      <c r="D4658" t="s">
        <v>4058</v>
      </c>
      <c r="E4658">
        <v>0</v>
      </c>
      <c r="F4658">
        <v>0</v>
      </c>
      <c r="G4658">
        <v>0</v>
      </c>
      <c r="H4658">
        <v>0</v>
      </c>
      <c r="I4658">
        <v>0</v>
      </c>
      <c r="J4658">
        <v>0</v>
      </c>
      <c r="K4658">
        <v>40</v>
      </c>
      <c r="L4658">
        <v>40</v>
      </c>
      <c r="M4658">
        <v>0</v>
      </c>
      <c r="N4658">
        <v>0</v>
      </c>
    </row>
    <row r="4659" spans="1:14" x14ac:dyDescent="0.25">
      <c r="A4659" t="s">
        <v>8754</v>
      </c>
      <c r="B4659" t="s">
        <v>75</v>
      </c>
      <c r="C4659" t="s">
        <v>150</v>
      </c>
      <c r="D4659" t="s">
        <v>4060</v>
      </c>
      <c r="E4659">
        <v>8</v>
      </c>
      <c r="F4659">
        <v>5</v>
      </c>
      <c r="G4659">
        <v>3</v>
      </c>
      <c r="H4659">
        <v>0</v>
      </c>
      <c r="I4659">
        <v>0</v>
      </c>
      <c r="J4659">
        <v>69</v>
      </c>
      <c r="K4659">
        <v>0</v>
      </c>
      <c r="L4659">
        <v>0</v>
      </c>
      <c r="M4659">
        <v>0</v>
      </c>
      <c r="N4659">
        <v>0</v>
      </c>
    </row>
    <row r="4660" spans="1:14" x14ac:dyDescent="0.25">
      <c r="A4660" t="s">
        <v>8755</v>
      </c>
      <c r="B4660" t="s">
        <v>75</v>
      </c>
      <c r="C4660" t="s">
        <v>150</v>
      </c>
      <c r="D4660" t="s">
        <v>4062</v>
      </c>
      <c r="E4660">
        <v>77</v>
      </c>
      <c r="F4660">
        <v>31</v>
      </c>
      <c r="G4660">
        <v>46</v>
      </c>
      <c r="H4660">
        <v>0</v>
      </c>
      <c r="I4660">
        <v>0</v>
      </c>
      <c r="J4660">
        <v>0</v>
      </c>
      <c r="K4660">
        <v>0</v>
      </c>
      <c r="L4660">
        <v>0</v>
      </c>
      <c r="M4660">
        <v>0</v>
      </c>
      <c r="N4660">
        <v>0</v>
      </c>
    </row>
    <row r="4661" spans="1:14" x14ac:dyDescent="0.25">
      <c r="A4661" t="s">
        <v>8756</v>
      </c>
      <c r="B4661" t="s">
        <v>75</v>
      </c>
      <c r="C4661" t="s">
        <v>150</v>
      </c>
      <c r="D4661" t="s">
        <v>4064</v>
      </c>
      <c r="E4661">
        <v>67</v>
      </c>
      <c r="F4661">
        <v>24</v>
      </c>
      <c r="G4661">
        <v>43</v>
      </c>
      <c r="H4661">
        <v>0</v>
      </c>
      <c r="I4661">
        <v>0</v>
      </c>
      <c r="J4661">
        <v>10</v>
      </c>
      <c r="K4661">
        <v>0</v>
      </c>
      <c r="L4661">
        <v>0</v>
      </c>
      <c r="M4661">
        <v>0</v>
      </c>
      <c r="N4661">
        <v>0</v>
      </c>
    </row>
    <row r="4662" spans="1:14" x14ac:dyDescent="0.25">
      <c r="A4662" t="s">
        <v>8757</v>
      </c>
      <c r="B4662" t="s">
        <v>75</v>
      </c>
      <c r="C4662" t="s">
        <v>150</v>
      </c>
      <c r="D4662" t="s">
        <v>4066</v>
      </c>
      <c r="E4662">
        <v>77</v>
      </c>
      <c r="F4662">
        <v>31</v>
      </c>
      <c r="G4662">
        <v>46</v>
      </c>
      <c r="H4662">
        <v>0</v>
      </c>
      <c r="I4662">
        <v>0</v>
      </c>
      <c r="J4662">
        <v>0</v>
      </c>
      <c r="K4662">
        <v>0</v>
      </c>
      <c r="L4662">
        <v>0</v>
      </c>
      <c r="M4662">
        <v>0</v>
      </c>
      <c r="N4662">
        <v>0</v>
      </c>
    </row>
    <row r="4663" spans="1:14" x14ac:dyDescent="0.25">
      <c r="A4663" t="s">
        <v>8758</v>
      </c>
      <c r="B4663" t="s">
        <v>75</v>
      </c>
      <c r="C4663" t="s">
        <v>150</v>
      </c>
      <c r="D4663" t="s">
        <v>4068</v>
      </c>
      <c r="E4663">
        <v>8</v>
      </c>
      <c r="F4663">
        <v>5</v>
      </c>
      <c r="G4663">
        <v>3</v>
      </c>
      <c r="H4663">
        <v>0</v>
      </c>
      <c r="I4663">
        <v>0</v>
      </c>
      <c r="J4663">
        <v>69</v>
      </c>
      <c r="K4663">
        <v>0</v>
      </c>
      <c r="L4663">
        <v>0</v>
      </c>
      <c r="M4663">
        <v>0</v>
      </c>
      <c r="N4663">
        <v>0</v>
      </c>
    </row>
    <row r="4664" spans="1:14" x14ac:dyDescent="0.25">
      <c r="A4664" t="s">
        <v>8759</v>
      </c>
      <c r="B4664" t="s">
        <v>75</v>
      </c>
      <c r="C4664" t="s">
        <v>150</v>
      </c>
      <c r="D4664" t="s">
        <v>4050</v>
      </c>
      <c r="E4664">
        <v>69</v>
      </c>
      <c r="F4664">
        <v>30</v>
      </c>
      <c r="G4664">
        <v>39</v>
      </c>
      <c r="H4664">
        <v>0</v>
      </c>
      <c r="I4664">
        <v>0</v>
      </c>
      <c r="J4664">
        <v>8</v>
      </c>
      <c r="K4664">
        <v>0</v>
      </c>
      <c r="L4664">
        <v>0</v>
      </c>
      <c r="M4664">
        <v>0</v>
      </c>
      <c r="N4664">
        <v>0</v>
      </c>
    </row>
    <row r="4665" spans="1:14" x14ac:dyDescent="0.25">
      <c r="A4665" t="s">
        <v>8760</v>
      </c>
      <c r="B4665" t="s">
        <v>75</v>
      </c>
      <c r="C4665" t="s">
        <v>150</v>
      </c>
      <c r="D4665" t="s">
        <v>4052</v>
      </c>
      <c r="E4665">
        <v>8</v>
      </c>
      <c r="F4665">
        <v>5</v>
      </c>
      <c r="G4665">
        <v>3</v>
      </c>
      <c r="H4665">
        <v>0</v>
      </c>
      <c r="I4665">
        <v>0</v>
      </c>
      <c r="J4665">
        <v>69</v>
      </c>
      <c r="K4665">
        <v>0</v>
      </c>
      <c r="L4665">
        <v>0</v>
      </c>
      <c r="M4665">
        <v>0</v>
      </c>
      <c r="N4665">
        <v>0</v>
      </c>
    </row>
    <row r="4666" spans="1:14" x14ac:dyDescent="0.25">
      <c r="A4666" t="s">
        <v>8761</v>
      </c>
      <c r="B4666" t="s">
        <v>75</v>
      </c>
      <c r="C4666" t="s">
        <v>150</v>
      </c>
      <c r="D4666" t="s">
        <v>4054</v>
      </c>
      <c r="E4666">
        <v>67</v>
      </c>
      <c r="F4666">
        <v>24</v>
      </c>
      <c r="G4666">
        <v>43</v>
      </c>
      <c r="H4666">
        <v>0</v>
      </c>
      <c r="I4666">
        <v>0</v>
      </c>
      <c r="J4666">
        <v>10</v>
      </c>
      <c r="K4666">
        <v>0</v>
      </c>
      <c r="L4666">
        <v>0</v>
      </c>
      <c r="M4666">
        <v>0</v>
      </c>
      <c r="N4666">
        <v>0</v>
      </c>
    </row>
    <row r="4667" spans="1:14" x14ac:dyDescent="0.25">
      <c r="A4667" t="s">
        <v>8762</v>
      </c>
      <c r="B4667" t="s">
        <v>75</v>
      </c>
      <c r="C4667" t="s">
        <v>150</v>
      </c>
      <c r="D4667" t="s">
        <v>4056</v>
      </c>
      <c r="E4667">
        <v>0</v>
      </c>
      <c r="F4667">
        <v>0</v>
      </c>
      <c r="G4667">
        <v>0</v>
      </c>
      <c r="H4667">
        <v>0</v>
      </c>
      <c r="I4667">
        <v>0</v>
      </c>
      <c r="J4667">
        <v>0</v>
      </c>
      <c r="K4667">
        <v>44</v>
      </c>
      <c r="L4667">
        <v>44</v>
      </c>
      <c r="M4667">
        <v>0</v>
      </c>
      <c r="N4667">
        <v>0</v>
      </c>
    </row>
    <row r="4668" spans="1:14" x14ac:dyDescent="0.25">
      <c r="A4668" t="s">
        <v>8763</v>
      </c>
      <c r="B4668" t="s">
        <v>75</v>
      </c>
      <c r="C4668" t="s">
        <v>150</v>
      </c>
      <c r="D4668" t="s">
        <v>4058</v>
      </c>
      <c r="E4668">
        <v>0</v>
      </c>
      <c r="F4668">
        <v>0</v>
      </c>
      <c r="G4668">
        <v>0</v>
      </c>
      <c r="H4668">
        <v>0</v>
      </c>
      <c r="I4668">
        <v>0</v>
      </c>
      <c r="J4668">
        <v>0</v>
      </c>
      <c r="K4668">
        <v>34</v>
      </c>
      <c r="L4668">
        <v>34</v>
      </c>
      <c r="M4668">
        <v>0</v>
      </c>
      <c r="N4668">
        <v>0</v>
      </c>
    </row>
    <row r="4669" spans="1:14" x14ac:dyDescent="0.25">
      <c r="A4669" t="s">
        <v>8764</v>
      </c>
      <c r="B4669" t="s">
        <v>75</v>
      </c>
      <c r="C4669" t="s">
        <v>151</v>
      </c>
      <c r="D4669" t="s">
        <v>4060</v>
      </c>
      <c r="E4669">
        <v>4</v>
      </c>
      <c r="F4669">
        <v>0</v>
      </c>
      <c r="G4669">
        <v>4</v>
      </c>
      <c r="H4669">
        <v>0</v>
      </c>
      <c r="I4669">
        <v>0</v>
      </c>
      <c r="J4669">
        <v>32</v>
      </c>
      <c r="K4669">
        <v>0</v>
      </c>
      <c r="L4669">
        <v>0</v>
      </c>
      <c r="M4669">
        <v>0</v>
      </c>
      <c r="N4669">
        <v>0</v>
      </c>
    </row>
    <row r="4670" spans="1:14" x14ac:dyDescent="0.25">
      <c r="A4670" t="s">
        <v>8765</v>
      </c>
      <c r="B4670" t="s">
        <v>75</v>
      </c>
      <c r="C4670" t="s">
        <v>151</v>
      </c>
      <c r="D4670" t="s">
        <v>4062</v>
      </c>
      <c r="E4670">
        <v>36</v>
      </c>
      <c r="F4670">
        <v>13</v>
      </c>
      <c r="G4670">
        <v>22</v>
      </c>
      <c r="H4670">
        <v>1</v>
      </c>
      <c r="I4670">
        <v>0</v>
      </c>
      <c r="J4670">
        <v>0</v>
      </c>
      <c r="K4670">
        <v>0</v>
      </c>
      <c r="L4670">
        <v>0</v>
      </c>
      <c r="M4670">
        <v>0</v>
      </c>
      <c r="N4670">
        <v>0</v>
      </c>
    </row>
    <row r="4671" spans="1:14" x14ac:dyDescent="0.25">
      <c r="A4671" t="s">
        <v>8766</v>
      </c>
      <c r="B4671" t="s">
        <v>75</v>
      </c>
      <c r="C4671" t="s">
        <v>151</v>
      </c>
      <c r="D4671" t="s">
        <v>4064</v>
      </c>
      <c r="E4671">
        <v>28</v>
      </c>
      <c r="F4671">
        <v>9</v>
      </c>
      <c r="G4671">
        <v>19</v>
      </c>
      <c r="H4671">
        <v>0</v>
      </c>
      <c r="I4671">
        <v>0</v>
      </c>
      <c r="J4671">
        <v>8</v>
      </c>
      <c r="K4671">
        <v>0</v>
      </c>
      <c r="L4671">
        <v>0</v>
      </c>
      <c r="M4671">
        <v>0</v>
      </c>
      <c r="N4671">
        <v>0</v>
      </c>
    </row>
    <row r="4672" spans="1:14" x14ac:dyDescent="0.25">
      <c r="A4672" t="s">
        <v>8767</v>
      </c>
      <c r="B4672" t="s">
        <v>75</v>
      </c>
      <c r="C4672" t="s">
        <v>151</v>
      </c>
      <c r="D4672" t="s">
        <v>4066</v>
      </c>
      <c r="E4672">
        <v>36</v>
      </c>
      <c r="F4672">
        <v>13</v>
      </c>
      <c r="G4672">
        <v>22</v>
      </c>
      <c r="H4672">
        <v>1</v>
      </c>
      <c r="I4672">
        <v>0</v>
      </c>
      <c r="J4672">
        <v>0</v>
      </c>
      <c r="K4672">
        <v>0</v>
      </c>
      <c r="L4672">
        <v>0</v>
      </c>
      <c r="M4672">
        <v>0</v>
      </c>
      <c r="N4672">
        <v>0</v>
      </c>
    </row>
    <row r="4673" spans="1:14" x14ac:dyDescent="0.25">
      <c r="A4673" t="s">
        <v>8768</v>
      </c>
      <c r="B4673" t="s">
        <v>75</v>
      </c>
      <c r="C4673" t="s">
        <v>151</v>
      </c>
      <c r="D4673" t="s">
        <v>4068</v>
      </c>
      <c r="E4673">
        <v>4</v>
      </c>
      <c r="F4673">
        <v>0</v>
      </c>
      <c r="G4673">
        <v>3</v>
      </c>
      <c r="H4673">
        <v>1</v>
      </c>
      <c r="I4673">
        <v>0</v>
      </c>
      <c r="J4673">
        <v>32</v>
      </c>
      <c r="K4673">
        <v>0</v>
      </c>
      <c r="L4673">
        <v>0</v>
      </c>
      <c r="M4673">
        <v>0</v>
      </c>
      <c r="N4673">
        <v>0</v>
      </c>
    </row>
    <row r="4674" spans="1:14" x14ac:dyDescent="0.25">
      <c r="A4674" t="s">
        <v>8769</v>
      </c>
      <c r="B4674" t="s">
        <v>75</v>
      </c>
      <c r="C4674" t="s">
        <v>151</v>
      </c>
      <c r="D4674" t="s">
        <v>4050</v>
      </c>
      <c r="E4674">
        <v>32</v>
      </c>
      <c r="F4674">
        <v>18</v>
      </c>
      <c r="G4674">
        <v>14</v>
      </c>
      <c r="H4674">
        <v>0</v>
      </c>
      <c r="I4674">
        <v>0</v>
      </c>
      <c r="J4674">
        <v>4</v>
      </c>
      <c r="K4674">
        <v>0</v>
      </c>
      <c r="L4674">
        <v>0</v>
      </c>
      <c r="M4674">
        <v>0</v>
      </c>
      <c r="N4674">
        <v>0</v>
      </c>
    </row>
    <row r="4675" spans="1:14" x14ac:dyDescent="0.25">
      <c r="A4675" t="s">
        <v>8770</v>
      </c>
      <c r="B4675" t="s">
        <v>75</v>
      </c>
      <c r="C4675" t="s">
        <v>151</v>
      </c>
      <c r="D4675" t="s">
        <v>4052</v>
      </c>
      <c r="E4675">
        <v>4</v>
      </c>
      <c r="F4675">
        <v>0</v>
      </c>
      <c r="G4675">
        <v>3</v>
      </c>
      <c r="H4675">
        <v>1</v>
      </c>
      <c r="I4675">
        <v>0</v>
      </c>
      <c r="J4675">
        <v>32</v>
      </c>
      <c r="K4675">
        <v>0</v>
      </c>
      <c r="L4675">
        <v>0</v>
      </c>
      <c r="M4675">
        <v>0</v>
      </c>
      <c r="N4675">
        <v>0</v>
      </c>
    </row>
    <row r="4676" spans="1:14" x14ac:dyDescent="0.25">
      <c r="A4676" t="s">
        <v>8771</v>
      </c>
      <c r="B4676" t="s">
        <v>75</v>
      </c>
      <c r="C4676" t="s">
        <v>151</v>
      </c>
      <c r="D4676" t="s">
        <v>4054</v>
      </c>
      <c r="E4676">
        <v>28</v>
      </c>
      <c r="F4676">
        <v>9</v>
      </c>
      <c r="G4676">
        <v>19</v>
      </c>
      <c r="H4676">
        <v>0</v>
      </c>
      <c r="I4676">
        <v>0</v>
      </c>
      <c r="J4676">
        <v>8</v>
      </c>
      <c r="K4676">
        <v>0</v>
      </c>
      <c r="L4676">
        <v>0</v>
      </c>
      <c r="M4676">
        <v>0</v>
      </c>
      <c r="N4676">
        <v>0</v>
      </c>
    </row>
    <row r="4677" spans="1:14" x14ac:dyDescent="0.25">
      <c r="A4677" t="s">
        <v>8772</v>
      </c>
      <c r="B4677" t="s">
        <v>75</v>
      </c>
      <c r="C4677" t="s">
        <v>151</v>
      </c>
      <c r="D4677" t="s">
        <v>4056</v>
      </c>
      <c r="E4677">
        <v>0</v>
      </c>
      <c r="F4677">
        <v>0</v>
      </c>
      <c r="G4677">
        <v>0</v>
      </c>
      <c r="H4677">
        <v>0</v>
      </c>
      <c r="I4677">
        <v>0</v>
      </c>
      <c r="J4677">
        <v>0</v>
      </c>
      <c r="K4677">
        <v>30</v>
      </c>
      <c r="L4677">
        <v>30</v>
      </c>
      <c r="M4677">
        <v>0</v>
      </c>
      <c r="N4677">
        <v>0</v>
      </c>
    </row>
    <row r="4678" spans="1:14" x14ac:dyDescent="0.25">
      <c r="A4678" t="s">
        <v>8773</v>
      </c>
      <c r="B4678" t="s">
        <v>75</v>
      </c>
      <c r="C4678" t="s">
        <v>151</v>
      </c>
      <c r="D4678" t="s">
        <v>4058</v>
      </c>
      <c r="E4678">
        <v>0</v>
      </c>
      <c r="F4678">
        <v>0</v>
      </c>
      <c r="G4678">
        <v>0</v>
      </c>
      <c r="H4678">
        <v>0</v>
      </c>
      <c r="I4678">
        <v>0</v>
      </c>
      <c r="J4678">
        <v>0</v>
      </c>
      <c r="K4678">
        <v>28</v>
      </c>
      <c r="L4678">
        <v>28</v>
      </c>
      <c r="M4678">
        <v>0</v>
      </c>
      <c r="N4678">
        <v>0</v>
      </c>
    </row>
    <row r="4679" spans="1:14" x14ac:dyDescent="0.25">
      <c r="A4679" t="s">
        <v>8774</v>
      </c>
      <c r="B4679" t="s">
        <v>75</v>
      </c>
      <c r="C4679" t="s">
        <v>153</v>
      </c>
      <c r="D4679" t="s">
        <v>4060</v>
      </c>
      <c r="E4679">
        <v>13</v>
      </c>
      <c r="F4679">
        <v>3</v>
      </c>
      <c r="G4679">
        <v>10</v>
      </c>
      <c r="H4679">
        <v>0</v>
      </c>
      <c r="I4679">
        <v>0</v>
      </c>
      <c r="J4679">
        <v>45</v>
      </c>
      <c r="K4679">
        <v>0</v>
      </c>
      <c r="L4679">
        <v>0</v>
      </c>
      <c r="M4679">
        <v>0</v>
      </c>
      <c r="N4679">
        <v>0</v>
      </c>
    </row>
    <row r="4680" spans="1:14" x14ac:dyDescent="0.25">
      <c r="A4680" t="s">
        <v>8775</v>
      </c>
      <c r="B4680" t="s">
        <v>75</v>
      </c>
      <c r="C4680" t="s">
        <v>153</v>
      </c>
      <c r="D4680" t="s">
        <v>4062</v>
      </c>
      <c r="E4680">
        <v>58</v>
      </c>
      <c r="F4680">
        <v>22</v>
      </c>
      <c r="G4680">
        <v>36</v>
      </c>
      <c r="H4680">
        <v>0</v>
      </c>
      <c r="I4680">
        <v>0</v>
      </c>
      <c r="J4680">
        <v>0</v>
      </c>
      <c r="K4680">
        <v>0</v>
      </c>
      <c r="L4680">
        <v>0</v>
      </c>
      <c r="M4680">
        <v>0</v>
      </c>
      <c r="N4680">
        <v>0</v>
      </c>
    </row>
    <row r="4681" spans="1:14" x14ac:dyDescent="0.25">
      <c r="A4681" t="s">
        <v>8776</v>
      </c>
      <c r="B4681" t="s">
        <v>75</v>
      </c>
      <c r="C4681" t="s">
        <v>153</v>
      </c>
      <c r="D4681" t="s">
        <v>4064</v>
      </c>
      <c r="E4681">
        <v>43</v>
      </c>
      <c r="F4681">
        <v>18</v>
      </c>
      <c r="G4681">
        <v>25</v>
      </c>
      <c r="H4681">
        <v>0</v>
      </c>
      <c r="I4681">
        <v>0</v>
      </c>
      <c r="J4681">
        <v>15</v>
      </c>
      <c r="K4681">
        <v>0</v>
      </c>
      <c r="L4681">
        <v>0</v>
      </c>
      <c r="M4681">
        <v>0</v>
      </c>
      <c r="N4681">
        <v>0</v>
      </c>
    </row>
    <row r="4682" spans="1:14" x14ac:dyDescent="0.25">
      <c r="A4682" t="s">
        <v>8777</v>
      </c>
      <c r="B4682" t="s">
        <v>75</v>
      </c>
      <c r="C4682" t="s">
        <v>153</v>
      </c>
      <c r="D4682" t="s">
        <v>4066</v>
      </c>
      <c r="E4682">
        <v>58</v>
      </c>
      <c r="F4682">
        <v>21</v>
      </c>
      <c r="G4682">
        <v>37</v>
      </c>
      <c r="H4682">
        <v>0</v>
      </c>
      <c r="I4682">
        <v>0</v>
      </c>
      <c r="J4682">
        <v>0</v>
      </c>
      <c r="K4682">
        <v>0</v>
      </c>
      <c r="L4682">
        <v>0</v>
      </c>
      <c r="M4682">
        <v>0</v>
      </c>
      <c r="N4682">
        <v>0</v>
      </c>
    </row>
    <row r="4683" spans="1:14" x14ac:dyDescent="0.25">
      <c r="A4683" t="s">
        <v>8778</v>
      </c>
      <c r="B4683" t="s">
        <v>75</v>
      </c>
      <c r="C4683" t="s">
        <v>153</v>
      </c>
      <c r="D4683" t="s">
        <v>4068</v>
      </c>
      <c r="E4683">
        <v>13</v>
      </c>
      <c r="F4683">
        <v>4</v>
      </c>
      <c r="G4683">
        <v>9</v>
      </c>
      <c r="H4683">
        <v>0</v>
      </c>
      <c r="I4683">
        <v>0</v>
      </c>
      <c r="J4683">
        <v>45</v>
      </c>
      <c r="K4683">
        <v>0</v>
      </c>
      <c r="L4683">
        <v>0</v>
      </c>
      <c r="M4683">
        <v>0</v>
      </c>
      <c r="N4683">
        <v>0</v>
      </c>
    </row>
    <row r="4684" spans="1:14" x14ac:dyDescent="0.25">
      <c r="A4684" t="s">
        <v>8779</v>
      </c>
      <c r="B4684" t="s">
        <v>75</v>
      </c>
      <c r="C4684" t="s">
        <v>153</v>
      </c>
      <c r="D4684" t="s">
        <v>4050</v>
      </c>
      <c r="E4684">
        <v>45</v>
      </c>
      <c r="F4684">
        <v>20</v>
      </c>
      <c r="G4684">
        <v>25</v>
      </c>
      <c r="H4684">
        <v>0</v>
      </c>
      <c r="I4684">
        <v>0</v>
      </c>
      <c r="J4684">
        <v>13</v>
      </c>
      <c r="K4684">
        <v>0</v>
      </c>
      <c r="L4684">
        <v>0</v>
      </c>
      <c r="M4684">
        <v>0</v>
      </c>
      <c r="N4684">
        <v>0</v>
      </c>
    </row>
    <row r="4685" spans="1:14" x14ac:dyDescent="0.25">
      <c r="A4685" t="s">
        <v>8780</v>
      </c>
      <c r="B4685" t="s">
        <v>75</v>
      </c>
      <c r="C4685" t="s">
        <v>153</v>
      </c>
      <c r="D4685" t="s">
        <v>4052</v>
      </c>
      <c r="E4685">
        <v>13</v>
      </c>
      <c r="F4685">
        <v>2</v>
      </c>
      <c r="G4685">
        <v>11</v>
      </c>
      <c r="H4685">
        <v>0</v>
      </c>
      <c r="I4685">
        <v>0</v>
      </c>
      <c r="J4685">
        <v>45</v>
      </c>
      <c r="K4685">
        <v>0</v>
      </c>
      <c r="L4685">
        <v>0</v>
      </c>
      <c r="M4685">
        <v>0</v>
      </c>
      <c r="N4685">
        <v>0</v>
      </c>
    </row>
    <row r="4686" spans="1:14" x14ac:dyDescent="0.25">
      <c r="A4686" t="s">
        <v>8781</v>
      </c>
      <c r="B4686" t="s">
        <v>75</v>
      </c>
      <c r="C4686" t="s">
        <v>153</v>
      </c>
      <c r="D4686" t="s">
        <v>4054</v>
      </c>
      <c r="E4686">
        <v>43</v>
      </c>
      <c r="F4686">
        <v>18</v>
      </c>
      <c r="G4686">
        <v>25</v>
      </c>
      <c r="H4686">
        <v>0</v>
      </c>
      <c r="I4686">
        <v>0</v>
      </c>
      <c r="J4686">
        <v>15</v>
      </c>
      <c r="K4686">
        <v>0</v>
      </c>
      <c r="L4686">
        <v>0</v>
      </c>
      <c r="M4686">
        <v>0</v>
      </c>
      <c r="N4686">
        <v>0</v>
      </c>
    </row>
    <row r="4687" spans="1:14" x14ac:dyDescent="0.25">
      <c r="A4687" t="s">
        <v>8782</v>
      </c>
      <c r="B4687" t="s">
        <v>75</v>
      </c>
      <c r="C4687" t="s">
        <v>153</v>
      </c>
      <c r="D4687" t="s">
        <v>4056</v>
      </c>
      <c r="E4687">
        <v>0</v>
      </c>
      <c r="F4687">
        <v>0</v>
      </c>
      <c r="G4687">
        <v>0</v>
      </c>
      <c r="H4687">
        <v>0</v>
      </c>
      <c r="I4687">
        <v>0</v>
      </c>
      <c r="J4687">
        <v>0</v>
      </c>
      <c r="K4687">
        <v>36</v>
      </c>
      <c r="L4687">
        <v>36</v>
      </c>
      <c r="M4687">
        <v>0</v>
      </c>
      <c r="N4687">
        <v>0</v>
      </c>
    </row>
    <row r="4688" spans="1:14" x14ac:dyDescent="0.25">
      <c r="A4688" t="s">
        <v>8783</v>
      </c>
      <c r="B4688" t="s">
        <v>75</v>
      </c>
      <c r="C4688" t="s">
        <v>153</v>
      </c>
      <c r="D4688" t="s">
        <v>4058</v>
      </c>
      <c r="E4688">
        <v>0</v>
      </c>
      <c r="F4688">
        <v>0</v>
      </c>
      <c r="G4688">
        <v>0</v>
      </c>
      <c r="H4688">
        <v>0</v>
      </c>
      <c r="I4688">
        <v>0</v>
      </c>
      <c r="J4688">
        <v>0</v>
      </c>
      <c r="K4688">
        <v>26</v>
      </c>
      <c r="L4688">
        <v>26</v>
      </c>
      <c r="M4688">
        <v>0</v>
      </c>
      <c r="N4688">
        <v>0</v>
      </c>
    </row>
    <row r="4689" spans="1:14" x14ac:dyDescent="0.25">
      <c r="A4689" t="s">
        <v>8784</v>
      </c>
      <c r="B4689" t="s">
        <v>75</v>
      </c>
      <c r="C4689" t="s">
        <v>154</v>
      </c>
      <c r="D4689" t="s">
        <v>4060</v>
      </c>
      <c r="E4689">
        <v>3</v>
      </c>
      <c r="F4689">
        <v>2</v>
      </c>
      <c r="G4689">
        <v>1</v>
      </c>
      <c r="H4689">
        <v>0</v>
      </c>
      <c r="I4689">
        <v>0</v>
      </c>
      <c r="J4689">
        <v>41</v>
      </c>
      <c r="K4689">
        <v>0</v>
      </c>
      <c r="L4689">
        <v>0</v>
      </c>
      <c r="M4689">
        <v>0</v>
      </c>
      <c r="N4689">
        <v>0</v>
      </c>
    </row>
    <row r="4690" spans="1:14" x14ac:dyDescent="0.25">
      <c r="A4690" t="s">
        <v>8785</v>
      </c>
      <c r="B4690" t="s">
        <v>75</v>
      </c>
      <c r="C4690" t="s">
        <v>154</v>
      </c>
      <c r="D4690" t="s">
        <v>4062</v>
      </c>
      <c r="E4690">
        <v>44</v>
      </c>
      <c r="F4690">
        <v>18</v>
      </c>
      <c r="G4690">
        <v>26</v>
      </c>
      <c r="H4690">
        <v>0</v>
      </c>
      <c r="I4690">
        <v>0</v>
      </c>
      <c r="J4690">
        <v>0</v>
      </c>
      <c r="K4690">
        <v>0</v>
      </c>
      <c r="L4690">
        <v>0</v>
      </c>
      <c r="M4690">
        <v>0</v>
      </c>
      <c r="N4690">
        <v>0</v>
      </c>
    </row>
    <row r="4691" spans="1:14" x14ac:dyDescent="0.25">
      <c r="A4691" t="s">
        <v>8786</v>
      </c>
      <c r="B4691" t="s">
        <v>75</v>
      </c>
      <c r="C4691" t="s">
        <v>154</v>
      </c>
      <c r="D4691" t="s">
        <v>4064</v>
      </c>
      <c r="E4691">
        <v>40</v>
      </c>
      <c r="F4691">
        <v>16</v>
      </c>
      <c r="G4691">
        <v>24</v>
      </c>
      <c r="H4691">
        <v>0</v>
      </c>
      <c r="I4691">
        <v>0</v>
      </c>
      <c r="J4691">
        <v>4</v>
      </c>
      <c r="K4691">
        <v>0</v>
      </c>
      <c r="L4691">
        <v>0</v>
      </c>
      <c r="M4691">
        <v>0</v>
      </c>
      <c r="N4691">
        <v>0</v>
      </c>
    </row>
    <row r="4692" spans="1:14" x14ac:dyDescent="0.25">
      <c r="A4692" t="s">
        <v>8787</v>
      </c>
      <c r="B4692" t="s">
        <v>75</v>
      </c>
      <c r="C4692" t="s">
        <v>154</v>
      </c>
      <c r="D4692" t="s">
        <v>4066</v>
      </c>
      <c r="E4692">
        <v>44</v>
      </c>
      <c r="F4692">
        <v>18</v>
      </c>
      <c r="G4692">
        <v>26</v>
      </c>
      <c r="H4692">
        <v>0</v>
      </c>
      <c r="I4692">
        <v>0</v>
      </c>
      <c r="J4692">
        <v>0</v>
      </c>
      <c r="K4692">
        <v>0</v>
      </c>
      <c r="L4692">
        <v>0</v>
      </c>
      <c r="M4692">
        <v>0</v>
      </c>
      <c r="N4692">
        <v>0</v>
      </c>
    </row>
    <row r="4693" spans="1:14" x14ac:dyDescent="0.25">
      <c r="A4693" t="s">
        <v>8788</v>
      </c>
      <c r="B4693" t="s">
        <v>75</v>
      </c>
      <c r="C4693" t="s">
        <v>154</v>
      </c>
      <c r="D4693" t="s">
        <v>4068</v>
      </c>
      <c r="E4693">
        <v>3</v>
      </c>
      <c r="F4693">
        <v>2</v>
      </c>
      <c r="G4693">
        <v>1</v>
      </c>
      <c r="H4693">
        <v>0</v>
      </c>
      <c r="I4693">
        <v>0</v>
      </c>
      <c r="J4693">
        <v>41</v>
      </c>
      <c r="K4693">
        <v>0</v>
      </c>
      <c r="L4693">
        <v>0</v>
      </c>
      <c r="M4693">
        <v>0</v>
      </c>
      <c r="N4693">
        <v>0</v>
      </c>
    </row>
    <row r="4694" spans="1:14" x14ac:dyDescent="0.25">
      <c r="A4694" t="s">
        <v>8789</v>
      </c>
      <c r="B4694" t="s">
        <v>75</v>
      </c>
      <c r="C4694" t="s">
        <v>154</v>
      </c>
      <c r="D4694" t="s">
        <v>4050</v>
      </c>
      <c r="E4694">
        <v>41</v>
      </c>
      <c r="F4694">
        <v>19</v>
      </c>
      <c r="G4694">
        <v>22</v>
      </c>
      <c r="H4694">
        <v>0</v>
      </c>
      <c r="I4694">
        <v>0</v>
      </c>
      <c r="J4694">
        <v>3</v>
      </c>
      <c r="K4694">
        <v>0</v>
      </c>
      <c r="L4694">
        <v>0</v>
      </c>
      <c r="M4694">
        <v>0</v>
      </c>
      <c r="N4694">
        <v>0</v>
      </c>
    </row>
    <row r="4695" spans="1:14" x14ac:dyDescent="0.25">
      <c r="A4695" t="s">
        <v>8790</v>
      </c>
      <c r="B4695" t="s">
        <v>75</v>
      </c>
      <c r="C4695" t="s">
        <v>154</v>
      </c>
      <c r="D4695" t="s">
        <v>4052</v>
      </c>
      <c r="E4695">
        <v>3</v>
      </c>
      <c r="F4695">
        <v>1</v>
      </c>
      <c r="G4695">
        <v>2</v>
      </c>
      <c r="H4695">
        <v>0</v>
      </c>
      <c r="I4695">
        <v>0</v>
      </c>
      <c r="J4695">
        <v>41</v>
      </c>
      <c r="K4695">
        <v>0</v>
      </c>
      <c r="L4695">
        <v>0</v>
      </c>
      <c r="M4695">
        <v>0</v>
      </c>
      <c r="N4695">
        <v>0</v>
      </c>
    </row>
    <row r="4696" spans="1:14" x14ac:dyDescent="0.25">
      <c r="A4696" t="s">
        <v>8791</v>
      </c>
      <c r="B4696" t="s">
        <v>75</v>
      </c>
      <c r="C4696" t="s">
        <v>154</v>
      </c>
      <c r="D4696" t="s">
        <v>4054</v>
      </c>
      <c r="E4696">
        <v>40</v>
      </c>
      <c r="F4696">
        <v>16</v>
      </c>
      <c r="G4696">
        <v>24</v>
      </c>
      <c r="H4696">
        <v>0</v>
      </c>
      <c r="I4696">
        <v>0</v>
      </c>
      <c r="J4696">
        <v>4</v>
      </c>
      <c r="K4696">
        <v>0</v>
      </c>
      <c r="L4696">
        <v>0</v>
      </c>
      <c r="M4696">
        <v>0</v>
      </c>
      <c r="N4696">
        <v>0</v>
      </c>
    </row>
    <row r="4697" spans="1:14" x14ac:dyDescent="0.25">
      <c r="A4697" t="s">
        <v>8792</v>
      </c>
      <c r="B4697" t="s">
        <v>75</v>
      </c>
      <c r="C4697" t="s">
        <v>154</v>
      </c>
      <c r="D4697" t="s">
        <v>4056</v>
      </c>
      <c r="E4697">
        <v>0</v>
      </c>
      <c r="F4697">
        <v>0</v>
      </c>
      <c r="G4697">
        <v>0</v>
      </c>
      <c r="H4697">
        <v>0</v>
      </c>
      <c r="I4697">
        <v>0</v>
      </c>
      <c r="J4697">
        <v>0</v>
      </c>
      <c r="K4697">
        <v>22</v>
      </c>
      <c r="L4697">
        <v>22</v>
      </c>
      <c r="M4697">
        <v>0</v>
      </c>
      <c r="N4697">
        <v>0</v>
      </c>
    </row>
    <row r="4698" spans="1:14" x14ac:dyDescent="0.25">
      <c r="A4698" t="s">
        <v>8793</v>
      </c>
      <c r="B4698" t="s">
        <v>75</v>
      </c>
      <c r="C4698" t="s">
        <v>154</v>
      </c>
      <c r="D4698" t="s">
        <v>4058</v>
      </c>
      <c r="E4698">
        <v>0</v>
      </c>
      <c r="F4698">
        <v>0</v>
      </c>
      <c r="G4698">
        <v>0</v>
      </c>
      <c r="H4698">
        <v>0</v>
      </c>
      <c r="I4698">
        <v>0</v>
      </c>
      <c r="J4698">
        <v>0</v>
      </c>
      <c r="K4698">
        <v>14</v>
      </c>
      <c r="L4698">
        <v>14</v>
      </c>
      <c r="M4698">
        <v>0</v>
      </c>
      <c r="N4698">
        <v>0</v>
      </c>
    </row>
    <row r="4699" spans="1:14" x14ac:dyDescent="0.25">
      <c r="A4699" t="s">
        <v>8794</v>
      </c>
      <c r="B4699" t="s">
        <v>75</v>
      </c>
      <c r="C4699" t="s">
        <v>155</v>
      </c>
      <c r="D4699" t="s">
        <v>4060</v>
      </c>
      <c r="E4699">
        <v>58</v>
      </c>
      <c r="F4699">
        <v>23</v>
      </c>
      <c r="G4699">
        <v>33</v>
      </c>
      <c r="H4699">
        <v>2</v>
      </c>
      <c r="I4699">
        <v>0</v>
      </c>
      <c r="J4699">
        <v>449</v>
      </c>
      <c r="K4699">
        <v>0</v>
      </c>
      <c r="L4699">
        <v>0</v>
      </c>
      <c r="M4699">
        <v>0</v>
      </c>
      <c r="N4699">
        <v>0</v>
      </c>
    </row>
    <row r="4700" spans="1:14" x14ac:dyDescent="0.25">
      <c r="A4700" t="s">
        <v>8795</v>
      </c>
      <c r="B4700" t="s">
        <v>75</v>
      </c>
      <c r="C4700" t="s">
        <v>155</v>
      </c>
      <c r="D4700" t="s">
        <v>4062</v>
      </c>
      <c r="E4700">
        <v>507</v>
      </c>
      <c r="F4700">
        <v>98</v>
      </c>
      <c r="G4700">
        <v>403</v>
      </c>
      <c r="H4700">
        <v>5</v>
      </c>
      <c r="I4700">
        <v>1</v>
      </c>
      <c r="J4700">
        <v>0</v>
      </c>
      <c r="K4700">
        <v>0</v>
      </c>
      <c r="L4700">
        <v>0</v>
      </c>
      <c r="M4700">
        <v>0</v>
      </c>
      <c r="N4700">
        <v>0</v>
      </c>
    </row>
    <row r="4701" spans="1:14" x14ac:dyDescent="0.25">
      <c r="A4701" t="s">
        <v>8796</v>
      </c>
      <c r="B4701" t="s">
        <v>75</v>
      </c>
      <c r="C4701" t="s">
        <v>155</v>
      </c>
      <c r="D4701" t="s">
        <v>4064</v>
      </c>
      <c r="E4701">
        <v>440</v>
      </c>
      <c r="F4701">
        <v>80</v>
      </c>
      <c r="G4701">
        <v>359</v>
      </c>
      <c r="H4701">
        <v>1</v>
      </c>
      <c r="I4701">
        <v>0</v>
      </c>
      <c r="J4701">
        <v>67</v>
      </c>
      <c r="K4701">
        <v>0</v>
      </c>
      <c r="L4701">
        <v>0</v>
      </c>
      <c r="M4701">
        <v>0</v>
      </c>
      <c r="N4701">
        <v>0</v>
      </c>
    </row>
    <row r="4702" spans="1:14" x14ac:dyDescent="0.25">
      <c r="A4702" t="s">
        <v>8797</v>
      </c>
      <c r="B4702" t="s">
        <v>75</v>
      </c>
      <c r="C4702" t="s">
        <v>155</v>
      </c>
      <c r="D4702" t="s">
        <v>4066</v>
      </c>
      <c r="E4702">
        <v>507</v>
      </c>
      <c r="F4702">
        <v>98</v>
      </c>
      <c r="G4702">
        <v>403</v>
      </c>
      <c r="H4702">
        <v>5</v>
      </c>
      <c r="I4702">
        <v>1</v>
      </c>
      <c r="J4702">
        <v>0</v>
      </c>
      <c r="K4702">
        <v>0</v>
      </c>
      <c r="L4702">
        <v>0</v>
      </c>
      <c r="M4702">
        <v>0</v>
      </c>
      <c r="N4702">
        <v>0</v>
      </c>
    </row>
    <row r="4703" spans="1:14" x14ac:dyDescent="0.25">
      <c r="A4703" t="s">
        <v>8798</v>
      </c>
      <c r="B4703" t="s">
        <v>75</v>
      </c>
      <c r="C4703" t="s">
        <v>155</v>
      </c>
      <c r="D4703" t="s">
        <v>4068</v>
      </c>
      <c r="E4703">
        <v>58</v>
      </c>
      <c r="F4703">
        <v>18</v>
      </c>
      <c r="G4703">
        <v>37</v>
      </c>
      <c r="H4703">
        <v>2</v>
      </c>
      <c r="I4703">
        <v>1</v>
      </c>
      <c r="J4703">
        <v>449</v>
      </c>
      <c r="K4703">
        <v>0</v>
      </c>
      <c r="L4703">
        <v>0</v>
      </c>
      <c r="M4703">
        <v>0</v>
      </c>
      <c r="N4703">
        <v>0</v>
      </c>
    </row>
    <row r="4704" spans="1:14" x14ac:dyDescent="0.25">
      <c r="A4704" t="s">
        <v>8799</v>
      </c>
      <c r="B4704" t="s">
        <v>75</v>
      </c>
      <c r="C4704" t="s">
        <v>155</v>
      </c>
      <c r="D4704" t="s">
        <v>4050</v>
      </c>
      <c r="E4704">
        <v>449</v>
      </c>
      <c r="F4704">
        <v>130</v>
      </c>
      <c r="G4704">
        <v>317</v>
      </c>
      <c r="H4704">
        <v>2</v>
      </c>
      <c r="I4704">
        <v>0</v>
      </c>
      <c r="J4704">
        <v>58</v>
      </c>
      <c r="K4704">
        <v>0</v>
      </c>
      <c r="L4704">
        <v>0</v>
      </c>
      <c r="M4704">
        <v>0</v>
      </c>
      <c r="N4704">
        <v>0</v>
      </c>
    </row>
    <row r="4705" spans="1:14" x14ac:dyDescent="0.25">
      <c r="A4705" t="s">
        <v>8800</v>
      </c>
      <c r="B4705" t="s">
        <v>75</v>
      </c>
      <c r="C4705" t="s">
        <v>155</v>
      </c>
      <c r="D4705" t="s">
        <v>4052</v>
      </c>
      <c r="E4705">
        <v>58</v>
      </c>
      <c r="F4705">
        <v>13</v>
      </c>
      <c r="G4705">
        <v>43</v>
      </c>
      <c r="H4705">
        <v>2</v>
      </c>
      <c r="I4705">
        <v>0</v>
      </c>
      <c r="J4705">
        <v>449</v>
      </c>
      <c r="K4705">
        <v>0</v>
      </c>
      <c r="L4705">
        <v>0</v>
      </c>
      <c r="M4705">
        <v>0</v>
      </c>
      <c r="N4705">
        <v>0</v>
      </c>
    </row>
    <row r="4706" spans="1:14" x14ac:dyDescent="0.25">
      <c r="A4706" t="s">
        <v>8801</v>
      </c>
      <c r="B4706" t="s">
        <v>75</v>
      </c>
      <c r="C4706" t="s">
        <v>155</v>
      </c>
      <c r="D4706" t="s">
        <v>4054</v>
      </c>
      <c r="E4706">
        <v>441</v>
      </c>
      <c r="F4706">
        <v>80</v>
      </c>
      <c r="G4706">
        <v>360</v>
      </c>
      <c r="H4706">
        <v>1</v>
      </c>
      <c r="I4706">
        <v>0</v>
      </c>
      <c r="J4706">
        <v>66</v>
      </c>
      <c r="K4706">
        <v>0</v>
      </c>
      <c r="L4706">
        <v>0</v>
      </c>
      <c r="M4706">
        <v>0</v>
      </c>
      <c r="N4706">
        <v>0</v>
      </c>
    </row>
    <row r="4707" spans="1:14" x14ac:dyDescent="0.25">
      <c r="A4707" t="s">
        <v>8802</v>
      </c>
      <c r="B4707" t="s">
        <v>75</v>
      </c>
      <c r="C4707" t="s">
        <v>155</v>
      </c>
      <c r="D4707" t="s">
        <v>4056</v>
      </c>
      <c r="E4707">
        <v>0</v>
      </c>
      <c r="F4707">
        <v>0</v>
      </c>
      <c r="G4707">
        <v>0</v>
      </c>
      <c r="H4707">
        <v>0</v>
      </c>
      <c r="I4707">
        <v>0</v>
      </c>
      <c r="J4707">
        <v>0</v>
      </c>
      <c r="K4707">
        <v>326</v>
      </c>
      <c r="L4707">
        <v>325</v>
      </c>
      <c r="M4707">
        <v>1</v>
      </c>
      <c r="N4707">
        <v>0</v>
      </c>
    </row>
    <row r="4708" spans="1:14" x14ac:dyDescent="0.25">
      <c r="A4708" t="s">
        <v>8803</v>
      </c>
      <c r="B4708" t="s">
        <v>75</v>
      </c>
      <c r="C4708" t="s">
        <v>155</v>
      </c>
      <c r="D4708" t="s">
        <v>4058</v>
      </c>
      <c r="E4708">
        <v>0</v>
      </c>
      <c r="F4708">
        <v>0</v>
      </c>
      <c r="G4708">
        <v>0</v>
      </c>
      <c r="H4708">
        <v>0</v>
      </c>
      <c r="I4708">
        <v>0</v>
      </c>
      <c r="J4708">
        <v>0</v>
      </c>
      <c r="K4708">
        <v>267</v>
      </c>
      <c r="L4708">
        <v>267</v>
      </c>
      <c r="M4708">
        <v>0</v>
      </c>
      <c r="N4708">
        <v>0</v>
      </c>
    </row>
    <row r="4709" spans="1:14" x14ac:dyDescent="0.25">
      <c r="A4709" t="s">
        <v>8804</v>
      </c>
      <c r="B4709" t="s">
        <v>75</v>
      </c>
      <c r="C4709" t="s">
        <v>156</v>
      </c>
      <c r="D4709" t="s">
        <v>4060</v>
      </c>
      <c r="E4709">
        <v>7</v>
      </c>
      <c r="F4709">
        <v>1</v>
      </c>
      <c r="G4709">
        <v>6</v>
      </c>
      <c r="H4709">
        <v>0</v>
      </c>
      <c r="I4709">
        <v>0</v>
      </c>
      <c r="J4709">
        <v>47</v>
      </c>
      <c r="K4709">
        <v>0</v>
      </c>
      <c r="L4709">
        <v>0</v>
      </c>
      <c r="M4709">
        <v>0</v>
      </c>
      <c r="N4709">
        <v>0</v>
      </c>
    </row>
    <row r="4710" spans="1:14" x14ac:dyDescent="0.25">
      <c r="A4710" t="s">
        <v>8805</v>
      </c>
      <c r="B4710" t="s">
        <v>75</v>
      </c>
      <c r="C4710" t="s">
        <v>156</v>
      </c>
      <c r="D4710" t="s">
        <v>4062</v>
      </c>
      <c r="E4710">
        <v>54</v>
      </c>
      <c r="F4710">
        <v>9</v>
      </c>
      <c r="G4710">
        <v>44</v>
      </c>
      <c r="H4710">
        <v>1</v>
      </c>
      <c r="I4710">
        <v>0</v>
      </c>
      <c r="J4710">
        <v>0</v>
      </c>
      <c r="K4710">
        <v>0</v>
      </c>
      <c r="L4710">
        <v>0</v>
      </c>
      <c r="M4710">
        <v>0</v>
      </c>
      <c r="N4710">
        <v>0</v>
      </c>
    </row>
    <row r="4711" spans="1:14" x14ac:dyDescent="0.25">
      <c r="A4711" t="s">
        <v>8806</v>
      </c>
      <c r="B4711" t="s">
        <v>75</v>
      </c>
      <c r="C4711" t="s">
        <v>156</v>
      </c>
      <c r="D4711" t="s">
        <v>4064</v>
      </c>
      <c r="E4711">
        <v>44</v>
      </c>
      <c r="F4711">
        <v>6</v>
      </c>
      <c r="G4711">
        <v>38</v>
      </c>
      <c r="H4711">
        <v>0</v>
      </c>
      <c r="I4711">
        <v>0</v>
      </c>
      <c r="J4711">
        <v>10</v>
      </c>
      <c r="K4711">
        <v>0</v>
      </c>
      <c r="L4711">
        <v>0</v>
      </c>
      <c r="M4711">
        <v>0</v>
      </c>
      <c r="N4711">
        <v>0</v>
      </c>
    </row>
    <row r="4712" spans="1:14" x14ac:dyDescent="0.25">
      <c r="A4712" t="s">
        <v>8807</v>
      </c>
      <c r="B4712" t="s">
        <v>75</v>
      </c>
      <c r="C4712" t="s">
        <v>156</v>
      </c>
      <c r="D4712" t="s">
        <v>4066</v>
      </c>
      <c r="E4712">
        <v>54</v>
      </c>
      <c r="F4712">
        <v>9</v>
      </c>
      <c r="G4712">
        <v>44</v>
      </c>
      <c r="H4712">
        <v>1</v>
      </c>
      <c r="I4712">
        <v>0</v>
      </c>
      <c r="J4712">
        <v>0</v>
      </c>
      <c r="K4712">
        <v>0</v>
      </c>
      <c r="L4712">
        <v>0</v>
      </c>
      <c r="M4712">
        <v>0</v>
      </c>
      <c r="N4712">
        <v>0</v>
      </c>
    </row>
    <row r="4713" spans="1:14" x14ac:dyDescent="0.25">
      <c r="A4713" t="s">
        <v>8808</v>
      </c>
      <c r="B4713" t="s">
        <v>75</v>
      </c>
      <c r="C4713" t="s">
        <v>156</v>
      </c>
      <c r="D4713" t="s">
        <v>4068</v>
      </c>
      <c r="E4713">
        <v>7</v>
      </c>
      <c r="F4713">
        <v>1</v>
      </c>
      <c r="G4713">
        <v>6</v>
      </c>
      <c r="H4713">
        <v>0</v>
      </c>
      <c r="I4713">
        <v>0</v>
      </c>
      <c r="J4713">
        <v>47</v>
      </c>
      <c r="K4713">
        <v>0</v>
      </c>
      <c r="L4713">
        <v>0</v>
      </c>
      <c r="M4713">
        <v>0</v>
      </c>
      <c r="N4713">
        <v>0</v>
      </c>
    </row>
    <row r="4714" spans="1:14" x14ac:dyDescent="0.25">
      <c r="A4714" t="s">
        <v>8809</v>
      </c>
      <c r="B4714" t="s">
        <v>75</v>
      </c>
      <c r="C4714" t="s">
        <v>156</v>
      </c>
      <c r="D4714" t="s">
        <v>4050</v>
      </c>
      <c r="E4714">
        <v>47</v>
      </c>
      <c r="F4714">
        <v>10</v>
      </c>
      <c r="G4714">
        <v>37</v>
      </c>
      <c r="H4714">
        <v>0</v>
      </c>
      <c r="I4714">
        <v>0</v>
      </c>
      <c r="J4714">
        <v>7</v>
      </c>
      <c r="K4714">
        <v>0</v>
      </c>
      <c r="L4714">
        <v>0</v>
      </c>
      <c r="M4714">
        <v>0</v>
      </c>
      <c r="N4714">
        <v>0</v>
      </c>
    </row>
    <row r="4715" spans="1:14" x14ac:dyDescent="0.25">
      <c r="A4715" t="s">
        <v>8810</v>
      </c>
      <c r="B4715" t="s">
        <v>75</v>
      </c>
      <c r="C4715" t="s">
        <v>156</v>
      </c>
      <c r="D4715" t="s">
        <v>4052</v>
      </c>
      <c r="E4715">
        <v>7</v>
      </c>
      <c r="F4715">
        <v>1</v>
      </c>
      <c r="G4715">
        <v>5</v>
      </c>
      <c r="H4715">
        <v>1</v>
      </c>
      <c r="I4715">
        <v>0</v>
      </c>
      <c r="J4715">
        <v>47</v>
      </c>
      <c r="K4715">
        <v>0</v>
      </c>
      <c r="L4715">
        <v>0</v>
      </c>
      <c r="M4715">
        <v>0</v>
      </c>
      <c r="N4715">
        <v>0</v>
      </c>
    </row>
    <row r="4716" spans="1:14" x14ac:dyDescent="0.25">
      <c r="A4716" t="s">
        <v>8811</v>
      </c>
      <c r="B4716" t="s">
        <v>75</v>
      </c>
      <c r="C4716" t="s">
        <v>156</v>
      </c>
      <c r="D4716" t="s">
        <v>4054</v>
      </c>
      <c r="E4716">
        <v>45</v>
      </c>
      <c r="F4716">
        <v>6</v>
      </c>
      <c r="G4716">
        <v>39</v>
      </c>
      <c r="H4716">
        <v>0</v>
      </c>
      <c r="I4716">
        <v>0</v>
      </c>
      <c r="J4716">
        <v>9</v>
      </c>
      <c r="K4716">
        <v>0</v>
      </c>
      <c r="L4716">
        <v>0</v>
      </c>
      <c r="M4716">
        <v>0</v>
      </c>
      <c r="N4716">
        <v>0</v>
      </c>
    </row>
    <row r="4717" spans="1:14" x14ac:dyDescent="0.25">
      <c r="A4717" t="s">
        <v>8812</v>
      </c>
      <c r="B4717" t="s">
        <v>75</v>
      </c>
      <c r="C4717" t="s">
        <v>156</v>
      </c>
      <c r="D4717" t="s">
        <v>4056</v>
      </c>
      <c r="E4717">
        <v>0</v>
      </c>
      <c r="F4717">
        <v>0</v>
      </c>
      <c r="G4717">
        <v>0</v>
      </c>
      <c r="H4717">
        <v>0</v>
      </c>
      <c r="I4717">
        <v>0</v>
      </c>
      <c r="J4717">
        <v>0</v>
      </c>
      <c r="K4717">
        <v>45</v>
      </c>
      <c r="L4717">
        <v>45</v>
      </c>
      <c r="M4717">
        <v>0</v>
      </c>
      <c r="N4717">
        <v>0</v>
      </c>
    </row>
    <row r="4718" spans="1:14" x14ac:dyDescent="0.25">
      <c r="A4718" t="s">
        <v>8813</v>
      </c>
      <c r="B4718" t="s">
        <v>75</v>
      </c>
      <c r="C4718" t="s">
        <v>156</v>
      </c>
      <c r="D4718" t="s">
        <v>4058</v>
      </c>
      <c r="E4718">
        <v>0</v>
      </c>
      <c r="F4718">
        <v>0</v>
      </c>
      <c r="G4718">
        <v>0</v>
      </c>
      <c r="H4718">
        <v>0</v>
      </c>
      <c r="I4718">
        <v>0</v>
      </c>
      <c r="J4718">
        <v>0</v>
      </c>
      <c r="K4718">
        <v>37</v>
      </c>
      <c r="L4718">
        <v>37</v>
      </c>
      <c r="M4718">
        <v>0</v>
      </c>
      <c r="N4718">
        <v>0</v>
      </c>
    </row>
    <row r="4719" spans="1:14" x14ac:dyDescent="0.25">
      <c r="A4719" t="s">
        <v>8814</v>
      </c>
      <c r="B4719" t="s">
        <v>75</v>
      </c>
      <c r="C4719" t="s">
        <v>157</v>
      </c>
      <c r="D4719" t="s">
        <v>4060</v>
      </c>
      <c r="E4719">
        <v>7</v>
      </c>
      <c r="F4719">
        <v>2</v>
      </c>
      <c r="G4719">
        <v>5</v>
      </c>
      <c r="H4719">
        <v>0</v>
      </c>
      <c r="I4719">
        <v>0</v>
      </c>
      <c r="J4719">
        <v>30</v>
      </c>
      <c r="K4719">
        <v>0</v>
      </c>
      <c r="L4719">
        <v>0</v>
      </c>
      <c r="M4719">
        <v>0</v>
      </c>
      <c r="N4719">
        <v>0</v>
      </c>
    </row>
    <row r="4720" spans="1:14" x14ac:dyDescent="0.25">
      <c r="A4720" t="s">
        <v>8815</v>
      </c>
      <c r="B4720" t="s">
        <v>75</v>
      </c>
      <c r="C4720" t="s">
        <v>157</v>
      </c>
      <c r="D4720" t="s">
        <v>4062</v>
      </c>
      <c r="E4720">
        <v>37</v>
      </c>
      <c r="F4720">
        <v>8</v>
      </c>
      <c r="G4720">
        <v>27</v>
      </c>
      <c r="H4720">
        <v>1</v>
      </c>
      <c r="I4720">
        <v>1</v>
      </c>
      <c r="J4720">
        <v>0</v>
      </c>
      <c r="K4720">
        <v>0</v>
      </c>
      <c r="L4720">
        <v>0</v>
      </c>
      <c r="M4720">
        <v>0</v>
      </c>
      <c r="N4720">
        <v>0</v>
      </c>
    </row>
    <row r="4721" spans="1:14" x14ac:dyDescent="0.25">
      <c r="A4721" t="s">
        <v>8816</v>
      </c>
      <c r="B4721" t="s">
        <v>75</v>
      </c>
      <c r="C4721" t="s">
        <v>157</v>
      </c>
      <c r="D4721" t="s">
        <v>4064</v>
      </c>
      <c r="E4721">
        <v>29</v>
      </c>
      <c r="F4721">
        <v>4</v>
      </c>
      <c r="G4721">
        <v>24</v>
      </c>
      <c r="H4721">
        <v>0</v>
      </c>
      <c r="I4721">
        <v>1</v>
      </c>
      <c r="J4721">
        <v>8</v>
      </c>
      <c r="K4721">
        <v>0</v>
      </c>
      <c r="L4721">
        <v>0</v>
      </c>
      <c r="M4721">
        <v>0</v>
      </c>
      <c r="N4721">
        <v>0</v>
      </c>
    </row>
    <row r="4722" spans="1:14" x14ac:dyDescent="0.25">
      <c r="A4722" t="s">
        <v>8817</v>
      </c>
      <c r="B4722" t="s">
        <v>75</v>
      </c>
      <c r="C4722" t="s">
        <v>157</v>
      </c>
      <c r="D4722" t="s">
        <v>4066</v>
      </c>
      <c r="E4722">
        <v>37</v>
      </c>
      <c r="F4722">
        <v>7</v>
      </c>
      <c r="G4722">
        <v>28</v>
      </c>
      <c r="H4722">
        <v>1</v>
      </c>
      <c r="I4722">
        <v>1</v>
      </c>
      <c r="J4722">
        <v>0</v>
      </c>
      <c r="K4722">
        <v>0</v>
      </c>
      <c r="L4722">
        <v>0</v>
      </c>
      <c r="M4722">
        <v>0</v>
      </c>
      <c r="N4722">
        <v>0</v>
      </c>
    </row>
    <row r="4723" spans="1:14" x14ac:dyDescent="0.25">
      <c r="A4723" t="s">
        <v>8818</v>
      </c>
      <c r="B4723" t="s">
        <v>75</v>
      </c>
      <c r="C4723" t="s">
        <v>157</v>
      </c>
      <c r="D4723" t="s">
        <v>4068</v>
      </c>
      <c r="E4723">
        <v>7</v>
      </c>
      <c r="F4723">
        <v>2</v>
      </c>
      <c r="G4723">
        <v>5</v>
      </c>
      <c r="H4723">
        <v>0</v>
      </c>
      <c r="I4723">
        <v>0</v>
      </c>
      <c r="J4723">
        <v>30</v>
      </c>
      <c r="K4723">
        <v>0</v>
      </c>
      <c r="L4723">
        <v>0</v>
      </c>
      <c r="M4723">
        <v>0</v>
      </c>
      <c r="N4723">
        <v>0</v>
      </c>
    </row>
    <row r="4724" spans="1:14" x14ac:dyDescent="0.25">
      <c r="A4724" t="s">
        <v>8819</v>
      </c>
      <c r="B4724" t="s">
        <v>75</v>
      </c>
      <c r="C4724" t="s">
        <v>157</v>
      </c>
      <c r="D4724" t="s">
        <v>4050</v>
      </c>
      <c r="E4724">
        <v>30</v>
      </c>
      <c r="F4724">
        <v>7</v>
      </c>
      <c r="G4724">
        <v>21</v>
      </c>
      <c r="H4724">
        <v>1</v>
      </c>
      <c r="I4724">
        <v>1</v>
      </c>
      <c r="J4724">
        <v>7</v>
      </c>
      <c r="K4724">
        <v>0</v>
      </c>
      <c r="L4724">
        <v>0</v>
      </c>
      <c r="M4724">
        <v>0</v>
      </c>
      <c r="N4724">
        <v>0</v>
      </c>
    </row>
    <row r="4725" spans="1:14" x14ac:dyDescent="0.25">
      <c r="A4725" t="s">
        <v>8820</v>
      </c>
      <c r="B4725" t="s">
        <v>75</v>
      </c>
      <c r="C4725" t="s">
        <v>157</v>
      </c>
      <c r="D4725" t="s">
        <v>4052</v>
      </c>
      <c r="E4725">
        <v>7</v>
      </c>
      <c r="F4725">
        <v>2</v>
      </c>
      <c r="G4725">
        <v>5</v>
      </c>
      <c r="H4725">
        <v>0</v>
      </c>
      <c r="I4725">
        <v>0</v>
      </c>
      <c r="J4725">
        <v>30</v>
      </c>
      <c r="K4725">
        <v>0</v>
      </c>
      <c r="L4725">
        <v>0</v>
      </c>
      <c r="M4725">
        <v>0</v>
      </c>
      <c r="N4725">
        <v>0</v>
      </c>
    </row>
    <row r="4726" spans="1:14" x14ac:dyDescent="0.25">
      <c r="A4726" t="s">
        <v>8821</v>
      </c>
      <c r="B4726" t="s">
        <v>75</v>
      </c>
      <c r="C4726" t="s">
        <v>157</v>
      </c>
      <c r="D4726" t="s">
        <v>4054</v>
      </c>
      <c r="E4726">
        <v>29</v>
      </c>
      <c r="F4726">
        <v>4</v>
      </c>
      <c r="G4726">
        <v>24</v>
      </c>
      <c r="H4726">
        <v>0</v>
      </c>
      <c r="I4726">
        <v>1</v>
      </c>
      <c r="J4726">
        <v>8</v>
      </c>
      <c r="K4726">
        <v>0</v>
      </c>
      <c r="L4726">
        <v>0</v>
      </c>
      <c r="M4726">
        <v>0</v>
      </c>
      <c r="N4726">
        <v>0</v>
      </c>
    </row>
    <row r="4727" spans="1:14" x14ac:dyDescent="0.25">
      <c r="A4727" t="s">
        <v>8822</v>
      </c>
      <c r="B4727" t="s">
        <v>75</v>
      </c>
      <c r="C4727" t="s">
        <v>157</v>
      </c>
      <c r="D4727" t="s">
        <v>4056</v>
      </c>
      <c r="E4727">
        <v>0</v>
      </c>
      <c r="F4727">
        <v>0</v>
      </c>
      <c r="G4727">
        <v>0</v>
      </c>
      <c r="H4727">
        <v>0</v>
      </c>
      <c r="I4727">
        <v>0</v>
      </c>
      <c r="J4727">
        <v>0</v>
      </c>
      <c r="K4727">
        <v>21</v>
      </c>
      <c r="L4727">
        <v>19</v>
      </c>
      <c r="M4727">
        <v>2</v>
      </c>
      <c r="N4727">
        <v>0</v>
      </c>
    </row>
    <row r="4728" spans="1:14" x14ac:dyDescent="0.25">
      <c r="A4728" t="s">
        <v>8823</v>
      </c>
      <c r="B4728" t="s">
        <v>75</v>
      </c>
      <c r="C4728" t="s">
        <v>157</v>
      </c>
      <c r="D4728" t="s">
        <v>4058</v>
      </c>
      <c r="E4728">
        <v>0</v>
      </c>
      <c r="F4728">
        <v>0</v>
      </c>
      <c r="G4728">
        <v>0</v>
      </c>
      <c r="H4728">
        <v>0</v>
      </c>
      <c r="I4728">
        <v>0</v>
      </c>
      <c r="J4728">
        <v>0</v>
      </c>
      <c r="K4728">
        <v>19</v>
      </c>
      <c r="L4728">
        <v>17</v>
      </c>
      <c r="M4728">
        <v>2</v>
      </c>
      <c r="N4728">
        <v>0</v>
      </c>
    </row>
    <row r="4729" spans="1:14" x14ac:dyDescent="0.25">
      <c r="A4729" t="s">
        <v>8824</v>
      </c>
      <c r="B4729" t="s">
        <v>75</v>
      </c>
      <c r="C4729" t="s">
        <v>158</v>
      </c>
      <c r="D4729" t="s">
        <v>4060</v>
      </c>
      <c r="E4729">
        <v>13</v>
      </c>
      <c r="F4729">
        <v>2</v>
      </c>
      <c r="G4729">
        <v>11</v>
      </c>
      <c r="H4729">
        <v>0</v>
      </c>
      <c r="I4729">
        <v>0</v>
      </c>
      <c r="J4729">
        <v>130</v>
      </c>
      <c r="K4729">
        <v>0</v>
      </c>
      <c r="L4729">
        <v>0</v>
      </c>
      <c r="M4729">
        <v>0</v>
      </c>
      <c r="N4729">
        <v>0</v>
      </c>
    </row>
    <row r="4730" spans="1:14" x14ac:dyDescent="0.25">
      <c r="A4730" t="s">
        <v>8825</v>
      </c>
      <c r="B4730" t="s">
        <v>75</v>
      </c>
      <c r="C4730" t="s">
        <v>158</v>
      </c>
      <c r="D4730" t="s">
        <v>4062</v>
      </c>
      <c r="E4730">
        <v>143</v>
      </c>
      <c r="F4730">
        <v>29</v>
      </c>
      <c r="G4730">
        <v>113</v>
      </c>
      <c r="H4730">
        <v>1</v>
      </c>
      <c r="I4730">
        <v>0</v>
      </c>
      <c r="J4730">
        <v>0</v>
      </c>
      <c r="K4730">
        <v>0</v>
      </c>
      <c r="L4730">
        <v>0</v>
      </c>
      <c r="M4730">
        <v>0</v>
      </c>
      <c r="N4730">
        <v>0</v>
      </c>
    </row>
    <row r="4731" spans="1:14" x14ac:dyDescent="0.25">
      <c r="A4731" t="s">
        <v>8826</v>
      </c>
      <c r="B4731" t="s">
        <v>75</v>
      </c>
      <c r="C4731" t="s">
        <v>158</v>
      </c>
      <c r="D4731" t="s">
        <v>4064</v>
      </c>
      <c r="E4731">
        <v>122</v>
      </c>
      <c r="F4731">
        <v>20</v>
      </c>
      <c r="G4731">
        <v>101</v>
      </c>
      <c r="H4731">
        <v>1</v>
      </c>
      <c r="I4731">
        <v>0</v>
      </c>
      <c r="J4731">
        <v>21</v>
      </c>
      <c r="K4731">
        <v>0</v>
      </c>
      <c r="L4731">
        <v>0</v>
      </c>
      <c r="M4731">
        <v>0</v>
      </c>
      <c r="N4731">
        <v>0</v>
      </c>
    </row>
    <row r="4732" spans="1:14" x14ac:dyDescent="0.25">
      <c r="A4732" t="s">
        <v>8827</v>
      </c>
      <c r="B4732" t="s">
        <v>75</v>
      </c>
      <c r="C4732" t="s">
        <v>158</v>
      </c>
      <c r="D4732" t="s">
        <v>4066</v>
      </c>
      <c r="E4732">
        <v>143</v>
      </c>
      <c r="F4732">
        <v>29</v>
      </c>
      <c r="G4732">
        <v>113</v>
      </c>
      <c r="H4732">
        <v>1</v>
      </c>
      <c r="I4732">
        <v>0</v>
      </c>
      <c r="J4732">
        <v>0</v>
      </c>
      <c r="K4732">
        <v>0</v>
      </c>
      <c r="L4732">
        <v>0</v>
      </c>
      <c r="M4732">
        <v>0</v>
      </c>
      <c r="N4732">
        <v>0</v>
      </c>
    </row>
    <row r="4733" spans="1:14" x14ac:dyDescent="0.25">
      <c r="A4733" t="s">
        <v>8828</v>
      </c>
      <c r="B4733" t="s">
        <v>75</v>
      </c>
      <c r="C4733" t="s">
        <v>158</v>
      </c>
      <c r="D4733" t="s">
        <v>4068</v>
      </c>
      <c r="E4733">
        <v>13</v>
      </c>
      <c r="F4733">
        <v>3</v>
      </c>
      <c r="G4733">
        <v>10</v>
      </c>
      <c r="H4733">
        <v>0</v>
      </c>
      <c r="I4733">
        <v>0</v>
      </c>
      <c r="J4733">
        <v>130</v>
      </c>
      <c r="K4733">
        <v>0</v>
      </c>
      <c r="L4733">
        <v>0</v>
      </c>
      <c r="M4733">
        <v>0</v>
      </c>
      <c r="N4733">
        <v>0</v>
      </c>
    </row>
    <row r="4734" spans="1:14" x14ac:dyDescent="0.25">
      <c r="A4734" t="s">
        <v>8829</v>
      </c>
      <c r="B4734" t="s">
        <v>75</v>
      </c>
      <c r="C4734" t="s">
        <v>158</v>
      </c>
      <c r="D4734" t="s">
        <v>4050</v>
      </c>
      <c r="E4734">
        <v>130</v>
      </c>
      <c r="F4734">
        <v>33</v>
      </c>
      <c r="G4734">
        <v>96</v>
      </c>
      <c r="H4734">
        <v>1</v>
      </c>
      <c r="I4734">
        <v>0</v>
      </c>
      <c r="J4734">
        <v>13</v>
      </c>
      <c r="K4734">
        <v>0</v>
      </c>
      <c r="L4734">
        <v>0</v>
      </c>
      <c r="M4734">
        <v>0</v>
      </c>
      <c r="N4734">
        <v>0</v>
      </c>
    </row>
    <row r="4735" spans="1:14" x14ac:dyDescent="0.25">
      <c r="A4735" t="s">
        <v>8830</v>
      </c>
      <c r="B4735" t="s">
        <v>75</v>
      </c>
      <c r="C4735" t="s">
        <v>158</v>
      </c>
      <c r="D4735" t="s">
        <v>4052</v>
      </c>
      <c r="E4735">
        <v>13</v>
      </c>
      <c r="F4735">
        <v>2</v>
      </c>
      <c r="G4735">
        <v>11</v>
      </c>
      <c r="H4735">
        <v>0</v>
      </c>
      <c r="I4735">
        <v>0</v>
      </c>
      <c r="J4735">
        <v>130</v>
      </c>
      <c r="K4735">
        <v>0</v>
      </c>
      <c r="L4735">
        <v>0</v>
      </c>
      <c r="M4735">
        <v>0</v>
      </c>
      <c r="N4735">
        <v>0</v>
      </c>
    </row>
    <row r="4736" spans="1:14" x14ac:dyDescent="0.25">
      <c r="A4736" t="s">
        <v>8831</v>
      </c>
      <c r="B4736" t="s">
        <v>75</v>
      </c>
      <c r="C4736" t="s">
        <v>158</v>
      </c>
      <c r="D4736" t="s">
        <v>4054</v>
      </c>
      <c r="E4736">
        <v>122</v>
      </c>
      <c r="F4736">
        <v>20</v>
      </c>
      <c r="G4736">
        <v>101</v>
      </c>
      <c r="H4736">
        <v>1</v>
      </c>
      <c r="I4736">
        <v>0</v>
      </c>
      <c r="J4736">
        <v>21</v>
      </c>
      <c r="K4736">
        <v>0</v>
      </c>
      <c r="L4736">
        <v>0</v>
      </c>
      <c r="M4736">
        <v>0</v>
      </c>
      <c r="N4736">
        <v>0</v>
      </c>
    </row>
    <row r="4737" spans="1:14" x14ac:dyDescent="0.25">
      <c r="A4737" t="s">
        <v>8832</v>
      </c>
      <c r="B4737" t="s">
        <v>75</v>
      </c>
      <c r="C4737" t="s">
        <v>158</v>
      </c>
      <c r="D4737" t="s">
        <v>4056</v>
      </c>
      <c r="E4737">
        <v>0</v>
      </c>
      <c r="F4737">
        <v>0</v>
      </c>
      <c r="G4737">
        <v>0</v>
      </c>
      <c r="H4737">
        <v>0</v>
      </c>
      <c r="I4737">
        <v>0</v>
      </c>
      <c r="J4737">
        <v>0</v>
      </c>
      <c r="K4737">
        <v>107</v>
      </c>
      <c r="L4737">
        <v>107</v>
      </c>
      <c r="M4737">
        <v>0</v>
      </c>
      <c r="N4737">
        <v>0</v>
      </c>
    </row>
    <row r="4738" spans="1:14" x14ac:dyDescent="0.25">
      <c r="A4738" t="s">
        <v>8833</v>
      </c>
      <c r="B4738" t="s">
        <v>75</v>
      </c>
      <c r="C4738" t="s">
        <v>158</v>
      </c>
      <c r="D4738" t="s">
        <v>4058</v>
      </c>
      <c r="E4738">
        <v>0</v>
      </c>
      <c r="F4738">
        <v>0</v>
      </c>
      <c r="G4738">
        <v>0</v>
      </c>
      <c r="H4738">
        <v>0</v>
      </c>
      <c r="I4738">
        <v>0</v>
      </c>
      <c r="J4738">
        <v>0</v>
      </c>
      <c r="K4738">
        <v>92</v>
      </c>
      <c r="L4738">
        <v>92</v>
      </c>
      <c r="M4738">
        <v>0</v>
      </c>
      <c r="N4738">
        <v>0</v>
      </c>
    </row>
    <row r="4739" spans="1:14" x14ac:dyDescent="0.25">
      <c r="A4739" t="s">
        <v>8834</v>
      </c>
      <c r="B4739" t="s">
        <v>75</v>
      </c>
      <c r="C4739" t="s">
        <v>159</v>
      </c>
      <c r="D4739" t="s">
        <v>4060</v>
      </c>
      <c r="E4739">
        <v>3</v>
      </c>
      <c r="F4739">
        <v>2</v>
      </c>
      <c r="G4739">
        <v>1</v>
      </c>
      <c r="H4739">
        <v>0</v>
      </c>
      <c r="I4739">
        <v>0</v>
      </c>
      <c r="J4739">
        <v>30</v>
      </c>
      <c r="K4739">
        <v>0</v>
      </c>
      <c r="L4739">
        <v>0</v>
      </c>
      <c r="M4739">
        <v>0</v>
      </c>
      <c r="N4739">
        <v>0</v>
      </c>
    </row>
    <row r="4740" spans="1:14" x14ac:dyDescent="0.25">
      <c r="A4740" t="s">
        <v>8835</v>
      </c>
      <c r="B4740" t="s">
        <v>75</v>
      </c>
      <c r="C4740" t="s">
        <v>159</v>
      </c>
      <c r="D4740" t="s">
        <v>4062</v>
      </c>
      <c r="E4740">
        <v>33</v>
      </c>
      <c r="F4740">
        <v>13</v>
      </c>
      <c r="G4740">
        <v>20</v>
      </c>
      <c r="H4740">
        <v>0</v>
      </c>
      <c r="I4740">
        <v>0</v>
      </c>
      <c r="J4740">
        <v>0</v>
      </c>
      <c r="K4740">
        <v>0</v>
      </c>
      <c r="L4740">
        <v>0</v>
      </c>
      <c r="M4740">
        <v>0</v>
      </c>
      <c r="N4740">
        <v>0</v>
      </c>
    </row>
    <row r="4741" spans="1:14" x14ac:dyDescent="0.25">
      <c r="A4741" t="s">
        <v>8836</v>
      </c>
      <c r="B4741" t="s">
        <v>75</v>
      </c>
      <c r="C4741" t="s">
        <v>159</v>
      </c>
      <c r="D4741" t="s">
        <v>4064</v>
      </c>
      <c r="E4741">
        <v>30</v>
      </c>
      <c r="F4741">
        <v>11</v>
      </c>
      <c r="G4741">
        <v>19</v>
      </c>
      <c r="H4741">
        <v>0</v>
      </c>
      <c r="I4741">
        <v>0</v>
      </c>
      <c r="J4741">
        <v>3</v>
      </c>
      <c r="K4741">
        <v>0</v>
      </c>
      <c r="L4741">
        <v>0</v>
      </c>
      <c r="M4741">
        <v>0</v>
      </c>
      <c r="N4741">
        <v>0</v>
      </c>
    </row>
    <row r="4742" spans="1:14" x14ac:dyDescent="0.25">
      <c r="A4742" t="s">
        <v>8837</v>
      </c>
      <c r="B4742" t="s">
        <v>75</v>
      </c>
      <c r="C4742" t="s">
        <v>159</v>
      </c>
      <c r="D4742" t="s">
        <v>4066</v>
      </c>
      <c r="E4742">
        <v>33</v>
      </c>
      <c r="F4742">
        <v>13</v>
      </c>
      <c r="G4742">
        <v>20</v>
      </c>
      <c r="H4742">
        <v>0</v>
      </c>
      <c r="I4742">
        <v>0</v>
      </c>
      <c r="J4742">
        <v>0</v>
      </c>
      <c r="K4742">
        <v>0</v>
      </c>
      <c r="L4742">
        <v>0</v>
      </c>
      <c r="M4742">
        <v>0</v>
      </c>
      <c r="N4742">
        <v>0</v>
      </c>
    </row>
    <row r="4743" spans="1:14" x14ac:dyDescent="0.25">
      <c r="A4743" t="s">
        <v>8838</v>
      </c>
      <c r="B4743" t="s">
        <v>75</v>
      </c>
      <c r="C4743" t="s">
        <v>159</v>
      </c>
      <c r="D4743" t="s">
        <v>4068</v>
      </c>
      <c r="E4743">
        <v>3</v>
      </c>
      <c r="F4743">
        <v>3</v>
      </c>
      <c r="G4743">
        <v>0</v>
      </c>
      <c r="H4743">
        <v>0</v>
      </c>
      <c r="I4743">
        <v>0</v>
      </c>
      <c r="J4743">
        <v>30</v>
      </c>
      <c r="K4743">
        <v>0</v>
      </c>
      <c r="L4743">
        <v>0</v>
      </c>
      <c r="M4743">
        <v>0</v>
      </c>
      <c r="N4743">
        <v>0</v>
      </c>
    </row>
    <row r="4744" spans="1:14" x14ac:dyDescent="0.25">
      <c r="A4744" t="s">
        <v>8839</v>
      </c>
      <c r="B4744" t="s">
        <v>75</v>
      </c>
      <c r="C4744" t="s">
        <v>159</v>
      </c>
      <c r="D4744" t="s">
        <v>4050</v>
      </c>
      <c r="E4744">
        <v>30</v>
      </c>
      <c r="F4744">
        <v>14</v>
      </c>
      <c r="G4744">
        <v>16</v>
      </c>
      <c r="H4744">
        <v>0</v>
      </c>
      <c r="I4744">
        <v>0</v>
      </c>
      <c r="J4744">
        <v>3</v>
      </c>
      <c r="K4744">
        <v>0</v>
      </c>
      <c r="L4744">
        <v>0</v>
      </c>
      <c r="M4744">
        <v>0</v>
      </c>
      <c r="N4744">
        <v>0</v>
      </c>
    </row>
    <row r="4745" spans="1:14" x14ac:dyDescent="0.25">
      <c r="A4745" t="s">
        <v>8840</v>
      </c>
      <c r="B4745" t="s">
        <v>75</v>
      </c>
      <c r="C4745" t="s">
        <v>159</v>
      </c>
      <c r="D4745" t="s">
        <v>4052</v>
      </c>
      <c r="E4745">
        <v>3</v>
      </c>
      <c r="F4745">
        <v>2</v>
      </c>
      <c r="G4745">
        <v>1</v>
      </c>
      <c r="H4745">
        <v>0</v>
      </c>
      <c r="I4745">
        <v>0</v>
      </c>
      <c r="J4745">
        <v>30</v>
      </c>
      <c r="K4745">
        <v>0</v>
      </c>
      <c r="L4745">
        <v>0</v>
      </c>
      <c r="M4745">
        <v>0</v>
      </c>
      <c r="N4745">
        <v>0</v>
      </c>
    </row>
    <row r="4746" spans="1:14" x14ac:dyDescent="0.25">
      <c r="A4746" t="s">
        <v>8841</v>
      </c>
      <c r="B4746" t="s">
        <v>75</v>
      </c>
      <c r="C4746" t="s">
        <v>159</v>
      </c>
      <c r="D4746" t="s">
        <v>4054</v>
      </c>
      <c r="E4746">
        <v>30</v>
      </c>
      <c r="F4746">
        <v>11</v>
      </c>
      <c r="G4746">
        <v>19</v>
      </c>
      <c r="H4746">
        <v>0</v>
      </c>
      <c r="I4746">
        <v>0</v>
      </c>
      <c r="J4746">
        <v>3</v>
      </c>
      <c r="K4746">
        <v>0</v>
      </c>
      <c r="L4746">
        <v>0</v>
      </c>
      <c r="M4746">
        <v>0</v>
      </c>
      <c r="N4746">
        <v>0</v>
      </c>
    </row>
    <row r="4747" spans="1:14" x14ac:dyDescent="0.25">
      <c r="A4747" t="s">
        <v>8842</v>
      </c>
      <c r="B4747" t="s">
        <v>75</v>
      </c>
      <c r="C4747" t="s">
        <v>159</v>
      </c>
      <c r="D4747" t="s">
        <v>4056</v>
      </c>
      <c r="E4747">
        <v>0</v>
      </c>
      <c r="F4747">
        <v>0</v>
      </c>
      <c r="G4747">
        <v>0</v>
      </c>
      <c r="H4747">
        <v>0</v>
      </c>
      <c r="I4747">
        <v>0</v>
      </c>
      <c r="J4747">
        <v>0</v>
      </c>
      <c r="K4747">
        <v>32</v>
      </c>
      <c r="L4747">
        <v>32</v>
      </c>
      <c r="M4747">
        <v>0</v>
      </c>
      <c r="N4747">
        <v>0</v>
      </c>
    </row>
    <row r="4748" spans="1:14" x14ac:dyDescent="0.25">
      <c r="A4748" t="s">
        <v>8843</v>
      </c>
      <c r="B4748" t="s">
        <v>75</v>
      </c>
      <c r="C4748" t="s">
        <v>159</v>
      </c>
      <c r="D4748" t="s">
        <v>4058</v>
      </c>
      <c r="E4748">
        <v>0</v>
      </c>
      <c r="F4748">
        <v>0</v>
      </c>
      <c r="G4748">
        <v>0</v>
      </c>
      <c r="H4748">
        <v>0</v>
      </c>
      <c r="I4748">
        <v>0</v>
      </c>
      <c r="J4748">
        <v>0</v>
      </c>
      <c r="K4748">
        <v>27</v>
      </c>
      <c r="L4748">
        <v>27</v>
      </c>
      <c r="M4748">
        <v>0</v>
      </c>
      <c r="N4748">
        <v>0</v>
      </c>
    </row>
    <row r="4749" spans="1:14" x14ac:dyDescent="0.25">
      <c r="A4749" t="s">
        <v>8844</v>
      </c>
      <c r="B4749" t="s">
        <v>75</v>
      </c>
      <c r="C4749" t="s">
        <v>160</v>
      </c>
      <c r="D4749" t="s">
        <v>4060</v>
      </c>
      <c r="E4749">
        <v>15</v>
      </c>
      <c r="F4749">
        <v>3</v>
      </c>
      <c r="G4749">
        <v>10</v>
      </c>
      <c r="H4749">
        <v>2</v>
      </c>
      <c r="I4749">
        <v>0</v>
      </c>
      <c r="J4749">
        <v>81</v>
      </c>
      <c r="K4749">
        <v>0</v>
      </c>
      <c r="L4749">
        <v>0</v>
      </c>
      <c r="M4749">
        <v>0</v>
      </c>
      <c r="N4749">
        <v>0</v>
      </c>
    </row>
    <row r="4750" spans="1:14" x14ac:dyDescent="0.25">
      <c r="A4750" t="s">
        <v>8845</v>
      </c>
      <c r="B4750" t="s">
        <v>75</v>
      </c>
      <c r="C4750" t="s">
        <v>160</v>
      </c>
      <c r="D4750" t="s">
        <v>4062</v>
      </c>
      <c r="E4750">
        <v>96</v>
      </c>
      <c r="F4750">
        <v>14</v>
      </c>
      <c r="G4750">
        <v>80</v>
      </c>
      <c r="H4750">
        <v>1</v>
      </c>
      <c r="I4750">
        <v>1</v>
      </c>
      <c r="J4750">
        <v>0</v>
      </c>
      <c r="K4750">
        <v>0</v>
      </c>
      <c r="L4750">
        <v>0</v>
      </c>
      <c r="M4750">
        <v>0</v>
      </c>
      <c r="N4750">
        <v>0</v>
      </c>
    </row>
    <row r="4751" spans="1:14" x14ac:dyDescent="0.25">
      <c r="A4751" t="s">
        <v>8846</v>
      </c>
      <c r="B4751" t="s">
        <v>75</v>
      </c>
      <c r="C4751" t="s">
        <v>160</v>
      </c>
      <c r="D4751" t="s">
        <v>4064</v>
      </c>
      <c r="E4751">
        <v>80</v>
      </c>
      <c r="F4751">
        <v>11</v>
      </c>
      <c r="G4751">
        <v>69</v>
      </c>
      <c r="H4751">
        <v>0</v>
      </c>
      <c r="I4751">
        <v>0</v>
      </c>
      <c r="J4751">
        <v>16</v>
      </c>
      <c r="K4751">
        <v>0</v>
      </c>
      <c r="L4751">
        <v>0</v>
      </c>
      <c r="M4751">
        <v>0</v>
      </c>
      <c r="N4751">
        <v>0</v>
      </c>
    </row>
    <row r="4752" spans="1:14" x14ac:dyDescent="0.25">
      <c r="A4752" t="s">
        <v>8847</v>
      </c>
      <c r="B4752" t="s">
        <v>75</v>
      </c>
      <c r="C4752" t="s">
        <v>160</v>
      </c>
      <c r="D4752" t="s">
        <v>4066</v>
      </c>
      <c r="E4752">
        <v>96</v>
      </c>
      <c r="F4752">
        <v>14</v>
      </c>
      <c r="G4752">
        <v>80</v>
      </c>
      <c r="H4752">
        <v>1</v>
      </c>
      <c r="I4752">
        <v>1</v>
      </c>
      <c r="J4752">
        <v>0</v>
      </c>
      <c r="K4752">
        <v>0</v>
      </c>
      <c r="L4752">
        <v>0</v>
      </c>
      <c r="M4752">
        <v>0</v>
      </c>
      <c r="N4752">
        <v>0</v>
      </c>
    </row>
    <row r="4753" spans="1:14" x14ac:dyDescent="0.25">
      <c r="A4753" t="s">
        <v>8848</v>
      </c>
      <c r="B4753" t="s">
        <v>75</v>
      </c>
      <c r="C4753" t="s">
        <v>160</v>
      </c>
      <c r="D4753" t="s">
        <v>4068</v>
      </c>
      <c r="E4753">
        <v>15</v>
      </c>
      <c r="F4753">
        <v>3</v>
      </c>
      <c r="G4753">
        <v>10</v>
      </c>
      <c r="H4753">
        <v>1</v>
      </c>
      <c r="I4753">
        <v>1</v>
      </c>
      <c r="J4753">
        <v>81</v>
      </c>
      <c r="K4753">
        <v>0</v>
      </c>
      <c r="L4753">
        <v>0</v>
      </c>
      <c r="M4753">
        <v>0</v>
      </c>
      <c r="N4753">
        <v>0</v>
      </c>
    </row>
    <row r="4754" spans="1:14" x14ac:dyDescent="0.25">
      <c r="A4754" t="s">
        <v>8849</v>
      </c>
      <c r="B4754" t="s">
        <v>75</v>
      </c>
      <c r="C4754" t="s">
        <v>160</v>
      </c>
      <c r="D4754" t="s">
        <v>4050</v>
      </c>
      <c r="E4754">
        <v>81</v>
      </c>
      <c r="F4754">
        <v>13</v>
      </c>
      <c r="G4754">
        <v>68</v>
      </c>
      <c r="H4754">
        <v>0</v>
      </c>
      <c r="I4754">
        <v>0</v>
      </c>
      <c r="J4754">
        <v>15</v>
      </c>
      <c r="K4754">
        <v>0</v>
      </c>
      <c r="L4754">
        <v>0</v>
      </c>
      <c r="M4754">
        <v>0</v>
      </c>
      <c r="N4754">
        <v>0</v>
      </c>
    </row>
    <row r="4755" spans="1:14" x14ac:dyDescent="0.25">
      <c r="A4755" t="s">
        <v>8850</v>
      </c>
      <c r="B4755" t="s">
        <v>75</v>
      </c>
      <c r="C4755" t="s">
        <v>160</v>
      </c>
      <c r="D4755" t="s">
        <v>4052</v>
      </c>
      <c r="E4755">
        <v>15</v>
      </c>
      <c r="F4755">
        <v>3</v>
      </c>
      <c r="G4755">
        <v>10</v>
      </c>
      <c r="H4755">
        <v>2</v>
      </c>
      <c r="I4755">
        <v>0</v>
      </c>
      <c r="J4755">
        <v>81</v>
      </c>
      <c r="K4755">
        <v>0</v>
      </c>
      <c r="L4755">
        <v>0</v>
      </c>
      <c r="M4755">
        <v>0</v>
      </c>
      <c r="N4755">
        <v>0</v>
      </c>
    </row>
    <row r="4756" spans="1:14" x14ac:dyDescent="0.25">
      <c r="A4756" t="s">
        <v>8851</v>
      </c>
      <c r="B4756" t="s">
        <v>75</v>
      </c>
      <c r="C4756" t="s">
        <v>160</v>
      </c>
      <c r="D4756" t="s">
        <v>4054</v>
      </c>
      <c r="E4756">
        <v>81</v>
      </c>
      <c r="F4756">
        <v>11</v>
      </c>
      <c r="G4756">
        <v>70</v>
      </c>
      <c r="H4756">
        <v>0</v>
      </c>
      <c r="I4756">
        <v>0</v>
      </c>
      <c r="J4756">
        <v>15</v>
      </c>
      <c r="K4756">
        <v>0</v>
      </c>
      <c r="L4756">
        <v>0</v>
      </c>
      <c r="M4756">
        <v>0</v>
      </c>
      <c r="N4756">
        <v>0</v>
      </c>
    </row>
    <row r="4757" spans="1:14" x14ac:dyDescent="0.25">
      <c r="A4757" t="s">
        <v>8852</v>
      </c>
      <c r="B4757" t="s">
        <v>75</v>
      </c>
      <c r="C4757" t="s">
        <v>160</v>
      </c>
      <c r="D4757" t="s">
        <v>4056</v>
      </c>
      <c r="E4757">
        <v>0</v>
      </c>
      <c r="F4757">
        <v>0</v>
      </c>
      <c r="G4757">
        <v>0</v>
      </c>
      <c r="H4757">
        <v>0</v>
      </c>
      <c r="I4757">
        <v>0</v>
      </c>
      <c r="J4757">
        <v>0</v>
      </c>
      <c r="K4757">
        <v>62</v>
      </c>
      <c r="L4757">
        <v>61</v>
      </c>
      <c r="M4757">
        <v>1</v>
      </c>
      <c r="N4757">
        <v>0</v>
      </c>
    </row>
    <row r="4758" spans="1:14" x14ac:dyDescent="0.25">
      <c r="A4758" t="s">
        <v>8853</v>
      </c>
      <c r="B4758" t="s">
        <v>75</v>
      </c>
      <c r="C4758" t="s">
        <v>160</v>
      </c>
      <c r="D4758" t="s">
        <v>4058</v>
      </c>
      <c r="E4758">
        <v>0</v>
      </c>
      <c r="F4758">
        <v>0</v>
      </c>
      <c r="G4758">
        <v>0</v>
      </c>
      <c r="H4758">
        <v>0</v>
      </c>
      <c r="I4758">
        <v>0</v>
      </c>
      <c r="J4758">
        <v>0</v>
      </c>
      <c r="K4758">
        <v>46</v>
      </c>
      <c r="L4758">
        <v>46</v>
      </c>
      <c r="M4758">
        <v>0</v>
      </c>
      <c r="N4758">
        <v>0</v>
      </c>
    </row>
    <row r="4759" spans="1:14" x14ac:dyDescent="0.25">
      <c r="A4759" t="s">
        <v>8854</v>
      </c>
      <c r="B4759" t="s">
        <v>75</v>
      </c>
      <c r="C4759" t="s">
        <v>161</v>
      </c>
      <c r="D4759" t="s">
        <v>4060</v>
      </c>
      <c r="E4759">
        <v>62</v>
      </c>
      <c r="F4759">
        <v>21</v>
      </c>
      <c r="G4759">
        <v>39</v>
      </c>
      <c r="H4759">
        <v>2</v>
      </c>
      <c r="I4759">
        <v>0</v>
      </c>
      <c r="J4759">
        <v>313</v>
      </c>
      <c r="K4759">
        <v>0</v>
      </c>
      <c r="L4759">
        <v>0</v>
      </c>
      <c r="M4759">
        <v>0</v>
      </c>
      <c r="N4759">
        <v>0</v>
      </c>
    </row>
    <row r="4760" spans="1:14" x14ac:dyDescent="0.25">
      <c r="A4760" t="s">
        <v>8855</v>
      </c>
      <c r="B4760" t="s">
        <v>75</v>
      </c>
      <c r="C4760" t="s">
        <v>161</v>
      </c>
      <c r="D4760" t="s">
        <v>4062</v>
      </c>
      <c r="E4760">
        <v>375</v>
      </c>
      <c r="F4760">
        <v>98</v>
      </c>
      <c r="G4760">
        <v>272</v>
      </c>
      <c r="H4760">
        <v>4</v>
      </c>
      <c r="I4760">
        <v>1</v>
      </c>
      <c r="J4760">
        <v>0</v>
      </c>
      <c r="K4760">
        <v>0</v>
      </c>
      <c r="L4760">
        <v>0</v>
      </c>
      <c r="M4760">
        <v>0</v>
      </c>
      <c r="N4760">
        <v>0</v>
      </c>
    </row>
    <row r="4761" spans="1:14" x14ac:dyDescent="0.25">
      <c r="A4761" t="s">
        <v>8856</v>
      </c>
      <c r="B4761" t="s">
        <v>75</v>
      </c>
      <c r="C4761" t="s">
        <v>161</v>
      </c>
      <c r="D4761" t="s">
        <v>4064</v>
      </c>
      <c r="E4761">
        <v>302</v>
      </c>
      <c r="F4761">
        <v>73</v>
      </c>
      <c r="G4761">
        <v>229</v>
      </c>
      <c r="H4761">
        <v>0</v>
      </c>
      <c r="I4761">
        <v>0</v>
      </c>
      <c r="J4761">
        <v>73</v>
      </c>
      <c r="K4761">
        <v>0</v>
      </c>
      <c r="L4761">
        <v>0</v>
      </c>
      <c r="M4761">
        <v>0</v>
      </c>
      <c r="N4761">
        <v>0</v>
      </c>
    </row>
    <row r="4762" spans="1:14" x14ac:dyDescent="0.25">
      <c r="A4762" t="s">
        <v>8857</v>
      </c>
      <c r="B4762" t="s">
        <v>75</v>
      </c>
      <c r="C4762" t="s">
        <v>161</v>
      </c>
      <c r="D4762" t="s">
        <v>4066</v>
      </c>
      <c r="E4762">
        <v>375</v>
      </c>
      <c r="F4762">
        <v>98</v>
      </c>
      <c r="G4762">
        <v>272</v>
      </c>
      <c r="H4762">
        <v>4</v>
      </c>
      <c r="I4762">
        <v>1</v>
      </c>
      <c r="J4762">
        <v>0</v>
      </c>
      <c r="K4762">
        <v>0</v>
      </c>
      <c r="L4762">
        <v>0</v>
      </c>
      <c r="M4762">
        <v>0</v>
      </c>
      <c r="N4762">
        <v>0</v>
      </c>
    </row>
    <row r="4763" spans="1:14" x14ac:dyDescent="0.25">
      <c r="A4763" t="s">
        <v>8858</v>
      </c>
      <c r="B4763" t="s">
        <v>75</v>
      </c>
      <c r="C4763" t="s">
        <v>161</v>
      </c>
      <c r="D4763" t="s">
        <v>4068</v>
      </c>
      <c r="E4763">
        <v>62</v>
      </c>
      <c r="F4763">
        <v>19</v>
      </c>
      <c r="G4763">
        <v>40</v>
      </c>
      <c r="H4763">
        <v>3</v>
      </c>
      <c r="I4763">
        <v>0</v>
      </c>
      <c r="J4763">
        <v>313</v>
      </c>
      <c r="K4763">
        <v>0</v>
      </c>
      <c r="L4763">
        <v>0</v>
      </c>
      <c r="M4763">
        <v>0</v>
      </c>
      <c r="N4763">
        <v>0</v>
      </c>
    </row>
    <row r="4764" spans="1:14" x14ac:dyDescent="0.25">
      <c r="A4764" t="s">
        <v>8859</v>
      </c>
      <c r="B4764" t="s">
        <v>75</v>
      </c>
      <c r="C4764" t="s">
        <v>161</v>
      </c>
      <c r="D4764" t="s">
        <v>4050</v>
      </c>
      <c r="E4764">
        <v>313</v>
      </c>
      <c r="F4764">
        <v>102</v>
      </c>
      <c r="G4764">
        <v>209</v>
      </c>
      <c r="H4764">
        <v>2</v>
      </c>
      <c r="I4764">
        <v>0</v>
      </c>
      <c r="J4764">
        <v>62</v>
      </c>
      <c r="K4764">
        <v>0</v>
      </c>
      <c r="L4764">
        <v>0</v>
      </c>
      <c r="M4764">
        <v>0</v>
      </c>
      <c r="N4764">
        <v>0</v>
      </c>
    </row>
    <row r="4765" spans="1:14" x14ac:dyDescent="0.25">
      <c r="A4765" t="s">
        <v>8860</v>
      </c>
      <c r="B4765" t="s">
        <v>75</v>
      </c>
      <c r="C4765" t="s">
        <v>161</v>
      </c>
      <c r="D4765" t="s">
        <v>4052</v>
      </c>
      <c r="E4765">
        <v>62</v>
      </c>
      <c r="F4765">
        <v>17</v>
      </c>
      <c r="G4765">
        <v>43</v>
      </c>
      <c r="H4765">
        <v>2</v>
      </c>
      <c r="I4765">
        <v>0</v>
      </c>
      <c r="J4765">
        <v>313</v>
      </c>
      <c r="K4765">
        <v>0</v>
      </c>
      <c r="L4765">
        <v>0</v>
      </c>
      <c r="M4765">
        <v>0</v>
      </c>
      <c r="N4765">
        <v>0</v>
      </c>
    </row>
    <row r="4766" spans="1:14" x14ac:dyDescent="0.25">
      <c r="A4766" t="s">
        <v>8861</v>
      </c>
      <c r="B4766" t="s">
        <v>75</v>
      </c>
      <c r="C4766" t="s">
        <v>161</v>
      </c>
      <c r="D4766" t="s">
        <v>4054</v>
      </c>
      <c r="E4766">
        <v>304</v>
      </c>
      <c r="F4766">
        <v>74</v>
      </c>
      <c r="G4766">
        <v>230</v>
      </c>
      <c r="H4766">
        <v>0</v>
      </c>
      <c r="I4766">
        <v>0</v>
      </c>
      <c r="J4766">
        <v>71</v>
      </c>
      <c r="K4766">
        <v>0</v>
      </c>
      <c r="L4766">
        <v>0</v>
      </c>
      <c r="M4766">
        <v>0</v>
      </c>
      <c r="N4766">
        <v>0</v>
      </c>
    </row>
    <row r="4767" spans="1:14" x14ac:dyDescent="0.25">
      <c r="A4767" t="s">
        <v>8862</v>
      </c>
      <c r="B4767" t="s">
        <v>75</v>
      </c>
      <c r="C4767" t="s">
        <v>161</v>
      </c>
      <c r="D4767" t="s">
        <v>4056</v>
      </c>
      <c r="E4767">
        <v>0</v>
      </c>
      <c r="F4767">
        <v>0</v>
      </c>
      <c r="G4767">
        <v>0</v>
      </c>
      <c r="H4767">
        <v>0</v>
      </c>
      <c r="I4767">
        <v>0</v>
      </c>
      <c r="J4767">
        <v>0</v>
      </c>
      <c r="K4767">
        <v>275</v>
      </c>
      <c r="L4767">
        <v>271</v>
      </c>
      <c r="M4767">
        <v>4</v>
      </c>
      <c r="N4767">
        <v>0</v>
      </c>
    </row>
    <row r="4768" spans="1:14" x14ac:dyDescent="0.25">
      <c r="A4768" t="s">
        <v>8863</v>
      </c>
      <c r="B4768" t="s">
        <v>75</v>
      </c>
      <c r="C4768" t="s">
        <v>161</v>
      </c>
      <c r="D4768" t="s">
        <v>4058</v>
      </c>
      <c r="E4768">
        <v>0</v>
      </c>
      <c r="F4768">
        <v>0</v>
      </c>
      <c r="G4768">
        <v>0</v>
      </c>
      <c r="H4768">
        <v>0</v>
      </c>
      <c r="I4768">
        <v>0</v>
      </c>
      <c r="J4768">
        <v>0</v>
      </c>
      <c r="K4768">
        <v>241</v>
      </c>
      <c r="L4768">
        <v>238</v>
      </c>
      <c r="M4768">
        <v>3</v>
      </c>
      <c r="N4768">
        <v>0</v>
      </c>
    </row>
    <row r="4769" spans="1:14" x14ac:dyDescent="0.25">
      <c r="A4769" t="s">
        <v>8864</v>
      </c>
      <c r="B4769" t="s">
        <v>75</v>
      </c>
      <c r="C4769" t="s">
        <v>162</v>
      </c>
      <c r="D4769" t="s">
        <v>4060</v>
      </c>
      <c r="E4769">
        <v>21</v>
      </c>
      <c r="F4769">
        <v>6</v>
      </c>
      <c r="G4769">
        <v>14</v>
      </c>
      <c r="H4769">
        <v>1</v>
      </c>
      <c r="I4769">
        <v>0</v>
      </c>
      <c r="J4769">
        <v>162</v>
      </c>
      <c r="K4769">
        <v>0</v>
      </c>
      <c r="L4769">
        <v>0</v>
      </c>
      <c r="M4769">
        <v>0</v>
      </c>
      <c r="N4769">
        <v>0</v>
      </c>
    </row>
    <row r="4770" spans="1:14" x14ac:dyDescent="0.25">
      <c r="A4770" t="s">
        <v>8865</v>
      </c>
      <c r="B4770" t="s">
        <v>75</v>
      </c>
      <c r="C4770" t="s">
        <v>162</v>
      </c>
      <c r="D4770" t="s">
        <v>4062</v>
      </c>
      <c r="E4770">
        <v>183</v>
      </c>
      <c r="F4770">
        <v>45</v>
      </c>
      <c r="G4770">
        <v>137</v>
      </c>
      <c r="H4770">
        <v>1</v>
      </c>
      <c r="I4770">
        <v>0</v>
      </c>
      <c r="J4770">
        <v>0</v>
      </c>
      <c r="K4770">
        <v>0</v>
      </c>
      <c r="L4770">
        <v>0</v>
      </c>
      <c r="M4770">
        <v>0</v>
      </c>
      <c r="N4770">
        <v>0</v>
      </c>
    </row>
    <row r="4771" spans="1:14" x14ac:dyDescent="0.25">
      <c r="A4771" t="s">
        <v>8866</v>
      </c>
      <c r="B4771" t="s">
        <v>75</v>
      </c>
      <c r="C4771" t="s">
        <v>162</v>
      </c>
      <c r="D4771" t="s">
        <v>4064</v>
      </c>
      <c r="E4771">
        <v>159</v>
      </c>
      <c r="F4771">
        <v>38</v>
      </c>
      <c r="G4771">
        <v>121</v>
      </c>
      <c r="H4771">
        <v>0</v>
      </c>
      <c r="I4771">
        <v>0</v>
      </c>
      <c r="J4771">
        <v>24</v>
      </c>
      <c r="K4771">
        <v>0</v>
      </c>
      <c r="L4771">
        <v>0</v>
      </c>
      <c r="M4771">
        <v>0</v>
      </c>
      <c r="N4771">
        <v>0</v>
      </c>
    </row>
    <row r="4772" spans="1:14" x14ac:dyDescent="0.25">
      <c r="A4772" t="s">
        <v>8867</v>
      </c>
      <c r="B4772" t="s">
        <v>75</v>
      </c>
      <c r="C4772" t="s">
        <v>162</v>
      </c>
      <c r="D4772" t="s">
        <v>4066</v>
      </c>
      <c r="E4772">
        <v>183</v>
      </c>
      <c r="F4772">
        <v>45</v>
      </c>
      <c r="G4772">
        <v>137</v>
      </c>
      <c r="H4772">
        <v>1</v>
      </c>
      <c r="I4772">
        <v>0</v>
      </c>
      <c r="J4772">
        <v>0</v>
      </c>
      <c r="K4772">
        <v>0</v>
      </c>
      <c r="L4772">
        <v>0</v>
      </c>
      <c r="M4772">
        <v>0</v>
      </c>
      <c r="N4772">
        <v>0</v>
      </c>
    </row>
    <row r="4773" spans="1:14" x14ac:dyDescent="0.25">
      <c r="A4773" t="s">
        <v>8868</v>
      </c>
      <c r="B4773" t="s">
        <v>75</v>
      </c>
      <c r="C4773" t="s">
        <v>162</v>
      </c>
      <c r="D4773" t="s">
        <v>4068</v>
      </c>
      <c r="E4773">
        <v>21</v>
      </c>
      <c r="F4773">
        <v>6</v>
      </c>
      <c r="G4773">
        <v>14</v>
      </c>
      <c r="H4773">
        <v>1</v>
      </c>
      <c r="I4773">
        <v>0</v>
      </c>
      <c r="J4773">
        <v>162</v>
      </c>
      <c r="K4773">
        <v>0</v>
      </c>
      <c r="L4773">
        <v>0</v>
      </c>
      <c r="M4773">
        <v>0</v>
      </c>
      <c r="N4773">
        <v>0</v>
      </c>
    </row>
    <row r="4774" spans="1:14" x14ac:dyDescent="0.25">
      <c r="A4774" t="s">
        <v>8869</v>
      </c>
      <c r="B4774" t="s">
        <v>75</v>
      </c>
      <c r="C4774" t="s">
        <v>162</v>
      </c>
      <c r="D4774" t="s">
        <v>4050</v>
      </c>
      <c r="E4774">
        <v>162</v>
      </c>
      <c r="F4774">
        <v>47</v>
      </c>
      <c r="G4774">
        <v>115</v>
      </c>
      <c r="H4774">
        <v>0</v>
      </c>
      <c r="I4774">
        <v>0</v>
      </c>
      <c r="J4774">
        <v>21</v>
      </c>
      <c r="K4774">
        <v>0</v>
      </c>
      <c r="L4774">
        <v>0</v>
      </c>
      <c r="M4774">
        <v>0</v>
      </c>
      <c r="N4774">
        <v>0</v>
      </c>
    </row>
    <row r="4775" spans="1:14" x14ac:dyDescent="0.25">
      <c r="A4775" t="s">
        <v>8870</v>
      </c>
      <c r="B4775" t="s">
        <v>75</v>
      </c>
      <c r="C4775" t="s">
        <v>162</v>
      </c>
      <c r="D4775" t="s">
        <v>4052</v>
      </c>
      <c r="E4775">
        <v>21</v>
      </c>
      <c r="F4775">
        <v>5</v>
      </c>
      <c r="G4775">
        <v>15</v>
      </c>
      <c r="H4775">
        <v>1</v>
      </c>
      <c r="I4775">
        <v>0</v>
      </c>
      <c r="J4775">
        <v>162</v>
      </c>
      <c r="K4775">
        <v>0</v>
      </c>
      <c r="L4775">
        <v>0</v>
      </c>
      <c r="M4775">
        <v>0</v>
      </c>
      <c r="N4775">
        <v>0</v>
      </c>
    </row>
    <row r="4776" spans="1:14" x14ac:dyDescent="0.25">
      <c r="A4776" t="s">
        <v>8871</v>
      </c>
      <c r="B4776" t="s">
        <v>75</v>
      </c>
      <c r="C4776" t="s">
        <v>162</v>
      </c>
      <c r="D4776" t="s">
        <v>4054</v>
      </c>
      <c r="E4776">
        <v>159</v>
      </c>
      <c r="F4776">
        <v>38</v>
      </c>
      <c r="G4776">
        <v>121</v>
      </c>
      <c r="H4776">
        <v>0</v>
      </c>
      <c r="I4776">
        <v>0</v>
      </c>
      <c r="J4776">
        <v>24</v>
      </c>
      <c r="K4776">
        <v>0</v>
      </c>
      <c r="L4776">
        <v>0</v>
      </c>
      <c r="M4776">
        <v>0</v>
      </c>
      <c r="N4776">
        <v>0</v>
      </c>
    </row>
    <row r="4777" spans="1:14" x14ac:dyDescent="0.25">
      <c r="A4777" t="s">
        <v>8872</v>
      </c>
      <c r="B4777" t="s">
        <v>75</v>
      </c>
      <c r="C4777" t="s">
        <v>162</v>
      </c>
      <c r="D4777" t="s">
        <v>4056</v>
      </c>
      <c r="E4777">
        <v>0</v>
      </c>
      <c r="F4777">
        <v>0</v>
      </c>
      <c r="G4777">
        <v>0</v>
      </c>
      <c r="H4777">
        <v>0</v>
      </c>
      <c r="I4777">
        <v>0</v>
      </c>
      <c r="J4777">
        <v>0</v>
      </c>
      <c r="K4777">
        <v>122</v>
      </c>
      <c r="L4777">
        <v>122</v>
      </c>
      <c r="M4777">
        <v>0</v>
      </c>
      <c r="N4777">
        <v>0</v>
      </c>
    </row>
    <row r="4778" spans="1:14" x14ac:dyDescent="0.25">
      <c r="A4778" t="s">
        <v>8873</v>
      </c>
      <c r="B4778" t="s">
        <v>75</v>
      </c>
      <c r="C4778" t="s">
        <v>162</v>
      </c>
      <c r="D4778" t="s">
        <v>4058</v>
      </c>
      <c r="E4778">
        <v>0</v>
      </c>
      <c r="F4778">
        <v>0</v>
      </c>
      <c r="G4778">
        <v>0</v>
      </c>
      <c r="H4778">
        <v>0</v>
      </c>
      <c r="I4778">
        <v>0</v>
      </c>
      <c r="J4778">
        <v>0</v>
      </c>
      <c r="K4778">
        <v>111</v>
      </c>
      <c r="L4778">
        <v>111</v>
      </c>
      <c r="M4778">
        <v>0</v>
      </c>
      <c r="N4778">
        <v>0</v>
      </c>
    </row>
    <row r="4779" spans="1:14" x14ac:dyDescent="0.25">
      <c r="A4779" t="s">
        <v>8874</v>
      </c>
      <c r="B4779" t="s">
        <v>75</v>
      </c>
      <c r="C4779" t="s">
        <v>163</v>
      </c>
      <c r="D4779" t="s">
        <v>4060</v>
      </c>
      <c r="E4779">
        <v>18</v>
      </c>
      <c r="F4779">
        <v>0</v>
      </c>
      <c r="G4779">
        <v>15</v>
      </c>
      <c r="H4779">
        <v>3</v>
      </c>
      <c r="I4779">
        <v>0</v>
      </c>
      <c r="J4779">
        <v>67</v>
      </c>
      <c r="K4779">
        <v>0</v>
      </c>
      <c r="L4779">
        <v>0</v>
      </c>
      <c r="M4779">
        <v>0</v>
      </c>
      <c r="N4779">
        <v>0</v>
      </c>
    </row>
    <row r="4780" spans="1:14" x14ac:dyDescent="0.25">
      <c r="A4780" t="s">
        <v>8875</v>
      </c>
      <c r="B4780" t="s">
        <v>75</v>
      </c>
      <c r="C4780" t="s">
        <v>163</v>
      </c>
      <c r="D4780" t="s">
        <v>4062</v>
      </c>
      <c r="E4780">
        <v>85</v>
      </c>
      <c r="F4780">
        <v>16</v>
      </c>
      <c r="G4780">
        <v>64</v>
      </c>
      <c r="H4780">
        <v>4</v>
      </c>
      <c r="I4780">
        <v>1</v>
      </c>
      <c r="J4780">
        <v>0</v>
      </c>
      <c r="K4780">
        <v>0</v>
      </c>
      <c r="L4780">
        <v>0</v>
      </c>
      <c r="M4780">
        <v>0</v>
      </c>
      <c r="N4780">
        <v>0</v>
      </c>
    </row>
    <row r="4781" spans="1:14" x14ac:dyDescent="0.25">
      <c r="A4781" t="s">
        <v>8876</v>
      </c>
      <c r="B4781" t="s">
        <v>75</v>
      </c>
      <c r="C4781" t="s">
        <v>163</v>
      </c>
      <c r="D4781" t="s">
        <v>4064</v>
      </c>
      <c r="E4781">
        <v>60</v>
      </c>
      <c r="F4781">
        <v>12</v>
      </c>
      <c r="G4781">
        <v>47</v>
      </c>
      <c r="H4781">
        <v>1</v>
      </c>
      <c r="I4781">
        <v>0</v>
      </c>
      <c r="J4781">
        <v>25</v>
      </c>
      <c r="K4781">
        <v>0</v>
      </c>
      <c r="L4781">
        <v>0</v>
      </c>
      <c r="M4781">
        <v>0</v>
      </c>
      <c r="N4781">
        <v>0</v>
      </c>
    </row>
    <row r="4782" spans="1:14" x14ac:dyDescent="0.25">
      <c r="A4782" t="s">
        <v>8877</v>
      </c>
      <c r="B4782" t="s">
        <v>75</v>
      </c>
      <c r="C4782" t="s">
        <v>163</v>
      </c>
      <c r="D4782" t="s">
        <v>4066</v>
      </c>
      <c r="E4782">
        <v>85</v>
      </c>
      <c r="F4782">
        <v>16</v>
      </c>
      <c r="G4782">
        <v>64</v>
      </c>
      <c r="H4782">
        <v>4</v>
      </c>
      <c r="I4782">
        <v>1</v>
      </c>
      <c r="J4782">
        <v>0</v>
      </c>
      <c r="K4782">
        <v>0</v>
      </c>
      <c r="L4782">
        <v>0</v>
      </c>
      <c r="M4782">
        <v>0</v>
      </c>
      <c r="N4782">
        <v>0</v>
      </c>
    </row>
    <row r="4783" spans="1:14" x14ac:dyDescent="0.25">
      <c r="A4783" t="s">
        <v>8878</v>
      </c>
      <c r="B4783" t="s">
        <v>75</v>
      </c>
      <c r="C4783" t="s">
        <v>163</v>
      </c>
      <c r="D4783" t="s">
        <v>4068</v>
      </c>
      <c r="E4783">
        <v>18</v>
      </c>
      <c r="F4783">
        <v>0</v>
      </c>
      <c r="G4783">
        <v>14</v>
      </c>
      <c r="H4783">
        <v>3</v>
      </c>
      <c r="I4783">
        <v>1</v>
      </c>
      <c r="J4783">
        <v>67</v>
      </c>
      <c r="K4783">
        <v>0</v>
      </c>
      <c r="L4783">
        <v>0</v>
      </c>
      <c r="M4783">
        <v>0</v>
      </c>
      <c r="N4783">
        <v>0</v>
      </c>
    </row>
    <row r="4784" spans="1:14" x14ac:dyDescent="0.25">
      <c r="A4784" t="s">
        <v>8879</v>
      </c>
      <c r="B4784" t="s">
        <v>75</v>
      </c>
      <c r="C4784" t="s">
        <v>163</v>
      </c>
      <c r="D4784" t="s">
        <v>4050</v>
      </c>
      <c r="E4784">
        <v>67</v>
      </c>
      <c r="F4784">
        <v>16</v>
      </c>
      <c r="G4784">
        <v>50</v>
      </c>
      <c r="H4784">
        <v>1</v>
      </c>
      <c r="I4784">
        <v>0</v>
      </c>
      <c r="J4784">
        <v>18</v>
      </c>
      <c r="K4784">
        <v>0</v>
      </c>
      <c r="L4784">
        <v>0</v>
      </c>
      <c r="M4784">
        <v>0</v>
      </c>
      <c r="N4784">
        <v>0</v>
      </c>
    </row>
    <row r="4785" spans="1:14" x14ac:dyDescent="0.25">
      <c r="A4785" t="s">
        <v>8880</v>
      </c>
      <c r="B4785" t="s">
        <v>75</v>
      </c>
      <c r="C4785" t="s">
        <v>163</v>
      </c>
      <c r="D4785" t="s">
        <v>4052</v>
      </c>
      <c r="E4785">
        <v>18</v>
      </c>
      <c r="F4785">
        <v>0</v>
      </c>
      <c r="G4785">
        <v>15</v>
      </c>
      <c r="H4785">
        <v>3</v>
      </c>
      <c r="I4785">
        <v>0</v>
      </c>
      <c r="J4785">
        <v>67</v>
      </c>
      <c r="K4785">
        <v>0</v>
      </c>
      <c r="L4785">
        <v>0</v>
      </c>
      <c r="M4785">
        <v>0</v>
      </c>
      <c r="N4785">
        <v>0</v>
      </c>
    </row>
    <row r="4786" spans="1:14" x14ac:dyDescent="0.25">
      <c r="A4786" t="s">
        <v>8881</v>
      </c>
      <c r="B4786" t="s">
        <v>75</v>
      </c>
      <c r="C4786" t="s">
        <v>163</v>
      </c>
      <c r="D4786" t="s">
        <v>4054</v>
      </c>
      <c r="E4786">
        <v>60</v>
      </c>
      <c r="F4786">
        <v>12</v>
      </c>
      <c r="G4786">
        <v>47</v>
      </c>
      <c r="H4786">
        <v>1</v>
      </c>
      <c r="I4786">
        <v>0</v>
      </c>
      <c r="J4786">
        <v>25</v>
      </c>
      <c r="K4786">
        <v>0</v>
      </c>
      <c r="L4786">
        <v>0</v>
      </c>
      <c r="M4786">
        <v>0</v>
      </c>
      <c r="N4786">
        <v>0</v>
      </c>
    </row>
    <row r="4787" spans="1:14" x14ac:dyDescent="0.25">
      <c r="A4787" t="s">
        <v>8882</v>
      </c>
      <c r="B4787" t="s">
        <v>75</v>
      </c>
      <c r="C4787" t="s">
        <v>163</v>
      </c>
      <c r="D4787" t="s">
        <v>4056</v>
      </c>
      <c r="E4787">
        <v>0</v>
      </c>
      <c r="F4787">
        <v>0</v>
      </c>
      <c r="G4787">
        <v>0</v>
      </c>
      <c r="H4787">
        <v>0</v>
      </c>
      <c r="I4787">
        <v>0</v>
      </c>
      <c r="J4787">
        <v>0</v>
      </c>
      <c r="K4787">
        <v>67</v>
      </c>
      <c r="L4787">
        <v>66</v>
      </c>
      <c r="M4787">
        <v>1</v>
      </c>
      <c r="N4787">
        <v>0</v>
      </c>
    </row>
    <row r="4788" spans="1:14" x14ac:dyDescent="0.25">
      <c r="A4788" t="s">
        <v>8883</v>
      </c>
      <c r="B4788" t="s">
        <v>75</v>
      </c>
      <c r="C4788" t="s">
        <v>163</v>
      </c>
      <c r="D4788" t="s">
        <v>4058</v>
      </c>
      <c r="E4788">
        <v>0</v>
      </c>
      <c r="F4788">
        <v>0</v>
      </c>
      <c r="G4788">
        <v>0</v>
      </c>
      <c r="H4788">
        <v>0</v>
      </c>
      <c r="I4788">
        <v>0</v>
      </c>
      <c r="J4788">
        <v>0</v>
      </c>
      <c r="K4788">
        <v>59</v>
      </c>
      <c r="L4788">
        <v>58</v>
      </c>
      <c r="M4788">
        <v>1</v>
      </c>
      <c r="N4788">
        <v>0</v>
      </c>
    </row>
    <row r="4789" spans="1:14" x14ac:dyDescent="0.25">
      <c r="A4789" t="s">
        <v>8884</v>
      </c>
      <c r="B4789" t="s">
        <v>75</v>
      </c>
      <c r="C4789" t="s">
        <v>164</v>
      </c>
      <c r="D4789" t="s">
        <v>4060</v>
      </c>
      <c r="E4789">
        <v>40</v>
      </c>
      <c r="F4789">
        <v>4</v>
      </c>
      <c r="G4789">
        <v>30</v>
      </c>
      <c r="H4789">
        <v>5</v>
      </c>
      <c r="I4789">
        <v>1</v>
      </c>
      <c r="J4789">
        <v>196</v>
      </c>
      <c r="K4789">
        <v>0</v>
      </c>
      <c r="L4789">
        <v>0</v>
      </c>
      <c r="M4789">
        <v>0</v>
      </c>
      <c r="N4789">
        <v>0</v>
      </c>
    </row>
    <row r="4790" spans="1:14" x14ac:dyDescent="0.25">
      <c r="A4790" t="s">
        <v>8885</v>
      </c>
      <c r="B4790" t="s">
        <v>75</v>
      </c>
      <c r="C4790" t="s">
        <v>164</v>
      </c>
      <c r="D4790" t="s">
        <v>4062</v>
      </c>
      <c r="E4790">
        <v>236</v>
      </c>
      <c r="F4790">
        <v>55</v>
      </c>
      <c r="G4790">
        <v>170</v>
      </c>
      <c r="H4790">
        <v>6</v>
      </c>
      <c r="I4790">
        <v>5</v>
      </c>
      <c r="J4790">
        <v>0</v>
      </c>
      <c r="K4790">
        <v>0</v>
      </c>
      <c r="L4790">
        <v>0</v>
      </c>
      <c r="M4790">
        <v>0</v>
      </c>
      <c r="N4790">
        <v>0</v>
      </c>
    </row>
    <row r="4791" spans="1:14" x14ac:dyDescent="0.25">
      <c r="A4791" t="s">
        <v>8886</v>
      </c>
      <c r="B4791" t="s">
        <v>75</v>
      </c>
      <c r="C4791" t="s">
        <v>164</v>
      </c>
      <c r="D4791" t="s">
        <v>4064</v>
      </c>
      <c r="E4791">
        <v>164</v>
      </c>
      <c r="F4791">
        <v>27</v>
      </c>
      <c r="G4791">
        <v>136</v>
      </c>
      <c r="H4791">
        <v>1</v>
      </c>
      <c r="I4791">
        <v>0</v>
      </c>
      <c r="J4791">
        <v>72</v>
      </c>
      <c r="K4791">
        <v>0</v>
      </c>
      <c r="L4791">
        <v>0</v>
      </c>
      <c r="M4791">
        <v>0</v>
      </c>
      <c r="N4791">
        <v>0</v>
      </c>
    </row>
    <row r="4792" spans="1:14" x14ac:dyDescent="0.25">
      <c r="A4792" t="s">
        <v>8887</v>
      </c>
      <c r="B4792" t="s">
        <v>75</v>
      </c>
      <c r="C4792" t="s">
        <v>164</v>
      </c>
      <c r="D4792" t="s">
        <v>4066</v>
      </c>
      <c r="E4792">
        <v>236</v>
      </c>
      <c r="F4792">
        <v>55</v>
      </c>
      <c r="G4792">
        <v>170</v>
      </c>
      <c r="H4792">
        <v>6</v>
      </c>
      <c r="I4792">
        <v>5</v>
      </c>
      <c r="J4792">
        <v>0</v>
      </c>
      <c r="K4792">
        <v>0</v>
      </c>
      <c r="L4792">
        <v>0</v>
      </c>
      <c r="M4792">
        <v>0</v>
      </c>
      <c r="N4792">
        <v>0</v>
      </c>
    </row>
    <row r="4793" spans="1:14" x14ac:dyDescent="0.25">
      <c r="A4793" t="s">
        <v>8888</v>
      </c>
      <c r="B4793" t="s">
        <v>75</v>
      </c>
      <c r="C4793" t="s">
        <v>164</v>
      </c>
      <c r="D4793" t="s">
        <v>4068</v>
      </c>
      <c r="E4793">
        <v>40</v>
      </c>
      <c r="F4793">
        <v>4</v>
      </c>
      <c r="G4793">
        <v>26</v>
      </c>
      <c r="H4793">
        <v>5</v>
      </c>
      <c r="I4793">
        <v>5</v>
      </c>
      <c r="J4793">
        <v>196</v>
      </c>
      <c r="K4793">
        <v>0</v>
      </c>
      <c r="L4793">
        <v>0</v>
      </c>
      <c r="M4793">
        <v>0</v>
      </c>
      <c r="N4793">
        <v>0</v>
      </c>
    </row>
    <row r="4794" spans="1:14" x14ac:dyDescent="0.25">
      <c r="A4794" t="s">
        <v>8889</v>
      </c>
      <c r="B4794" t="s">
        <v>75</v>
      </c>
      <c r="C4794" t="s">
        <v>164</v>
      </c>
      <c r="D4794" t="s">
        <v>4050</v>
      </c>
      <c r="E4794">
        <v>196</v>
      </c>
      <c r="F4794">
        <v>54</v>
      </c>
      <c r="G4794">
        <v>141</v>
      </c>
      <c r="H4794">
        <v>1</v>
      </c>
      <c r="I4794">
        <v>0</v>
      </c>
      <c r="J4794">
        <v>40</v>
      </c>
      <c r="K4794">
        <v>0</v>
      </c>
      <c r="L4794">
        <v>0</v>
      </c>
      <c r="M4794">
        <v>0</v>
      </c>
      <c r="N4794">
        <v>0</v>
      </c>
    </row>
    <row r="4795" spans="1:14" x14ac:dyDescent="0.25">
      <c r="A4795" t="s">
        <v>8890</v>
      </c>
      <c r="B4795" t="s">
        <v>75</v>
      </c>
      <c r="C4795" t="s">
        <v>164</v>
      </c>
      <c r="D4795" t="s">
        <v>4052</v>
      </c>
      <c r="E4795">
        <v>40</v>
      </c>
      <c r="F4795">
        <v>4</v>
      </c>
      <c r="G4795">
        <v>30</v>
      </c>
      <c r="H4795">
        <v>5</v>
      </c>
      <c r="I4795">
        <v>1</v>
      </c>
      <c r="J4795">
        <v>196</v>
      </c>
      <c r="K4795">
        <v>0</v>
      </c>
      <c r="L4795">
        <v>0</v>
      </c>
      <c r="M4795">
        <v>0</v>
      </c>
      <c r="N4795">
        <v>0</v>
      </c>
    </row>
    <row r="4796" spans="1:14" x14ac:dyDescent="0.25">
      <c r="A4796" t="s">
        <v>8891</v>
      </c>
      <c r="B4796" t="s">
        <v>75</v>
      </c>
      <c r="C4796" t="s">
        <v>164</v>
      </c>
      <c r="D4796" t="s">
        <v>4054</v>
      </c>
      <c r="E4796">
        <v>165</v>
      </c>
      <c r="F4796">
        <v>27</v>
      </c>
      <c r="G4796">
        <v>137</v>
      </c>
      <c r="H4796">
        <v>1</v>
      </c>
      <c r="I4796">
        <v>0</v>
      </c>
      <c r="J4796">
        <v>71</v>
      </c>
      <c r="K4796">
        <v>0</v>
      </c>
      <c r="L4796">
        <v>0</v>
      </c>
      <c r="M4796">
        <v>0</v>
      </c>
      <c r="N4796">
        <v>0</v>
      </c>
    </row>
    <row r="4797" spans="1:14" x14ac:dyDescent="0.25">
      <c r="A4797" t="s">
        <v>8892</v>
      </c>
      <c r="B4797" t="s">
        <v>75</v>
      </c>
      <c r="C4797" t="s">
        <v>164</v>
      </c>
      <c r="D4797" t="s">
        <v>4056</v>
      </c>
      <c r="E4797">
        <v>0</v>
      </c>
      <c r="F4797">
        <v>0</v>
      </c>
      <c r="G4797">
        <v>0</v>
      </c>
      <c r="H4797">
        <v>0</v>
      </c>
      <c r="I4797">
        <v>0</v>
      </c>
      <c r="J4797">
        <v>0</v>
      </c>
      <c r="K4797">
        <v>176</v>
      </c>
      <c r="L4797">
        <v>174</v>
      </c>
      <c r="M4797">
        <v>2</v>
      </c>
      <c r="N4797">
        <v>0</v>
      </c>
    </row>
    <row r="4798" spans="1:14" x14ac:dyDescent="0.25">
      <c r="A4798" t="s">
        <v>8893</v>
      </c>
      <c r="B4798" t="s">
        <v>75</v>
      </c>
      <c r="C4798" t="s">
        <v>164</v>
      </c>
      <c r="D4798" t="s">
        <v>4058</v>
      </c>
      <c r="E4798">
        <v>0</v>
      </c>
      <c r="F4798">
        <v>0</v>
      </c>
      <c r="G4798">
        <v>0</v>
      </c>
      <c r="H4798">
        <v>0</v>
      </c>
      <c r="I4798">
        <v>0</v>
      </c>
      <c r="J4798">
        <v>0</v>
      </c>
      <c r="K4798">
        <v>157</v>
      </c>
      <c r="L4798">
        <v>156</v>
      </c>
      <c r="M4798">
        <v>1</v>
      </c>
      <c r="N4798">
        <v>0</v>
      </c>
    </row>
    <row r="4799" spans="1:14" x14ac:dyDescent="0.25">
      <c r="A4799" t="s">
        <v>8894</v>
      </c>
      <c r="B4799" t="s">
        <v>75</v>
      </c>
      <c r="C4799" t="s">
        <v>165</v>
      </c>
      <c r="D4799" t="s">
        <v>4060</v>
      </c>
      <c r="E4799">
        <v>18</v>
      </c>
      <c r="F4799">
        <v>3</v>
      </c>
      <c r="G4799">
        <v>11</v>
      </c>
      <c r="H4799">
        <v>3</v>
      </c>
      <c r="I4799">
        <v>1</v>
      </c>
      <c r="J4799">
        <v>87</v>
      </c>
      <c r="K4799">
        <v>0</v>
      </c>
      <c r="L4799">
        <v>0</v>
      </c>
      <c r="M4799">
        <v>0</v>
      </c>
      <c r="N4799">
        <v>0</v>
      </c>
    </row>
    <row r="4800" spans="1:14" x14ac:dyDescent="0.25">
      <c r="A4800" t="s">
        <v>8895</v>
      </c>
      <c r="B4800" t="s">
        <v>75</v>
      </c>
      <c r="C4800" t="s">
        <v>165</v>
      </c>
      <c r="D4800" t="s">
        <v>4062</v>
      </c>
      <c r="E4800">
        <v>105</v>
      </c>
      <c r="F4800">
        <v>14</v>
      </c>
      <c r="G4800">
        <v>85</v>
      </c>
      <c r="H4800">
        <v>4</v>
      </c>
      <c r="I4800">
        <v>2</v>
      </c>
      <c r="J4800">
        <v>0</v>
      </c>
      <c r="K4800">
        <v>0</v>
      </c>
      <c r="L4800">
        <v>0</v>
      </c>
      <c r="M4800">
        <v>0</v>
      </c>
      <c r="N4800">
        <v>0</v>
      </c>
    </row>
    <row r="4801" spans="1:14" x14ac:dyDescent="0.25">
      <c r="A4801" t="s">
        <v>8896</v>
      </c>
      <c r="B4801" t="s">
        <v>75</v>
      </c>
      <c r="C4801" t="s">
        <v>165</v>
      </c>
      <c r="D4801" t="s">
        <v>4064</v>
      </c>
      <c r="E4801">
        <v>84</v>
      </c>
      <c r="F4801">
        <v>11</v>
      </c>
      <c r="G4801">
        <v>72</v>
      </c>
      <c r="H4801">
        <v>1</v>
      </c>
      <c r="I4801">
        <v>0</v>
      </c>
      <c r="J4801">
        <v>21</v>
      </c>
      <c r="K4801">
        <v>0</v>
      </c>
      <c r="L4801">
        <v>0</v>
      </c>
      <c r="M4801">
        <v>0</v>
      </c>
      <c r="N4801">
        <v>0</v>
      </c>
    </row>
    <row r="4802" spans="1:14" x14ac:dyDescent="0.25">
      <c r="A4802" t="s">
        <v>8897</v>
      </c>
      <c r="B4802" t="s">
        <v>75</v>
      </c>
      <c r="C4802" t="s">
        <v>165</v>
      </c>
      <c r="D4802" t="s">
        <v>4066</v>
      </c>
      <c r="E4802">
        <v>105</v>
      </c>
      <c r="F4802">
        <v>14</v>
      </c>
      <c r="G4802">
        <v>85</v>
      </c>
      <c r="H4802">
        <v>4</v>
      </c>
      <c r="I4802">
        <v>2</v>
      </c>
      <c r="J4802">
        <v>0</v>
      </c>
      <c r="K4802">
        <v>0</v>
      </c>
      <c r="L4802">
        <v>0</v>
      </c>
      <c r="M4802">
        <v>0</v>
      </c>
      <c r="N4802">
        <v>0</v>
      </c>
    </row>
    <row r="4803" spans="1:14" x14ac:dyDescent="0.25">
      <c r="A4803" t="s">
        <v>8898</v>
      </c>
      <c r="B4803" t="s">
        <v>75</v>
      </c>
      <c r="C4803" t="s">
        <v>165</v>
      </c>
      <c r="D4803" t="s">
        <v>4068</v>
      </c>
      <c r="E4803">
        <v>18</v>
      </c>
      <c r="F4803">
        <v>2</v>
      </c>
      <c r="G4803">
        <v>12</v>
      </c>
      <c r="H4803">
        <v>2</v>
      </c>
      <c r="I4803">
        <v>2</v>
      </c>
      <c r="J4803">
        <v>87</v>
      </c>
      <c r="K4803">
        <v>0</v>
      </c>
      <c r="L4803">
        <v>0</v>
      </c>
      <c r="M4803">
        <v>0</v>
      </c>
      <c r="N4803">
        <v>0</v>
      </c>
    </row>
    <row r="4804" spans="1:14" x14ac:dyDescent="0.25">
      <c r="A4804" t="s">
        <v>8899</v>
      </c>
      <c r="B4804" t="s">
        <v>75</v>
      </c>
      <c r="C4804" t="s">
        <v>165</v>
      </c>
      <c r="D4804" t="s">
        <v>4050</v>
      </c>
      <c r="E4804">
        <v>87</v>
      </c>
      <c r="F4804">
        <v>14</v>
      </c>
      <c r="G4804">
        <v>71</v>
      </c>
      <c r="H4804">
        <v>2</v>
      </c>
      <c r="I4804">
        <v>0</v>
      </c>
      <c r="J4804">
        <v>18</v>
      </c>
      <c r="K4804">
        <v>0</v>
      </c>
      <c r="L4804">
        <v>0</v>
      </c>
      <c r="M4804">
        <v>0</v>
      </c>
      <c r="N4804">
        <v>0</v>
      </c>
    </row>
    <row r="4805" spans="1:14" x14ac:dyDescent="0.25">
      <c r="A4805" t="s">
        <v>8900</v>
      </c>
      <c r="B4805" t="s">
        <v>75</v>
      </c>
      <c r="C4805" t="s">
        <v>165</v>
      </c>
      <c r="D4805" t="s">
        <v>4052</v>
      </c>
      <c r="E4805">
        <v>18</v>
      </c>
      <c r="F4805">
        <v>3</v>
      </c>
      <c r="G4805">
        <v>11</v>
      </c>
      <c r="H4805">
        <v>3</v>
      </c>
      <c r="I4805">
        <v>1</v>
      </c>
      <c r="J4805">
        <v>87</v>
      </c>
      <c r="K4805">
        <v>0</v>
      </c>
      <c r="L4805">
        <v>0</v>
      </c>
      <c r="M4805">
        <v>0</v>
      </c>
      <c r="N4805">
        <v>0</v>
      </c>
    </row>
    <row r="4806" spans="1:14" x14ac:dyDescent="0.25">
      <c r="A4806" t="s">
        <v>8901</v>
      </c>
      <c r="B4806" t="s">
        <v>75</v>
      </c>
      <c r="C4806" t="s">
        <v>165</v>
      </c>
      <c r="D4806" t="s">
        <v>4054</v>
      </c>
      <c r="E4806">
        <v>84</v>
      </c>
      <c r="F4806">
        <v>11</v>
      </c>
      <c r="G4806">
        <v>72</v>
      </c>
      <c r="H4806">
        <v>1</v>
      </c>
      <c r="I4806">
        <v>0</v>
      </c>
      <c r="J4806">
        <v>21</v>
      </c>
      <c r="K4806">
        <v>0</v>
      </c>
      <c r="L4806">
        <v>0</v>
      </c>
      <c r="M4806">
        <v>0</v>
      </c>
      <c r="N4806">
        <v>0</v>
      </c>
    </row>
    <row r="4807" spans="1:14" x14ac:dyDescent="0.25">
      <c r="A4807" t="s">
        <v>8902</v>
      </c>
      <c r="B4807" t="s">
        <v>75</v>
      </c>
      <c r="C4807" t="s">
        <v>165</v>
      </c>
      <c r="D4807" t="s">
        <v>4056</v>
      </c>
      <c r="E4807">
        <v>0</v>
      </c>
      <c r="F4807">
        <v>0</v>
      </c>
      <c r="G4807">
        <v>0</v>
      </c>
      <c r="H4807">
        <v>0</v>
      </c>
      <c r="I4807">
        <v>0</v>
      </c>
      <c r="J4807">
        <v>0</v>
      </c>
      <c r="K4807">
        <v>75</v>
      </c>
      <c r="L4807">
        <v>72</v>
      </c>
      <c r="M4807">
        <v>3</v>
      </c>
      <c r="N4807">
        <v>0</v>
      </c>
    </row>
    <row r="4808" spans="1:14" x14ac:dyDescent="0.25">
      <c r="A4808" t="s">
        <v>8903</v>
      </c>
      <c r="B4808" t="s">
        <v>75</v>
      </c>
      <c r="C4808" t="s">
        <v>165</v>
      </c>
      <c r="D4808" t="s">
        <v>4058</v>
      </c>
      <c r="E4808">
        <v>0</v>
      </c>
      <c r="F4808">
        <v>0</v>
      </c>
      <c r="G4808">
        <v>0</v>
      </c>
      <c r="H4808">
        <v>0</v>
      </c>
      <c r="I4808">
        <v>0</v>
      </c>
      <c r="J4808">
        <v>0</v>
      </c>
      <c r="K4808">
        <v>60</v>
      </c>
      <c r="L4808">
        <v>57</v>
      </c>
      <c r="M4808">
        <v>3</v>
      </c>
      <c r="N4808">
        <v>0</v>
      </c>
    </row>
    <row r="4809" spans="1:14" x14ac:dyDescent="0.25">
      <c r="A4809" t="s">
        <v>8904</v>
      </c>
      <c r="B4809" t="s">
        <v>75</v>
      </c>
      <c r="C4809" t="s">
        <v>166</v>
      </c>
      <c r="D4809" t="s">
        <v>4060</v>
      </c>
      <c r="E4809">
        <v>21</v>
      </c>
      <c r="F4809">
        <v>0</v>
      </c>
      <c r="G4809">
        <v>17</v>
      </c>
      <c r="H4809">
        <v>4</v>
      </c>
      <c r="I4809">
        <v>0</v>
      </c>
      <c r="J4809">
        <v>194</v>
      </c>
      <c r="K4809">
        <v>0</v>
      </c>
      <c r="L4809">
        <v>0</v>
      </c>
      <c r="M4809">
        <v>0</v>
      </c>
      <c r="N4809">
        <v>0</v>
      </c>
    </row>
    <row r="4810" spans="1:14" x14ac:dyDescent="0.25">
      <c r="A4810" t="s">
        <v>8905</v>
      </c>
      <c r="B4810" t="s">
        <v>75</v>
      </c>
      <c r="C4810" t="s">
        <v>166</v>
      </c>
      <c r="D4810" t="s">
        <v>4062</v>
      </c>
      <c r="E4810">
        <v>215</v>
      </c>
      <c r="F4810">
        <v>28</v>
      </c>
      <c r="G4810">
        <v>182</v>
      </c>
      <c r="H4810">
        <v>4</v>
      </c>
      <c r="I4810">
        <v>1</v>
      </c>
      <c r="J4810">
        <v>0</v>
      </c>
      <c r="K4810">
        <v>0</v>
      </c>
      <c r="L4810">
        <v>0</v>
      </c>
      <c r="M4810">
        <v>0</v>
      </c>
      <c r="N4810">
        <v>0</v>
      </c>
    </row>
    <row r="4811" spans="1:14" x14ac:dyDescent="0.25">
      <c r="A4811" t="s">
        <v>8906</v>
      </c>
      <c r="B4811" t="s">
        <v>75</v>
      </c>
      <c r="C4811" t="s">
        <v>166</v>
      </c>
      <c r="D4811" t="s">
        <v>4064</v>
      </c>
      <c r="E4811">
        <v>183</v>
      </c>
      <c r="F4811">
        <v>17</v>
      </c>
      <c r="G4811">
        <v>165</v>
      </c>
      <c r="H4811">
        <v>1</v>
      </c>
      <c r="I4811">
        <v>0</v>
      </c>
      <c r="J4811">
        <v>32</v>
      </c>
      <c r="K4811">
        <v>0</v>
      </c>
      <c r="L4811">
        <v>0</v>
      </c>
      <c r="M4811">
        <v>0</v>
      </c>
      <c r="N4811">
        <v>0</v>
      </c>
    </row>
    <row r="4812" spans="1:14" x14ac:dyDescent="0.25">
      <c r="A4812" t="s">
        <v>8907</v>
      </c>
      <c r="B4812" t="s">
        <v>75</v>
      </c>
      <c r="C4812" t="s">
        <v>166</v>
      </c>
      <c r="D4812" t="s">
        <v>4066</v>
      </c>
      <c r="E4812">
        <v>215</v>
      </c>
      <c r="F4812">
        <v>28</v>
      </c>
      <c r="G4812">
        <v>182</v>
      </c>
      <c r="H4812">
        <v>4</v>
      </c>
      <c r="I4812">
        <v>1</v>
      </c>
      <c r="J4812">
        <v>0</v>
      </c>
      <c r="K4812">
        <v>0</v>
      </c>
      <c r="L4812">
        <v>0</v>
      </c>
      <c r="M4812">
        <v>0</v>
      </c>
      <c r="N4812">
        <v>0</v>
      </c>
    </row>
    <row r="4813" spans="1:14" x14ac:dyDescent="0.25">
      <c r="A4813" t="s">
        <v>8908</v>
      </c>
      <c r="B4813" t="s">
        <v>75</v>
      </c>
      <c r="C4813" t="s">
        <v>166</v>
      </c>
      <c r="D4813" t="s">
        <v>4068</v>
      </c>
      <c r="E4813">
        <v>21</v>
      </c>
      <c r="F4813">
        <v>0</v>
      </c>
      <c r="G4813">
        <v>17</v>
      </c>
      <c r="H4813">
        <v>3</v>
      </c>
      <c r="I4813">
        <v>1</v>
      </c>
      <c r="J4813">
        <v>194</v>
      </c>
      <c r="K4813">
        <v>0</v>
      </c>
      <c r="L4813">
        <v>0</v>
      </c>
      <c r="M4813">
        <v>0</v>
      </c>
      <c r="N4813">
        <v>0</v>
      </c>
    </row>
    <row r="4814" spans="1:14" x14ac:dyDescent="0.25">
      <c r="A4814" t="s">
        <v>8909</v>
      </c>
      <c r="B4814" t="s">
        <v>75</v>
      </c>
      <c r="C4814" t="s">
        <v>166</v>
      </c>
      <c r="D4814" t="s">
        <v>4050</v>
      </c>
      <c r="E4814">
        <v>194</v>
      </c>
      <c r="F4814">
        <v>29</v>
      </c>
      <c r="G4814">
        <v>164</v>
      </c>
      <c r="H4814">
        <v>1</v>
      </c>
      <c r="I4814">
        <v>0</v>
      </c>
      <c r="J4814">
        <v>21</v>
      </c>
      <c r="K4814">
        <v>0</v>
      </c>
      <c r="L4814">
        <v>0</v>
      </c>
      <c r="M4814">
        <v>0</v>
      </c>
      <c r="N4814">
        <v>0</v>
      </c>
    </row>
    <row r="4815" spans="1:14" x14ac:dyDescent="0.25">
      <c r="A4815" t="s">
        <v>8910</v>
      </c>
      <c r="B4815" t="s">
        <v>75</v>
      </c>
      <c r="C4815" t="s">
        <v>166</v>
      </c>
      <c r="D4815" t="s">
        <v>4052</v>
      </c>
      <c r="E4815">
        <v>21</v>
      </c>
      <c r="F4815">
        <v>0</v>
      </c>
      <c r="G4815">
        <v>17</v>
      </c>
      <c r="H4815">
        <v>4</v>
      </c>
      <c r="I4815">
        <v>0</v>
      </c>
      <c r="J4815">
        <v>194</v>
      </c>
      <c r="K4815">
        <v>0</v>
      </c>
      <c r="L4815">
        <v>0</v>
      </c>
      <c r="M4815">
        <v>0</v>
      </c>
      <c r="N4815">
        <v>0</v>
      </c>
    </row>
    <row r="4816" spans="1:14" x14ac:dyDescent="0.25">
      <c r="A4816" t="s">
        <v>8911</v>
      </c>
      <c r="B4816" t="s">
        <v>75</v>
      </c>
      <c r="C4816" t="s">
        <v>166</v>
      </c>
      <c r="D4816" t="s">
        <v>4054</v>
      </c>
      <c r="E4816">
        <v>183</v>
      </c>
      <c r="F4816">
        <v>17</v>
      </c>
      <c r="G4816">
        <v>165</v>
      </c>
      <c r="H4816">
        <v>1</v>
      </c>
      <c r="I4816">
        <v>0</v>
      </c>
      <c r="J4816">
        <v>32</v>
      </c>
      <c r="K4816">
        <v>0</v>
      </c>
      <c r="L4816">
        <v>0</v>
      </c>
      <c r="M4816">
        <v>0</v>
      </c>
      <c r="N4816">
        <v>0</v>
      </c>
    </row>
    <row r="4817" spans="1:14" x14ac:dyDescent="0.25">
      <c r="A4817" t="s">
        <v>8912</v>
      </c>
      <c r="B4817" t="s">
        <v>75</v>
      </c>
      <c r="C4817" t="s">
        <v>166</v>
      </c>
      <c r="D4817" t="s">
        <v>4056</v>
      </c>
      <c r="E4817">
        <v>0</v>
      </c>
      <c r="F4817">
        <v>0</v>
      </c>
      <c r="G4817">
        <v>0</v>
      </c>
      <c r="H4817">
        <v>0</v>
      </c>
      <c r="I4817">
        <v>0</v>
      </c>
      <c r="J4817">
        <v>0</v>
      </c>
      <c r="K4817">
        <v>166</v>
      </c>
      <c r="L4817">
        <v>166</v>
      </c>
      <c r="M4817">
        <v>0</v>
      </c>
      <c r="N4817">
        <v>0</v>
      </c>
    </row>
    <row r="4818" spans="1:14" x14ac:dyDescent="0.25">
      <c r="A4818" t="s">
        <v>8913</v>
      </c>
      <c r="B4818" t="s">
        <v>75</v>
      </c>
      <c r="C4818" t="s">
        <v>166</v>
      </c>
      <c r="D4818" t="s">
        <v>4058</v>
      </c>
      <c r="E4818">
        <v>0</v>
      </c>
      <c r="F4818">
        <v>0</v>
      </c>
      <c r="G4818">
        <v>0</v>
      </c>
      <c r="H4818">
        <v>0</v>
      </c>
      <c r="I4818">
        <v>0</v>
      </c>
      <c r="J4818">
        <v>0</v>
      </c>
      <c r="K4818">
        <v>141</v>
      </c>
      <c r="L4818">
        <v>141</v>
      </c>
      <c r="M4818">
        <v>0</v>
      </c>
      <c r="N4818">
        <v>0</v>
      </c>
    </row>
    <row r="4819" spans="1:14" x14ac:dyDescent="0.25">
      <c r="A4819" t="s">
        <v>8914</v>
      </c>
      <c r="B4819" t="s">
        <v>75</v>
      </c>
      <c r="C4819" t="s">
        <v>167</v>
      </c>
      <c r="D4819" t="s">
        <v>4060</v>
      </c>
      <c r="E4819">
        <v>8</v>
      </c>
      <c r="F4819">
        <v>3</v>
      </c>
      <c r="G4819">
        <v>5</v>
      </c>
      <c r="H4819">
        <v>0</v>
      </c>
      <c r="I4819">
        <v>0</v>
      </c>
      <c r="J4819">
        <v>105</v>
      </c>
      <c r="K4819">
        <v>0</v>
      </c>
      <c r="L4819">
        <v>0</v>
      </c>
      <c r="M4819">
        <v>0</v>
      </c>
      <c r="N4819">
        <v>0</v>
      </c>
    </row>
    <row r="4820" spans="1:14" x14ac:dyDescent="0.25">
      <c r="A4820" t="s">
        <v>8915</v>
      </c>
      <c r="B4820" t="s">
        <v>75</v>
      </c>
      <c r="C4820" t="s">
        <v>167</v>
      </c>
      <c r="D4820" t="s">
        <v>4062</v>
      </c>
      <c r="E4820">
        <v>113</v>
      </c>
      <c r="F4820">
        <v>19</v>
      </c>
      <c r="G4820">
        <v>92</v>
      </c>
      <c r="H4820">
        <v>1</v>
      </c>
      <c r="I4820">
        <v>1</v>
      </c>
      <c r="J4820">
        <v>0</v>
      </c>
      <c r="K4820">
        <v>0</v>
      </c>
      <c r="L4820">
        <v>0</v>
      </c>
      <c r="M4820">
        <v>0</v>
      </c>
      <c r="N4820">
        <v>0</v>
      </c>
    </row>
    <row r="4821" spans="1:14" x14ac:dyDescent="0.25">
      <c r="A4821" t="s">
        <v>8916</v>
      </c>
      <c r="B4821" t="s">
        <v>75</v>
      </c>
      <c r="C4821" t="s">
        <v>167</v>
      </c>
      <c r="D4821" t="s">
        <v>4064</v>
      </c>
      <c r="E4821">
        <v>101</v>
      </c>
      <c r="F4821">
        <v>15</v>
      </c>
      <c r="G4821">
        <v>85</v>
      </c>
      <c r="H4821">
        <v>1</v>
      </c>
      <c r="I4821">
        <v>0</v>
      </c>
      <c r="J4821">
        <v>12</v>
      </c>
      <c r="K4821">
        <v>0</v>
      </c>
      <c r="L4821">
        <v>0</v>
      </c>
      <c r="M4821">
        <v>0</v>
      </c>
      <c r="N4821">
        <v>0</v>
      </c>
    </row>
    <row r="4822" spans="1:14" x14ac:dyDescent="0.25">
      <c r="A4822" t="s">
        <v>8917</v>
      </c>
      <c r="B4822" t="s">
        <v>75</v>
      </c>
      <c r="C4822" t="s">
        <v>167</v>
      </c>
      <c r="D4822" t="s">
        <v>4066</v>
      </c>
      <c r="E4822">
        <v>113</v>
      </c>
      <c r="F4822">
        <v>19</v>
      </c>
      <c r="G4822">
        <v>92</v>
      </c>
      <c r="H4822">
        <v>1</v>
      </c>
      <c r="I4822">
        <v>1</v>
      </c>
      <c r="J4822">
        <v>0</v>
      </c>
      <c r="K4822">
        <v>0</v>
      </c>
      <c r="L4822">
        <v>0</v>
      </c>
      <c r="M4822">
        <v>0</v>
      </c>
      <c r="N4822">
        <v>0</v>
      </c>
    </row>
    <row r="4823" spans="1:14" x14ac:dyDescent="0.25">
      <c r="A4823" t="s">
        <v>8918</v>
      </c>
      <c r="B4823" t="s">
        <v>75</v>
      </c>
      <c r="C4823" t="s">
        <v>167</v>
      </c>
      <c r="D4823" t="s">
        <v>4068</v>
      </c>
      <c r="E4823">
        <v>8</v>
      </c>
      <c r="F4823">
        <v>3</v>
      </c>
      <c r="G4823">
        <v>5</v>
      </c>
      <c r="H4823">
        <v>0</v>
      </c>
      <c r="I4823">
        <v>0</v>
      </c>
      <c r="J4823">
        <v>105</v>
      </c>
      <c r="K4823">
        <v>0</v>
      </c>
      <c r="L4823">
        <v>0</v>
      </c>
      <c r="M4823">
        <v>0</v>
      </c>
      <c r="N4823">
        <v>0</v>
      </c>
    </row>
    <row r="4824" spans="1:14" x14ac:dyDescent="0.25">
      <c r="A4824" t="s">
        <v>8919</v>
      </c>
      <c r="B4824" t="s">
        <v>75</v>
      </c>
      <c r="C4824" t="s">
        <v>167</v>
      </c>
      <c r="D4824" t="s">
        <v>4050</v>
      </c>
      <c r="E4824">
        <v>105</v>
      </c>
      <c r="F4824">
        <v>23</v>
      </c>
      <c r="G4824">
        <v>80</v>
      </c>
      <c r="H4824">
        <v>1</v>
      </c>
      <c r="I4824">
        <v>1</v>
      </c>
      <c r="J4824">
        <v>8</v>
      </c>
      <c r="K4824">
        <v>0</v>
      </c>
      <c r="L4824">
        <v>0</v>
      </c>
      <c r="M4824">
        <v>0</v>
      </c>
      <c r="N4824">
        <v>0</v>
      </c>
    </row>
    <row r="4825" spans="1:14" x14ac:dyDescent="0.25">
      <c r="A4825" t="s">
        <v>8920</v>
      </c>
      <c r="B4825" t="s">
        <v>75</v>
      </c>
      <c r="C4825" t="s">
        <v>167</v>
      </c>
      <c r="D4825" t="s">
        <v>4052</v>
      </c>
      <c r="E4825">
        <v>8</v>
      </c>
      <c r="F4825">
        <v>3</v>
      </c>
      <c r="G4825">
        <v>5</v>
      </c>
      <c r="H4825">
        <v>0</v>
      </c>
      <c r="I4825">
        <v>0</v>
      </c>
      <c r="J4825">
        <v>105</v>
      </c>
      <c r="K4825">
        <v>0</v>
      </c>
      <c r="L4825">
        <v>0</v>
      </c>
      <c r="M4825">
        <v>0</v>
      </c>
      <c r="N4825">
        <v>0</v>
      </c>
    </row>
    <row r="4826" spans="1:14" x14ac:dyDescent="0.25">
      <c r="A4826" t="s">
        <v>8921</v>
      </c>
      <c r="B4826" t="s">
        <v>75</v>
      </c>
      <c r="C4826" t="s">
        <v>167</v>
      </c>
      <c r="D4826" t="s">
        <v>4054</v>
      </c>
      <c r="E4826">
        <v>103</v>
      </c>
      <c r="F4826">
        <v>15</v>
      </c>
      <c r="G4826">
        <v>86</v>
      </c>
      <c r="H4826">
        <v>2</v>
      </c>
      <c r="I4826">
        <v>0</v>
      </c>
      <c r="J4826">
        <v>10</v>
      </c>
      <c r="K4826">
        <v>0</v>
      </c>
      <c r="L4826">
        <v>0</v>
      </c>
      <c r="M4826">
        <v>0</v>
      </c>
      <c r="N4826">
        <v>0</v>
      </c>
    </row>
    <row r="4827" spans="1:14" x14ac:dyDescent="0.25">
      <c r="A4827" t="s">
        <v>8922</v>
      </c>
      <c r="B4827" t="s">
        <v>75</v>
      </c>
      <c r="C4827" t="s">
        <v>167</v>
      </c>
      <c r="D4827" t="s">
        <v>4056</v>
      </c>
      <c r="E4827">
        <v>0</v>
      </c>
      <c r="F4827">
        <v>0</v>
      </c>
      <c r="G4827">
        <v>0</v>
      </c>
      <c r="H4827">
        <v>0</v>
      </c>
      <c r="I4827">
        <v>0</v>
      </c>
      <c r="J4827">
        <v>0</v>
      </c>
      <c r="K4827">
        <v>77</v>
      </c>
      <c r="L4827">
        <v>77</v>
      </c>
      <c r="M4827">
        <v>0</v>
      </c>
      <c r="N4827">
        <v>0</v>
      </c>
    </row>
    <row r="4828" spans="1:14" x14ac:dyDescent="0.25">
      <c r="A4828" t="s">
        <v>8923</v>
      </c>
      <c r="B4828" t="s">
        <v>75</v>
      </c>
      <c r="C4828" t="s">
        <v>167</v>
      </c>
      <c r="D4828" t="s">
        <v>4058</v>
      </c>
      <c r="E4828">
        <v>0</v>
      </c>
      <c r="F4828">
        <v>0</v>
      </c>
      <c r="G4828">
        <v>0</v>
      </c>
      <c r="H4828">
        <v>0</v>
      </c>
      <c r="I4828">
        <v>0</v>
      </c>
      <c r="J4828">
        <v>0</v>
      </c>
      <c r="K4828">
        <v>63</v>
      </c>
      <c r="L4828">
        <v>63</v>
      </c>
      <c r="M4828">
        <v>0</v>
      </c>
      <c r="N4828">
        <v>0</v>
      </c>
    </row>
    <row r="4829" spans="1:14" x14ac:dyDescent="0.25">
      <c r="A4829" t="s">
        <v>8924</v>
      </c>
      <c r="B4829" t="s">
        <v>75</v>
      </c>
      <c r="C4829" t="s">
        <v>168</v>
      </c>
      <c r="D4829" t="s">
        <v>4060</v>
      </c>
      <c r="E4829">
        <v>12</v>
      </c>
      <c r="F4829">
        <v>0</v>
      </c>
      <c r="G4829">
        <v>11</v>
      </c>
      <c r="H4829">
        <v>1</v>
      </c>
      <c r="I4829">
        <v>0</v>
      </c>
      <c r="J4829">
        <v>56</v>
      </c>
      <c r="K4829">
        <v>0</v>
      </c>
      <c r="L4829">
        <v>0</v>
      </c>
      <c r="M4829">
        <v>0</v>
      </c>
      <c r="N4829">
        <v>0</v>
      </c>
    </row>
    <row r="4830" spans="1:14" x14ac:dyDescent="0.25">
      <c r="A4830" t="s">
        <v>8925</v>
      </c>
      <c r="B4830" t="s">
        <v>75</v>
      </c>
      <c r="C4830" t="s">
        <v>168</v>
      </c>
      <c r="D4830" t="s">
        <v>4062</v>
      </c>
      <c r="E4830">
        <v>68</v>
      </c>
      <c r="F4830">
        <v>19</v>
      </c>
      <c r="G4830">
        <v>48</v>
      </c>
      <c r="H4830">
        <v>0</v>
      </c>
      <c r="I4830">
        <v>1</v>
      </c>
      <c r="J4830">
        <v>0</v>
      </c>
      <c r="K4830">
        <v>0</v>
      </c>
      <c r="L4830">
        <v>0</v>
      </c>
      <c r="M4830">
        <v>0</v>
      </c>
      <c r="N4830">
        <v>0</v>
      </c>
    </row>
    <row r="4831" spans="1:14" x14ac:dyDescent="0.25">
      <c r="A4831" t="s">
        <v>8926</v>
      </c>
      <c r="B4831" t="s">
        <v>75</v>
      </c>
      <c r="C4831" t="s">
        <v>168</v>
      </c>
      <c r="D4831" t="s">
        <v>4064</v>
      </c>
      <c r="E4831">
        <v>51</v>
      </c>
      <c r="F4831">
        <v>14</v>
      </c>
      <c r="G4831">
        <v>37</v>
      </c>
      <c r="H4831">
        <v>0</v>
      </c>
      <c r="I4831">
        <v>0</v>
      </c>
      <c r="J4831">
        <v>17</v>
      </c>
      <c r="K4831">
        <v>0</v>
      </c>
      <c r="L4831">
        <v>0</v>
      </c>
      <c r="M4831">
        <v>0</v>
      </c>
      <c r="N4831">
        <v>0</v>
      </c>
    </row>
    <row r="4832" spans="1:14" x14ac:dyDescent="0.25">
      <c r="A4832" t="s">
        <v>8927</v>
      </c>
      <c r="B4832" t="s">
        <v>75</v>
      </c>
      <c r="C4832" t="s">
        <v>168</v>
      </c>
      <c r="D4832" t="s">
        <v>4066</v>
      </c>
      <c r="E4832">
        <v>68</v>
      </c>
      <c r="F4832">
        <v>19</v>
      </c>
      <c r="G4832">
        <v>48</v>
      </c>
      <c r="H4832">
        <v>0</v>
      </c>
      <c r="I4832">
        <v>1</v>
      </c>
      <c r="J4832">
        <v>0</v>
      </c>
      <c r="K4832">
        <v>0</v>
      </c>
      <c r="L4832">
        <v>0</v>
      </c>
      <c r="M4832">
        <v>0</v>
      </c>
      <c r="N4832">
        <v>0</v>
      </c>
    </row>
    <row r="4833" spans="1:14" x14ac:dyDescent="0.25">
      <c r="A4833" t="s">
        <v>8928</v>
      </c>
      <c r="B4833" t="s">
        <v>75</v>
      </c>
      <c r="C4833" t="s">
        <v>168</v>
      </c>
      <c r="D4833" t="s">
        <v>4068</v>
      </c>
      <c r="E4833">
        <v>12</v>
      </c>
      <c r="F4833">
        <v>0</v>
      </c>
      <c r="G4833">
        <v>11</v>
      </c>
      <c r="H4833">
        <v>0</v>
      </c>
      <c r="I4833">
        <v>1</v>
      </c>
      <c r="J4833">
        <v>56</v>
      </c>
      <c r="K4833">
        <v>0</v>
      </c>
      <c r="L4833">
        <v>0</v>
      </c>
      <c r="M4833">
        <v>0</v>
      </c>
      <c r="N4833">
        <v>0</v>
      </c>
    </row>
    <row r="4834" spans="1:14" x14ac:dyDescent="0.25">
      <c r="A4834" t="s">
        <v>8929</v>
      </c>
      <c r="B4834" t="s">
        <v>75</v>
      </c>
      <c r="C4834" t="s">
        <v>168</v>
      </c>
      <c r="D4834" t="s">
        <v>4050</v>
      </c>
      <c r="E4834">
        <v>56</v>
      </c>
      <c r="F4834">
        <v>21</v>
      </c>
      <c r="G4834">
        <v>35</v>
      </c>
      <c r="H4834">
        <v>0</v>
      </c>
      <c r="I4834">
        <v>0</v>
      </c>
      <c r="J4834">
        <v>12</v>
      </c>
      <c r="K4834">
        <v>0</v>
      </c>
      <c r="L4834">
        <v>0</v>
      </c>
      <c r="M4834">
        <v>0</v>
      </c>
      <c r="N4834">
        <v>0</v>
      </c>
    </row>
    <row r="4835" spans="1:14" x14ac:dyDescent="0.25">
      <c r="A4835" t="s">
        <v>8930</v>
      </c>
      <c r="B4835" t="s">
        <v>75</v>
      </c>
      <c r="C4835" t="s">
        <v>168</v>
      </c>
      <c r="D4835" t="s">
        <v>4052</v>
      </c>
      <c r="E4835">
        <v>12</v>
      </c>
      <c r="F4835">
        <v>0</v>
      </c>
      <c r="G4835">
        <v>11</v>
      </c>
      <c r="H4835">
        <v>1</v>
      </c>
      <c r="I4835">
        <v>0</v>
      </c>
      <c r="J4835">
        <v>56</v>
      </c>
      <c r="K4835">
        <v>0</v>
      </c>
      <c r="L4835">
        <v>0</v>
      </c>
      <c r="M4835">
        <v>0</v>
      </c>
      <c r="N4835">
        <v>0</v>
      </c>
    </row>
    <row r="4836" spans="1:14" x14ac:dyDescent="0.25">
      <c r="A4836" t="s">
        <v>8931</v>
      </c>
      <c r="B4836" t="s">
        <v>75</v>
      </c>
      <c r="C4836" t="s">
        <v>168</v>
      </c>
      <c r="D4836" t="s">
        <v>4054</v>
      </c>
      <c r="E4836">
        <v>52</v>
      </c>
      <c r="F4836">
        <v>15</v>
      </c>
      <c r="G4836">
        <v>37</v>
      </c>
      <c r="H4836">
        <v>0</v>
      </c>
      <c r="I4836">
        <v>0</v>
      </c>
      <c r="J4836">
        <v>16</v>
      </c>
      <c r="K4836">
        <v>0</v>
      </c>
      <c r="L4836">
        <v>0</v>
      </c>
      <c r="M4836">
        <v>0</v>
      </c>
      <c r="N4836">
        <v>0</v>
      </c>
    </row>
    <row r="4837" spans="1:14" x14ac:dyDescent="0.25">
      <c r="A4837" t="s">
        <v>8932</v>
      </c>
      <c r="B4837" t="s">
        <v>75</v>
      </c>
      <c r="C4837" t="s">
        <v>168</v>
      </c>
      <c r="D4837" t="s">
        <v>4056</v>
      </c>
      <c r="E4837">
        <v>0</v>
      </c>
      <c r="F4837">
        <v>0</v>
      </c>
      <c r="G4837">
        <v>0</v>
      </c>
      <c r="H4837">
        <v>0</v>
      </c>
      <c r="I4837">
        <v>0</v>
      </c>
      <c r="J4837">
        <v>0</v>
      </c>
      <c r="K4837">
        <v>47</v>
      </c>
      <c r="L4837">
        <v>46</v>
      </c>
      <c r="M4837">
        <v>0</v>
      </c>
      <c r="N4837">
        <v>1</v>
      </c>
    </row>
    <row r="4838" spans="1:14" x14ac:dyDescent="0.25">
      <c r="A4838" t="s">
        <v>8933</v>
      </c>
      <c r="B4838" t="s">
        <v>75</v>
      </c>
      <c r="C4838" t="s">
        <v>168</v>
      </c>
      <c r="D4838" t="s">
        <v>4058</v>
      </c>
      <c r="E4838">
        <v>0</v>
      </c>
      <c r="F4838">
        <v>0</v>
      </c>
      <c r="G4838">
        <v>0</v>
      </c>
      <c r="H4838">
        <v>0</v>
      </c>
      <c r="I4838">
        <v>0</v>
      </c>
      <c r="J4838">
        <v>0</v>
      </c>
      <c r="K4838">
        <v>35</v>
      </c>
      <c r="L4838">
        <v>34</v>
      </c>
      <c r="M4838">
        <v>0</v>
      </c>
      <c r="N4838">
        <v>1</v>
      </c>
    </row>
    <row r="4839" spans="1:14" x14ac:dyDescent="0.25">
      <c r="A4839" t="s">
        <v>8934</v>
      </c>
      <c r="B4839" t="s">
        <v>75</v>
      </c>
      <c r="C4839" t="s">
        <v>169</v>
      </c>
      <c r="D4839" t="s">
        <v>4060</v>
      </c>
      <c r="E4839">
        <v>16</v>
      </c>
      <c r="F4839">
        <v>4</v>
      </c>
      <c r="G4839">
        <v>8</v>
      </c>
      <c r="H4839">
        <v>4</v>
      </c>
      <c r="I4839">
        <v>0</v>
      </c>
      <c r="J4839">
        <v>89</v>
      </c>
      <c r="K4839">
        <v>0</v>
      </c>
      <c r="L4839">
        <v>0</v>
      </c>
      <c r="M4839">
        <v>0</v>
      </c>
      <c r="N4839">
        <v>0</v>
      </c>
    </row>
    <row r="4840" spans="1:14" x14ac:dyDescent="0.25">
      <c r="A4840" t="s">
        <v>8935</v>
      </c>
      <c r="B4840" t="s">
        <v>75</v>
      </c>
      <c r="C4840" t="s">
        <v>169</v>
      </c>
      <c r="D4840" t="s">
        <v>4062</v>
      </c>
      <c r="E4840">
        <v>105</v>
      </c>
      <c r="F4840">
        <v>28</v>
      </c>
      <c r="G4840">
        <v>72</v>
      </c>
      <c r="H4840">
        <v>4</v>
      </c>
      <c r="I4840">
        <v>1</v>
      </c>
      <c r="J4840">
        <v>0</v>
      </c>
      <c r="K4840">
        <v>0</v>
      </c>
      <c r="L4840">
        <v>0</v>
      </c>
      <c r="M4840">
        <v>0</v>
      </c>
      <c r="N4840">
        <v>0</v>
      </c>
    </row>
    <row r="4841" spans="1:14" x14ac:dyDescent="0.25">
      <c r="A4841" t="s">
        <v>8936</v>
      </c>
      <c r="B4841" t="s">
        <v>75</v>
      </c>
      <c r="C4841" t="s">
        <v>169</v>
      </c>
      <c r="D4841" t="s">
        <v>4064</v>
      </c>
      <c r="E4841">
        <v>87</v>
      </c>
      <c r="F4841">
        <v>24</v>
      </c>
      <c r="G4841">
        <v>62</v>
      </c>
      <c r="H4841">
        <v>1</v>
      </c>
      <c r="I4841">
        <v>0</v>
      </c>
      <c r="J4841">
        <v>18</v>
      </c>
      <c r="K4841">
        <v>0</v>
      </c>
      <c r="L4841">
        <v>0</v>
      </c>
      <c r="M4841">
        <v>0</v>
      </c>
      <c r="N4841">
        <v>0</v>
      </c>
    </row>
    <row r="4842" spans="1:14" x14ac:dyDescent="0.25">
      <c r="A4842" t="s">
        <v>8937</v>
      </c>
      <c r="B4842" t="s">
        <v>75</v>
      </c>
      <c r="C4842" t="s">
        <v>169</v>
      </c>
      <c r="D4842" t="s">
        <v>4066</v>
      </c>
      <c r="E4842">
        <v>105</v>
      </c>
      <c r="F4842">
        <v>28</v>
      </c>
      <c r="G4842">
        <v>72</v>
      </c>
      <c r="H4842">
        <v>4</v>
      </c>
      <c r="I4842">
        <v>1</v>
      </c>
      <c r="J4842">
        <v>0</v>
      </c>
      <c r="K4842">
        <v>0</v>
      </c>
      <c r="L4842">
        <v>0</v>
      </c>
      <c r="M4842">
        <v>0</v>
      </c>
      <c r="N4842">
        <v>0</v>
      </c>
    </row>
    <row r="4843" spans="1:14" x14ac:dyDescent="0.25">
      <c r="A4843" t="s">
        <v>8938</v>
      </c>
      <c r="B4843" t="s">
        <v>75</v>
      </c>
      <c r="C4843" t="s">
        <v>169</v>
      </c>
      <c r="D4843" t="s">
        <v>4068</v>
      </c>
      <c r="E4843">
        <v>16</v>
      </c>
      <c r="F4843">
        <v>2</v>
      </c>
      <c r="G4843">
        <v>10</v>
      </c>
      <c r="H4843">
        <v>3</v>
      </c>
      <c r="I4843">
        <v>1</v>
      </c>
      <c r="J4843">
        <v>89</v>
      </c>
      <c r="K4843">
        <v>0</v>
      </c>
      <c r="L4843">
        <v>0</v>
      </c>
      <c r="M4843">
        <v>0</v>
      </c>
      <c r="N4843">
        <v>0</v>
      </c>
    </row>
    <row r="4844" spans="1:14" x14ac:dyDescent="0.25">
      <c r="A4844" t="s">
        <v>8939</v>
      </c>
      <c r="B4844" t="s">
        <v>75</v>
      </c>
      <c r="C4844" t="s">
        <v>169</v>
      </c>
      <c r="D4844" t="s">
        <v>4050</v>
      </c>
      <c r="E4844">
        <v>89</v>
      </c>
      <c r="F4844">
        <v>30</v>
      </c>
      <c r="G4844">
        <v>58</v>
      </c>
      <c r="H4844">
        <v>1</v>
      </c>
      <c r="I4844">
        <v>0</v>
      </c>
      <c r="J4844">
        <v>16</v>
      </c>
      <c r="K4844">
        <v>0</v>
      </c>
      <c r="L4844">
        <v>0</v>
      </c>
      <c r="M4844">
        <v>0</v>
      </c>
      <c r="N4844">
        <v>0</v>
      </c>
    </row>
    <row r="4845" spans="1:14" x14ac:dyDescent="0.25">
      <c r="A4845" t="s">
        <v>8940</v>
      </c>
      <c r="B4845" t="s">
        <v>75</v>
      </c>
      <c r="C4845" t="s">
        <v>169</v>
      </c>
      <c r="D4845" t="s">
        <v>4052</v>
      </c>
      <c r="E4845">
        <v>16</v>
      </c>
      <c r="F4845">
        <v>2</v>
      </c>
      <c r="G4845">
        <v>10</v>
      </c>
      <c r="H4845">
        <v>4</v>
      </c>
      <c r="I4845">
        <v>0</v>
      </c>
      <c r="J4845">
        <v>89</v>
      </c>
      <c r="K4845">
        <v>0</v>
      </c>
      <c r="L4845">
        <v>0</v>
      </c>
      <c r="M4845">
        <v>0</v>
      </c>
      <c r="N4845">
        <v>0</v>
      </c>
    </row>
    <row r="4846" spans="1:14" x14ac:dyDescent="0.25">
      <c r="A4846" t="s">
        <v>8941</v>
      </c>
      <c r="B4846" t="s">
        <v>75</v>
      </c>
      <c r="C4846" t="s">
        <v>169</v>
      </c>
      <c r="D4846" t="s">
        <v>4054</v>
      </c>
      <c r="E4846">
        <v>87</v>
      </c>
      <c r="F4846">
        <v>24</v>
      </c>
      <c r="G4846">
        <v>62</v>
      </c>
      <c r="H4846">
        <v>1</v>
      </c>
      <c r="I4846">
        <v>0</v>
      </c>
      <c r="J4846">
        <v>18</v>
      </c>
      <c r="K4846">
        <v>0</v>
      </c>
      <c r="L4846">
        <v>0</v>
      </c>
      <c r="M4846">
        <v>0</v>
      </c>
      <c r="N4846">
        <v>0</v>
      </c>
    </row>
    <row r="4847" spans="1:14" x14ac:dyDescent="0.25">
      <c r="A4847" t="s">
        <v>8942</v>
      </c>
      <c r="B4847" t="s">
        <v>75</v>
      </c>
      <c r="C4847" t="s">
        <v>169</v>
      </c>
      <c r="D4847" t="s">
        <v>4056</v>
      </c>
      <c r="E4847">
        <v>0</v>
      </c>
      <c r="F4847">
        <v>0</v>
      </c>
      <c r="G4847">
        <v>0</v>
      </c>
      <c r="H4847">
        <v>0</v>
      </c>
      <c r="I4847">
        <v>0</v>
      </c>
      <c r="J4847">
        <v>0</v>
      </c>
      <c r="K4847">
        <v>88</v>
      </c>
      <c r="L4847">
        <v>87</v>
      </c>
      <c r="M4847">
        <v>0</v>
      </c>
      <c r="N4847">
        <v>1</v>
      </c>
    </row>
    <row r="4848" spans="1:14" x14ac:dyDescent="0.25">
      <c r="A4848" t="s">
        <v>8943</v>
      </c>
      <c r="B4848" t="s">
        <v>75</v>
      </c>
      <c r="C4848" t="s">
        <v>169</v>
      </c>
      <c r="D4848" t="s">
        <v>4058</v>
      </c>
      <c r="E4848">
        <v>0</v>
      </c>
      <c r="F4848">
        <v>0</v>
      </c>
      <c r="G4848">
        <v>0</v>
      </c>
      <c r="H4848">
        <v>0</v>
      </c>
      <c r="I4848">
        <v>0</v>
      </c>
      <c r="J4848">
        <v>0</v>
      </c>
      <c r="K4848">
        <v>78</v>
      </c>
      <c r="L4848">
        <v>78</v>
      </c>
      <c r="M4848">
        <v>0</v>
      </c>
      <c r="N4848">
        <v>0</v>
      </c>
    </row>
    <row r="4849" spans="1:14" x14ac:dyDescent="0.25">
      <c r="A4849" t="s">
        <v>8944</v>
      </c>
      <c r="B4849" t="s">
        <v>75</v>
      </c>
      <c r="C4849" t="s">
        <v>170</v>
      </c>
      <c r="D4849" t="s">
        <v>4060</v>
      </c>
      <c r="E4849">
        <v>6</v>
      </c>
      <c r="F4849">
        <v>2</v>
      </c>
      <c r="G4849">
        <v>4</v>
      </c>
      <c r="H4849">
        <v>0</v>
      </c>
      <c r="I4849">
        <v>0</v>
      </c>
      <c r="J4849">
        <v>71</v>
      </c>
      <c r="K4849">
        <v>0</v>
      </c>
      <c r="L4849">
        <v>0</v>
      </c>
      <c r="M4849">
        <v>0</v>
      </c>
      <c r="N4849">
        <v>0</v>
      </c>
    </row>
    <row r="4850" spans="1:14" x14ac:dyDescent="0.25">
      <c r="A4850" t="s">
        <v>8945</v>
      </c>
      <c r="B4850" t="s">
        <v>75</v>
      </c>
      <c r="C4850" t="s">
        <v>170</v>
      </c>
      <c r="D4850" t="s">
        <v>4062</v>
      </c>
      <c r="E4850">
        <v>77</v>
      </c>
      <c r="F4850">
        <v>13</v>
      </c>
      <c r="G4850">
        <v>62</v>
      </c>
      <c r="H4850">
        <v>2</v>
      </c>
      <c r="I4850">
        <v>0</v>
      </c>
      <c r="J4850">
        <v>0</v>
      </c>
      <c r="K4850">
        <v>0</v>
      </c>
      <c r="L4850">
        <v>0</v>
      </c>
      <c r="M4850">
        <v>0</v>
      </c>
      <c r="N4850">
        <v>0</v>
      </c>
    </row>
    <row r="4851" spans="1:14" x14ac:dyDescent="0.25">
      <c r="A4851" t="s">
        <v>8946</v>
      </c>
      <c r="B4851" t="s">
        <v>75</v>
      </c>
      <c r="C4851" t="s">
        <v>170</v>
      </c>
      <c r="D4851" t="s">
        <v>4064</v>
      </c>
      <c r="E4851">
        <v>68</v>
      </c>
      <c r="F4851">
        <v>8</v>
      </c>
      <c r="G4851">
        <v>58</v>
      </c>
      <c r="H4851">
        <v>2</v>
      </c>
      <c r="I4851">
        <v>0</v>
      </c>
      <c r="J4851">
        <v>9</v>
      </c>
      <c r="K4851">
        <v>0</v>
      </c>
      <c r="L4851">
        <v>0</v>
      </c>
      <c r="M4851">
        <v>0</v>
      </c>
      <c r="N4851">
        <v>0</v>
      </c>
    </row>
    <row r="4852" spans="1:14" x14ac:dyDescent="0.25">
      <c r="A4852" t="s">
        <v>8947</v>
      </c>
      <c r="B4852" t="s">
        <v>75</v>
      </c>
      <c r="C4852" t="s">
        <v>170</v>
      </c>
      <c r="D4852" t="s">
        <v>4066</v>
      </c>
      <c r="E4852">
        <v>77</v>
      </c>
      <c r="F4852">
        <v>13</v>
      </c>
      <c r="G4852">
        <v>62</v>
      </c>
      <c r="H4852">
        <v>2</v>
      </c>
      <c r="I4852">
        <v>0</v>
      </c>
      <c r="J4852">
        <v>0</v>
      </c>
      <c r="K4852">
        <v>0</v>
      </c>
      <c r="L4852">
        <v>0</v>
      </c>
      <c r="M4852">
        <v>0</v>
      </c>
      <c r="N4852">
        <v>0</v>
      </c>
    </row>
    <row r="4853" spans="1:14" x14ac:dyDescent="0.25">
      <c r="A4853" t="s">
        <v>8948</v>
      </c>
      <c r="B4853" t="s">
        <v>75</v>
      </c>
      <c r="C4853" t="s">
        <v>170</v>
      </c>
      <c r="D4853" t="s">
        <v>4068</v>
      </c>
      <c r="E4853">
        <v>6</v>
      </c>
      <c r="F4853">
        <v>3</v>
      </c>
      <c r="G4853">
        <v>3</v>
      </c>
      <c r="H4853">
        <v>0</v>
      </c>
      <c r="I4853">
        <v>0</v>
      </c>
      <c r="J4853">
        <v>71</v>
      </c>
      <c r="K4853">
        <v>0</v>
      </c>
      <c r="L4853">
        <v>0</v>
      </c>
      <c r="M4853">
        <v>0</v>
      </c>
      <c r="N4853">
        <v>0</v>
      </c>
    </row>
    <row r="4854" spans="1:14" x14ac:dyDescent="0.25">
      <c r="A4854" t="s">
        <v>8949</v>
      </c>
      <c r="B4854" t="s">
        <v>75</v>
      </c>
      <c r="C4854" t="s">
        <v>170</v>
      </c>
      <c r="D4854" t="s">
        <v>4050</v>
      </c>
      <c r="E4854">
        <v>71</v>
      </c>
      <c r="F4854">
        <v>14</v>
      </c>
      <c r="G4854">
        <v>55</v>
      </c>
      <c r="H4854">
        <v>2</v>
      </c>
      <c r="I4854">
        <v>0</v>
      </c>
      <c r="J4854">
        <v>6</v>
      </c>
      <c r="K4854">
        <v>0</v>
      </c>
      <c r="L4854">
        <v>0</v>
      </c>
      <c r="M4854">
        <v>0</v>
      </c>
      <c r="N4854">
        <v>0</v>
      </c>
    </row>
    <row r="4855" spans="1:14" x14ac:dyDescent="0.25">
      <c r="A4855" t="s">
        <v>8950</v>
      </c>
      <c r="B4855" t="s">
        <v>75</v>
      </c>
      <c r="C4855" t="s">
        <v>170</v>
      </c>
      <c r="D4855" t="s">
        <v>4052</v>
      </c>
      <c r="E4855">
        <v>6</v>
      </c>
      <c r="F4855">
        <v>3</v>
      </c>
      <c r="G4855">
        <v>3</v>
      </c>
      <c r="H4855">
        <v>0</v>
      </c>
      <c r="I4855">
        <v>0</v>
      </c>
      <c r="J4855">
        <v>71</v>
      </c>
      <c r="K4855">
        <v>0</v>
      </c>
      <c r="L4855">
        <v>0</v>
      </c>
      <c r="M4855">
        <v>0</v>
      </c>
      <c r="N4855">
        <v>0</v>
      </c>
    </row>
    <row r="4856" spans="1:14" x14ac:dyDescent="0.25">
      <c r="A4856" t="s">
        <v>8951</v>
      </c>
      <c r="B4856" t="s">
        <v>75</v>
      </c>
      <c r="C4856" t="s">
        <v>170</v>
      </c>
      <c r="D4856" t="s">
        <v>4054</v>
      </c>
      <c r="E4856">
        <v>68</v>
      </c>
      <c r="F4856">
        <v>8</v>
      </c>
      <c r="G4856">
        <v>58</v>
      </c>
      <c r="H4856">
        <v>2</v>
      </c>
      <c r="I4856">
        <v>0</v>
      </c>
      <c r="J4856">
        <v>9</v>
      </c>
      <c r="K4856">
        <v>0</v>
      </c>
      <c r="L4856">
        <v>0</v>
      </c>
      <c r="M4856">
        <v>0</v>
      </c>
      <c r="N4856">
        <v>0</v>
      </c>
    </row>
    <row r="4857" spans="1:14" x14ac:dyDescent="0.25">
      <c r="A4857" t="s">
        <v>8952</v>
      </c>
      <c r="B4857" t="s">
        <v>75</v>
      </c>
      <c r="C4857" t="s">
        <v>170</v>
      </c>
      <c r="D4857" t="s">
        <v>4056</v>
      </c>
      <c r="E4857">
        <v>0</v>
      </c>
      <c r="F4857">
        <v>0</v>
      </c>
      <c r="G4857">
        <v>0</v>
      </c>
      <c r="H4857">
        <v>0</v>
      </c>
      <c r="I4857">
        <v>0</v>
      </c>
      <c r="J4857">
        <v>0</v>
      </c>
      <c r="K4857">
        <v>48</v>
      </c>
      <c r="L4857">
        <v>48</v>
      </c>
      <c r="M4857">
        <v>0</v>
      </c>
      <c r="N4857">
        <v>0</v>
      </c>
    </row>
    <row r="4858" spans="1:14" x14ac:dyDescent="0.25">
      <c r="A4858" t="s">
        <v>8953</v>
      </c>
      <c r="B4858" t="s">
        <v>75</v>
      </c>
      <c r="C4858" t="s">
        <v>170</v>
      </c>
      <c r="D4858" t="s">
        <v>4058</v>
      </c>
      <c r="E4858">
        <v>0</v>
      </c>
      <c r="F4858">
        <v>0</v>
      </c>
      <c r="G4858">
        <v>0</v>
      </c>
      <c r="H4858">
        <v>0</v>
      </c>
      <c r="I4858">
        <v>0</v>
      </c>
      <c r="J4858">
        <v>0</v>
      </c>
      <c r="K4858">
        <v>44</v>
      </c>
      <c r="L4858">
        <v>44</v>
      </c>
      <c r="M4858">
        <v>0</v>
      </c>
      <c r="N4858">
        <v>0</v>
      </c>
    </row>
    <row r="4859" spans="1:14" x14ac:dyDescent="0.25">
      <c r="A4859" t="s">
        <v>8954</v>
      </c>
      <c r="B4859" t="s">
        <v>75</v>
      </c>
      <c r="C4859" t="s">
        <v>171</v>
      </c>
      <c r="D4859" t="s">
        <v>4060</v>
      </c>
      <c r="E4859">
        <v>5</v>
      </c>
      <c r="F4859">
        <v>0</v>
      </c>
      <c r="G4859">
        <v>4</v>
      </c>
      <c r="H4859">
        <v>1</v>
      </c>
      <c r="I4859">
        <v>0</v>
      </c>
      <c r="J4859">
        <v>56</v>
      </c>
      <c r="K4859">
        <v>0</v>
      </c>
      <c r="L4859">
        <v>0</v>
      </c>
      <c r="M4859">
        <v>0</v>
      </c>
      <c r="N4859">
        <v>0</v>
      </c>
    </row>
    <row r="4860" spans="1:14" x14ac:dyDescent="0.25">
      <c r="A4860" t="s">
        <v>8955</v>
      </c>
      <c r="B4860" t="s">
        <v>75</v>
      </c>
      <c r="C4860" t="s">
        <v>171</v>
      </c>
      <c r="D4860" t="s">
        <v>4062</v>
      </c>
      <c r="E4860">
        <v>61</v>
      </c>
      <c r="F4860">
        <v>12</v>
      </c>
      <c r="G4860">
        <v>46</v>
      </c>
      <c r="H4860">
        <v>2</v>
      </c>
      <c r="I4860">
        <v>1</v>
      </c>
      <c r="J4860">
        <v>0</v>
      </c>
      <c r="K4860">
        <v>0</v>
      </c>
      <c r="L4860">
        <v>0</v>
      </c>
      <c r="M4860">
        <v>0</v>
      </c>
      <c r="N4860">
        <v>0</v>
      </c>
    </row>
    <row r="4861" spans="1:14" x14ac:dyDescent="0.25">
      <c r="A4861" t="s">
        <v>8956</v>
      </c>
      <c r="B4861" t="s">
        <v>75</v>
      </c>
      <c r="C4861" t="s">
        <v>171</v>
      </c>
      <c r="D4861" t="s">
        <v>4064</v>
      </c>
      <c r="E4861">
        <v>55</v>
      </c>
      <c r="F4861">
        <v>11</v>
      </c>
      <c r="G4861">
        <v>42</v>
      </c>
      <c r="H4861">
        <v>2</v>
      </c>
      <c r="I4861">
        <v>0</v>
      </c>
      <c r="J4861">
        <v>6</v>
      </c>
      <c r="K4861">
        <v>0</v>
      </c>
      <c r="L4861">
        <v>0</v>
      </c>
      <c r="M4861">
        <v>0</v>
      </c>
      <c r="N4861">
        <v>0</v>
      </c>
    </row>
    <row r="4862" spans="1:14" x14ac:dyDescent="0.25">
      <c r="A4862" t="s">
        <v>8957</v>
      </c>
      <c r="B4862" t="s">
        <v>75</v>
      </c>
      <c r="C4862" t="s">
        <v>171</v>
      </c>
      <c r="D4862" t="s">
        <v>4066</v>
      </c>
      <c r="E4862">
        <v>61</v>
      </c>
      <c r="F4862">
        <v>12</v>
      </c>
      <c r="G4862">
        <v>46</v>
      </c>
      <c r="H4862">
        <v>2</v>
      </c>
      <c r="I4862">
        <v>1</v>
      </c>
      <c r="J4862">
        <v>0</v>
      </c>
      <c r="K4862">
        <v>0</v>
      </c>
      <c r="L4862">
        <v>0</v>
      </c>
      <c r="M4862">
        <v>0</v>
      </c>
      <c r="N4862">
        <v>0</v>
      </c>
    </row>
    <row r="4863" spans="1:14" x14ac:dyDescent="0.25">
      <c r="A4863" t="s">
        <v>8958</v>
      </c>
      <c r="B4863" t="s">
        <v>75</v>
      </c>
      <c r="C4863" t="s">
        <v>171</v>
      </c>
      <c r="D4863" t="s">
        <v>4068</v>
      </c>
      <c r="E4863">
        <v>5</v>
      </c>
      <c r="F4863">
        <v>0</v>
      </c>
      <c r="G4863">
        <v>4</v>
      </c>
      <c r="H4863">
        <v>1</v>
      </c>
      <c r="I4863">
        <v>0</v>
      </c>
      <c r="J4863">
        <v>56</v>
      </c>
      <c r="K4863">
        <v>0</v>
      </c>
      <c r="L4863">
        <v>0</v>
      </c>
      <c r="M4863">
        <v>0</v>
      </c>
      <c r="N4863">
        <v>0</v>
      </c>
    </row>
    <row r="4864" spans="1:14" x14ac:dyDescent="0.25">
      <c r="A4864" t="s">
        <v>8959</v>
      </c>
      <c r="B4864" t="s">
        <v>75</v>
      </c>
      <c r="C4864" t="s">
        <v>171</v>
      </c>
      <c r="D4864" t="s">
        <v>4050</v>
      </c>
      <c r="E4864">
        <v>56</v>
      </c>
      <c r="F4864">
        <v>14</v>
      </c>
      <c r="G4864">
        <v>40</v>
      </c>
      <c r="H4864">
        <v>1</v>
      </c>
      <c r="I4864">
        <v>1</v>
      </c>
      <c r="J4864">
        <v>5</v>
      </c>
      <c r="K4864">
        <v>0</v>
      </c>
      <c r="L4864">
        <v>0</v>
      </c>
      <c r="M4864">
        <v>0</v>
      </c>
      <c r="N4864">
        <v>0</v>
      </c>
    </row>
    <row r="4865" spans="1:14" x14ac:dyDescent="0.25">
      <c r="A4865" t="s">
        <v>8960</v>
      </c>
      <c r="B4865" t="s">
        <v>75</v>
      </c>
      <c r="C4865" t="s">
        <v>171</v>
      </c>
      <c r="D4865" t="s">
        <v>4052</v>
      </c>
      <c r="E4865">
        <v>5</v>
      </c>
      <c r="F4865">
        <v>0</v>
      </c>
      <c r="G4865">
        <v>4</v>
      </c>
      <c r="H4865">
        <v>1</v>
      </c>
      <c r="I4865">
        <v>0</v>
      </c>
      <c r="J4865">
        <v>56</v>
      </c>
      <c r="K4865">
        <v>0</v>
      </c>
      <c r="L4865">
        <v>0</v>
      </c>
      <c r="M4865">
        <v>0</v>
      </c>
      <c r="N4865">
        <v>0</v>
      </c>
    </row>
    <row r="4866" spans="1:14" x14ac:dyDescent="0.25">
      <c r="A4866" t="s">
        <v>8961</v>
      </c>
      <c r="B4866" t="s">
        <v>75</v>
      </c>
      <c r="C4866" t="s">
        <v>171</v>
      </c>
      <c r="D4866" t="s">
        <v>4054</v>
      </c>
      <c r="E4866">
        <v>55</v>
      </c>
      <c r="F4866">
        <v>11</v>
      </c>
      <c r="G4866">
        <v>42</v>
      </c>
      <c r="H4866">
        <v>2</v>
      </c>
      <c r="I4866">
        <v>0</v>
      </c>
      <c r="J4866">
        <v>6</v>
      </c>
      <c r="K4866">
        <v>0</v>
      </c>
      <c r="L4866">
        <v>0</v>
      </c>
      <c r="M4866">
        <v>0</v>
      </c>
      <c r="N4866">
        <v>0</v>
      </c>
    </row>
    <row r="4867" spans="1:14" x14ac:dyDescent="0.25">
      <c r="A4867" t="s">
        <v>8962</v>
      </c>
      <c r="B4867" t="s">
        <v>75</v>
      </c>
      <c r="C4867" t="s">
        <v>171</v>
      </c>
      <c r="D4867" t="s">
        <v>4056</v>
      </c>
      <c r="E4867">
        <v>0</v>
      </c>
      <c r="F4867">
        <v>0</v>
      </c>
      <c r="G4867">
        <v>0</v>
      </c>
      <c r="H4867">
        <v>0</v>
      </c>
      <c r="I4867">
        <v>0</v>
      </c>
      <c r="J4867">
        <v>0</v>
      </c>
      <c r="K4867">
        <v>41</v>
      </c>
      <c r="L4867">
        <v>40</v>
      </c>
      <c r="M4867">
        <v>1</v>
      </c>
      <c r="N4867">
        <v>0</v>
      </c>
    </row>
    <row r="4868" spans="1:14" x14ac:dyDescent="0.25">
      <c r="A4868" t="s">
        <v>8963</v>
      </c>
      <c r="B4868" t="s">
        <v>75</v>
      </c>
      <c r="C4868" t="s">
        <v>171</v>
      </c>
      <c r="D4868" t="s">
        <v>4058</v>
      </c>
      <c r="E4868">
        <v>0</v>
      </c>
      <c r="F4868">
        <v>0</v>
      </c>
      <c r="G4868">
        <v>0</v>
      </c>
      <c r="H4868">
        <v>0</v>
      </c>
      <c r="I4868">
        <v>0</v>
      </c>
      <c r="J4868">
        <v>0</v>
      </c>
      <c r="K4868">
        <v>30</v>
      </c>
      <c r="L4868">
        <v>29</v>
      </c>
      <c r="M4868">
        <v>1</v>
      </c>
      <c r="N4868">
        <v>0</v>
      </c>
    </row>
    <row r="4869" spans="1:14" x14ac:dyDescent="0.25">
      <c r="A4869" t="s">
        <v>8964</v>
      </c>
      <c r="B4869" t="s">
        <v>75</v>
      </c>
      <c r="C4869" t="s">
        <v>172</v>
      </c>
      <c r="D4869" t="s">
        <v>4060</v>
      </c>
      <c r="E4869">
        <v>6</v>
      </c>
      <c r="F4869">
        <v>2</v>
      </c>
      <c r="G4869">
        <v>4</v>
      </c>
      <c r="H4869">
        <v>0</v>
      </c>
      <c r="I4869">
        <v>0</v>
      </c>
      <c r="J4869">
        <v>26</v>
      </c>
      <c r="K4869">
        <v>0</v>
      </c>
      <c r="L4869">
        <v>0</v>
      </c>
      <c r="M4869">
        <v>0</v>
      </c>
      <c r="N4869">
        <v>0</v>
      </c>
    </row>
    <row r="4870" spans="1:14" x14ac:dyDescent="0.25">
      <c r="A4870" t="s">
        <v>8965</v>
      </c>
      <c r="B4870" t="s">
        <v>75</v>
      </c>
      <c r="C4870" t="s">
        <v>172</v>
      </c>
      <c r="D4870" t="s">
        <v>4062</v>
      </c>
      <c r="E4870">
        <v>32</v>
      </c>
      <c r="F4870">
        <v>5</v>
      </c>
      <c r="G4870">
        <v>26</v>
      </c>
      <c r="H4870">
        <v>0</v>
      </c>
      <c r="I4870">
        <v>1</v>
      </c>
      <c r="J4870">
        <v>0</v>
      </c>
      <c r="K4870">
        <v>0</v>
      </c>
      <c r="L4870">
        <v>0</v>
      </c>
      <c r="M4870">
        <v>0</v>
      </c>
      <c r="N4870">
        <v>0</v>
      </c>
    </row>
    <row r="4871" spans="1:14" x14ac:dyDescent="0.25">
      <c r="A4871" t="s">
        <v>8966</v>
      </c>
      <c r="B4871" t="s">
        <v>75</v>
      </c>
      <c r="C4871" t="s">
        <v>172</v>
      </c>
      <c r="D4871" t="s">
        <v>4064</v>
      </c>
      <c r="E4871">
        <v>26</v>
      </c>
      <c r="F4871">
        <v>5</v>
      </c>
      <c r="G4871">
        <v>21</v>
      </c>
      <c r="H4871">
        <v>0</v>
      </c>
      <c r="I4871">
        <v>0</v>
      </c>
      <c r="J4871">
        <v>6</v>
      </c>
      <c r="K4871">
        <v>0</v>
      </c>
      <c r="L4871">
        <v>0</v>
      </c>
      <c r="M4871">
        <v>0</v>
      </c>
      <c r="N4871">
        <v>0</v>
      </c>
    </row>
    <row r="4872" spans="1:14" x14ac:dyDescent="0.25">
      <c r="A4872" t="s">
        <v>8967</v>
      </c>
      <c r="B4872" t="s">
        <v>75</v>
      </c>
      <c r="C4872" t="s">
        <v>172</v>
      </c>
      <c r="D4872" t="s">
        <v>4066</v>
      </c>
      <c r="E4872">
        <v>32</v>
      </c>
      <c r="F4872">
        <v>5</v>
      </c>
      <c r="G4872">
        <v>26</v>
      </c>
      <c r="H4872">
        <v>0</v>
      </c>
      <c r="I4872">
        <v>1</v>
      </c>
      <c r="J4872">
        <v>0</v>
      </c>
      <c r="K4872">
        <v>0</v>
      </c>
      <c r="L4872">
        <v>0</v>
      </c>
      <c r="M4872">
        <v>0</v>
      </c>
      <c r="N4872">
        <v>0</v>
      </c>
    </row>
    <row r="4873" spans="1:14" x14ac:dyDescent="0.25">
      <c r="A4873" t="s">
        <v>8968</v>
      </c>
      <c r="B4873" t="s">
        <v>75</v>
      </c>
      <c r="C4873" t="s">
        <v>172</v>
      </c>
      <c r="D4873" t="s">
        <v>4068</v>
      </c>
      <c r="E4873">
        <v>6</v>
      </c>
      <c r="F4873">
        <v>1</v>
      </c>
      <c r="G4873">
        <v>5</v>
      </c>
      <c r="H4873">
        <v>0</v>
      </c>
      <c r="I4873">
        <v>0</v>
      </c>
      <c r="J4873">
        <v>26</v>
      </c>
      <c r="K4873">
        <v>0</v>
      </c>
      <c r="L4873">
        <v>0</v>
      </c>
      <c r="M4873">
        <v>0</v>
      </c>
      <c r="N4873">
        <v>0</v>
      </c>
    </row>
    <row r="4874" spans="1:14" x14ac:dyDescent="0.25">
      <c r="A4874" t="s">
        <v>8969</v>
      </c>
      <c r="B4874" t="s">
        <v>75</v>
      </c>
      <c r="C4874" t="s">
        <v>172</v>
      </c>
      <c r="D4874" t="s">
        <v>4050</v>
      </c>
      <c r="E4874">
        <v>26</v>
      </c>
      <c r="F4874">
        <v>6</v>
      </c>
      <c r="G4874">
        <v>19</v>
      </c>
      <c r="H4874">
        <v>0</v>
      </c>
      <c r="I4874">
        <v>1</v>
      </c>
      <c r="J4874">
        <v>6</v>
      </c>
      <c r="K4874">
        <v>0</v>
      </c>
      <c r="L4874">
        <v>0</v>
      </c>
      <c r="M4874">
        <v>0</v>
      </c>
      <c r="N4874">
        <v>0</v>
      </c>
    </row>
    <row r="4875" spans="1:14" x14ac:dyDescent="0.25">
      <c r="A4875" t="s">
        <v>8970</v>
      </c>
      <c r="B4875" t="s">
        <v>75</v>
      </c>
      <c r="C4875" t="s">
        <v>172</v>
      </c>
      <c r="D4875" t="s">
        <v>4052</v>
      </c>
      <c r="E4875">
        <v>6</v>
      </c>
      <c r="F4875">
        <v>0</v>
      </c>
      <c r="G4875">
        <v>6</v>
      </c>
      <c r="H4875">
        <v>0</v>
      </c>
      <c r="I4875">
        <v>0</v>
      </c>
      <c r="J4875">
        <v>26</v>
      </c>
      <c r="K4875">
        <v>0</v>
      </c>
      <c r="L4875">
        <v>0</v>
      </c>
      <c r="M4875">
        <v>0</v>
      </c>
      <c r="N4875">
        <v>0</v>
      </c>
    </row>
    <row r="4876" spans="1:14" x14ac:dyDescent="0.25">
      <c r="A4876" t="s">
        <v>8971</v>
      </c>
      <c r="B4876" t="s">
        <v>75</v>
      </c>
      <c r="C4876" t="s">
        <v>172</v>
      </c>
      <c r="D4876" t="s">
        <v>4054</v>
      </c>
      <c r="E4876">
        <v>26</v>
      </c>
      <c r="F4876">
        <v>5</v>
      </c>
      <c r="G4876">
        <v>21</v>
      </c>
      <c r="H4876">
        <v>0</v>
      </c>
      <c r="I4876">
        <v>0</v>
      </c>
      <c r="J4876">
        <v>6</v>
      </c>
      <c r="K4876">
        <v>0</v>
      </c>
      <c r="L4876">
        <v>0</v>
      </c>
      <c r="M4876">
        <v>0</v>
      </c>
      <c r="N4876">
        <v>0</v>
      </c>
    </row>
    <row r="4877" spans="1:14" x14ac:dyDescent="0.25">
      <c r="A4877" t="s">
        <v>8972</v>
      </c>
      <c r="B4877" t="s">
        <v>75</v>
      </c>
      <c r="C4877" t="s">
        <v>172</v>
      </c>
      <c r="D4877" t="s">
        <v>4056</v>
      </c>
      <c r="E4877">
        <v>0</v>
      </c>
      <c r="F4877">
        <v>0</v>
      </c>
      <c r="G4877">
        <v>0</v>
      </c>
      <c r="H4877">
        <v>0</v>
      </c>
      <c r="I4877">
        <v>0</v>
      </c>
      <c r="J4877">
        <v>0</v>
      </c>
      <c r="K4877">
        <v>28</v>
      </c>
      <c r="L4877">
        <v>27</v>
      </c>
      <c r="M4877">
        <v>1</v>
      </c>
      <c r="N4877">
        <v>0</v>
      </c>
    </row>
    <row r="4878" spans="1:14" x14ac:dyDescent="0.25">
      <c r="A4878" t="s">
        <v>8973</v>
      </c>
      <c r="B4878" t="s">
        <v>75</v>
      </c>
      <c r="C4878" t="s">
        <v>172</v>
      </c>
      <c r="D4878" t="s">
        <v>4058</v>
      </c>
      <c r="E4878">
        <v>0</v>
      </c>
      <c r="F4878">
        <v>0</v>
      </c>
      <c r="G4878">
        <v>0</v>
      </c>
      <c r="H4878">
        <v>0</v>
      </c>
      <c r="I4878">
        <v>0</v>
      </c>
      <c r="J4878">
        <v>0</v>
      </c>
      <c r="K4878">
        <v>26</v>
      </c>
      <c r="L4878">
        <v>25</v>
      </c>
      <c r="M4878">
        <v>1</v>
      </c>
      <c r="N4878">
        <v>0</v>
      </c>
    </row>
    <row r="4879" spans="1:14" x14ac:dyDescent="0.25">
      <c r="A4879" t="s">
        <v>8974</v>
      </c>
      <c r="B4879" t="s">
        <v>75</v>
      </c>
      <c r="C4879" t="s">
        <v>173</v>
      </c>
      <c r="D4879" t="s">
        <v>4060</v>
      </c>
      <c r="E4879">
        <v>10</v>
      </c>
      <c r="F4879">
        <v>3</v>
      </c>
      <c r="G4879">
        <v>4</v>
      </c>
      <c r="H4879">
        <v>2</v>
      </c>
      <c r="I4879">
        <v>1</v>
      </c>
      <c r="J4879">
        <v>86</v>
      </c>
      <c r="K4879">
        <v>0</v>
      </c>
      <c r="L4879">
        <v>0</v>
      </c>
      <c r="M4879">
        <v>0</v>
      </c>
      <c r="N4879">
        <v>0</v>
      </c>
    </row>
    <row r="4880" spans="1:14" x14ac:dyDescent="0.25">
      <c r="A4880" t="s">
        <v>8975</v>
      </c>
      <c r="B4880" t="s">
        <v>75</v>
      </c>
      <c r="C4880" t="s">
        <v>173</v>
      </c>
      <c r="D4880" t="s">
        <v>4062</v>
      </c>
      <c r="E4880">
        <v>96</v>
      </c>
      <c r="F4880">
        <v>17</v>
      </c>
      <c r="G4880">
        <v>76</v>
      </c>
      <c r="H4880">
        <v>2</v>
      </c>
      <c r="I4880">
        <v>1</v>
      </c>
      <c r="J4880">
        <v>0</v>
      </c>
      <c r="K4880">
        <v>0</v>
      </c>
      <c r="L4880">
        <v>0</v>
      </c>
      <c r="M4880">
        <v>0</v>
      </c>
      <c r="N4880">
        <v>0</v>
      </c>
    </row>
    <row r="4881" spans="1:14" x14ac:dyDescent="0.25">
      <c r="A4881" t="s">
        <v>8976</v>
      </c>
      <c r="B4881" t="s">
        <v>75</v>
      </c>
      <c r="C4881" t="s">
        <v>173</v>
      </c>
      <c r="D4881" t="s">
        <v>4064</v>
      </c>
      <c r="E4881">
        <v>83</v>
      </c>
      <c r="F4881">
        <v>12</v>
      </c>
      <c r="G4881">
        <v>71</v>
      </c>
      <c r="H4881">
        <v>0</v>
      </c>
      <c r="I4881">
        <v>0</v>
      </c>
      <c r="J4881">
        <v>13</v>
      </c>
      <c r="K4881">
        <v>0</v>
      </c>
      <c r="L4881">
        <v>0</v>
      </c>
      <c r="M4881">
        <v>0</v>
      </c>
      <c r="N4881">
        <v>0</v>
      </c>
    </row>
    <row r="4882" spans="1:14" x14ac:dyDescent="0.25">
      <c r="A4882" t="s">
        <v>8977</v>
      </c>
      <c r="B4882" t="s">
        <v>75</v>
      </c>
      <c r="C4882" t="s">
        <v>173</v>
      </c>
      <c r="D4882" t="s">
        <v>4066</v>
      </c>
      <c r="E4882">
        <v>96</v>
      </c>
      <c r="F4882">
        <v>17</v>
      </c>
      <c r="G4882">
        <v>76</v>
      </c>
      <c r="H4882">
        <v>2</v>
      </c>
      <c r="I4882">
        <v>1</v>
      </c>
      <c r="J4882">
        <v>0</v>
      </c>
      <c r="K4882">
        <v>0</v>
      </c>
      <c r="L4882">
        <v>0</v>
      </c>
      <c r="M4882">
        <v>0</v>
      </c>
      <c r="N4882">
        <v>0</v>
      </c>
    </row>
    <row r="4883" spans="1:14" x14ac:dyDescent="0.25">
      <c r="A4883" t="s">
        <v>8978</v>
      </c>
      <c r="B4883" t="s">
        <v>75</v>
      </c>
      <c r="C4883" t="s">
        <v>173</v>
      </c>
      <c r="D4883" t="s">
        <v>4068</v>
      </c>
      <c r="E4883">
        <v>10</v>
      </c>
      <c r="F4883">
        <v>3</v>
      </c>
      <c r="G4883">
        <v>4</v>
      </c>
      <c r="H4883">
        <v>2</v>
      </c>
      <c r="I4883">
        <v>1</v>
      </c>
      <c r="J4883">
        <v>86</v>
      </c>
      <c r="K4883">
        <v>0</v>
      </c>
      <c r="L4883">
        <v>0</v>
      </c>
      <c r="M4883">
        <v>0</v>
      </c>
      <c r="N4883">
        <v>0</v>
      </c>
    </row>
    <row r="4884" spans="1:14" x14ac:dyDescent="0.25">
      <c r="A4884" t="s">
        <v>8979</v>
      </c>
      <c r="B4884" t="s">
        <v>75</v>
      </c>
      <c r="C4884" t="s">
        <v>173</v>
      </c>
      <c r="D4884" t="s">
        <v>4050</v>
      </c>
      <c r="E4884">
        <v>86</v>
      </c>
      <c r="F4884">
        <v>18</v>
      </c>
      <c r="G4884">
        <v>68</v>
      </c>
      <c r="H4884">
        <v>0</v>
      </c>
      <c r="I4884">
        <v>0</v>
      </c>
      <c r="J4884">
        <v>10</v>
      </c>
      <c r="K4884">
        <v>0</v>
      </c>
      <c r="L4884">
        <v>0</v>
      </c>
      <c r="M4884">
        <v>0</v>
      </c>
      <c r="N4884">
        <v>0</v>
      </c>
    </row>
    <row r="4885" spans="1:14" x14ac:dyDescent="0.25">
      <c r="A4885" t="s">
        <v>8980</v>
      </c>
      <c r="B4885" t="s">
        <v>75</v>
      </c>
      <c r="C4885" t="s">
        <v>173</v>
      </c>
      <c r="D4885" t="s">
        <v>4052</v>
      </c>
      <c r="E4885">
        <v>10</v>
      </c>
      <c r="F4885">
        <v>2</v>
      </c>
      <c r="G4885">
        <v>5</v>
      </c>
      <c r="H4885">
        <v>2</v>
      </c>
      <c r="I4885">
        <v>1</v>
      </c>
      <c r="J4885">
        <v>86</v>
      </c>
      <c r="K4885">
        <v>0</v>
      </c>
      <c r="L4885">
        <v>0</v>
      </c>
      <c r="M4885">
        <v>0</v>
      </c>
      <c r="N4885">
        <v>0</v>
      </c>
    </row>
    <row r="4886" spans="1:14" x14ac:dyDescent="0.25">
      <c r="A4886" t="s">
        <v>8981</v>
      </c>
      <c r="B4886" t="s">
        <v>75</v>
      </c>
      <c r="C4886" t="s">
        <v>173</v>
      </c>
      <c r="D4886" t="s">
        <v>4054</v>
      </c>
      <c r="E4886">
        <v>83</v>
      </c>
      <c r="F4886">
        <v>12</v>
      </c>
      <c r="G4886">
        <v>71</v>
      </c>
      <c r="H4886">
        <v>0</v>
      </c>
      <c r="I4886">
        <v>0</v>
      </c>
      <c r="J4886">
        <v>13</v>
      </c>
      <c r="K4886">
        <v>0</v>
      </c>
      <c r="L4886">
        <v>0</v>
      </c>
      <c r="M4886">
        <v>0</v>
      </c>
      <c r="N4886">
        <v>0</v>
      </c>
    </row>
    <row r="4887" spans="1:14" x14ac:dyDescent="0.25">
      <c r="A4887" t="s">
        <v>8982</v>
      </c>
      <c r="B4887" t="s">
        <v>75</v>
      </c>
      <c r="C4887" t="s">
        <v>173</v>
      </c>
      <c r="D4887" t="s">
        <v>4056</v>
      </c>
      <c r="E4887">
        <v>0</v>
      </c>
      <c r="F4887">
        <v>0</v>
      </c>
      <c r="G4887">
        <v>0</v>
      </c>
      <c r="H4887">
        <v>0</v>
      </c>
      <c r="I4887">
        <v>0</v>
      </c>
      <c r="J4887">
        <v>0</v>
      </c>
      <c r="K4887">
        <v>74</v>
      </c>
      <c r="L4887">
        <v>73</v>
      </c>
      <c r="M4887">
        <v>0</v>
      </c>
      <c r="N4887">
        <v>1</v>
      </c>
    </row>
    <row r="4888" spans="1:14" x14ac:dyDescent="0.25">
      <c r="A4888" t="s">
        <v>8983</v>
      </c>
      <c r="B4888" t="s">
        <v>75</v>
      </c>
      <c r="C4888" t="s">
        <v>173</v>
      </c>
      <c r="D4888" t="s">
        <v>4058</v>
      </c>
      <c r="E4888">
        <v>0</v>
      </c>
      <c r="F4888">
        <v>0</v>
      </c>
      <c r="G4888">
        <v>0</v>
      </c>
      <c r="H4888">
        <v>0</v>
      </c>
      <c r="I4888">
        <v>0</v>
      </c>
      <c r="J4888">
        <v>0</v>
      </c>
      <c r="K4888">
        <v>61</v>
      </c>
      <c r="L4888">
        <v>60</v>
      </c>
      <c r="M4888">
        <v>0</v>
      </c>
      <c r="N4888">
        <v>1</v>
      </c>
    </row>
    <row r="4889" spans="1:14" x14ac:dyDescent="0.25">
      <c r="A4889" t="s">
        <v>8984</v>
      </c>
      <c r="B4889" t="s">
        <v>75</v>
      </c>
      <c r="C4889" t="s">
        <v>174</v>
      </c>
      <c r="D4889" t="s">
        <v>4060</v>
      </c>
      <c r="E4889">
        <v>16</v>
      </c>
      <c r="F4889">
        <v>6</v>
      </c>
      <c r="G4889">
        <v>10</v>
      </c>
      <c r="H4889">
        <v>0</v>
      </c>
      <c r="I4889">
        <v>0</v>
      </c>
      <c r="J4889">
        <v>51</v>
      </c>
      <c r="K4889">
        <v>0</v>
      </c>
      <c r="L4889">
        <v>0</v>
      </c>
      <c r="M4889">
        <v>0</v>
      </c>
      <c r="N4889">
        <v>0</v>
      </c>
    </row>
    <row r="4890" spans="1:14" x14ac:dyDescent="0.25">
      <c r="A4890" t="s">
        <v>8985</v>
      </c>
      <c r="B4890" t="s">
        <v>75</v>
      </c>
      <c r="C4890" t="s">
        <v>174</v>
      </c>
      <c r="D4890" t="s">
        <v>4062</v>
      </c>
      <c r="E4890">
        <v>67</v>
      </c>
      <c r="F4890">
        <v>18</v>
      </c>
      <c r="G4890">
        <v>48</v>
      </c>
      <c r="H4890">
        <v>1</v>
      </c>
      <c r="I4890">
        <v>0</v>
      </c>
      <c r="J4890">
        <v>0</v>
      </c>
      <c r="K4890">
        <v>0</v>
      </c>
      <c r="L4890">
        <v>0</v>
      </c>
      <c r="M4890">
        <v>0</v>
      </c>
      <c r="N4890">
        <v>0</v>
      </c>
    </row>
    <row r="4891" spans="1:14" x14ac:dyDescent="0.25">
      <c r="A4891" t="s">
        <v>8986</v>
      </c>
      <c r="B4891" t="s">
        <v>75</v>
      </c>
      <c r="C4891" t="s">
        <v>174</v>
      </c>
      <c r="D4891" t="s">
        <v>4064</v>
      </c>
      <c r="E4891">
        <v>49</v>
      </c>
      <c r="F4891">
        <v>13</v>
      </c>
      <c r="G4891">
        <v>35</v>
      </c>
      <c r="H4891">
        <v>1</v>
      </c>
      <c r="I4891">
        <v>0</v>
      </c>
      <c r="J4891">
        <v>18</v>
      </c>
      <c r="K4891">
        <v>0</v>
      </c>
      <c r="L4891">
        <v>0</v>
      </c>
      <c r="M4891">
        <v>0</v>
      </c>
      <c r="N4891">
        <v>0</v>
      </c>
    </row>
    <row r="4892" spans="1:14" x14ac:dyDescent="0.25">
      <c r="A4892" t="s">
        <v>8987</v>
      </c>
      <c r="B4892" t="s">
        <v>75</v>
      </c>
      <c r="C4892" t="s">
        <v>174</v>
      </c>
      <c r="D4892" t="s">
        <v>4066</v>
      </c>
      <c r="E4892">
        <v>67</v>
      </c>
      <c r="F4892">
        <v>18</v>
      </c>
      <c r="G4892">
        <v>48</v>
      </c>
      <c r="H4892">
        <v>1</v>
      </c>
      <c r="I4892">
        <v>0</v>
      </c>
      <c r="J4892">
        <v>0</v>
      </c>
      <c r="K4892">
        <v>0</v>
      </c>
      <c r="L4892">
        <v>0</v>
      </c>
      <c r="M4892">
        <v>0</v>
      </c>
      <c r="N4892">
        <v>0</v>
      </c>
    </row>
    <row r="4893" spans="1:14" x14ac:dyDescent="0.25">
      <c r="A4893" t="s">
        <v>8988</v>
      </c>
      <c r="B4893" t="s">
        <v>75</v>
      </c>
      <c r="C4893" t="s">
        <v>174</v>
      </c>
      <c r="D4893" t="s">
        <v>4068</v>
      </c>
      <c r="E4893">
        <v>16</v>
      </c>
      <c r="F4893">
        <v>6</v>
      </c>
      <c r="G4893">
        <v>10</v>
      </c>
      <c r="H4893">
        <v>0</v>
      </c>
      <c r="I4893">
        <v>0</v>
      </c>
      <c r="J4893">
        <v>51</v>
      </c>
      <c r="K4893">
        <v>0</v>
      </c>
      <c r="L4893">
        <v>0</v>
      </c>
      <c r="M4893">
        <v>0</v>
      </c>
      <c r="N4893">
        <v>0</v>
      </c>
    </row>
    <row r="4894" spans="1:14" x14ac:dyDescent="0.25">
      <c r="A4894" t="s">
        <v>8989</v>
      </c>
      <c r="B4894" t="s">
        <v>75</v>
      </c>
      <c r="C4894" t="s">
        <v>174</v>
      </c>
      <c r="D4894" t="s">
        <v>4050</v>
      </c>
      <c r="E4894">
        <v>51</v>
      </c>
      <c r="F4894">
        <v>15</v>
      </c>
      <c r="G4894">
        <v>36</v>
      </c>
      <c r="H4894">
        <v>0</v>
      </c>
      <c r="I4894">
        <v>0</v>
      </c>
      <c r="J4894">
        <v>16</v>
      </c>
      <c r="K4894">
        <v>0</v>
      </c>
      <c r="L4894">
        <v>0</v>
      </c>
      <c r="M4894">
        <v>0</v>
      </c>
      <c r="N4894">
        <v>0</v>
      </c>
    </row>
    <row r="4895" spans="1:14" x14ac:dyDescent="0.25">
      <c r="A4895" t="s">
        <v>8990</v>
      </c>
      <c r="B4895" t="s">
        <v>75</v>
      </c>
      <c r="C4895" t="s">
        <v>174</v>
      </c>
      <c r="D4895" t="s">
        <v>4052</v>
      </c>
      <c r="E4895">
        <v>16</v>
      </c>
      <c r="F4895">
        <v>5</v>
      </c>
      <c r="G4895">
        <v>11</v>
      </c>
      <c r="H4895">
        <v>0</v>
      </c>
      <c r="I4895">
        <v>0</v>
      </c>
      <c r="J4895">
        <v>51</v>
      </c>
      <c r="K4895">
        <v>0</v>
      </c>
      <c r="L4895">
        <v>0</v>
      </c>
      <c r="M4895">
        <v>0</v>
      </c>
      <c r="N4895">
        <v>0</v>
      </c>
    </row>
    <row r="4896" spans="1:14" x14ac:dyDescent="0.25">
      <c r="A4896" t="s">
        <v>8991</v>
      </c>
      <c r="B4896" t="s">
        <v>75</v>
      </c>
      <c r="C4896" t="s">
        <v>174</v>
      </c>
      <c r="D4896" t="s">
        <v>4054</v>
      </c>
      <c r="E4896">
        <v>50</v>
      </c>
      <c r="F4896">
        <v>13</v>
      </c>
      <c r="G4896">
        <v>36</v>
      </c>
      <c r="H4896">
        <v>1</v>
      </c>
      <c r="I4896">
        <v>0</v>
      </c>
      <c r="J4896">
        <v>17</v>
      </c>
      <c r="K4896">
        <v>0</v>
      </c>
      <c r="L4896">
        <v>0</v>
      </c>
      <c r="M4896">
        <v>0</v>
      </c>
      <c r="N4896">
        <v>0</v>
      </c>
    </row>
    <row r="4897" spans="1:14" x14ac:dyDescent="0.25">
      <c r="A4897" t="s">
        <v>8992</v>
      </c>
      <c r="B4897" t="s">
        <v>75</v>
      </c>
      <c r="C4897" t="s">
        <v>174</v>
      </c>
      <c r="D4897" t="s">
        <v>4056</v>
      </c>
      <c r="E4897">
        <v>0</v>
      </c>
      <c r="F4897">
        <v>0</v>
      </c>
      <c r="G4897">
        <v>0</v>
      </c>
      <c r="H4897">
        <v>0</v>
      </c>
      <c r="I4897">
        <v>0</v>
      </c>
      <c r="J4897">
        <v>0</v>
      </c>
      <c r="K4897">
        <v>37</v>
      </c>
      <c r="L4897">
        <v>37</v>
      </c>
      <c r="M4897">
        <v>0</v>
      </c>
      <c r="N4897">
        <v>0</v>
      </c>
    </row>
    <row r="4898" spans="1:14" x14ac:dyDescent="0.25">
      <c r="A4898" t="s">
        <v>8993</v>
      </c>
      <c r="B4898" t="s">
        <v>75</v>
      </c>
      <c r="C4898" t="s">
        <v>174</v>
      </c>
      <c r="D4898" t="s">
        <v>4058</v>
      </c>
      <c r="E4898">
        <v>0</v>
      </c>
      <c r="F4898">
        <v>0</v>
      </c>
      <c r="G4898">
        <v>0</v>
      </c>
      <c r="H4898">
        <v>0</v>
      </c>
      <c r="I4898">
        <v>0</v>
      </c>
      <c r="J4898">
        <v>0</v>
      </c>
      <c r="K4898">
        <v>30</v>
      </c>
      <c r="L4898">
        <v>30</v>
      </c>
      <c r="M4898">
        <v>0</v>
      </c>
      <c r="N4898">
        <v>0</v>
      </c>
    </row>
    <row r="4899" spans="1:14" x14ac:dyDescent="0.25">
      <c r="A4899" t="s">
        <v>8994</v>
      </c>
      <c r="B4899" t="s">
        <v>75</v>
      </c>
      <c r="C4899" t="s">
        <v>175</v>
      </c>
      <c r="D4899" t="s">
        <v>4060</v>
      </c>
      <c r="E4899">
        <v>8</v>
      </c>
      <c r="F4899">
        <v>1</v>
      </c>
      <c r="G4899">
        <v>4</v>
      </c>
      <c r="H4899">
        <v>0</v>
      </c>
      <c r="I4899">
        <v>3</v>
      </c>
      <c r="J4899">
        <v>59</v>
      </c>
      <c r="K4899">
        <v>0</v>
      </c>
      <c r="L4899">
        <v>0</v>
      </c>
      <c r="M4899">
        <v>0</v>
      </c>
      <c r="N4899">
        <v>0</v>
      </c>
    </row>
    <row r="4900" spans="1:14" x14ac:dyDescent="0.25">
      <c r="A4900" t="s">
        <v>8995</v>
      </c>
      <c r="B4900" t="s">
        <v>75</v>
      </c>
      <c r="C4900" t="s">
        <v>175</v>
      </c>
      <c r="D4900" t="s">
        <v>4062</v>
      </c>
      <c r="E4900">
        <v>67</v>
      </c>
      <c r="F4900">
        <v>10</v>
      </c>
      <c r="G4900">
        <v>53</v>
      </c>
      <c r="H4900">
        <v>1</v>
      </c>
      <c r="I4900">
        <v>3</v>
      </c>
      <c r="J4900">
        <v>0</v>
      </c>
      <c r="K4900">
        <v>0</v>
      </c>
      <c r="L4900">
        <v>0</v>
      </c>
      <c r="M4900">
        <v>0</v>
      </c>
      <c r="N4900">
        <v>0</v>
      </c>
    </row>
    <row r="4901" spans="1:14" x14ac:dyDescent="0.25">
      <c r="A4901" t="s">
        <v>8996</v>
      </c>
      <c r="B4901" t="s">
        <v>75</v>
      </c>
      <c r="C4901" t="s">
        <v>175</v>
      </c>
      <c r="D4901" t="s">
        <v>4064</v>
      </c>
      <c r="E4901">
        <v>58</v>
      </c>
      <c r="F4901">
        <v>8</v>
      </c>
      <c r="G4901">
        <v>49</v>
      </c>
      <c r="H4901">
        <v>1</v>
      </c>
      <c r="I4901">
        <v>0</v>
      </c>
      <c r="J4901">
        <v>9</v>
      </c>
      <c r="K4901">
        <v>0</v>
      </c>
      <c r="L4901">
        <v>0</v>
      </c>
      <c r="M4901">
        <v>0</v>
      </c>
      <c r="N4901">
        <v>0</v>
      </c>
    </row>
    <row r="4902" spans="1:14" x14ac:dyDescent="0.25">
      <c r="A4902" t="s">
        <v>8997</v>
      </c>
      <c r="B4902" t="s">
        <v>75</v>
      </c>
      <c r="C4902" t="s">
        <v>175</v>
      </c>
      <c r="D4902" t="s">
        <v>4066</v>
      </c>
      <c r="E4902">
        <v>67</v>
      </c>
      <c r="F4902">
        <v>10</v>
      </c>
      <c r="G4902">
        <v>53</v>
      </c>
      <c r="H4902">
        <v>1</v>
      </c>
      <c r="I4902">
        <v>3</v>
      </c>
      <c r="J4902">
        <v>0</v>
      </c>
      <c r="K4902">
        <v>0</v>
      </c>
      <c r="L4902">
        <v>0</v>
      </c>
      <c r="M4902">
        <v>0</v>
      </c>
      <c r="N4902">
        <v>0</v>
      </c>
    </row>
    <row r="4903" spans="1:14" x14ac:dyDescent="0.25">
      <c r="A4903" t="s">
        <v>8998</v>
      </c>
      <c r="B4903" t="s">
        <v>75</v>
      </c>
      <c r="C4903" t="s">
        <v>175</v>
      </c>
      <c r="D4903" t="s">
        <v>4068</v>
      </c>
      <c r="E4903">
        <v>8</v>
      </c>
      <c r="F4903">
        <v>1</v>
      </c>
      <c r="G4903">
        <v>4</v>
      </c>
      <c r="H4903">
        <v>0</v>
      </c>
      <c r="I4903">
        <v>3</v>
      </c>
      <c r="J4903">
        <v>59</v>
      </c>
      <c r="K4903">
        <v>0</v>
      </c>
      <c r="L4903">
        <v>0</v>
      </c>
      <c r="M4903">
        <v>0</v>
      </c>
      <c r="N4903">
        <v>0</v>
      </c>
    </row>
    <row r="4904" spans="1:14" x14ac:dyDescent="0.25">
      <c r="A4904" t="s">
        <v>8999</v>
      </c>
      <c r="B4904" t="s">
        <v>75</v>
      </c>
      <c r="C4904" t="s">
        <v>175</v>
      </c>
      <c r="D4904" t="s">
        <v>4050</v>
      </c>
      <c r="E4904">
        <v>59</v>
      </c>
      <c r="F4904">
        <v>13</v>
      </c>
      <c r="G4904">
        <v>45</v>
      </c>
      <c r="H4904">
        <v>1</v>
      </c>
      <c r="I4904">
        <v>0</v>
      </c>
      <c r="J4904">
        <v>8</v>
      </c>
      <c r="K4904">
        <v>0</v>
      </c>
      <c r="L4904">
        <v>0</v>
      </c>
      <c r="M4904">
        <v>0</v>
      </c>
      <c r="N4904">
        <v>0</v>
      </c>
    </row>
    <row r="4905" spans="1:14" x14ac:dyDescent="0.25">
      <c r="A4905" t="s">
        <v>9000</v>
      </c>
      <c r="B4905" t="s">
        <v>75</v>
      </c>
      <c r="C4905" t="s">
        <v>175</v>
      </c>
      <c r="D4905" t="s">
        <v>4052</v>
      </c>
      <c r="E4905">
        <v>8</v>
      </c>
      <c r="F4905">
        <v>1</v>
      </c>
      <c r="G4905">
        <v>4</v>
      </c>
      <c r="H4905">
        <v>0</v>
      </c>
      <c r="I4905">
        <v>3</v>
      </c>
      <c r="J4905">
        <v>59</v>
      </c>
      <c r="K4905">
        <v>0</v>
      </c>
      <c r="L4905">
        <v>0</v>
      </c>
      <c r="M4905">
        <v>0</v>
      </c>
      <c r="N4905">
        <v>0</v>
      </c>
    </row>
    <row r="4906" spans="1:14" x14ac:dyDescent="0.25">
      <c r="A4906" t="s">
        <v>9001</v>
      </c>
      <c r="B4906" t="s">
        <v>75</v>
      </c>
      <c r="C4906" t="s">
        <v>175</v>
      </c>
      <c r="D4906" t="s">
        <v>4054</v>
      </c>
      <c r="E4906">
        <v>58</v>
      </c>
      <c r="F4906">
        <v>8</v>
      </c>
      <c r="G4906">
        <v>49</v>
      </c>
      <c r="H4906">
        <v>1</v>
      </c>
      <c r="I4906">
        <v>0</v>
      </c>
      <c r="J4906">
        <v>9</v>
      </c>
      <c r="K4906">
        <v>0</v>
      </c>
      <c r="L4906">
        <v>0</v>
      </c>
      <c r="M4906">
        <v>0</v>
      </c>
      <c r="N4906">
        <v>0</v>
      </c>
    </row>
    <row r="4907" spans="1:14" x14ac:dyDescent="0.25">
      <c r="A4907" t="s">
        <v>9002</v>
      </c>
      <c r="B4907" t="s">
        <v>75</v>
      </c>
      <c r="C4907" t="s">
        <v>175</v>
      </c>
      <c r="D4907" t="s">
        <v>4056</v>
      </c>
      <c r="E4907">
        <v>0</v>
      </c>
      <c r="F4907">
        <v>0</v>
      </c>
      <c r="G4907">
        <v>0</v>
      </c>
      <c r="H4907">
        <v>0</v>
      </c>
      <c r="I4907">
        <v>0</v>
      </c>
      <c r="J4907">
        <v>0</v>
      </c>
      <c r="K4907">
        <v>45</v>
      </c>
      <c r="L4907">
        <v>43</v>
      </c>
      <c r="M4907">
        <v>1</v>
      </c>
      <c r="N4907">
        <v>1</v>
      </c>
    </row>
    <row r="4908" spans="1:14" x14ac:dyDescent="0.25">
      <c r="A4908" t="s">
        <v>9003</v>
      </c>
      <c r="B4908" t="s">
        <v>75</v>
      </c>
      <c r="C4908" t="s">
        <v>175</v>
      </c>
      <c r="D4908" t="s">
        <v>4058</v>
      </c>
      <c r="E4908">
        <v>0</v>
      </c>
      <c r="F4908">
        <v>0</v>
      </c>
      <c r="G4908">
        <v>0</v>
      </c>
      <c r="H4908">
        <v>0</v>
      </c>
      <c r="I4908">
        <v>0</v>
      </c>
      <c r="J4908">
        <v>0</v>
      </c>
      <c r="K4908">
        <v>32</v>
      </c>
      <c r="L4908">
        <v>31</v>
      </c>
      <c r="M4908">
        <v>1</v>
      </c>
      <c r="N4908">
        <v>0</v>
      </c>
    </row>
    <row r="4909" spans="1:14" x14ac:dyDescent="0.25">
      <c r="A4909" t="s">
        <v>9004</v>
      </c>
      <c r="B4909" t="s">
        <v>75</v>
      </c>
      <c r="C4909" t="s">
        <v>176</v>
      </c>
      <c r="D4909" t="s">
        <v>4060</v>
      </c>
      <c r="E4909">
        <v>41</v>
      </c>
      <c r="F4909">
        <v>12</v>
      </c>
      <c r="G4909">
        <v>23</v>
      </c>
      <c r="H4909">
        <v>5</v>
      </c>
      <c r="I4909">
        <v>1</v>
      </c>
      <c r="J4909">
        <v>183</v>
      </c>
      <c r="K4909">
        <v>0</v>
      </c>
      <c r="L4909">
        <v>0</v>
      </c>
      <c r="M4909">
        <v>0</v>
      </c>
      <c r="N4909">
        <v>0</v>
      </c>
    </row>
    <row r="4910" spans="1:14" x14ac:dyDescent="0.25">
      <c r="A4910" t="s">
        <v>9005</v>
      </c>
      <c r="B4910" t="s">
        <v>75</v>
      </c>
      <c r="C4910" t="s">
        <v>176</v>
      </c>
      <c r="D4910" t="s">
        <v>4062</v>
      </c>
      <c r="E4910">
        <v>224</v>
      </c>
      <c r="F4910">
        <v>40</v>
      </c>
      <c r="G4910">
        <v>170</v>
      </c>
      <c r="H4910">
        <v>11</v>
      </c>
      <c r="I4910">
        <v>3</v>
      </c>
      <c r="J4910">
        <v>0</v>
      </c>
      <c r="K4910">
        <v>0</v>
      </c>
      <c r="L4910">
        <v>0</v>
      </c>
      <c r="M4910">
        <v>0</v>
      </c>
      <c r="N4910">
        <v>0</v>
      </c>
    </row>
    <row r="4911" spans="1:14" x14ac:dyDescent="0.25">
      <c r="A4911" t="s">
        <v>9006</v>
      </c>
      <c r="B4911" t="s">
        <v>75</v>
      </c>
      <c r="C4911" t="s">
        <v>176</v>
      </c>
      <c r="D4911" t="s">
        <v>4064</v>
      </c>
      <c r="E4911">
        <v>178</v>
      </c>
      <c r="F4911">
        <v>24</v>
      </c>
      <c r="G4911">
        <v>151</v>
      </c>
      <c r="H4911">
        <v>3</v>
      </c>
      <c r="I4911">
        <v>0</v>
      </c>
      <c r="J4911">
        <v>46</v>
      </c>
      <c r="K4911">
        <v>0</v>
      </c>
      <c r="L4911">
        <v>0</v>
      </c>
      <c r="M4911">
        <v>0</v>
      </c>
      <c r="N4911">
        <v>0</v>
      </c>
    </row>
    <row r="4912" spans="1:14" x14ac:dyDescent="0.25">
      <c r="A4912" t="s">
        <v>9007</v>
      </c>
      <c r="B4912" t="s">
        <v>75</v>
      </c>
      <c r="C4912" t="s">
        <v>176</v>
      </c>
      <c r="D4912" t="s">
        <v>4066</v>
      </c>
      <c r="E4912">
        <v>224</v>
      </c>
      <c r="F4912">
        <v>40</v>
      </c>
      <c r="G4912">
        <v>170</v>
      </c>
      <c r="H4912">
        <v>11</v>
      </c>
      <c r="I4912">
        <v>3</v>
      </c>
      <c r="J4912">
        <v>0</v>
      </c>
      <c r="K4912">
        <v>0</v>
      </c>
      <c r="L4912">
        <v>0</v>
      </c>
      <c r="M4912">
        <v>0</v>
      </c>
      <c r="N4912">
        <v>0</v>
      </c>
    </row>
    <row r="4913" spans="1:14" x14ac:dyDescent="0.25">
      <c r="A4913" t="s">
        <v>9008</v>
      </c>
      <c r="B4913" t="s">
        <v>75</v>
      </c>
      <c r="C4913" t="s">
        <v>176</v>
      </c>
      <c r="D4913" t="s">
        <v>4068</v>
      </c>
      <c r="E4913">
        <v>41</v>
      </c>
      <c r="F4913">
        <v>12</v>
      </c>
      <c r="G4913">
        <v>20</v>
      </c>
      <c r="H4913">
        <v>6</v>
      </c>
      <c r="I4913">
        <v>3</v>
      </c>
      <c r="J4913">
        <v>183</v>
      </c>
      <c r="K4913">
        <v>0</v>
      </c>
      <c r="L4913">
        <v>0</v>
      </c>
      <c r="M4913">
        <v>0</v>
      </c>
      <c r="N4913">
        <v>0</v>
      </c>
    </row>
    <row r="4914" spans="1:14" x14ac:dyDescent="0.25">
      <c r="A4914" t="s">
        <v>9009</v>
      </c>
      <c r="B4914" t="s">
        <v>75</v>
      </c>
      <c r="C4914" t="s">
        <v>176</v>
      </c>
      <c r="D4914" t="s">
        <v>4050</v>
      </c>
      <c r="E4914">
        <v>183</v>
      </c>
      <c r="F4914">
        <v>36</v>
      </c>
      <c r="G4914">
        <v>144</v>
      </c>
      <c r="H4914">
        <v>3</v>
      </c>
      <c r="I4914">
        <v>0</v>
      </c>
      <c r="J4914">
        <v>41</v>
      </c>
      <c r="K4914">
        <v>0</v>
      </c>
      <c r="L4914">
        <v>0</v>
      </c>
      <c r="M4914">
        <v>0</v>
      </c>
      <c r="N4914">
        <v>0</v>
      </c>
    </row>
    <row r="4915" spans="1:14" x14ac:dyDescent="0.25">
      <c r="A4915" t="s">
        <v>9010</v>
      </c>
      <c r="B4915" t="s">
        <v>75</v>
      </c>
      <c r="C4915" t="s">
        <v>176</v>
      </c>
      <c r="D4915" t="s">
        <v>4052</v>
      </c>
      <c r="E4915">
        <v>41</v>
      </c>
      <c r="F4915">
        <v>11</v>
      </c>
      <c r="G4915">
        <v>23</v>
      </c>
      <c r="H4915">
        <v>6</v>
      </c>
      <c r="I4915">
        <v>1</v>
      </c>
      <c r="J4915">
        <v>183</v>
      </c>
      <c r="K4915">
        <v>0</v>
      </c>
      <c r="L4915">
        <v>0</v>
      </c>
      <c r="M4915">
        <v>0</v>
      </c>
      <c r="N4915">
        <v>0</v>
      </c>
    </row>
    <row r="4916" spans="1:14" x14ac:dyDescent="0.25">
      <c r="A4916" t="s">
        <v>9011</v>
      </c>
      <c r="B4916" t="s">
        <v>75</v>
      </c>
      <c r="C4916" t="s">
        <v>176</v>
      </c>
      <c r="D4916" t="s">
        <v>4054</v>
      </c>
      <c r="E4916">
        <v>178</v>
      </c>
      <c r="F4916">
        <v>24</v>
      </c>
      <c r="G4916">
        <v>151</v>
      </c>
      <c r="H4916">
        <v>3</v>
      </c>
      <c r="I4916">
        <v>0</v>
      </c>
      <c r="J4916">
        <v>46</v>
      </c>
      <c r="K4916">
        <v>0</v>
      </c>
      <c r="L4916">
        <v>0</v>
      </c>
      <c r="M4916">
        <v>0</v>
      </c>
      <c r="N4916">
        <v>0</v>
      </c>
    </row>
    <row r="4917" spans="1:14" x14ac:dyDescent="0.25">
      <c r="A4917" t="s">
        <v>9012</v>
      </c>
      <c r="B4917" t="s">
        <v>75</v>
      </c>
      <c r="C4917" t="s">
        <v>176</v>
      </c>
      <c r="D4917" t="s">
        <v>4056</v>
      </c>
      <c r="E4917">
        <v>0</v>
      </c>
      <c r="F4917">
        <v>0</v>
      </c>
      <c r="G4917">
        <v>0</v>
      </c>
      <c r="H4917">
        <v>0</v>
      </c>
      <c r="I4917">
        <v>0</v>
      </c>
      <c r="J4917">
        <v>0</v>
      </c>
      <c r="K4917">
        <v>135</v>
      </c>
      <c r="L4917">
        <v>129</v>
      </c>
      <c r="M4917">
        <v>6</v>
      </c>
      <c r="N4917">
        <v>0</v>
      </c>
    </row>
    <row r="4918" spans="1:14" x14ac:dyDescent="0.25">
      <c r="A4918" t="s">
        <v>9013</v>
      </c>
      <c r="B4918" t="s">
        <v>75</v>
      </c>
      <c r="C4918" t="s">
        <v>176</v>
      </c>
      <c r="D4918" t="s">
        <v>4058</v>
      </c>
      <c r="E4918">
        <v>0</v>
      </c>
      <c r="F4918">
        <v>0</v>
      </c>
      <c r="G4918">
        <v>0</v>
      </c>
      <c r="H4918">
        <v>0</v>
      </c>
      <c r="I4918">
        <v>0</v>
      </c>
      <c r="J4918">
        <v>0</v>
      </c>
      <c r="K4918">
        <v>108</v>
      </c>
      <c r="L4918">
        <v>102</v>
      </c>
      <c r="M4918">
        <v>6</v>
      </c>
      <c r="N4918">
        <v>0</v>
      </c>
    </row>
    <row r="4919" spans="1:14" x14ac:dyDescent="0.25">
      <c r="A4919" t="s">
        <v>9014</v>
      </c>
      <c r="B4919" t="s">
        <v>75</v>
      </c>
      <c r="C4919" t="s">
        <v>177</v>
      </c>
      <c r="D4919" t="s">
        <v>4060</v>
      </c>
      <c r="E4919">
        <v>4</v>
      </c>
      <c r="F4919">
        <v>1</v>
      </c>
      <c r="G4919">
        <v>3</v>
      </c>
      <c r="H4919">
        <v>0</v>
      </c>
      <c r="I4919">
        <v>0</v>
      </c>
      <c r="J4919">
        <v>32</v>
      </c>
      <c r="K4919">
        <v>0</v>
      </c>
      <c r="L4919">
        <v>0</v>
      </c>
      <c r="M4919">
        <v>0</v>
      </c>
      <c r="N4919">
        <v>0</v>
      </c>
    </row>
    <row r="4920" spans="1:14" x14ac:dyDescent="0.25">
      <c r="A4920" t="s">
        <v>9015</v>
      </c>
      <c r="B4920" t="s">
        <v>75</v>
      </c>
      <c r="C4920" t="s">
        <v>177</v>
      </c>
      <c r="D4920" t="s">
        <v>4062</v>
      </c>
      <c r="E4920">
        <v>36</v>
      </c>
      <c r="F4920">
        <v>5</v>
      </c>
      <c r="G4920">
        <v>31</v>
      </c>
      <c r="H4920">
        <v>0</v>
      </c>
      <c r="I4920">
        <v>0</v>
      </c>
      <c r="J4920">
        <v>0</v>
      </c>
      <c r="K4920">
        <v>0</v>
      </c>
      <c r="L4920">
        <v>0</v>
      </c>
      <c r="M4920">
        <v>0</v>
      </c>
      <c r="N4920">
        <v>0</v>
      </c>
    </row>
    <row r="4921" spans="1:14" x14ac:dyDescent="0.25">
      <c r="A4921" t="s">
        <v>9016</v>
      </c>
      <c r="B4921" t="s">
        <v>75</v>
      </c>
      <c r="C4921" t="s">
        <v>177</v>
      </c>
      <c r="D4921" t="s">
        <v>4064</v>
      </c>
      <c r="E4921">
        <v>29</v>
      </c>
      <c r="F4921">
        <v>2</v>
      </c>
      <c r="G4921">
        <v>27</v>
      </c>
      <c r="H4921">
        <v>0</v>
      </c>
      <c r="I4921">
        <v>0</v>
      </c>
      <c r="J4921">
        <v>7</v>
      </c>
      <c r="K4921">
        <v>0</v>
      </c>
      <c r="L4921">
        <v>0</v>
      </c>
      <c r="M4921">
        <v>0</v>
      </c>
      <c r="N4921">
        <v>0</v>
      </c>
    </row>
    <row r="4922" spans="1:14" x14ac:dyDescent="0.25">
      <c r="A4922" t="s">
        <v>9017</v>
      </c>
      <c r="B4922" t="s">
        <v>75</v>
      </c>
      <c r="C4922" t="s">
        <v>177</v>
      </c>
      <c r="D4922" t="s">
        <v>4066</v>
      </c>
      <c r="E4922">
        <v>36</v>
      </c>
      <c r="F4922">
        <v>5</v>
      </c>
      <c r="G4922">
        <v>31</v>
      </c>
      <c r="H4922">
        <v>0</v>
      </c>
      <c r="I4922">
        <v>0</v>
      </c>
      <c r="J4922">
        <v>0</v>
      </c>
      <c r="K4922">
        <v>0</v>
      </c>
      <c r="L4922">
        <v>0</v>
      </c>
      <c r="M4922">
        <v>0</v>
      </c>
      <c r="N4922">
        <v>0</v>
      </c>
    </row>
    <row r="4923" spans="1:14" x14ac:dyDescent="0.25">
      <c r="A4923" t="s">
        <v>9018</v>
      </c>
      <c r="B4923" t="s">
        <v>75</v>
      </c>
      <c r="C4923" t="s">
        <v>177</v>
      </c>
      <c r="D4923" t="s">
        <v>4068</v>
      </c>
      <c r="E4923">
        <v>4</v>
      </c>
      <c r="F4923">
        <v>1</v>
      </c>
      <c r="G4923">
        <v>3</v>
      </c>
      <c r="H4923">
        <v>0</v>
      </c>
      <c r="I4923">
        <v>0</v>
      </c>
      <c r="J4923">
        <v>32</v>
      </c>
      <c r="K4923">
        <v>0</v>
      </c>
      <c r="L4923">
        <v>0</v>
      </c>
      <c r="M4923">
        <v>0</v>
      </c>
      <c r="N4923">
        <v>0</v>
      </c>
    </row>
    <row r="4924" spans="1:14" x14ac:dyDescent="0.25">
      <c r="A4924" t="s">
        <v>9019</v>
      </c>
      <c r="B4924" t="s">
        <v>75</v>
      </c>
      <c r="C4924" t="s">
        <v>177</v>
      </c>
      <c r="D4924" t="s">
        <v>4050</v>
      </c>
      <c r="E4924">
        <v>32</v>
      </c>
      <c r="F4924">
        <v>4</v>
      </c>
      <c r="G4924">
        <v>28</v>
      </c>
      <c r="H4924">
        <v>0</v>
      </c>
      <c r="I4924">
        <v>0</v>
      </c>
      <c r="J4924">
        <v>4</v>
      </c>
      <c r="K4924">
        <v>0</v>
      </c>
      <c r="L4924">
        <v>0</v>
      </c>
      <c r="M4924">
        <v>0</v>
      </c>
      <c r="N4924">
        <v>0</v>
      </c>
    </row>
    <row r="4925" spans="1:14" x14ac:dyDescent="0.25">
      <c r="A4925" t="s">
        <v>9020</v>
      </c>
      <c r="B4925" t="s">
        <v>75</v>
      </c>
      <c r="C4925" t="s">
        <v>177</v>
      </c>
      <c r="D4925" t="s">
        <v>4052</v>
      </c>
      <c r="E4925">
        <v>4</v>
      </c>
      <c r="F4925">
        <v>1</v>
      </c>
      <c r="G4925">
        <v>3</v>
      </c>
      <c r="H4925">
        <v>0</v>
      </c>
      <c r="I4925">
        <v>0</v>
      </c>
      <c r="J4925">
        <v>32</v>
      </c>
      <c r="K4925">
        <v>0</v>
      </c>
      <c r="L4925">
        <v>0</v>
      </c>
      <c r="M4925">
        <v>0</v>
      </c>
      <c r="N4925">
        <v>0</v>
      </c>
    </row>
    <row r="4926" spans="1:14" x14ac:dyDescent="0.25">
      <c r="A4926" t="s">
        <v>9021</v>
      </c>
      <c r="B4926" t="s">
        <v>75</v>
      </c>
      <c r="C4926" t="s">
        <v>177</v>
      </c>
      <c r="D4926" t="s">
        <v>4054</v>
      </c>
      <c r="E4926">
        <v>29</v>
      </c>
      <c r="F4926">
        <v>2</v>
      </c>
      <c r="G4926">
        <v>27</v>
      </c>
      <c r="H4926">
        <v>0</v>
      </c>
      <c r="I4926">
        <v>0</v>
      </c>
      <c r="J4926">
        <v>7</v>
      </c>
      <c r="K4926">
        <v>0</v>
      </c>
      <c r="L4926">
        <v>0</v>
      </c>
      <c r="M4926">
        <v>0</v>
      </c>
      <c r="N4926">
        <v>0</v>
      </c>
    </row>
    <row r="4927" spans="1:14" x14ac:dyDescent="0.25">
      <c r="A4927" t="s">
        <v>9022</v>
      </c>
      <c r="B4927" t="s">
        <v>75</v>
      </c>
      <c r="C4927" t="s">
        <v>177</v>
      </c>
      <c r="D4927" t="s">
        <v>4056</v>
      </c>
      <c r="E4927">
        <v>0</v>
      </c>
      <c r="F4927">
        <v>0</v>
      </c>
      <c r="G4927">
        <v>0</v>
      </c>
      <c r="H4927">
        <v>0</v>
      </c>
      <c r="I4927">
        <v>0</v>
      </c>
      <c r="J4927">
        <v>0</v>
      </c>
      <c r="K4927">
        <v>25</v>
      </c>
      <c r="L4927">
        <v>25</v>
      </c>
      <c r="M4927">
        <v>0</v>
      </c>
      <c r="N4927">
        <v>0</v>
      </c>
    </row>
    <row r="4928" spans="1:14" x14ac:dyDescent="0.25">
      <c r="A4928" t="s">
        <v>9023</v>
      </c>
      <c r="B4928" t="s">
        <v>75</v>
      </c>
      <c r="C4928" t="s">
        <v>177</v>
      </c>
      <c r="D4928" t="s">
        <v>4058</v>
      </c>
      <c r="E4928">
        <v>0</v>
      </c>
      <c r="F4928">
        <v>0</v>
      </c>
      <c r="G4928">
        <v>0</v>
      </c>
      <c r="H4928">
        <v>0</v>
      </c>
      <c r="I4928">
        <v>0</v>
      </c>
      <c r="J4928">
        <v>0</v>
      </c>
      <c r="K4928">
        <v>22</v>
      </c>
      <c r="L4928">
        <v>22</v>
      </c>
      <c r="M4928">
        <v>0</v>
      </c>
      <c r="N4928">
        <v>0</v>
      </c>
    </row>
    <row r="4929" spans="1:14" x14ac:dyDescent="0.25">
      <c r="A4929" t="s">
        <v>9024</v>
      </c>
      <c r="B4929" t="s">
        <v>75</v>
      </c>
      <c r="C4929" t="s">
        <v>178</v>
      </c>
      <c r="D4929" t="s">
        <v>4060</v>
      </c>
      <c r="E4929">
        <v>8</v>
      </c>
      <c r="F4929">
        <v>1</v>
      </c>
      <c r="G4929">
        <v>7</v>
      </c>
      <c r="H4929">
        <v>0</v>
      </c>
      <c r="I4929">
        <v>0</v>
      </c>
      <c r="J4929">
        <v>43</v>
      </c>
      <c r="K4929">
        <v>0</v>
      </c>
      <c r="L4929">
        <v>0</v>
      </c>
      <c r="M4929">
        <v>0</v>
      </c>
      <c r="N4929">
        <v>0</v>
      </c>
    </row>
    <row r="4930" spans="1:14" x14ac:dyDescent="0.25">
      <c r="A4930" t="s">
        <v>9025</v>
      </c>
      <c r="B4930" t="s">
        <v>75</v>
      </c>
      <c r="C4930" t="s">
        <v>178</v>
      </c>
      <c r="D4930" t="s">
        <v>4062</v>
      </c>
      <c r="E4930">
        <v>51</v>
      </c>
      <c r="F4930">
        <v>9</v>
      </c>
      <c r="G4930">
        <v>41</v>
      </c>
      <c r="H4930">
        <v>1</v>
      </c>
      <c r="I4930">
        <v>0</v>
      </c>
      <c r="J4930">
        <v>0</v>
      </c>
      <c r="K4930">
        <v>0</v>
      </c>
      <c r="L4930">
        <v>0</v>
      </c>
      <c r="M4930">
        <v>0</v>
      </c>
      <c r="N4930">
        <v>0</v>
      </c>
    </row>
    <row r="4931" spans="1:14" x14ac:dyDescent="0.25">
      <c r="A4931" t="s">
        <v>9026</v>
      </c>
      <c r="B4931" t="s">
        <v>75</v>
      </c>
      <c r="C4931" t="s">
        <v>178</v>
      </c>
      <c r="D4931" t="s">
        <v>4064</v>
      </c>
      <c r="E4931">
        <v>39</v>
      </c>
      <c r="F4931">
        <v>4</v>
      </c>
      <c r="G4931">
        <v>35</v>
      </c>
      <c r="H4931">
        <v>0</v>
      </c>
      <c r="I4931">
        <v>0</v>
      </c>
      <c r="J4931">
        <v>12</v>
      </c>
      <c r="K4931">
        <v>0</v>
      </c>
      <c r="L4931">
        <v>0</v>
      </c>
      <c r="M4931">
        <v>0</v>
      </c>
      <c r="N4931">
        <v>0</v>
      </c>
    </row>
    <row r="4932" spans="1:14" x14ac:dyDescent="0.25">
      <c r="A4932" t="s">
        <v>9027</v>
      </c>
      <c r="B4932" t="s">
        <v>75</v>
      </c>
      <c r="C4932" t="s">
        <v>178</v>
      </c>
      <c r="D4932" t="s">
        <v>4066</v>
      </c>
      <c r="E4932">
        <v>51</v>
      </c>
      <c r="F4932">
        <v>9</v>
      </c>
      <c r="G4932">
        <v>41</v>
      </c>
      <c r="H4932">
        <v>1</v>
      </c>
      <c r="I4932">
        <v>0</v>
      </c>
      <c r="J4932">
        <v>0</v>
      </c>
      <c r="K4932">
        <v>0</v>
      </c>
      <c r="L4932">
        <v>0</v>
      </c>
      <c r="M4932">
        <v>0</v>
      </c>
      <c r="N4932">
        <v>0</v>
      </c>
    </row>
    <row r="4933" spans="1:14" x14ac:dyDescent="0.25">
      <c r="A4933" t="s">
        <v>9028</v>
      </c>
      <c r="B4933" t="s">
        <v>75</v>
      </c>
      <c r="C4933" t="s">
        <v>178</v>
      </c>
      <c r="D4933" t="s">
        <v>4068</v>
      </c>
      <c r="E4933">
        <v>8</v>
      </c>
      <c r="F4933">
        <v>1</v>
      </c>
      <c r="G4933">
        <v>7</v>
      </c>
      <c r="H4933">
        <v>0</v>
      </c>
      <c r="I4933">
        <v>0</v>
      </c>
      <c r="J4933">
        <v>43</v>
      </c>
      <c r="K4933">
        <v>0</v>
      </c>
      <c r="L4933">
        <v>0</v>
      </c>
      <c r="M4933">
        <v>0</v>
      </c>
      <c r="N4933">
        <v>0</v>
      </c>
    </row>
    <row r="4934" spans="1:14" x14ac:dyDescent="0.25">
      <c r="A4934" t="s">
        <v>9029</v>
      </c>
      <c r="B4934" t="s">
        <v>75</v>
      </c>
      <c r="C4934" t="s">
        <v>178</v>
      </c>
      <c r="D4934" t="s">
        <v>4050</v>
      </c>
      <c r="E4934">
        <v>43</v>
      </c>
      <c r="F4934">
        <v>11</v>
      </c>
      <c r="G4934">
        <v>32</v>
      </c>
      <c r="H4934">
        <v>0</v>
      </c>
      <c r="I4934">
        <v>0</v>
      </c>
      <c r="J4934">
        <v>8</v>
      </c>
      <c r="K4934">
        <v>0</v>
      </c>
      <c r="L4934">
        <v>0</v>
      </c>
      <c r="M4934">
        <v>0</v>
      </c>
      <c r="N4934">
        <v>0</v>
      </c>
    </row>
    <row r="4935" spans="1:14" x14ac:dyDescent="0.25">
      <c r="A4935" t="s">
        <v>9030</v>
      </c>
      <c r="B4935" t="s">
        <v>75</v>
      </c>
      <c r="C4935" t="s">
        <v>178</v>
      </c>
      <c r="D4935" t="s">
        <v>4052</v>
      </c>
      <c r="E4935">
        <v>8</v>
      </c>
      <c r="F4935">
        <v>1</v>
      </c>
      <c r="G4935">
        <v>6</v>
      </c>
      <c r="H4935">
        <v>1</v>
      </c>
      <c r="I4935">
        <v>0</v>
      </c>
      <c r="J4935">
        <v>43</v>
      </c>
      <c r="K4935">
        <v>0</v>
      </c>
      <c r="L4935">
        <v>0</v>
      </c>
      <c r="M4935">
        <v>0</v>
      </c>
      <c r="N4935">
        <v>0</v>
      </c>
    </row>
    <row r="4936" spans="1:14" x14ac:dyDescent="0.25">
      <c r="A4936" t="s">
        <v>9031</v>
      </c>
      <c r="B4936" t="s">
        <v>75</v>
      </c>
      <c r="C4936" t="s">
        <v>178</v>
      </c>
      <c r="D4936" t="s">
        <v>4054</v>
      </c>
      <c r="E4936">
        <v>39</v>
      </c>
      <c r="F4936">
        <v>4</v>
      </c>
      <c r="G4936">
        <v>35</v>
      </c>
      <c r="H4936">
        <v>0</v>
      </c>
      <c r="I4936">
        <v>0</v>
      </c>
      <c r="J4936">
        <v>12</v>
      </c>
      <c r="K4936">
        <v>0</v>
      </c>
      <c r="L4936">
        <v>0</v>
      </c>
      <c r="M4936">
        <v>0</v>
      </c>
      <c r="N4936">
        <v>0</v>
      </c>
    </row>
    <row r="4937" spans="1:14" x14ac:dyDescent="0.25">
      <c r="A4937" t="s">
        <v>9032</v>
      </c>
      <c r="B4937" t="s">
        <v>75</v>
      </c>
      <c r="C4937" t="s">
        <v>178</v>
      </c>
      <c r="D4937" t="s">
        <v>4056</v>
      </c>
      <c r="E4937">
        <v>0</v>
      </c>
      <c r="F4937">
        <v>0</v>
      </c>
      <c r="G4937">
        <v>0</v>
      </c>
      <c r="H4937">
        <v>0</v>
      </c>
      <c r="I4937">
        <v>0</v>
      </c>
      <c r="J4937">
        <v>0</v>
      </c>
      <c r="K4937">
        <v>42</v>
      </c>
      <c r="L4937">
        <v>42</v>
      </c>
      <c r="M4937">
        <v>0</v>
      </c>
      <c r="N4937">
        <v>0</v>
      </c>
    </row>
    <row r="4938" spans="1:14" x14ac:dyDescent="0.25">
      <c r="A4938" t="s">
        <v>9033</v>
      </c>
      <c r="B4938" t="s">
        <v>75</v>
      </c>
      <c r="C4938" t="s">
        <v>178</v>
      </c>
      <c r="D4938" t="s">
        <v>4058</v>
      </c>
      <c r="E4938">
        <v>0</v>
      </c>
      <c r="F4938">
        <v>0</v>
      </c>
      <c r="G4938">
        <v>0</v>
      </c>
      <c r="H4938">
        <v>0</v>
      </c>
      <c r="I4938">
        <v>0</v>
      </c>
      <c r="J4938">
        <v>0</v>
      </c>
      <c r="K4938">
        <v>33</v>
      </c>
      <c r="L4938">
        <v>33</v>
      </c>
      <c r="M4938">
        <v>0</v>
      </c>
      <c r="N4938">
        <v>0</v>
      </c>
    </row>
    <row r="4939" spans="1:14" x14ac:dyDescent="0.25">
      <c r="A4939" t="s">
        <v>9034</v>
      </c>
      <c r="B4939" t="s">
        <v>75</v>
      </c>
      <c r="C4939" t="s">
        <v>179</v>
      </c>
      <c r="D4939" t="s">
        <v>4060</v>
      </c>
      <c r="E4939">
        <v>11</v>
      </c>
      <c r="F4939">
        <v>2</v>
      </c>
      <c r="G4939">
        <v>6</v>
      </c>
      <c r="H4939">
        <v>3</v>
      </c>
      <c r="I4939">
        <v>0</v>
      </c>
      <c r="J4939">
        <v>52</v>
      </c>
      <c r="K4939">
        <v>0</v>
      </c>
      <c r="L4939">
        <v>0</v>
      </c>
      <c r="M4939">
        <v>0</v>
      </c>
      <c r="N4939">
        <v>0</v>
      </c>
    </row>
    <row r="4940" spans="1:14" x14ac:dyDescent="0.25">
      <c r="A4940" t="s">
        <v>9035</v>
      </c>
      <c r="B4940" t="s">
        <v>75</v>
      </c>
      <c r="C4940" t="s">
        <v>179</v>
      </c>
      <c r="D4940" t="s">
        <v>4062</v>
      </c>
      <c r="E4940">
        <v>63</v>
      </c>
      <c r="F4940">
        <v>21</v>
      </c>
      <c r="G4940">
        <v>39</v>
      </c>
      <c r="H4940">
        <v>3</v>
      </c>
      <c r="I4940">
        <v>0</v>
      </c>
      <c r="J4940">
        <v>0</v>
      </c>
      <c r="K4940">
        <v>0</v>
      </c>
      <c r="L4940">
        <v>0</v>
      </c>
      <c r="M4940">
        <v>0</v>
      </c>
      <c r="N4940">
        <v>0</v>
      </c>
    </row>
    <row r="4941" spans="1:14" x14ac:dyDescent="0.25">
      <c r="A4941" t="s">
        <v>9036</v>
      </c>
      <c r="B4941" t="s">
        <v>75</v>
      </c>
      <c r="C4941" t="s">
        <v>179</v>
      </c>
      <c r="D4941" t="s">
        <v>4064</v>
      </c>
      <c r="E4941">
        <v>47</v>
      </c>
      <c r="F4941">
        <v>15</v>
      </c>
      <c r="G4941">
        <v>32</v>
      </c>
      <c r="H4941">
        <v>0</v>
      </c>
      <c r="I4941">
        <v>0</v>
      </c>
      <c r="J4941">
        <v>16</v>
      </c>
      <c r="K4941">
        <v>0</v>
      </c>
      <c r="L4941">
        <v>0</v>
      </c>
      <c r="M4941">
        <v>0</v>
      </c>
      <c r="N4941">
        <v>0</v>
      </c>
    </row>
    <row r="4942" spans="1:14" x14ac:dyDescent="0.25">
      <c r="A4942" t="s">
        <v>9037</v>
      </c>
      <c r="B4942" t="s">
        <v>75</v>
      </c>
      <c r="C4942" t="s">
        <v>179</v>
      </c>
      <c r="D4942" t="s">
        <v>4066</v>
      </c>
      <c r="E4942">
        <v>63</v>
      </c>
      <c r="F4942">
        <v>21</v>
      </c>
      <c r="G4942">
        <v>39</v>
      </c>
      <c r="H4942">
        <v>3</v>
      </c>
      <c r="I4942">
        <v>0</v>
      </c>
      <c r="J4942">
        <v>0</v>
      </c>
      <c r="K4942">
        <v>0</v>
      </c>
      <c r="L4942">
        <v>0</v>
      </c>
      <c r="M4942">
        <v>0</v>
      </c>
      <c r="N4942">
        <v>0</v>
      </c>
    </row>
    <row r="4943" spans="1:14" x14ac:dyDescent="0.25">
      <c r="A4943" t="s">
        <v>9038</v>
      </c>
      <c r="B4943" t="s">
        <v>75</v>
      </c>
      <c r="C4943" t="s">
        <v>179</v>
      </c>
      <c r="D4943" t="s">
        <v>4068</v>
      </c>
      <c r="E4943">
        <v>11</v>
      </c>
      <c r="F4943">
        <v>1</v>
      </c>
      <c r="G4943">
        <v>9</v>
      </c>
      <c r="H4943">
        <v>1</v>
      </c>
      <c r="I4943">
        <v>0</v>
      </c>
      <c r="J4943">
        <v>52</v>
      </c>
      <c r="K4943">
        <v>0</v>
      </c>
      <c r="L4943">
        <v>0</v>
      </c>
      <c r="M4943">
        <v>0</v>
      </c>
      <c r="N4943">
        <v>0</v>
      </c>
    </row>
    <row r="4944" spans="1:14" x14ac:dyDescent="0.25">
      <c r="A4944" t="s">
        <v>9039</v>
      </c>
      <c r="B4944" t="s">
        <v>75</v>
      </c>
      <c r="C4944" t="s">
        <v>179</v>
      </c>
      <c r="D4944" t="s">
        <v>4050</v>
      </c>
      <c r="E4944">
        <v>52</v>
      </c>
      <c r="F4944">
        <v>22</v>
      </c>
      <c r="G4944">
        <v>30</v>
      </c>
      <c r="H4944">
        <v>0</v>
      </c>
      <c r="I4944">
        <v>0</v>
      </c>
      <c r="J4944">
        <v>11</v>
      </c>
      <c r="K4944">
        <v>0</v>
      </c>
      <c r="L4944">
        <v>0</v>
      </c>
      <c r="M4944">
        <v>0</v>
      </c>
      <c r="N4944">
        <v>0</v>
      </c>
    </row>
    <row r="4945" spans="1:14" x14ac:dyDescent="0.25">
      <c r="A4945" t="s">
        <v>9040</v>
      </c>
      <c r="B4945" t="s">
        <v>75</v>
      </c>
      <c r="C4945" t="s">
        <v>179</v>
      </c>
      <c r="D4945" t="s">
        <v>4052</v>
      </c>
      <c r="E4945">
        <v>11</v>
      </c>
      <c r="F4945">
        <v>1</v>
      </c>
      <c r="G4945">
        <v>7</v>
      </c>
      <c r="H4945">
        <v>3</v>
      </c>
      <c r="I4945">
        <v>0</v>
      </c>
      <c r="J4945">
        <v>52</v>
      </c>
      <c r="K4945">
        <v>0</v>
      </c>
      <c r="L4945">
        <v>0</v>
      </c>
      <c r="M4945">
        <v>0</v>
      </c>
      <c r="N4945">
        <v>0</v>
      </c>
    </row>
    <row r="4946" spans="1:14" x14ac:dyDescent="0.25">
      <c r="A4946" t="s">
        <v>9041</v>
      </c>
      <c r="B4946" t="s">
        <v>75</v>
      </c>
      <c r="C4946" t="s">
        <v>179</v>
      </c>
      <c r="D4946" t="s">
        <v>4054</v>
      </c>
      <c r="E4946">
        <v>47</v>
      </c>
      <c r="F4946">
        <v>15</v>
      </c>
      <c r="G4946">
        <v>32</v>
      </c>
      <c r="H4946">
        <v>0</v>
      </c>
      <c r="I4946">
        <v>0</v>
      </c>
      <c r="J4946">
        <v>16</v>
      </c>
      <c r="K4946">
        <v>0</v>
      </c>
      <c r="L4946">
        <v>0</v>
      </c>
      <c r="M4946">
        <v>0</v>
      </c>
      <c r="N4946">
        <v>0</v>
      </c>
    </row>
    <row r="4947" spans="1:14" x14ac:dyDescent="0.25">
      <c r="A4947" t="s">
        <v>9042</v>
      </c>
      <c r="B4947" t="s">
        <v>75</v>
      </c>
      <c r="C4947" t="s">
        <v>179</v>
      </c>
      <c r="D4947" t="s">
        <v>4056</v>
      </c>
      <c r="E4947">
        <v>0</v>
      </c>
      <c r="F4947">
        <v>0</v>
      </c>
      <c r="G4947">
        <v>0</v>
      </c>
      <c r="H4947">
        <v>0</v>
      </c>
      <c r="I4947">
        <v>0</v>
      </c>
      <c r="J4947">
        <v>0</v>
      </c>
      <c r="K4947">
        <v>40</v>
      </c>
      <c r="L4947">
        <v>40</v>
      </c>
      <c r="M4947">
        <v>0</v>
      </c>
      <c r="N4947">
        <v>0</v>
      </c>
    </row>
    <row r="4948" spans="1:14" x14ac:dyDescent="0.25">
      <c r="A4948" t="s">
        <v>9043</v>
      </c>
      <c r="B4948" t="s">
        <v>75</v>
      </c>
      <c r="C4948" t="s">
        <v>179</v>
      </c>
      <c r="D4948" t="s">
        <v>4058</v>
      </c>
      <c r="E4948">
        <v>0</v>
      </c>
      <c r="F4948">
        <v>0</v>
      </c>
      <c r="G4948">
        <v>0</v>
      </c>
      <c r="H4948">
        <v>0</v>
      </c>
      <c r="I4948">
        <v>0</v>
      </c>
      <c r="J4948">
        <v>0</v>
      </c>
      <c r="K4948">
        <v>25</v>
      </c>
      <c r="L4948">
        <v>25</v>
      </c>
      <c r="M4948">
        <v>0</v>
      </c>
      <c r="N4948">
        <v>0</v>
      </c>
    </row>
    <row r="4949" spans="1:14" x14ac:dyDescent="0.25">
      <c r="A4949" t="s">
        <v>9044</v>
      </c>
      <c r="B4949" t="s">
        <v>75</v>
      </c>
      <c r="C4949" t="s">
        <v>180</v>
      </c>
      <c r="D4949" t="s">
        <v>4060</v>
      </c>
      <c r="E4949">
        <v>7</v>
      </c>
      <c r="F4949">
        <v>2</v>
      </c>
      <c r="G4949">
        <v>5</v>
      </c>
      <c r="H4949">
        <v>0</v>
      </c>
      <c r="I4949">
        <v>0</v>
      </c>
      <c r="J4949">
        <v>38</v>
      </c>
      <c r="K4949">
        <v>0</v>
      </c>
      <c r="L4949">
        <v>0</v>
      </c>
      <c r="M4949">
        <v>0</v>
      </c>
      <c r="N4949">
        <v>0</v>
      </c>
    </row>
    <row r="4950" spans="1:14" x14ac:dyDescent="0.25">
      <c r="A4950" t="s">
        <v>9045</v>
      </c>
      <c r="B4950" t="s">
        <v>75</v>
      </c>
      <c r="C4950" t="s">
        <v>180</v>
      </c>
      <c r="D4950" t="s">
        <v>4062</v>
      </c>
      <c r="E4950">
        <v>45</v>
      </c>
      <c r="F4950">
        <v>13</v>
      </c>
      <c r="G4950">
        <v>32</v>
      </c>
      <c r="H4950">
        <v>0</v>
      </c>
      <c r="I4950">
        <v>0</v>
      </c>
      <c r="J4950">
        <v>0</v>
      </c>
      <c r="K4950">
        <v>0</v>
      </c>
      <c r="L4950">
        <v>0</v>
      </c>
      <c r="M4950">
        <v>0</v>
      </c>
      <c r="N4950">
        <v>0</v>
      </c>
    </row>
    <row r="4951" spans="1:14" x14ac:dyDescent="0.25">
      <c r="A4951" t="s">
        <v>9046</v>
      </c>
      <c r="B4951" t="s">
        <v>75</v>
      </c>
      <c r="C4951" t="s">
        <v>180</v>
      </c>
      <c r="D4951" t="s">
        <v>4064</v>
      </c>
      <c r="E4951">
        <v>37</v>
      </c>
      <c r="F4951">
        <v>10</v>
      </c>
      <c r="G4951">
        <v>27</v>
      </c>
      <c r="H4951">
        <v>0</v>
      </c>
      <c r="I4951">
        <v>0</v>
      </c>
      <c r="J4951">
        <v>8</v>
      </c>
      <c r="K4951">
        <v>0</v>
      </c>
      <c r="L4951">
        <v>0</v>
      </c>
      <c r="M4951">
        <v>0</v>
      </c>
      <c r="N4951">
        <v>0</v>
      </c>
    </row>
    <row r="4952" spans="1:14" x14ac:dyDescent="0.25">
      <c r="A4952" t="s">
        <v>9047</v>
      </c>
      <c r="B4952" t="s">
        <v>75</v>
      </c>
      <c r="C4952" t="s">
        <v>180</v>
      </c>
      <c r="D4952" t="s">
        <v>4066</v>
      </c>
      <c r="E4952">
        <v>45</v>
      </c>
      <c r="F4952">
        <v>13</v>
      </c>
      <c r="G4952">
        <v>32</v>
      </c>
      <c r="H4952">
        <v>0</v>
      </c>
      <c r="I4952">
        <v>0</v>
      </c>
      <c r="J4952">
        <v>0</v>
      </c>
      <c r="K4952">
        <v>0</v>
      </c>
      <c r="L4952">
        <v>0</v>
      </c>
      <c r="M4952">
        <v>0</v>
      </c>
      <c r="N4952">
        <v>0</v>
      </c>
    </row>
    <row r="4953" spans="1:14" x14ac:dyDescent="0.25">
      <c r="A4953" t="s">
        <v>9048</v>
      </c>
      <c r="B4953" t="s">
        <v>75</v>
      </c>
      <c r="C4953" t="s">
        <v>180</v>
      </c>
      <c r="D4953" t="s">
        <v>4068</v>
      </c>
      <c r="E4953">
        <v>7</v>
      </c>
      <c r="F4953">
        <v>2</v>
      </c>
      <c r="G4953">
        <v>5</v>
      </c>
      <c r="H4953">
        <v>0</v>
      </c>
      <c r="I4953">
        <v>0</v>
      </c>
      <c r="J4953">
        <v>38</v>
      </c>
      <c r="K4953">
        <v>0</v>
      </c>
      <c r="L4953">
        <v>0</v>
      </c>
      <c r="M4953">
        <v>0</v>
      </c>
      <c r="N4953">
        <v>0</v>
      </c>
    </row>
    <row r="4954" spans="1:14" x14ac:dyDescent="0.25">
      <c r="A4954" t="s">
        <v>9049</v>
      </c>
      <c r="B4954" t="s">
        <v>75</v>
      </c>
      <c r="C4954" t="s">
        <v>180</v>
      </c>
      <c r="D4954" t="s">
        <v>4050</v>
      </c>
      <c r="E4954">
        <v>38</v>
      </c>
      <c r="F4954">
        <v>12</v>
      </c>
      <c r="G4954">
        <v>26</v>
      </c>
      <c r="H4954">
        <v>0</v>
      </c>
      <c r="I4954">
        <v>0</v>
      </c>
      <c r="J4954">
        <v>7</v>
      </c>
      <c r="K4954">
        <v>0</v>
      </c>
      <c r="L4954">
        <v>0</v>
      </c>
      <c r="M4954">
        <v>0</v>
      </c>
      <c r="N4954">
        <v>0</v>
      </c>
    </row>
    <row r="4955" spans="1:14" x14ac:dyDescent="0.25">
      <c r="A4955" t="s">
        <v>9050</v>
      </c>
      <c r="B4955" t="s">
        <v>75</v>
      </c>
      <c r="C4955" t="s">
        <v>180</v>
      </c>
      <c r="D4955" t="s">
        <v>4052</v>
      </c>
      <c r="E4955">
        <v>7</v>
      </c>
      <c r="F4955">
        <v>2</v>
      </c>
      <c r="G4955">
        <v>5</v>
      </c>
      <c r="H4955">
        <v>0</v>
      </c>
      <c r="I4955">
        <v>0</v>
      </c>
      <c r="J4955">
        <v>38</v>
      </c>
      <c r="K4955">
        <v>0</v>
      </c>
      <c r="L4955">
        <v>0</v>
      </c>
      <c r="M4955">
        <v>0</v>
      </c>
      <c r="N4955">
        <v>0</v>
      </c>
    </row>
    <row r="4956" spans="1:14" x14ac:dyDescent="0.25">
      <c r="A4956" t="s">
        <v>9051</v>
      </c>
      <c r="B4956" t="s">
        <v>75</v>
      </c>
      <c r="C4956" t="s">
        <v>180</v>
      </c>
      <c r="D4956" t="s">
        <v>4054</v>
      </c>
      <c r="E4956">
        <v>37</v>
      </c>
      <c r="F4956">
        <v>10</v>
      </c>
      <c r="G4956">
        <v>27</v>
      </c>
      <c r="H4956">
        <v>0</v>
      </c>
      <c r="I4956">
        <v>0</v>
      </c>
      <c r="J4956">
        <v>8</v>
      </c>
      <c r="K4956">
        <v>0</v>
      </c>
      <c r="L4956">
        <v>0</v>
      </c>
      <c r="M4956">
        <v>0</v>
      </c>
      <c r="N4956">
        <v>0</v>
      </c>
    </row>
    <row r="4957" spans="1:14" x14ac:dyDescent="0.25">
      <c r="A4957" t="s">
        <v>9052</v>
      </c>
      <c r="B4957" t="s">
        <v>75</v>
      </c>
      <c r="C4957" t="s">
        <v>180</v>
      </c>
      <c r="D4957" t="s">
        <v>4056</v>
      </c>
      <c r="E4957">
        <v>0</v>
      </c>
      <c r="F4957">
        <v>0</v>
      </c>
      <c r="G4957">
        <v>0</v>
      </c>
      <c r="H4957">
        <v>0</v>
      </c>
      <c r="I4957">
        <v>0</v>
      </c>
      <c r="J4957">
        <v>0</v>
      </c>
      <c r="K4957">
        <v>29</v>
      </c>
      <c r="L4957">
        <v>29</v>
      </c>
      <c r="M4957">
        <v>0</v>
      </c>
      <c r="N4957">
        <v>0</v>
      </c>
    </row>
    <row r="4958" spans="1:14" x14ac:dyDescent="0.25">
      <c r="A4958" t="s">
        <v>9053</v>
      </c>
      <c r="B4958" t="s">
        <v>75</v>
      </c>
      <c r="C4958" t="s">
        <v>180</v>
      </c>
      <c r="D4958" t="s">
        <v>4058</v>
      </c>
      <c r="E4958">
        <v>0</v>
      </c>
      <c r="F4958">
        <v>0</v>
      </c>
      <c r="G4958">
        <v>0</v>
      </c>
      <c r="H4958">
        <v>0</v>
      </c>
      <c r="I4958">
        <v>0</v>
      </c>
      <c r="J4958">
        <v>0</v>
      </c>
      <c r="K4958">
        <v>28</v>
      </c>
      <c r="L4958">
        <v>28</v>
      </c>
      <c r="M4958">
        <v>0</v>
      </c>
      <c r="N4958">
        <v>0</v>
      </c>
    </row>
    <row r="4959" spans="1:14" x14ac:dyDescent="0.25">
      <c r="A4959" t="s">
        <v>9054</v>
      </c>
      <c r="B4959" t="s">
        <v>75</v>
      </c>
      <c r="C4959" t="s">
        <v>181</v>
      </c>
      <c r="D4959" t="s">
        <v>4060</v>
      </c>
      <c r="E4959">
        <v>44</v>
      </c>
      <c r="F4959">
        <v>12</v>
      </c>
      <c r="G4959">
        <v>29</v>
      </c>
      <c r="H4959">
        <v>1</v>
      </c>
      <c r="I4959">
        <v>2</v>
      </c>
      <c r="J4959">
        <v>142</v>
      </c>
      <c r="K4959">
        <v>0</v>
      </c>
      <c r="L4959">
        <v>0</v>
      </c>
      <c r="M4959">
        <v>0</v>
      </c>
      <c r="N4959">
        <v>0</v>
      </c>
    </row>
    <row r="4960" spans="1:14" x14ac:dyDescent="0.25">
      <c r="A4960" t="s">
        <v>9055</v>
      </c>
      <c r="B4960" t="s">
        <v>75</v>
      </c>
      <c r="C4960" t="s">
        <v>181</v>
      </c>
      <c r="D4960" t="s">
        <v>4062</v>
      </c>
      <c r="E4960">
        <v>186</v>
      </c>
      <c r="F4960">
        <v>34</v>
      </c>
      <c r="G4960">
        <v>147</v>
      </c>
      <c r="H4960">
        <v>1</v>
      </c>
      <c r="I4960">
        <v>4</v>
      </c>
      <c r="J4960">
        <v>0</v>
      </c>
      <c r="K4960">
        <v>0</v>
      </c>
      <c r="L4960">
        <v>0</v>
      </c>
      <c r="M4960">
        <v>0</v>
      </c>
      <c r="N4960">
        <v>0</v>
      </c>
    </row>
    <row r="4961" spans="1:14" x14ac:dyDescent="0.25">
      <c r="A4961" t="s">
        <v>9056</v>
      </c>
      <c r="B4961" t="s">
        <v>75</v>
      </c>
      <c r="C4961" t="s">
        <v>181</v>
      </c>
      <c r="D4961" t="s">
        <v>4064</v>
      </c>
      <c r="E4961">
        <v>132</v>
      </c>
      <c r="F4961">
        <v>22</v>
      </c>
      <c r="G4961">
        <v>110</v>
      </c>
      <c r="H4961">
        <v>0</v>
      </c>
      <c r="I4961">
        <v>0</v>
      </c>
      <c r="J4961">
        <v>54</v>
      </c>
      <c r="K4961">
        <v>0</v>
      </c>
      <c r="L4961">
        <v>0</v>
      </c>
      <c r="M4961">
        <v>0</v>
      </c>
      <c r="N4961">
        <v>0</v>
      </c>
    </row>
    <row r="4962" spans="1:14" x14ac:dyDescent="0.25">
      <c r="A4962" t="s">
        <v>9057</v>
      </c>
      <c r="B4962" t="s">
        <v>75</v>
      </c>
      <c r="C4962" t="s">
        <v>181</v>
      </c>
      <c r="D4962" t="s">
        <v>4066</v>
      </c>
      <c r="E4962">
        <v>186</v>
      </c>
      <c r="F4962">
        <v>34</v>
      </c>
      <c r="G4962">
        <v>147</v>
      </c>
      <c r="H4962">
        <v>1</v>
      </c>
      <c r="I4962">
        <v>4</v>
      </c>
      <c r="J4962">
        <v>0</v>
      </c>
      <c r="K4962">
        <v>0</v>
      </c>
      <c r="L4962">
        <v>0</v>
      </c>
      <c r="M4962">
        <v>0</v>
      </c>
      <c r="N4962">
        <v>0</v>
      </c>
    </row>
    <row r="4963" spans="1:14" x14ac:dyDescent="0.25">
      <c r="A4963" t="s">
        <v>9058</v>
      </c>
      <c r="B4963" t="s">
        <v>75</v>
      </c>
      <c r="C4963" t="s">
        <v>181</v>
      </c>
      <c r="D4963" t="s">
        <v>4068</v>
      </c>
      <c r="E4963">
        <v>44</v>
      </c>
      <c r="F4963">
        <v>8</v>
      </c>
      <c r="G4963">
        <v>32</v>
      </c>
      <c r="H4963">
        <v>0</v>
      </c>
      <c r="I4963">
        <v>4</v>
      </c>
      <c r="J4963">
        <v>142</v>
      </c>
      <c r="K4963">
        <v>0</v>
      </c>
      <c r="L4963">
        <v>0</v>
      </c>
      <c r="M4963">
        <v>0</v>
      </c>
      <c r="N4963">
        <v>0</v>
      </c>
    </row>
    <row r="4964" spans="1:14" x14ac:dyDescent="0.25">
      <c r="A4964" t="s">
        <v>9059</v>
      </c>
      <c r="B4964" t="s">
        <v>75</v>
      </c>
      <c r="C4964" t="s">
        <v>181</v>
      </c>
      <c r="D4964" t="s">
        <v>4050</v>
      </c>
      <c r="E4964">
        <v>142</v>
      </c>
      <c r="F4964">
        <v>39</v>
      </c>
      <c r="G4964">
        <v>103</v>
      </c>
      <c r="H4964">
        <v>0</v>
      </c>
      <c r="I4964">
        <v>0</v>
      </c>
      <c r="J4964">
        <v>44</v>
      </c>
      <c r="K4964">
        <v>0</v>
      </c>
      <c r="L4964">
        <v>0</v>
      </c>
      <c r="M4964">
        <v>0</v>
      </c>
      <c r="N4964">
        <v>0</v>
      </c>
    </row>
    <row r="4965" spans="1:14" x14ac:dyDescent="0.25">
      <c r="A4965" t="s">
        <v>9060</v>
      </c>
      <c r="B4965" t="s">
        <v>75</v>
      </c>
      <c r="C4965" t="s">
        <v>181</v>
      </c>
      <c r="D4965" t="s">
        <v>4052</v>
      </c>
      <c r="E4965">
        <v>44</v>
      </c>
      <c r="F4965">
        <v>5</v>
      </c>
      <c r="G4965">
        <v>34</v>
      </c>
      <c r="H4965">
        <v>2</v>
      </c>
      <c r="I4965">
        <v>3</v>
      </c>
      <c r="J4965">
        <v>142</v>
      </c>
      <c r="K4965">
        <v>0</v>
      </c>
      <c r="L4965">
        <v>0</v>
      </c>
      <c r="M4965">
        <v>0</v>
      </c>
      <c r="N4965">
        <v>0</v>
      </c>
    </row>
    <row r="4966" spans="1:14" x14ac:dyDescent="0.25">
      <c r="A4966" t="s">
        <v>9061</v>
      </c>
      <c r="B4966" t="s">
        <v>75</v>
      </c>
      <c r="C4966" t="s">
        <v>181</v>
      </c>
      <c r="D4966" t="s">
        <v>4054</v>
      </c>
      <c r="E4966">
        <v>134</v>
      </c>
      <c r="F4966">
        <v>22</v>
      </c>
      <c r="G4966">
        <v>112</v>
      </c>
      <c r="H4966">
        <v>0</v>
      </c>
      <c r="I4966">
        <v>0</v>
      </c>
      <c r="J4966">
        <v>52</v>
      </c>
      <c r="K4966">
        <v>0</v>
      </c>
      <c r="L4966">
        <v>0</v>
      </c>
      <c r="M4966">
        <v>0</v>
      </c>
      <c r="N4966">
        <v>0</v>
      </c>
    </row>
    <row r="4967" spans="1:14" x14ac:dyDescent="0.25">
      <c r="A4967" t="s">
        <v>9062</v>
      </c>
      <c r="B4967" t="s">
        <v>75</v>
      </c>
      <c r="C4967" t="s">
        <v>181</v>
      </c>
      <c r="D4967" t="s">
        <v>4056</v>
      </c>
      <c r="E4967">
        <v>0</v>
      </c>
      <c r="F4967">
        <v>0</v>
      </c>
      <c r="G4967">
        <v>0</v>
      </c>
      <c r="H4967">
        <v>0</v>
      </c>
      <c r="I4967">
        <v>0</v>
      </c>
      <c r="J4967">
        <v>0</v>
      </c>
      <c r="K4967">
        <v>136</v>
      </c>
      <c r="L4967">
        <v>135</v>
      </c>
      <c r="M4967">
        <v>0</v>
      </c>
      <c r="N4967">
        <v>1</v>
      </c>
    </row>
    <row r="4968" spans="1:14" x14ac:dyDescent="0.25">
      <c r="A4968" t="s">
        <v>9063</v>
      </c>
      <c r="B4968" t="s">
        <v>75</v>
      </c>
      <c r="C4968" t="s">
        <v>181</v>
      </c>
      <c r="D4968" t="s">
        <v>4058</v>
      </c>
      <c r="E4968">
        <v>0</v>
      </c>
      <c r="F4968">
        <v>0</v>
      </c>
      <c r="G4968">
        <v>0</v>
      </c>
      <c r="H4968">
        <v>0</v>
      </c>
      <c r="I4968">
        <v>0</v>
      </c>
      <c r="J4968">
        <v>0</v>
      </c>
      <c r="K4968">
        <v>109</v>
      </c>
      <c r="L4968">
        <v>109</v>
      </c>
      <c r="M4968">
        <v>0</v>
      </c>
      <c r="N4968">
        <v>0</v>
      </c>
    </row>
    <row r="4969" spans="1:14" x14ac:dyDescent="0.25">
      <c r="A4969" t="s">
        <v>9064</v>
      </c>
      <c r="B4969" t="s">
        <v>75</v>
      </c>
      <c r="C4969" t="s">
        <v>182</v>
      </c>
      <c r="D4969" t="s">
        <v>4060</v>
      </c>
      <c r="E4969">
        <v>32</v>
      </c>
      <c r="F4969">
        <v>3</v>
      </c>
      <c r="G4969">
        <v>26</v>
      </c>
      <c r="H4969">
        <v>2</v>
      </c>
      <c r="I4969">
        <v>1</v>
      </c>
      <c r="J4969">
        <v>208</v>
      </c>
      <c r="K4969">
        <v>0</v>
      </c>
      <c r="L4969">
        <v>0</v>
      </c>
      <c r="M4969">
        <v>0</v>
      </c>
      <c r="N4969">
        <v>0</v>
      </c>
    </row>
    <row r="4970" spans="1:14" x14ac:dyDescent="0.25">
      <c r="A4970" t="s">
        <v>9065</v>
      </c>
      <c r="B4970" t="s">
        <v>75</v>
      </c>
      <c r="C4970" t="s">
        <v>182</v>
      </c>
      <c r="D4970" t="s">
        <v>4062</v>
      </c>
      <c r="E4970">
        <v>240</v>
      </c>
      <c r="F4970">
        <v>69</v>
      </c>
      <c r="G4970">
        <v>165</v>
      </c>
      <c r="H4970">
        <v>4</v>
      </c>
      <c r="I4970">
        <v>2</v>
      </c>
      <c r="J4970">
        <v>0</v>
      </c>
      <c r="K4970">
        <v>0</v>
      </c>
      <c r="L4970">
        <v>0</v>
      </c>
      <c r="M4970">
        <v>0</v>
      </c>
      <c r="N4970">
        <v>0</v>
      </c>
    </row>
    <row r="4971" spans="1:14" x14ac:dyDescent="0.25">
      <c r="A4971" t="s">
        <v>9066</v>
      </c>
      <c r="B4971" t="s">
        <v>75</v>
      </c>
      <c r="C4971" t="s">
        <v>182</v>
      </c>
      <c r="D4971" t="s">
        <v>4064</v>
      </c>
      <c r="E4971">
        <v>184</v>
      </c>
      <c r="F4971">
        <v>45</v>
      </c>
      <c r="G4971">
        <v>137</v>
      </c>
      <c r="H4971">
        <v>2</v>
      </c>
      <c r="I4971">
        <v>0</v>
      </c>
      <c r="J4971">
        <v>56</v>
      </c>
      <c r="K4971">
        <v>0</v>
      </c>
      <c r="L4971">
        <v>0</v>
      </c>
      <c r="M4971">
        <v>0</v>
      </c>
      <c r="N4971">
        <v>0</v>
      </c>
    </row>
    <row r="4972" spans="1:14" x14ac:dyDescent="0.25">
      <c r="A4972" t="s">
        <v>9067</v>
      </c>
      <c r="B4972" t="s">
        <v>75</v>
      </c>
      <c r="C4972" t="s">
        <v>182</v>
      </c>
      <c r="D4972" t="s">
        <v>4066</v>
      </c>
      <c r="E4972">
        <v>240</v>
      </c>
      <c r="F4972">
        <v>69</v>
      </c>
      <c r="G4972">
        <v>165</v>
      </c>
      <c r="H4972">
        <v>4</v>
      </c>
      <c r="I4972">
        <v>2</v>
      </c>
      <c r="J4972">
        <v>0</v>
      </c>
      <c r="K4972">
        <v>0</v>
      </c>
      <c r="L4972">
        <v>0</v>
      </c>
      <c r="M4972">
        <v>0</v>
      </c>
      <c r="N4972">
        <v>0</v>
      </c>
    </row>
    <row r="4973" spans="1:14" x14ac:dyDescent="0.25">
      <c r="A4973" t="s">
        <v>9068</v>
      </c>
      <c r="B4973" t="s">
        <v>75</v>
      </c>
      <c r="C4973" t="s">
        <v>182</v>
      </c>
      <c r="D4973" t="s">
        <v>4068</v>
      </c>
      <c r="E4973">
        <v>32</v>
      </c>
      <c r="F4973">
        <v>3</v>
      </c>
      <c r="G4973">
        <v>25</v>
      </c>
      <c r="H4973">
        <v>2</v>
      </c>
      <c r="I4973">
        <v>2</v>
      </c>
      <c r="J4973">
        <v>208</v>
      </c>
      <c r="K4973">
        <v>0</v>
      </c>
      <c r="L4973">
        <v>0</v>
      </c>
      <c r="M4973">
        <v>0</v>
      </c>
      <c r="N4973">
        <v>0</v>
      </c>
    </row>
    <row r="4974" spans="1:14" x14ac:dyDescent="0.25">
      <c r="A4974" t="s">
        <v>9069</v>
      </c>
      <c r="B4974" t="s">
        <v>75</v>
      </c>
      <c r="C4974" t="s">
        <v>182</v>
      </c>
      <c r="D4974" t="s">
        <v>4050</v>
      </c>
      <c r="E4974">
        <v>208</v>
      </c>
      <c r="F4974">
        <v>67</v>
      </c>
      <c r="G4974">
        <v>139</v>
      </c>
      <c r="H4974">
        <v>2</v>
      </c>
      <c r="I4974">
        <v>0</v>
      </c>
      <c r="J4974">
        <v>32</v>
      </c>
      <c r="K4974">
        <v>0</v>
      </c>
      <c r="L4974">
        <v>0</v>
      </c>
      <c r="M4974">
        <v>0</v>
      </c>
      <c r="N4974">
        <v>0</v>
      </c>
    </row>
    <row r="4975" spans="1:14" x14ac:dyDescent="0.25">
      <c r="A4975" t="s">
        <v>9070</v>
      </c>
      <c r="B4975" t="s">
        <v>75</v>
      </c>
      <c r="C4975" t="s">
        <v>182</v>
      </c>
      <c r="D4975" t="s">
        <v>4052</v>
      </c>
      <c r="E4975">
        <v>32</v>
      </c>
      <c r="F4975">
        <v>3</v>
      </c>
      <c r="G4975">
        <v>26</v>
      </c>
      <c r="H4975">
        <v>2</v>
      </c>
      <c r="I4975">
        <v>1</v>
      </c>
      <c r="J4975">
        <v>208</v>
      </c>
      <c r="K4975">
        <v>0</v>
      </c>
      <c r="L4975">
        <v>0</v>
      </c>
      <c r="M4975">
        <v>0</v>
      </c>
      <c r="N4975">
        <v>0</v>
      </c>
    </row>
    <row r="4976" spans="1:14" x14ac:dyDescent="0.25">
      <c r="A4976" t="s">
        <v>9071</v>
      </c>
      <c r="B4976" t="s">
        <v>75</v>
      </c>
      <c r="C4976" t="s">
        <v>182</v>
      </c>
      <c r="D4976" t="s">
        <v>4054</v>
      </c>
      <c r="E4976">
        <v>185</v>
      </c>
      <c r="F4976">
        <v>45</v>
      </c>
      <c r="G4976">
        <v>138</v>
      </c>
      <c r="H4976">
        <v>2</v>
      </c>
      <c r="I4976">
        <v>0</v>
      </c>
      <c r="J4976">
        <v>55</v>
      </c>
      <c r="K4976">
        <v>0</v>
      </c>
      <c r="L4976">
        <v>0</v>
      </c>
      <c r="M4976">
        <v>0</v>
      </c>
      <c r="N4976">
        <v>0</v>
      </c>
    </row>
    <row r="4977" spans="1:14" x14ac:dyDescent="0.25">
      <c r="A4977" t="s">
        <v>9072</v>
      </c>
      <c r="B4977" t="s">
        <v>75</v>
      </c>
      <c r="C4977" t="s">
        <v>182</v>
      </c>
      <c r="D4977" t="s">
        <v>4056</v>
      </c>
      <c r="E4977">
        <v>0</v>
      </c>
      <c r="F4977">
        <v>0</v>
      </c>
      <c r="G4977">
        <v>0</v>
      </c>
      <c r="H4977">
        <v>0</v>
      </c>
      <c r="I4977">
        <v>0</v>
      </c>
      <c r="J4977">
        <v>0</v>
      </c>
      <c r="K4977">
        <v>172</v>
      </c>
      <c r="L4977">
        <v>169</v>
      </c>
      <c r="M4977">
        <v>2</v>
      </c>
      <c r="N4977">
        <v>1</v>
      </c>
    </row>
    <row r="4978" spans="1:14" x14ac:dyDescent="0.25">
      <c r="A4978" t="s">
        <v>9073</v>
      </c>
      <c r="B4978" t="s">
        <v>75</v>
      </c>
      <c r="C4978" t="s">
        <v>182</v>
      </c>
      <c r="D4978" t="s">
        <v>4058</v>
      </c>
      <c r="E4978">
        <v>0</v>
      </c>
      <c r="F4978">
        <v>0</v>
      </c>
      <c r="G4978">
        <v>0</v>
      </c>
      <c r="H4978">
        <v>0</v>
      </c>
      <c r="I4978">
        <v>0</v>
      </c>
      <c r="J4978">
        <v>0</v>
      </c>
      <c r="K4978">
        <v>147</v>
      </c>
      <c r="L4978">
        <v>144</v>
      </c>
      <c r="M4978">
        <v>2</v>
      </c>
      <c r="N4978">
        <v>1</v>
      </c>
    </row>
    <row r="4979" spans="1:14" x14ac:dyDescent="0.25">
      <c r="A4979" t="s">
        <v>9074</v>
      </c>
      <c r="B4979" t="s">
        <v>75</v>
      </c>
      <c r="C4979" t="s">
        <v>183</v>
      </c>
      <c r="D4979" t="s">
        <v>4060</v>
      </c>
      <c r="E4979">
        <v>15</v>
      </c>
      <c r="F4979">
        <v>5</v>
      </c>
      <c r="G4979">
        <v>9</v>
      </c>
      <c r="H4979">
        <v>1</v>
      </c>
      <c r="I4979">
        <v>0</v>
      </c>
      <c r="J4979">
        <v>54</v>
      </c>
      <c r="K4979">
        <v>0</v>
      </c>
      <c r="L4979">
        <v>0</v>
      </c>
      <c r="M4979">
        <v>0</v>
      </c>
      <c r="N4979">
        <v>0</v>
      </c>
    </row>
    <row r="4980" spans="1:14" x14ac:dyDescent="0.25">
      <c r="A4980" t="s">
        <v>9075</v>
      </c>
      <c r="B4980" t="s">
        <v>75</v>
      </c>
      <c r="C4980" t="s">
        <v>183</v>
      </c>
      <c r="D4980" t="s">
        <v>4062</v>
      </c>
      <c r="E4980">
        <v>69</v>
      </c>
      <c r="F4980">
        <v>14</v>
      </c>
      <c r="G4980">
        <v>53</v>
      </c>
      <c r="H4980">
        <v>2</v>
      </c>
      <c r="I4980">
        <v>0</v>
      </c>
      <c r="J4980">
        <v>0</v>
      </c>
      <c r="K4980">
        <v>0</v>
      </c>
      <c r="L4980">
        <v>0</v>
      </c>
      <c r="M4980">
        <v>0</v>
      </c>
      <c r="N4980">
        <v>0</v>
      </c>
    </row>
    <row r="4981" spans="1:14" x14ac:dyDescent="0.25">
      <c r="A4981" t="s">
        <v>9076</v>
      </c>
      <c r="B4981" t="s">
        <v>75</v>
      </c>
      <c r="C4981" t="s">
        <v>183</v>
      </c>
      <c r="D4981" t="s">
        <v>4064</v>
      </c>
      <c r="E4981">
        <v>54</v>
      </c>
      <c r="F4981">
        <v>9</v>
      </c>
      <c r="G4981">
        <v>45</v>
      </c>
      <c r="H4981">
        <v>0</v>
      </c>
      <c r="I4981">
        <v>0</v>
      </c>
      <c r="J4981">
        <v>15</v>
      </c>
      <c r="K4981">
        <v>0</v>
      </c>
      <c r="L4981">
        <v>0</v>
      </c>
      <c r="M4981">
        <v>0</v>
      </c>
      <c r="N4981">
        <v>0</v>
      </c>
    </row>
    <row r="4982" spans="1:14" x14ac:dyDescent="0.25">
      <c r="A4982" t="s">
        <v>9077</v>
      </c>
      <c r="B4982" t="s">
        <v>75</v>
      </c>
      <c r="C4982" t="s">
        <v>183</v>
      </c>
      <c r="D4982" t="s">
        <v>4066</v>
      </c>
      <c r="E4982">
        <v>69</v>
      </c>
      <c r="F4982">
        <v>14</v>
      </c>
      <c r="G4982">
        <v>53</v>
      </c>
      <c r="H4982">
        <v>2</v>
      </c>
      <c r="I4982">
        <v>0</v>
      </c>
      <c r="J4982">
        <v>0</v>
      </c>
      <c r="K4982">
        <v>0</v>
      </c>
      <c r="L4982">
        <v>0</v>
      </c>
      <c r="M4982">
        <v>0</v>
      </c>
      <c r="N4982">
        <v>0</v>
      </c>
    </row>
    <row r="4983" spans="1:14" x14ac:dyDescent="0.25">
      <c r="A4983" t="s">
        <v>9078</v>
      </c>
      <c r="B4983" t="s">
        <v>75</v>
      </c>
      <c r="C4983" t="s">
        <v>183</v>
      </c>
      <c r="D4983" t="s">
        <v>4068</v>
      </c>
      <c r="E4983">
        <v>15</v>
      </c>
      <c r="F4983">
        <v>6</v>
      </c>
      <c r="G4983">
        <v>8</v>
      </c>
      <c r="H4983">
        <v>1</v>
      </c>
      <c r="I4983">
        <v>0</v>
      </c>
      <c r="J4983">
        <v>54</v>
      </c>
      <c r="K4983">
        <v>0</v>
      </c>
      <c r="L4983">
        <v>0</v>
      </c>
      <c r="M4983">
        <v>0</v>
      </c>
      <c r="N4983">
        <v>0</v>
      </c>
    </row>
    <row r="4984" spans="1:14" x14ac:dyDescent="0.25">
      <c r="A4984" t="s">
        <v>9079</v>
      </c>
      <c r="B4984" t="s">
        <v>75</v>
      </c>
      <c r="C4984" t="s">
        <v>183</v>
      </c>
      <c r="D4984" t="s">
        <v>4050</v>
      </c>
      <c r="E4984">
        <v>54</v>
      </c>
      <c r="F4984">
        <v>9</v>
      </c>
      <c r="G4984">
        <v>45</v>
      </c>
      <c r="H4984">
        <v>0</v>
      </c>
      <c r="I4984">
        <v>0</v>
      </c>
      <c r="J4984">
        <v>15</v>
      </c>
      <c r="K4984">
        <v>0</v>
      </c>
      <c r="L4984">
        <v>0</v>
      </c>
      <c r="M4984">
        <v>0</v>
      </c>
      <c r="N4984">
        <v>0</v>
      </c>
    </row>
    <row r="4985" spans="1:14" x14ac:dyDescent="0.25">
      <c r="A4985" t="s">
        <v>9080</v>
      </c>
      <c r="B4985" t="s">
        <v>75</v>
      </c>
      <c r="C4985" t="s">
        <v>183</v>
      </c>
      <c r="D4985" t="s">
        <v>4052</v>
      </c>
      <c r="E4985">
        <v>15</v>
      </c>
      <c r="F4985">
        <v>5</v>
      </c>
      <c r="G4985">
        <v>9</v>
      </c>
      <c r="H4985">
        <v>1</v>
      </c>
      <c r="I4985">
        <v>0</v>
      </c>
      <c r="J4985">
        <v>54</v>
      </c>
      <c r="K4985">
        <v>0</v>
      </c>
      <c r="L4985">
        <v>0</v>
      </c>
      <c r="M4985">
        <v>0</v>
      </c>
      <c r="N4985">
        <v>0</v>
      </c>
    </row>
    <row r="4986" spans="1:14" x14ac:dyDescent="0.25">
      <c r="A4986" t="s">
        <v>9081</v>
      </c>
      <c r="B4986" t="s">
        <v>75</v>
      </c>
      <c r="C4986" t="s">
        <v>183</v>
      </c>
      <c r="D4986" t="s">
        <v>4054</v>
      </c>
      <c r="E4986">
        <v>54</v>
      </c>
      <c r="F4986">
        <v>9</v>
      </c>
      <c r="G4986">
        <v>45</v>
      </c>
      <c r="H4986">
        <v>0</v>
      </c>
      <c r="I4986">
        <v>0</v>
      </c>
      <c r="J4986">
        <v>15</v>
      </c>
      <c r="K4986">
        <v>0</v>
      </c>
      <c r="L4986">
        <v>0</v>
      </c>
      <c r="M4986">
        <v>0</v>
      </c>
      <c r="N4986">
        <v>0</v>
      </c>
    </row>
    <row r="4987" spans="1:14" x14ac:dyDescent="0.25">
      <c r="A4987" t="s">
        <v>9082</v>
      </c>
      <c r="B4987" t="s">
        <v>75</v>
      </c>
      <c r="C4987" t="s">
        <v>183</v>
      </c>
      <c r="D4987" t="s">
        <v>4056</v>
      </c>
      <c r="E4987">
        <v>0</v>
      </c>
      <c r="F4987">
        <v>0</v>
      </c>
      <c r="G4987">
        <v>0</v>
      </c>
      <c r="H4987">
        <v>0</v>
      </c>
      <c r="I4987">
        <v>0</v>
      </c>
      <c r="J4987">
        <v>0</v>
      </c>
      <c r="K4987">
        <v>51</v>
      </c>
      <c r="L4987">
        <v>51</v>
      </c>
      <c r="M4987">
        <v>0</v>
      </c>
      <c r="N4987">
        <v>0</v>
      </c>
    </row>
    <row r="4988" spans="1:14" x14ac:dyDescent="0.25">
      <c r="A4988" t="s">
        <v>9083</v>
      </c>
      <c r="B4988" t="s">
        <v>75</v>
      </c>
      <c r="C4988" t="s">
        <v>183</v>
      </c>
      <c r="D4988" t="s">
        <v>4058</v>
      </c>
      <c r="E4988">
        <v>0</v>
      </c>
      <c r="F4988">
        <v>0</v>
      </c>
      <c r="G4988">
        <v>0</v>
      </c>
      <c r="H4988">
        <v>0</v>
      </c>
      <c r="I4988">
        <v>0</v>
      </c>
      <c r="J4988">
        <v>0</v>
      </c>
      <c r="K4988">
        <v>44</v>
      </c>
      <c r="L4988">
        <v>44</v>
      </c>
      <c r="M4988">
        <v>0</v>
      </c>
      <c r="N4988">
        <v>0</v>
      </c>
    </row>
    <row r="4989" spans="1:14" x14ac:dyDescent="0.25">
      <c r="A4989" t="s">
        <v>9084</v>
      </c>
      <c r="B4989" t="s">
        <v>75</v>
      </c>
      <c r="C4989" t="s">
        <v>260</v>
      </c>
      <c r="D4989" t="s">
        <v>4060</v>
      </c>
      <c r="E4989">
        <v>1</v>
      </c>
      <c r="F4989">
        <v>0</v>
      </c>
      <c r="G4989">
        <v>1</v>
      </c>
      <c r="H4989">
        <v>0</v>
      </c>
      <c r="I4989">
        <v>0</v>
      </c>
      <c r="J4989">
        <v>4</v>
      </c>
      <c r="K4989">
        <v>0</v>
      </c>
      <c r="L4989">
        <v>0</v>
      </c>
      <c r="M4989">
        <v>0</v>
      </c>
      <c r="N4989">
        <v>0</v>
      </c>
    </row>
    <row r="4990" spans="1:14" x14ac:dyDescent="0.25">
      <c r="A4990" t="s">
        <v>9085</v>
      </c>
      <c r="B4990" t="s">
        <v>75</v>
      </c>
      <c r="C4990" t="s">
        <v>260</v>
      </c>
      <c r="D4990" t="s">
        <v>4062</v>
      </c>
      <c r="E4990">
        <v>5</v>
      </c>
      <c r="F4990">
        <v>2</v>
      </c>
      <c r="G4990">
        <v>3</v>
      </c>
      <c r="H4990">
        <v>0</v>
      </c>
      <c r="I4990">
        <v>0</v>
      </c>
      <c r="J4990">
        <v>0</v>
      </c>
      <c r="K4990">
        <v>0</v>
      </c>
      <c r="L4990">
        <v>0</v>
      </c>
      <c r="M4990">
        <v>0</v>
      </c>
      <c r="N4990">
        <v>0</v>
      </c>
    </row>
    <row r="4991" spans="1:14" x14ac:dyDescent="0.25">
      <c r="A4991" t="s">
        <v>9086</v>
      </c>
      <c r="B4991" t="s">
        <v>75</v>
      </c>
      <c r="C4991" t="s">
        <v>260</v>
      </c>
      <c r="D4991" t="s">
        <v>4064</v>
      </c>
      <c r="E4991">
        <v>3</v>
      </c>
      <c r="F4991">
        <v>2</v>
      </c>
      <c r="G4991">
        <v>1</v>
      </c>
      <c r="H4991">
        <v>0</v>
      </c>
      <c r="I4991">
        <v>0</v>
      </c>
      <c r="J4991">
        <v>2</v>
      </c>
      <c r="K4991">
        <v>0</v>
      </c>
      <c r="L4991">
        <v>0</v>
      </c>
      <c r="M4991">
        <v>0</v>
      </c>
      <c r="N4991">
        <v>0</v>
      </c>
    </row>
    <row r="4992" spans="1:14" x14ac:dyDescent="0.25">
      <c r="A4992" t="s">
        <v>9087</v>
      </c>
      <c r="B4992" t="s">
        <v>75</v>
      </c>
      <c r="C4992" t="s">
        <v>260</v>
      </c>
      <c r="D4992" t="s">
        <v>4066</v>
      </c>
      <c r="E4992">
        <v>5</v>
      </c>
      <c r="F4992">
        <v>2</v>
      </c>
      <c r="G4992">
        <v>3</v>
      </c>
      <c r="H4992">
        <v>0</v>
      </c>
      <c r="I4992">
        <v>0</v>
      </c>
      <c r="J4992">
        <v>0</v>
      </c>
      <c r="K4992">
        <v>0</v>
      </c>
      <c r="L4992">
        <v>0</v>
      </c>
      <c r="M4992">
        <v>0</v>
      </c>
      <c r="N4992">
        <v>0</v>
      </c>
    </row>
    <row r="4993" spans="1:14" x14ac:dyDescent="0.25">
      <c r="A4993" t="s">
        <v>9088</v>
      </c>
      <c r="B4993" t="s">
        <v>75</v>
      </c>
      <c r="C4993" t="s">
        <v>260</v>
      </c>
      <c r="D4993" t="s">
        <v>4068</v>
      </c>
      <c r="E4993">
        <v>1</v>
      </c>
      <c r="F4993">
        <v>0</v>
      </c>
      <c r="G4993">
        <v>1</v>
      </c>
      <c r="H4993">
        <v>0</v>
      </c>
      <c r="I4993">
        <v>0</v>
      </c>
      <c r="J4993">
        <v>4</v>
      </c>
      <c r="K4993">
        <v>0</v>
      </c>
      <c r="L4993">
        <v>0</v>
      </c>
      <c r="M4993">
        <v>0</v>
      </c>
      <c r="N4993">
        <v>0</v>
      </c>
    </row>
    <row r="4994" spans="1:14" x14ac:dyDescent="0.25">
      <c r="A4994" t="s">
        <v>9089</v>
      </c>
      <c r="B4994" t="s">
        <v>75</v>
      </c>
      <c r="C4994" t="s">
        <v>260</v>
      </c>
      <c r="D4994" t="s">
        <v>4050</v>
      </c>
      <c r="E4994">
        <v>4</v>
      </c>
      <c r="F4994">
        <v>2</v>
      </c>
      <c r="G4994">
        <v>2</v>
      </c>
      <c r="H4994">
        <v>0</v>
      </c>
      <c r="I4994">
        <v>0</v>
      </c>
      <c r="J4994">
        <v>1</v>
      </c>
      <c r="K4994">
        <v>0</v>
      </c>
      <c r="L4994">
        <v>0</v>
      </c>
      <c r="M4994">
        <v>0</v>
      </c>
      <c r="N4994">
        <v>0</v>
      </c>
    </row>
    <row r="4995" spans="1:14" x14ac:dyDescent="0.25">
      <c r="A4995" t="s">
        <v>9090</v>
      </c>
      <c r="B4995" t="s">
        <v>75</v>
      </c>
      <c r="C4995" t="s">
        <v>260</v>
      </c>
      <c r="D4995" t="s">
        <v>4052</v>
      </c>
      <c r="E4995">
        <v>1</v>
      </c>
      <c r="F4995">
        <v>0</v>
      </c>
      <c r="G4995">
        <v>1</v>
      </c>
      <c r="H4995">
        <v>0</v>
      </c>
      <c r="I4995">
        <v>0</v>
      </c>
      <c r="J4995">
        <v>4</v>
      </c>
      <c r="K4995">
        <v>0</v>
      </c>
      <c r="L4995">
        <v>0</v>
      </c>
      <c r="M4995">
        <v>0</v>
      </c>
      <c r="N4995">
        <v>0</v>
      </c>
    </row>
    <row r="4996" spans="1:14" x14ac:dyDescent="0.25">
      <c r="A4996" t="s">
        <v>9091</v>
      </c>
      <c r="B4996" t="s">
        <v>75</v>
      </c>
      <c r="C4996" t="s">
        <v>260</v>
      </c>
      <c r="D4996" t="s">
        <v>4054</v>
      </c>
      <c r="E4996">
        <v>3</v>
      </c>
      <c r="F4996">
        <v>2</v>
      </c>
      <c r="G4996">
        <v>1</v>
      </c>
      <c r="H4996">
        <v>0</v>
      </c>
      <c r="I4996">
        <v>0</v>
      </c>
      <c r="J4996">
        <v>2</v>
      </c>
      <c r="K4996">
        <v>0</v>
      </c>
      <c r="L4996">
        <v>0</v>
      </c>
      <c r="M4996">
        <v>0</v>
      </c>
      <c r="N4996">
        <v>0</v>
      </c>
    </row>
    <row r="4997" spans="1:14" x14ac:dyDescent="0.25">
      <c r="A4997" t="s">
        <v>9092</v>
      </c>
      <c r="B4997" t="s">
        <v>75</v>
      </c>
      <c r="C4997" t="s">
        <v>260</v>
      </c>
      <c r="D4997" t="s">
        <v>4056</v>
      </c>
      <c r="E4997">
        <v>0</v>
      </c>
      <c r="F4997">
        <v>0</v>
      </c>
      <c r="G4997">
        <v>0</v>
      </c>
      <c r="H4997">
        <v>0</v>
      </c>
      <c r="I4997">
        <v>0</v>
      </c>
      <c r="J4997">
        <v>0</v>
      </c>
      <c r="K4997">
        <v>2</v>
      </c>
      <c r="L4997">
        <v>2</v>
      </c>
      <c r="M4997">
        <v>0</v>
      </c>
      <c r="N4997">
        <v>0</v>
      </c>
    </row>
    <row r="4998" spans="1:14" x14ac:dyDescent="0.25">
      <c r="A4998" t="s">
        <v>9093</v>
      </c>
      <c r="B4998" t="s">
        <v>75</v>
      </c>
      <c r="C4998" t="s">
        <v>260</v>
      </c>
      <c r="D4998" t="s">
        <v>4058</v>
      </c>
      <c r="E4998">
        <v>0</v>
      </c>
      <c r="F4998">
        <v>0</v>
      </c>
      <c r="G4998">
        <v>0</v>
      </c>
      <c r="H4998">
        <v>0</v>
      </c>
      <c r="I4998">
        <v>0</v>
      </c>
      <c r="J4998">
        <v>0</v>
      </c>
      <c r="K4998">
        <v>2</v>
      </c>
      <c r="L4998">
        <v>2</v>
      </c>
      <c r="M4998">
        <v>0</v>
      </c>
      <c r="N4998">
        <v>0</v>
      </c>
    </row>
    <row r="4999" spans="1:14" x14ac:dyDescent="0.25">
      <c r="A4999" t="s">
        <v>9094</v>
      </c>
      <c r="B4999" t="s">
        <v>75</v>
      </c>
      <c r="C4999" t="s">
        <v>184</v>
      </c>
      <c r="D4999" t="s">
        <v>4060</v>
      </c>
      <c r="E4999">
        <v>11</v>
      </c>
      <c r="F4999">
        <v>0</v>
      </c>
      <c r="G4999">
        <v>9</v>
      </c>
      <c r="H4999">
        <v>0</v>
      </c>
      <c r="I4999">
        <v>2</v>
      </c>
      <c r="J4999">
        <v>50</v>
      </c>
      <c r="K4999">
        <v>0</v>
      </c>
      <c r="L4999">
        <v>0</v>
      </c>
      <c r="M4999">
        <v>0</v>
      </c>
      <c r="N4999">
        <v>0</v>
      </c>
    </row>
    <row r="5000" spans="1:14" x14ac:dyDescent="0.25">
      <c r="A5000" t="s">
        <v>9095</v>
      </c>
      <c r="B5000" t="s">
        <v>75</v>
      </c>
      <c r="C5000" t="s">
        <v>184</v>
      </c>
      <c r="D5000" t="s">
        <v>4062</v>
      </c>
      <c r="E5000">
        <v>61</v>
      </c>
      <c r="F5000">
        <v>4</v>
      </c>
      <c r="G5000">
        <v>55</v>
      </c>
      <c r="H5000">
        <v>0</v>
      </c>
      <c r="I5000">
        <v>2</v>
      </c>
      <c r="J5000">
        <v>0</v>
      </c>
      <c r="K5000">
        <v>0</v>
      </c>
      <c r="L5000">
        <v>0</v>
      </c>
      <c r="M5000">
        <v>0</v>
      </c>
      <c r="N5000">
        <v>0</v>
      </c>
    </row>
    <row r="5001" spans="1:14" x14ac:dyDescent="0.25">
      <c r="A5001" t="s">
        <v>9096</v>
      </c>
      <c r="B5001" t="s">
        <v>75</v>
      </c>
      <c r="C5001" t="s">
        <v>184</v>
      </c>
      <c r="D5001" t="s">
        <v>4064</v>
      </c>
      <c r="E5001">
        <v>50</v>
      </c>
      <c r="F5001">
        <v>3</v>
      </c>
      <c r="G5001">
        <v>47</v>
      </c>
      <c r="H5001">
        <v>0</v>
      </c>
      <c r="I5001">
        <v>0</v>
      </c>
      <c r="J5001">
        <v>11</v>
      </c>
      <c r="K5001">
        <v>0</v>
      </c>
      <c r="L5001">
        <v>0</v>
      </c>
      <c r="M5001">
        <v>0</v>
      </c>
      <c r="N5001">
        <v>0</v>
      </c>
    </row>
    <row r="5002" spans="1:14" x14ac:dyDescent="0.25">
      <c r="A5002" t="s">
        <v>9097</v>
      </c>
      <c r="B5002" t="s">
        <v>75</v>
      </c>
      <c r="C5002" t="s">
        <v>184</v>
      </c>
      <c r="D5002" t="s">
        <v>4066</v>
      </c>
      <c r="E5002">
        <v>61</v>
      </c>
      <c r="F5002">
        <v>3</v>
      </c>
      <c r="G5002">
        <v>56</v>
      </c>
      <c r="H5002">
        <v>0</v>
      </c>
      <c r="I5002">
        <v>2</v>
      </c>
      <c r="J5002">
        <v>0</v>
      </c>
      <c r="K5002">
        <v>0</v>
      </c>
      <c r="L5002">
        <v>0</v>
      </c>
      <c r="M5002">
        <v>0</v>
      </c>
      <c r="N5002">
        <v>0</v>
      </c>
    </row>
    <row r="5003" spans="1:14" x14ac:dyDescent="0.25">
      <c r="A5003" t="s">
        <v>9098</v>
      </c>
      <c r="B5003" t="s">
        <v>75</v>
      </c>
      <c r="C5003" t="s">
        <v>184</v>
      </c>
      <c r="D5003" t="s">
        <v>4068</v>
      </c>
      <c r="E5003">
        <v>11</v>
      </c>
      <c r="F5003">
        <v>0</v>
      </c>
      <c r="G5003">
        <v>9</v>
      </c>
      <c r="H5003">
        <v>0</v>
      </c>
      <c r="I5003">
        <v>2</v>
      </c>
      <c r="J5003">
        <v>50</v>
      </c>
      <c r="K5003">
        <v>0</v>
      </c>
      <c r="L5003">
        <v>0</v>
      </c>
      <c r="M5003">
        <v>0</v>
      </c>
      <c r="N5003">
        <v>0</v>
      </c>
    </row>
    <row r="5004" spans="1:14" x14ac:dyDescent="0.25">
      <c r="A5004" t="s">
        <v>9099</v>
      </c>
      <c r="B5004" t="s">
        <v>75</v>
      </c>
      <c r="C5004" t="s">
        <v>184</v>
      </c>
      <c r="D5004" t="s">
        <v>4050</v>
      </c>
      <c r="E5004">
        <v>50</v>
      </c>
      <c r="F5004">
        <v>7</v>
      </c>
      <c r="G5004">
        <v>43</v>
      </c>
      <c r="H5004">
        <v>0</v>
      </c>
      <c r="I5004">
        <v>0</v>
      </c>
      <c r="J5004">
        <v>11</v>
      </c>
      <c r="K5004">
        <v>0</v>
      </c>
      <c r="L5004">
        <v>0</v>
      </c>
      <c r="M5004">
        <v>0</v>
      </c>
      <c r="N5004">
        <v>0</v>
      </c>
    </row>
    <row r="5005" spans="1:14" x14ac:dyDescent="0.25">
      <c r="A5005" t="s">
        <v>9100</v>
      </c>
      <c r="B5005" t="s">
        <v>75</v>
      </c>
      <c r="C5005" t="s">
        <v>184</v>
      </c>
      <c r="D5005" t="s">
        <v>4052</v>
      </c>
      <c r="E5005">
        <v>11</v>
      </c>
      <c r="F5005">
        <v>0</v>
      </c>
      <c r="G5005">
        <v>9</v>
      </c>
      <c r="H5005">
        <v>0</v>
      </c>
      <c r="I5005">
        <v>2</v>
      </c>
      <c r="J5005">
        <v>50</v>
      </c>
      <c r="K5005">
        <v>0</v>
      </c>
      <c r="L5005">
        <v>0</v>
      </c>
      <c r="M5005">
        <v>0</v>
      </c>
      <c r="N5005">
        <v>0</v>
      </c>
    </row>
    <row r="5006" spans="1:14" x14ac:dyDescent="0.25">
      <c r="A5006" t="s">
        <v>9101</v>
      </c>
      <c r="B5006" t="s">
        <v>75</v>
      </c>
      <c r="C5006" t="s">
        <v>184</v>
      </c>
      <c r="D5006" t="s">
        <v>4054</v>
      </c>
      <c r="E5006">
        <v>50</v>
      </c>
      <c r="F5006">
        <v>3</v>
      </c>
      <c r="G5006">
        <v>47</v>
      </c>
      <c r="H5006">
        <v>0</v>
      </c>
      <c r="I5006">
        <v>0</v>
      </c>
      <c r="J5006">
        <v>11</v>
      </c>
      <c r="K5006">
        <v>0</v>
      </c>
      <c r="L5006">
        <v>0</v>
      </c>
      <c r="M5006">
        <v>0</v>
      </c>
      <c r="N5006">
        <v>0</v>
      </c>
    </row>
    <row r="5007" spans="1:14" x14ac:dyDescent="0.25">
      <c r="A5007" t="s">
        <v>9102</v>
      </c>
      <c r="B5007" t="s">
        <v>75</v>
      </c>
      <c r="C5007" t="s">
        <v>184</v>
      </c>
      <c r="D5007" t="s">
        <v>4056</v>
      </c>
      <c r="E5007">
        <v>0</v>
      </c>
      <c r="F5007">
        <v>0</v>
      </c>
      <c r="G5007">
        <v>0</v>
      </c>
      <c r="H5007">
        <v>0</v>
      </c>
      <c r="I5007">
        <v>0</v>
      </c>
      <c r="J5007">
        <v>0</v>
      </c>
      <c r="K5007">
        <v>56</v>
      </c>
      <c r="L5007">
        <v>54</v>
      </c>
      <c r="M5007">
        <v>2</v>
      </c>
      <c r="N5007">
        <v>0</v>
      </c>
    </row>
    <row r="5008" spans="1:14" x14ac:dyDescent="0.25">
      <c r="A5008" t="s">
        <v>9103</v>
      </c>
      <c r="B5008" t="s">
        <v>75</v>
      </c>
      <c r="C5008" t="s">
        <v>184</v>
      </c>
      <c r="D5008" t="s">
        <v>4058</v>
      </c>
      <c r="E5008">
        <v>0</v>
      </c>
      <c r="F5008">
        <v>0</v>
      </c>
      <c r="G5008">
        <v>0</v>
      </c>
      <c r="H5008">
        <v>0</v>
      </c>
      <c r="I5008">
        <v>0</v>
      </c>
      <c r="J5008">
        <v>0</v>
      </c>
      <c r="K5008">
        <v>51</v>
      </c>
      <c r="L5008">
        <v>49</v>
      </c>
      <c r="M5008">
        <v>2</v>
      </c>
      <c r="N5008">
        <v>0</v>
      </c>
    </row>
    <row r="5009" spans="1:14" x14ac:dyDescent="0.25">
      <c r="A5009" t="s">
        <v>9104</v>
      </c>
      <c r="B5009" t="s">
        <v>75</v>
      </c>
      <c r="C5009" t="s">
        <v>185</v>
      </c>
      <c r="D5009" t="s">
        <v>4060</v>
      </c>
      <c r="E5009">
        <v>19</v>
      </c>
      <c r="F5009">
        <v>4</v>
      </c>
      <c r="G5009">
        <v>14</v>
      </c>
      <c r="H5009">
        <v>1</v>
      </c>
      <c r="I5009">
        <v>0</v>
      </c>
      <c r="J5009">
        <v>187</v>
      </c>
      <c r="K5009">
        <v>0</v>
      </c>
      <c r="L5009">
        <v>0</v>
      </c>
      <c r="M5009">
        <v>0</v>
      </c>
      <c r="N5009">
        <v>0</v>
      </c>
    </row>
    <row r="5010" spans="1:14" x14ac:dyDescent="0.25">
      <c r="A5010" t="s">
        <v>9105</v>
      </c>
      <c r="B5010" t="s">
        <v>75</v>
      </c>
      <c r="C5010" t="s">
        <v>185</v>
      </c>
      <c r="D5010" t="s">
        <v>4062</v>
      </c>
      <c r="E5010">
        <v>206</v>
      </c>
      <c r="F5010">
        <v>58</v>
      </c>
      <c r="G5010">
        <v>144</v>
      </c>
      <c r="H5010">
        <v>1</v>
      </c>
      <c r="I5010">
        <v>3</v>
      </c>
      <c r="J5010">
        <v>0</v>
      </c>
      <c r="K5010">
        <v>0</v>
      </c>
      <c r="L5010">
        <v>0</v>
      </c>
      <c r="M5010">
        <v>0</v>
      </c>
      <c r="N5010">
        <v>0</v>
      </c>
    </row>
    <row r="5011" spans="1:14" x14ac:dyDescent="0.25">
      <c r="A5011" t="s">
        <v>9106</v>
      </c>
      <c r="B5011" t="s">
        <v>75</v>
      </c>
      <c r="C5011" t="s">
        <v>185</v>
      </c>
      <c r="D5011" t="s">
        <v>4064</v>
      </c>
      <c r="E5011">
        <v>179</v>
      </c>
      <c r="F5011">
        <v>46</v>
      </c>
      <c r="G5011">
        <v>132</v>
      </c>
      <c r="H5011">
        <v>1</v>
      </c>
      <c r="I5011">
        <v>0</v>
      </c>
      <c r="J5011">
        <v>27</v>
      </c>
      <c r="K5011">
        <v>0</v>
      </c>
      <c r="L5011">
        <v>0</v>
      </c>
      <c r="M5011">
        <v>0</v>
      </c>
      <c r="N5011">
        <v>0</v>
      </c>
    </row>
    <row r="5012" spans="1:14" x14ac:dyDescent="0.25">
      <c r="A5012" t="s">
        <v>9107</v>
      </c>
      <c r="B5012" t="s">
        <v>75</v>
      </c>
      <c r="C5012" t="s">
        <v>185</v>
      </c>
      <c r="D5012" t="s">
        <v>4066</v>
      </c>
      <c r="E5012">
        <v>206</v>
      </c>
      <c r="F5012">
        <v>58</v>
      </c>
      <c r="G5012">
        <v>144</v>
      </c>
      <c r="H5012">
        <v>1</v>
      </c>
      <c r="I5012">
        <v>3</v>
      </c>
      <c r="J5012">
        <v>0</v>
      </c>
      <c r="K5012">
        <v>0</v>
      </c>
      <c r="L5012">
        <v>0</v>
      </c>
      <c r="M5012">
        <v>0</v>
      </c>
      <c r="N5012">
        <v>0</v>
      </c>
    </row>
    <row r="5013" spans="1:14" x14ac:dyDescent="0.25">
      <c r="A5013" t="s">
        <v>9108</v>
      </c>
      <c r="B5013" t="s">
        <v>75</v>
      </c>
      <c r="C5013" t="s">
        <v>185</v>
      </c>
      <c r="D5013" t="s">
        <v>4068</v>
      </c>
      <c r="E5013">
        <v>19</v>
      </c>
      <c r="F5013">
        <v>4</v>
      </c>
      <c r="G5013">
        <v>12</v>
      </c>
      <c r="H5013">
        <v>0</v>
      </c>
      <c r="I5013">
        <v>3</v>
      </c>
      <c r="J5013">
        <v>187</v>
      </c>
      <c r="K5013">
        <v>0</v>
      </c>
      <c r="L5013">
        <v>0</v>
      </c>
      <c r="M5013">
        <v>0</v>
      </c>
      <c r="N5013">
        <v>0</v>
      </c>
    </row>
    <row r="5014" spans="1:14" x14ac:dyDescent="0.25">
      <c r="A5014" t="s">
        <v>9109</v>
      </c>
      <c r="B5014" t="s">
        <v>75</v>
      </c>
      <c r="C5014" t="s">
        <v>185</v>
      </c>
      <c r="D5014" t="s">
        <v>4050</v>
      </c>
      <c r="E5014">
        <v>187</v>
      </c>
      <c r="F5014">
        <v>56</v>
      </c>
      <c r="G5014">
        <v>130</v>
      </c>
      <c r="H5014">
        <v>1</v>
      </c>
      <c r="I5014">
        <v>0</v>
      </c>
      <c r="J5014">
        <v>19</v>
      </c>
      <c r="K5014">
        <v>0</v>
      </c>
      <c r="L5014">
        <v>0</v>
      </c>
      <c r="M5014">
        <v>0</v>
      </c>
      <c r="N5014">
        <v>0</v>
      </c>
    </row>
    <row r="5015" spans="1:14" x14ac:dyDescent="0.25">
      <c r="A5015" t="s">
        <v>9110</v>
      </c>
      <c r="B5015" t="s">
        <v>75</v>
      </c>
      <c r="C5015" t="s">
        <v>185</v>
      </c>
      <c r="D5015" t="s">
        <v>4052</v>
      </c>
      <c r="E5015">
        <v>19</v>
      </c>
      <c r="F5015">
        <v>4</v>
      </c>
      <c r="G5015">
        <v>14</v>
      </c>
      <c r="H5015">
        <v>0</v>
      </c>
      <c r="I5015">
        <v>1</v>
      </c>
      <c r="J5015">
        <v>187</v>
      </c>
      <c r="K5015">
        <v>0</v>
      </c>
      <c r="L5015">
        <v>0</v>
      </c>
      <c r="M5015">
        <v>0</v>
      </c>
      <c r="N5015">
        <v>0</v>
      </c>
    </row>
    <row r="5016" spans="1:14" x14ac:dyDescent="0.25">
      <c r="A5016" t="s">
        <v>9111</v>
      </c>
      <c r="B5016" t="s">
        <v>75</v>
      </c>
      <c r="C5016" t="s">
        <v>185</v>
      </c>
      <c r="D5016" t="s">
        <v>4054</v>
      </c>
      <c r="E5016">
        <v>179</v>
      </c>
      <c r="F5016">
        <v>46</v>
      </c>
      <c r="G5016">
        <v>132</v>
      </c>
      <c r="H5016">
        <v>1</v>
      </c>
      <c r="I5016">
        <v>0</v>
      </c>
      <c r="J5016">
        <v>27</v>
      </c>
      <c r="K5016">
        <v>0</v>
      </c>
      <c r="L5016">
        <v>0</v>
      </c>
      <c r="M5016">
        <v>0</v>
      </c>
      <c r="N5016">
        <v>0</v>
      </c>
    </row>
    <row r="5017" spans="1:14" x14ac:dyDescent="0.25">
      <c r="A5017" t="s">
        <v>9112</v>
      </c>
      <c r="B5017" t="s">
        <v>75</v>
      </c>
      <c r="C5017" t="s">
        <v>185</v>
      </c>
      <c r="D5017" t="s">
        <v>4056</v>
      </c>
      <c r="E5017">
        <v>0</v>
      </c>
      <c r="F5017">
        <v>0</v>
      </c>
      <c r="G5017">
        <v>0</v>
      </c>
      <c r="H5017">
        <v>0</v>
      </c>
      <c r="I5017">
        <v>0</v>
      </c>
      <c r="J5017">
        <v>0</v>
      </c>
      <c r="K5017">
        <v>177</v>
      </c>
      <c r="L5017">
        <v>177</v>
      </c>
      <c r="M5017">
        <v>0</v>
      </c>
      <c r="N5017">
        <v>0</v>
      </c>
    </row>
    <row r="5018" spans="1:14" x14ac:dyDescent="0.25">
      <c r="A5018" t="s">
        <v>9113</v>
      </c>
      <c r="B5018" t="s">
        <v>75</v>
      </c>
      <c r="C5018" t="s">
        <v>185</v>
      </c>
      <c r="D5018" t="s">
        <v>4058</v>
      </c>
      <c r="E5018">
        <v>0</v>
      </c>
      <c r="F5018">
        <v>0</v>
      </c>
      <c r="G5018">
        <v>0</v>
      </c>
      <c r="H5018">
        <v>0</v>
      </c>
      <c r="I5018">
        <v>0</v>
      </c>
      <c r="J5018">
        <v>0</v>
      </c>
      <c r="K5018">
        <v>151</v>
      </c>
      <c r="L5018">
        <v>150</v>
      </c>
      <c r="M5018">
        <v>1</v>
      </c>
      <c r="N5018">
        <v>0</v>
      </c>
    </row>
    <row r="5019" spans="1:14" x14ac:dyDescent="0.25">
      <c r="A5019" t="s">
        <v>9114</v>
      </c>
      <c r="B5019" t="s">
        <v>75</v>
      </c>
      <c r="C5019" t="s">
        <v>186</v>
      </c>
      <c r="D5019" t="s">
        <v>4060</v>
      </c>
      <c r="E5019">
        <v>9</v>
      </c>
      <c r="F5019">
        <v>1</v>
      </c>
      <c r="G5019">
        <v>7</v>
      </c>
      <c r="H5019">
        <v>1</v>
      </c>
      <c r="I5019">
        <v>0</v>
      </c>
      <c r="J5019">
        <v>62</v>
      </c>
      <c r="K5019">
        <v>0</v>
      </c>
      <c r="L5019">
        <v>0</v>
      </c>
      <c r="M5019">
        <v>0</v>
      </c>
      <c r="N5019">
        <v>0</v>
      </c>
    </row>
    <row r="5020" spans="1:14" x14ac:dyDescent="0.25">
      <c r="A5020" t="s">
        <v>9115</v>
      </c>
      <c r="B5020" t="s">
        <v>75</v>
      </c>
      <c r="C5020" t="s">
        <v>186</v>
      </c>
      <c r="D5020" t="s">
        <v>4062</v>
      </c>
      <c r="E5020">
        <v>71</v>
      </c>
      <c r="F5020">
        <v>22</v>
      </c>
      <c r="G5020">
        <v>47</v>
      </c>
      <c r="H5020">
        <v>2</v>
      </c>
      <c r="I5020">
        <v>0</v>
      </c>
      <c r="J5020">
        <v>0</v>
      </c>
      <c r="K5020">
        <v>0</v>
      </c>
      <c r="L5020">
        <v>0</v>
      </c>
      <c r="M5020">
        <v>0</v>
      </c>
      <c r="N5020">
        <v>0</v>
      </c>
    </row>
    <row r="5021" spans="1:14" x14ac:dyDescent="0.25">
      <c r="A5021" t="s">
        <v>9116</v>
      </c>
      <c r="B5021" t="s">
        <v>75</v>
      </c>
      <c r="C5021" t="s">
        <v>186</v>
      </c>
      <c r="D5021" t="s">
        <v>4064</v>
      </c>
      <c r="E5021">
        <v>62</v>
      </c>
      <c r="F5021">
        <v>21</v>
      </c>
      <c r="G5021">
        <v>41</v>
      </c>
      <c r="H5021">
        <v>0</v>
      </c>
      <c r="I5021">
        <v>0</v>
      </c>
      <c r="J5021">
        <v>9</v>
      </c>
      <c r="K5021">
        <v>0</v>
      </c>
      <c r="L5021">
        <v>0</v>
      </c>
      <c r="M5021">
        <v>0</v>
      </c>
      <c r="N5021">
        <v>0</v>
      </c>
    </row>
    <row r="5022" spans="1:14" x14ac:dyDescent="0.25">
      <c r="A5022" t="s">
        <v>9117</v>
      </c>
      <c r="B5022" t="s">
        <v>75</v>
      </c>
      <c r="C5022" t="s">
        <v>186</v>
      </c>
      <c r="D5022" t="s">
        <v>4066</v>
      </c>
      <c r="E5022">
        <v>71</v>
      </c>
      <c r="F5022">
        <v>22</v>
      </c>
      <c r="G5022">
        <v>47</v>
      </c>
      <c r="H5022">
        <v>2</v>
      </c>
      <c r="I5022">
        <v>0</v>
      </c>
      <c r="J5022">
        <v>0</v>
      </c>
      <c r="K5022">
        <v>0</v>
      </c>
      <c r="L5022">
        <v>0</v>
      </c>
      <c r="M5022">
        <v>0</v>
      </c>
      <c r="N5022">
        <v>0</v>
      </c>
    </row>
    <row r="5023" spans="1:14" x14ac:dyDescent="0.25">
      <c r="A5023" t="s">
        <v>9118</v>
      </c>
      <c r="B5023" t="s">
        <v>75</v>
      </c>
      <c r="C5023" t="s">
        <v>186</v>
      </c>
      <c r="D5023" t="s">
        <v>4068</v>
      </c>
      <c r="E5023">
        <v>9</v>
      </c>
      <c r="F5023">
        <v>1</v>
      </c>
      <c r="G5023">
        <v>6</v>
      </c>
      <c r="H5023">
        <v>2</v>
      </c>
      <c r="I5023">
        <v>0</v>
      </c>
      <c r="J5023">
        <v>62</v>
      </c>
      <c r="K5023">
        <v>0</v>
      </c>
      <c r="L5023">
        <v>0</v>
      </c>
      <c r="M5023">
        <v>0</v>
      </c>
      <c r="N5023">
        <v>0</v>
      </c>
    </row>
    <row r="5024" spans="1:14" x14ac:dyDescent="0.25">
      <c r="A5024" t="s">
        <v>9119</v>
      </c>
      <c r="B5024" t="s">
        <v>75</v>
      </c>
      <c r="C5024" t="s">
        <v>186</v>
      </c>
      <c r="D5024" t="s">
        <v>4050</v>
      </c>
      <c r="E5024">
        <v>62</v>
      </c>
      <c r="F5024">
        <v>24</v>
      </c>
      <c r="G5024">
        <v>38</v>
      </c>
      <c r="H5024">
        <v>0</v>
      </c>
      <c r="I5024">
        <v>0</v>
      </c>
      <c r="J5024">
        <v>9</v>
      </c>
      <c r="K5024">
        <v>0</v>
      </c>
      <c r="L5024">
        <v>0</v>
      </c>
      <c r="M5024">
        <v>0</v>
      </c>
      <c r="N5024">
        <v>0</v>
      </c>
    </row>
    <row r="5025" spans="1:14" x14ac:dyDescent="0.25">
      <c r="A5025" t="s">
        <v>9120</v>
      </c>
      <c r="B5025" t="s">
        <v>75</v>
      </c>
      <c r="C5025" t="s">
        <v>186</v>
      </c>
      <c r="D5025" t="s">
        <v>4052</v>
      </c>
      <c r="E5025">
        <v>9</v>
      </c>
      <c r="F5025">
        <v>1</v>
      </c>
      <c r="G5025">
        <v>7</v>
      </c>
      <c r="H5025">
        <v>1</v>
      </c>
      <c r="I5025">
        <v>0</v>
      </c>
      <c r="J5025">
        <v>62</v>
      </c>
      <c r="K5025">
        <v>0</v>
      </c>
      <c r="L5025">
        <v>0</v>
      </c>
      <c r="M5025">
        <v>0</v>
      </c>
      <c r="N5025">
        <v>0</v>
      </c>
    </row>
    <row r="5026" spans="1:14" x14ac:dyDescent="0.25">
      <c r="A5026" t="s">
        <v>9121</v>
      </c>
      <c r="B5026" t="s">
        <v>75</v>
      </c>
      <c r="C5026" t="s">
        <v>186</v>
      </c>
      <c r="D5026" t="s">
        <v>4054</v>
      </c>
      <c r="E5026">
        <v>62</v>
      </c>
      <c r="F5026">
        <v>21</v>
      </c>
      <c r="G5026">
        <v>41</v>
      </c>
      <c r="H5026">
        <v>0</v>
      </c>
      <c r="I5026">
        <v>0</v>
      </c>
      <c r="J5026">
        <v>9</v>
      </c>
      <c r="K5026">
        <v>0</v>
      </c>
      <c r="L5026">
        <v>0</v>
      </c>
      <c r="M5026">
        <v>0</v>
      </c>
      <c r="N5026">
        <v>0</v>
      </c>
    </row>
    <row r="5027" spans="1:14" x14ac:dyDescent="0.25">
      <c r="A5027" t="s">
        <v>9122</v>
      </c>
      <c r="B5027" t="s">
        <v>75</v>
      </c>
      <c r="C5027" t="s">
        <v>186</v>
      </c>
      <c r="D5027" t="s">
        <v>4056</v>
      </c>
      <c r="E5027">
        <v>0</v>
      </c>
      <c r="F5027">
        <v>0</v>
      </c>
      <c r="G5027">
        <v>0</v>
      </c>
      <c r="H5027">
        <v>0</v>
      </c>
      <c r="I5027">
        <v>0</v>
      </c>
      <c r="J5027">
        <v>0</v>
      </c>
      <c r="K5027">
        <v>48</v>
      </c>
      <c r="L5027">
        <v>48</v>
      </c>
      <c r="M5027">
        <v>0</v>
      </c>
      <c r="N5027">
        <v>0</v>
      </c>
    </row>
    <row r="5028" spans="1:14" x14ac:dyDescent="0.25">
      <c r="A5028" t="s">
        <v>9123</v>
      </c>
      <c r="B5028" t="s">
        <v>75</v>
      </c>
      <c r="C5028" t="s">
        <v>186</v>
      </c>
      <c r="D5028" t="s">
        <v>4058</v>
      </c>
      <c r="E5028">
        <v>0</v>
      </c>
      <c r="F5028">
        <v>0</v>
      </c>
      <c r="G5028">
        <v>0</v>
      </c>
      <c r="H5028">
        <v>0</v>
      </c>
      <c r="I5028">
        <v>0</v>
      </c>
      <c r="J5028">
        <v>0</v>
      </c>
      <c r="K5028">
        <v>39</v>
      </c>
      <c r="L5028">
        <v>39</v>
      </c>
      <c r="M5028">
        <v>0</v>
      </c>
      <c r="N5028">
        <v>0</v>
      </c>
    </row>
    <row r="5029" spans="1:14" x14ac:dyDescent="0.25">
      <c r="A5029" t="s">
        <v>9124</v>
      </c>
      <c r="B5029" t="s">
        <v>75</v>
      </c>
      <c r="C5029" t="s">
        <v>187</v>
      </c>
      <c r="D5029" t="s">
        <v>4060</v>
      </c>
      <c r="E5029">
        <v>31</v>
      </c>
      <c r="F5029">
        <v>7</v>
      </c>
      <c r="G5029">
        <v>21</v>
      </c>
      <c r="H5029">
        <v>3</v>
      </c>
      <c r="I5029">
        <v>0</v>
      </c>
      <c r="J5029">
        <v>192</v>
      </c>
      <c r="K5029">
        <v>0</v>
      </c>
      <c r="L5029">
        <v>0</v>
      </c>
      <c r="M5029">
        <v>0</v>
      </c>
      <c r="N5029">
        <v>0</v>
      </c>
    </row>
    <row r="5030" spans="1:14" x14ac:dyDescent="0.25">
      <c r="A5030" t="s">
        <v>9125</v>
      </c>
      <c r="B5030" t="s">
        <v>75</v>
      </c>
      <c r="C5030" t="s">
        <v>187</v>
      </c>
      <c r="D5030" t="s">
        <v>4062</v>
      </c>
      <c r="E5030">
        <v>223</v>
      </c>
      <c r="F5030">
        <v>44</v>
      </c>
      <c r="G5030">
        <v>173</v>
      </c>
      <c r="H5030">
        <v>6</v>
      </c>
      <c r="I5030">
        <v>0</v>
      </c>
      <c r="J5030">
        <v>0</v>
      </c>
      <c r="K5030">
        <v>0</v>
      </c>
      <c r="L5030">
        <v>0</v>
      </c>
      <c r="M5030">
        <v>0</v>
      </c>
      <c r="N5030">
        <v>0</v>
      </c>
    </row>
    <row r="5031" spans="1:14" x14ac:dyDescent="0.25">
      <c r="A5031" t="s">
        <v>9126</v>
      </c>
      <c r="B5031" t="s">
        <v>75</v>
      </c>
      <c r="C5031" t="s">
        <v>187</v>
      </c>
      <c r="D5031" t="s">
        <v>4064</v>
      </c>
      <c r="E5031">
        <v>185</v>
      </c>
      <c r="F5031">
        <v>34</v>
      </c>
      <c r="G5031">
        <v>151</v>
      </c>
      <c r="H5031">
        <v>0</v>
      </c>
      <c r="I5031">
        <v>0</v>
      </c>
      <c r="J5031">
        <v>38</v>
      </c>
      <c r="K5031">
        <v>0</v>
      </c>
      <c r="L5031">
        <v>0</v>
      </c>
      <c r="M5031">
        <v>0</v>
      </c>
      <c r="N5031">
        <v>0</v>
      </c>
    </row>
    <row r="5032" spans="1:14" x14ac:dyDescent="0.25">
      <c r="A5032" t="s">
        <v>9127</v>
      </c>
      <c r="B5032" t="s">
        <v>75</v>
      </c>
      <c r="C5032" t="s">
        <v>187</v>
      </c>
      <c r="D5032" t="s">
        <v>4066</v>
      </c>
      <c r="E5032">
        <v>223</v>
      </c>
      <c r="F5032">
        <v>44</v>
      </c>
      <c r="G5032">
        <v>174</v>
      </c>
      <c r="H5032">
        <v>5</v>
      </c>
      <c r="I5032">
        <v>0</v>
      </c>
      <c r="J5032">
        <v>0</v>
      </c>
      <c r="K5032">
        <v>0</v>
      </c>
      <c r="L5032">
        <v>0</v>
      </c>
      <c r="M5032">
        <v>0</v>
      </c>
      <c r="N5032">
        <v>0</v>
      </c>
    </row>
    <row r="5033" spans="1:14" x14ac:dyDescent="0.25">
      <c r="A5033" t="s">
        <v>9128</v>
      </c>
      <c r="B5033" t="s">
        <v>75</v>
      </c>
      <c r="C5033" t="s">
        <v>187</v>
      </c>
      <c r="D5033" t="s">
        <v>4068</v>
      </c>
      <c r="E5033">
        <v>31</v>
      </c>
      <c r="F5033">
        <v>7</v>
      </c>
      <c r="G5033">
        <v>20</v>
      </c>
      <c r="H5033">
        <v>4</v>
      </c>
      <c r="I5033">
        <v>0</v>
      </c>
      <c r="J5033">
        <v>192</v>
      </c>
      <c r="K5033">
        <v>0</v>
      </c>
      <c r="L5033">
        <v>0</v>
      </c>
      <c r="M5033">
        <v>0</v>
      </c>
      <c r="N5033">
        <v>0</v>
      </c>
    </row>
    <row r="5034" spans="1:14" x14ac:dyDescent="0.25">
      <c r="A5034" t="s">
        <v>9129</v>
      </c>
      <c r="B5034" t="s">
        <v>75</v>
      </c>
      <c r="C5034" t="s">
        <v>187</v>
      </c>
      <c r="D5034" t="s">
        <v>4050</v>
      </c>
      <c r="E5034">
        <v>192</v>
      </c>
      <c r="F5034">
        <v>44</v>
      </c>
      <c r="G5034">
        <v>148</v>
      </c>
      <c r="H5034">
        <v>0</v>
      </c>
      <c r="I5034">
        <v>0</v>
      </c>
      <c r="J5034">
        <v>31</v>
      </c>
      <c r="K5034">
        <v>0</v>
      </c>
      <c r="L5034">
        <v>0</v>
      </c>
      <c r="M5034">
        <v>0</v>
      </c>
      <c r="N5034">
        <v>0</v>
      </c>
    </row>
    <row r="5035" spans="1:14" x14ac:dyDescent="0.25">
      <c r="A5035" t="s">
        <v>9130</v>
      </c>
      <c r="B5035" t="s">
        <v>75</v>
      </c>
      <c r="C5035" t="s">
        <v>187</v>
      </c>
      <c r="D5035" t="s">
        <v>4052</v>
      </c>
      <c r="E5035">
        <v>31</v>
      </c>
      <c r="F5035">
        <v>5</v>
      </c>
      <c r="G5035">
        <v>22</v>
      </c>
      <c r="H5035">
        <v>4</v>
      </c>
      <c r="I5035">
        <v>0</v>
      </c>
      <c r="J5035">
        <v>192</v>
      </c>
      <c r="K5035">
        <v>0</v>
      </c>
      <c r="L5035">
        <v>0</v>
      </c>
      <c r="M5035">
        <v>0</v>
      </c>
      <c r="N5035">
        <v>0</v>
      </c>
    </row>
    <row r="5036" spans="1:14" x14ac:dyDescent="0.25">
      <c r="A5036" t="s">
        <v>9131</v>
      </c>
      <c r="B5036" t="s">
        <v>75</v>
      </c>
      <c r="C5036" t="s">
        <v>187</v>
      </c>
      <c r="D5036" t="s">
        <v>4054</v>
      </c>
      <c r="E5036">
        <v>187</v>
      </c>
      <c r="F5036">
        <v>34</v>
      </c>
      <c r="G5036">
        <v>153</v>
      </c>
      <c r="H5036">
        <v>0</v>
      </c>
      <c r="I5036">
        <v>0</v>
      </c>
      <c r="J5036">
        <v>36</v>
      </c>
      <c r="K5036">
        <v>0</v>
      </c>
      <c r="L5036">
        <v>0</v>
      </c>
      <c r="M5036">
        <v>0</v>
      </c>
      <c r="N5036">
        <v>0</v>
      </c>
    </row>
    <row r="5037" spans="1:14" x14ac:dyDescent="0.25">
      <c r="A5037" t="s">
        <v>9132</v>
      </c>
      <c r="B5037" t="s">
        <v>75</v>
      </c>
      <c r="C5037" t="s">
        <v>187</v>
      </c>
      <c r="D5037" t="s">
        <v>4056</v>
      </c>
      <c r="E5037">
        <v>0</v>
      </c>
      <c r="F5037">
        <v>0</v>
      </c>
      <c r="G5037">
        <v>0</v>
      </c>
      <c r="H5037">
        <v>0</v>
      </c>
      <c r="I5037">
        <v>0</v>
      </c>
      <c r="J5037">
        <v>0</v>
      </c>
      <c r="K5037">
        <v>160</v>
      </c>
      <c r="L5037">
        <v>159</v>
      </c>
      <c r="M5037">
        <v>1</v>
      </c>
      <c r="N5037">
        <v>0</v>
      </c>
    </row>
    <row r="5038" spans="1:14" x14ac:dyDescent="0.25">
      <c r="A5038" t="s">
        <v>9133</v>
      </c>
      <c r="B5038" t="s">
        <v>75</v>
      </c>
      <c r="C5038" t="s">
        <v>187</v>
      </c>
      <c r="D5038" t="s">
        <v>4058</v>
      </c>
      <c r="E5038">
        <v>0</v>
      </c>
      <c r="F5038">
        <v>0</v>
      </c>
      <c r="G5038">
        <v>0</v>
      </c>
      <c r="H5038">
        <v>0</v>
      </c>
      <c r="I5038">
        <v>0</v>
      </c>
      <c r="J5038">
        <v>0</v>
      </c>
      <c r="K5038">
        <v>139</v>
      </c>
      <c r="L5038">
        <v>139</v>
      </c>
      <c r="M5038">
        <v>0</v>
      </c>
      <c r="N5038">
        <v>0</v>
      </c>
    </row>
    <row r="5039" spans="1:14" x14ac:dyDescent="0.25">
      <c r="A5039" t="s">
        <v>9134</v>
      </c>
      <c r="B5039" t="s">
        <v>75</v>
      </c>
      <c r="C5039" t="s">
        <v>188</v>
      </c>
      <c r="D5039" t="s">
        <v>4060</v>
      </c>
      <c r="E5039">
        <v>14</v>
      </c>
      <c r="F5039">
        <v>4</v>
      </c>
      <c r="G5039">
        <v>10</v>
      </c>
      <c r="H5039">
        <v>0</v>
      </c>
      <c r="I5039">
        <v>0</v>
      </c>
      <c r="J5039">
        <v>72</v>
      </c>
      <c r="K5039">
        <v>0</v>
      </c>
      <c r="L5039">
        <v>0</v>
      </c>
      <c r="M5039">
        <v>0</v>
      </c>
      <c r="N5039">
        <v>0</v>
      </c>
    </row>
    <row r="5040" spans="1:14" x14ac:dyDescent="0.25">
      <c r="A5040" t="s">
        <v>9135</v>
      </c>
      <c r="B5040" t="s">
        <v>75</v>
      </c>
      <c r="C5040" t="s">
        <v>188</v>
      </c>
      <c r="D5040" t="s">
        <v>4062</v>
      </c>
      <c r="E5040">
        <v>86</v>
      </c>
      <c r="F5040">
        <v>27</v>
      </c>
      <c r="G5040">
        <v>54</v>
      </c>
      <c r="H5040">
        <v>5</v>
      </c>
      <c r="I5040">
        <v>0</v>
      </c>
      <c r="J5040">
        <v>0</v>
      </c>
      <c r="K5040">
        <v>0</v>
      </c>
      <c r="L5040">
        <v>0</v>
      </c>
      <c r="M5040">
        <v>0</v>
      </c>
      <c r="N5040">
        <v>0</v>
      </c>
    </row>
    <row r="5041" spans="1:14" x14ac:dyDescent="0.25">
      <c r="A5041" t="s">
        <v>9136</v>
      </c>
      <c r="B5041" t="s">
        <v>75</v>
      </c>
      <c r="C5041" t="s">
        <v>188</v>
      </c>
      <c r="D5041" t="s">
        <v>4064</v>
      </c>
      <c r="E5041">
        <v>63</v>
      </c>
      <c r="F5041">
        <v>14</v>
      </c>
      <c r="G5041">
        <v>46</v>
      </c>
      <c r="H5041">
        <v>3</v>
      </c>
      <c r="I5041">
        <v>0</v>
      </c>
      <c r="J5041">
        <v>23</v>
      </c>
      <c r="K5041">
        <v>0</v>
      </c>
      <c r="L5041">
        <v>0</v>
      </c>
      <c r="M5041">
        <v>0</v>
      </c>
      <c r="N5041">
        <v>0</v>
      </c>
    </row>
    <row r="5042" spans="1:14" x14ac:dyDescent="0.25">
      <c r="A5042" t="s">
        <v>9137</v>
      </c>
      <c r="B5042" t="s">
        <v>75</v>
      </c>
      <c r="C5042" t="s">
        <v>188</v>
      </c>
      <c r="D5042" t="s">
        <v>4066</v>
      </c>
      <c r="E5042">
        <v>86</v>
      </c>
      <c r="F5042">
        <v>27</v>
      </c>
      <c r="G5042">
        <v>54</v>
      </c>
      <c r="H5042">
        <v>5</v>
      </c>
      <c r="I5042">
        <v>0</v>
      </c>
      <c r="J5042">
        <v>0</v>
      </c>
      <c r="K5042">
        <v>0</v>
      </c>
      <c r="L5042">
        <v>0</v>
      </c>
      <c r="M5042">
        <v>0</v>
      </c>
      <c r="N5042">
        <v>0</v>
      </c>
    </row>
    <row r="5043" spans="1:14" x14ac:dyDescent="0.25">
      <c r="A5043" t="s">
        <v>9138</v>
      </c>
      <c r="B5043" t="s">
        <v>75</v>
      </c>
      <c r="C5043" t="s">
        <v>188</v>
      </c>
      <c r="D5043" t="s">
        <v>4068</v>
      </c>
      <c r="E5043">
        <v>14</v>
      </c>
      <c r="F5043">
        <v>5</v>
      </c>
      <c r="G5043">
        <v>9</v>
      </c>
      <c r="H5043">
        <v>0</v>
      </c>
      <c r="I5043">
        <v>0</v>
      </c>
      <c r="J5043">
        <v>72</v>
      </c>
      <c r="K5043">
        <v>0</v>
      </c>
      <c r="L5043">
        <v>0</v>
      </c>
      <c r="M5043">
        <v>0</v>
      </c>
      <c r="N5043">
        <v>0</v>
      </c>
    </row>
    <row r="5044" spans="1:14" x14ac:dyDescent="0.25">
      <c r="A5044" t="s">
        <v>9139</v>
      </c>
      <c r="B5044" t="s">
        <v>75</v>
      </c>
      <c r="C5044" t="s">
        <v>188</v>
      </c>
      <c r="D5044" t="s">
        <v>4050</v>
      </c>
      <c r="E5044">
        <v>72</v>
      </c>
      <c r="F5044">
        <v>25</v>
      </c>
      <c r="G5044">
        <v>44</v>
      </c>
      <c r="H5044">
        <v>3</v>
      </c>
      <c r="I5044">
        <v>0</v>
      </c>
      <c r="J5044">
        <v>14</v>
      </c>
      <c r="K5044">
        <v>0</v>
      </c>
      <c r="L5044">
        <v>0</v>
      </c>
      <c r="M5044">
        <v>0</v>
      </c>
      <c r="N5044">
        <v>0</v>
      </c>
    </row>
    <row r="5045" spans="1:14" x14ac:dyDescent="0.25">
      <c r="A5045" t="s">
        <v>9140</v>
      </c>
      <c r="B5045" t="s">
        <v>75</v>
      </c>
      <c r="C5045" t="s">
        <v>188</v>
      </c>
      <c r="D5045" t="s">
        <v>4052</v>
      </c>
      <c r="E5045">
        <v>14</v>
      </c>
      <c r="F5045">
        <v>4</v>
      </c>
      <c r="G5045">
        <v>10</v>
      </c>
      <c r="H5045">
        <v>0</v>
      </c>
      <c r="I5045">
        <v>0</v>
      </c>
      <c r="J5045">
        <v>72</v>
      </c>
      <c r="K5045">
        <v>0</v>
      </c>
      <c r="L5045">
        <v>0</v>
      </c>
      <c r="M5045">
        <v>0</v>
      </c>
      <c r="N5045">
        <v>0</v>
      </c>
    </row>
    <row r="5046" spans="1:14" x14ac:dyDescent="0.25">
      <c r="A5046" t="s">
        <v>9141</v>
      </c>
      <c r="B5046" t="s">
        <v>75</v>
      </c>
      <c r="C5046" t="s">
        <v>188</v>
      </c>
      <c r="D5046" t="s">
        <v>4054</v>
      </c>
      <c r="E5046">
        <v>63</v>
      </c>
      <c r="F5046">
        <v>14</v>
      </c>
      <c r="G5046">
        <v>46</v>
      </c>
      <c r="H5046">
        <v>3</v>
      </c>
      <c r="I5046">
        <v>0</v>
      </c>
      <c r="J5046">
        <v>23</v>
      </c>
      <c r="K5046">
        <v>0</v>
      </c>
      <c r="L5046">
        <v>0</v>
      </c>
      <c r="M5046">
        <v>0</v>
      </c>
      <c r="N5046">
        <v>0</v>
      </c>
    </row>
    <row r="5047" spans="1:14" x14ac:dyDescent="0.25">
      <c r="A5047" t="s">
        <v>9142</v>
      </c>
      <c r="B5047" t="s">
        <v>75</v>
      </c>
      <c r="C5047" t="s">
        <v>188</v>
      </c>
      <c r="D5047" t="s">
        <v>4056</v>
      </c>
      <c r="E5047">
        <v>0</v>
      </c>
      <c r="F5047">
        <v>0</v>
      </c>
      <c r="G5047">
        <v>0</v>
      </c>
      <c r="H5047">
        <v>0</v>
      </c>
      <c r="I5047">
        <v>0</v>
      </c>
      <c r="J5047">
        <v>0</v>
      </c>
      <c r="K5047">
        <v>62</v>
      </c>
      <c r="L5047">
        <v>62</v>
      </c>
      <c r="M5047">
        <v>0</v>
      </c>
      <c r="N5047">
        <v>0</v>
      </c>
    </row>
    <row r="5048" spans="1:14" x14ac:dyDescent="0.25">
      <c r="A5048" t="s">
        <v>9143</v>
      </c>
      <c r="B5048" t="s">
        <v>75</v>
      </c>
      <c r="C5048" t="s">
        <v>188</v>
      </c>
      <c r="D5048" t="s">
        <v>4058</v>
      </c>
      <c r="E5048">
        <v>0</v>
      </c>
      <c r="F5048">
        <v>0</v>
      </c>
      <c r="G5048">
        <v>0</v>
      </c>
      <c r="H5048">
        <v>0</v>
      </c>
      <c r="I5048">
        <v>0</v>
      </c>
      <c r="J5048">
        <v>0</v>
      </c>
      <c r="K5048">
        <v>55</v>
      </c>
      <c r="L5048">
        <v>55</v>
      </c>
      <c r="M5048">
        <v>0</v>
      </c>
      <c r="N5048">
        <v>0</v>
      </c>
    </row>
    <row r="5049" spans="1:14" x14ac:dyDescent="0.25">
      <c r="A5049" t="s">
        <v>9144</v>
      </c>
      <c r="B5049" t="s">
        <v>75</v>
      </c>
      <c r="C5049" t="s">
        <v>189</v>
      </c>
      <c r="D5049" t="s">
        <v>4060</v>
      </c>
      <c r="E5049">
        <v>7</v>
      </c>
      <c r="F5049">
        <v>2</v>
      </c>
      <c r="G5049">
        <v>5</v>
      </c>
      <c r="H5049">
        <v>0</v>
      </c>
      <c r="I5049">
        <v>0</v>
      </c>
      <c r="J5049">
        <v>58</v>
      </c>
      <c r="K5049">
        <v>0</v>
      </c>
      <c r="L5049">
        <v>0</v>
      </c>
      <c r="M5049">
        <v>0</v>
      </c>
      <c r="N5049">
        <v>0</v>
      </c>
    </row>
    <row r="5050" spans="1:14" x14ac:dyDescent="0.25">
      <c r="A5050" t="s">
        <v>9145</v>
      </c>
      <c r="B5050" t="s">
        <v>75</v>
      </c>
      <c r="C5050" t="s">
        <v>189</v>
      </c>
      <c r="D5050" t="s">
        <v>4062</v>
      </c>
      <c r="E5050">
        <v>65</v>
      </c>
      <c r="F5050">
        <v>13</v>
      </c>
      <c r="G5050">
        <v>51</v>
      </c>
      <c r="H5050">
        <v>0</v>
      </c>
      <c r="I5050">
        <v>1</v>
      </c>
      <c r="J5050">
        <v>0</v>
      </c>
      <c r="K5050">
        <v>0</v>
      </c>
      <c r="L5050">
        <v>0</v>
      </c>
      <c r="M5050">
        <v>0</v>
      </c>
      <c r="N5050">
        <v>0</v>
      </c>
    </row>
    <row r="5051" spans="1:14" x14ac:dyDescent="0.25">
      <c r="A5051" t="s">
        <v>9146</v>
      </c>
      <c r="B5051" t="s">
        <v>75</v>
      </c>
      <c r="C5051" t="s">
        <v>189</v>
      </c>
      <c r="D5051" t="s">
        <v>4064</v>
      </c>
      <c r="E5051">
        <v>52</v>
      </c>
      <c r="F5051">
        <v>7</v>
      </c>
      <c r="G5051">
        <v>45</v>
      </c>
      <c r="H5051">
        <v>0</v>
      </c>
      <c r="I5051">
        <v>0</v>
      </c>
      <c r="J5051">
        <v>13</v>
      </c>
      <c r="K5051">
        <v>0</v>
      </c>
      <c r="L5051">
        <v>0</v>
      </c>
      <c r="M5051">
        <v>0</v>
      </c>
      <c r="N5051">
        <v>0</v>
      </c>
    </row>
    <row r="5052" spans="1:14" x14ac:dyDescent="0.25">
      <c r="A5052" t="s">
        <v>9147</v>
      </c>
      <c r="B5052" t="s">
        <v>75</v>
      </c>
      <c r="C5052" t="s">
        <v>189</v>
      </c>
      <c r="D5052" t="s">
        <v>4066</v>
      </c>
      <c r="E5052">
        <v>65</v>
      </c>
      <c r="F5052">
        <v>13</v>
      </c>
      <c r="G5052">
        <v>51</v>
      </c>
      <c r="H5052">
        <v>0</v>
      </c>
      <c r="I5052">
        <v>1</v>
      </c>
      <c r="J5052">
        <v>0</v>
      </c>
      <c r="K5052">
        <v>0</v>
      </c>
      <c r="L5052">
        <v>0</v>
      </c>
      <c r="M5052">
        <v>0</v>
      </c>
      <c r="N5052">
        <v>0</v>
      </c>
    </row>
    <row r="5053" spans="1:14" x14ac:dyDescent="0.25">
      <c r="A5053" t="s">
        <v>9148</v>
      </c>
      <c r="B5053" t="s">
        <v>75</v>
      </c>
      <c r="C5053" t="s">
        <v>189</v>
      </c>
      <c r="D5053" t="s">
        <v>4068</v>
      </c>
      <c r="E5053">
        <v>7</v>
      </c>
      <c r="F5053">
        <v>2</v>
      </c>
      <c r="G5053">
        <v>4</v>
      </c>
      <c r="H5053">
        <v>0</v>
      </c>
      <c r="I5053">
        <v>1</v>
      </c>
      <c r="J5053">
        <v>58</v>
      </c>
      <c r="K5053">
        <v>0</v>
      </c>
      <c r="L5053">
        <v>0</v>
      </c>
      <c r="M5053">
        <v>0</v>
      </c>
      <c r="N5053">
        <v>0</v>
      </c>
    </row>
    <row r="5054" spans="1:14" x14ac:dyDescent="0.25">
      <c r="A5054" t="s">
        <v>9149</v>
      </c>
      <c r="B5054" t="s">
        <v>75</v>
      </c>
      <c r="C5054" t="s">
        <v>189</v>
      </c>
      <c r="D5054" t="s">
        <v>4050</v>
      </c>
      <c r="E5054">
        <v>58</v>
      </c>
      <c r="F5054">
        <v>16</v>
      </c>
      <c r="G5054">
        <v>42</v>
      </c>
      <c r="H5054">
        <v>0</v>
      </c>
      <c r="I5054">
        <v>0</v>
      </c>
      <c r="J5054">
        <v>7</v>
      </c>
      <c r="K5054">
        <v>0</v>
      </c>
      <c r="L5054">
        <v>0</v>
      </c>
      <c r="M5054">
        <v>0</v>
      </c>
      <c r="N5054">
        <v>0</v>
      </c>
    </row>
    <row r="5055" spans="1:14" x14ac:dyDescent="0.25">
      <c r="A5055" t="s">
        <v>9150</v>
      </c>
      <c r="B5055" t="s">
        <v>75</v>
      </c>
      <c r="C5055" t="s">
        <v>189</v>
      </c>
      <c r="D5055" t="s">
        <v>4052</v>
      </c>
      <c r="E5055">
        <v>7</v>
      </c>
      <c r="F5055">
        <v>2</v>
      </c>
      <c r="G5055">
        <v>5</v>
      </c>
      <c r="H5055">
        <v>0</v>
      </c>
      <c r="I5055">
        <v>0</v>
      </c>
      <c r="J5055">
        <v>58</v>
      </c>
      <c r="K5055">
        <v>0</v>
      </c>
      <c r="L5055">
        <v>0</v>
      </c>
      <c r="M5055">
        <v>0</v>
      </c>
      <c r="N5055">
        <v>0</v>
      </c>
    </row>
    <row r="5056" spans="1:14" x14ac:dyDescent="0.25">
      <c r="A5056" t="s">
        <v>9151</v>
      </c>
      <c r="B5056" t="s">
        <v>75</v>
      </c>
      <c r="C5056" t="s">
        <v>189</v>
      </c>
      <c r="D5056" t="s">
        <v>4054</v>
      </c>
      <c r="E5056">
        <v>54</v>
      </c>
      <c r="F5056">
        <v>7</v>
      </c>
      <c r="G5056">
        <v>47</v>
      </c>
      <c r="H5056">
        <v>0</v>
      </c>
      <c r="I5056">
        <v>0</v>
      </c>
      <c r="J5056">
        <v>11</v>
      </c>
      <c r="K5056">
        <v>0</v>
      </c>
      <c r="L5056">
        <v>0</v>
      </c>
      <c r="M5056">
        <v>0</v>
      </c>
      <c r="N5056">
        <v>0</v>
      </c>
    </row>
    <row r="5057" spans="1:14" x14ac:dyDescent="0.25">
      <c r="A5057" t="s">
        <v>9152</v>
      </c>
      <c r="B5057" t="s">
        <v>75</v>
      </c>
      <c r="C5057" t="s">
        <v>189</v>
      </c>
      <c r="D5057" t="s">
        <v>4056</v>
      </c>
      <c r="E5057">
        <v>0</v>
      </c>
      <c r="F5057">
        <v>0</v>
      </c>
      <c r="G5057">
        <v>0</v>
      </c>
      <c r="H5057">
        <v>0</v>
      </c>
      <c r="I5057">
        <v>0</v>
      </c>
      <c r="J5057">
        <v>0</v>
      </c>
      <c r="K5057">
        <v>52</v>
      </c>
      <c r="L5057">
        <v>51</v>
      </c>
      <c r="M5057">
        <v>0</v>
      </c>
      <c r="N5057">
        <v>1</v>
      </c>
    </row>
    <row r="5058" spans="1:14" x14ac:dyDescent="0.25">
      <c r="A5058" t="s">
        <v>9153</v>
      </c>
      <c r="B5058" t="s">
        <v>75</v>
      </c>
      <c r="C5058" t="s">
        <v>189</v>
      </c>
      <c r="D5058" t="s">
        <v>4058</v>
      </c>
      <c r="E5058">
        <v>0</v>
      </c>
      <c r="F5058">
        <v>0</v>
      </c>
      <c r="G5058">
        <v>0</v>
      </c>
      <c r="H5058">
        <v>0</v>
      </c>
      <c r="I5058">
        <v>0</v>
      </c>
      <c r="J5058">
        <v>0</v>
      </c>
      <c r="K5058">
        <v>42</v>
      </c>
      <c r="L5058">
        <v>41</v>
      </c>
      <c r="M5058">
        <v>0</v>
      </c>
      <c r="N5058">
        <v>1</v>
      </c>
    </row>
    <row r="5059" spans="1:14" x14ac:dyDescent="0.25">
      <c r="A5059" t="s">
        <v>9154</v>
      </c>
      <c r="B5059" t="s">
        <v>75</v>
      </c>
      <c r="C5059" t="s">
        <v>190</v>
      </c>
      <c r="D5059" t="s">
        <v>4060</v>
      </c>
      <c r="E5059">
        <v>15</v>
      </c>
      <c r="F5059">
        <v>4</v>
      </c>
      <c r="G5059">
        <v>11</v>
      </c>
      <c r="H5059">
        <v>0</v>
      </c>
      <c r="I5059">
        <v>0</v>
      </c>
      <c r="J5059">
        <v>50</v>
      </c>
      <c r="K5059">
        <v>0</v>
      </c>
      <c r="L5059">
        <v>0</v>
      </c>
      <c r="M5059">
        <v>0</v>
      </c>
      <c r="N5059">
        <v>0</v>
      </c>
    </row>
    <row r="5060" spans="1:14" x14ac:dyDescent="0.25">
      <c r="A5060" t="s">
        <v>9155</v>
      </c>
      <c r="B5060" t="s">
        <v>75</v>
      </c>
      <c r="C5060" t="s">
        <v>190</v>
      </c>
      <c r="D5060" t="s">
        <v>4062</v>
      </c>
      <c r="E5060">
        <v>65</v>
      </c>
      <c r="F5060">
        <v>11</v>
      </c>
      <c r="G5060">
        <v>53</v>
      </c>
      <c r="H5060">
        <v>0</v>
      </c>
      <c r="I5060">
        <v>1</v>
      </c>
      <c r="J5060">
        <v>0</v>
      </c>
      <c r="K5060">
        <v>0</v>
      </c>
      <c r="L5060">
        <v>0</v>
      </c>
      <c r="M5060">
        <v>0</v>
      </c>
      <c r="N5060">
        <v>0</v>
      </c>
    </row>
    <row r="5061" spans="1:14" x14ac:dyDescent="0.25">
      <c r="A5061" t="s">
        <v>9156</v>
      </c>
      <c r="B5061" t="s">
        <v>75</v>
      </c>
      <c r="C5061" t="s">
        <v>190</v>
      </c>
      <c r="D5061" t="s">
        <v>4064</v>
      </c>
      <c r="E5061">
        <v>48</v>
      </c>
      <c r="F5061">
        <v>9</v>
      </c>
      <c r="G5061">
        <v>39</v>
      </c>
      <c r="H5061">
        <v>0</v>
      </c>
      <c r="I5061">
        <v>0</v>
      </c>
      <c r="J5061">
        <v>17</v>
      </c>
      <c r="K5061">
        <v>0</v>
      </c>
      <c r="L5061">
        <v>0</v>
      </c>
      <c r="M5061">
        <v>0</v>
      </c>
      <c r="N5061">
        <v>0</v>
      </c>
    </row>
    <row r="5062" spans="1:14" x14ac:dyDescent="0.25">
      <c r="A5062" t="s">
        <v>9157</v>
      </c>
      <c r="B5062" t="s">
        <v>75</v>
      </c>
      <c r="C5062" t="s">
        <v>190</v>
      </c>
      <c r="D5062" t="s">
        <v>4066</v>
      </c>
      <c r="E5062">
        <v>65</v>
      </c>
      <c r="F5062">
        <v>11</v>
      </c>
      <c r="G5062">
        <v>53</v>
      </c>
      <c r="H5062">
        <v>0</v>
      </c>
      <c r="I5062">
        <v>1</v>
      </c>
      <c r="J5062">
        <v>0</v>
      </c>
      <c r="K5062">
        <v>0</v>
      </c>
      <c r="L5062">
        <v>0</v>
      </c>
      <c r="M5062">
        <v>0</v>
      </c>
      <c r="N5062">
        <v>0</v>
      </c>
    </row>
    <row r="5063" spans="1:14" x14ac:dyDescent="0.25">
      <c r="A5063" t="s">
        <v>9158</v>
      </c>
      <c r="B5063" t="s">
        <v>75</v>
      </c>
      <c r="C5063" t="s">
        <v>190</v>
      </c>
      <c r="D5063" t="s">
        <v>4068</v>
      </c>
      <c r="E5063">
        <v>15</v>
      </c>
      <c r="F5063">
        <v>2</v>
      </c>
      <c r="G5063">
        <v>12</v>
      </c>
      <c r="H5063">
        <v>0</v>
      </c>
      <c r="I5063">
        <v>1</v>
      </c>
      <c r="J5063">
        <v>50</v>
      </c>
      <c r="K5063">
        <v>0</v>
      </c>
      <c r="L5063">
        <v>0</v>
      </c>
      <c r="M5063">
        <v>0</v>
      </c>
      <c r="N5063">
        <v>0</v>
      </c>
    </row>
    <row r="5064" spans="1:14" x14ac:dyDescent="0.25">
      <c r="A5064" t="s">
        <v>9159</v>
      </c>
      <c r="B5064" t="s">
        <v>75</v>
      </c>
      <c r="C5064" t="s">
        <v>190</v>
      </c>
      <c r="D5064" t="s">
        <v>4050</v>
      </c>
      <c r="E5064">
        <v>50</v>
      </c>
      <c r="F5064">
        <v>14</v>
      </c>
      <c r="G5064">
        <v>36</v>
      </c>
      <c r="H5064">
        <v>0</v>
      </c>
      <c r="I5064">
        <v>0</v>
      </c>
      <c r="J5064">
        <v>15</v>
      </c>
      <c r="K5064">
        <v>0</v>
      </c>
      <c r="L5064">
        <v>0</v>
      </c>
      <c r="M5064">
        <v>0</v>
      </c>
      <c r="N5064">
        <v>0</v>
      </c>
    </row>
    <row r="5065" spans="1:14" x14ac:dyDescent="0.25">
      <c r="A5065" t="s">
        <v>9160</v>
      </c>
      <c r="B5065" t="s">
        <v>75</v>
      </c>
      <c r="C5065" t="s">
        <v>190</v>
      </c>
      <c r="D5065" t="s">
        <v>4052</v>
      </c>
      <c r="E5065">
        <v>15</v>
      </c>
      <c r="F5065">
        <v>1</v>
      </c>
      <c r="G5065">
        <v>14</v>
      </c>
      <c r="H5065">
        <v>0</v>
      </c>
      <c r="I5065">
        <v>0</v>
      </c>
      <c r="J5065">
        <v>50</v>
      </c>
      <c r="K5065">
        <v>0</v>
      </c>
      <c r="L5065">
        <v>0</v>
      </c>
      <c r="M5065">
        <v>0</v>
      </c>
      <c r="N5065">
        <v>0</v>
      </c>
    </row>
    <row r="5066" spans="1:14" x14ac:dyDescent="0.25">
      <c r="A5066" t="s">
        <v>9161</v>
      </c>
      <c r="B5066" t="s">
        <v>75</v>
      </c>
      <c r="C5066" t="s">
        <v>190</v>
      </c>
      <c r="D5066" t="s">
        <v>4054</v>
      </c>
      <c r="E5066">
        <v>49</v>
      </c>
      <c r="F5066">
        <v>9</v>
      </c>
      <c r="G5066">
        <v>40</v>
      </c>
      <c r="H5066">
        <v>0</v>
      </c>
      <c r="I5066">
        <v>0</v>
      </c>
      <c r="J5066">
        <v>16</v>
      </c>
      <c r="K5066">
        <v>0</v>
      </c>
      <c r="L5066">
        <v>0</v>
      </c>
      <c r="M5066">
        <v>0</v>
      </c>
      <c r="N5066">
        <v>0</v>
      </c>
    </row>
    <row r="5067" spans="1:14" x14ac:dyDescent="0.25">
      <c r="A5067" t="s">
        <v>9162</v>
      </c>
      <c r="B5067" t="s">
        <v>75</v>
      </c>
      <c r="C5067" t="s">
        <v>190</v>
      </c>
      <c r="D5067" t="s">
        <v>4056</v>
      </c>
      <c r="E5067">
        <v>0</v>
      </c>
      <c r="F5067">
        <v>0</v>
      </c>
      <c r="G5067">
        <v>0</v>
      </c>
      <c r="H5067">
        <v>0</v>
      </c>
      <c r="I5067">
        <v>0</v>
      </c>
      <c r="J5067">
        <v>0</v>
      </c>
      <c r="K5067">
        <v>41</v>
      </c>
      <c r="L5067">
        <v>41</v>
      </c>
      <c r="M5067">
        <v>0</v>
      </c>
      <c r="N5067">
        <v>0</v>
      </c>
    </row>
    <row r="5068" spans="1:14" x14ac:dyDescent="0.25">
      <c r="A5068" t="s">
        <v>9163</v>
      </c>
      <c r="B5068" t="s">
        <v>75</v>
      </c>
      <c r="C5068" t="s">
        <v>190</v>
      </c>
      <c r="D5068" t="s">
        <v>4058</v>
      </c>
      <c r="E5068">
        <v>0</v>
      </c>
      <c r="F5068">
        <v>0</v>
      </c>
      <c r="G5068">
        <v>0</v>
      </c>
      <c r="H5068">
        <v>0</v>
      </c>
      <c r="I5068">
        <v>0</v>
      </c>
      <c r="J5068">
        <v>0</v>
      </c>
      <c r="K5068">
        <v>29</v>
      </c>
      <c r="L5068">
        <v>29</v>
      </c>
      <c r="M5068">
        <v>0</v>
      </c>
      <c r="N5068">
        <v>0</v>
      </c>
    </row>
    <row r="5069" spans="1:14" x14ac:dyDescent="0.25">
      <c r="A5069" t="s">
        <v>9164</v>
      </c>
      <c r="B5069" t="s">
        <v>75</v>
      </c>
      <c r="C5069" t="s">
        <v>191</v>
      </c>
      <c r="D5069" t="s">
        <v>4060</v>
      </c>
      <c r="E5069">
        <v>8</v>
      </c>
      <c r="F5069">
        <v>1</v>
      </c>
      <c r="G5069">
        <v>6</v>
      </c>
      <c r="H5069">
        <v>1</v>
      </c>
      <c r="I5069">
        <v>0</v>
      </c>
      <c r="J5069">
        <v>35</v>
      </c>
      <c r="K5069">
        <v>0</v>
      </c>
      <c r="L5069">
        <v>0</v>
      </c>
      <c r="M5069">
        <v>0</v>
      </c>
      <c r="N5069">
        <v>0</v>
      </c>
    </row>
    <row r="5070" spans="1:14" x14ac:dyDescent="0.25">
      <c r="A5070" t="s">
        <v>9165</v>
      </c>
      <c r="B5070" t="s">
        <v>75</v>
      </c>
      <c r="C5070" t="s">
        <v>191</v>
      </c>
      <c r="D5070" t="s">
        <v>4062</v>
      </c>
      <c r="E5070">
        <v>43</v>
      </c>
      <c r="F5070">
        <v>8</v>
      </c>
      <c r="G5070">
        <v>34</v>
      </c>
      <c r="H5070">
        <v>1</v>
      </c>
      <c r="I5070">
        <v>0</v>
      </c>
      <c r="J5070">
        <v>0</v>
      </c>
      <c r="K5070">
        <v>0</v>
      </c>
      <c r="L5070">
        <v>0</v>
      </c>
      <c r="M5070">
        <v>0</v>
      </c>
      <c r="N5070">
        <v>0</v>
      </c>
    </row>
    <row r="5071" spans="1:14" x14ac:dyDescent="0.25">
      <c r="A5071" t="s">
        <v>9166</v>
      </c>
      <c r="B5071" t="s">
        <v>75</v>
      </c>
      <c r="C5071" t="s">
        <v>191</v>
      </c>
      <c r="D5071" t="s">
        <v>4064</v>
      </c>
      <c r="E5071">
        <v>35</v>
      </c>
      <c r="F5071">
        <v>6</v>
      </c>
      <c r="G5071">
        <v>29</v>
      </c>
      <c r="H5071">
        <v>0</v>
      </c>
      <c r="I5071">
        <v>0</v>
      </c>
      <c r="J5071">
        <v>8</v>
      </c>
      <c r="K5071">
        <v>0</v>
      </c>
      <c r="L5071">
        <v>0</v>
      </c>
      <c r="M5071">
        <v>0</v>
      </c>
      <c r="N5071">
        <v>0</v>
      </c>
    </row>
    <row r="5072" spans="1:14" x14ac:dyDescent="0.25">
      <c r="A5072" t="s">
        <v>9167</v>
      </c>
      <c r="B5072" t="s">
        <v>75</v>
      </c>
      <c r="C5072" t="s">
        <v>191</v>
      </c>
      <c r="D5072" t="s">
        <v>4066</v>
      </c>
      <c r="E5072">
        <v>43</v>
      </c>
      <c r="F5072">
        <v>7</v>
      </c>
      <c r="G5072">
        <v>35</v>
      </c>
      <c r="H5072">
        <v>1</v>
      </c>
      <c r="I5072">
        <v>0</v>
      </c>
      <c r="J5072">
        <v>0</v>
      </c>
      <c r="K5072">
        <v>0</v>
      </c>
      <c r="L5072">
        <v>0</v>
      </c>
      <c r="M5072">
        <v>0</v>
      </c>
      <c r="N5072">
        <v>0</v>
      </c>
    </row>
    <row r="5073" spans="1:14" x14ac:dyDescent="0.25">
      <c r="A5073" t="s">
        <v>9168</v>
      </c>
      <c r="B5073" t="s">
        <v>75</v>
      </c>
      <c r="C5073" t="s">
        <v>191</v>
      </c>
      <c r="D5073" t="s">
        <v>4068</v>
      </c>
      <c r="E5073">
        <v>8</v>
      </c>
      <c r="F5073">
        <v>1</v>
      </c>
      <c r="G5073">
        <v>6</v>
      </c>
      <c r="H5073">
        <v>1</v>
      </c>
      <c r="I5073">
        <v>0</v>
      </c>
      <c r="J5073">
        <v>35</v>
      </c>
      <c r="K5073">
        <v>0</v>
      </c>
      <c r="L5073">
        <v>0</v>
      </c>
      <c r="M5073">
        <v>0</v>
      </c>
      <c r="N5073">
        <v>0</v>
      </c>
    </row>
    <row r="5074" spans="1:14" x14ac:dyDescent="0.25">
      <c r="A5074" t="s">
        <v>9169</v>
      </c>
      <c r="B5074" t="s">
        <v>75</v>
      </c>
      <c r="C5074" t="s">
        <v>191</v>
      </c>
      <c r="D5074" t="s">
        <v>4050</v>
      </c>
      <c r="E5074">
        <v>35</v>
      </c>
      <c r="F5074">
        <v>8</v>
      </c>
      <c r="G5074">
        <v>27</v>
      </c>
      <c r="H5074">
        <v>0</v>
      </c>
      <c r="I5074">
        <v>0</v>
      </c>
      <c r="J5074">
        <v>8</v>
      </c>
      <c r="K5074">
        <v>0</v>
      </c>
      <c r="L5074">
        <v>0</v>
      </c>
      <c r="M5074">
        <v>0</v>
      </c>
      <c r="N5074">
        <v>0</v>
      </c>
    </row>
    <row r="5075" spans="1:14" x14ac:dyDescent="0.25">
      <c r="A5075" t="s">
        <v>9170</v>
      </c>
      <c r="B5075" t="s">
        <v>75</v>
      </c>
      <c r="C5075" t="s">
        <v>191</v>
      </c>
      <c r="D5075" t="s">
        <v>4052</v>
      </c>
      <c r="E5075">
        <v>8</v>
      </c>
      <c r="F5075">
        <v>1</v>
      </c>
      <c r="G5075">
        <v>6</v>
      </c>
      <c r="H5075">
        <v>1</v>
      </c>
      <c r="I5075">
        <v>0</v>
      </c>
      <c r="J5075">
        <v>35</v>
      </c>
      <c r="K5075">
        <v>0</v>
      </c>
      <c r="L5075">
        <v>0</v>
      </c>
      <c r="M5075">
        <v>0</v>
      </c>
      <c r="N5075">
        <v>0</v>
      </c>
    </row>
    <row r="5076" spans="1:14" x14ac:dyDescent="0.25">
      <c r="A5076" t="s">
        <v>9171</v>
      </c>
      <c r="B5076" t="s">
        <v>75</v>
      </c>
      <c r="C5076" t="s">
        <v>191</v>
      </c>
      <c r="D5076" t="s">
        <v>4054</v>
      </c>
      <c r="E5076">
        <v>35</v>
      </c>
      <c r="F5076">
        <v>6</v>
      </c>
      <c r="G5076">
        <v>29</v>
      </c>
      <c r="H5076">
        <v>0</v>
      </c>
      <c r="I5076">
        <v>0</v>
      </c>
      <c r="J5076">
        <v>8</v>
      </c>
      <c r="K5076">
        <v>0</v>
      </c>
      <c r="L5076">
        <v>0</v>
      </c>
      <c r="M5076">
        <v>0</v>
      </c>
      <c r="N5076">
        <v>0</v>
      </c>
    </row>
    <row r="5077" spans="1:14" x14ac:dyDescent="0.25">
      <c r="A5077" t="s">
        <v>9172</v>
      </c>
      <c r="B5077" t="s">
        <v>75</v>
      </c>
      <c r="C5077" t="s">
        <v>191</v>
      </c>
      <c r="D5077" t="s">
        <v>4056</v>
      </c>
      <c r="E5077">
        <v>0</v>
      </c>
      <c r="F5077">
        <v>0</v>
      </c>
      <c r="G5077">
        <v>0</v>
      </c>
      <c r="H5077">
        <v>0</v>
      </c>
      <c r="I5077">
        <v>0</v>
      </c>
      <c r="J5077">
        <v>0</v>
      </c>
      <c r="K5077">
        <v>30</v>
      </c>
      <c r="L5077">
        <v>30</v>
      </c>
      <c r="M5077">
        <v>0</v>
      </c>
      <c r="N5077">
        <v>0</v>
      </c>
    </row>
    <row r="5078" spans="1:14" x14ac:dyDescent="0.25">
      <c r="A5078" t="s">
        <v>9173</v>
      </c>
      <c r="B5078" t="s">
        <v>75</v>
      </c>
      <c r="C5078" t="s">
        <v>191</v>
      </c>
      <c r="D5078" t="s">
        <v>4058</v>
      </c>
      <c r="E5078">
        <v>0</v>
      </c>
      <c r="F5078">
        <v>0</v>
      </c>
      <c r="G5078">
        <v>0</v>
      </c>
      <c r="H5078">
        <v>0</v>
      </c>
      <c r="I5078">
        <v>0</v>
      </c>
      <c r="J5078">
        <v>0</v>
      </c>
      <c r="K5078">
        <v>23</v>
      </c>
      <c r="L5078">
        <v>23</v>
      </c>
      <c r="M5078">
        <v>0</v>
      </c>
      <c r="N5078">
        <v>0</v>
      </c>
    </row>
    <row r="5079" spans="1:14" x14ac:dyDescent="0.25">
      <c r="A5079" t="s">
        <v>9174</v>
      </c>
      <c r="B5079" t="s">
        <v>75</v>
      </c>
      <c r="C5079" t="s">
        <v>192</v>
      </c>
      <c r="D5079" t="s">
        <v>4060</v>
      </c>
      <c r="E5079">
        <v>7</v>
      </c>
      <c r="F5079">
        <v>2</v>
      </c>
      <c r="G5079">
        <v>5</v>
      </c>
      <c r="H5079">
        <v>0</v>
      </c>
      <c r="I5079">
        <v>0</v>
      </c>
      <c r="J5079">
        <v>93</v>
      </c>
      <c r="K5079">
        <v>0</v>
      </c>
      <c r="L5079">
        <v>0</v>
      </c>
      <c r="M5079">
        <v>0</v>
      </c>
      <c r="N5079">
        <v>0</v>
      </c>
    </row>
    <row r="5080" spans="1:14" x14ac:dyDescent="0.25">
      <c r="A5080" t="s">
        <v>9175</v>
      </c>
      <c r="B5080" t="s">
        <v>75</v>
      </c>
      <c r="C5080" t="s">
        <v>192</v>
      </c>
      <c r="D5080" t="s">
        <v>4062</v>
      </c>
      <c r="E5080">
        <v>100</v>
      </c>
      <c r="F5080">
        <v>15</v>
      </c>
      <c r="G5080">
        <v>81</v>
      </c>
      <c r="H5080">
        <v>4</v>
      </c>
      <c r="I5080">
        <v>0</v>
      </c>
      <c r="J5080">
        <v>0</v>
      </c>
      <c r="K5080">
        <v>0</v>
      </c>
      <c r="L5080">
        <v>0</v>
      </c>
      <c r="M5080">
        <v>0</v>
      </c>
      <c r="N5080">
        <v>0</v>
      </c>
    </row>
    <row r="5081" spans="1:14" x14ac:dyDescent="0.25">
      <c r="A5081" t="s">
        <v>9176</v>
      </c>
      <c r="B5081" t="s">
        <v>75</v>
      </c>
      <c r="C5081" t="s">
        <v>192</v>
      </c>
      <c r="D5081" t="s">
        <v>4064</v>
      </c>
      <c r="E5081">
        <v>92</v>
      </c>
      <c r="F5081">
        <v>14</v>
      </c>
      <c r="G5081">
        <v>75</v>
      </c>
      <c r="H5081">
        <v>3</v>
      </c>
      <c r="I5081">
        <v>0</v>
      </c>
      <c r="J5081">
        <v>8</v>
      </c>
      <c r="K5081">
        <v>0</v>
      </c>
      <c r="L5081">
        <v>0</v>
      </c>
      <c r="M5081">
        <v>0</v>
      </c>
      <c r="N5081">
        <v>0</v>
      </c>
    </row>
    <row r="5082" spans="1:14" x14ac:dyDescent="0.25">
      <c r="A5082" t="s">
        <v>9177</v>
      </c>
      <c r="B5082" t="s">
        <v>75</v>
      </c>
      <c r="C5082" t="s">
        <v>192</v>
      </c>
      <c r="D5082" t="s">
        <v>4066</v>
      </c>
      <c r="E5082">
        <v>100</v>
      </c>
      <c r="F5082">
        <v>15</v>
      </c>
      <c r="G5082">
        <v>81</v>
      </c>
      <c r="H5082">
        <v>4</v>
      </c>
      <c r="I5082">
        <v>0</v>
      </c>
      <c r="J5082">
        <v>0</v>
      </c>
      <c r="K5082">
        <v>0</v>
      </c>
      <c r="L5082">
        <v>0</v>
      </c>
      <c r="M5082">
        <v>0</v>
      </c>
      <c r="N5082">
        <v>0</v>
      </c>
    </row>
    <row r="5083" spans="1:14" x14ac:dyDescent="0.25">
      <c r="A5083" t="s">
        <v>9178</v>
      </c>
      <c r="B5083" t="s">
        <v>75</v>
      </c>
      <c r="C5083" t="s">
        <v>192</v>
      </c>
      <c r="D5083" t="s">
        <v>4068</v>
      </c>
      <c r="E5083">
        <v>7</v>
      </c>
      <c r="F5083">
        <v>1</v>
      </c>
      <c r="G5083">
        <v>5</v>
      </c>
      <c r="H5083">
        <v>1</v>
      </c>
      <c r="I5083">
        <v>0</v>
      </c>
      <c r="J5083">
        <v>93</v>
      </c>
      <c r="K5083">
        <v>0</v>
      </c>
      <c r="L5083">
        <v>0</v>
      </c>
      <c r="M5083">
        <v>0</v>
      </c>
      <c r="N5083">
        <v>0</v>
      </c>
    </row>
    <row r="5084" spans="1:14" x14ac:dyDescent="0.25">
      <c r="A5084" t="s">
        <v>9179</v>
      </c>
      <c r="B5084" t="s">
        <v>75</v>
      </c>
      <c r="C5084" t="s">
        <v>192</v>
      </c>
      <c r="D5084" t="s">
        <v>4050</v>
      </c>
      <c r="E5084">
        <v>93</v>
      </c>
      <c r="F5084">
        <v>15</v>
      </c>
      <c r="G5084">
        <v>75</v>
      </c>
      <c r="H5084">
        <v>3</v>
      </c>
      <c r="I5084">
        <v>0</v>
      </c>
      <c r="J5084">
        <v>7</v>
      </c>
      <c r="K5084">
        <v>0</v>
      </c>
      <c r="L5084">
        <v>0</v>
      </c>
      <c r="M5084">
        <v>0</v>
      </c>
      <c r="N5084">
        <v>0</v>
      </c>
    </row>
    <row r="5085" spans="1:14" x14ac:dyDescent="0.25">
      <c r="A5085" t="s">
        <v>9180</v>
      </c>
      <c r="B5085" t="s">
        <v>75</v>
      </c>
      <c r="C5085" t="s">
        <v>192</v>
      </c>
      <c r="D5085" t="s">
        <v>4052</v>
      </c>
      <c r="E5085">
        <v>7</v>
      </c>
      <c r="F5085">
        <v>1</v>
      </c>
      <c r="G5085">
        <v>6</v>
      </c>
      <c r="H5085">
        <v>0</v>
      </c>
      <c r="I5085">
        <v>0</v>
      </c>
      <c r="J5085">
        <v>93</v>
      </c>
      <c r="K5085">
        <v>0</v>
      </c>
      <c r="L5085">
        <v>0</v>
      </c>
      <c r="M5085">
        <v>0</v>
      </c>
      <c r="N5085">
        <v>0</v>
      </c>
    </row>
    <row r="5086" spans="1:14" x14ac:dyDescent="0.25">
      <c r="A5086" t="s">
        <v>9181</v>
      </c>
      <c r="B5086" t="s">
        <v>75</v>
      </c>
      <c r="C5086" t="s">
        <v>192</v>
      </c>
      <c r="D5086" t="s">
        <v>4054</v>
      </c>
      <c r="E5086">
        <v>92</v>
      </c>
      <c r="F5086">
        <v>14</v>
      </c>
      <c r="G5086">
        <v>75</v>
      </c>
      <c r="H5086">
        <v>3</v>
      </c>
      <c r="I5086">
        <v>0</v>
      </c>
      <c r="J5086">
        <v>8</v>
      </c>
      <c r="K5086">
        <v>0</v>
      </c>
      <c r="L5086">
        <v>0</v>
      </c>
      <c r="M5086">
        <v>0</v>
      </c>
      <c r="N5086">
        <v>0</v>
      </c>
    </row>
    <row r="5087" spans="1:14" x14ac:dyDescent="0.25">
      <c r="A5087" t="s">
        <v>9182</v>
      </c>
      <c r="B5087" t="s">
        <v>75</v>
      </c>
      <c r="C5087" t="s">
        <v>192</v>
      </c>
      <c r="D5087" t="s">
        <v>4056</v>
      </c>
      <c r="E5087">
        <v>0</v>
      </c>
      <c r="F5087">
        <v>0</v>
      </c>
      <c r="G5087">
        <v>0</v>
      </c>
      <c r="H5087">
        <v>0</v>
      </c>
      <c r="I5087">
        <v>0</v>
      </c>
      <c r="J5087">
        <v>0</v>
      </c>
      <c r="K5087">
        <v>75</v>
      </c>
      <c r="L5087">
        <v>74</v>
      </c>
      <c r="M5087">
        <v>1</v>
      </c>
      <c r="N5087">
        <v>0</v>
      </c>
    </row>
    <row r="5088" spans="1:14" x14ac:dyDescent="0.25">
      <c r="A5088" t="s">
        <v>9183</v>
      </c>
      <c r="B5088" t="s">
        <v>75</v>
      </c>
      <c r="C5088" t="s">
        <v>192</v>
      </c>
      <c r="D5088" t="s">
        <v>4058</v>
      </c>
      <c r="E5088">
        <v>0</v>
      </c>
      <c r="F5088">
        <v>0</v>
      </c>
      <c r="G5088">
        <v>0</v>
      </c>
      <c r="H5088">
        <v>0</v>
      </c>
      <c r="I5088">
        <v>0</v>
      </c>
      <c r="J5088">
        <v>0</v>
      </c>
      <c r="K5088">
        <v>52</v>
      </c>
      <c r="L5088">
        <v>51</v>
      </c>
      <c r="M5088">
        <v>1</v>
      </c>
      <c r="N5088">
        <v>0</v>
      </c>
    </row>
    <row r="5089" spans="1:14" x14ac:dyDescent="0.25">
      <c r="A5089" t="s">
        <v>9184</v>
      </c>
      <c r="B5089" t="s">
        <v>75</v>
      </c>
      <c r="C5089" t="s">
        <v>193</v>
      </c>
      <c r="D5089" t="s">
        <v>4060</v>
      </c>
      <c r="E5089">
        <v>6</v>
      </c>
      <c r="F5089">
        <v>0</v>
      </c>
      <c r="G5089">
        <v>6</v>
      </c>
      <c r="H5089">
        <v>0</v>
      </c>
      <c r="I5089">
        <v>0</v>
      </c>
      <c r="J5089">
        <v>18</v>
      </c>
      <c r="K5089">
        <v>0</v>
      </c>
      <c r="L5089">
        <v>0</v>
      </c>
      <c r="M5089">
        <v>0</v>
      </c>
      <c r="N5089">
        <v>0</v>
      </c>
    </row>
    <row r="5090" spans="1:14" x14ac:dyDescent="0.25">
      <c r="A5090" t="s">
        <v>9185</v>
      </c>
      <c r="B5090" t="s">
        <v>75</v>
      </c>
      <c r="C5090" t="s">
        <v>193</v>
      </c>
      <c r="D5090" t="s">
        <v>4062</v>
      </c>
      <c r="E5090">
        <v>24</v>
      </c>
      <c r="F5090">
        <v>2</v>
      </c>
      <c r="G5090">
        <v>22</v>
      </c>
      <c r="H5090">
        <v>0</v>
      </c>
      <c r="I5090">
        <v>0</v>
      </c>
      <c r="J5090">
        <v>0</v>
      </c>
      <c r="K5090">
        <v>0</v>
      </c>
      <c r="L5090">
        <v>0</v>
      </c>
      <c r="M5090">
        <v>0</v>
      </c>
      <c r="N5090">
        <v>0</v>
      </c>
    </row>
    <row r="5091" spans="1:14" x14ac:dyDescent="0.25">
      <c r="A5091" t="s">
        <v>9186</v>
      </c>
      <c r="B5091" t="s">
        <v>75</v>
      </c>
      <c r="C5091" t="s">
        <v>193</v>
      </c>
      <c r="D5091" t="s">
        <v>4064</v>
      </c>
      <c r="E5091">
        <v>17</v>
      </c>
      <c r="F5091">
        <v>2</v>
      </c>
      <c r="G5091">
        <v>15</v>
      </c>
      <c r="H5091">
        <v>0</v>
      </c>
      <c r="I5091">
        <v>0</v>
      </c>
      <c r="J5091">
        <v>7</v>
      </c>
      <c r="K5091">
        <v>0</v>
      </c>
      <c r="L5091">
        <v>0</v>
      </c>
      <c r="M5091">
        <v>0</v>
      </c>
      <c r="N5091">
        <v>0</v>
      </c>
    </row>
    <row r="5092" spans="1:14" x14ac:dyDescent="0.25">
      <c r="A5092" t="s">
        <v>9187</v>
      </c>
      <c r="B5092" t="s">
        <v>75</v>
      </c>
      <c r="C5092" t="s">
        <v>193</v>
      </c>
      <c r="D5092" t="s">
        <v>4066</v>
      </c>
      <c r="E5092">
        <v>24</v>
      </c>
      <c r="F5092">
        <v>2</v>
      </c>
      <c r="G5092">
        <v>22</v>
      </c>
      <c r="H5092">
        <v>0</v>
      </c>
      <c r="I5092">
        <v>0</v>
      </c>
      <c r="J5092">
        <v>0</v>
      </c>
      <c r="K5092">
        <v>0</v>
      </c>
      <c r="L5092">
        <v>0</v>
      </c>
      <c r="M5092">
        <v>0</v>
      </c>
      <c r="N5092">
        <v>0</v>
      </c>
    </row>
    <row r="5093" spans="1:14" x14ac:dyDescent="0.25">
      <c r="A5093" t="s">
        <v>9188</v>
      </c>
      <c r="B5093" t="s">
        <v>75</v>
      </c>
      <c r="C5093" t="s">
        <v>193</v>
      </c>
      <c r="D5093" t="s">
        <v>4068</v>
      </c>
      <c r="E5093">
        <v>6</v>
      </c>
      <c r="F5093">
        <v>0</v>
      </c>
      <c r="G5093">
        <v>6</v>
      </c>
      <c r="H5093">
        <v>0</v>
      </c>
      <c r="I5093">
        <v>0</v>
      </c>
      <c r="J5093">
        <v>18</v>
      </c>
      <c r="K5093">
        <v>0</v>
      </c>
      <c r="L5093">
        <v>0</v>
      </c>
      <c r="M5093">
        <v>0</v>
      </c>
      <c r="N5093">
        <v>0</v>
      </c>
    </row>
    <row r="5094" spans="1:14" x14ac:dyDescent="0.25">
      <c r="A5094" t="s">
        <v>9189</v>
      </c>
      <c r="B5094" t="s">
        <v>75</v>
      </c>
      <c r="C5094" t="s">
        <v>193</v>
      </c>
      <c r="D5094" t="s">
        <v>4050</v>
      </c>
      <c r="E5094">
        <v>18</v>
      </c>
      <c r="F5094">
        <v>3</v>
      </c>
      <c r="G5094">
        <v>15</v>
      </c>
      <c r="H5094">
        <v>0</v>
      </c>
      <c r="I5094">
        <v>0</v>
      </c>
      <c r="J5094">
        <v>6</v>
      </c>
      <c r="K5094">
        <v>0</v>
      </c>
      <c r="L5094">
        <v>0</v>
      </c>
      <c r="M5094">
        <v>0</v>
      </c>
      <c r="N5094">
        <v>0</v>
      </c>
    </row>
    <row r="5095" spans="1:14" x14ac:dyDescent="0.25">
      <c r="A5095" t="s">
        <v>9190</v>
      </c>
      <c r="B5095" t="s">
        <v>75</v>
      </c>
      <c r="C5095" t="s">
        <v>193</v>
      </c>
      <c r="D5095" t="s">
        <v>4052</v>
      </c>
      <c r="E5095">
        <v>6</v>
      </c>
      <c r="F5095">
        <v>0</v>
      </c>
      <c r="G5095">
        <v>6</v>
      </c>
      <c r="H5095">
        <v>0</v>
      </c>
      <c r="I5095">
        <v>0</v>
      </c>
      <c r="J5095">
        <v>18</v>
      </c>
      <c r="K5095">
        <v>0</v>
      </c>
      <c r="L5095">
        <v>0</v>
      </c>
      <c r="M5095">
        <v>0</v>
      </c>
      <c r="N5095">
        <v>0</v>
      </c>
    </row>
    <row r="5096" spans="1:14" x14ac:dyDescent="0.25">
      <c r="A5096" t="s">
        <v>9191</v>
      </c>
      <c r="B5096" t="s">
        <v>75</v>
      </c>
      <c r="C5096" t="s">
        <v>193</v>
      </c>
      <c r="D5096" t="s">
        <v>4054</v>
      </c>
      <c r="E5096">
        <v>17</v>
      </c>
      <c r="F5096">
        <v>2</v>
      </c>
      <c r="G5096">
        <v>15</v>
      </c>
      <c r="H5096">
        <v>0</v>
      </c>
      <c r="I5096">
        <v>0</v>
      </c>
      <c r="J5096">
        <v>7</v>
      </c>
      <c r="K5096">
        <v>0</v>
      </c>
      <c r="L5096">
        <v>0</v>
      </c>
      <c r="M5096">
        <v>0</v>
      </c>
      <c r="N5096">
        <v>0</v>
      </c>
    </row>
    <row r="5097" spans="1:14" x14ac:dyDescent="0.25">
      <c r="A5097" t="s">
        <v>9192</v>
      </c>
      <c r="B5097" t="s">
        <v>75</v>
      </c>
      <c r="C5097" t="s">
        <v>193</v>
      </c>
      <c r="D5097" t="s">
        <v>4056</v>
      </c>
      <c r="E5097">
        <v>0</v>
      </c>
      <c r="F5097">
        <v>0</v>
      </c>
      <c r="G5097">
        <v>0</v>
      </c>
      <c r="H5097">
        <v>0</v>
      </c>
      <c r="I5097">
        <v>0</v>
      </c>
      <c r="J5097">
        <v>0</v>
      </c>
      <c r="K5097">
        <v>23</v>
      </c>
      <c r="L5097">
        <v>23</v>
      </c>
      <c r="M5097">
        <v>0</v>
      </c>
      <c r="N5097">
        <v>0</v>
      </c>
    </row>
    <row r="5098" spans="1:14" x14ac:dyDescent="0.25">
      <c r="A5098" t="s">
        <v>9193</v>
      </c>
      <c r="B5098" t="s">
        <v>75</v>
      </c>
      <c r="C5098" t="s">
        <v>193</v>
      </c>
      <c r="D5098" t="s">
        <v>4058</v>
      </c>
      <c r="E5098">
        <v>0</v>
      </c>
      <c r="F5098">
        <v>0</v>
      </c>
      <c r="G5098">
        <v>0</v>
      </c>
      <c r="H5098">
        <v>0</v>
      </c>
      <c r="I5098">
        <v>0</v>
      </c>
      <c r="J5098">
        <v>0</v>
      </c>
      <c r="K5098">
        <v>18</v>
      </c>
      <c r="L5098">
        <v>18</v>
      </c>
      <c r="M5098">
        <v>0</v>
      </c>
      <c r="N5098">
        <v>0</v>
      </c>
    </row>
    <row r="5099" spans="1:14" x14ac:dyDescent="0.25">
      <c r="A5099" t="s">
        <v>9194</v>
      </c>
      <c r="B5099" t="s">
        <v>75</v>
      </c>
      <c r="C5099" t="s">
        <v>194</v>
      </c>
      <c r="D5099" t="s">
        <v>4060</v>
      </c>
      <c r="E5099">
        <v>22</v>
      </c>
      <c r="F5099">
        <v>7</v>
      </c>
      <c r="G5099">
        <v>14</v>
      </c>
      <c r="H5099">
        <v>1</v>
      </c>
      <c r="I5099">
        <v>0</v>
      </c>
      <c r="J5099">
        <v>69</v>
      </c>
      <c r="K5099">
        <v>0</v>
      </c>
      <c r="L5099">
        <v>0</v>
      </c>
      <c r="M5099">
        <v>0</v>
      </c>
      <c r="N5099">
        <v>0</v>
      </c>
    </row>
    <row r="5100" spans="1:14" x14ac:dyDescent="0.25">
      <c r="A5100" t="s">
        <v>9195</v>
      </c>
      <c r="B5100" t="s">
        <v>75</v>
      </c>
      <c r="C5100" t="s">
        <v>194</v>
      </c>
      <c r="D5100" t="s">
        <v>4062</v>
      </c>
      <c r="E5100">
        <v>91</v>
      </c>
      <c r="F5100">
        <v>30</v>
      </c>
      <c r="G5100">
        <v>59</v>
      </c>
      <c r="H5100">
        <v>2</v>
      </c>
      <c r="I5100">
        <v>0</v>
      </c>
      <c r="J5100">
        <v>0</v>
      </c>
      <c r="K5100">
        <v>0</v>
      </c>
      <c r="L5100">
        <v>0</v>
      </c>
      <c r="M5100">
        <v>0</v>
      </c>
      <c r="N5100">
        <v>0</v>
      </c>
    </row>
    <row r="5101" spans="1:14" x14ac:dyDescent="0.25">
      <c r="A5101" t="s">
        <v>9196</v>
      </c>
      <c r="B5101" t="s">
        <v>75</v>
      </c>
      <c r="C5101" t="s">
        <v>194</v>
      </c>
      <c r="D5101" t="s">
        <v>4064</v>
      </c>
      <c r="E5101">
        <v>67</v>
      </c>
      <c r="F5101">
        <v>24</v>
      </c>
      <c r="G5101">
        <v>43</v>
      </c>
      <c r="H5101">
        <v>0</v>
      </c>
      <c r="I5101">
        <v>0</v>
      </c>
      <c r="J5101">
        <v>24</v>
      </c>
      <c r="K5101">
        <v>0</v>
      </c>
      <c r="L5101">
        <v>0</v>
      </c>
      <c r="M5101">
        <v>0</v>
      </c>
      <c r="N5101">
        <v>0</v>
      </c>
    </row>
    <row r="5102" spans="1:14" x14ac:dyDescent="0.25">
      <c r="A5102" t="s">
        <v>9197</v>
      </c>
      <c r="B5102" t="s">
        <v>75</v>
      </c>
      <c r="C5102" t="s">
        <v>194</v>
      </c>
      <c r="D5102" t="s">
        <v>4066</v>
      </c>
      <c r="E5102">
        <v>91</v>
      </c>
      <c r="F5102">
        <v>30</v>
      </c>
      <c r="G5102">
        <v>59</v>
      </c>
      <c r="H5102">
        <v>2</v>
      </c>
      <c r="I5102">
        <v>0</v>
      </c>
      <c r="J5102">
        <v>0</v>
      </c>
      <c r="K5102">
        <v>0</v>
      </c>
      <c r="L5102">
        <v>0</v>
      </c>
      <c r="M5102">
        <v>0</v>
      </c>
      <c r="N5102">
        <v>0</v>
      </c>
    </row>
    <row r="5103" spans="1:14" x14ac:dyDescent="0.25">
      <c r="A5103" t="s">
        <v>9198</v>
      </c>
      <c r="B5103" t="s">
        <v>75</v>
      </c>
      <c r="C5103" t="s">
        <v>194</v>
      </c>
      <c r="D5103" t="s">
        <v>4068</v>
      </c>
      <c r="E5103">
        <v>22</v>
      </c>
      <c r="F5103">
        <v>4</v>
      </c>
      <c r="G5103">
        <v>17</v>
      </c>
      <c r="H5103">
        <v>1</v>
      </c>
      <c r="I5103">
        <v>0</v>
      </c>
      <c r="J5103">
        <v>69</v>
      </c>
      <c r="K5103">
        <v>0</v>
      </c>
      <c r="L5103">
        <v>0</v>
      </c>
      <c r="M5103">
        <v>0</v>
      </c>
      <c r="N5103">
        <v>0</v>
      </c>
    </row>
    <row r="5104" spans="1:14" x14ac:dyDescent="0.25">
      <c r="A5104" t="s">
        <v>9199</v>
      </c>
      <c r="B5104" t="s">
        <v>75</v>
      </c>
      <c r="C5104" t="s">
        <v>194</v>
      </c>
      <c r="D5104" t="s">
        <v>4050</v>
      </c>
      <c r="E5104">
        <v>69</v>
      </c>
      <c r="F5104">
        <v>30</v>
      </c>
      <c r="G5104">
        <v>39</v>
      </c>
      <c r="H5104">
        <v>0</v>
      </c>
      <c r="I5104">
        <v>0</v>
      </c>
      <c r="J5104">
        <v>22</v>
      </c>
      <c r="K5104">
        <v>0</v>
      </c>
      <c r="L5104">
        <v>0</v>
      </c>
      <c r="M5104">
        <v>0</v>
      </c>
      <c r="N5104">
        <v>0</v>
      </c>
    </row>
    <row r="5105" spans="1:14" x14ac:dyDescent="0.25">
      <c r="A5105" t="s">
        <v>9200</v>
      </c>
      <c r="B5105" t="s">
        <v>75</v>
      </c>
      <c r="C5105" t="s">
        <v>194</v>
      </c>
      <c r="D5105" t="s">
        <v>4052</v>
      </c>
      <c r="E5105">
        <v>22</v>
      </c>
      <c r="F5105">
        <v>4</v>
      </c>
      <c r="G5105">
        <v>17</v>
      </c>
      <c r="H5105">
        <v>1</v>
      </c>
      <c r="I5105">
        <v>0</v>
      </c>
      <c r="J5105">
        <v>69</v>
      </c>
      <c r="K5105">
        <v>0</v>
      </c>
      <c r="L5105">
        <v>0</v>
      </c>
      <c r="M5105">
        <v>0</v>
      </c>
      <c r="N5105">
        <v>0</v>
      </c>
    </row>
    <row r="5106" spans="1:14" x14ac:dyDescent="0.25">
      <c r="A5106" t="s">
        <v>9201</v>
      </c>
      <c r="B5106" t="s">
        <v>75</v>
      </c>
      <c r="C5106" t="s">
        <v>194</v>
      </c>
      <c r="D5106" t="s">
        <v>4054</v>
      </c>
      <c r="E5106">
        <v>68</v>
      </c>
      <c r="F5106">
        <v>25</v>
      </c>
      <c r="G5106">
        <v>43</v>
      </c>
      <c r="H5106">
        <v>0</v>
      </c>
      <c r="I5106">
        <v>0</v>
      </c>
      <c r="J5106">
        <v>23</v>
      </c>
      <c r="K5106">
        <v>0</v>
      </c>
      <c r="L5106">
        <v>0</v>
      </c>
      <c r="M5106">
        <v>0</v>
      </c>
      <c r="N5106">
        <v>0</v>
      </c>
    </row>
    <row r="5107" spans="1:14" x14ac:dyDescent="0.25">
      <c r="A5107" t="s">
        <v>9202</v>
      </c>
      <c r="B5107" t="s">
        <v>75</v>
      </c>
      <c r="C5107" t="s">
        <v>194</v>
      </c>
      <c r="D5107" t="s">
        <v>4056</v>
      </c>
      <c r="E5107">
        <v>0</v>
      </c>
      <c r="F5107">
        <v>0</v>
      </c>
      <c r="G5107">
        <v>0</v>
      </c>
      <c r="H5107">
        <v>0</v>
      </c>
      <c r="I5107">
        <v>0</v>
      </c>
      <c r="J5107">
        <v>0</v>
      </c>
      <c r="K5107">
        <v>63</v>
      </c>
      <c r="L5107">
        <v>63</v>
      </c>
      <c r="M5107">
        <v>0</v>
      </c>
      <c r="N5107">
        <v>0</v>
      </c>
    </row>
    <row r="5108" spans="1:14" x14ac:dyDescent="0.25">
      <c r="A5108" t="s">
        <v>9203</v>
      </c>
      <c r="B5108" t="s">
        <v>75</v>
      </c>
      <c r="C5108" t="s">
        <v>194</v>
      </c>
      <c r="D5108" t="s">
        <v>4058</v>
      </c>
      <c r="E5108">
        <v>0</v>
      </c>
      <c r="F5108">
        <v>0</v>
      </c>
      <c r="G5108">
        <v>0</v>
      </c>
      <c r="H5108">
        <v>0</v>
      </c>
      <c r="I5108">
        <v>0</v>
      </c>
      <c r="J5108">
        <v>0</v>
      </c>
      <c r="K5108">
        <v>41</v>
      </c>
      <c r="L5108">
        <v>41</v>
      </c>
      <c r="M5108">
        <v>0</v>
      </c>
      <c r="N5108">
        <v>0</v>
      </c>
    </row>
    <row r="5109" spans="1:14" x14ac:dyDescent="0.25">
      <c r="A5109" t="s">
        <v>9204</v>
      </c>
      <c r="B5109" t="s">
        <v>75</v>
      </c>
      <c r="C5109" t="s">
        <v>195</v>
      </c>
      <c r="D5109" t="s">
        <v>4060</v>
      </c>
      <c r="E5109">
        <v>11</v>
      </c>
      <c r="F5109">
        <v>2</v>
      </c>
      <c r="G5109">
        <v>9</v>
      </c>
      <c r="H5109">
        <v>0</v>
      </c>
      <c r="I5109">
        <v>0</v>
      </c>
      <c r="J5109">
        <v>59</v>
      </c>
      <c r="K5109">
        <v>0</v>
      </c>
      <c r="L5109">
        <v>0</v>
      </c>
      <c r="M5109">
        <v>0</v>
      </c>
      <c r="N5109">
        <v>0</v>
      </c>
    </row>
    <row r="5110" spans="1:14" x14ac:dyDescent="0.25">
      <c r="A5110" t="s">
        <v>9205</v>
      </c>
      <c r="B5110" t="s">
        <v>75</v>
      </c>
      <c r="C5110" t="s">
        <v>195</v>
      </c>
      <c r="D5110" t="s">
        <v>4062</v>
      </c>
      <c r="E5110">
        <v>70</v>
      </c>
      <c r="F5110">
        <v>10</v>
      </c>
      <c r="G5110">
        <v>60</v>
      </c>
      <c r="H5110">
        <v>0</v>
      </c>
      <c r="I5110">
        <v>0</v>
      </c>
      <c r="J5110">
        <v>0</v>
      </c>
      <c r="K5110">
        <v>0</v>
      </c>
      <c r="L5110">
        <v>0</v>
      </c>
      <c r="M5110">
        <v>0</v>
      </c>
      <c r="N5110">
        <v>0</v>
      </c>
    </row>
    <row r="5111" spans="1:14" x14ac:dyDescent="0.25">
      <c r="A5111" t="s">
        <v>9206</v>
      </c>
      <c r="B5111" t="s">
        <v>75</v>
      </c>
      <c r="C5111" t="s">
        <v>195</v>
      </c>
      <c r="D5111" t="s">
        <v>4064</v>
      </c>
      <c r="E5111">
        <v>59</v>
      </c>
      <c r="F5111">
        <v>8</v>
      </c>
      <c r="G5111">
        <v>51</v>
      </c>
      <c r="H5111">
        <v>0</v>
      </c>
      <c r="I5111">
        <v>0</v>
      </c>
      <c r="J5111">
        <v>11</v>
      </c>
      <c r="K5111">
        <v>0</v>
      </c>
      <c r="L5111">
        <v>0</v>
      </c>
      <c r="M5111">
        <v>0</v>
      </c>
      <c r="N5111">
        <v>0</v>
      </c>
    </row>
    <row r="5112" spans="1:14" x14ac:dyDescent="0.25">
      <c r="A5112" t="s">
        <v>9207</v>
      </c>
      <c r="B5112" t="s">
        <v>75</v>
      </c>
      <c r="C5112" t="s">
        <v>195</v>
      </c>
      <c r="D5112" t="s">
        <v>4066</v>
      </c>
      <c r="E5112">
        <v>70</v>
      </c>
      <c r="F5112">
        <v>10</v>
      </c>
      <c r="G5112">
        <v>60</v>
      </c>
      <c r="H5112">
        <v>0</v>
      </c>
      <c r="I5112">
        <v>0</v>
      </c>
      <c r="J5112">
        <v>0</v>
      </c>
      <c r="K5112">
        <v>0</v>
      </c>
      <c r="L5112">
        <v>0</v>
      </c>
      <c r="M5112">
        <v>0</v>
      </c>
      <c r="N5112">
        <v>0</v>
      </c>
    </row>
    <row r="5113" spans="1:14" x14ac:dyDescent="0.25">
      <c r="A5113" t="s">
        <v>9208</v>
      </c>
      <c r="B5113" t="s">
        <v>75</v>
      </c>
      <c r="C5113" t="s">
        <v>195</v>
      </c>
      <c r="D5113" t="s">
        <v>4068</v>
      </c>
      <c r="E5113">
        <v>11</v>
      </c>
      <c r="F5113">
        <v>2</v>
      </c>
      <c r="G5113">
        <v>9</v>
      </c>
      <c r="H5113">
        <v>0</v>
      </c>
      <c r="I5113">
        <v>0</v>
      </c>
      <c r="J5113">
        <v>59</v>
      </c>
      <c r="K5113">
        <v>0</v>
      </c>
      <c r="L5113">
        <v>0</v>
      </c>
      <c r="M5113">
        <v>0</v>
      </c>
      <c r="N5113">
        <v>0</v>
      </c>
    </row>
    <row r="5114" spans="1:14" x14ac:dyDescent="0.25">
      <c r="A5114" t="s">
        <v>9209</v>
      </c>
      <c r="B5114" t="s">
        <v>75</v>
      </c>
      <c r="C5114" t="s">
        <v>195</v>
      </c>
      <c r="D5114" t="s">
        <v>4050</v>
      </c>
      <c r="E5114">
        <v>59</v>
      </c>
      <c r="F5114">
        <v>14</v>
      </c>
      <c r="G5114">
        <v>45</v>
      </c>
      <c r="H5114">
        <v>0</v>
      </c>
      <c r="I5114">
        <v>0</v>
      </c>
      <c r="J5114">
        <v>11</v>
      </c>
      <c r="K5114">
        <v>0</v>
      </c>
      <c r="L5114">
        <v>0</v>
      </c>
      <c r="M5114">
        <v>0</v>
      </c>
      <c r="N5114">
        <v>0</v>
      </c>
    </row>
    <row r="5115" spans="1:14" x14ac:dyDescent="0.25">
      <c r="A5115" t="s">
        <v>9210</v>
      </c>
      <c r="B5115" t="s">
        <v>75</v>
      </c>
      <c r="C5115" t="s">
        <v>195</v>
      </c>
      <c r="D5115" t="s">
        <v>4052</v>
      </c>
      <c r="E5115">
        <v>11</v>
      </c>
      <c r="F5115">
        <v>2</v>
      </c>
      <c r="G5115">
        <v>9</v>
      </c>
      <c r="H5115">
        <v>0</v>
      </c>
      <c r="I5115">
        <v>0</v>
      </c>
      <c r="J5115">
        <v>59</v>
      </c>
      <c r="K5115">
        <v>0</v>
      </c>
      <c r="L5115">
        <v>0</v>
      </c>
      <c r="M5115">
        <v>0</v>
      </c>
      <c r="N5115">
        <v>0</v>
      </c>
    </row>
    <row r="5116" spans="1:14" x14ac:dyDescent="0.25">
      <c r="A5116" t="s">
        <v>9211</v>
      </c>
      <c r="B5116" t="s">
        <v>75</v>
      </c>
      <c r="C5116" t="s">
        <v>195</v>
      </c>
      <c r="D5116" t="s">
        <v>4054</v>
      </c>
      <c r="E5116">
        <v>59</v>
      </c>
      <c r="F5116">
        <v>8</v>
      </c>
      <c r="G5116">
        <v>51</v>
      </c>
      <c r="H5116">
        <v>0</v>
      </c>
      <c r="I5116">
        <v>0</v>
      </c>
      <c r="J5116">
        <v>11</v>
      </c>
      <c r="K5116">
        <v>0</v>
      </c>
      <c r="L5116">
        <v>0</v>
      </c>
      <c r="M5116">
        <v>0</v>
      </c>
      <c r="N5116">
        <v>0</v>
      </c>
    </row>
    <row r="5117" spans="1:14" x14ac:dyDescent="0.25">
      <c r="A5117" t="s">
        <v>9212</v>
      </c>
      <c r="B5117" t="s">
        <v>75</v>
      </c>
      <c r="C5117" t="s">
        <v>195</v>
      </c>
      <c r="D5117" t="s">
        <v>4056</v>
      </c>
      <c r="E5117">
        <v>0</v>
      </c>
      <c r="F5117">
        <v>0</v>
      </c>
      <c r="G5117">
        <v>0</v>
      </c>
      <c r="H5117">
        <v>0</v>
      </c>
      <c r="I5117">
        <v>0</v>
      </c>
      <c r="J5117">
        <v>0</v>
      </c>
      <c r="K5117">
        <v>47</v>
      </c>
      <c r="L5117">
        <v>47</v>
      </c>
      <c r="M5117">
        <v>0</v>
      </c>
      <c r="N5117">
        <v>0</v>
      </c>
    </row>
    <row r="5118" spans="1:14" x14ac:dyDescent="0.25">
      <c r="A5118" t="s">
        <v>9213</v>
      </c>
      <c r="B5118" t="s">
        <v>75</v>
      </c>
      <c r="C5118" t="s">
        <v>195</v>
      </c>
      <c r="D5118" t="s">
        <v>4058</v>
      </c>
      <c r="E5118">
        <v>0</v>
      </c>
      <c r="F5118">
        <v>0</v>
      </c>
      <c r="G5118">
        <v>0</v>
      </c>
      <c r="H5118">
        <v>0</v>
      </c>
      <c r="I5118">
        <v>0</v>
      </c>
      <c r="J5118">
        <v>0</v>
      </c>
      <c r="K5118">
        <v>38</v>
      </c>
      <c r="L5118">
        <v>38</v>
      </c>
      <c r="M5118">
        <v>0</v>
      </c>
      <c r="N5118">
        <v>0</v>
      </c>
    </row>
    <row r="5119" spans="1:14" x14ac:dyDescent="0.25">
      <c r="A5119" t="s">
        <v>9214</v>
      </c>
      <c r="B5119" t="s">
        <v>75</v>
      </c>
      <c r="C5119" t="s">
        <v>196</v>
      </c>
      <c r="D5119" t="s">
        <v>4060</v>
      </c>
      <c r="E5119">
        <v>8</v>
      </c>
      <c r="F5119">
        <v>2</v>
      </c>
      <c r="G5119">
        <v>6</v>
      </c>
      <c r="H5119">
        <v>0</v>
      </c>
      <c r="I5119">
        <v>0</v>
      </c>
      <c r="J5119">
        <v>36</v>
      </c>
      <c r="K5119">
        <v>0</v>
      </c>
      <c r="L5119">
        <v>0</v>
      </c>
      <c r="M5119">
        <v>0</v>
      </c>
      <c r="N5119">
        <v>0</v>
      </c>
    </row>
    <row r="5120" spans="1:14" x14ac:dyDescent="0.25">
      <c r="A5120" t="s">
        <v>9215</v>
      </c>
      <c r="B5120" t="s">
        <v>75</v>
      </c>
      <c r="C5120" t="s">
        <v>196</v>
      </c>
      <c r="D5120" t="s">
        <v>4062</v>
      </c>
      <c r="E5120">
        <v>44</v>
      </c>
      <c r="F5120">
        <v>6</v>
      </c>
      <c r="G5120">
        <v>37</v>
      </c>
      <c r="H5120">
        <v>1</v>
      </c>
      <c r="I5120">
        <v>0</v>
      </c>
      <c r="J5120">
        <v>0</v>
      </c>
      <c r="K5120">
        <v>0</v>
      </c>
      <c r="L5120">
        <v>0</v>
      </c>
      <c r="M5120">
        <v>0</v>
      </c>
      <c r="N5120">
        <v>0</v>
      </c>
    </row>
    <row r="5121" spans="1:14" x14ac:dyDescent="0.25">
      <c r="A5121" t="s">
        <v>9216</v>
      </c>
      <c r="B5121" t="s">
        <v>75</v>
      </c>
      <c r="C5121" t="s">
        <v>196</v>
      </c>
      <c r="D5121" t="s">
        <v>4064</v>
      </c>
      <c r="E5121">
        <v>34</v>
      </c>
      <c r="F5121">
        <v>3</v>
      </c>
      <c r="G5121">
        <v>30</v>
      </c>
      <c r="H5121">
        <v>1</v>
      </c>
      <c r="I5121">
        <v>0</v>
      </c>
      <c r="J5121">
        <v>10</v>
      </c>
      <c r="K5121">
        <v>0</v>
      </c>
      <c r="L5121">
        <v>0</v>
      </c>
      <c r="M5121">
        <v>0</v>
      </c>
      <c r="N5121">
        <v>0</v>
      </c>
    </row>
    <row r="5122" spans="1:14" x14ac:dyDescent="0.25">
      <c r="A5122" t="s">
        <v>9217</v>
      </c>
      <c r="B5122" t="s">
        <v>75</v>
      </c>
      <c r="C5122" t="s">
        <v>196</v>
      </c>
      <c r="D5122" t="s">
        <v>4066</v>
      </c>
      <c r="E5122">
        <v>44</v>
      </c>
      <c r="F5122">
        <v>6</v>
      </c>
      <c r="G5122">
        <v>37</v>
      </c>
      <c r="H5122">
        <v>1</v>
      </c>
      <c r="I5122">
        <v>0</v>
      </c>
      <c r="J5122">
        <v>0</v>
      </c>
      <c r="K5122">
        <v>0</v>
      </c>
      <c r="L5122">
        <v>0</v>
      </c>
      <c r="M5122">
        <v>0</v>
      </c>
      <c r="N5122">
        <v>0</v>
      </c>
    </row>
    <row r="5123" spans="1:14" x14ac:dyDescent="0.25">
      <c r="A5123" t="s">
        <v>9218</v>
      </c>
      <c r="B5123" t="s">
        <v>75</v>
      </c>
      <c r="C5123" t="s">
        <v>196</v>
      </c>
      <c r="D5123" t="s">
        <v>4068</v>
      </c>
      <c r="E5123">
        <v>8</v>
      </c>
      <c r="F5123">
        <v>2</v>
      </c>
      <c r="G5123">
        <v>6</v>
      </c>
      <c r="H5123">
        <v>0</v>
      </c>
      <c r="I5123">
        <v>0</v>
      </c>
      <c r="J5123">
        <v>36</v>
      </c>
      <c r="K5123">
        <v>0</v>
      </c>
      <c r="L5123">
        <v>0</v>
      </c>
      <c r="M5123">
        <v>0</v>
      </c>
      <c r="N5123">
        <v>0</v>
      </c>
    </row>
    <row r="5124" spans="1:14" x14ac:dyDescent="0.25">
      <c r="A5124" t="s">
        <v>9219</v>
      </c>
      <c r="B5124" t="s">
        <v>75</v>
      </c>
      <c r="C5124" t="s">
        <v>196</v>
      </c>
      <c r="D5124" t="s">
        <v>4050</v>
      </c>
      <c r="E5124">
        <v>36</v>
      </c>
      <c r="F5124">
        <v>5</v>
      </c>
      <c r="G5124">
        <v>30</v>
      </c>
      <c r="H5124">
        <v>1</v>
      </c>
      <c r="I5124">
        <v>0</v>
      </c>
      <c r="J5124">
        <v>8</v>
      </c>
      <c r="K5124">
        <v>0</v>
      </c>
      <c r="L5124">
        <v>0</v>
      </c>
      <c r="M5124">
        <v>0</v>
      </c>
      <c r="N5124">
        <v>0</v>
      </c>
    </row>
    <row r="5125" spans="1:14" x14ac:dyDescent="0.25">
      <c r="A5125" t="s">
        <v>9220</v>
      </c>
      <c r="B5125" t="s">
        <v>75</v>
      </c>
      <c r="C5125" t="s">
        <v>196</v>
      </c>
      <c r="D5125" t="s">
        <v>4052</v>
      </c>
      <c r="E5125">
        <v>8</v>
      </c>
      <c r="F5125">
        <v>2</v>
      </c>
      <c r="G5125">
        <v>6</v>
      </c>
      <c r="H5125">
        <v>0</v>
      </c>
      <c r="I5125">
        <v>0</v>
      </c>
      <c r="J5125">
        <v>36</v>
      </c>
      <c r="K5125">
        <v>0</v>
      </c>
      <c r="L5125">
        <v>0</v>
      </c>
      <c r="M5125">
        <v>0</v>
      </c>
      <c r="N5125">
        <v>0</v>
      </c>
    </row>
    <row r="5126" spans="1:14" x14ac:dyDescent="0.25">
      <c r="A5126" t="s">
        <v>9221</v>
      </c>
      <c r="B5126" t="s">
        <v>75</v>
      </c>
      <c r="C5126" t="s">
        <v>196</v>
      </c>
      <c r="D5126" t="s">
        <v>4054</v>
      </c>
      <c r="E5126">
        <v>34</v>
      </c>
      <c r="F5126">
        <v>3</v>
      </c>
      <c r="G5126">
        <v>30</v>
      </c>
      <c r="H5126">
        <v>1</v>
      </c>
      <c r="I5126">
        <v>0</v>
      </c>
      <c r="J5126">
        <v>10</v>
      </c>
      <c r="K5126">
        <v>0</v>
      </c>
      <c r="L5126">
        <v>0</v>
      </c>
      <c r="M5126">
        <v>0</v>
      </c>
      <c r="N5126">
        <v>0</v>
      </c>
    </row>
    <row r="5127" spans="1:14" x14ac:dyDescent="0.25">
      <c r="A5127" t="s">
        <v>9222</v>
      </c>
      <c r="B5127" t="s">
        <v>75</v>
      </c>
      <c r="C5127" t="s">
        <v>196</v>
      </c>
      <c r="D5127" t="s">
        <v>4056</v>
      </c>
      <c r="E5127">
        <v>0</v>
      </c>
      <c r="F5127">
        <v>0</v>
      </c>
      <c r="G5127">
        <v>0</v>
      </c>
      <c r="H5127">
        <v>0</v>
      </c>
      <c r="I5127">
        <v>0</v>
      </c>
      <c r="J5127">
        <v>0</v>
      </c>
      <c r="K5127">
        <v>28</v>
      </c>
      <c r="L5127">
        <v>28</v>
      </c>
      <c r="M5127">
        <v>0</v>
      </c>
      <c r="N5127">
        <v>0</v>
      </c>
    </row>
    <row r="5128" spans="1:14" x14ac:dyDescent="0.25">
      <c r="A5128" t="s">
        <v>9223</v>
      </c>
      <c r="B5128" t="s">
        <v>75</v>
      </c>
      <c r="C5128" t="s">
        <v>196</v>
      </c>
      <c r="D5128" t="s">
        <v>4058</v>
      </c>
      <c r="E5128">
        <v>0</v>
      </c>
      <c r="F5128">
        <v>0</v>
      </c>
      <c r="G5128">
        <v>0</v>
      </c>
      <c r="H5128">
        <v>0</v>
      </c>
      <c r="I5128">
        <v>0</v>
      </c>
      <c r="J5128">
        <v>0</v>
      </c>
      <c r="K5128">
        <v>20</v>
      </c>
      <c r="L5128">
        <v>20</v>
      </c>
      <c r="M5128">
        <v>0</v>
      </c>
      <c r="N5128">
        <v>0</v>
      </c>
    </row>
    <row r="5129" spans="1:14" x14ac:dyDescent="0.25">
      <c r="A5129" t="s">
        <v>9224</v>
      </c>
      <c r="B5129" t="s">
        <v>75</v>
      </c>
      <c r="C5129" t="s">
        <v>197</v>
      </c>
      <c r="D5129" t="s">
        <v>4060</v>
      </c>
      <c r="E5129">
        <v>4</v>
      </c>
      <c r="F5129">
        <v>0</v>
      </c>
      <c r="G5129">
        <v>2</v>
      </c>
      <c r="H5129">
        <v>2</v>
      </c>
      <c r="I5129">
        <v>0</v>
      </c>
      <c r="J5129">
        <v>10</v>
      </c>
      <c r="K5129">
        <v>0</v>
      </c>
      <c r="L5129">
        <v>0</v>
      </c>
      <c r="M5129">
        <v>0</v>
      </c>
      <c r="N5129">
        <v>0</v>
      </c>
    </row>
    <row r="5130" spans="1:14" x14ac:dyDescent="0.25">
      <c r="A5130" t="s">
        <v>9225</v>
      </c>
      <c r="B5130" t="s">
        <v>75</v>
      </c>
      <c r="C5130" t="s">
        <v>197</v>
      </c>
      <c r="D5130" t="s">
        <v>4062</v>
      </c>
      <c r="E5130">
        <v>14</v>
      </c>
      <c r="F5130">
        <v>2</v>
      </c>
      <c r="G5130">
        <v>10</v>
      </c>
      <c r="H5130">
        <v>2</v>
      </c>
      <c r="I5130">
        <v>0</v>
      </c>
      <c r="J5130">
        <v>0</v>
      </c>
      <c r="K5130">
        <v>0</v>
      </c>
      <c r="L5130">
        <v>0</v>
      </c>
      <c r="M5130">
        <v>0</v>
      </c>
      <c r="N5130">
        <v>0</v>
      </c>
    </row>
    <row r="5131" spans="1:14" x14ac:dyDescent="0.25">
      <c r="A5131" t="s">
        <v>9226</v>
      </c>
      <c r="B5131" t="s">
        <v>75</v>
      </c>
      <c r="C5131" t="s">
        <v>197</v>
      </c>
      <c r="D5131" t="s">
        <v>4064</v>
      </c>
      <c r="E5131">
        <v>8</v>
      </c>
      <c r="F5131">
        <v>0</v>
      </c>
      <c r="G5131">
        <v>8</v>
      </c>
      <c r="H5131">
        <v>0</v>
      </c>
      <c r="I5131">
        <v>0</v>
      </c>
      <c r="J5131">
        <v>6</v>
      </c>
      <c r="K5131">
        <v>0</v>
      </c>
      <c r="L5131">
        <v>0</v>
      </c>
      <c r="M5131">
        <v>0</v>
      </c>
      <c r="N5131">
        <v>0</v>
      </c>
    </row>
    <row r="5132" spans="1:14" x14ac:dyDescent="0.25">
      <c r="A5132" t="s">
        <v>9227</v>
      </c>
      <c r="B5132" t="s">
        <v>75</v>
      </c>
      <c r="C5132" t="s">
        <v>197</v>
      </c>
      <c r="D5132" t="s">
        <v>4066</v>
      </c>
      <c r="E5132">
        <v>14</v>
      </c>
      <c r="F5132">
        <v>2</v>
      </c>
      <c r="G5132">
        <v>10</v>
      </c>
      <c r="H5132">
        <v>2</v>
      </c>
      <c r="I5132">
        <v>0</v>
      </c>
      <c r="J5132">
        <v>0</v>
      </c>
      <c r="K5132">
        <v>0</v>
      </c>
      <c r="L5132">
        <v>0</v>
      </c>
      <c r="M5132">
        <v>0</v>
      </c>
      <c r="N5132">
        <v>0</v>
      </c>
    </row>
    <row r="5133" spans="1:14" x14ac:dyDescent="0.25">
      <c r="A5133" t="s">
        <v>9228</v>
      </c>
      <c r="B5133" t="s">
        <v>75</v>
      </c>
      <c r="C5133" t="s">
        <v>197</v>
      </c>
      <c r="D5133" t="s">
        <v>4068</v>
      </c>
      <c r="E5133">
        <v>4</v>
      </c>
      <c r="F5133">
        <v>0</v>
      </c>
      <c r="G5133">
        <v>2</v>
      </c>
      <c r="H5133">
        <v>2</v>
      </c>
      <c r="I5133">
        <v>0</v>
      </c>
      <c r="J5133">
        <v>10</v>
      </c>
      <c r="K5133">
        <v>0</v>
      </c>
      <c r="L5133">
        <v>0</v>
      </c>
      <c r="M5133">
        <v>0</v>
      </c>
      <c r="N5133">
        <v>0</v>
      </c>
    </row>
    <row r="5134" spans="1:14" x14ac:dyDescent="0.25">
      <c r="A5134" t="s">
        <v>9229</v>
      </c>
      <c r="B5134" t="s">
        <v>75</v>
      </c>
      <c r="C5134" t="s">
        <v>197</v>
      </c>
      <c r="D5134" t="s">
        <v>4050</v>
      </c>
      <c r="E5134">
        <v>10</v>
      </c>
      <c r="F5134">
        <v>2</v>
      </c>
      <c r="G5134">
        <v>8</v>
      </c>
      <c r="H5134">
        <v>0</v>
      </c>
      <c r="I5134">
        <v>0</v>
      </c>
      <c r="J5134">
        <v>4</v>
      </c>
      <c r="K5134">
        <v>0</v>
      </c>
      <c r="L5134">
        <v>0</v>
      </c>
      <c r="M5134">
        <v>0</v>
      </c>
      <c r="N5134">
        <v>0</v>
      </c>
    </row>
    <row r="5135" spans="1:14" x14ac:dyDescent="0.25">
      <c r="A5135" t="s">
        <v>9230</v>
      </c>
      <c r="B5135" t="s">
        <v>75</v>
      </c>
      <c r="C5135" t="s">
        <v>197</v>
      </c>
      <c r="D5135" t="s">
        <v>4052</v>
      </c>
      <c r="E5135">
        <v>4</v>
      </c>
      <c r="F5135">
        <v>0</v>
      </c>
      <c r="G5135">
        <v>2</v>
      </c>
      <c r="H5135">
        <v>2</v>
      </c>
      <c r="I5135">
        <v>0</v>
      </c>
      <c r="J5135">
        <v>10</v>
      </c>
      <c r="K5135">
        <v>0</v>
      </c>
      <c r="L5135">
        <v>0</v>
      </c>
      <c r="M5135">
        <v>0</v>
      </c>
      <c r="N5135">
        <v>0</v>
      </c>
    </row>
    <row r="5136" spans="1:14" x14ac:dyDescent="0.25">
      <c r="A5136" t="s">
        <v>9231</v>
      </c>
      <c r="B5136" t="s">
        <v>75</v>
      </c>
      <c r="C5136" t="s">
        <v>197</v>
      </c>
      <c r="D5136" t="s">
        <v>4054</v>
      </c>
      <c r="E5136">
        <v>8</v>
      </c>
      <c r="F5136">
        <v>0</v>
      </c>
      <c r="G5136">
        <v>8</v>
      </c>
      <c r="H5136">
        <v>0</v>
      </c>
      <c r="I5136">
        <v>0</v>
      </c>
      <c r="J5136">
        <v>6</v>
      </c>
      <c r="K5136">
        <v>0</v>
      </c>
      <c r="L5136">
        <v>0</v>
      </c>
      <c r="M5136">
        <v>0</v>
      </c>
      <c r="N5136">
        <v>0</v>
      </c>
    </row>
    <row r="5137" spans="1:14" x14ac:dyDescent="0.25">
      <c r="A5137" t="s">
        <v>9232</v>
      </c>
      <c r="B5137" t="s">
        <v>75</v>
      </c>
      <c r="C5137" t="s">
        <v>197</v>
      </c>
      <c r="D5137" t="s">
        <v>4056</v>
      </c>
      <c r="E5137">
        <v>0</v>
      </c>
      <c r="F5137">
        <v>0</v>
      </c>
      <c r="G5137">
        <v>0</v>
      </c>
      <c r="H5137">
        <v>0</v>
      </c>
      <c r="I5137">
        <v>0</v>
      </c>
      <c r="J5137">
        <v>0</v>
      </c>
      <c r="K5137">
        <v>13</v>
      </c>
      <c r="L5137">
        <v>13</v>
      </c>
      <c r="M5137">
        <v>0</v>
      </c>
      <c r="N5137">
        <v>0</v>
      </c>
    </row>
    <row r="5138" spans="1:14" x14ac:dyDescent="0.25">
      <c r="A5138" t="s">
        <v>9233</v>
      </c>
      <c r="B5138" t="s">
        <v>75</v>
      </c>
      <c r="C5138" t="s">
        <v>197</v>
      </c>
      <c r="D5138" t="s">
        <v>4058</v>
      </c>
      <c r="E5138">
        <v>0</v>
      </c>
      <c r="F5138">
        <v>0</v>
      </c>
      <c r="G5138">
        <v>0</v>
      </c>
      <c r="H5138">
        <v>0</v>
      </c>
      <c r="I5138">
        <v>0</v>
      </c>
      <c r="J5138">
        <v>0</v>
      </c>
      <c r="K5138">
        <v>12</v>
      </c>
      <c r="L5138">
        <v>12</v>
      </c>
      <c r="M5138">
        <v>0</v>
      </c>
      <c r="N5138">
        <v>0</v>
      </c>
    </row>
    <row r="5139" spans="1:14" x14ac:dyDescent="0.25">
      <c r="A5139" t="s">
        <v>9234</v>
      </c>
      <c r="B5139" t="s">
        <v>75</v>
      </c>
      <c r="C5139" t="s">
        <v>198</v>
      </c>
      <c r="D5139" t="s">
        <v>4060</v>
      </c>
      <c r="E5139">
        <v>11</v>
      </c>
      <c r="F5139">
        <v>3</v>
      </c>
      <c r="G5139">
        <v>8</v>
      </c>
      <c r="H5139">
        <v>0</v>
      </c>
      <c r="I5139">
        <v>0</v>
      </c>
      <c r="J5139">
        <v>63</v>
      </c>
      <c r="K5139">
        <v>0</v>
      </c>
      <c r="L5139">
        <v>0</v>
      </c>
      <c r="M5139">
        <v>0</v>
      </c>
      <c r="N5139">
        <v>0</v>
      </c>
    </row>
    <row r="5140" spans="1:14" x14ac:dyDescent="0.25">
      <c r="A5140" t="s">
        <v>9235</v>
      </c>
      <c r="B5140" t="s">
        <v>75</v>
      </c>
      <c r="C5140" t="s">
        <v>198</v>
      </c>
      <c r="D5140" t="s">
        <v>4062</v>
      </c>
      <c r="E5140">
        <v>74</v>
      </c>
      <c r="F5140">
        <v>18</v>
      </c>
      <c r="G5140">
        <v>56</v>
      </c>
      <c r="H5140">
        <v>0</v>
      </c>
      <c r="I5140">
        <v>0</v>
      </c>
      <c r="J5140">
        <v>0</v>
      </c>
      <c r="K5140">
        <v>0</v>
      </c>
      <c r="L5140">
        <v>0</v>
      </c>
      <c r="M5140">
        <v>0</v>
      </c>
      <c r="N5140">
        <v>0</v>
      </c>
    </row>
    <row r="5141" spans="1:14" x14ac:dyDescent="0.25">
      <c r="A5141" t="s">
        <v>9236</v>
      </c>
      <c r="B5141" t="s">
        <v>75</v>
      </c>
      <c r="C5141" t="s">
        <v>198</v>
      </c>
      <c r="D5141" t="s">
        <v>4064</v>
      </c>
      <c r="E5141">
        <v>60</v>
      </c>
      <c r="F5141">
        <v>15</v>
      </c>
      <c r="G5141">
        <v>45</v>
      </c>
      <c r="H5141">
        <v>0</v>
      </c>
      <c r="I5141">
        <v>0</v>
      </c>
      <c r="J5141">
        <v>14</v>
      </c>
      <c r="K5141">
        <v>0</v>
      </c>
      <c r="L5141">
        <v>0</v>
      </c>
      <c r="M5141">
        <v>0</v>
      </c>
      <c r="N5141">
        <v>0</v>
      </c>
    </row>
    <row r="5142" spans="1:14" x14ac:dyDescent="0.25">
      <c r="A5142" t="s">
        <v>9237</v>
      </c>
      <c r="B5142" t="s">
        <v>75</v>
      </c>
      <c r="C5142" t="s">
        <v>198</v>
      </c>
      <c r="D5142" t="s">
        <v>4066</v>
      </c>
      <c r="E5142">
        <v>74</v>
      </c>
      <c r="F5142">
        <v>18</v>
      </c>
      <c r="G5142">
        <v>56</v>
      </c>
      <c r="H5142">
        <v>0</v>
      </c>
      <c r="I5142">
        <v>0</v>
      </c>
      <c r="J5142">
        <v>0</v>
      </c>
      <c r="K5142">
        <v>0</v>
      </c>
      <c r="L5142">
        <v>0</v>
      </c>
      <c r="M5142">
        <v>0</v>
      </c>
      <c r="N5142">
        <v>0</v>
      </c>
    </row>
    <row r="5143" spans="1:14" x14ac:dyDescent="0.25">
      <c r="A5143" t="s">
        <v>9238</v>
      </c>
      <c r="B5143" t="s">
        <v>75</v>
      </c>
      <c r="C5143" t="s">
        <v>198</v>
      </c>
      <c r="D5143" t="s">
        <v>4068</v>
      </c>
      <c r="E5143">
        <v>11</v>
      </c>
      <c r="F5143">
        <v>4</v>
      </c>
      <c r="G5143">
        <v>7</v>
      </c>
      <c r="H5143">
        <v>0</v>
      </c>
      <c r="I5143">
        <v>0</v>
      </c>
      <c r="J5143">
        <v>63</v>
      </c>
      <c r="K5143">
        <v>0</v>
      </c>
      <c r="L5143">
        <v>0</v>
      </c>
      <c r="M5143">
        <v>0</v>
      </c>
      <c r="N5143">
        <v>0</v>
      </c>
    </row>
    <row r="5144" spans="1:14" x14ac:dyDescent="0.25">
      <c r="A5144" t="s">
        <v>9239</v>
      </c>
      <c r="B5144" t="s">
        <v>75</v>
      </c>
      <c r="C5144" t="s">
        <v>198</v>
      </c>
      <c r="D5144" t="s">
        <v>4050</v>
      </c>
      <c r="E5144">
        <v>63</v>
      </c>
      <c r="F5144">
        <v>20</v>
      </c>
      <c r="G5144">
        <v>43</v>
      </c>
      <c r="H5144">
        <v>0</v>
      </c>
      <c r="I5144">
        <v>0</v>
      </c>
      <c r="J5144">
        <v>11</v>
      </c>
      <c r="K5144">
        <v>0</v>
      </c>
      <c r="L5144">
        <v>0</v>
      </c>
      <c r="M5144">
        <v>0</v>
      </c>
      <c r="N5144">
        <v>0</v>
      </c>
    </row>
    <row r="5145" spans="1:14" x14ac:dyDescent="0.25">
      <c r="A5145" t="s">
        <v>9240</v>
      </c>
      <c r="B5145" t="s">
        <v>75</v>
      </c>
      <c r="C5145" t="s">
        <v>198</v>
      </c>
      <c r="D5145" t="s">
        <v>4052</v>
      </c>
      <c r="E5145">
        <v>11</v>
      </c>
      <c r="F5145">
        <v>3</v>
      </c>
      <c r="G5145">
        <v>8</v>
      </c>
      <c r="H5145">
        <v>0</v>
      </c>
      <c r="I5145">
        <v>0</v>
      </c>
      <c r="J5145">
        <v>63</v>
      </c>
      <c r="K5145">
        <v>0</v>
      </c>
      <c r="L5145">
        <v>0</v>
      </c>
      <c r="M5145">
        <v>0</v>
      </c>
      <c r="N5145">
        <v>0</v>
      </c>
    </row>
    <row r="5146" spans="1:14" x14ac:dyDescent="0.25">
      <c r="A5146" t="s">
        <v>9241</v>
      </c>
      <c r="B5146" t="s">
        <v>75</v>
      </c>
      <c r="C5146" t="s">
        <v>198</v>
      </c>
      <c r="D5146" t="s">
        <v>4054</v>
      </c>
      <c r="E5146">
        <v>60</v>
      </c>
      <c r="F5146">
        <v>15</v>
      </c>
      <c r="G5146">
        <v>45</v>
      </c>
      <c r="H5146">
        <v>0</v>
      </c>
      <c r="I5146">
        <v>0</v>
      </c>
      <c r="J5146">
        <v>14</v>
      </c>
      <c r="K5146">
        <v>0</v>
      </c>
      <c r="L5146">
        <v>0</v>
      </c>
      <c r="M5146">
        <v>0</v>
      </c>
      <c r="N5146">
        <v>0</v>
      </c>
    </row>
    <row r="5147" spans="1:14" x14ac:dyDescent="0.25">
      <c r="A5147" t="s">
        <v>9242</v>
      </c>
      <c r="B5147" t="s">
        <v>75</v>
      </c>
      <c r="C5147" t="s">
        <v>198</v>
      </c>
      <c r="D5147" t="s">
        <v>4056</v>
      </c>
      <c r="E5147">
        <v>0</v>
      </c>
      <c r="F5147">
        <v>0</v>
      </c>
      <c r="G5147">
        <v>0</v>
      </c>
      <c r="H5147">
        <v>0</v>
      </c>
      <c r="I5147">
        <v>0</v>
      </c>
      <c r="J5147">
        <v>0</v>
      </c>
      <c r="K5147">
        <v>53</v>
      </c>
      <c r="L5147">
        <v>53</v>
      </c>
      <c r="M5147">
        <v>0</v>
      </c>
      <c r="N5147">
        <v>0</v>
      </c>
    </row>
    <row r="5148" spans="1:14" x14ac:dyDescent="0.25">
      <c r="A5148" t="s">
        <v>9243</v>
      </c>
      <c r="B5148" t="s">
        <v>75</v>
      </c>
      <c r="C5148" t="s">
        <v>198</v>
      </c>
      <c r="D5148" t="s">
        <v>4058</v>
      </c>
      <c r="E5148">
        <v>0</v>
      </c>
      <c r="F5148">
        <v>0</v>
      </c>
      <c r="G5148">
        <v>0</v>
      </c>
      <c r="H5148">
        <v>0</v>
      </c>
      <c r="I5148">
        <v>0</v>
      </c>
      <c r="J5148">
        <v>0</v>
      </c>
      <c r="K5148">
        <v>46</v>
      </c>
      <c r="L5148">
        <v>46</v>
      </c>
      <c r="M5148">
        <v>0</v>
      </c>
      <c r="N5148">
        <v>0</v>
      </c>
    </row>
    <row r="5149" spans="1:14" x14ac:dyDescent="0.25">
      <c r="A5149" t="s">
        <v>9244</v>
      </c>
      <c r="B5149" t="s">
        <v>75</v>
      </c>
      <c r="C5149" t="s">
        <v>199</v>
      </c>
      <c r="D5149" t="s">
        <v>4060</v>
      </c>
      <c r="E5149">
        <v>14</v>
      </c>
      <c r="F5149">
        <v>1</v>
      </c>
      <c r="G5149">
        <v>9</v>
      </c>
      <c r="H5149">
        <v>3</v>
      </c>
      <c r="I5149">
        <v>1</v>
      </c>
      <c r="J5149">
        <v>58</v>
      </c>
      <c r="K5149">
        <v>0</v>
      </c>
      <c r="L5149">
        <v>0</v>
      </c>
      <c r="M5149">
        <v>0</v>
      </c>
      <c r="N5149">
        <v>0</v>
      </c>
    </row>
    <row r="5150" spans="1:14" x14ac:dyDescent="0.25">
      <c r="A5150" t="s">
        <v>9245</v>
      </c>
      <c r="B5150" t="s">
        <v>75</v>
      </c>
      <c r="C5150" t="s">
        <v>199</v>
      </c>
      <c r="D5150" t="s">
        <v>4062</v>
      </c>
      <c r="E5150">
        <v>72</v>
      </c>
      <c r="F5150">
        <v>8</v>
      </c>
      <c r="G5150">
        <v>59</v>
      </c>
      <c r="H5150">
        <v>3</v>
      </c>
      <c r="I5150">
        <v>2</v>
      </c>
      <c r="J5150">
        <v>0</v>
      </c>
      <c r="K5150">
        <v>0</v>
      </c>
      <c r="L5150">
        <v>0</v>
      </c>
      <c r="M5150">
        <v>0</v>
      </c>
      <c r="N5150">
        <v>0</v>
      </c>
    </row>
    <row r="5151" spans="1:14" x14ac:dyDescent="0.25">
      <c r="A5151" t="s">
        <v>9246</v>
      </c>
      <c r="B5151" t="s">
        <v>75</v>
      </c>
      <c r="C5151" t="s">
        <v>199</v>
      </c>
      <c r="D5151" t="s">
        <v>4064</v>
      </c>
      <c r="E5151">
        <v>54</v>
      </c>
      <c r="F5151">
        <v>3</v>
      </c>
      <c r="G5151">
        <v>51</v>
      </c>
      <c r="H5151">
        <v>0</v>
      </c>
      <c r="I5151">
        <v>0</v>
      </c>
      <c r="J5151">
        <v>18</v>
      </c>
      <c r="K5151">
        <v>0</v>
      </c>
      <c r="L5151">
        <v>0</v>
      </c>
      <c r="M5151">
        <v>0</v>
      </c>
      <c r="N5151">
        <v>0</v>
      </c>
    </row>
    <row r="5152" spans="1:14" x14ac:dyDescent="0.25">
      <c r="A5152" t="s">
        <v>9247</v>
      </c>
      <c r="B5152" t="s">
        <v>75</v>
      </c>
      <c r="C5152" t="s">
        <v>199</v>
      </c>
      <c r="D5152" t="s">
        <v>4066</v>
      </c>
      <c r="E5152">
        <v>72</v>
      </c>
      <c r="F5152">
        <v>8</v>
      </c>
      <c r="G5152">
        <v>59</v>
      </c>
      <c r="H5152">
        <v>3</v>
      </c>
      <c r="I5152">
        <v>2</v>
      </c>
      <c r="J5152">
        <v>0</v>
      </c>
      <c r="K5152">
        <v>0</v>
      </c>
      <c r="L5152">
        <v>0</v>
      </c>
      <c r="M5152">
        <v>0</v>
      </c>
      <c r="N5152">
        <v>0</v>
      </c>
    </row>
    <row r="5153" spans="1:14" x14ac:dyDescent="0.25">
      <c r="A5153" t="s">
        <v>9248</v>
      </c>
      <c r="B5153" t="s">
        <v>75</v>
      </c>
      <c r="C5153" t="s">
        <v>199</v>
      </c>
      <c r="D5153" t="s">
        <v>4068</v>
      </c>
      <c r="E5153">
        <v>14</v>
      </c>
      <c r="F5153">
        <v>2</v>
      </c>
      <c r="G5153">
        <v>7</v>
      </c>
      <c r="H5153">
        <v>3</v>
      </c>
      <c r="I5153">
        <v>2</v>
      </c>
      <c r="J5153">
        <v>58</v>
      </c>
      <c r="K5153">
        <v>0</v>
      </c>
      <c r="L5153">
        <v>0</v>
      </c>
      <c r="M5153">
        <v>0</v>
      </c>
      <c r="N5153">
        <v>0</v>
      </c>
    </row>
    <row r="5154" spans="1:14" x14ac:dyDescent="0.25">
      <c r="A5154" t="s">
        <v>9249</v>
      </c>
      <c r="B5154" t="s">
        <v>75</v>
      </c>
      <c r="C5154" t="s">
        <v>199</v>
      </c>
      <c r="D5154" t="s">
        <v>4050</v>
      </c>
      <c r="E5154">
        <v>58</v>
      </c>
      <c r="F5154">
        <v>8</v>
      </c>
      <c r="G5154">
        <v>50</v>
      </c>
      <c r="H5154">
        <v>0</v>
      </c>
      <c r="I5154">
        <v>0</v>
      </c>
      <c r="J5154">
        <v>14</v>
      </c>
      <c r="K5154">
        <v>0</v>
      </c>
      <c r="L5154">
        <v>0</v>
      </c>
      <c r="M5154">
        <v>0</v>
      </c>
      <c r="N5154">
        <v>0</v>
      </c>
    </row>
    <row r="5155" spans="1:14" x14ac:dyDescent="0.25">
      <c r="A5155" t="s">
        <v>9250</v>
      </c>
      <c r="B5155" t="s">
        <v>75</v>
      </c>
      <c r="C5155" t="s">
        <v>199</v>
      </c>
      <c r="D5155" t="s">
        <v>4052</v>
      </c>
      <c r="E5155">
        <v>14</v>
      </c>
      <c r="F5155">
        <v>1</v>
      </c>
      <c r="G5155">
        <v>9</v>
      </c>
      <c r="H5155">
        <v>3</v>
      </c>
      <c r="I5155">
        <v>1</v>
      </c>
      <c r="J5155">
        <v>58</v>
      </c>
      <c r="K5155">
        <v>0</v>
      </c>
      <c r="L5155">
        <v>0</v>
      </c>
      <c r="M5155">
        <v>0</v>
      </c>
      <c r="N5155">
        <v>0</v>
      </c>
    </row>
    <row r="5156" spans="1:14" x14ac:dyDescent="0.25">
      <c r="A5156" t="s">
        <v>9251</v>
      </c>
      <c r="B5156" t="s">
        <v>75</v>
      </c>
      <c r="C5156" t="s">
        <v>199</v>
      </c>
      <c r="D5156" t="s">
        <v>4054</v>
      </c>
      <c r="E5156">
        <v>54</v>
      </c>
      <c r="F5156">
        <v>3</v>
      </c>
      <c r="G5156">
        <v>51</v>
      </c>
      <c r="H5156">
        <v>0</v>
      </c>
      <c r="I5156">
        <v>0</v>
      </c>
      <c r="J5156">
        <v>18</v>
      </c>
      <c r="K5156">
        <v>0</v>
      </c>
      <c r="L5156">
        <v>0</v>
      </c>
      <c r="M5156">
        <v>0</v>
      </c>
      <c r="N5156">
        <v>0</v>
      </c>
    </row>
    <row r="5157" spans="1:14" x14ac:dyDescent="0.25">
      <c r="A5157" t="s">
        <v>9252</v>
      </c>
      <c r="B5157" t="s">
        <v>75</v>
      </c>
      <c r="C5157" t="s">
        <v>199</v>
      </c>
      <c r="D5157" t="s">
        <v>4056</v>
      </c>
      <c r="E5157">
        <v>0</v>
      </c>
      <c r="F5157">
        <v>0</v>
      </c>
      <c r="G5157">
        <v>0</v>
      </c>
      <c r="H5157">
        <v>0</v>
      </c>
      <c r="I5157">
        <v>0</v>
      </c>
      <c r="J5157">
        <v>0</v>
      </c>
      <c r="K5157">
        <v>52</v>
      </c>
      <c r="L5157">
        <v>50</v>
      </c>
      <c r="M5157">
        <v>1</v>
      </c>
      <c r="N5157">
        <v>1</v>
      </c>
    </row>
    <row r="5158" spans="1:14" x14ac:dyDescent="0.25">
      <c r="A5158" t="s">
        <v>9253</v>
      </c>
      <c r="B5158" t="s">
        <v>75</v>
      </c>
      <c r="C5158" t="s">
        <v>199</v>
      </c>
      <c r="D5158" t="s">
        <v>4058</v>
      </c>
      <c r="E5158">
        <v>0</v>
      </c>
      <c r="F5158">
        <v>0</v>
      </c>
      <c r="G5158">
        <v>0</v>
      </c>
      <c r="H5158">
        <v>0</v>
      </c>
      <c r="I5158">
        <v>0</v>
      </c>
      <c r="J5158">
        <v>0</v>
      </c>
      <c r="K5158">
        <v>42</v>
      </c>
      <c r="L5158">
        <v>40</v>
      </c>
      <c r="M5158">
        <v>1</v>
      </c>
      <c r="N5158">
        <v>1</v>
      </c>
    </row>
    <row r="5159" spans="1:14" x14ac:dyDescent="0.25">
      <c r="A5159" t="s">
        <v>9254</v>
      </c>
      <c r="B5159" t="s">
        <v>75</v>
      </c>
      <c r="C5159" t="s">
        <v>200</v>
      </c>
      <c r="D5159" t="s">
        <v>4060</v>
      </c>
      <c r="E5159">
        <v>7</v>
      </c>
      <c r="F5159">
        <v>0</v>
      </c>
      <c r="G5159">
        <v>7</v>
      </c>
      <c r="H5159">
        <v>0</v>
      </c>
      <c r="I5159">
        <v>0</v>
      </c>
      <c r="J5159">
        <v>52</v>
      </c>
      <c r="K5159">
        <v>0</v>
      </c>
      <c r="L5159">
        <v>0</v>
      </c>
      <c r="M5159">
        <v>0</v>
      </c>
      <c r="N5159">
        <v>0</v>
      </c>
    </row>
    <row r="5160" spans="1:14" x14ac:dyDescent="0.25">
      <c r="A5160" t="s">
        <v>9255</v>
      </c>
      <c r="B5160" t="s">
        <v>75</v>
      </c>
      <c r="C5160" t="s">
        <v>200</v>
      </c>
      <c r="D5160" t="s">
        <v>4062</v>
      </c>
      <c r="E5160">
        <v>59</v>
      </c>
      <c r="F5160">
        <v>13</v>
      </c>
      <c r="G5160">
        <v>46</v>
      </c>
      <c r="H5160">
        <v>0</v>
      </c>
      <c r="I5160">
        <v>0</v>
      </c>
      <c r="J5160">
        <v>0</v>
      </c>
      <c r="K5160">
        <v>0</v>
      </c>
      <c r="L5160">
        <v>0</v>
      </c>
      <c r="M5160">
        <v>0</v>
      </c>
      <c r="N5160">
        <v>0</v>
      </c>
    </row>
    <row r="5161" spans="1:14" x14ac:dyDescent="0.25">
      <c r="A5161" t="s">
        <v>9256</v>
      </c>
      <c r="B5161" t="s">
        <v>75</v>
      </c>
      <c r="C5161" t="s">
        <v>200</v>
      </c>
      <c r="D5161" t="s">
        <v>4064</v>
      </c>
      <c r="E5161">
        <v>50</v>
      </c>
      <c r="F5161">
        <v>11</v>
      </c>
      <c r="G5161">
        <v>39</v>
      </c>
      <c r="H5161">
        <v>0</v>
      </c>
      <c r="I5161">
        <v>0</v>
      </c>
      <c r="J5161">
        <v>9</v>
      </c>
      <c r="K5161">
        <v>0</v>
      </c>
      <c r="L5161">
        <v>0</v>
      </c>
      <c r="M5161">
        <v>0</v>
      </c>
      <c r="N5161">
        <v>0</v>
      </c>
    </row>
    <row r="5162" spans="1:14" x14ac:dyDescent="0.25">
      <c r="A5162" t="s">
        <v>9257</v>
      </c>
      <c r="B5162" t="s">
        <v>75</v>
      </c>
      <c r="C5162" t="s">
        <v>200</v>
      </c>
      <c r="D5162" t="s">
        <v>4066</v>
      </c>
      <c r="E5162">
        <v>59</v>
      </c>
      <c r="F5162">
        <v>13</v>
      </c>
      <c r="G5162">
        <v>46</v>
      </c>
      <c r="H5162">
        <v>0</v>
      </c>
      <c r="I5162">
        <v>0</v>
      </c>
      <c r="J5162">
        <v>0</v>
      </c>
      <c r="K5162">
        <v>0</v>
      </c>
      <c r="L5162">
        <v>0</v>
      </c>
      <c r="M5162">
        <v>0</v>
      </c>
      <c r="N5162">
        <v>0</v>
      </c>
    </row>
    <row r="5163" spans="1:14" x14ac:dyDescent="0.25">
      <c r="A5163" t="s">
        <v>9258</v>
      </c>
      <c r="B5163" t="s">
        <v>75</v>
      </c>
      <c r="C5163" t="s">
        <v>200</v>
      </c>
      <c r="D5163" t="s">
        <v>4068</v>
      </c>
      <c r="E5163">
        <v>7</v>
      </c>
      <c r="F5163">
        <v>2</v>
      </c>
      <c r="G5163">
        <v>5</v>
      </c>
      <c r="H5163">
        <v>0</v>
      </c>
      <c r="I5163">
        <v>0</v>
      </c>
      <c r="J5163">
        <v>52</v>
      </c>
      <c r="K5163">
        <v>0</v>
      </c>
      <c r="L5163">
        <v>0</v>
      </c>
      <c r="M5163">
        <v>0</v>
      </c>
      <c r="N5163">
        <v>0</v>
      </c>
    </row>
    <row r="5164" spans="1:14" x14ac:dyDescent="0.25">
      <c r="A5164" t="s">
        <v>9259</v>
      </c>
      <c r="B5164" t="s">
        <v>75</v>
      </c>
      <c r="C5164" t="s">
        <v>200</v>
      </c>
      <c r="D5164" t="s">
        <v>4050</v>
      </c>
      <c r="E5164">
        <v>52</v>
      </c>
      <c r="F5164">
        <v>17</v>
      </c>
      <c r="G5164">
        <v>35</v>
      </c>
      <c r="H5164">
        <v>0</v>
      </c>
      <c r="I5164">
        <v>0</v>
      </c>
      <c r="J5164">
        <v>7</v>
      </c>
      <c r="K5164">
        <v>0</v>
      </c>
      <c r="L5164">
        <v>0</v>
      </c>
      <c r="M5164">
        <v>0</v>
      </c>
      <c r="N5164">
        <v>0</v>
      </c>
    </row>
    <row r="5165" spans="1:14" x14ac:dyDescent="0.25">
      <c r="A5165" t="s">
        <v>9260</v>
      </c>
      <c r="B5165" t="s">
        <v>75</v>
      </c>
      <c r="C5165" t="s">
        <v>200</v>
      </c>
      <c r="D5165" t="s">
        <v>4052</v>
      </c>
      <c r="E5165">
        <v>7</v>
      </c>
      <c r="F5165">
        <v>0</v>
      </c>
      <c r="G5165">
        <v>7</v>
      </c>
      <c r="H5165">
        <v>0</v>
      </c>
      <c r="I5165">
        <v>0</v>
      </c>
      <c r="J5165">
        <v>52</v>
      </c>
      <c r="K5165">
        <v>0</v>
      </c>
      <c r="L5165">
        <v>0</v>
      </c>
      <c r="M5165">
        <v>0</v>
      </c>
      <c r="N5165">
        <v>0</v>
      </c>
    </row>
    <row r="5166" spans="1:14" x14ac:dyDescent="0.25">
      <c r="A5166" t="s">
        <v>9261</v>
      </c>
      <c r="B5166" t="s">
        <v>75</v>
      </c>
      <c r="C5166" t="s">
        <v>200</v>
      </c>
      <c r="D5166" t="s">
        <v>4054</v>
      </c>
      <c r="E5166">
        <v>50</v>
      </c>
      <c r="F5166">
        <v>11</v>
      </c>
      <c r="G5166">
        <v>39</v>
      </c>
      <c r="H5166">
        <v>0</v>
      </c>
      <c r="I5166">
        <v>0</v>
      </c>
      <c r="J5166">
        <v>9</v>
      </c>
      <c r="K5166">
        <v>0</v>
      </c>
      <c r="L5166">
        <v>0</v>
      </c>
      <c r="M5166">
        <v>0</v>
      </c>
      <c r="N5166">
        <v>0</v>
      </c>
    </row>
    <row r="5167" spans="1:14" x14ac:dyDescent="0.25">
      <c r="A5167" t="s">
        <v>9262</v>
      </c>
      <c r="B5167" t="s">
        <v>75</v>
      </c>
      <c r="C5167" t="s">
        <v>200</v>
      </c>
      <c r="D5167" t="s">
        <v>4056</v>
      </c>
      <c r="E5167">
        <v>0</v>
      </c>
      <c r="F5167">
        <v>0</v>
      </c>
      <c r="G5167">
        <v>0</v>
      </c>
      <c r="H5167">
        <v>0</v>
      </c>
      <c r="I5167">
        <v>0</v>
      </c>
      <c r="J5167">
        <v>0</v>
      </c>
      <c r="K5167">
        <v>36</v>
      </c>
      <c r="L5167">
        <v>36</v>
      </c>
      <c r="M5167">
        <v>0</v>
      </c>
      <c r="N5167">
        <v>0</v>
      </c>
    </row>
    <row r="5168" spans="1:14" x14ac:dyDescent="0.25">
      <c r="A5168" t="s">
        <v>9263</v>
      </c>
      <c r="B5168" t="s">
        <v>75</v>
      </c>
      <c r="C5168" t="s">
        <v>200</v>
      </c>
      <c r="D5168" t="s">
        <v>4058</v>
      </c>
      <c r="E5168">
        <v>0</v>
      </c>
      <c r="F5168">
        <v>0</v>
      </c>
      <c r="G5168">
        <v>0</v>
      </c>
      <c r="H5168">
        <v>0</v>
      </c>
      <c r="I5168">
        <v>0</v>
      </c>
      <c r="J5168">
        <v>0</v>
      </c>
      <c r="K5168">
        <v>29</v>
      </c>
      <c r="L5168">
        <v>29</v>
      </c>
      <c r="M5168">
        <v>0</v>
      </c>
      <c r="N5168">
        <v>0</v>
      </c>
    </row>
    <row r="5169" spans="1:14" x14ac:dyDescent="0.25">
      <c r="A5169" t="s">
        <v>9264</v>
      </c>
      <c r="B5169" t="s">
        <v>75</v>
      </c>
      <c r="C5169" t="s">
        <v>201</v>
      </c>
      <c r="D5169" t="s">
        <v>4060</v>
      </c>
      <c r="E5169">
        <v>17</v>
      </c>
      <c r="F5169">
        <v>4</v>
      </c>
      <c r="G5169">
        <v>12</v>
      </c>
      <c r="H5169">
        <v>1</v>
      </c>
      <c r="I5169">
        <v>0</v>
      </c>
      <c r="J5169">
        <v>98</v>
      </c>
      <c r="K5169">
        <v>0</v>
      </c>
      <c r="L5169">
        <v>0</v>
      </c>
      <c r="M5169">
        <v>0</v>
      </c>
      <c r="N5169">
        <v>0</v>
      </c>
    </row>
    <row r="5170" spans="1:14" x14ac:dyDescent="0.25">
      <c r="A5170" t="s">
        <v>9265</v>
      </c>
      <c r="B5170" t="s">
        <v>75</v>
      </c>
      <c r="C5170" t="s">
        <v>201</v>
      </c>
      <c r="D5170" t="s">
        <v>4062</v>
      </c>
      <c r="E5170">
        <v>115</v>
      </c>
      <c r="F5170">
        <v>26</v>
      </c>
      <c r="G5170">
        <v>88</v>
      </c>
      <c r="H5170">
        <v>1</v>
      </c>
      <c r="I5170">
        <v>0</v>
      </c>
      <c r="J5170">
        <v>0</v>
      </c>
      <c r="K5170">
        <v>0</v>
      </c>
      <c r="L5170">
        <v>0</v>
      </c>
      <c r="M5170">
        <v>0</v>
      </c>
      <c r="N5170">
        <v>0</v>
      </c>
    </row>
    <row r="5171" spans="1:14" x14ac:dyDescent="0.25">
      <c r="A5171" t="s">
        <v>9266</v>
      </c>
      <c r="B5171" t="s">
        <v>75</v>
      </c>
      <c r="C5171" t="s">
        <v>201</v>
      </c>
      <c r="D5171" t="s">
        <v>4064</v>
      </c>
      <c r="E5171">
        <v>94</v>
      </c>
      <c r="F5171">
        <v>19</v>
      </c>
      <c r="G5171">
        <v>75</v>
      </c>
      <c r="H5171">
        <v>0</v>
      </c>
      <c r="I5171">
        <v>0</v>
      </c>
      <c r="J5171">
        <v>21</v>
      </c>
      <c r="K5171">
        <v>0</v>
      </c>
      <c r="L5171">
        <v>0</v>
      </c>
      <c r="M5171">
        <v>0</v>
      </c>
      <c r="N5171">
        <v>0</v>
      </c>
    </row>
    <row r="5172" spans="1:14" x14ac:dyDescent="0.25">
      <c r="A5172" t="s">
        <v>9267</v>
      </c>
      <c r="B5172" t="s">
        <v>75</v>
      </c>
      <c r="C5172" t="s">
        <v>201</v>
      </c>
      <c r="D5172" t="s">
        <v>4066</v>
      </c>
      <c r="E5172">
        <v>115</v>
      </c>
      <c r="F5172">
        <v>26</v>
      </c>
      <c r="G5172">
        <v>88</v>
      </c>
      <c r="H5172">
        <v>1</v>
      </c>
      <c r="I5172">
        <v>0</v>
      </c>
      <c r="J5172">
        <v>0</v>
      </c>
      <c r="K5172">
        <v>0</v>
      </c>
      <c r="L5172">
        <v>0</v>
      </c>
      <c r="M5172">
        <v>0</v>
      </c>
      <c r="N5172">
        <v>0</v>
      </c>
    </row>
    <row r="5173" spans="1:14" x14ac:dyDescent="0.25">
      <c r="A5173" t="s">
        <v>9268</v>
      </c>
      <c r="B5173" t="s">
        <v>75</v>
      </c>
      <c r="C5173" t="s">
        <v>201</v>
      </c>
      <c r="D5173" t="s">
        <v>4068</v>
      </c>
      <c r="E5173">
        <v>17</v>
      </c>
      <c r="F5173">
        <v>5</v>
      </c>
      <c r="G5173">
        <v>11</v>
      </c>
      <c r="H5173">
        <v>1</v>
      </c>
      <c r="I5173">
        <v>0</v>
      </c>
      <c r="J5173">
        <v>98</v>
      </c>
      <c r="K5173">
        <v>0</v>
      </c>
      <c r="L5173">
        <v>0</v>
      </c>
      <c r="M5173">
        <v>0</v>
      </c>
      <c r="N5173">
        <v>0</v>
      </c>
    </row>
    <row r="5174" spans="1:14" x14ac:dyDescent="0.25">
      <c r="A5174" t="s">
        <v>9269</v>
      </c>
      <c r="B5174" t="s">
        <v>75</v>
      </c>
      <c r="C5174" t="s">
        <v>201</v>
      </c>
      <c r="D5174" t="s">
        <v>4050</v>
      </c>
      <c r="E5174">
        <v>98</v>
      </c>
      <c r="F5174">
        <v>26</v>
      </c>
      <c r="G5174">
        <v>72</v>
      </c>
      <c r="H5174">
        <v>0</v>
      </c>
      <c r="I5174">
        <v>0</v>
      </c>
      <c r="J5174">
        <v>17</v>
      </c>
      <c r="K5174">
        <v>0</v>
      </c>
      <c r="L5174">
        <v>0</v>
      </c>
      <c r="M5174">
        <v>0</v>
      </c>
      <c r="N5174">
        <v>0</v>
      </c>
    </row>
    <row r="5175" spans="1:14" x14ac:dyDescent="0.25">
      <c r="A5175" t="s">
        <v>9270</v>
      </c>
      <c r="B5175" t="s">
        <v>75</v>
      </c>
      <c r="C5175" t="s">
        <v>201</v>
      </c>
      <c r="D5175" t="s">
        <v>4052</v>
      </c>
      <c r="E5175">
        <v>17</v>
      </c>
      <c r="F5175">
        <v>4</v>
      </c>
      <c r="G5175">
        <v>12</v>
      </c>
      <c r="H5175">
        <v>1</v>
      </c>
      <c r="I5175">
        <v>0</v>
      </c>
      <c r="J5175">
        <v>98</v>
      </c>
      <c r="K5175">
        <v>0</v>
      </c>
      <c r="L5175">
        <v>0</v>
      </c>
      <c r="M5175">
        <v>0</v>
      </c>
      <c r="N5175">
        <v>0</v>
      </c>
    </row>
    <row r="5176" spans="1:14" x14ac:dyDescent="0.25">
      <c r="A5176" t="s">
        <v>9271</v>
      </c>
      <c r="B5176" t="s">
        <v>75</v>
      </c>
      <c r="C5176" t="s">
        <v>201</v>
      </c>
      <c r="D5176" t="s">
        <v>4054</v>
      </c>
      <c r="E5176">
        <v>94</v>
      </c>
      <c r="F5176">
        <v>19</v>
      </c>
      <c r="G5176">
        <v>75</v>
      </c>
      <c r="H5176">
        <v>0</v>
      </c>
      <c r="I5176">
        <v>0</v>
      </c>
      <c r="J5176">
        <v>21</v>
      </c>
      <c r="K5176">
        <v>0</v>
      </c>
      <c r="L5176">
        <v>0</v>
      </c>
      <c r="M5176">
        <v>0</v>
      </c>
      <c r="N5176">
        <v>0</v>
      </c>
    </row>
    <row r="5177" spans="1:14" x14ac:dyDescent="0.25">
      <c r="A5177" t="s">
        <v>9272</v>
      </c>
      <c r="B5177" t="s">
        <v>75</v>
      </c>
      <c r="C5177" t="s">
        <v>201</v>
      </c>
      <c r="D5177" t="s">
        <v>4056</v>
      </c>
      <c r="E5177">
        <v>0</v>
      </c>
      <c r="F5177">
        <v>0</v>
      </c>
      <c r="G5177">
        <v>0</v>
      </c>
      <c r="H5177">
        <v>0</v>
      </c>
      <c r="I5177">
        <v>0</v>
      </c>
      <c r="J5177">
        <v>0</v>
      </c>
      <c r="K5177">
        <v>86</v>
      </c>
      <c r="L5177">
        <v>86</v>
      </c>
      <c r="M5177">
        <v>0</v>
      </c>
      <c r="N5177">
        <v>0</v>
      </c>
    </row>
    <row r="5178" spans="1:14" x14ac:dyDescent="0.25">
      <c r="A5178" t="s">
        <v>9273</v>
      </c>
      <c r="B5178" t="s">
        <v>75</v>
      </c>
      <c r="C5178" t="s">
        <v>201</v>
      </c>
      <c r="D5178" t="s">
        <v>4058</v>
      </c>
      <c r="E5178">
        <v>0</v>
      </c>
      <c r="F5178">
        <v>0</v>
      </c>
      <c r="G5178">
        <v>0</v>
      </c>
      <c r="H5178">
        <v>0</v>
      </c>
      <c r="I5178">
        <v>0</v>
      </c>
      <c r="J5178">
        <v>0</v>
      </c>
      <c r="K5178">
        <v>69</v>
      </c>
      <c r="L5178">
        <v>69</v>
      </c>
      <c r="M5178">
        <v>0</v>
      </c>
      <c r="N5178">
        <v>0</v>
      </c>
    </row>
    <row r="5179" spans="1:14" x14ac:dyDescent="0.25">
      <c r="A5179" t="s">
        <v>9274</v>
      </c>
      <c r="B5179" t="s">
        <v>75</v>
      </c>
      <c r="C5179" t="s">
        <v>202</v>
      </c>
      <c r="D5179" t="s">
        <v>4060</v>
      </c>
      <c r="E5179">
        <v>11</v>
      </c>
      <c r="F5179">
        <v>5</v>
      </c>
      <c r="G5179">
        <v>6</v>
      </c>
      <c r="H5179">
        <v>0</v>
      </c>
      <c r="I5179">
        <v>0</v>
      </c>
      <c r="J5179">
        <v>75</v>
      </c>
      <c r="K5179">
        <v>0</v>
      </c>
      <c r="L5179">
        <v>0</v>
      </c>
      <c r="M5179">
        <v>0</v>
      </c>
      <c r="N5179">
        <v>0</v>
      </c>
    </row>
    <row r="5180" spans="1:14" x14ac:dyDescent="0.25">
      <c r="A5180" t="s">
        <v>9275</v>
      </c>
      <c r="B5180" t="s">
        <v>75</v>
      </c>
      <c r="C5180" t="s">
        <v>202</v>
      </c>
      <c r="D5180" t="s">
        <v>4062</v>
      </c>
      <c r="E5180">
        <v>86</v>
      </c>
      <c r="F5180">
        <v>19</v>
      </c>
      <c r="G5180">
        <v>66</v>
      </c>
      <c r="H5180">
        <v>1</v>
      </c>
      <c r="I5180">
        <v>0</v>
      </c>
      <c r="J5180">
        <v>0</v>
      </c>
      <c r="K5180">
        <v>0</v>
      </c>
      <c r="L5180">
        <v>0</v>
      </c>
      <c r="M5180">
        <v>0</v>
      </c>
      <c r="N5180">
        <v>0</v>
      </c>
    </row>
    <row r="5181" spans="1:14" x14ac:dyDescent="0.25">
      <c r="A5181" t="s">
        <v>9276</v>
      </c>
      <c r="B5181" t="s">
        <v>75</v>
      </c>
      <c r="C5181" t="s">
        <v>202</v>
      </c>
      <c r="D5181" t="s">
        <v>4064</v>
      </c>
      <c r="E5181">
        <v>72</v>
      </c>
      <c r="F5181">
        <v>11</v>
      </c>
      <c r="G5181">
        <v>61</v>
      </c>
      <c r="H5181">
        <v>0</v>
      </c>
      <c r="I5181">
        <v>0</v>
      </c>
      <c r="J5181">
        <v>14</v>
      </c>
      <c r="K5181">
        <v>0</v>
      </c>
      <c r="L5181">
        <v>0</v>
      </c>
      <c r="M5181">
        <v>0</v>
      </c>
      <c r="N5181">
        <v>0</v>
      </c>
    </row>
    <row r="5182" spans="1:14" x14ac:dyDescent="0.25">
      <c r="A5182" t="s">
        <v>9277</v>
      </c>
      <c r="B5182" t="s">
        <v>75</v>
      </c>
      <c r="C5182" t="s">
        <v>202</v>
      </c>
      <c r="D5182" t="s">
        <v>4066</v>
      </c>
      <c r="E5182">
        <v>86</v>
      </c>
      <c r="F5182">
        <v>19</v>
      </c>
      <c r="G5182">
        <v>67</v>
      </c>
      <c r="H5182">
        <v>0</v>
      </c>
      <c r="I5182">
        <v>0</v>
      </c>
      <c r="J5182">
        <v>0</v>
      </c>
      <c r="K5182">
        <v>0</v>
      </c>
      <c r="L5182">
        <v>0</v>
      </c>
      <c r="M5182">
        <v>0</v>
      </c>
      <c r="N5182">
        <v>0</v>
      </c>
    </row>
    <row r="5183" spans="1:14" x14ac:dyDescent="0.25">
      <c r="A5183" t="s">
        <v>9278</v>
      </c>
      <c r="B5183" t="s">
        <v>75</v>
      </c>
      <c r="C5183" t="s">
        <v>202</v>
      </c>
      <c r="D5183" t="s">
        <v>4068</v>
      </c>
      <c r="E5183">
        <v>11</v>
      </c>
      <c r="F5183">
        <v>5</v>
      </c>
      <c r="G5183">
        <v>6</v>
      </c>
      <c r="H5183">
        <v>0</v>
      </c>
      <c r="I5183">
        <v>0</v>
      </c>
      <c r="J5183">
        <v>75</v>
      </c>
      <c r="K5183">
        <v>0</v>
      </c>
      <c r="L5183">
        <v>0</v>
      </c>
      <c r="M5183">
        <v>0</v>
      </c>
      <c r="N5183">
        <v>0</v>
      </c>
    </row>
    <row r="5184" spans="1:14" x14ac:dyDescent="0.25">
      <c r="A5184" t="s">
        <v>9279</v>
      </c>
      <c r="B5184" t="s">
        <v>75</v>
      </c>
      <c r="C5184" t="s">
        <v>202</v>
      </c>
      <c r="D5184" t="s">
        <v>4050</v>
      </c>
      <c r="E5184">
        <v>75</v>
      </c>
      <c r="F5184">
        <v>17</v>
      </c>
      <c r="G5184">
        <v>58</v>
      </c>
      <c r="H5184">
        <v>0</v>
      </c>
      <c r="I5184">
        <v>0</v>
      </c>
      <c r="J5184">
        <v>11</v>
      </c>
      <c r="K5184">
        <v>0</v>
      </c>
      <c r="L5184">
        <v>0</v>
      </c>
      <c r="M5184">
        <v>0</v>
      </c>
      <c r="N5184">
        <v>0</v>
      </c>
    </row>
    <row r="5185" spans="1:14" x14ac:dyDescent="0.25">
      <c r="A5185" t="s">
        <v>9280</v>
      </c>
      <c r="B5185" t="s">
        <v>75</v>
      </c>
      <c r="C5185" t="s">
        <v>202</v>
      </c>
      <c r="D5185" t="s">
        <v>4052</v>
      </c>
      <c r="E5185">
        <v>11</v>
      </c>
      <c r="F5185">
        <v>5</v>
      </c>
      <c r="G5185">
        <v>6</v>
      </c>
      <c r="H5185">
        <v>0</v>
      </c>
      <c r="I5185">
        <v>0</v>
      </c>
      <c r="J5185">
        <v>75</v>
      </c>
      <c r="K5185">
        <v>0</v>
      </c>
      <c r="L5185">
        <v>0</v>
      </c>
      <c r="M5185">
        <v>0</v>
      </c>
      <c r="N5185">
        <v>0</v>
      </c>
    </row>
    <row r="5186" spans="1:14" x14ac:dyDescent="0.25">
      <c r="A5186" t="s">
        <v>9281</v>
      </c>
      <c r="B5186" t="s">
        <v>75</v>
      </c>
      <c r="C5186" t="s">
        <v>202</v>
      </c>
      <c r="D5186" t="s">
        <v>4054</v>
      </c>
      <c r="E5186">
        <v>72</v>
      </c>
      <c r="F5186">
        <v>11</v>
      </c>
      <c r="G5186">
        <v>61</v>
      </c>
      <c r="H5186">
        <v>0</v>
      </c>
      <c r="I5186">
        <v>0</v>
      </c>
      <c r="J5186">
        <v>14</v>
      </c>
      <c r="K5186">
        <v>0</v>
      </c>
      <c r="L5186">
        <v>0</v>
      </c>
      <c r="M5186">
        <v>0</v>
      </c>
      <c r="N5186">
        <v>0</v>
      </c>
    </row>
    <row r="5187" spans="1:14" x14ac:dyDescent="0.25">
      <c r="A5187" t="s">
        <v>9282</v>
      </c>
      <c r="B5187" t="s">
        <v>75</v>
      </c>
      <c r="C5187" t="s">
        <v>202</v>
      </c>
      <c r="D5187" t="s">
        <v>4056</v>
      </c>
      <c r="E5187">
        <v>0</v>
      </c>
      <c r="F5187">
        <v>0</v>
      </c>
      <c r="G5187">
        <v>0</v>
      </c>
      <c r="H5187">
        <v>0</v>
      </c>
      <c r="I5187">
        <v>0</v>
      </c>
      <c r="J5187">
        <v>0</v>
      </c>
      <c r="K5187">
        <v>66</v>
      </c>
      <c r="L5187">
        <v>66</v>
      </c>
      <c r="M5187">
        <v>0</v>
      </c>
      <c r="N5187">
        <v>0</v>
      </c>
    </row>
    <row r="5188" spans="1:14" x14ac:dyDescent="0.25">
      <c r="A5188" t="s">
        <v>9283</v>
      </c>
      <c r="B5188" t="s">
        <v>75</v>
      </c>
      <c r="C5188" t="s">
        <v>202</v>
      </c>
      <c r="D5188" t="s">
        <v>4058</v>
      </c>
      <c r="E5188">
        <v>0</v>
      </c>
      <c r="F5188">
        <v>0</v>
      </c>
      <c r="G5188">
        <v>0</v>
      </c>
      <c r="H5188">
        <v>0</v>
      </c>
      <c r="I5188">
        <v>0</v>
      </c>
      <c r="J5188">
        <v>0</v>
      </c>
      <c r="K5188">
        <v>54</v>
      </c>
      <c r="L5188">
        <v>54</v>
      </c>
      <c r="M5188">
        <v>0</v>
      </c>
      <c r="N5188">
        <v>0</v>
      </c>
    </row>
    <row r="5189" spans="1:14" x14ac:dyDescent="0.25">
      <c r="A5189" t="s">
        <v>9284</v>
      </c>
      <c r="B5189" t="s">
        <v>75</v>
      </c>
      <c r="C5189" t="s">
        <v>203</v>
      </c>
      <c r="D5189" t="s">
        <v>4060</v>
      </c>
      <c r="E5189">
        <v>1</v>
      </c>
      <c r="F5189">
        <v>0</v>
      </c>
      <c r="G5189">
        <v>1</v>
      </c>
      <c r="H5189">
        <v>0</v>
      </c>
      <c r="I5189">
        <v>0</v>
      </c>
      <c r="J5189">
        <v>30</v>
      </c>
      <c r="K5189">
        <v>0</v>
      </c>
      <c r="L5189">
        <v>0</v>
      </c>
      <c r="M5189">
        <v>0</v>
      </c>
      <c r="N5189">
        <v>0</v>
      </c>
    </row>
    <row r="5190" spans="1:14" x14ac:dyDescent="0.25">
      <c r="A5190" t="s">
        <v>9285</v>
      </c>
      <c r="B5190" t="s">
        <v>75</v>
      </c>
      <c r="C5190" t="s">
        <v>203</v>
      </c>
      <c r="D5190" t="s">
        <v>4062</v>
      </c>
      <c r="E5190">
        <v>31</v>
      </c>
      <c r="F5190">
        <v>6</v>
      </c>
      <c r="G5190">
        <v>25</v>
      </c>
      <c r="H5190">
        <v>0</v>
      </c>
      <c r="I5190">
        <v>0</v>
      </c>
      <c r="J5190">
        <v>0</v>
      </c>
      <c r="K5190">
        <v>0</v>
      </c>
      <c r="L5190">
        <v>0</v>
      </c>
      <c r="M5190">
        <v>0</v>
      </c>
      <c r="N5190">
        <v>0</v>
      </c>
    </row>
    <row r="5191" spans="1:14" x14ac:dyDescent="0.25">
      <c r="A5191" t="s">
        <v>9286</v>
      </c>
      <c r="B5191" t="s">
        <v>75</v>
      </c>
      <c r="C5191" t="s">
        <v>203</v>
      </c>
      <c r="D5191" t="s">
        <v>4064</v>
      </c>
      <c r="E5191">
        <v>30</v>
      </c>
      <c r="F5191">
        <v>5</v>
      </c>
      <c r="G5191">
        <v>25</v>
      </c>
      <c r="H5191">
        <v>0</v>
      </c>
      <c r="I5191">
        <v>0</v>
      </c>
      <c r="J5191">
        <v>1</v>
      </c>
      <c r="K5191">
        <v>0</v>
      </c>
      <c r="L5191">
        <v>0</v>
      </c>
      <c r="M5191">
        <v>0</v>
      </c>
      <c r="N5191">
        <v>0</v>
      </c>
    </row>
    <row r="5192" spans="1:14" x14ac:dyDescent="0.25">
      <c r="A5192" t="s">
        <v>9287</v>
      </c>
      <c r="B5192" t="s">
        <v>75</v>
      </c>
      <c r="C5192" t="s">
        <v>203</v>
      </c>
      <c r="D5192" t="s">
        <v>4066</v>
      </c>
      <c r="E5192">
        <v>31</v>
      </c>
      <c r="F5192">
        <v>5</v>
      </c>
      <c r="G5192">
        <v>26</v>
      </c>
      <c r="H5192">
        <v>0</v>
      </c>
      <c r="I5192">
        <v>0</v>
      </c>
      <c r="J5192">
        <v>0</v>
      </c>
      <c r="K5192">
        <v>0</v>
      </c>
      <c r="L5192">
        <v>0</v>
      </c>
      <c r="M5192">
        <v>0</v>
      </c>
      <c r="N5192">
        <v>0</v>
      </c>
    </row>
    <row r="5193" spans="1:14" x14ac:dyDescent="0.25">
      <c r="A5193" t="s">
        <v>9288</v>
      </c>
      <c r="B5193" t="s">
        <v>75</v>
      </c>
      <c r="C5193" t="s">
        <v>203</v>
      </c>
      <c r="D5193" t="s">
        <v>4068</v>
      </c>
      <c r="E5193">
        <v>1</v>
      </c>
      <c r="F5193">
        <v>0</v>
      </c>
      <c r="G5193">
        <v>1</v>
      </c>
      <c r="H5193">
        <v>0</v>
      </c>
      <c r="I5193">
        <v>0</v>
      </c>
      <c r="J5193">
        <v>30</v>
      </c>
      <c r="K5193">
        <v>0</v>
      </c>
      <c r="L5193">
        <v>0</v>
      </c>
      <c r="M5193">
        <v>0</v>
      </c>
      <c r="N5193">
        <v>0</v>
      </c>
    </row>
    <row r="5194" spans="1:14" x14ac:dyDescent="0.25">
      <c r="A5194" t="s">
        <v>9289</v>
      </c>
      <c r="B5194" t="s">
        <v>75</v>
      </c>
      <c r="C5194" t="s">
        <v>203</v>
      </c>
      <c r="D5194" t="s">
        <v>4050</v>
      </c>
      <c r="E5194">
        <v>30</v>
      </c>
      <c r="F5194">
        <v>10</v>
      </c>
      <c r="G5194">
        <v>20</v>
      </c>
      <c r="H5194">
        <v>0</v>
      </c>
      <c r="I5194">
        <v>0</v>
      </c>
      <c r="J5194">
        <v>1</v>
      </c>
      <c r="K5194">
        <v>0</v>
      </c>
      <c r="L5194">
        <v>0</v>
      </c>
      <c r="M5194">
        <v>0</v>
      </c>
      <c r="N5194">
        <v>0</v>
      </c>
    </row>
    <row r="5195" spans="1:14" x14ac:dyDescent="0.25">
      <c r="A5195" t="s">
        <v>9290</v>
      </c>
      <c r="B5195" t="s">
        <v>75</v>
      </c>
      <c r="C5195" t="s">
        <v>203</v>
      </c>
      <c r="D5195" t="s">
        <v>4052</v>
      </c>
      <c r="E5195">
        <v>1</v>
      </c>
      <c r="F5195">
        <v>0</v>
      </c>
      <c r="G5195">
        <v>1</v>
      </c>
      <c r="H5195">
        <v>0</v>
      </c>
      <c r="I5195">
        <v>0</v>
      </c>
      <c r="J5195">
        <v>30</v>
      </c>
      <c r="K5195">
        <v>0</v>
      </c>
      <c r="L5195">
        <v>0</v>
      </c>
      <c r="M5195">
        <v>0</v>
      </c>
      <c r="N5195">
        <v>0</v>
      </c>
    </row>
    <row r="5196" spans="1:14" x14ac:dyDescent="0.25">
      <c r="A5196" t="s">
        <v>9291</v>
      </c>
      <c r="B5196" t="s">
        <v>75</v>
      </c>
      <c r="C5196" t="s">
        <v>203</v>
      </c>
      <c r="D5196" t="s">
        <v>4054</v>
      </c>
      <c r="E5196">
        <v>30</v>
      </c>
      <c r="F5196">
        <v>5</v>
      </c>
      <c r="G5196">
        <v>25</v>
      </c>
      <c r="H5196">
        <v>0</v>
      </c>
      <c r="I5196">
        <v>0</v>
      </c>
      <c r="J5196">
        <v>1</v>
      </c>
      <c r="K5196">
        <v>0</v>
      </c>
      <c r="L5196">
        <v>0</v>
      </c>
      <c r="M5196">
        <v>0</v>
      </c>
      <c r="N5196">
        <v>0</v>
      </c>
    </row>
    <row r="5197" spans="1:14" x14ac:dyDescent="0.25">
      <c r="A5197" t="s">
        <v>9292</v>
      </c>
      <c r="B5197" t="s">
        <v>75</v>
      </c>
      <c r="C5197" t="s">
        <v>203</v>
      </c>
      <c r="D5197" t="s">
        <v>4056</v>
      </c>
      <c r="E5197">
        <v>0</v>
      </c>
      <c r="F5197">
        <v>0</v>
      </c>
      <c r="G5197">
        <v>0</v>
      </c>
      <c r="H5197">
        <v>0</v>
      </c>
      <c r="I5197">
        <v>0</v>
      </c>
      <c r="J5197">
        <v>0</v>
      </c>
      <c r="K5197">
        <v>21</v>
      </c>
      <c r="L5197">
        <v>21</v>
      </c>
      <c r="M5197">
        <v>0</v>
      </c>
      <c r="N5197">
        <v>0</v>
      </c>
    </row>
    <row r="5198" spans="1:14" x14ac:dyDescent="0.25">
      <c r="A5198" t="s">
        <v>9293</v>
      </c>
      <c r="B5198" t="s">
        <v>75</v>
      </c>
      <c r="C5198" t="s">
        <v>203</v>
      </c>
      <c r="D5198" t="s">
        <v>4058</v>
      </c>
      <c r="E5198">
        <v>0</v>
      </c>
      <c r="F5198">
        <v>0</v>
      </c>
      <c r="G5198">
        <v>0</v>
      </c>
      <c r="H5198">
        <v>0</v>
      </c>
      <c r="I5198">
        <v>0</v>
      </c>
      <c r="J5198">
        <v>0</v>
      </c>
      <c r="K5198">
        <v>18</v>
      </c>
      <c r="L5198">
        <v>18</v>
      </c>
      <c r="M5198">
        <v>0</v>
      </c>
      <c r="N5198">
        <v>0</v>
      </c>
    </row>
    <row r="5199" spans="1:14" x14ac:dyDescent="0.25">
      <c r="A5199" t="s">
        <v>9294</v>
      </c>
      <c r="B5199" t="s">
        <v>75</v>
      </c>
      <c r="C5199" t="s">
        <v>204</v>
      </c>
      <c r="D5199" t="s">
        <v>4060</v>
      </c>
      <c r="E5199">
        <v>10</v>
      </c>
      <c r="F5199">
        <v>3</v>
      </c>
      <c r="G5199">
        <v>6</v>
      </c>
      <c r="H5199">
        <v>1</v>
      </c>
      <c r="I5199">
        <v>0</v>
      </c>
      <c r="J5199">
        <v>50</v>
      </c>
      <c r="K5199">
        <v>0</v>
      </c>
      <c r="L5199">
        <v>0</v>
      </c>
      <c r="M5199">
        <v>0</v>
      </c>
      <c r="N5199">
        <v>0</v>
      </c>
    </row>
    <row r="5200" spans="1:14" x14ac:dyDescent="0.25">
      <c r="A5200" t="s">
        <v>9295</v>
      </c>
      <c r="B5200" t="s">
        <v>75</v>
      </c>
      <c r="C5200" t="s">
        <v>204</v>
      </c>
      <c r="D5200" t="s">
        <v>4062</v>
      </c>
      <c r="E5200">
        <v>60</v>
      </c>
      <c r="F5200">
        <v>15</v>
      </c>
      <c r="G5200">
        <v>42</v>
      </c>
      <c r="H5200">
        <v>3</v>
      </c>
      <c r="I5200">
        <v>0</v>
      </c>
      <c r="J5200">
        <v>0</v>
      </c>
      <c r="K5200">
        <v>0</v>
      </c>
      <c r="L5200">
        <v>0</v>
      </c>
      <c r="M5200">
        <v>0</v>
      </c>
      <c r="N5200">
        <v>0</v>
      </c>
    </row>
    <row r="5201" spans="1:14" x14ac:dyDescent="0.25">
      <c r="A5201" t="s">
        <v>9296</v>
      </c>
      <c r="B5201" t="s">
        <v>75</v>
      </c>
      <c r="C5201" t="s">
        <v>204</v>
      </c>
      <c r="D5201" t="s">
        <v>4064</v>
      </c>
      <c r="E5201">
        <v>47</v>
      </c>
      <c r="F5201">
        <v>10</v>
      </c>
      <c r="G5201">
        <v>36</v>
      </c>
      <c r="H5201">
        <v>1</v>
      </c>
      <c r="I5201">
        <v>0</v>
      </c>
      <c r="J5201">
        <v>13</v>
      </c>
      <c r="K5201">
        <v>0</v>
      </c>
      <c r="L5201">
        <v>0</v>
      </c>
      <c r="M5201">
        <v>0</v>
      </c>
      <c r="N5201">
        <v>0</v>
      </c>
    </row>
    <row r="5202" spans="1:14" x14ac:dyDescent="0.25">
      <c r="A5202" t="s">
        <v>9297</v>
      </c>
      <c r="B5202" t="s">
        <v>75</v>
      </c>
      <c r="C5202" t="s">
        <v>204</v>
      </c>
      <c r="D5202" t="s">
        <v>4066</v>
      </c>
      <c r="E5202">
        <v>60</v>
      </c>
      <c r="F5202">
        <v>15</v>
      </c>
      <c r="G5202">
        <v>42</v>
      </c>
      <c r="H5202">
        <v>3</v>
      </c>
      <c r="I5202">
        <v>0</v>
      </c>
      <c r="J5202">
        <v>0</v>
      </c>
      <c r="K5202">
        <v>0</v>
      </c>
      <c r="L5202">
        <v>0</v>
      </c>
      <c r="M5202">
        <v>0</v>
      </c>
      <c r="N5202">
        <v>0</v>
      </c>
    </row>
    <row r="5203" spans="1:14" x14ac:dyDescent="0.25">
      <c r="A5203" t="s">
        <v>9298</v>
      </c>
      <c r="B5203" t="s">
        <v>75</v>
      </c>
      <c r="C5203" t="s">
        <v>204</v>
      </c>
      <c r="D5203" t="s">
        <v>4068</v>
      </c>
      <c r="E5203">
        <v>10</v>
      </c>
      <c r="F5203">
        <v>3</v>
      </c>
      <c r="G5203">
        <v>6</v>
      </c>
      <c r="H5203">
        <v>1</v>
      </c>
      <c r="I5203">
        <v>0</v>
      </c>
      <c r="J5203">
        <v>50</v>
      </c>
      <c r="K5203">
        <v>0</v>
      </c>
      <c r="L5203">
        <v>0</v>
      </c>
      <c r="M5203">
        <v>0</v>
      </c>
      <c r="N5203">
        <v>0</v>
      </c>
    </row>
    <row r="5204" spans="1:14" x14ac:dyDescent="0.25">
      <c r="A5204" t="s">
        <v>9299</v>
      </c>
      <c r="B5204" t="s">
        <v>75</v>
      </c>
      <c r="C5204" t="s">
        <v>204</v>
      </c>
      <c r="D5204" t="s">
        <v>4050</v>
      </c>
      <c r="E5204">
        <v>50</v>
      </c>
      <c r="F5204">
        <v>13</v>
      </c>
      <c r="G5204">
        <v>35</v>
      </c>
      <c r="H5204">
        <v>2</v>
      </c>
      <c r="I5204">
        <v>0</v>
      </c>
      <c r="J5204">
        <v>10</v>
      </c>
      <c r="K5204">
        <v>0</v>
      </c>
      <c r="L5204">
        <v>0</v>
      </c>
      <c r="M5204">
        <v>0</v>
      </c>
      <c r="N5204">
        <v>0</v>
      </c>
    </row>
    <row r="5205" spans="1:14" x14ac:dyDescent="0.25">
      <c r="A5205" t="s">
        <v>9300</v>
      </c>
      <c r="B5205" t="s">
        <v>75</v>
      </c>
      <c r="C5205" t="s">
        <v>204</v>
      </c>
      <c r="D5205" t="s">
        <v>4052</v>
      </c>
      <c r="E5205">
        <v>10</v>
      </c>
      <c r="F5205">
        <v>3</v>
      </c>
      <c r="G5205">
        <v>6</v>
      </c>
      <c r="H5205">
        <v>1</v>
      </c>
      <c r="I5205">
        <v>0</v>
      </c>
      <c r="J5205">
        <v>50</v>
      </c>
      <c r="K5205">
        <v>0</v>
      </c>
      <c r="L5205">
        <v>0</v>
      </c>
      <c r="M5205">
        <v>0</v>
      </c>
      <c r="N5205">
        <v>0</v>
      </c>
    </row>
    <row r="5206" spans="1:14" x14ac:dyDescent="0.25">
      <c r="A5206" t="s">
        <v>9301</v>
      </c>
      <c r="B5206" t="s">
        <v>75</v>
      </c>
      <c r="C5206" t="s">
        <v>204</v>
      </c>
      <c r="D5206" t="s">
        <v>4054</v>
      </c>
      <c r="E5206">
        <v>47</v>
      </c>
      <c r="F5206">
        <v>10</v>
      </c>
      <c r="G5206">
        <v>36</v>
      </c>
      <c r="H5206">
        <v>1</v>
      </c>
      <c r="I5206">
        <v>0</v>
      </c>
      <c r="J5206">
        <v>13</v>
      </c>
      <c r="K5206">
        <v>0</v>
      </c>
      <c r="L5206">
        <v>0</v>
      </c>
      <c r="M5206">
        <v>0</v>
      </c>
      <c r="N5206">
        <v>0</v>
      </c>
    </row>
    <row r="5207" spans="1:14" x14ac:dyDescent="0.25">
      <c r="A5207" t="s">
        <v>9302</v>
      </c>
      <c r="B5207" t="s">
        <v>75</v>
      </c>
      <c r="C5207" t="s">
        <v>204</v>
      </c>
      <c r="D5207" t="s">
        <v>4056</v>
      </c>
      <c r="E5207">
        <v>0</v>
      </c>
      <c r="F5207">
        <v>0</v>
      </c>
      <c r="G5207">
        <v>0</v>
      </c>
      <c r="H5207">
        <v>0</v>
      </c>
      <c r="I5207">
        <v>0</v>
      </c>
      <c r="J5207">
        <v>0</v>
      </c>
      <c r="K5207">
        <v>40</v>
      </c>
      <c r="L5207">
        <v>40</v>
      </c>
      <c r="M5207">
        <v>0</v>
      </c>
      <c r="N5207">
        <v>0</v>
      </c>
    </row>
    <row r="5208" spans="1:14" x14ac:dyDescent="0.25">
      <c r="A5208" t="s">
        <v>9303</v>
      </c>
      <c r="B5208" t="s">
        <v>75</v>
      </c>
      <c r="C5208" t="s">
        <v>204</v>
      </c>
      <c r="D5208" t="s">
        <v>4058</v>
      </c>
      <c r="E5208">
        <v>0</v>
      </c>
      <c r="F5208">
        <v>0</v>
      </c>
      <c r="G5208">
        <v>0</v>
      </c>
      <c r="H5208">
        <v>0</v>
      </c>
      <c r="I5208">
        <v>0</v>
      </c>
      <c r="J5208">
        <v>0</v>
      </c>
      <c r="K5208">
        <v>30</v>
      </c>
      <c r="L5208">
        <v>30</v>
      </c>
      <c r="M5208">
        <v>0</v>
      </c>
      <c r="N5208">
        <v>0</v>
      </c>
    </row>
    <row r="5209" spans="1:14" x14ac:dyDescent="0.25">
      <c r="A5209" t="s">
        <v>9304</v>
      </c>
      <c r="B5209" t="s">
        <v>75</v>
      </c>
      <c r="C5209" t="s">
        <v>205</v>
      </c>
      <c r="D5209" t="s">
        <v>4060</v>
      </c>
      <c r="E5209">
        <v>20</v>
      </c>
      <c r="F5209">
        <v>9</v>
      </c>
      <c r="G5209">
        <v>10</v>
      </c>
      <c r="H5209">
        <v>1</v>
      </c>
      <c r="I5209">
        <v>0</v>
      </c>
      <c r="J5209">
        <v>154</v>
      </c>
      <c r="K5209">
        <v>0</v>
      </c>
      <c r="L5209">
        <v>0</v>
      </c>
      <c r="M5209">
        <v>0</v>
      </c>
      <c r="N5209">
        <v>0</v>
      </c>
    </row>
    <row r="5210" spans="1:14" x14ac:dyDescent="0.25">
      <c r="A5210" t="s">
        <v>9305</v>
      </c>
      <c r="B5210" t="s">
        <v>75</v>
      </c>
      <c r="C5210" t="s">
        <v>205</v>
      </c>
      <c r="D5210" t="s">
        <v>4062</v>
      </c>
      <c r="E5210">
        <v>174</v>
      </c>
      <c r="F5210">
        <v>33</v>
      </c>
      <c r="G5210">
        <v>138</v>
      </c>
      <c r="H5210">
        <v>3</v>
      </c>
      <c r="I5210">
        <v>0</v>
      </c>
      <c r="J5210">
        <v>0</v>
      </c>
      <c r="K5210">
        <v>0</v>
      </c>
      <c r="L5210">
        <v>0</v>
      </c>
      <c r="M5210">
        <v>0</v>
      </c>
      <c r="N5210">
        <v>0</v>
      </c>
    </row>
    <row r="5211" spans="1:14" x14ac:dyDescent="0.25">
      <c r="A5211" t="s">
        <v>9306</v>
      </c>
      <c r="B5211" t="s">
        <v>75</v>
      </c>
      <c r="C5211" t="s">
        <v>205</v>
      </c>
      <c r="D5211" t="s">
        <v>4064</v>
      </c>
      <c r="E5211">
        <v>146</v>
      </c>
      <c r="F5211">
        <v>21</v>
      </c>
      <c r="G5211">
        <v>125</v>
      </c>
      <c r="H5211">
        <v>0</v>
      </c>
      <c r="I5211">
        <v>0</v>
      </c>
      <c r="J5211">
        <v>28</v>
      </c>
      <c r="K5211">
        <v>0</v>
      </c>
      <c r="L5211">
        <v>0</v>
      </c>
      <c r="M5211">
        <v>0</v>
      </c>
      <c r="N5211">
        <v>0</v>
      </c>
    </row>
    <row r="5212" spans="1:14" x14ac:dyDescent="0.25">
      <c r="A5212" t="s">
        <v>9307</v>
      </c>
      <c r="B5212" t="s">
        <v>75</v>
      </c>
      <c r="C5212" t="s">
        <v>205</v>
      </c>
      <c r="D5212" t="s">
        <v>4066</v>
      </c>
      <c r="E5212">
        <v>174</v>
      </c>
      <c r="F5212">
        <v>33</v>
      </c>
      <c r="G5212">
        <v>138</v>
      </c>
      <c r="H5212">
        <v>3</v>
      </c>
      <c r="I5212">
        <v>0</v>
      </c>
      <c r="J5212">
        <v>0</v>
      </c>
      <c r="K5212">
        <v>0</v>
      </c>
      <c r="L5212">
        <v>0</v>
      </c>
      <c r="M5212">
        <v>0</v>
      </c>
      <c r="N5212">
        <v>0</v>
      </c>
    </row>
    <row r="5213" spans="1:14" x14ac:dyDescent="0.25">
      <c r="A5213" t="s">
        <v>9308</v>
      </c>
      <c r="B5213" t="s">
        <v>75</v>
      </c>
      <c r="C5213" t="s">
        <v>205</v>
      </c>
      <c r="D5213" t="s">
        <v>4068</v>
      </c>
      <c r="E5213">
        <v>20</v>
      </c>
      <c r="F5213">
        <v>8</v>
      </c>
      <c r="G5213">
        <v>11</v>
      </c>
      <c r="H5213">
        <v>1</v>
      </c>
      <c r="I5213">
        <v>0</v>
      </c>
      <c r="J5213">
        <v>154</v>
      </c>
      <c r="K5213">
        <v>0</v>
      </c>
      <c r="L5213">
        <v>0</v>
      </c>
      <c r="M5213">
        <v>0</v>
      </c>
      <c r="N5213">
        <v>0</v>
      </c>
    </row>
    <row r="5214" spans="1:14" x14ac:dyDescent="0.25">
      <c r="A5214" t="s">
        <v>4049</v>
      </c>
      <c r="B5214" t="s">
        <v>75</v>
      </c>
      <c r="C5214" t="s">
        <v>205</v>
      </c>
      <c r="D5214" t="s">
        <v>4050</v>
      </c>
      <c r="E5214">
        <v>154</v>
      </c>
      <c r="F5214">
        <v>37</v>
      </c>
      <c r="G5214">
        <v>115</v>
      </c>
      <c r="H5214">
        <v>2</v>
      </c>
      <c r="I5214">
        <v>0</v>
      </c>
      <c r="J5214">
        <v>20</v>
      </c>
      <c r="K5214">
        <v>0</v>
      </c>
      <c r="L5214">
        <v>0</v>
      </c>
      <c r="M5214">
        <v>0</v>
      </c>
      <c r="N5214">
        <v>0</v>
      </c>
    </row>
    <row r="5215" spans="1:14" x14ac:dyDescent="0.25">
      <c r="A5215" t="s">
        <v>4051</v>
      </c>
      <c r="B5215" t="s">
        <v>75</v>
      </c>
      <c r="C5215" t="s">
        <v>205</v>
      </c>
      <c r="D5215" t="s">
        <v>4052</v>
      </c>
      <c r="E5215">
        <v>20</v>
      </c>
      <c r="F5215">
        <v>6</v>
      </c>
      <c r="G5215">
        <v>13</v>
      </c>
      <c r="H5215">
        <v>1</v>
      </c>
      <c r="I5215">
        <v>0</v>
      </c>
      <c r="J5215">
        <v>154</v>
      </c>
      <c r="K5215">
        <v>0</v>
      </c>
      <c r="L5215">
        <v>0</v>
      </c>
      <c r="M5215">
        <v>0</v>
      </c>
      <c r="N5215">
        <v>0</v>
      </c>
    </row>
    <row r="5216" spans="1:14" x14ac:dyDescent="0.25">
      <c r="A5216" t="s">
        <v>4053</v>
      </c>
      <c r="B5216" t="s">
        <v>75</v>
      </c>
      <c r="C5216" t="s">
        <v>205</v>
      </c>
      <c r="D5216" t="s">
        <v>4054</v>
      </c>
      <c r="E5216">
        <v>146</v>
      </c>
      <c r="F5216">
        <v>21</v>
      </c>
      <c r="G5216">
        <v>125</v>
      </c>
      <c r="H5216">
        <v>0</v>
      </c>
      <c r="I5216">
        <v>0</v>
      </c>
      <c r="J5216">
        <v>28</v>
      </c>
      <c r="K5216">
        <v>0</v>
      </c>
      <c r="L5216">
        <v>0</v>
      </c>
      <c r="M5216">
        <v>0</v>
      </c>
      <c r="N5216">
        <v>0</v>
      </c>
    </row>
    <row r="5217" spans="1:14" x14ac:dyDescent="0.25">
      <c r="A5217" t="s">
        <v>4055</v>
      </c>
      <c r="B5217" t="s">
        <v>75</v>
      </c>
      <c r="C5217" t="s">
        <v>205</v>
      </c>
      <c r="D5217" t="s">
        <v>4056</v>
      </c>
      <c r="E5217">
        <v>0</v>
      </c>
      <c r="F5217">
        <v>0</v>
      </c>
      <c r="G5217">
        <v>0</v>
      </c>
      <c r="H5217">
        <v>0</v>
      </c>
      <c r="I5217">
        <v>0</v>
      </c>
      <c r="J5217">
        <v>0</v>
      </c>
      <c r="K5217">
        <v>95</v>
      </c>
      <c r="L5217">
        <v>92</v>
      </c>
      <c r="M5217">
        <v>3</v>
      </c>
      <c r="N5217">
        <v>0</v>
      </c>
    </row>
    <row r="5218" spans="1:14" x14ac:dyDescent="0.25">
      <c r="A5218" t="s">
        <v>4057</v>
      </c>
      <c r="B5218" t="s">
        <v>75</v>
      </c>
      <c r="C5218" t="s">
        <v>205</v>
      </c>
      <c r="D5218" t="s">
        <v>4058</v>
      </c>
      <c r="E5218">
        <v>0</v>
      </c>
      <c r="F5218">
        <v>0</v>
      </c>
      <c r="G5218">
        <v>0</v>
      </c>
      <c r="H5218">
        <v>0</v>
      </c>
      <c r="I5218">
        <v>0</v>
      </c>
      <c r="J5218">
        <v>0</v>
      </c>
      <c r="K5218">
        <v>76</v>
      </c>
      <c r="L5218">
        <v>75</v>
      </c>
      <c r="M5218">
        <v>1</v>
      </c>
      <c r="N5218">
        <v>0</v>
      </c>
    </row>
    <row r="5219" spans="1:14" x14ac:dyDescent="0.25">
      <c r="A5219" t="s">
        <v>4059</v>
      </c>
      <c r="B5219" t="s">
        <v>75</v>
      </c>
      <c r="C5219" t="s">
        <v>206</v>
      </c>
      <c r="D5219" t="s">
        <v>4060</v>
      </c>
      <c r="E5219">
        <v>15</v>
      </c>
      <c r="F5219">
        <v>5</v>
      </c>
      <c r="G5219">
        <v>9</v>
      </c>
      <c r="H5219">
        <v>1</v>
      </c>
      <c r="I5219">
        <v>0</v>
      </c>
      <c r="J5219">
        <v>101</v>
      </c>
      <c r="K5219">
        <v>0</v>
      </c>
      <c r="L5219">
        <v>0</v>
      </c>
      <c r="M5219">
        <v>0</v>
      </c>
      <c r="N5219">
        <v>0</v>
      </c>
    </row>
    <row r="5220" spans="1:14" x14ac:dyDescent="0.25">
      <c r="A5220" t="s">
        <v>4061</v>
      </c>
      <c r="B5220" t="s">
        <v>75</v>
      </c>
      <c r="C5220" t="s">
        <v>206</v>
      </c>
      <c r="D5220" t="s">
        <v>4062</v>
      </c>
      <c r="E5220">
        <v>116</v>
      </c>
      <c r="F5220">
        <v>22</v>
      </c>
      <c r="G5220">
        <v>91</v>
      </c>
      <c r="H5220">
        <v>3</v>
      </c>
      <c r="I5220">
        <v>0</v>
      </c>
      <c r="J5220">
        <v>0</v>
      </c>
      <c r="K5220">
        <v>0</v>
      </c>
      <c r="L5220">
        <v>0</v>
      </c>
      <c r="M5220">
        <v>0</v>
      </c>
      <c r="N5220">
        <v>0</v>
      </c>
    </row>
    <row r="5221" spans="1:14" x14ac:dyDescent="0.25">
      <c r="A5221" t="s">
        <v>4063</v>
      </c>
      <c r="B5221" t="s">
        <v>75</v>
      </c>
      <c r="C5221" t="s">
        <v>206</v>
      </c>
      <c r="D5221" t="s">
        <v>4064</v>
      </c>
      <c r="E5221">
        <v>99</v>
      </c>
      <c r="F5221">
        <v>17</v>
      </c>
      <c r="G5221">
        <v>82</v>
      </c>
      <c r="H5221">
        <v>0</v>
      </c>
      <c r="I5221">
        <v>0</v>
      </c>
      <c r="J5221">
        <v>17</v>
      </c>
      <c r="K5221">
        <v>0</v>
      </c>
      <c r="L5221">
        <v>0</v>
      </c>
      <c r="M5221">
        <v>0</v>
      </c>
      <c r="N5221">
        <v>0</v>
      </c>
    </row>
    <row r="5222" spans="1:14" x14ac:dyDescent="0.25">
      <c r="A5222" t="s">
        <v>4065</v>
      </c>
      <c r="B5222" t="s">
        <v>75</v>
      </c>
      <c r="C5222" t="s">
        <v>206</v>
      </c>
      <c r="D5222" t="s">
        <v>4066</v>
      </c>
      <c r="E5222">
        <v>116</v>
      </c>
      <c r="F5222">
        <v>22</v>
      </c>
      <c r="G5222">
        <v>91</v>
      </c>
      <c r="H5222">
        <v>3</v>
      </c>
      <c r="I5222">
        <v>0</v>
      </c>
      <c r="J5222">
        <v>0</v>
      </c>
      <c r="K5222">
        <v>0</v>
      </c>
      <c r="L5222">
        <v>0</v>
      </c>
      <c r="M5222">
        <v>0</v>
      </c>
      <c r="N5222">
        <v>0</v>
      </c>
    </row>
    <row r="5223" spans="1:14" x14ac:dyDescent="0.25">
      <c r="A5223" t="s">
        <v>4067</v>
      </c>
      <c r="B5223" t="s">
        <v>75</v>
      </c>
      <c r="C5223" t="s">
        <v>206</v>
      </c>
      <c r="D5223" t="s">
        <v>4068</v>
      </c>
      <c r="E5223">
        <v>15</v>
      </c>
      <c r="F5223">
        <v>3</v>
      </c>
      <c r="G5223">
        <v>10</v>
      </c>
      <c r="H5223">
        <v>2</v>
      </c>
      <c r="I5223">
        <v>0</v>
      </c>
      <c r="J5223">
        <v>101</v>
      </c>
      <c r="K5223">
        <v>0</v>
      </c>
      <c r="L5223">
        <v>0</v>
      </c>
      <c r="M5223">
        <v>0</v>
      </c>
      <c r="N5223">
        <v>0</v>
      </c>
    </row>
    <row r="5224" spans="1:14" x14ac:dyDescent="0.25">
      <c r="A5224" t="s">
        <v>4069</v>
      </c>
      <c r="B5224" t="s">
        <v>75</v>
      </c>
      <c r="C5224" t="s">
        <v>206</v>
      </c>
      <c r="D5224" t="s">
        <v>4050</v>
      </c>
      <c r="E5224">
        <v>101</v>
      </c>
      <c r="F5224">
        <v>31</v>
      </c>
      <c r="G5224">
        <v>69</v>
      </c>
      <c r="H5224">
        <v>1</v>
      </c>
      <c r="I5224">
        <v>0</v>
      </c>
      <c r="J5224">
        <v>15</v>
      </c>
      <c r="K5224">
        <v>0</v>
      </c>
      <c r="L5224">
        <v>0</v>
      </c>
      <c r="M5224">
        <v>0</v>
      </c>
      <c r="N5224">
        <v>0</v>
      </c>
    </row>
    <row r="5225" spans="1:14" x14ac:dyDescent="0.25">
      <c r="A5225" t="s">
        <v>4070</v>
      </c>
      <c r="B5225" t="s">
        <v>75</v>
      </c>
      <c r="C5225" t="s">
        <v>206</v>
      </c>
      <c r="D5225" t="s">
        <v>4052</v>
      </c>
      <c r="E5225">
        <v>15</v>
      </c>
      <c r="F5225">
        <v>4</v>
      </c>
      <c r="G5225">
        <v>9</v>
      </c>
      <c r="H5225">
        <v>2</v>
      </c>
      <c r="I5225">
        <v>0</v>
      </c>
      <c r="J5225">
        <v>101</v>
      </c>
      <c r="K5225">
        <v>0</v>
      </c>
      <c r="L5225">
        <v>0</v>
      </c>
      <c r="M5225">
        <v>0</v>
      </c>
      <c r="N5225">
        <v>0</v>
      </c>
    </row>
    <row r="5226" spans="1:14" x14ac:dyDescent="0.25">
      <c r="A5226" t="s">
        <v>4071</v>
      </c>
      <c r="B5226" t="s">
        <v>75</v>
      </c>
      <c r="C5226" t="s">
        <v>206</v>
      </c>
      <c r="D5226" t="s">
        <v>4054</v>
      </c>
      <c r="E5226">
        <v>99</v>
      </c>
      <c r="F5226">
        <v>17</v>
      </c>
      <c r="G5226">
        <v>82</v>
      </c>
      <c r="H5226">
        <v>0</v>
      </c>
      <c r="I5226">
        <v>0</v>
      </c>
      <c r="J5226">
        <v>17</v>
      </c>
      <c r="K5226">
        <v>0</v>
      </c>
      <c r="L5226">
        <v>0</v>
      </c>
      <c r="M5226">
        <v>0</v>
      </c>
      <c r="N5226">
        <v>0</v>
      </c>
    </row>
    <row r="5227" spans="1:14" x14ac:dyDescent="0.25">
      <c r="A5227" t="s">
        <v>4072</v>
      </c>
      <c r="B5227" t="s">
        <v>75</v>
      </c>
      <c r="C5227" t="s">
        <v>206</v>
      </c>
      <c r="D5227" t="s">
        <v>4056</v>
      </c>
      <c r="E5227">
        <v>0</v>
      </c>
      <c r="F5227">
        <v>0</v>
      </c>
      <c r="G5227">
        <v>0</v>
      </c>
      <c r="H5227">
        <v>0</v>
      </c>
      <c r="I5227">
        <v>0</v>
      </c>
      <c r="J5227">
        <v>0</v>
      </c>
      <c r="K5227">
        <v>68</v>
      </c>
      <c r="L5227">
        <v>67</v>
      </c>
      <c r="M5227">
        <v>1</v>
      </c>
      <c r="N5227">
        <v>0</v>
      </c>
    </row>
    <row r="5228" spans="1:14" x14ac:dyDescent="0.25">
      <c r="A5228" t="s">
        <v>4073</v>
      </c>
      <c r="B5228" t="s">
        <v>75</v>
      </c>
      <c r="C5228" t="s">
        <v>206</v>
      </c>
      <c r="D5228" t="s">
        <v>4058</v>
      </c>
      <c r="E5228">
        <v>0</v>
      </c>
      <c r="F5228">
        <v>0</v>
      </c>
      <c r="G5228">
        <v>0</v>
      </c>
      <c r="H5228">
        <v>0</v>
      </c>
      <c r="I5228">
        <v>0</v>
      </c>
      <c r="J5228">
        <v>0</v>
      </c>
      <c r="K5228">
        <v>52</v>
      </c>
      <c r="L5228">
        <v>52</v>
      </c>
      <c r="M5228">
        <v>0</v>
      </c>
      <c r="N5228">
        <v>0</v>
      </c>
    </row>
    <row r="5229" spans="1:14" x14ac:dyDescent="0.25">
      <c r="A5229" t="s">
        <v>4074</v>
      </c>
      <c r="B5229" t="s">
        <v>75</v>
      </c>
      <c r="C5229" t="s">
        <v>207</v>
      </c>
      <c r="D5229" t="s">
        <v>4060</v>
      </c>
      <c r="E5229">
        <v>2</v>
      </c>
      <c r="F5229">
        <v>0</v>
      </c>
      <c r="G5229">
        <v>2</v>
      </c>
      <c r="H5229">
        <v>0</v>
      </c>
      <c r="I5229">
        <v>0</v>
      </c>
      <c r="J5229">
        <v>30</v>
      </c>
      <c r="K5229">
        <v>0</v>
      </c>
      <c r="L5229">
        <v>0</v>
      </c>
      <c r="M5229">
        <v>0</v>
      </c>
      <c r="N5229">
        <v>0</v>
      </c>
    </row>
    <row r="5230" spans="1:14" x14ac:dyDescent="0.25">
      <c r="A5230" t="s">
        <v>4075</v>
      </c>
      <c r="B5230" t="s">
        <v>75</v>
      </c>
      <c r="C5230" t="s">
        <v>207</v>
      </c>
      <c r="D5230" t="s">
        <v>4062</v>
      </c>
      <c r="E5230">
        <v>32</v>
      </c>
      <c r="F5230">
        <v>14</v>
      </c>
      <c r="G5230">
        <v>18</v>
      </c>
      <c r="H5230">
        <v>0</v>
      </c>
      <c r="I5230">
        <v>0</v>
      </c>
      <c r="J5230">
        <v>0</v>
      </c>
      <c r="K5230">
        <v>0</v>
      </c>
      <c r="L5230">
        <v>0</v>
      </c>
      <c r="M5230">
        <v>0</v>
      </c>
      <c r="N5230">
        <v>0</v>
      </c>
    </row>
    <row r="5231" spans="1:14" x14ac:dyDescent="0.25">
      <c r="A5231" t="s">
        <v>4076</v>
      </c>
      <c r="B5231" t="s">
        <v>75</v>
      </c>
      <c r="C5231" t="s">
        <v>207</v>
      </c>
      <c r="D5231" t="s">
        <v>4064</v>
      </c>
      <c r="E5231">
        <v>28</v>
      </c>
      <c r="F5231">
        <v>13</v>
      </c>
      <c r="G5231">
        <v>15</v>
      </c>
      <c r="H5231">
        <v>0</v>
      </c>
      <c r="I5231">
        <v>0</v>
      </c>
      <c r="J5231">
        <v>4</v>
      </c>
      <c r="K5231">
        <v>0</v>
      </c>
      <c r="L5231">
        <v>0</v>
      </c>
      <c r="M5231">
        <v>0</v>
      </c>
      <c r="N5231">
        <v>0</v>
      </c>
    </row>
    <row r="5232" spans="1:14" x14ac:dyDescent="0.25">
      <c r="A5232" t="s">
        <v>4077</v>
      </c>
      <c r="B5232" t="s">
        <v>75</v>
      </c>
      <c r="C5232" t="s">
        <v>207</v>
      </c>
      <c r="D5232" t="s">
        <v>4066</v>
      </c>
      <c r="E5232">
        <v>32</v>
      </c>
      <c r="F5232">
        <v>14</v>
      </c>
      <c r="G5232">
        <v>18</v>
      </c>
      <c r="H5232">
        <v>0</v>
      </c>
      <c r="I5232">
        <v>0</v>
      </c>
      <c r="J5232">
        <v>0</v>
      </c>
      <c r="K5232">
        <v>0</v>
      </c>
      <c r="L5232">
        <v>0</v>
      </c>
      <c r="M5232">
        <v>0</v>
      </c>
      <c r="N5232">
        <v>0</v>
      </c>
    </row>
    <row r="5233" spans="1:14" x14ac:dyDescent="0.25">
      <c r="A5233" t="s">
        <v>4078</v>
      </c>
      <c r="B5233" t="s">
        <v>75</v>
      </c>
      <c r="C5233" t="s">
        <v>207</v>
      </c>
      <c r="D5233" t="s">
        <v>4068</v>
      </c>
      <c r="E5233">
        <v>2</v>
      </c>
      <c r="F5233">
        <v>1</v>
      </c>
      <c r="G5233">
        <v>1</v>
      </c>
      <c r="H5233">
        <v>0</v>
      </c>
      <c r="I5233">
        <v>0</v>
      </c>
      <c r="J5233">
        <v>30</v>
      </c>
      <c r="K5233">
        <v>0</v>
      </c>
      <c r="L5233">
        <v>0</v>
      </c>
      <c r="M5233">
        <v>0</v>
      </c>
      <c r="N5233">
        <v>0</v>
      </c>
    </row>
    <row r="5234" spans="1:14" x14ac:dyDescent="0.25">
      <c r="A5234" t="s">
        <v>4079</v>
      </c>
      <c r="B5234" t="s">
        <v>75</v>
      </c>
      <c r="C5234" t="s">
        <v>207</v>
      </c>
      <c r="D5234" t="s">
        <v>4050</v>
      </c>
      <c r="E5234">
        <v>30</v>
      </c>
      <c r="F5234">
        <v>15</v>
      </c>
      <c r="G5234">
        <v>15</v>
      </c>
      <c r="H5234">
        <v>0</v>
      </c>
      <c r="I5234">
        <v>0</v>
      </c>
      <c r="J5234">
        <v>2</v>
      </c>
      <c r="K5234">
        <v>0</v>
      </c>
      <c r="L5234">
        <v>0</v>
      </c>
      <c r="M5234">
        <v>0</v>
      </c>
      <c r="N5234">
        <v>0</v>
      </c>
    </row>
    <row r="5235" spans="1:14" x14ac:dyDescent="0.25">
      <c r="A5235" t="s">
        <v>4080</v>
      </c>
      <c r="B5235" t="s">
        <v>75</v>
      </c>
      <c r="C5235" t="s">
        <v>207</v>
      </c>
      <c r="D5235" t="s">
        <v>4052</v>
      </c>
      <c r="E5235">
        <v>2</v>
      </c>
      <c r="F5235">
        <v>0</v>
      </c>
      <c r="G5235">
        <v>2</v>
      </c>
      <c r="H5235">
        <v>0</v>
      </c>
      <c r="I5235">
        <v>0</v>
      </c>
      <c r="J5235">
        <v>30</v>
      </c>
      <c r="K5235">
        <v>0</v>
      </c>
      <c r="L5235">
        <v>0</v>
      </c>
      <c r="M5235">
        <v>0</v>
      </c>
      <c r="N5235">
        <v>0</v>
      </c>
    </row>
    <row r="5236" spans="1:14" x14ac:dyDescent="0.25">
      <c r="A5236" t="s">
        <v>4081</v>
      </c>
      <c r="B5236" t="s">
        <v>75</v>
      </c>
      <c r="C5236" t="s">
        <v>207</v>
      </c>
      <c r="D5236" t="s">
        <v>4054</v>
      </c>
      <c r="E5236">
        <v>29</v>
      </c>
      <c r="F5236">
        <v>13</v>
      </c>
      <c r="G5236">
        <v>16</v>
      </c>
      <c r="H5236">
        <v>0</v>
      </c>
      <c r="I5236">
        <v>0</v>
      </c>
      <c r="J5236">
        <v>3</v>
      </c>
      <c r="K5236">
        <v>0</v>
      </c>
      <c r="L5236">
        <v>0</v>
      </c>
      <c r="M5236">
        <v>0</v>
      </c>
      <c r="N5236">
        <v>0</v>
      </c>
    </row>
    <row r="5237" spans="1:14" x14ac:dyDescent="0.25">
      <c r="A5237" t="s">
        <v>4082</v>
      </c>
      <c r="B5237" t="s">
        <v>75</v>
      </c>
      <c r="C5237" t="s">
        <v>207</v>
      </c>
      <c r="D5237" t="s">
        <v>4056</v>
      </c>
      <c r="E5237">
        <v>0</v>
      </c>
      <c r="F5237">
        <v>0</v>
      </c>
      <c r="G5237">
        <v>0</v>
      </c>
      <c r="H5237">
        <v>0</v>
      </c>
      <c r="I5237">
        <v>0</v>
      </c>
      <c r="J5237">
        <v>0</v>
      </c>
      <c r="K5237">
        <v>21</v>
      </c>
      <c r="L5237">
        <v>21</v>
      </c>
      <c r="M5237">
        <v>0</v>
      </c>
      <c r="N5237">
        <v>0</v>
      </c>
    </row>
    <row r="5238" spans="1:14" x14ac:dyDescent="0.25">
      <c r="A5238" t="s">
        <v>4083</v>
      </c>
      <c r="B5238" t="s">
        <v>75</v>
      </c>
      <c r="C5238" t="s">
        <v>207</v>
      </c>
      <c r="D5238" t="s">
        <v>4058</v>
      </c>
      <c r="E5238">
        <v>0</v>
      </c>
      <c r="F5238">
        <v>0</v>
      </c>
      <c r="G5238">
        <v>0</v>
      </c>
      <c r="H5238">
        <v>0</v>
      </c>
      <c r="I5238">
        <v>0</v>
      </c>
      <c r="J5238">
        <v>0</v>
      </c>
      <c r="K5238">
        <v>17</v>
      </c>
      <c r="L5238">
        <v>17</v>
      </c>
      <c r="M5238">
        <v>0</v>
      </c>
      <c r="N5238">
        <v>0</v>
      </c>
    </row>
    <row r="5239" spans="1:14" x14ac:dyDescent="0.25">
      <c r="A5239" t="s">
        <v>4084</v>
      </c>
      <c r="B5239" t="s">
        <v>75</v>
      </c>
      <c r="C5239" t="s">
        <v>208</v>
      </c>
      <c r="D5239" t="s">
        <v>4060</v>
      </c>
      <c r="E5239">
        <v>20</v>
      </c>
      <c r="F5239">
        <v>8</v>
      </c>
      <c r="G5239">
        <v>11</v>
      </c>
      <c r="H5239">
        <v>1</v>
      </c>
      <c r="I5239">
        <v>0</v>
      </c>
      <c r="J5239">
        <v>52</v>
      </c>
      <c r="K5239">
        <v>0</v>
      </c>
      <c r="L5239">
        <v>0</v>
      </c>
      <c r="M5239">
        <v>0</v>
      </c>
      <c r="N5239">
        <v>0</v>
      </c>
    </row>
    <row r="5240" spans="1:14" x14ac:dyDescent="0.25">
      <c r="A5240" t="s">
        <v>4085</v>
      </c>
      <c r="B5240" t="s">
        <v>75</v>
      </c>
      <c r="C5240" t="s">
        <v>208</v>
      </c>
      <c r="D5240" t="s">
        <v>4062</v>
      </c>
      <c r="E5240">
        <v>72</v>
      </c>
      <c r="F5240">
        <v>23</v>
      </c>
      <c r="G5240">
        <v>48</v>
      </c>
      <c r="H5240">
        <v>1</v>
      </c>
      <c r="I5240">
        <v>0</v>
      </c>
      <c r="J5240">
        <v>0</v>
      </c>
      <c r="K5240">
        <v>0</v>
      </c>
      <c r="L5240">
        <v>0</v>
      </c>
      <c r="M5240">
        <v>0</v>
      </c>
      <c r="N5240">
        <v>0</v>
      </c>
    </row>
    <row r="5241" spans="1:14" x14ac:dyDescent="0.25">
      <c r="A5241" t="s">
        <v>4086</v>
      </c>
      <c r="B5241" t="s">
        <v>75</v>
      </c>
      <c r="C5241" t="s">
        <v>208</v>
      </c>
      <c r="D5241" t="s">
        <v>4064</v>
      </c>
      <c r="E5241">
        <v>48</v>
      </c>
      <c r="F5241">
        <v>11</v>
      </c>
      <c r="G5241">
        <v>37</v>
      </c>
      <c r="H5241">
        <v>0</v>
      </c>
      <c r="I5241">
        <v>0</v>
      </c>
      <c r="J5241">
        <v>24</v>
      </c>
      <c r="K5241">
        <v>0</v>
      </c>
      <c r="L5241">
        <v>0</v>
      </c>
      <c r="M5241">
        <v>0</v>
      </c>
      <c r="N5241">
        <v>0</v>
      </c>
    </row>
    <row r="5242" spans="1:14" x14ac:dyDescent="0.25">
      <c r="A5242" t="s">
        <v>4087</v>
      </c>
      <c r="B5242" t="s">
        <v>75</v>
      </c>
      <c r="C5242" t="s">
        <v>208</v>
      </c>
      <c r="D5242" t="s">
        <v>4066</v>
      </c>
      <c r="E5242">
        <v>72</v>
      </c>
      <c r="F5242">
        <v>23</v>
      </c>
      <c r="G5242">
        <v>48</v>
      </c>
      <c r="H5242">
        <v>1</v>
      </c>
      <c r="I5242">
        <v>0</v>
      </c>
      <c r="J5242">
        <v>0</v>
      </c>
      <c r="K5242">
        <v>0</v>
      </c>
      <c r="L5242">
        <v>0</v>
      </c>
      <c r="M5242">
        <v>0</v>
      </c>
      <c r="N5242">
        <v>0</v>
      </c>
    </row>
    <row r="5243" spans="1:14" x14ac:dyDescent="0.25">
      <c r="A5243" t="s">
        <v>4088</v>
      </c>
      <c r="B5243" t="s">
        <v>75</v>
      </c>
      <c r="C5243" t="s">
        <v>208</v>
      </c>
      <c r="D5243" t="s">
        <v>4068</v>
      </c>
      <c r="E5243">
        <v>20</v>
      </c>
      <c r="F5243">
        <v>9</v>
      </c>
      <c r="G5243">
        <v>10</v>
      </c>
      <c r="H5243">
        <v>1</v>
      </c>
      <c r="I5243">
        <v>0</v>
      </c>
      <c r="J5243">
        <v>52</v>
      </c>
      <c r="K5243">
        <v>0</v>
      </c>
      <c r="L5243">
        <v>0</v>
      </c>
      <c r="M5243">
        <v>0</v>
      </c>
      <c r="N5243">
        <v>0</v>
      </c>
    </row>
    <row r="5244" spans="1:14" x14ac:dyDescent="0.25">
      <c r="A5244" t="s">
        <v>4089</v>
      </c>
      <c r="B5244" t="s">
        <v>75</v>
      </c>
      <c r="C5244" t="s">
        <v>208</v>
      </c>
      <c r="D5244" t="s">
        <v>4050</v>
      </c>
      <c r="E5244">
        <v>52</v>
      </c>
      <c r="F5244">
        <v>19</v>
      </c>
      <c r="G5244">
        <v>33</v>
      </c>
      <c r="H5244">
        <v>0</v>
      </c>
      <c r="I5244">
        <v>0</v>
      </c>
      <c r="J5244">
        <v>20</v>
      </c>
      <c r="K5244">
        <v>0</v>
      </c>
      <c r="L5244">
        <v>0</v>
      </c>
      <c r="M5244">
        <v>0</v>
      </c>
      <c r="N5244">
        <v>0</v>
      </c>
    </row>
    <row r="5245" spans="1:14" x14ac:dyDescent="0.25">
      <c r="A5245" t="s">
        <v>4090</v>
      </c>
      <c r="B5245" t="s">
        <v>75</v>
      </c>
      <c r="C5245" t="s">
        <v>208</v>
      </c>
      <c r="D5245" t="s">
        <v>4052</v>
      </c>
      <c r="E5245">
        <v>20</v>
      </c>
      <c r="F5245">
        <v>8</v>
      </c>
      <c r="G5245">
        <v>11</v>
      </c>
      <c r="H5245">
        <v>1</v>
      </c>
      <c r="I5245">
        <v>0</v>
      </c>
      <c r="J5245">
        <v>52</v>
      </c>
      <c r="K5245">
        <v>0</v>
      </c>
      <c r="L5245">
        <v>0</v>
      </c>
      <c r="M5245">
        <v>0</v>
      </c>
      <c r="N5245">
        <v>0</v>
      </c>
    </row>
    <row r="5246" spans="1:14" x14ac:dyDescent="0.25">
      <c r="A5246" t="s">
        <v>4091</v>
      </c>
      <c r="B5246" t="s">
        <v>75</v>
      </c>
      <c r="C5246" t="s">
        <v>208</v>
      </c>
      <c r="D5246" t="s">
        <v>4054</v>
      </c>
      <c r="E5246">
        <v>48</v>
      </c>
      <c r="F5246">
        <v>11</v>
      </c>
      <c r="G5246">
        <v>37</v>
      </c>
      <c r="H5246">
        <v>0</v>
      </c>
      <c r="I5246">
        <v>0</v>
      </c>
      <c r="J5246">
        <v>24</v>
      </c>
      <c r="K5246">
        <v>0</v>
      </c>
      <c r="L5246">
        <v>0</v>
      </c>
      <c r="M5246">
        <v>0</v>
      </c>
      <c r="N5246">
        <v>0</v>
      </c>
    </row>
    <row r="5247" spans="1:14" x14ac:dyDescent="0.25">
      <c r="A5247" t="s">
        <v>4092</v>
      </c>
      <c r="B5247" t="s">
        <v>75</v>
      </c>
      <c r="C5247" t="s">
        <v>208</v>
      </c>
      <c r="D5247" t="s">
        <v>4056</v>
      </c>
      <c r="E5247">
        <v>0</v>
      </c>
      <c r="F5247">
        <v>0</v>
      </c>
      <c r="G5247">
        <v>0</v>
      </c>
      <c r="H5247">
        <v>0</v>
      </c>
      <c r="I5247">
        <v>0</v>
      </c>
      <c r="J5247">
        <v>0</v>
      </c>
      <c r="K5247">
        <v>48</v>
      </c>
      <c r="L5247">
        <v>47</v>
      </c>
      <c r="M5247">
        <v>1</v>
      </c>
      <c r="N5247">
        <v>0</v>
      </c>
    </row>
    <row r="5248" spans="1:14" x14ac:dyDescent="0.25">
      <c r="A5248" t="s">
        <v>4093</v>
      </c>
      <c r="B5248" t="s">
        <v>75</v>
      </c>
      <c r="C5248" t="s">
        <v>208</v>
      </c>
      <c r="D5248" t="s">
        <v>4058</v>
      </c>
      <c r="E5248">
        <v>0</v>
      </c>
      <c r="F5248">
        <v>0</v>
      </c>
      <c r="G5248">
        <v>0</v>
      </c>
      <c r="H5248">
        <v>0</v>
      </c>
      <c r="I5248">
        <v>0</v>
      </c>
      <c r="J5248">
        <v>0</v>
      </c>
      <c r="K5248">
        <v>43</v>
      </c>
      <c r="L5248">
        <v>42</v>
      </c>
      <c r="M5248">
        <v>1</v>
      </c>
      <c r="N5248">
        <v>0</v>
      </c>
    </row>
    <row r="5249" spans="1:14" x14ac:dyDescent="0.25">
      <c r="A5249" t="s">
        <v>4094</v>
      </c>
      <c r="B5249" t="s">
        <v>75</v>
      </c>
      <c r="C5249" t="s">
        <v>209</v>
      </c>
      <c r="D5249" t="s">
        <v>4060</v>
      </c>
      <c r="E5249">
        <v>19</v>
      </c>
      <c r="F5249">
        <v>5</v>
      </c>
      <c r="G5249">
        <v>13</v>
      </c>
      <c r="H5249">
        <v>0</v>
      </c>
      <c r="I5249">
        <v>1</v>
      </c>
      <c r="J5249">
        <v>38</v>
      </c>
      <c r="K5249">
        <v>0</v>
      </c>
      <c r="L5249">
        <v>0</v>
      </c>
      <c r="M5249">
        <v>0</v>
      </c>
      <c r="N5249">
        <v>0</v>
      </c>
    </row>
    <row r="5250" spans="1:14" x14ac:dyDescent="0.25">
      <c r="A5250" t="s">
        <v>4095</v>
      </c>
      <c r="B5250" t="s">
        <v>75</v>
      </c>
      <c r="C5250" t="s">
        <v>209</v>
      </c>
      <c r="D5250" t="s">
        <v>4062</v>
      </c>
      <c r="E5250">
        <v>57</v>
      </c>
      <c r="F5250">
        <v>12</v>
      </c>
      <c r="G5250">
        <v>44</v>
      </c>
      <c r="H5250">
        <v>0</v>
      </c>
      <c r="I5250">
        <v>1</v>
      </c>
      <c r="J5250">
        <v>0</v>
      </c>
      <c r="K5250">
        <v>0</v>
      </c>
      <c r="L5250">
        <v>0</v>
      </c>
      <c r="M5250">
        <v>0</v>
      </c>
      <c r="N5250">
        <v>0</v>
      </c>
    </row>
    <row r="5251" spans="1:14" x14ac:dyDescent="0.25">
      <c r="A5251" t="s">
        <v>4096</v>
      </c>
      <c r="B5251" t="s">
        <v>75</v>
      </c>
      <c r="C5251" t="s">
        <v>209</v>
      </c>
      <c r="D5251" t="s">
        <v>4064</v>
      </c>
      <c r="E5251">
        <v>36</v>
      </c>
      <c r="F5251">
        <v>8</v>
      </c>
      <c r="G5251">
        <v>28</v>
      </c>
      <c r="H5251">
        <v>0</v>
      </c>
      <c r="I5251">
        <v>0</v>
      </c>
      <c r="J5251">
        <v>21</v>
      </c>
      <c r="K5251">
        <v>0</v>
      </c>
      <c r="L5251">
        <v>0</v>
      </c>
      <c r="M5251">
        <v>0</v>
      </c>
      <c r="N5251">
        <v>0</v>
      </c>
    </row>
  </sheetData>
  <sheetProtection sheet="1" objects="1" scenarios="1"/>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399"/>
  <sheetViews>
    <sheetView workbookViewId="0"/>
  </sheetViews>
  <sheetFormatPr defaultRowHeight="13.2" x14ac:dyDescent="0.25"/>
  <cols>
    <col min="1" max="1" width="61.21875" bestFit="1" customWidth="1"/>
    <col min="2" max="2" width="31.33203125" bestFit="1" customWidth="1"/>
    <col min="3" max="3" width="30.6640625" bestFit="1" customWidth="1"/>
    <col min="4" max="4" width="8" bestFit="1" customWidth="1"/>
    <col min="5" max="5" width="6.77734375" bestFit="1" customWidth="1"/>
    <col min="6" max="6" width="25.109375" bestFit="1" customWidth="1"/>
    <col min="7" max="7" width="25.5546875" bestFit="1" customWidth="1"/>
    <col min="8" max="8" width="13" bestFit="1" customWidth="1"/>
    <col min="9" max="9" width="11.77734375" bestFit="1" customWidth="1"/>
    <col min="10" max="10" width="30.21875" bestFit="1" customWidth="1"/>
    <col min="11" max="11" width="30.6640625" bestFit="1" customWidth="1"/>
    <col min="12" max="12" width="13" bestFit="1" customWidth="1"/>
    <col min="13" max="13" width="11.77734375" bestFit="1" customWidth="1"/>
    <col min="14" max="14" width="30.21875" bestFit="1" customWidth="1"/>
    <col min="15" max="15" width="30.6640625" bestFit="1" customWidth="1"/>
    <col min="16" max="17" width="20.33203125" bestFit="1" customWidth="1"/>
    <col min="18" max="18" width="15.109375" bestFit="1" customWidth="1"/>
  </cols>
  <sheetData>
    <row r="1" spans="1:18" x14ac:dyDescent="0.25">
      <c r="A1" t="s">
        <v>4036</v>
      </c>
      <c r="B1" t="s">
        <v>286</v>
      </c>
      <c r="C1" t="s">
        <v>4037</v>
      </c>
      <c r="D1" t="s">
        <v>4039</v>
      </c>
      <c r="E1" t="s">
        <v>4046</v>
      </c>
      <c r="F1" t="s">
        <v>9309</v>
      </c>
      <c r="G1" t="s">
        <v>9310</v>
      </c>
      <c r="H1" t="s">
        <v>9311</v>
      </c>
      <c r="I1" t="s">
        <v>9312</v>
      </c>
      <c r="J1" t="s">
        <v>9313</v>
      </c>
      <c r="K1" t="s">
        <v>9314</v>
      </c>
      <c r="L1" t="s">
        <v>9315</v>
      </c>
      <c r="M1" t="s">
        <v>9316</v>
      </c>
      <c r="N1" t="s">
        <v>9317</v>
      </c>
      <c r="O1" t="s">
        <v>9318</v>
      </c>
      <c r="P1" t="s">
        <v>9319</v>
      </c>
      <c r="Q1" t="s">
        <v>9320</v>
      </c>
      <c r="R1" t="s">
        <v>4044</v>
      </c>
    </row>
    <row r="2" spans="1:18" x14ac:dyDescent="0.25">
      <c r="A2" t="s">
        <v>9321</v>
      </c>
      <c r="B2" t="s">
        <v>72</v>
      </c>
      <c r="C2" t="s">
        <v>92</v>
      </c>
      <c r="D2">
        <v>3331</v>
      </c>
      <c r="E2">
        <v>2964</v>
      </c>
      <c r="F2">
        <v>357</v>
      </c>
      <c r="G2">
        <v>10</v>
      </c>
      <c r="H2">
        <v>3319</v>
      </c>
      <c r="I2">
        <v>2980</v>
      </c>
      <c r="J2">
        <v>333</v>
      </c>
      <c r="K2">
        <v>6</v>
      </c>
      <c r="L2">
        <v>3093</v>
      </c>
      <c r="M2">
        <v>2800</v>
      </c>
      <c r="N2">
        <v>288</v>
      </c>
      <c r="O2">
        <v>5</v>
      </c>
      <c r="P2">
        <v>12</v>
      </c>
      <c r="Q2">
        <v>238</v>
      </c>
      <c r="R2">
        <v>0</v>
      </c>
    </row>
    <row r="3" spans="1:18" x14ac:dyDescent="0.25">
      <c r="A3" t="s">
        <v>9322</v>
      </c>
      <c r="B3" t="s">
        <v>72</v>
      </c>
      <c r="C3" t="s">
        <v>191</v>
      </c>
      <c r="D3">
        <v>17</v>
      </c>
      <c r="E3">
        <v>15</v>
      </c>
      <c r="F3">
        <v>2</v>
      </c>
      <c r="G3">
        <v>0</v>
      </c>
      <c r="H3">
        <v>17</v>
      </c>
      <c r="I3">
        <v>15</v>
      </c>
      <c r="J3">
        <v>2</v>
      </c>
      <c r="K3">
        <v>0</v>
      </c>
      <c r="L3">
        <v>16</v>
      </c>
      <c r="M3">
        <v>15</v>
      </c>
      <c r="N3">
        <v>1</v>
      </c>
      <c r="O3">
        <v>0</v>
      </c>
      <c r="P3">
        <v>0</v>
      </c>
      <c r="Q3">
        <v>1</v>
      </c>
      <c r="R3">
        <v>0</v>
      </c>
    </row>
    <row r="4" spans="1:18" x14ac:dyDescent="0.25">
      <c r="A4" t="s">
        <v>9323</v>
      </c>
      <c r="B4" t="s">
        <v>72</v>
      </c>
      <c r="C4" t="s">
        <v>120</v>
      </c>
      <c r="D4">
        <v>21</v>
      </c>
      <c r="E4">
        <v>20</v>
      </c>
      <c r="F4">
        <v>1</v>
      </c>
      <c r="G4">
        <v>0</v>
      </c>
      <c r="H4">
        <v>21</v>
      </c>
      <c r="I4">
        <v>21</v>
      </c>
      <c r="J4">
        <v>0</v>
      </c>
      <c r="K4">
        <v>0</v>
      </c>
      <c r="L4">
        <v>14</v>
      </c>
      <c r="M4">
        <v>14</v>
      </c>
      <c r="N4">
        <v>0</v>
      </c>
      <c r="O4">
        <v>0</v>
      </c>
      <c r="P4">
        <v>0</v>
      </c>
      <c r="Q4">
        <v>7</v>
      </c>
      <c r="R4">
        <v>0</v>
      </c>
    </row>
    <row r="5" spans="1:18" x14ac:dyDescent="0.25">
      <c r="A5" t="s">
        <v>9324</v>
      </c>
      <c r="B5" t="s">
        <v>72</v>
      </c>
      <c r="C5" t="s">
        <v>211</v>
      </c>
      <c r="D5">
        <v>4</v>
      </c>
      <c r="E5">
        <v>4</v>
      </c>
      <c r="F5">
        <v>0</v>
      </c>
      <c r="G5">
        <v>0</v>
      </c>
      <c r="H5">
        <v>4</v>
      </c>
      <c r="I5">
        <v>4</v>
      </c>
      <c r="J5">
        <v>0</v>
      </c>
      <c r="K5">
        <v>0</v>
      </c>
      <c r="L5">
        <v>4</v>
      </c>
      <c r="M5">
        <v>4</v>
      </c>
      <c r="N5">
        <v>0</v>
      </c>
      <c r="O5">
        <v>0</v>
      </c>
      <c r="P5">
        <v>0</v>
      </c>
      <c r="Q5">
        <v>0</v>
      </c>
      <c r="R5">
        <v>0</v>
      </c>
    </row>
    <row r="6" spans="1:18" x14ac:dyDescent="0.25">
      <c r="A6" t="s">
        <v>9325</v>
      </c>
      <c r="B6" t="s">
        <v>72</v>
      </c>
      <c r="C6" t="s">
        <v>163</v>
      </c>
      <c r="D6">
        <v>17</v>
      </c>
      <c r="E6">
        <v>15</v>
      </c>
      <c r="F6">
        <v>2</v>
      </c>
      <c r="G6">
        <v>0</v>
      </c>
      <c r="H6">
        <v>17</v>
      </c>
      <c r="I6">
        <v>15</v>
      </c>
      <c r="J6">
        <v>2</v>
      </c>
      <c r="K6">
        <v>0</v>
      </c>
      <c r="L6">
        <v>17</v>
      </c>
      <c r="M6">
        <v>15</v>
      </c>
      <c r="N6">
        <v>2</v>
      </c>
      <c r="O6">
        <v>0</v>
      </c>
      <c r="P6">
        <v>0</v>
      </c>
      <c r="Q6">
        <v>0</v>
      </c>
      <c r="R6">
        <v>0</v>
      </c>
    </row>
    <row r="7" spans="1:18" x14ac:dyDescent="0.25">
      <c r="A7" t="s">
        <v>9326</v>
      </c>
      <c r="B7" t="s">
        <v>72</v>
      </c>
      <c r="C7" t="s">
        <v>195</v>
      </c>
      <c r="D7">
        <v>13</v>
      </c>
      <c r="E7">
        <v>7</v>
      </c>
      <c r="F7">
        <v>6</v>
      </c>
      <c r="G7">
        <v>0</v>
      </c>
      <c r="H7">
        <v>13</v>
      </c>
      <c r="I7">
        <v>7</v>
      </c>
      <c r="J7">
        <v>6</v>
      </c>
      <c r="K7">
        <v>0</v>
      </c>
      <c r="L7">
        <v>12</v>
      </c>
      <c r="M7">
        <v>7</v>
      </c>
      <c r="N7">
        <v>5</v>
      </c>
      <c r="O7">
        <v>0</v>
      </c>
      <c r="P7">
        <v>0</v>
      </c>
      <c r="Q7">
        <v>1</v>
      </c>
      <c r="R7">
        <v>0</v>
      </c>
    </row>
    <row r="8" spans="1:18" x14ac:dyDescent="0.25">
      <c r="A8" t="s">
        <v>9327</v>
      </c>
      <c r="B8" t="s">
        <v>72</v>
      </c>
      <c r="C8" t="s">
        <v>189</v>
      </c>
      <c r="D8">
        <v>8</v>
      </c>
      <c r="E8">
        <v>8</v>
      </c>
      <c r="F8">
        <v>0</v>
      </c>
      <c r="G8">
        <v>0</v>
      </c>
      <c r="H8">
        <v>8</v>
      </c>
      <c r="I8">
        <v>8</v>
      </c>
      <c r="J8">
        <v>0</v>
      </c>
      <c r="K8">
        <v>0</v>
      </c>
      <c r="L8">
        <v>7</v>
      </c>
      <c r="M8">
        <v>7</v>
      </c>
      <c r="N8">
        <v>0</v>
      </c>
      <c r="O8">
        <v>0</v>
      </c>
      <c r="P8">
        <v>0</v>
      </c>
      <c r="Q8">
        <v>1</v>
      </c>
      <c r="R8">
        <v>0</v>
      </c>
    </row>
    <row r="9" spans="1:18" x14ac:dyDescent="0.25">
      <c r="A9" t="s">
        <v>9328</v>
      </c>
      <c r="B9" t="s">
        <v>72</v>
      </c>
      <c r="C9" t="s">
        <v>238</v>
      </c>
      <c r="D9">
        <v>10</v>
      </c>
      <c r="E9">
        <v>9</v>
      </c>
      <c r="F9">
        <v>1</v>
      </c>
      <c r="G9">
        <v>0</v>
      </c>
      <c r="H9">
        <v>10</v>
      </c>
      <c r="I9">
        <v>9</v>
      </c>
      <c r="J9">
        <v>1</v>
      </c>
      <c r="K9">
        <v>0</v>
      </c>
      <c r="L9">
        <v>9</v>
      </c>
      <c r="M9">
        <v>8</v>
      </c>
      <c r="N9">
        <v>1</v>
      </c>
      <c r="O9">
        <v>0</v>
      </c>
      <c r="P9">
        <v>0</v>
      </c>
      <c r="Q9">
        <v>1</v>
      </c>
      <c r="R9">
        <v>0</v>
      </c>
    </row>
    <row r="10" spans="1:18" x14ac:dyDescent="0.25">
      <c r="A10" t="s">
        <v>9329</v>
      </c>
      <c r="B10" t="s">
        <v>72</v>
      </c>
      <c r="C10" t="s">
        <v>122</v>
      </c>
      <c r="D10">
        <v>9</v>
      </c>
      <c r="E10">
        <v>8</v>
      </c>
      <c r="F10">
        <v>1</v>
      </c>
      <c r="G10">
        <v>0</v>
      </c>
      <c r="H10">
        <v>9</v>
      </c>
      <c r="I10">
        <v>8</v>
      </c>
      <c r="J10">
        <v>1</v>
      </c>
      <c r="K10">
        <v>0</v>
      </c>
      <c r="L10">
        <v>9</v>
      </c>
      <c r="M10">
        <v>8</v>
      </c>
      <c r="N10">
        <v>1</v>
      </c>
      <c r="O10">
        <v>0</v>
      </c>
      <c r="P10">
        <v>0</v>
      </c>
      <c r="Q10">
        <v>0</v>
      </c>
      <c r="R10">
        <v>0</v>
      </c>
    </row>
    <row r="11" spans="1:18" x14ac:dyDescent="0.25">
      <c r="A11" t="s">
        <v>9330</v>
      </c>
      <c r="B11" t="s">
        <v>72</v>
      </c>
      <c r="C11" t="s">
        <v>214</v>
      </c>
      <c r="D11">
        <v>12</v>
      </c>
      <c r="E11">
        <v>10</v>
      </c>
      <c r="F11">
        <v>2</v>
      </c>
      <c r="G11">
        <v>0</v>
      </c>
      <c r="H11">
        <v>12</v>
      </c>
      <c r="I11">
        <v>10</v>
      </c>
      <c r="J11">
        <v>2</v>
      </c>
      <c r="K11">
        <v>0</v>
      </c>
      <c r="L11">
        <v>12</v>
      </c>
      <c r="M11">
        <v>10</v>
      </c>
      <c r="N11">
        <v>2</v>
      </c>
      <c r="O11">
        <v>0</v>
      </c>
      <c r="P11">
        <v>0</v>
      </c>
      <c r="Q11">
        <v>0</v>
      </c>
      <c r="R11">
        <v>0</v>
      </c>
    </row>
    <row r="12" spans="1:18" x14ac:dyDescent="0.25">
      <c r="A12" t="s">
        <v>9331</v>
      </c>
      <c r="B12" t="s">
        <v>72</v>
      </c>
      <c r="C12" t="s">
        <v>260</v>
      </c>
      <c r="D12">
        <v>1</v>
      </c>
      <c r="E12">
        <v>1</v>
      </c>
      <c r="F12">
        <v>0</v>
      </c>
      <c r="G12">
        <v>0</v>
      </c>
      <c r="H12">
        <v>1</v>
      </c>
      <c r="I12">
        <v>1</v>
      </c>
      <c r="J12">
        <v>0</v>
      </c>
      <c r="K12">
        <v>0</v>
      </c>
      <c r="L12">
        <v>1</v>
      </c>
      <c r="M12">
        <v>1</v>
      </c>
      <c r="N12">
        <v>0</v>
      </c>
      <c r="O12">
        <v>0</v>
      </c>
      <c r="P12">
        <v>0</v>
      </c>
      <c r="Q12">
        <v>0</v>
      </c>
      <c r="R12">
        <v>0</v>
      </c>
    </row>
    <row r="13" spans="1:18" x14ac:dyDescent="0.25">
      <c r="A13" t="s">
        <v>9332</v>
      </c>
      <c r="B13" t="s">
        <v>72</v>
      </c>
      <c r="C13" t="s">
        <v>130</v>
      </c>
      <c r="D13">
        <v>19</v>
      </c>
      <c r="E13">
        <v>16</v>
      </c>
      <c r="F13">
        <v>3</v>
      </c>
      <c r="G13">
        <v>0</v>
      </c>
      <c r="H13">
        <v>19</v>
      </c>
      <c r="I13">
        <v>18</v>
      </c>
      <c r="J13">
        <v>1</v>
      </c>
      <c r="K13">
        <v>0</v>
      </c>
      <c r="L13">
        <v>19</v>
      </c>
      <c r="M13">
        <v>18</v>
      </c>
      <c r="N13">
        <v>1</v>
      </c>
      <c r="O13">
        <v>0</v>
      </c>
      <c r="P13">
        <v>0</v>
      </c>
      <c r="Q13">
        <v>0</v>
      </c>
      <c r="R13">
        <v>0</v>
      </c>
    </row>
    <row r="14" spans="1:18" x14ac:dyDescent="0.25">
      <c r="A14" t="s">
        <v>9333</v>
      </c>
      <c r="B14" t="s">
        <v>72</v>
      </c>
      <c r="C14" t="s">
        <v>111</v>
      </c>
      <c r="D14">
        <v>8</v>
      </c>
      <c r="E14">
        <v>8</v>
      </c>
      <c r="F14">
        <v>0</v>
      </c>
      <c r="G14">
        <v>0</v>
      </c>
      <c r="H14">
        <v>8</v>
      </c>
      <c r="I14">
        <v>8</v>
      </c>
      <c r="J14">
        <v>0</v>
      </c>
      <c r="K14">
        <v>0</v>
      </c>
      <c r="L14">
        <v>7</v>
      </c>
      <c r="M14">
        <v>7</v>
      </c>
      <c r="N14">
        <v>0</v>
      </c>
      <c r="O14">
        <v>0</v>
      </c>
      <c r="P14">
        <v>0</v>
      </c>
      <c r="Q14">
        <v>1</v>
      </c>
      <c r="R14">
        <v>0</v>
      </c>
    </row>
    <row r="15" spans="1:18" x14ac:dyDescent="0.25">
      <c r="A15" t="s">
        <v>9334</v>
      </c>
      <c r="B15" t="s">
        <v>72</v>
      </c>
      <c r="C15" t="s">
        <v>143</v>
      </c>
      <c r="D15">
        <v>25</v>
      </c>
      <c r="E15">
        <v>20</v>
      </c>
      <c r="F15">
        <v>5</v>
      </c>
      <c r="G15">
        <v>0</v>
      </c>
      <c r="H15">
        <v>25</v>
      </c>
      <c r="I15">
        <v>21</v>
      </c>
      <c r="J15">
        <v>4</v>
      </c>
      <c r="K15">
        <v>0</v>
      </c>
      <c r="L15">
        <v>23</v>
      </c>
      <c r="M15">
        <v>19</v>
      </c>
      <c r="N15">
        <v>4</v>
      </c>
      <c r="O15">
        <v>0</v>
      </c>
      <c r="P15">
        <v>0</v>
      </c>
      <c r="Q15">
        <v>2</v>
      </c>
      <c r="R15">
        <v>0</v>
      </c>
    </row>
    <row r="16" spans="1:18" x14ac:dyDescent="0.25">
      <c r="A16" t="s">
        <v>9335</v>
      </c>
      <c r="B16" t="s">
        <v>72</v>
      </c>
      <c r="C16" t="s">
        <v>136</v>
      </c>
      <c r="D16">
        <v>13</v>
      </c>
      <c r="E16">
        <v>12</v>
      </c>
      <c r="F16">
        <v>1</v>
      </c>
      <c r="G16">
        <v>0</v>
      </c>
      <c r="H16">
        <v>11</v>
      </c>
      <c r="I16">
        <v>10</v>
      </c>
      <c r="J16">
        <v>1</v>
      </c>
      <c r="K16">
        <v>0</v>
      </c>
      <c r="L16">
        <v>11</v>
      </c>
      <c r="M16">
        <v>10</v>
      </c>
      <c r="N16">
        <v>1</v>
      </c>
      <c r="O16">
        <v>0</v>
      </c>
      <c r="P16">
        <v>2</v>
      </c>
      <c r="Q16">
        <v>2</v>
      </c>
      <c r="R16">
        <v>0</v>
      </c>
    </row>
    <row r="17" spans="1:18" x14ac:dyDescent="0.25">
      <c r="A17" t="s">
        <v>9336</v>
      </c>
      <c r="B17" t="s">
        <v>72</v>
      </c>
      <c r="C17" t="s">
        <v>117</v>
      </c>
      <c r="D17">
        <v>12</v>
      </c>
      <c r="E17">
        <v>11</v>
      </c>
      <c r="F17">
        <v>1</v>
      </c>
      <c r="G17">
        <v>0</v>
      </c>
      <c r="H17">
        <v>12</v>
      </c>
      <c r="I17">
        <v>11</v>
      </c>
      <c r="J17">
        <v>1</v>
      </c>
      <c r="K17">
        <v>0</v>
      </c>
      <c r="L17">
        <v>11</v>
      </c>
      <c r="M17">
        <v>11</v>
      </c>
      <c r="N17">
        <v>0</v>
      </c>
      <c r="O17">
        <v>0</v>
      </c>
      <c r="P17">
        <v>0</v>
      </c>
      <c r="Q17">
        <v>1</v>
      </c>
      <c r="R17">
        <v>0</v>
      </c>
    </row>
    <row r="18" spans="1:18" x14ac:dyDescent="0.25">
      <c r="A18" t="s">
        <v>9337</v>
      </c>
      <c r="B18" t="s">
        <v>72</v>
      </c>
      <c r="C18" t="s">
        <v>110</v>
      </c>
      <c r="D18">
        <v>59</v>
      </c>
      <c r="E18">
        <v>57</v>
      </c>
      <c r="F18">
        <v>2</v>
      </c>
      <c r="G18">
        <v>0</v>
      </c>
      <c r="H18">
        <v>59</v>
      </c>
      <c r="I18">
        <v>57</v>
      </c>
      <c r="J18">
        <v>2</v>
      </c>
      <c r="K18">
        <v>0</v>
      </c>
      <c r="L18">
        <v>57</v>
      </c>
      <c r="M18">
        <v>55</v>
      </c>
      <c r="N18">
        <v>2</v>
      </c>
      <c r="O18">
        <v>0</v>
      </c>
      <c r="P18">
        <v>0</v>
      </c>
      <c r="Q18">
        <v>2</v>
      </c>
      <c r="R18">
        <v>0</v>
      </c>
    </row>
    <row r="19" spans="1:18" x14ac:dyDescent="0.25">
      <c r="A19" t="s">
        <v>9338</v>
      </c>
      <c r="B19" t="s">
        <v>72</v>
      </c>
      <c r="C19" t="s">
        <v>135</v>
      </c>
      <c r="D19">
        <v>72</v>
      </c>
      <c r="E19">
        <v>67</v>
      </c>
      <c r="F19">
        <v>5</v>
      </c>
      <c r="G19">
        <v>0</v>
      </c>
      <c r="H19">
        <v>72</v>
      </c>
      <c r="I19">
        <v>68</v>
      </c>
      <c r="J19">
        <v>4</v>
      </c>
      <c r="K19">
        <v>0</v>
      </c>
      <c r="L19">
        <v>71</v>
      </c>
      <c r="M19">
        <v>67</v>
      </c>
      <c r="N19">
        <v>4</v>
      </c>
      <c r="O19">
        <v>0</v>
      </c>
      <c r="P19">
        <v>0</v>
      </c>
      <c r="Q19">
        <v>1</v>
      </c>
      <c r="R19">
        <v>0</v>
      </c>
    </row>
    <row r="20" spans="1:18" x14ac:dyDescent="0.25">
      <c r="A20" t="s">
        <v>9339</v>
      </c>
      <c r="B20" t="s">
        <v>72</v>
      </c>
      <c r="C20" t="s">
        <v>164</v>
      </c>
      <c r="D20">
        <v>44</v>
      </c>
      <c r="E20">
        <v>42</v>
      </c>
      <c r="F20">
        <v>2</v>
      </c>
      <c r="G20">
        <v>0</v>
      </c>
      <c r="H20">
        <v>44</v>
      </c>
      <c r="I20">
        <v>42</v>
      </c>
      <c r="J20">
        <v>2</v>
      </c>
      <c r="K20">
        <v>0</v>
      </c>
      <c r="L20">
        <v>43</v>
      </c>
      <c r="M20">
        <v>42</v>
      </c>
      <c r="N20">
        <v>1</v>
      </c>
      <c r="O20">
        <v>0</v>
      </c>
      <c r="P20">
        <v>0</v>
      </c>
      <c r="Q20">
        <v>1</v>
      </c>
      <c r="R20">
        <v>0</v>
      </c>
    </row>
    <row r="21" spans="1:18" x14ac:dyDescent="0.25">
      <c r="A21" t="s">
        <v>9340</v>
      </c>
      <c r="B21" t="s">
        <v>72</v>
      </c>
      <c r="C21" t="s">
        <v>95</v>
      </c>
      <c r="D21">
        <v>8</v>
      </c>
      <c r="E21">
        <v>7</v>
      </c>
      <c r="F21">
        <v>1</v>
      </c>
      <c r="G21">
        <v>0</v>
      </c>
      <c r="H21">
        <v>8</v>
      </c>
      <c r="I21">
        <v>8</v>
      </c>
      <c r="J21">
        <v>0</v>
      </c>
      <c r="K21">
        <v>0</v>
      </c>
      <c r="L21">
        <v>8</v>
      </c>
      <c r="M21">
        <v>8</v>
      </c>
      <c r="N21">
        <v>0</v>
      </c>
      <c r="O21">
        <v>0</v>
      </c>
      <c r="P21">
        <v>0</v>
      </c>
      <c r="Q21">
        <v>0</v>
      </c>
      <c r="R21">
        <v>0</v>
      </c>
    </row>
    <row r="22" spans="1:18" x14ac:dyDescent="0.25">
      <c r="A22" t="s">
        <v>9341</v>
      </c>
      <c r="B22" t="s">
        <v>72</v>
      </c>
      <c r="C22" t="s">
        <v>131</v>
      </c>
      <c r="D22">
        <v>37</v>
      </c>
      <c r="E22">
        <v>31</v>
      </c>
      <c r="F22">
        <v>6</v>
      </c>
      <c r="G22">
        <v>0</v>
      </c>
      <c r="H22">
        <v>37</v>
      </c>
      <c r="I22">
        <v>31</v>
      </c>
      <c r="J22">
        <v>6</v>
      </c>
      <c r="K22">
        <v>0</v>
      </c>
      <c r="L22">
        <v>33</v>
      </c>
      <c r="M22">
        <v>28</v>
      </c>
      <c r="N22">
        <v>5</v>
      </c>
      <c r="O22">
        <v>0</v>
      </c>
      <c r="P22">
        <v>0</v>
      </c>
      <c r="Q22">
        <v>4</v>
      </c>
      <c r="R22">
        <v>0</v>
      </c>
    </row>
    <row r="23" spans="1:18" x14ac:dyDescent="0.25">
      <c r="A23" t="s">
        <v>9342</v>
      </c>
      <c r="B23" t="s">
        <v>72</v>
      </c>
      <c r="C23" t="s">
        <v>174</v>
      </c>
      <c r="D23">
        <v>22</v>
      </c>
      <c r="E23">
        <v>20</v>
      </c>
      <c r="F23">
        <v>2</v>
      </c>
      <c r="G23">
        <v>0</v>
      </c>
      <c r="H23">
        <v>22</v>
      </c>
      <c r="I23">
        <v>21</v>
      </c>
      <c r="J23">
        <v>1</v>
      </c>
      <c r="K23">
        <v>0</v>
      </c>
      <c r="L23">
        <v>21</v>
      </c>
      <c r="M23">
        <v>20</v>
      </c>
      <c r="N23">
        <v>1</v>
      </c>
      <c r="O23">
        <v>0</v>
      </c>
      <c r="P23">
        <v>0</v>
      </c>
      <c r="Q23">
        <v>1</v>
      </c>
      <c r="R23">
        <v>0</v>
      </c>
    </row>
    <row r="24" spans="1:18" x14ac:dyDescent="0.25">
      <c r="A24" t="s">
        <v>9343</v>
      </c>
      <c r="B24" t="s">
        <v>72</v>
      </c>
      <c r="C24" t="s">
        <v>107</v>
      </c>
      <c r="D24">
        <v>15</v>
      </c>
      <c r="E24">
        <v>12</v>
      </c>
      <c r="F24">
        <v>3</v>
      </c>
      <c r="G24">
        <v>0</v>
      </c>
      <c r="H24">
        <v>15</v>
      </c>
      <c r="I24">
        <v>12</v>
      </c>
      <c r="J24">
        <v>3</v>
      </c>
      <c r="K24">
        <v>0</v>
      </c>
      <c r="L24">
        <v>13</v>
      </c>
      <c r="M24">
        <v>11</v>
      </c>
      <c r="N24">
        <v>2</v>
      </c>
      <c r="O24">
        <v>0</v>
      </c>
      <c r="P24">
        <v>0</v>
      </c>
      <c r="Q24">
        <v>2</v>
      </c>
      <c r="R24">
        <v>0</v>
      </c>
    </row>
    <row r="25" spans="1:18" x14ac:dyDescent="0.25">
      <c r="A25" t="s">
        <v>9344</v>
      </c>
      <c r="B25" t="s">
        <v>72</v>
      </c>
      <c r="C25" t="s">
        <v>177</v>
      </c>
      <c r="D25">
        <v>2</v>
      </c>
      <c r="E25">
        <v>2</v>
      </c>
      <c r="F25">
        <v>0</v>
      </c>
      <c r="G25">
        <v>0</v>
      </c>
      <c r="H25">
        <v>2</v>
      </c>
      <c r="I25">
        <v>2</v>
      </c>
      <c r="J25">
        <v>0</v>
      </c>
      <c r="K25">
        <v>0</v>
      </c>
      <c r="L25">
        <v>2</v>
      </c>
      <c r="M25">
        <v>2</v>
      </c>
      <c r="N25">
        <v>0</v>
      </c>
      <c r="O25">
        <v>0</v>
      </c>
      <c r="P25">
        <v>0</v>
      </c>
      <c r="Q25">
        <v>0</v>
      </c>
      <c r="R25">
        <v>0</v>
      </c>
    </row>
    <row r="26" spans="1:18" x14ac:dyDescent="0.25">
      <c r="A26" t="s">
        <v>9345</v>
      </c>
      <c r="B26" t="s">
        <v>72</v>
      </c>
      <c r="C26" t="s">
        <v>198</v>
      </c>
      <c r="D26">
        <v>18</v>
      </c>
      <c r="E26">
        <v>17</v>
      </c>
      <c r="F26">
        <v>1</v>
      </c>
      <c r="G26">
        <v>0</v>
      </c>
      <c r="H26">
        <v>17</v>
      </c>
      <c r="I26">
        <v>16</v>
      </c>
      <c r="J26">
        <v>1</v>
      </c>
      <c r="K26">
        <v>0</v>
      </c>
      <c r="L26">
        <v>15</v>
      </c>
      <c r="M26">
        <v>15</v>
      </c>
      <c r="N26">
        <v>0</v>
      </c>
      <c r="O26">
        <v>0</v>
      </c>
      <c r="P26">
        <v>1</v>
      </c>
      <c r="Q26">
        <v>3</v>
      </c>
      <c r="R26">
        <v>0</v>
      </c>
    </row>
    <row r="27" spans="1:18" x14ac:dyDescent="0.25">
      <c r="A27" t="s">
        <v>9346</v>
      </c>
      <c r="B27" t="s">
        <v>72</v>
      </c>
      <c r="C27" t="s">
        <v>158</v>
      </c>
      <c r="D27">
        <v>25</v>
      </c>
      <c r="E27">
        <v>25</v>
      </c>
      <c r="F27">
        <v>0</v>
      </c>
      <c r="G27">
        <v>0</v>
      </c>
      <c r="H27">
        <v>24</v>
      </c>
      <c r="I27">
        <v>24</v>
      </c>
      <c r="J27">
        <v>0</v>
      </c>
      <c r="K27">
        <v>0</v>
      </c>
      <c r="L27">
        <v>24</v>
      </c>
      <c r="M27">
        <v>24</v>
      </c>
      <c r="N27">
        <v>0</v>
      </c>
      <c r="O27">
        <v>0</v>
      </c>
      <c r="P27">
        <v>1</v>
      </c>
      <c r="Q27">
        <v>1</v>
      </c>
      <c r="R27">
        <v>0</v>
      </c>
    </row>
    <row r="28" spans="1:18" x14ac:dyDescent="0.25">
      <c r="A28" t="s">
        <v>9347</v>
      </c>
      <c r="B28" t="s">
        <v>72</v>
      </c>
      <c r="C28" t="s">
        <v>151</v>
      </c>
      <c r="D28">
        <v>2</v>
      </c>
      <c r="E28">
        <v>2</v>
      </c>
      <c r="F28">
        <v>0</v>
      </c>
      <c r="G28">
        <v>0</v>
      </c>
      <c r="H28">
        <v>2</v>
      </c>
      <c r="I28">
        <v>2</v>
      </c>
      <c r="J28">
        <v>0</v>
      </c>
      <c r="K28">
        <v>0</v>
      </c>
      <c r="L28">
        <v>2</v>
      </c>
      <c r="M28">
        <v>2</v>
      </c>
      <c r="N28">
        <v>0</v>
      </c>
      <c r="O28">
        <v>0</v>
      </c>
      <c r="P28">
        <v>0</v>
      </c>
      <c r="Q28">
        <v>0</v>
      </c>
      <c r="R28">
        <v>0</v>
      </c>
    </row>
    <row r="29" spans="1:18" x14ac:dyDescent="0.25">
      <c r="A29" t="s">
        <v>9348</v>
      </c>
      <c r="B29" t="s">
        <v>72</v>
      </c>
      <c r="C29" t="s">
        <v>230</v>
      </c>
      <c r="D29">
        <v>31</v>
      </c>
      <c r="E29">
        <v>26</v>
      </c>
      <c r="F29">
        <v>4</v>
      </c>
      <c r="G29">
        <v>1</v>
      </c>
      <c r="H29">
        <v>31</v>
      </c>
      <c r="I29">
        <v>26</v>
      </c>
      <c r="J29">
        <v>5</v>
      </c>
      <c r="K29">
        <v>0</v>
      </c>
      <c r="L29">
        <v>29</v>
      </c>
      <c r="M29">
        <v>24</v>
      </c>
      <c r="N29">
        <v>5</v>
      </c>
      <c r="O29">
        <v>0</v>
      </c>
      <c r="P29">
        <v>0</v>
      </c>
      <c r="Q29">
        <v>2</v>
      </c>
      <c r="R29">
        <v>0</v>
      </c>
    </row>
    <row r="30" spans="1:18" x14ac:dyDescent="0.25">
      <c r="A30" t="s">
        <v>9349</v>
      </c>
      <c r="B30" t="s">
        <v>72</v>
      </c>
      <c r="C30" t="s">
        <v>167</v>
      </c>
      <c r="D30">
        <v>22</v>
      </c>
      <c r="E30">
        <v>17</v>
      </c>
      <c r="F30">
        <v>5</v>
      </c>
      <c r="G30">
        <v>0</v>
      </c>
      <c r="H30">
        <v>22</v>
      </c>
      <c r="I30">
        <v>17</v>
      </c>
      <c r="J30">
        <v>5</v>
      </c>
      <c r="K30">
        <v>0</v>
      </c>
      <c r="L30">
        <v>19</v>
      </c>
      <c r="M30">
        <v>14</v>
      </c>
      <c r="N30">
        <v>5</v>
      </c>
      <c r="O30">
        <v>0</v>
      </c>
      <c r="P30">
        <v>0</v>
      </c>
      <c r="Q30">
        <v>3</v>
      </c>
      <c r="R30">
        <v>0</v>
      </c>
    </row>
    <row r="31" spans="1:18" x14ac:dyDescent="0.25">
      <c r="A31" t="s">
        <v>9350</v>
      </c>
      <c r="B31" t="s">
        <v>72</v>
      </c>
      <c r="C31" t="s">
        <v>235</v>
      </c>
      <c r="D31">
        <v>8</v>
      </c>
      <c r="E31">
        <v>8</v>
      </c>
      <c r="F31">
        <v>0</v>
      </c>
      <c r="G31">
        <v>0</v>
      </c>
      <c r="H31">
        <v>8</v>
      </c>
      <c r="I31">
        <v>8</v>
      </c>
      <c r="J31">
        <v>0</v>
      </c>
      <c r="K31">
        <v>0</v>
      </c>
      <c r="L31">
        <v>7</v>
      </c>
      <c r="M31">
        <v>7</v>
      </c>
      <c r="N31">
        <v>0</v>
      </c>
      <c r="O31">
        <v>0</v>
      </c>
      <c r="P31">
        <v>0</v>
      </c>
      <c r="Q31">
        <v>1</v>
      </c>
      <c r="R31">
        <v>0</v>
      </c>
    </row>
    <row r="32" spans="1:18" x14ac:dyDescent="0.25">
      <c r="A32" t="s">
        <v>9351</v>
      </c>
      <c r="B32" t="s">
        <v>72</v>
      </c>
      <c r="C32" t="s">
        <v>179</v>
      </c>
      <c r="D32">
        <v>4</v>
      </c>
      <c r="E32">
        <v>3</v>
      </c>
      <c r="F32">
        <v>1</v>
      </c>
      <c r="G32">
        <v>0</v>
      </c>
      <c r="H32">
        <v>4</v>
      </c>
      <c r="I32">
        <v>3</v>
      </c>
      <c r="J32">
        <v>1</v>
      </c>
      <c r="K32">
        <v>0</v>
      </c>
      <c r="L32">
        <v>4</v>
      </c>
      <c r="M32">
        <v>3</v>
      </c>
      <c r="N32">
        <v>1</v>
      </c>
      <c r="O32">
        <v>0</v>
      </c>
      <c r="P32">
        <v>0</v>
      </c>
      <c r="Q32">
        <v>0</v>
      </c>
      <c r="R32">
        <v>0</v>
      </c>
    </row>
    <row r="33" spans="1:18" x14ac:dyDescent="0.25">
      <c r="A33" t="s">
        <v>9352</v>
      </c>
      <c r="B33" t="s">
        <v>72</v>
      </c>
      <c r="C33" t="s">
        <v>105</v>
      </c>
      <c r="D33">
        <v>29</v>
      </c>
      <c r="E33">
        <v>24</v>
      </c>
      <c r="F33">
        <v>5</v>
      </c>
      <c r="G33">
        <v>0</v>
      </c>
      <c r="H33">
        <v>29</v>
      </c>
      <c r="I33">
        <v>24</v>
      </c>
      <c r="J33">
        <v>5</v>
      </c>
      <c r="K33">
        <v>0</v>
      </c>
      <c r="L33">
        <v>28</v>
      </c>
      <c r="M33">
        <v>23</v>
      </c>
      <c r="N33">
        <v>5</v>
      </c>
      <c r="O33">
        <v>0</v>
      </c>
      <c r="P33">
        <v>0</v>
      </c>
      <c r="Q33">
        <v>1</v>
      </c>
      <c r="R33">
        <v>0</v>
      </c>
    </row>
    <row r="34" spans="1:18" x14ac:dyDescent="0.25">
      <c r="A34" t="s">
        <v>9353</v>
      </c>
      <c r="B34" t="s">
        <v>72</v>
      </c>
      <c r="C34" t="s">
        <v>170</v>
      </c>
      <c r="D34">
        <v>16</v>
      </c>
      <c r="E34">
        <v>14</v>
      </c>
      <c r="F34">
        <v>2</v>
      </c>
      <c r="G34">
        <v>0</v>
      </c>
      <c r="H34">
        <v>16</v>
      </c>
      <c r="I34">
        <v>14</v>
      </c>
      <c r="J34">
        <v>2</v>
      </c>
      <c r="K34">
        <v>0</v>
      </c>
      <c r="L34">
        <v>12</v>
      </c>
      <c r="M34">
        <v>10</v>
      </c>
      <c r="N34">
        <v>2</v>
      </c>
      <c r="O34">
        <v>0</v>
      </c>
      <c r="P34">
        <v>0</v>
      </c>
      <c r="Q34">
        <v>4</v>
      </c>
      <c r="R34">
        <v>0</v>
      </c>
    </row>
    <row r="35" spans="1:18" x14ac:dyDescent="0.25">
      <c r="A35" t="s">
        <v>9354</v>
      </c>
      <c r="B35" t="s">
        <v>72</v>
      </c>
      <c r="C35" t="s">
        <v>165</v>
      </c>
      <c r="D35">
        <v>59</v>
      </c>
      <c r="E35">
        <v>51</v>
      </c>
      <c r="F35">
        <v>8</v>
      </c>
      <c r="G35">
        <v>0</v>
      </c>
      <c r="H35">
        <v>59</v>
      </c>
      <c r="I35">
        <v>51</v>
      </c>
      <c r="J35">
        <v>8</v>
      </c>
      <c r="K35">
        <v>0</v>
      </c>
      <c r="L35">
        <v>54</v>
      </c>
      <c r="M35">
        <v>47</v>
      </c>
      <c r="N35">
        <v>7</v>
      </c>
      <c r="O35">
        <v>0</v>
      </c>
      <c r="P35">
        <v>0</v>
      </c>
      <c r="Q35">
        <v>5</v>
      </c>
      <c r="R35">
        <v>0</v>
      </c>
    </row>
    <row r="36" spans="1:18" x14ac:dyDescent="0.25">
      <c r="A36" t="s">
        <v>9355</v>
      </c>
      <c r="B36" t="s">
        <v>72</v>
      </c>
      <c r="C36" t="s">
        <v>132</v>
      </c>
      <c r="D36">
        <v>5</v>
      </c>
      <c r="E36">
        <v>5</v>
      </c>
      <c r="F36">
        <v>0</v>
      </c>
      <c r="G36">
        <v>0</v>
      </c>
      <c r="H36">
        <v>5</v>
      </c>
      <c r="I36">
        <v>5</v>
      </c>
      <c r="J36">
        <v>0</v>
      </c>
      <c r="K36">
        <v>0</v>
      </c>
      <c r="L36">
        <v>5</v>
      </c>
      <c r="M36">
        <v>5</v>
      </c>
      <c r="N36">
        <v>0</v>
      </c>
      <c r="O36">
        <v>0</v>
      </c>
      <c r="P36">
        <v>0</v>
      </c>
      <c r="Q36">
        <v>0</v>
      </c>
      <c r="R36">
        <v>0</v>
      </c>
    </row>
    <row r="37" spans="1:18" x14ac:dyDescent="0.25">
      <c r="A37" t="s">
        <v>9356</v>
      </c>
      <c r="B37" t="s">
        <v>72</v>
      </c>
      <c r="C37" t="s">
        <v>153</v>
      </c>
      <c r="D37">
        <v>29</v>
      </c>
      <c r="E37">
        <v>26</v>
      </c>
      <c r="F37">
        <v>3</v>
      </c>
      <c r="G37">
        <v>0</v>
      </c>
      <c r="H37">
        <v>29</v>
      </c>
      <c r="I37">
        <v>26</v>
      </c>
      <c r="J37">
        <v>3</v>
      </c>
      <c r="K37">
        <v>0</v>
      </c>
      <c r="L37">
        <v>25</v>
      </c>
      <c r="M37">
        <v>23</v>
      </c>
      <c r="N37">
        <v>2</v>
      </c>
      <c r="O37">
        <v>0</v>
      </c>
      <c r="P37">
        <v>0</v>
      </c>
      <c r="Q37">
        <v>4</v>
      </c>
      <c r="R37">
        <v>0</v>
      </c>
    </row>
    <row r="38" spans="1:18" x14ac:dyDescent="0.25">
      <c r="A38" t="s">
        <v>9357</v>
      </c>
      <c r="B38" t="s">
        <v>72</v>
      </c>
      <c r="C38" t="s">
        <v>176</v>
      </c>
      <c r="D38">
        <v>18</v>
      </c>
      <c r="E38">
        <v>16</v>
      </c>
      <c r="F38">
        <v>2</v>
      </c>
      <c r="G38">
        <v>0</v>
      </c>
      <c r="H38">
        <v>18</v>
      </c>
      <c r="I38">
        <v>16</v>
      </c>
      <c r="J38">
        <v>2</v>
      </c>
      <c r="K38">
        <v>0</v>
      </c>
      <c r="L38">
        <v>16</v>
      </c>
      <c r="M38">
        <v>15</v>
      </c>
      <c r="N38">
        <v>1</v>
      </c>
      <c r="O38">
        <v>0</v>
      </c>
      <c r="P38">
        <v>0</v>
      </c>
      <c r="Q38">
        <v>2</v>
      </c>
      <c r="R38">
        <v>0</v>
      </c>
    </row>
    <row r="39" spans="1:18" x14ac:dyDescent="0.25">
      <c r="A39" t="s">
        <v>9358</v>
      </c>
      <c r="B39" t="s">
        <v>72</v>
      </c>
      <c r="C39" t="s">
        <v>108</v>
      </c>
      <c r="D39">
        <v>26</v>
      </c>
      <c r="E39">
        <v>21</v>
      </c>
      <c r="F39">
        <v>4</v>
      </c>
      <c r="G39">
        <v>1</v>
      </c>
      <c r="H39">
        <v>26</v>
      </c>
      <c r="I39">
        <v>22</v>
      </c>
      <c r="J39">
        <v>3</v>
      </c>
      <c r="K39">
        <v>1</v>
      </c>
      <c r="L39">
        <v>25</v>
      </c>
      <c r="M39">
        <v>21</v>
      </c>
      <c r="N39">
        <v>3</v>
      </c>
      <c r="O39">
        <v>1</v>
      </c>
      <c r="P39">
        <v>0</v>
      </c>
      <c r="Q39">
        <v>1</v>
      </c>
      <c r="R39">
        <v>0</v>
      </c>
    </row>
    <row r="40" spans="1:18" x14ac:dyDescent="0.25">
      <c r="A40" t="s">
        <v>9359</v>
      </c>
      <c r="B40" t="s">
        <v>72</v>
      </c>
      <c r="C40" t="s">
        <v>228</v>
      </c>
      <c r="D40">
        <v>4</v>
      </c>
      <c r="E40">
        <v>4</v>
      </c>
      <c r="F40">
        <v>0</v>
      </c>
      <c r="G40">
        <v>0</v>
      </c>
      <c r="H40">
        <v>4</v>
      </c>
      <c r="I40">
        <v>4</v>
      </c>
      <c r="J40">
        <v>0</v>
      </c>
      <c r="K40">
        <v>0</v>
      </c>
      <c r="L40">
        <v>3</v>
      </c>
      <c r="M40">
        <v>3</v>
      </c>
      <c r="N40">
        <v>0</v>
      </c>
      <c r="O40">
        <v>0</v>
      </c>
      <c r="P40">
        <v>0</v>
      </c>
      <c r="Q40">
        <v>1</v>
      </c>
      <c r="R40">
        <v>0</v>
      </c>
    </row>
    <row r="41" spans="1:18" x14ac:dyDescent="0.25">
      <c r="A41" t="s">
        <v>9360</v>
      </c>
      <c r="B41" t="s">
        <v>72</v>
      </c>
      <c r="C41" t="s">
        <v>217</v>
      </c>
      <c r="D41">
        <v>3</v>
      </c>
      <c r="E41">
        <v>3</v>
      </c>
      <c r="F41">
        <v>0</v>
      </c>
      <c r="G41">
        <v>0</v>
      </c>
      <c r="H41">
        <v>3</v>
      </c>
      <c r="I41">
        <v>3</v>
      </c>
      <c r="J41">
        <v>0</v>
      </c>
      <c r="K41">
        <v>0</v>
      </c>
      <c r="L41">
        <v>3</v>
      </c>
      <c r="M41">
        <v>3</v>
      </c>
      <c r="N41">
        <v>0</v>
      </c>
      <c r="O41">
        <v>0</v>
      </c>
      <c r="P41">
        <v>0</v>
      </c>
      <c r="Q41">
        <v>0</v>
      </c>
      <c r="R41">
        <v>0</v>
      </c>
    </row>
    <row r="42" spans="1:18" x14ac:dyDescent="0.25">
      <c r="A42" t="s">
        <v>9361</v>
      </c>
      <c r="B42" t="s">
        <v>72</v>
      </c>
      <c r="C42" t="s">
        <v>146</v>
      </c>
      <c r="D42">
        <v>32</v>
      </c>
      <c r="E42">
        <v>24</v>
      </c>
      <c r="F42">
        <v>8</v>
      </c>
      <c r="G42">
        <v>0</v>
      </c>
      <c r="H42">
        <v>32</v>
      </c>
      <c r="I42">
        <v>24</v>
      </c>
      <c r="J42">
        <v>8</v>
      </c>
      <c r="K42">
        <v>0</v>
      </c>
      <c r="L42">
        <v>31</v>
      </c>
      <c r="M42">
        <v>23</v>
      </c>
      <c r="N42">
        <v>8</v>
      </c>
      <c r="O42">
        <v>0</v>
      </c>
      <c r="P42">
        <v>0</v>
      </c>
      <c r="Q42">
        <v>1</v>
      </c>
      <c r="R42">
        <v>0</v>
      </c>
    </row>
    <row r="43" spans="1:18" x14ac:dyDescent="0.25">
      <c r="A43" t="s">
        <v>9362</v>
      </c>
      <c r="B43" t="s">
        <v>72</v>
      </c>
      <c r="C43" t="s">
        <v>121</v>
      </c>
      <c r="D43">
        <v>64</v>
      </c>
      <c r="E43">
        <v>50</v>
      </c>
      <c r="F43">
        <v>14</v>
      </c>
      <c r="G43">
        <v>0</v>
      </c>
      <c r="H43">
        <v>64</v>
      </c>
      <c r="I43">
        <v>52</v>
      </c>
      <c r="J43">
        <v>12</v>
      </c>
      <c r="K43">
        <v>0</v>
      </c>
      <c r="L43">
        <v>62</v>
      </c>
      <c r="M43">
        <v>51</v>
      </c>
      <c r="N43">
        <v>11</v>
      </c>
      <c r="O43">
        <v>0</v>
      </c>
      <c r="P43">
        <v>0</v>
      </c>
      <c r="Q43">
        <v>2</v>
      </c>
      <c r="R43">
        <v>0</v>
      </c>
    </row>
    <row r="44" spans="1:18" x14ac:dyDescent="0.25">
      <c r="A44" t="s">
        <v>9363</v>
      </c>
      <c r="B44" t="s">
        <v>72</v>
      </c>
      <c r="C44" t="s">
        <v>155</v>
      </c>
      <c r="D44">
        <v>93</v>
      </c>
      <c r="E44">
        <v>78</v>
      </c>
      <c r="F44">
        <v>15</v>
      </c>
      <c r="G44">
        <v>0</v>
      </c>
      <c r="H44">
        <v>93</v>
      </c>
      <c r="I44">
        <v>78</v>
      </c>
      <c r="J44">
        <v>15</v>
      </c>
      <c r="K44">
        <v>0</v>
      </c>
      <c r="L44">
        <v>81</v>
      </c>
      <c r="M44">
        <v>68</v>
      </c>
      <c r="N44">
        <v>13</v>
      </c>
      <c r="O44">
        <v>0</v>
      </c>
      <c r="P44">
        <v>0</v>
      </c>
      <c r="Q44">
        <v>12</v>
      </c>
      <c r="R44">
        <v>0</v>
      </c>
    </row>
    <row r="45" spans="1:18" x14ac:dyDescent="0.25">
      <c r="A45" t="s">
        <v>9364</v>
      </c>
      <c r="B45" t="s">
        <v>72</v>
      </c>
      <c r="C45" t="s">
        <v>222</v>
      </c>
      <c r="D45">
        <v>7</v>
      </c>
      <c r="E45">
        <v>6</v>
      </c>
      <c r="F45">
        <v>1</v>
      </c>
      <c r="G45">
        <v>0</v>
      </c>
      <c r="H45">
        <v>7</v>
      </c>
      <c r="I45">
        <v>6</v>
      </c>
      <c r="J45">
        <v>1</v>
      </c>
      <c r="K45">
        <v>0</v>
      </c>
      <c r="L45">
        <v>7</v>
      </c>
      <c r="M45">
        <v>6</v>
      </c>
      <c r="N45">
        <v>1</v>
      </c>
      <c r="O45">
        <v>0</v>
      </c>
      <c r="P45">
        <v>0</v>
      </c>
      <c r="Q45">
        <v>0</v>
      </c>
      <c r="R45">
        <v>0</v>
      </c>
    </row>
    <row r="46" spans="1:18" x14ac:dyDescent="0.25">
      <c r="A46" t="s">
        <v>9365</v>
      </c>
      <c r="B46" t="s">
        <v>72</v>
      </c>
      <c r="C46" t="s">
        <v>119</v>
      </c>
      <c r="D46">
        <v>15</v>
      </c>
      <c r="E46">
        <v>14</v>
      </c>
      <c r="F46">
        <v>1</v>
      </c>
      <c r="G46">
        <v>0</v>
      </c>
      <c r="H46">
        <v>15</v>
      </c>
      <c r="I46">
        <v>14</v>
      </c>
      <c r="J46">
        <v>1</v>
      </c>
      <c r="K46">
        <v>0</v>
      </c>
      <c r="L46">
        <v>15</v>
      </c>
      <c r="M46">
        <v>14</v>
      </c>
      <c r="N46">
        <v>1</v>
      </c>
      <c r="O46">
        <v>0</v>
      </c>
      <c r="P46">
        <v>0</v>
      </c>
      <c r="Q46">
        <v>0</v>
      </c>
      <c r="R46">
        <v>0</v>
      </c>
    </row>
    <row r="47" spans="1:18" x14ac:dyDescent="0.25">
      <c r="A47" t="s">
        <v>9366</v>
      </c>
      <c r="B47" t="s">
        <v>72</v>
      </c>
      <c r="C47" t="s">
        <v>171</v>
      </c>
      <c r="D47">
        <v>28</v>
      </c>
      <c r="E47">
        <v>23</v>
      </c>
      <c r="F47">
        <v>5</v>
      </c>
      <c r="G47">
        <v>0</v>
      </c>
      <c r="H47">
        <v>28</v>
      </c>
      <c r="I47">
        <v>24</v>
      </c>
      <c r="J47">
        <v>4</v>
      </c>
      <c r="K47">
        <v>0</v>
      </c>
      <c r="L47">
        <v>27</v>
      </c>
      <c r="M47">
        <v>23</v>
      </c>
      <c r="N47">
        <v>4</v>
      </c>
      <c r="O47">
        <v>0</v>
      </c>
      <c r="P47">
        <v>0</v>
      </c>
      <c r="Q47">
        <v>1</v>
      </c>
      <c r="R47">
        <v>0</v>
      </c>
    </row>
    <row r="48" spans="1:18" x14ac:dyDescent="0.25">
      <c r="A48" t="s">
        <v>9367</v>
      </c>
      <c r="B48" t="s">
        <v>72</v>
      </c>
      <c r="C48" t="s">
        <v>231</v>
      </c>
      <c r="D48">
        <v>13</v>
      </c>
      <c r="E48">
        <v>11</v>
      </c>
      <c r="F48">
        <v>2</v>
      </c>
      <c r="G48">
        <v>0</v>
      </c>
      <c r="H48">
        <v>13</v>
      </c>
      <c r="I48">
        <v>11</v>
      </c>
      <c r="J48">
        <v>2</v>
      </c>
      <c r="K48">
        <v>0</v>
      </c>
      <c r="L48">
        <v>12</v>
      </c>
      <c r="M48">
        <v>10</v>
      </c>
      <c r="N48">
        <v>2</v>
      </c>
      <c r="O48">
        <v>0</v>
      </c>
      <c r="P48">
        <v>0</v>
      </c>
      <c r="Q48">
        <v>1</v>
      </c>
      <c r="R48">
        <v>0</v>
      </c>
    </row>
    <row r="49" spans="1:18" x14ac:dyDescent="0.25">
      <c r="A49" t="s">
        <v>9368</v>
      </c>
      <c r="B49" t="s">
        <v>72</v>
      </c>
      <c r="C49" t="s">
        <v>156</v>
      </c>
      <c r="D49">
        <v>6</v>
      </c>
      <c r="E49">
        <v>3</v>
      </c>
      <c r="F49">
        <v>3</v>
      </c>
      <c r="G49">
        <v>0</v>
      </c>
      <c r="H49">
        <v>6</v>
      </c>
      <c r="I49">
        <v>3</v>
      </c>
      <c r="J49">
        <v>3</v>
      </c>
      <c r="K49">
        <v>0</v>
      </c>
      <c r="L49">
        <v>6</v>
      </c>
      <c r="M49">
        <v>4</v>
      </c>
      <c r="N49">
        <v>2</v>
      </c>
      <c r="O49">
        <v>0</v>
      </c>
      <c r="P49">
        <v>0</v>
      </c>
      <c r="Q49">
        <v>0</v>
      </c>
      <c r="R49">
        <v>0</v>
      </c>
    </row>
    <row r="50" spans="1:18" x14ac:dyDescent="0.25">
      <c r="A50" t="s">
        <v>9369</v>
      </c>
      <c r="B50" t="s">
        <v>72</v>
      </c>
      <c r="C50" t="s">
        <v>219</v>
      </c>
      <c r="D50">
        <v>23</v>
      </c>
      <c r="E50">
        <v>21</v>
      </c>
      <c r="F50">
        <v>2</v>
      </c>
      <c r="G50">
        <v>0</v>
      </c>
      <c r="H50">
        <v>23</v>
      </c>
      <c r="I50">
        <v>21</v>
      </c>
      <c r="J50">
        <v>2</v>
      </c>
      <c r="K50">
        <v>0</v>
      </c>
      <c r="L50">
        <v>21</v>
      </c>
      <c r="M50">
        <v>20</v>
      </c>
      <c r="N50">
        <v>1</v>
      </c>
      <c r="O50">
        <v>0</v>
      </c>
      <c r="P50">
        <v>0</v>
      </c>
      <c r="Q50">
        <v>2</v>
      </c>
      <c r="R50">
        <v>0</v>
      </c>
    </row>
    <row r="51" spans="1:18" x14ac:dyDescent="0.25">
      <c r="A51" t="s">
        <v>9370</v>
      </c>
      <c r="B51" t="s">
        <v>72</v>
      </c>
      <c r="C51" t="s">
        <v>204</v>
      </c>
      <c r="D51">
        <v>6</v>
      </c>
      <c r="E51">
        <v>6</v>
      </c>
      <c r="F51">
        <v>0</v>
      </c>
      <c r="G51">
        <v>0</v>
      </c>
      <c r="H51">
        <v>6</v>
      </c>
      <c r="I51">
        <v>6</v>
      </c>
      <c r="J51">
        <v>0</v>
      </c>
      <c r="K51">
        <v>0</v>
      </c>
      <c r="L51">
        <v>4</v>
      </c>
      <c r="M51">
        <v>4</v>
      </c>
      <c r="N51">
        <v>0</v>
      </c>
      <c r="O51">
        <v>0</v>
      </c>
      <c r="P51">
        <v>0</v>
      </c>
      <c r="Q51">
        <v>2</v>
      </c>
      <c r="R51">
        <v>0</v>
      </c>
    </row>
    <row r="52" spans="1:18" x14ac:dyDescent="0.25">
      <c r="A52" t="s">
        <v>9371</v>
      </c>
      <c r="B52" t="s">
        <v>72</v>
      </c>
      <c r="C52" t="s">
        <v>112</v>
      </c>
      <c r="D52">
        <v>11</v>
      </c>
      <c r="E52">
        <v>9</v>
      </c>
      <c r="F52">
        <v>2</v>
      </c>
      <c r="G52">
        <v>0</v>
      </c>
      <c r="H52">
        <v>11</v>
      </c>
      <c r="I52">
        <v>10</v>
      </c>
      <c r="J52">
        <v>1</v>
      </c>
      <c r="K52">
        <v>0</v>
      </c>
      <c r="L52">
        <v>9</v>
      </c>
      <c r="M52">
        <v>8</v>
      </c>
      <c r="N52">
        <v>1</v>
      </c>
      <c r="O52">
        <v>0</v>
      </c>
      <c r="P52">
        <v>0</v>
      </c>
      <c r="Q52">
        <v>2</v>
      </c>
      <c r="R52">
        <v>0</v>
      </c>
    </row>
    <row r="53" spans="1:18" x14ac:dyDescent="0.25">
      <c r="A53" t="s">
        <v>9372</v>
      </c>
      <c r="B53" t="s">
        <v>72</v>
      </c>
      <c r="C53" t="s">
        <v>145</v>
      </c>
      <c r="D53">
        <v>1</v>
      </c>
      <c r="E53">
        <v>1</v>
      </c>
      <c r="F53">
        <v>0</v>
      </c>
      <c r="G53">
        <v>0</v>
      </c>
      <c r="H53">
        <v>1</v>
      </c>
      <c r="I53">
        <v>1</v>
      </c>
      <c r="J53">
        <v>0</v>
      </c>
      <c r="K53">
        <v>0</v>
      </c>
      <c r="L53">
        <v>1</v>
      </c>
      <c r="M53">
        <v>1</v>
      </c>
      <c r="N53">
        <v>0</v>
      </c>
      <c r="O53">
        <v>0</v>
      </c>
      <c r="P53">
        <v>0</v>
      </c>
      <c r="Q53">
        <v>0</v>
      </c>
      <c r="R53">
        <v>0</v>
      </c>
    </row>
    <row r="54" spans="1:18" x14ac:dyDescent="0.25">
      <c r="A54" t="s">
        <v>9373</v>
      </c>
      <c r="B54" t="s">
        <v>72</v>
      </c>
      <c r="C54" t="s">
        <v>221</v>
      </c>
      <c r="D54">
        <v>17</v>
      </c>
      <c r="E54">
        <v>14</v>
      </c>
      <c r="F54">
        <v>3</v>
      </c>
      <c r="G54">
        <v>0</v>
      </c>
      <c r="H54">
        <v>17</v>
      </c>
      <c r="I54">
        <v>15</v>
      </c>
      <c r="J54">
        <v>2</v>
      </c>
      <c r="K54">
        <v>0</v>
      </c>
      <c r="L54">
        <v>16</v>
      </c>
      <c r="M54">
        <v>14</v>
      </c>
      <c r="N54">
        <v>2</v>
      </c>
      <c r="O54">
        <v>0</v>
      </c>
      <c r="P54">
        <v>0</v>
      </c>
      <c r="Q54">
        <v>1</v>
      </c>
      <c r="R54">
        <v>0</v>
      </c>
    </row>
    <row r="55" spans="1:18" x14ac:dyDescent="0.25">
      <c r="A55" t="s">
        <v>9374</v>
      </c>
      <c r="B55" t="s">
        <v>72</v>
      </c>
      <c r="C55" t="s">
        <v>161</v>
      </c>
      <c r="D55">
        <v>37</v>
      </c>
      <c r="E55">
        <v>32</v>
      </c>
      <c r="F55">
        <v>5</v>
      </c>
      <c r="G55">
        <v>0</v>
      </c>
      <c r="H55">
        <v>37</v>
      </c>
      <c r="I55">
        <v>32</v>
      </c>
      <c r="J55">
        <v>5</v>
      </c>
      <c r="K55">
        <v>0</v>
      </c>
      <c r="L55">
        <v>35</v>
      </c>
      <c r="M55">
        <v>32</v>
      </c>
      <c r="N55">
        <v>3</v>
      </c>
      <c r="O55">
        <v>0</v>
      </c>
      <c r="P55">
        <v>0</v>
      </c>
      <c r="Q55">
        <v>2</v>
      </c>
      <c r="R55">
        <v>0</v>
      </c>
    </row>
    <row r="56" spans="1:18" x14ac:dyDescent="0.25">
      <c r="A56" t="s">
        <v>9375</v>
      </c>
      <c r="B56" t="s">
        <v>72</v>
      </c>
      <c r="C56" t="s">
        <v>236</v>
      </c>
      <c r="D56">
        <v>14</v>
      </c>
      <c r="E56">
        <v>14</v>
      </c>
      <c r="F56">
        <v>0</v>
      </c>
      <c r="G56">
        <v>0</v>
      </c>
      <c r="H56">
        <v>14</v>
      </c>
      <c r="I56">
        <v>14</v>
      </c>
      <c r="J56">
        <v>0</v>
      </c>
      <c r="K56">
        <v>0</v>
      </c>
      <c r="L56">
        <v>13</v>
      </c>
      <c r="M56">
        <v>13</v>
      </c>
      <c r="N56">
        <v>0</v>
      </c>
      <c r="O56">
        <v>0</v>
      </c>
      <c r="P56">
        <v>0</v>
      </c>
      <c r="Q56">
        <v>1</v>
      </c>
      <c r="R56">
        <v>0</v>
      </c>
    </row>
    <row r="57" spans="1:18" x14ac:dyDescent="0.25">
      <c r="A57" t="s">
        <v>9376</v>
      </c>
      <c r="B57" t="s">
        <v>72</v>
      </c>
      <c r="C57" t="s">
        <v>172</v>
      </c>
      <c r="D57">
        <v>6</v>
      </c>
      <c r="E57">
        <v>6</v>
      </c>
      <c r="F57">
        <v>0</v>
      </c>
      <c r="G57">
        <v>0</v>
      </c>
      <c r="H57">
        <v>6</v>
      </c>
      <c r="I57">
        <v>6</v>
      </c>
      <c r="J57">
        <v>0</v>
      </c>
      <c r="K57">
        <v>0</v>
      </c>
      <c r="L57">
        <v>6</v>
      </c>
      <c r="M57">
        <v>6</v>
      </c>
      <c r="N57">
        <v>0</v>
      </c>
      <c r="O57">
        <v>0</v>
      </c>
      <c r="P57">
        <v>0</v>
      </c>
      <c r="Q57">
        <v>0</v>
      </c>
      <c r="R57">
        <v>0</v>
      </c>
    </row>
    <row r="58" spans="1:18" x14ac:dyDescent="0.25">
      <c r="A58" t="s">
        <v>9377</v>
      </c>
      <c r="B58" t="s">
        <v>72</v>
      </c>
      <c r="C58" t="s">
        <v>216</v>
      </c>
      <c r="D58">
        <v>19</v>
      </c>
      <c r="E58">
        <v>17</v>
      </c>
      <c r="F58">
        <v>2</v>
      </c>
      <c r="G58">
        <v>0</v>
      </c>
      <c r="H58">
        <v>19</v>
      </c>
      <c r="I58">
        <v>17</v>
      </c>
      <c r="J58">
        <v>2</v>
      </c>
      <c r="K58">
        <v>0</v>
      </c>
      <c r="L58">
        <v>18</v>
      </c>
      <c r="M58">
        <v>16</v>
      </c>
      <c r="N58">
        <v>2</v>
      </c>
      <c r="O58">
        <v>0</v>
      </c>
      <c r="P58">
        <v>0</v>
      </c>
      <c r="Q58">
        <v>1</v>
      </c>
      <c r="R58">
        <v>0</v>
      </c>
    </row>
    <row r="59" spans="1:18" x14ac:dyDescent="0.25">
      <c r="A59" t="s">
        <v>9378</v>
      </c>
      <c r="B59" t="s">
        <v>72</v>
      </c>
      <c r="C59" t="s">
        <v>223</v>
      </c>
      <c r="D59">
        <v>26</v>
      </c>
      <c r="E59">
        <v>25</v>
      </c>
      <c r="F59">
        <v>1</v>
      </c>
      <c r="G59">
        <v>0</v>
      </c>
      <c r="H59">
        <v>26</v>
      </c>
      <c r="I59">
        <v>25</v>
      </c>
      <c r="J59">
        <v>1</v>
      </c>
      <c r="K59">
        <v>0</v>
      </c>
      <c r="L59">
        <v>22</v>
      </c>
      <c r="M59">
        <v>22</v>
      </c>
      <c r="N59">
        <v>0</v>
      </c>
      <c r="O59">
        <v>0</v>
      </c>
      <c r="P59">
        <v>0</v>
      </c>
      <c r="Q59">
        <v>4</v>
      </c>
      <c r="R59">
        <v>0</v>
      </c>
    </row>
    <row r="60" spans="1:18" x14ac:dyDescent="0.25">
      <c r="A60" t="s">
        <v>9379</v>
      </c>
      <c r="B60" t="s">
        <v>72</v>
      </c>
      <c r="C60" t="s">
        <v>138</v>
      </c>
      <c r="D60">
        <v>70</v>
      </c>
      <c r="E60">
        <v>56</v>
      </c>
      <c r="F60">
        <v>13</v>
      </c>
      <c r="G60">
        <v>1</v>
      </c>
      <c r="H60">
        <v>70</v>
      </c>
      <c r="I60">
        <v>58</v>
      </c>
      <c r="J60">
        <v>12</v>
      </c>
      <c r="K60">
        <v>0</v>
      </c>
      <c r="L60">
        <v>62</v>
      </c>
      <c r="M60">
        <v>53</v>
      </c>
      <c r="N60">
        <v>9</v>
      </c>
      <c r="O60">
        <v>0</v>
      </c>
      <c r="P60">
        <v>0</v>
      </c>
      <c r="Q60">
        <v>8</v>
      </c>
      <c r="R60">
        <v>0</v>
      </c>
    </row>
    <row r="61" spans="1:18" x14ac:dyDescent="0.25">
      <c r="A61" t="s">
        <v>9380</v>
      </c>
      <c r="B61" t="s">
        <v>72</v>
      </c>
      <c r="C61" t="s">
        <v>93</v>
      </c>
      <c r="D61">
        <v>19</v>
      </c>
      <c r="E61">
        <v>16</v>
      </c>
      <c r="F61">
        <v>3</v>
      </c>
      <c r="G61">
        <v>0</v>
      </c>
      <c r="H61">
        <v>19</v>
      </c>
      <c r="I61">
        <v>16</v>
      </c>
      <c r="J61">
        <v>3</v>
      </c>
      <c r="K61">
        <v>0</v>
      </c>
      <c r="L61">
        <v>17</v>
      </c>
      <c r="M61">
        <v>16</v>
      </c>
      <c r="N61">
        <v>1</v>
      </c>
      <c r="O61">
        <v>0</v>
      </c>
      <c r="P61">
        <v>0</v>
      </c>
      <c r="Q61">
        <v>2</v>
      </c>
      <c r="R61">
        <v>0</v>
      </c>
    </row>
    <row r="62" spans="1:18" x14ac:dyDescent="0.25">
      <c r="A62" t="s">
        <v>9381</v>
      </c>
      <c r="B62" t="s">
        <v>72</v>
      </c>
      <c r="C62" t="s">
        <v>208</v>
      </c>
      <c r="D62">
        <v>12</v>
      </c>
      <c r="E62">
        <v>9</v>
      </c>
      <c r="F62">
        <v>3</v>
      </c>
      <c r="G62">
        <v>0</v>
      </c>
      <c r="H62">
        <v>12</v>
      </c>
      <c r="I62">
        <v>9</v>
      </c>
      <c r="J62">
        <v>3</v>
      </c>
      <c r="K62">
        <v>0</v>
      </c>
      <c r="L62">
        <v>11</v>
      </c>
      <c r="M62">
        <v>8</v>
      </c>
      <c r="N62">
        <v>3</v>
      </c>
      <c r="O62">
        <v>0</v>
      </c>
      <c r="P62">
        <v>0</v>
      </c>
      <c r="Q62">
        <v>1</v>
      </c>
      <c r="R62">
        <v>0</v>
      </c>
    </row>
    <row r="63" spans="1:18" x14ac:dyDescent="0.25">
      <c r="A63" t="s">
        <v>9382</v>
      </c>
      <c r="B63" t="s">
        <v>72</v>
      </c>
      <c r="C63" t="s">
        <v>137</v>
      </c>
      <c r="D63">
        <v>20</v>
      </c>
      <c r="E63">
        <v>19</v>
      </c>
      <c r="F63">
        <v>1</v>
      </c>
      <c r="G63">
        <v>0</v>
      </c>
      <c r="H63">
        <v>20</v>
      </c>
      <c r="I63">
        <v>19</v>
      </c>
      <c r="J63">
        <v>1</v>
      </c>
      <c r="K63">
        <v>0</v>
      </c>
      <c r="L63">
        <v>18</v>
      </c>
      <c r="M63">
        <v>17</v>
      </c>
      <c r="N63">
        <v>1</v>
      </c>
      <c r="O63">
        <v>0</v>
      </c>
      <c r="P63">
        <v>0</v>
      </c>
      <c r="Q63">
        <v>2</v>
      </c>
      <c r="R63">
        <v>0</v>
      </c>
    </row>
    <row r="64" spans="1:18" x14ac:dyDescent="0.25">
      <c r="A64" t="s">
        <v>9383</v>
      </c>
      <c r="B64" t="s">
        <v>72</v>
      </c>
      <c r="C64" t="s">
        <v>149</v>
      </c>
      <c r="D64">
        <v>35</v>
      </c>
      <c r="E64">
        <v>30</v>
      </c>
      <c r="F64">
        <v>5</v>
      </c>
      <c r="G64">
        <v>0</v>
      </c>
      <c r="H64">
        <v>35</v>
      </c>
      <c r="I64">
        <v>30</v>
      </c>
      <c r="J64">
        <v>5</v>
      </c>
      <c r="K64">
        <v>0</v>
      </c>
      <c r="L64">
        <v>32</v>
      </c>
      <c r="M64">
        <v>28</v>
      </c>
      <c r="N64">
        <v>4</v>
      </c>
      <c r="O64">
        <v>0</v>
      </c>
      <c r="P64">
        <v>0</v>
      </c>
      <c r="Q64">
        <v>3</v>
      </c>
      <c r="R64">
        <v>0</v>
      </c>
    </row>
    <row r="65" spans="1:18" x14ac:dyDescent="0.25">
      <c r="A65" t="s">
        <v>9384</v>
      </c>
      <c r="B65" t="s">
        <v>72</v>
      </c>
      <c r="C65" t="s">
        <v>212</v>
      </c>
      <c r="D65">
        <v>21</v>
      </c>
      <c r="E65">
        <v>21</v>
      </c>
      <c r="F65">
        <v>0</v>
      </c>
      <c r="G65">
        <v>0</v>
      </c>
      <c r="H65">
        <v>21</v>
      </c>
      <c r="I65">
        <v>21</v>
      </c>
      <c r="J65">
        <v>0</v>
      </c>
      <c r="K65">
        <v>0</v>
      </c>
      <c r="L65">
        <v>20</v>
      </c>
      <c r="M65">
        <v>20</v>
      </c>
      <c r="N65">
        <v>0</v>
      </c>
      <c r="O65">
        <v>0</v>
      </c>
      <c r="P65">
        <v>0</v>
      </c>
      <c r="Q65">
        <v>1</v>
      </c>
      <c r="R65">
        <v>0</v>
      </c>
    </row>
    <row r="66" spans="1:18" x14ac:dyDescent="0.25">
      <c r="A66" t="s">
        <v>9385</v>
      </c>
      <c r="B66" t="s">
        <v>72</v>
      </c>
      <c r="C66" t="s">
        <v>125</v>
      </c>
      <c r="D66">
        <v>30</v>
      </c>
      <c r="E66">
        <v>25</v>
      </c>
      <c r="F66">
        <v>5</v>
      </c>
      <c r="G66">
        <v>0</v>
      </c>
      <c r="H66">
        <v>30</v>
      </c>
      <c r="I66">
        <v>25</v>
      </c>
      <c r="J66">
        <v>5</v>
      </c>
      <c r="K66">
        <v>0</v>
      </c>
      <c r="L66">
        <v>29</v>
      </c>
      <c r="M66">
        <v>24</v>
      </c>
      <c r="N66">
        <v>5</v>
      </c>
      <c r="O66">
        <v>0</v>
      </c>
      <c r="P66">
        <v>0</v>
      </c>
      <c r="Q66">
        <v>1</v>
      </c>
      <c r="R66">
        <v>0</v>
      </c>
    </row>
    <row r="67" spans="1:18" x14ac:dyDescent="0.25">
      <c r="A67" t="s">
        <v>9386</v>
      </c>
      <c r="B67" t="s">
        <v>72</v>
      </c>
      <c r="C67" t="s">
        <v>97</v>
      </c>
      <c r="D67">
        <v>8</v>
      </c>
      <c r="E67">
        <v>8</v>
      </c>
      <c r="F67">
        <v>0</v>
      </c>
      <c r="G67">
        <v>0</v>
      </c>
      <c r="H67">
        <v>8</v>
      </c>
      <c r="I67">
        <v>8</v>
      </c>
      <c r="J67">
        <v>0</v>
      </c>
      <c r="K67">
        <v>0</v>
      </c>
      <c r="L67">
        <v>6</v>
      </c>
      <c r="M67">
        <v>6</v>
      </c>
      <c r="N67">
        <v>0</v>
      </c>
      <c r="O67">
        <v>0</v>
      </c>
      <c r="P67">
        <v>0</v>
      </c>
      <c r="Q67">
        <v>2</v>
      </c>
      <c r="R67">
        <v>0</v>
      </c>
    </row>
    <row r="68" spans="1:18" x14ac:dyDescent="0.25">
      <c r="A68" t="s">
        <v>9387</v>
      </c>
      <c r="B68" t="s">
        <v>72</v>
      </c>
      <c r="C68" t="s">
        <v>200</v>
      </c>
      <c r="D68">
        <v>5</v>
      </c>
      <c r="E68">
        <v>4</v>
      </c>
      <c r="F68">
        <v>1</v>
      </c>
      <c r="G68">
        <v>0</v>
      </c>
      <c r="H68">
        <v>5</v>
      </c>
      <c r="I68">
        <v>4</v>
      </c>
      <c r="J68">
        <v>1</v>
      </c>
      <c r="K68">
        <v>0</v>
      </c>
      <c r="L68">
        <v>4</v>
      </c>
      <c r="M68">
        <v>3</v>
      </c>
      <c r="N68">
        <v>1</v>
      </c>
      <c r="O68">
        <v>0</v>
      </c>
      <c r="P68">
        <v>0</v>
      </c>
      <c r="Q68">
        <v>1</v>
      </c>
      <c r="R68">
        <v>0</v>
      </c>
    </row>
    <row r="69" spans="1:18" x14ac:dyDescent="0.25">
      <c r="A69" t="s">
        <v>9388</v>
      </c>
      <c r="B69" t="s">
        <v>72</v>
      </c>
      <c r="C69" t="s">
        <v>239</v>
      </c>
      <c r="D69">
        <v>8</v>
      </c>
      <c r="E69">
        <v>8</v>
      </c>
      <c r="F69">
        <v>0</v>
      </c>
      <c r="G69">
        <v>0</v>
      </c>
      <c r="H69">
        <v>8</v>
      </c>
      <c r="I69">
        <v>8</v>
      </c>
      <c r="J69">
        <v>0</v>
      </c>
      <c r="K69">
        <v>0</v>
      </c>
      <c r="L69">
        <v>8</v>
      </c>
      <c r="M69">
        <v>8</v>
      </c>
      <c r="N69">
        <v>0</v>
      </c>
      <c r="O69">
        <v>0</v>
      </c>
      <c r="P69">
        <v>0</v>
      </c>
      <c r="Q69">
        <v>0</v>
      </c>
      <c r="R69">
        <v>0</v>
      </c>
    </row>
    <row r="70" spans="1:18" x14ac:dyDescent="0.25">
      <c r="A70" t="s">
        <v>9389</v>
      </c>
      <c r="B70" t="s">
        <v>72</v>
      </c>
      <c r="C70" t="s">
        <v>154</v>
      </c>
      <c r="D70">
        <v>8</v>
      </c>
      <c r="E70">
        <v>6</v>
      </c>
      <c r="F70">
        <v>2</v>
      </c>
      <c r="G70">
        <v>0</v>
      </c>
      <c r="H70">
        <v>8</v>
      </c>
      <c r="I70">
        <v>6</v>
      </c>
      <c r="J70">
        <v>2</v>
      </c>
      <c r="K70">
        <v>0</v>
      </c>
      <c r="L70">
        <v>5</v>
      </c>
      <c r="M70">
        <v>4</v>
      </c>
      <c r="N70">
        <v>1</v>
      </c>
      <c r="O70">
        <v>0</v>
      </c>
      <c r="P70">
        <v>0</v>
      </c>
      <c r="Q70">
        <v>3</v>
      </c>
      <c r="R70">
        <v>0</v>
      </c>
    </row>
    <row r="71" spans="1:18" x14ac:dyDescent="0.25">
      <c r="A71" t="s">
        <v>9390</v>
      </c>
      <c r="B71" t="s">
        <v>72</v>
      </c>
      <c r="C71" t="s">
        <v>124</v>
      </c>
      <c r="D71">
        <v>10</v>
      </c>
      <c r="E71">
        <v>9</v>
      </c>
      <c r="F71">
        <v>1</v>
      </c>
      <c r="G71">
        <v>0</v>
      </c>
      <c r="H71">
        <v>10</v>
      </c>
      <c r="I71">
        <v>9</v>
      </c>
      <c r="J71">
        <v>1</v>
      </c>
      <c r="K71">
        <v>0</v>
      </c>
      <c r="L71">
        <v>8</v>
      </c>
      <c r="M71">
        <v>8</v>
      </c>
      <c r="N71">
        <v>0</v>
      </c>
      <c r="O71">
        <v>0</v>
      </c>
      <c r="P71">
        <v>0</v>
      </c>
      <c r="Q71">
        <v>2</v>
      </c>
      <c r="R71">
        <v>0</v>
      </c>
    </row>
    <row r="72" spans="1:18" x14ac:dyDescent="0.25">
      <c r="A72" t="s">
        <v>9391</v>
      </c>
      <c r="B72" t="s">
        <v>72</v>
      </c>
      <c r="C72" t="s">
        <v>234</v>
      </c>
      <c r="D72">
        <v>57</v>
      </c>
      <c r="E72">
        <v>53</v>
      </c>
      <c r="F72">
        <v>4</v>
      </c>
      <c r="G72">
        <v>0</v>
      </c>
      <c r="H72">
        <v>57</v>
      </c>
      <c r="I72">
        <v>53</v>
      </c>
      <c r="J72">
        <v>4</v>
      </c>
      <c r="K72">
        <v>0</v>
      </c>
      <c r="L72">
        <v>53</v>
      </c>
      <c r="M72">
        <v>50</v>
      </c>
      <c r="N72">
        <v>3</v>
      </c>
      <c r="O72">
        <v>0</v>
      </c>
      <c r="P72">
        <v>0</v>
      </c>
      <c r="Q72">
        <v>4</v>
      </c>
      <c r="R72">
        <v>0</v>
      </c>
    </row>
    <row r="73" spans="1:18" x14ac:dyDescent="0.25">
      <c r="A73" t="s">
        <v>9392</v>
      </c>
      <c r="B73" t="s">
        <v>72</v>
      </c>
      <c r="C73" t="s">
        <v>193</v>
      </c>
      <c r="D73">
        <v>3</v>
      </c>
      <c r="E73">
        <v>3</v>
      </c>
      <c r="F73">
        <v>0</v>
      </c>
      <c r="G73">
        <v>0</v>
      </c>
      <c r="H73">
        <v>3</v>
      </c>
      <c r="I73">
        <v>3</v>
      </c>
      <c r="J73">
        <v>0</v>
      </c>
      <c r="K73">
        <v>0</v>
      </c>
      <c r="L73">
        <v>3</v>
      </c>
      <c r="M73">
        <v>3</v>
      </c>
      <c r="N73">
        <v>0</v>
      </c>
      <c r="O73">
        <v>0</v>
      </c>
      <c r="P73">
        <v>0</v>
      </c>
      <c r="Q73">
        <v>0</v>
      </c>
      <c r="R73">
        <v>0</v>
      </c>
    </row>
    <row r="74" spans="1:18" x14ac:dyDescent="0.25">
      <c r="A74" t="s">
        <v>9393</v>
      </c>
      <c r="B74" t="s">
        <v>72</v>
      </c>
      <c r="C74" t="s">
        <v>106</v>
      </c>
      <c r="D74">
        <v>19</v>
      </c>
      <c r="E74">
        <v>16</v>
      </c>
      <c r="F74">
        <v>3</v>
      </c>
      <c r="G74">
        <v>0</v>
      </c>
      <c r="H74">
        <v>19</v>
      </c>
      <c r="I74">
        <v>16</v>
      </c>
      <c r="J74">
        <v>3</v>
      </c>
      <c r="K74">
        <v>0</v>
      </c>
      <c r="L74">
        <v>16</v>
      </c>
      <c r="M74">
        <v>14</v>
      </c>
      <c r="N74">
        <v>2</v>
      </c>
      <c r="O74">
        <v>0</v>
      </c>
      <c r="P74">
        <v>0</v>
      </c>
      <c r="Q74">
        <v>3</v>
      </c>
      <c r="R74">
        <v>0</v>
      </c>
    </row>
    <row r="75" spans="1:18" x14ac:dyDescent="0.25">
      <c r="A75" t="s">
        <v>9394</v>
      </c>
      <c r="B75" t="s">
        <v>72</v>
      </c>
      <c r="C75" t="s">
        <v>147</v>
      </c>
      <c r="D75">
        <v>7</v>
      </c>
      <c r="E75">
        <v>6</v>
      </c>
      <c r="F75">
        <v>1</v>
      </c>
      <c r="G75">
        <v>0</v>
      </c>
      <c r="H75">
        <v>7</v>
      </c>
      <c r="I75">
        <v>6</v>
      </c>
      <c r="J75">
        <v>1</v>
      </c>
      <c r="K75">
        <v>0</v>
      </c>
      <c r="L75">
        <v>5</v>
      </c>
      <c r="M75">
        <v>4</v>
      </c>
      <c r="N75">
        <v>1</v>
      </c>
      <c r="O75">
        <v>0</v>
      </c>
      <c r="P75">
        <v>0</v>
      </c>
      <c r="Q75">
        <v>2</v>
      </c>
      <c r="R75">
        <v>0</v>
      </c>
    </row>
    <row r="76" spans="1:18" x14ac:dyDescent="0.25">
      <c r="A76" t="s">
        <v>9395</v>
      </c>
      <c r="B76" t="s">
        <v>72</v>
      </c>
      <c r="C76" t="s">
        <v>215</v>
      </c>
      <c r="D76">
        <v>3</v>
      </c>
      <c r="E76">
        <v>3</v>
      </c>
      <c r="F76">
        <v>0</v>
      </c>
      <c r="G76">
        <v>0</v>
      </c>
      <c r="H76">
        <v>3</v>
      </c>
      <c r="I76">
        <v>3</v>
      </c>
      <c r="J76">
        <v>0</v>
      </c>
      <c r="K76">
        <v>0</v>
      </c>
      <c r="L76">
        <v>3</v>
      </c>
      <c r="M76">
        <v>3</v>
      </c>
      <c r="N76">
        <v>0</v>
      </c>
      <c r="O76">
        <v>0</v>
      </c>
      <c r="P76">
        <v>0</v>
      </c>
      <c r="Q76">
        <v>0</v>
      </c>
      <c r="R76">
        <v>0</v>
      </c>
    </row>
    <row r="77" spans="1:18" x14ac:dyDescent="0.25">
      <c r="A77" t="s">
        <v>9396</v>
      </c>
      <c r="B77" t="s">
        <v>72</v>
      </c>
      <c r="C77" t="s">
        <v>114</v>
      </c>
      <c r="D77">
        <v>26</v>
      </c>
      <c r="E77">
        <v>23</v>
      </c>
      <c r="F77">
        <v>3</v>
      </c>
      <c r="G77">
        <v>0</v>
      </c>
      <c r="H77">
        <v>26</v>
      </c>
      <c r="I77">
        <v>23</v>
      </c>
      <c r="J77">
        <v>3</v>
      </c>
      <c r="K77">
        <v>0</v>
      </c>
      <c r="L77">
        <v>25</v>
      </c>
      <c r="M77">
        <v>22</v>
      </c>
      <c r="N77">
        <v>3</v>
      </c>
      <c r="O77">
        <v>0</v>
      </c>
      <c r="P77">
        <v>0</v>
      </c>
      <c r="Q77">
        <v>1</v>
      </c>
      <c r="R77">
        <v>0</v>
      </c>
    </row>
    <row r="78" spans="1:18" x14ac:dyDescent="0.25">
      <c r="A78" t="s">
        <v>9397</v>
      </c>
      <c r="B78" t="s">
        <v>72</v>
      </c>
      <c r="C78" t="s">
        <v>128</v>
      </c>
      <c r="D78">
        <v>4</v>
      </c>
      <c r="E78">
        <v>4</v>
      </c>
      <c r="F78">
        <v>0</v>
      </c>
      <c r="G78">
        <v>0</v>
      </c>
      <c r="H78">
        <v>4</v>
      </c>
      <c r="I78">
        <v>4</v>
      </c>
      <c r="J78">
        <v>0</v>
      </c>
      <c r="K78">
        <v>0</v>
      </c>
      <c r="L78">
        <v>4</v>
      </c>
      <c r="M78">
        <v>4</v>
      </c>
      <c r="N78">
        <v>0</v>
      </c>
      <c r="O78">
        <v>0</v>
      </c>
      <c r="P78">
        <v>0</v>
      </c>
      <c r="Q78">
        <v>0</v>
      </c>
      <c r="R78">
        <v>0</v>
      </c>
    </row>
    <row r="79" spans="1:18" x14ac:dyDescent="0.25">
      <c r="A79" t="s">
        <v>9398</v>
      </c>
      <c r="B79" t="s">
        <v>72</v>
      </c>
      <c r="C79" t="s">
        <v>134</v>
      </c>
      <c r="D79">
        <v>36</v>
      </c>
      <c r="E79">
        <v>32</v>
      </c>
      <c r="F79">
        <v>4</v>
      </c>
      <c r="G79">
        <v>0</v>
      </c>
      <c r="H79">
        <v>36</v>
      </c>
      <c r="I79">
        <v>34</v>
      </c>
      <c r="J79">
        <v>2</v>
      </c>
      <c r="K79">
        <v>0</v>
      </c>
      <c r="L79">
        <v>35</v>
      </c>
      <c r="M79">
        <v>33</v>
      </c>
      <c r="N79">
        <v>2</v>
      </c>
      <c r="O79">
        <v>0</v>
      </c>
      <c r="P79">
        <v>0</v>
      </c>
      <c r="Q79">
        <v>1</v>
      </c>
      <c r="R79">
        <v>0</v>
      </c>
    </row>
    <row r="80" spans="1:18" x14ac:dyDescent="0.25">
      <c r="A80" t="s">
        <v>9399</v>
      </c>
      <c r="B80" t="s">
        <v>72</v>
      </c>
      <c r="C80" t="s">
        <v>202</v>
      </c>
      <c r="D80">
        <v>10</v>
      </c>
      <c r="E80">
        <v>9</v>
      </c>
      <c r="F80">
        <v>1</v>
      </c>
      <c r="G80">
        <v>0</v>
      </c>
      <c r="H80">
        <v>10</v>
      </c>
      <c r="I80">
        <v>9</v>
      </c>
      <c r="J80">
        <v>1</v>
      </c>
      <c r="K80">
        <v>0</v>
      </c>
      <c r="L80">
        <v>10</v>
      </c>
      <c r="M80">
        <v>9</v>
      </c>
      <c r="N80">
        <v>1</v>
      </c>
      <c r="O80">
        <v>0</v>
      </c>
      <c r="P80">
        <v>0</v>
      </c>
      <c r="Q80">
        <v>0</v>
      </c>
      <c r="R80">
        <v>0</v>
      </c>
    </row>
    <row r="81" spans="1:18" x14ac:dyDescent="0.25">
      <c r="A81" t="s">
        <v>9400</v>
      </c>
      <c r="B81" t="s">
        <v>72</v>
      </c>
      <c r="C81" t="s">
        <v>129</v>
      </c>
      <c r="D81">
        <v>4</v>
      </c>
      <c r="E81">
        <v>4</v>
      </c>
      <c r="F81">
        <v>0</v>
      </c>
      <c r="G81">
        <v>0</v>
      </c>
      <c r="H81">
        <v>4</v>
      </c>
      <c r="I81">
        <v>4</v>
      </c>
      <c r="J81">
        <v>0</v>
      </c>
      <c r="K81">
        <v>0</v>
      </c>
      <c r="L81">
        <v>4</v>
      </c>
      <c r="M81">
        <v>4</v>
      </c>
      <c r="N81">
        <v>0</v>
      </c>
      <c r="O81">
        <v>0</v>
      </c>
      <c r="P81">
        <v>0</v>
      </c>
      <c r="Q81">
        <v>0</v>
      </c>
      <c r="R81">
        <v>0</v>
      </c>
    </row>
    <row r="82" spans="1:18" x14ac:dyDescent="0.25">
      <c r="A82" t="s">
        <v>9401</v>
      </c>
      <c r="B82" t="s">
        <v>72</v>
      </c>
      <c r="C82" t="s">
        <v>226</v>
      </c>
      <c r="D82">
        <v>21</v>
      </c>
      <c r="E82">
        <v>20</v>
      </c>
      <c r="F82">
        <v>1</v>
      </c>
      <c r="G82">
        <v>0</v>
      </c>
      <c r="H82">
        <v>21</v>
      </c>
      <c r="I82">
        <v>20</v>
      </c>
      <c r="J82">
        <v>1</v>
      </c>
      <c r="K82">
        <v>0</v>
      </c>
      <c r="L82">
        <v>19</v>
      </c>
      <c r="M82">
        <v>19</v>
      </c>
      <c r="N82">
        <v>0</v>
      </c>
      <c r="O82">
        <v>0</v>
      </c>
      <c r="P82">
        <v>0</v>
      </c>
      <c r="Q82">
        <v>2</v>
      </c>
      <c r="R82">
        <v>0</v>
      </c>
    </row>
    <row r="83" spans="1:18" x14ac:dyDescent="0.25">
      <c r="A83" t="s">
        <v>9402</v>
      </c>
      <c r="B83" t="s">
        <v>72</v>
      </c>
      <c r="C83" t="s">
        <v>186</v>
      </c>
      <c r="D83">
        <v>25</v>
      </c>
      <c r="E83">
        <v>24</v>
      </c>
      <c r="F83">
        <v>1</v>
      </c>
      <c r="G83">
        <v>0</v>
      </c>
      <c r="H83">
        <v>25</v>
      </c>
      <c r="I83">
        <v>24</v>
      </c>
      <c r="J83">
        <v>1</v>
      </c>
      <c r="K83">
        <v>0</v>
      </c>
      <c r="L83">
        <v>24</v>
      </c>
      <c r="M83">
        <v>23</v>
      </c>
      <c r="N83">
        <v>1</v>
      </c>
      <c r="O83">
        <v>0</v>
      </c>
      <c r="P83">
        <v>0</v>
      </c>
      <c r="Q83">
        <v>1</v>
      </c>
      <c r="R83">
        <v>0</v>
      </c>
    </row>
    <row r="84" spans="1:18" x14ac:dyDescent="0.25">
      <c r="A84" t="s">
        <v>9403</v>
      </c>
      <c r="B84" t="s">
        <v>72</v>
      </c>
      <c r="C84" t="s">
        <v>232</v>
      </c>
      <c r="D84">
        <v>15</v>
      </c>
      <c r="E84">
        <v>13</v>
      </c>
      <c r="F84">
        <v>1</v>
      </c>
      <c r="G84">
        <v>1</v>
      </c>
      <c r="H84">
        <v>14</v>
      </c>
      <c r="I84">
        <v>12</v>
      </c>
      <c r="J84">
        <v>1</v>
      </c>
      <c r="K84">
        <v>1</v>
      </c>
      <c r="L84">
        <v>11</v>
      </c>
      <c r="M84">
        <v>9</v>
      </c>
      <c r="N84">
        <v>1</v>
      </c>
      <c r="O84">
        <v>1</v>
      </c>
      <c r="P84">
        <v>1</v>
      </c>
      <c r="Q84">
        <v>4</v>
      </c>
      <c r="R84">
        <v>0</v>
      </c>
    </row>
    <row r="85" spans="1:18" x14ac:dyDescent="0.25">
      <c r="A85" t="s">
        <v>9404</v>
      </c>
      <c r="B85" t="s">
        <v>72</v>
      </c>
      <c r="C85" t="s">
        <v>218</v>
      </c>
      <c r="D85">
        <v>120</v>
      </c>
      <c r="E85">
        <v>113</v>
      </c>
      <c r="F85">
        <v>6</v>
      </c>
      <c r="G85">
        <v>1</v>
      </c>
      <c r="H85">
        <v>120</v>
      </c>
      <c r="I85">
        <v>113</v>
      </c>
      <c r="J85">
        <v>6</v>
      </c>
      <c r="K85">
        <v>1</v>
      </c>
      <c r="L85">
        <v>108</v>
      </c>
      <c r="M85">
        <v>102</v>
      </c>
      <c r="N85">
        <v>5</v>
      </c>
      <c r="O85">
        <v>1</v>
      </c>
      <c r="P85">
        <v>0</v>
      </c>
      <c r="Q85">
        <v>12</v>
      </c>
      <c r="R85">
        <v>0</v>
      </c>
    </row>
    <row r="86" spans="1:18" x14ac:dyDescent="0.25">
      <c r="A86" t="s">
        <v>9405</v>
      </c>
      <c r="B86" t="s">
        <v>72</v>
      </c>
      <c r="C86" t="s">
        <v>207</v>
      </c>
      <c r="D86">
        <v>6</v>
      </c>
      <c r="E86">
        <v>5</v>
      </c>
      <c r="F86">
        <v>1</v>
      </c>
      <c r="G86">
        <v>0</v>
      </c>
      <c r="H86">
        <v>6</v>
      </c>
      <c r="I86">
        <v>5</v>
      </c>
      <c r="J86">
        <v>1</v>
      </c>
      <c r="K86">
        <v>0</v>
      </c>
      <c r="L86">
        <v>6</v>
      </c>
      <c r="M86">
        <v>5</v>
      </c>
      <c r="N86">
        <v>1</v>
      </c>
      <c r="O86">
        <v>0</v>
      </c>
      <c r="P86">
        <v>0</v>
      </c>
      <c r="Q86">
        <v>0</v>
      </c>
      <c r="R86">
        <v>0</v>
      </c>
    </row>
    <row r="87" spans="1:18" x14ac:dyDescent="0.25">
      <c r="A87" t="s">
        <v>9406</v>
      </c>
      <c r="B87" t="s">
        <v>72</v>
      </c>
      <c r="C87" t="s">
        <v>209</v>
      </c>
      <c r="D87">
        <v>7</v>
      </c>
      <c r="E87">
        <v>7</v>
      </c>
      <c r="F87">
        <v>0</v>
      </c>
      <c r="G87">
        <v>0</v>
      </c>
      <c r="H87">
        <v>7</v>
      </c>
      <c r="I87">
        <v>7</v>
      </c>
      <c r="J87">
        <v>0</v>
      </c>
      <c r="K87">
        <v>0</v>
      </c>
      <c r="L87">
        <v>7</v>
      </c>
      <c r="M87">
        <v>7</v>
      </c>
      <c r="N87">
        <v>0</v>
      </c>
      <c r="O87">
        <v>0</v>
      </c>
      <c r="P87">
        <v>0</v>
      </c>
      <c r="Q87">
        <v>0</v>
      </c>
      <c r="R87">
        <v>0</v>
      </c>
    </row>
    <row r="88" spans="1:18" x14ac:dyDescent="0.25">
      <c r="A88" t="s">
        <v>9407</v>
      </c>
      <c r="B88" t="s">
        <v>72</v>
      </c>
      <c r="C88" t="s">
        <v>199</v>
      </c>
      <c r="D88">
        <v>13</v>
      </c>
      <c r="E88">
        <v>12</v>
      </c>
      <c r="F88">
        <v>1</v>
      </c>
      <c r="G88">
        <v>0</v>
      </c>
      <c r="H88">
        <v>13</v>
      </c>
      <c r="I88">
        <v>12</v>
      </c>
      <c r="J88">
        <v>1</v>
      </c>
      <c r="K88">
        <v>0</v>
      </c>
      <c r="L88">
        <v>13</v>
      </c>
      <c r="M88">
        <v>12</v>
      </c>
      <c r="N88">
        <v>1</v>
      </c>
      <c r="O88">
        <v>0</v>
      </c>
      <c r="P88">
        <v>0</v>
      </c>
      <c r="Q88">
        <v>0</v>
      </c>
      <c r="R88">
        <v>0</v>
      </c>
    </row>
    <row r="89" spans="1:18" x14ac:dyDescent="0.25">
      <c r="A89" t="s">
        <v>9408</v>
      </c>
      <c r="B89" t="s">
        <v>72</v>
      </c>
      <c r="C89" t="s">
        <v>224</v>
      </c>
      <c r="D89">
        <v>2</v>
      </c>
      <c r="E89">
        <v>2</v>
      </c>
      <c r="F89">
        <v>0</v>
      </c>
      <c r="G89">
        <v>0</v>
      </c>
      <c r="H89">
        <v>2</v>
      </c>
      <c r="I89">
        <v>2</v>
      </c>
      <c r="J89">
        <v>0</v>
      </c>
      <c r="K89">
        <v>0</v>
      </c>
      <c r="L89">
        <v>2</v>
      </c>
      <c r="M89">
        <v>2</v>
      </c>
      <c r="N89">
        <v>0</v>
      </c>
      <c r="O89">
        <v>0</v>
      </c>
      <c r="P89">
        <v>0</v>
      </c>
      <c r="Q89">
        <v>0</v>
      </c>
      <c r="R89">
        <v>0</v>
      </c>
    </row>
    <row r="90" spans="1:18" x14ac:dyDescent="0.25">
      <c r="A90" t="s">
        <v>9409</v>
      </c>
      <c r="B90" t="s">
        <v>72</v>
      </c>
      <c r="C90" t="s">
        <v>187</v>
      </c>
      <c r="D90">
        <v>31</v>
      </c>
      <c r="E90">
        <v>30</v>
      </c>
      <c r="F90">
        <v>1</v>
      </c>
      <c r="G90">
        <v>0</v>
      </c>
      <c r="H90">
        <v>30</v>
      </c>
      <c r="I90">
        <v>29</v>
      </c>
      <c r="J90">
        <v>1</v>
      </c>
      <c r="K90">
        <v>0</v>
      </c>
      <c r="L90">
        <v>31</v>
      </c>
      <c r="M90">
        <v>30</v>
      </c>
      <c r="N90">
        <v>1</v>
      </c>
      <c r="O90">
        <v>0</v>
      </c>
      <c r="P90">
        <v>1</v>
      </c>
      <c r="Q90">
        <v>0</v>
      </c>
      <c r="R90">
        <v>0</v>
      </c>
    </row>
    <row r="91" spans="1:18" x14ac:dyDescent="0.25">
      <c r="A91" t="s">
        <v>9410</v>
      </c>
      <c r="B91" t="s">
        <v>72</v>
      </c>
      <c r="C91" t="s">
        <v>133</v>
      </c>
      <c r="D91">
        <v>15</v>
      </c>
      <c r="E91">
        <v>14</v>
      </c>
      <c r="F91">
        <v>1</v>
      </c>
      <c r="G91">
        <v>0</v>
      </c>
      <c r="H91">
        <v>15</v>
      </c>
      <c r="I91">
        <v>14</v>
      </c>
      <c r="J91">
        <v>1</v>
      </c>
      <c r="K91">
        <v>0</v>
      </c>
      <c r="L91">
        <v>15</v>
      </c>
      <c r="M91">
        <v>14</v>
      </c>
      <c r="N91">
        <v>1</v>
      </c>
      <c r="O91">
        <v>0</v>
      </c>
      <c r="P91">
        <v>0</v>
      </c>
      <c r="Q91">
        <v>0</v>
      </c>
      <c r="R91">
        <v>0</v>
      </c>
    </row>
    <row r="92" spans="1:18" x14ac:dyDescent="0.25">
      <c r="A92" t="s">
        <v>9411</v>
      </c>
      <c r="B92" t="s">
        <v>72</v>
      </c>
      <c r="C92" t="s">
        <v>194</v>
      </c>
      <c r="D92">
        <v>19</v>
      </c>
      <c r="E92">
        <v>15</v>
      </c>
      <c r="F92">
        <v>4</v>
      </c>
      <c r="G92">
        <v>0</v>
      </c>
      <c r="H92">
        <v>19</v>
      </c>
      <c r="I92">
        <v>15</v>
      </c>
      <c r="J92">
        <v>4</v>
      </c>
      <c r="K92">
        <v>0</v>
      </c>
      <c r="L92">
        <v>19</v>
      </c>
      <c r="M92">
        <v>16</v>
      </c>
      <c r="N92">
        <v>3</v>
      </c>
      <c r="O92">
        <v>0</v>
      </c>
      <c r="P92">
        <v>0</v>
      </c>
      <c r="Q92">
        <v>0</v>
      </c>
      <c r="R92">
        <v>0</v>
      </c>
    </row>
    <row r="93" spans="1:18" x14ac:dyDescent="0.25">
      <c r="A93" t="s">
        <v>9412</v>
      </c>
      <c r="B93" t="s">
        <v>72</v>
      </c>
      <c r="C93" t="s">
        <v>127</v>
      </c>
      <c r="D93">
        <v>14</v>
      </c>
      <c r="E93">
        <v>13</v>
      </c>
      <c r="F93">
        <v>1</v>
      </c>
      <c r="G93">
        <v>0</v>
      </c>
      <c r="H93">
        <v>13</v>
      </c>
      <c r="I93">
        <v>12</v>
      </c>
      <c r="J93">
        <v>1</v>
      </c>
      <c r="K93">
        <v>0</v>
      </c>
      <c r="L93">
        <v>13</v>
      </c>
      <c r="M93">
        <v>12</v>
      </c>
      <c r="N93">
        <v>1</v>
      </c>
      <c r="O93">
        <v>0</v>
      </c>
      <c r="P93">
        <v>1</v>
      </c>
      <c r="Q93">
        <v>1</v>
      </c>
      <c r="R93">
        <v>0</v>
      </c>
    </row>
    <row r="94" spans="1:18" x14ac:dyDescent="0.25">
      <c r="A94" t="s">
        <v>9413</v>
      </c>
      <c r="B94" t="s">
        <v>72</v>
      </c>
      <c r="C94" t="s">
        <v>233</v>
      </c>
      <c r="D94">
        <v>13</v>
      </c>
      <c r="E94">
        <v>12</v>
      </c>
      <c r="F94">
        <v>1</v>
      </c>
      <c r="G94">
        <v>0</v>
      </c>
      <c r="H94">
        <v>13</v>
      </c>
      <c r="I94">
        <v>12</v>
      </c>
      <c r="J94">
        <v>1</v>
      </c>
      <c r="K94">
        <v>0</v>
      </c>
      <c r="L94">
        <v>13</v>
      </c>
      <c r="M94">
        <v>12</v>
      </c>
      <c r="N94">
        <v>1</v>
      </c>
      <c r="O94">
        <v>0</v>
      </c>
      <c r="P94">
        <v>0</v>
      </c>
      <c r="Q94">
        <v>0</v>
      </c>
      <c r="R94">
        <v>0</v>
      </c>
    </row>
    <row r="95" spans="1:18" x14ac:dyDescent="0.25">
      <c r="A95" t="s">
        <v>9414</v>
      </c>
      <c r="B95" t="s">
        <v>72</v>
      </c>
      <c r="C95" t="s">
        <v>184</v>
      </c>
      <c r="D95">
        <v>17</v>
      </c>
      <c r="E95">
        <v>13</v>
      </c>
      <c r="F95">
        <v>4</v>
      </c>
      <c r="G95">
        <v>0</v>
      </c>
      <c r="H95">
        <v>17</v>
      </c>
      <c r="I95">
        <v>13</v>
      </c>
      <c r="J95">
        <v>4</v>
      </c>
      <c r="K95">
        <v>0</v>
      </c>
      <c r="L95">
        <v>16</v>
      </c>
      <c r="M95">
        <v>12</v>
      </c>
      <c r="N95">
        <v>4</v>
      </c>
      <c r="O95">
        <v>0</v>
      </c>
      <c r="P95">
        <v>0</v>
      </c>
      <c r="Q95">
        <v>1</v>
      </c>
      <c r="R95">
        <v>0</v>
      </c>
    </row>
    <row r="96" spans="1:18" x14ac:dyDescent="0.25">
      <c r="A96" t="s">
        <v>9415</v>
      </c>
      <c r="B96" t="s">
        <v>72</v>
      </c>
      <c r="C96" t="s">
        <v>104</v>
      </c>
      <c r="D96">
        <v>8</v>
      </c>
      <c r="E96">
        <v>8</v>
      </c>
      <c r="F96">
        <v>0</v>
      </c>
      <c r="G96">
        <v>0</v>
      </c>
      <c r="H96">
        <v>8</v>
      </c>
      <c r="I96">
        <v>8</v>
      </c>
      <c r="J96">
        <v>0</v>
      </c>
      <c r="K96">
        <v>0</v>
      </c>
      <c r="L96">
        <v>8</v>
      </c>
      <c r="M96">
        <v>8</v>
      </c>
      <c r="N96">
        <v>0</v>
      </c>
      <c r="O96">
        <v>0</v>
      </c>
      <c r="P96">
        <v>0</v>
      </c>
      <c r="Q96">
        <v>0</v>
      </c>
      <c r="R96">
        <v>0</v>
      </c>
    </row>
    <row r="97" spans="1:18" x14ac:dyDescent="0.25">
      <c r="A97" t="s">
        <v>9416</v>
      </c>
      <c r="B97" t="s">
        <v>72</v>
      </c>
      <c r="C97" t="s">
        <v>168</v>
      </c>
      <c r="D97">
        <v>13</v>
      </c>
      <c r="E97">
        <v>13</v>
      </c>
      <c r="F97">
        <v>0</v>
      </c>
      <c r="G97">
        <v>0</v>
      </c>
      <c r="H97">
        <v>13</v>
      </c>
      <c r="I97">
        <v>13</v>
      </c>
      <c r="J97">
        <v>0</v>
      </c>
      <c r="K97">
        <v>0</v>
      </c>
      <c r="L97">
        <v>10</v>
      </c>
      <c r="M97">
        <v>10</v>
      </c>
      <c r="N97">
        <v>0</v>
      </c>
      <c r="O97">
        <v>0</v>
      </c>
      <c r="P97">
        <v>0</v>
      </c>
      <c r="Q97">
        <v>3</v>
      </c>
      <c r="R97">
        <v>0</v>
      </c>
    </row>
    <row r="98" spans="1:18" x14ac:dyDescent="0.25">
      <c r="A98" t="s">
        <v>9417</v>
      </c>
      <c r="B98" t="s">
        <v>72</v>
      </c>
      <c r="C98" t="s">
        <v>203</v>
      </c>
      <c r="D98">
        <v>13</v>
      </c>
      <c r="E98">
        <v>12</v>
      </c>
      <c r="F98">
        <v>1</v>
      </c>
      <c r="G98">
        <v>0</v>
      </c>
      <c r="H98">
        <v>13</v>
      </c>
      <c r="I98">
        <v>12</v>
      </c>
      <c r="J98">
        <v>1</v>
      </c>
      <c r="K98">
        <v>0</v>
      </c>
      <c r="L98">
        <v>13</v>
      </c>
      <c r="M98">
        <v>12</v>
      </c>
      <c r="N98">
        <v>1</v>
      </c>
      <c r="O98">
        <v>0</v>
      </c>
      <c r="P98">
        <v>0</v>
      </c>
      <c r="Q98">
        <v>0</v>
      </c>
      <c r="R98">
        <v>0</v>
      </c>
    </row>
    <row r="99" spans="1:18" x14ac:dyDescent="0.25">
      <c r="A99" t="s">
        <v>9418</v>
      </c>
      <c r="B99" t="s">
        <v>72</v>
      </c>
      <c r="C99" t="s">
        <v>99</v>
      </c>
      <c r="D99">
        <v>60</v>
      </c>
      <c r="E99">
        <v>51</v>
      </c>
      <c r="F99">
        <v>8</v>
      </c>
      <c r="G99">
        <v>1</v>
      </c>
      <c r="H99">
        <v>60</v>
      </c>
      <c r="I99">
        <v>51</v>
      </c>
      <c r="J99">
        <v>9</v>
      </c>
      <c r="K99">
        <v>0</v>
      </c>
      <c r="L99">
        <v>55</v>
      </c>
      <c r="M99">
        <v>51</v>
      </c>
      <c r="N99">
        <v>4</v>
      </c>
      <c r="O99">
        <v>0</v>
      </c>
      <c r="P99">
        <v>0</v>
      </c>
      <c r="Q99">
        <v>5</v>
      </c>
      <c r="R99">
        <v>0</v>
      </c>
    </row>
    <row r="100" spans="1:18" x14ac:dyDescent="0.25">
      <c r="A100" t="s">
        <v>9419</v>
      </c>
      <c r="B100" t="s">
        <v>72</v>
      </c>
      <c r="C100" t="s">
        <v>159</v>
      </c>
      <c r="D100">
        <v>7</v>
      </c>
      <c r="E100">
        <v>7</v>
      </c>
      <c r="F100">
        <v>0</v>
      </c>
      <c r="G100">
        <v>0</v>
      </c>
      <c r="H100">
        <v>7</v>
      </c>
      <c r="I100">
        <v>7</v>
      </c>
      <c r="J100">
        <v>0</v>
      </c>
      <c r="K100">
        <v>0</v>
      </c>
      <c r="L100">
        <v>7</v>
      </c>
      <c r="M100">
        <v>7</v>
      </c>
      <c r="N100">
        <v>0</v>
      </c>
      <c r="O100">
        <v>0</v>
      </c>
      <c r="P100">
        <v>0</v>
      </c>
      <c r="Q100">
        <v>0</v>
      </c>
      <c r="R100">
        <v>0</v>
      </c>
    </row>
    <row r="101" spans="1:18" x14ac:dyDescent="0.25">
      <c r="A101" t="s">
        <v>9420</v>
      </c>
      <c r="B101" t="s">
        <v>72</v>
      </c>
      <c r="C101" t="s">
        <v>101</v>
      </c>
      <c r="D101">
        <v>4</v>
      </c>
      <c r="E101">
        <v>3</v>
      </c>
      <c r="F101">
        <v>1</v>
      </c>
      <c r="G101">
        <v>0</v>
      </c>
      <c r="H101">
        <v>4</v>
      </c>
      <c r="I101">
        <v>3</v>
      </c>
      <c r="J101">
        <v>1</v>
      </c>
      <c r="K101">
        <v>0</v>
      </c>
      <c r="L101">
        <v>3</v>
      </c>
      <c r="M101">
        <v>2</v>
      </c>
      <c r="N101">
        <v>1</v>
      </c>
      <c r="O101">
        <v>0</v>
      </c>
      <c r="P101">
        <v>0</v>
      </c>
      <c r="Q101">
        <v>1</v>
      </c>
      <c r="R101">
        <v>0</v>
      </c>
    </row>
    <row r="102" spans="1:18" x14ac:dyDescent="0.25">
      <c r="A102" t="s">
        <v>9421</v>
      </c>
      <c r="B102" t="s">
        <v>72</v>
      </c>
      <c r="C102" t="s">
        <v>166</v>
      </c>
      <c r="D102">
        <v>17</v>
      </c>
      <c r="E102">
        <v>16</v>
      </c>
      <c r="F102">
        <v>1</v>
      </c>
      <c r="G102">
        <v>0</v>
      </c>
      <c r="H102">
        <v>17</v>
      </c>
      <c r="I102">
        <v>16</v>
      </c>
      <c r="J102">
        <v>1</v>
      </c>
      <c r="K102">
        <v>0</v>
      </c>
      <c r="L102">
        <v>17</v>
      </c>
      <c r="M102">
        <v>16</v>
      </c>
      <c r="N102">
        <v>1</v>
      </c>
      <c r="O102">
        <v>0</v>
      </c>
      <c r="P102">
        <v>0</v>
      </c>
      <c r="Q102">
        <v>0</v>
      </c>
      <c r="R102">
        <v>0</v>
      </c>
    </row>
    <row r="103" spans="1:18" x14ac:dyDescent="0.25">
      <c r="A103" t="s">
        <v>9422</v>
      </c>
      <c r="B103" t="s">
        <v>72</v>
      </c>
      <c r="C103" t="s">
        <v>213</v>
      </c>
      <c r="D103">
        <v>23</v>
      </c>
      <c r="E103">
        <v>19</v>
      </c>
      <c r="F103">
        <v>4</v>
      </c>
      <c r="G103">
        <v>0</v>
      </c>
      <c r="H103">
        <v>23</v>
      </c>
      <c r="I103">
        <v>19</v>
      </c>
      <c r="J103">
        <v>4</v>
      </c>
      <c r="K103">
        <v>0</v>
      </c>
      <c r="L103">
        <v>21</v>
      </c>
      <c r="M103">
        <v>17</v>
      </c>
      <c r="N103">
        <v>4</v>
      </c>
      <c r="O103">
        <v>0</v>
      </c>
      <c r="P103">
        <v>0</v>
      </c>
      <c r="Q103">
        <v>2</v>
      </c>
      <c r="R103">
        <v>0</v>
      </c>
    </row>
    <row r="104" spans="1:18" x14ac:dyDescent="0.25">
      <c r="A104" t="s">
        <v>9423</v>
      </c>
      <c r="B104" t="s">
        <v>72</v>
      </c>
      <c r="C104" t="s">
        <v>206</v>
      </c>
      <c r="D104">
        <v>9</v>
      </c>
      <c r="E104">
        <v>7</v>
      </c>
      <c r="F104">
        <v>2</v>
      </c>
      <c r="G104">
        <v>0</v>
      </c>
      <c r="H104">
        <v>9</v>
      </c>
      <c r="I104">
        <v>7</v>
      </c>
      <c r="J104">
        <v>2</v>
      </c>
      <c r="K104">
        <v>0</v>
      </c>
      <c r="L104">
        <v>9</v>
      </c>
      <c r="M104">
        <v>7</v>
      </c>
      <c r="N104">
        <v>2</v>
      </c>
      <c r="O104">
        <v>0</v>
      </c>
      <c r="P104">
        <v>0</v>
      </c>
      <c r="Q104">
        <v>0</v>
      </c>
      <c r="R104">
        <v>0</v>
      </c>
    </row>
    <row r="105" spans="1:18" x14ac:dyDescent="0.25">
      <c r="A105" t="s">
        <v>9424</v>
      </c>
      <c r="B105" t="s">
        <v>72</v>
      </c>
      <c r="C105" t="s">
        <v>225</v>
      </c>
      <c r="D105">
        <v>17</v>
      </c>
      <c r="E105">
        <v>13</v>
      </c>
      <c r="F105">
        <v>4</v>
      </c>
      <c r="G105">
        <v>0</v>
      </c>
      <c r="H105">
        <v>17</v>
      </c>
      <c r="I105">
        <v>15</v>
      </c>
      <c r="J105">
        <v>2</v>
      </c>
      <c r="K105">
        <v>0</v>
      </c>
      <c r="L105">
        <v>17</v>
      </c>
      <c r="M105">
        <v>15</v>
      </c>
      <c r="N105">
        <v>2</v>
      </c>
      <c r="O105">
        <v>0</v>
      </c>
      <c r="P105">
        <v>0</v>
      </c>
      <c r="Q105">
        <v>0</v>
      </c>
      <c r="R105">
        <v>0</v>
      </c>
    </row>
    <row r="106" spans="1:18" x14ac:dyDescent="0.25">
      <c r="A106" t="s">
        <v>9425</v>
      </c>
      <c r="B106" t="s">
        <v>72</v>
      </c>
      <c r="C106" t="s">
        <v>115</v>
      </c>
      <c r="D106">
        <v>18</v>
      </c>
      <c r="E106">
        <v>18</v>
      </c>
      <c r="F106">
        <v>0</v>
      </c>
      <c r="G106">
        <v>0</v>
      </c>
      <c r="H106">
        <v>18</v>
      </c>
      <c r="I106">
        <v>18</v>
      </c>
      <c r="J106">
        <v>0</v>
      </c>
      <c r="K106">
        <v>0</v>
      </c>
      <c r="L106">
        <v>18</v>
      </c>
      <c r="M106">
        <v>18</v>
      </c>
      <c r="N106">
        <v>0</v>
      </c>
      <c r="O106">
        <v>0</v>
      </c>
      <c r="P106">
        <v>0</v>
      </c>
      <c r="Q106">
        <v>0</v>
      </c>
      <c r="R106">
        <v>0</v>
      </c>
    </row>
    <row r="107" spans="1:18" x14ac:dyDescent="0.25">
      <c r="A107" t="s">
        <v>9426</v>
      </c>
      <c r="B107" t="s">
        <v>72</v>
      </c>
      <c r="C107" t="s">
        <v>205</v>
      </c>
      <c r="D107">
        <v>9</v>
      </c>
      <c r="E107">
        <v>8</v>
      </c>
      <c r="F107">
        <v>1</v>
      </c>
      <c r="G107">
        <v>0</v>
      </c>
      <c r="H107">
        <v>9</v>
      </c>
      <c r="I107">
        <v>8</v>
      </c>
      <c r="J107">
        <v>1</v>
      </c>
      <c r="K107">
        <v>0</v>
      </c>
      <c r="L107">
        <v>9</v>
      </c>
      <c r="M107">
        <v>8</v>
      </c>
      <c r="N107">
        <v>1</v>
      </c>
      <c r="O107">
        <v>0</v>
      </c>
      <c r="P107">
        <v>0</v>
      </c>
      <c r="Q107">
        <v>0</v>
      </c>
      <c r="R107">
        <v>0</v>
      </c>
    </row>
    <row r="108" spans="1:18" x14ac:dyDescent="0.25">
      <c r="A108" t="s">
        <v>9427</v>
      </c>
      <c r="B108" t="s">
        <v>72</v>
      </c>
      <c r="C108" t="s">
        <v>190</v>
      </c>
      <c r="D108">
        <v>6</v>
      </c>
      <c r="E108">
        <v>6</v>
      </c>
      <c r="F108">
        <v>0</v>
      </c>
      <c r="G108">
        <v>0</v>
      </c>
      <c r="H108">
        <v>6</v>
      </c>
      <c r="I108">
        <v>6</v>
      </c>
      <c r="J108">
        <v>0</v>
      </c>
      <c r="K108">
        <v>0</v>
      </c>
      <c r="L108">
        <v>6</v>
      </c>
      <c r="M108">
        <v>6</v>
      </c>
      <c r="N108">
        <v>0</v>
      </c>
      <c r="O108">
        <v>0</v>
      </c>
      <c r="P108">
        <v>0</v>
      </c>
      <c r="Q108">
        <v>0</v>
      </c>
      <c r="R108">
        <v>0</v>
      </c>
    </row>
    <row r="109" spans="1:18" x14ac:dyDescent="0.25">
      <c r="A109" t="s">
        <v>9428</v>
      </c>
      <c r="B109" t="s">
        <v>72</v>
      </c>
      <c r="C109" t="s">
        <v>148</v>
      </c>
      <c r="D109">
        <v>111</v>
      </c>
      <c r="E109">
        <v>105</v>
      </c>
      <c r="F109">
        <v>6</v>
      </c>
      <c r="G109">
        <v>0</v>
      </c>
      <c r="H109">
        <v>110</v>
      </c>
      <c r="I109">
        <v>104</v>
      </c>
      <c r="J109">
        <v>6</v>
      </c>
      <c r="K109">
        <v>0</v>
      </c>
      <c r="L109">
        <v>101</v>
      </c>
      <c r="M109">
        <v>96</v>
      </c>
      <c r="N109">
        <v>5</v>
      </c>
      <c r="O109">
        <v>0</v>
      </c>
      <c r="P109">
        <v>1</v>
      </c>
      <c r="Q109">
        <v>10</v>
      </c>
      <c r="R109">
        <v>0</v>
      </c>
    </row>
    <row r="110" spans="1:18" x14ac:dyDescent="0.25">
      <c r="A110" t="s">
        <v>9429</v>
      </c>
      <c r="B110" t="s">
        <v>72</v>
      </c>
      <c r="C110" t="s">
        <v>183</v>
      </c>
      <c r="D110">
        <v>9</v>
      </c>
      <c r="E110">
        <v>9</v>
      </c>
      <c r="F110">
        <v>0</v>
      </c>
      <c r="G110">
        <v>0</v>
      </c>
      <c r="H110">
        <v>9</v>
      </c>
      <c r="I110">
        <v>9</v>
      </c>
      <c r="J110">
        <v>0</v>
      </c>
      <c r="K110">
        <v>0</v>
      </c>
      <c r="L110">
        <v>8</v>
      </c>
      <c r="M110">
        <v>8</v>
      </c>
      <c r="N110">
        <v>0</v>
      </c>
      <c r="O110">
        <v>0</v>
      </c>
      <c r="P110">
        <v>0</v>
      </c>
      <c r="Q110">
        <v>1</v>
      </c>
      <c r="R110">
        <v>0</v>
      </c>
    </row>
    <row r="111" spans="1:18" x14ac:dyDescent="0.25">
      <c r="A111" t="s">
        <v>9430</v>
      </c>
      <c r="B111" t="s">
        <v>72</v>
      </c>
      <c r="C111" t="s">
        <v>150</v>
      </c>
      <c r="D111">
        <v>31</v>
      </c>
      <c r="E111">
        <v>29</v>
      </c>
      <c r="F111">
        <v>2</v>
      </c>
      <c r="G111">
        <v>0</v>
      </c>
      <c r="H111">
        <v>31</v>
      </c>
      <c r="I111">
        <v>29</v>
      </c>
      <c r="J111">
        <v>2</v>
      </c>
      <c r="K111">
        <v>0</v>
      </c>
      <c r="L111">
        <v>29</v>
      </c>
      <c r="M111">
        <v>27</v>
      </c>
      <c r="N111">
        <v>2</v>
      </c>
      <c r="O111">
        <v>0</v>
      </c>
      <c r="P111">
        <v>0</v>
      </c>
      <c r="Q111">
        <v>2</v>
      </c>
      <c r="R111">
        <v>0</v>
      </c>
    </row>
    <row r="112" spans="1:18" x14ac:dyDescent="0.25">
      <c r="A112" t="s">
        <v>9431</v>
      </c>
      <c r="B112" t="s">
        <v>72</v>
      </c>
      <c r="C112" t="s">
        <v>201</v>
      </c>
      <c r="D112">
        <v>27</v>
      </c>
      <c r="E112">
        <v>25</v>
      </c>
      <c r="F112">
        <v>2</v>
      </c>
      <c r="G112">
        <v>0</v>
      </c>
      <c r="H112">
        <v>27</v>
      </c>
      <c r="I112">
        <v>27</v>
      </c>
      <c r="J112">
        <v>0</v>
      </c>
      <c r="K112">
        <v>0</v>
      </c>
      <c r="L112">
        <v>27</v>
      </c>
      <c r="M112">
        <v>27</v>
      </c>
      <c r="N112">
        <v>0</v>
      </c>
      <c r="O112">
        <v>0</v>
      </c>
      <c r="P112">
        <v>0</v>
      </c>
      <c r="Q112">
        <v>0</v>
      </c>
      <c r="R112">
        <v>0</v>
      </c>
    </row>
    <row r="113" spans="1:18" x14ac:dyDescent="0.25">
      <c r="A113" t="s">
        <v>9432</v>
      </c>
      <c r="B113" t="s">
        <v>72</v>
      </c>
      <c r="C113" t="s">
        <v>98</v>
      </c>
      <c r="D113">
        <v>47</v>
      </c>
      <c r="E113">
        <v>40</v>
      </c>
      <c r="F113">
        <v>6</v>
      </c>
      <c r="G113">
        <v>1</v>
      </c>
      <c r="H113">
        <v>47</v>
      </c>
      <c r="I113">
        <v>39</v>
      </c>
      <c r="J113">
        <v>7</v>
      </c>
      <c r="K113">
        <v>1</v>
      </c>
      <c r="L113">
        <v>45</v>
      </c>
      <c r="M113">
        <v>38</v>
      </c>
      <c r="N113">
        <v>6</v>
      </c>
      <c r="O113">
        <v>1</v>
      </c>
      <c r="P113">
        <v>0</v>
      </c>
      <c r="Q113">
        <v>2</v>
      </c>
      <c r="R113">
        <v>0</v>
      </c>
    </row>
    <row r="114" spans="1:18" x14ac:dyDescent="0.25">
      <c r="A114" t="s">
        <v>9433</v>
      </c>
      <c r="B114" t="s">
        <v>72</v>
      </c>
      <c r="C114" t="s">
        <v>241</v>
      </c>
      <c r="D114">
        <v>10</v>
      </c>
      <c r="E114">
        <v>8</v>
      </c>
      <c r="F114">
        <v>2</v>
      </c>
      <c r="G114">
        <v>0</v>
      </c>
      <c r="H114">
        <v>10</v>
      </c>
      <c r="I114">
        <v>8</v>
      </c>
      <c r="J114">
        <v>2</v>
      </c>
      <c r="K114">
        <v>0</v>
      </c>
      <c r="L114">
        <v>10</v>
      </c>
      <c r="M114">
        <v>8</v>
      </c>
      <c r="N114">
        <v>2</v>
      </c>
      <c r="O114">
        <v>0</v>
      </c>
      <c r="P114">
        <v>0</v>
      </c>
      <c r="Q114">
        <v>0</v>
      </c>
      <c r="R114">
        <v>0</v>
      </c>
    </row>
    <row r="115" spans="1:18" x14ac:dyDescent="0.25">
      <c r="A115" t="s">
        <v>9434</v>
      </c>
      <c r="B115" t="s">
        <v>72</v>
      </c>
      <c r="C115" t="s">
        <v>116</v>
      </c>
      <c r="D115">
        <v>12</v>
      </c>
      <c r="E115">
        <v>11</v>
      </c>
      <c r="F115">
        <v>1</v>
      </c>
      <c r="G115">
        <v>0</v>
      </c>
      <c r="H115">
        <v>12</v>
      </c>
      <c r="I115">
        <v>11</v>
      </c>
      <c r="J115">
        <v>1</v>
      </c>
      <c r="K115">
        <v>0</v>
      </c>
      <c r="L115">
        <v>10</v>
      </c>
      <c r="M115">
        <v>10</v>
      </c>
      <c r="N115">
        <v>0</v>
      </c>
      <c r="O115">
        <v>0</v>
      </c>
      <c r="P115">
        <v>0</v>
      </c>
      <c r="Q115">
        <v>2</v>
      </c>
      <c r="R115">
        <v>0</v>
      </c>
    </row>
    <row r="116" spans="1:18" x14ac:dyDescent="0.25">
      <c r="A116" t="s">
        <v>9435</v>
      </c>
      <c r="B116" t="s">
        <v>72</v>
      </c>
      <c r="C116" t="s">
        <v>141</v>
      </c>
      <c r="D116">
        <v>17</v>
      </c>
      <c r="E116">
        <v>15</v>
      </c>
      <c r="F116">
        <v>2</v>
      </c>
      <c r="G116">
        <v>0</v>
      </c>
      <c r="H116">
        <v>17</v>
      </c>
      <c r="I116">
        <v>15</v>
      </c>
      <c r="J116">
        <v>2</v>
      </c>
      <c r="K116">
        <v>0</v>
      </c>
      <c r="L116">
        <v>17</v>
      </c>
      <c r="M116">
        <v>15</v>
      </c>
      <c r="N116">
        <v>2</v>
      </c>
      <c r="O116">
        <v>0</v>
      </c>
      <c r="P116">
        <v>0</v>
      </c>
      <c r="Q116">
        <v>0</v>
      </c>
      <c r="R116">
        <v>0</v>
      </c>
    </row>
    <row r="117" spans="1:18" x14ac:dyDescent="0.25">
      <c r="A117" t="s">
        <v>9436</v>
      </c>
      <c r="B117" t="s">
        <v>72</v>
      </c>
      <c r="C117" t="s">
        <v>140</v>
      </c>
      <c r="D117">
        <v>8</v>
      </c>
      <c r="E117">
        <v>8</v>
      </c>
      <c r="F117">
        <v>0</v>
      </c>
      <c r="G117">
        <v>0</v>
      </c>
      <c r="H117">
        <v>8</v>
      </c>
      <c r="I117">
        <v>8</v>
      </c>
      <c r="J117">
        <v>0</v>
      </c>
      <c r="K117">
        <v>0</v>
      </c>
      <c r="L117">
        <v>8</v>
      </c>
      <c r="M117">
        <v>8</v>
      </c>
      <c r="N117">
        <v>0</v>
      </c>
      <c r="O117">
        <v>0</v>
      </c>
      <c r="P117">
        <v>0</v>
      </c>
      <c r="Q117">
        <v>0</v>
      </c>
      <c r="R117">
        <v>0</v>
      </c>
    </row>
    <row r="118" spans="1:18" x14ac:dyDescent="0.25">
      <c r="A118" t="s">
        <v>9437</v>
      </c>
      <c r="B118" t="s">
        <v>72</v>
      </c>
      <c r="C118" t="s">
        <v>94</v>
      </c>
      <c r="D118">
        <v>50</v>
      </c>
      <c r="E118">
        <v>43</v>
      </c>
      <c r="F118">
        <v>7</v>
      </c>
      <c r="G118">
        <v>0</v>
      </c>
      <c r="H118">
        <v>48</v>
      </c>
      <c r="I118">
        <v>42</v>
      </c>
      <c r="J118">
        <v>6</v>
      </c>
      <c r="K118">
        <v>0</v>
      </c>
      <c r="L118">
        <v>46</v>
      </c>
      <c r="M118">
        <v>40</v>
      </c>
      <c r="N118">
        <v>6</v>
      </c>
      <c r="O118">
        <v>0</v>
      </c>
      <c r="P118">
        <v>2</v>
      </c>
      <c r="Q118">
        <v>4</v>
      </c>
      <c r="R118">
        <v>0</v>
      </c>
    </row>
    <row r="119" spans="1:18" x14ac:dyDescent="0.25">
      <c r="A119" t="s">
        <v>9438</v>
      </c>
      <c r="B119" t="s">
        <v>72</v>
      </c>
      <c r="C119" t="s">
        <v>196</v>
      </c>
      <c r="D119">
        <v>23</v>
      </c>
      <c r="E119">
        <v>21</v>
      </c>
      <c r="F119">
        <v>2</v>
      </c>
      <c r="G119">
        <v>0</v>
      </c>
      <c r="H119">
        <v>23</v>
      </c>
      <c r="I119">
        <v>22</v>
      </c>
      <c r="J119">
        <v>1</v>
      </c>
      <c r="K119">
        <v>0</v>
      </c>
      <c r="L119">
        <v>23</v>
      </c>
      <c r="M119">
        <v>22</v>
      </c>
      <c r="N119">
        <v>1</v>
      </c>
      <c r="O119">
        <v>0</v>
      </c>
      <c r="P119">
        <v>0</v>
      </c>
      <c r="Q119">
        <v>0</v>
      </c>
      <c r="R119">
        <v>0</v>
      </c>
    </row>
    <row r="120" spans="1:18" x14ac:dyDescent="0.25">
      <c r="A120" t="s">
        <v>9439</v>
      </c>
      <c r="B120" t="s">
        <v>72</v>
      </c>
      <c r="C120" t="s">
        <v>178</v>
      </c>
      <c r="D120">
        <v>5</v>
      </c>
      <c r="E120">
        <v>5</v>
      </c>
      <c r="F120">
        <v>0</v>
      </c>
      <c r="G120">
        <v>0</v>
      </c>
      <c r="H120">
        <v>5</v>
      </c>
      <c r="I120">
        <v>5</v>
      </c>
      <c r="J120">
        <v>0</v>
      </c>
      <c r="K120">
        <v>0</v>
      </c>
      <c r="L120">
        <v>4</v>
      </c>
      <c r="M120">
        <v>4</v>
      </c>
      <c r="N120">
        <v>0</v>
      </c>
      <c r="O120">
        <v>0</v>
      </c>
      <c r="P120">
        <v>0</v>
      </c>
      <c r="Q120">
        <v>1</v>
      </c>
      <c r="R120">
        <v>0</v>
      </c>
    </row>
    <row r="121" spans="1:18" x14ac:dyDescent="0.25">
      <c r="A121" t="s">
        <v>9440</v>
      </c>
      <c r="B121" t="s">
        <v>72</v>
      </c>
      <c r="C121" t="s">
        <v>123</v>
      </c>
      <c r="D121">
        <v>8</v>
      </c>
      <c r="E121">
        <v>7</v>
      </c>
      <c r="F121">
        <v>1</v>
      </c>
      <c r="G121">
        <v>0</v>
      </c>
      <c r="H121">
        <v>8</v>
      </c>
      <c r="I121">
        <v>7</v>
      </c>
      <c r="J121">
        <v>1</v>
      </c>
      <c r="K121">
        <v>0</v>
      </c>
      <c r="L121">
        <v>8</v>
      </c>
      <c r="M121">
        <v>7</v>
      </c>
      <c r="N121">
        <v>1</v>
      </c>
      <c r="O121">
        <v>0</v>
      </c>
      <c r="P121">
        <v>0</v>
      </c>
      <c r="Q121">
        <v>0</v>
      </c>
      <c r="R121">
        <v>0</v>
      </c>
    </row>
    <row r="122" spans="1:18" x14ac:dyDescent="0.25">
      <c r="A122" t="s">
        <v>9441</v>
      </c>
      <c r="B122" t="s">
        <v>72</v>
      </c>
      <c r="C122" t="s">
        <v>188</v>
      </c>
      <c r="D122">
        <v>9</v>
      </c>
      <c r="E122">
        <v>9</v>
      </c>
      <c r="F122">
        <v>0</v>
      </c>
      <c r="G122">
        <v>0</v>
      </c>
      <c r="H122">
        <v>9</v>
      </c>
      <c r="I122">
        <v>9</v>
      </c>
      <c r="J122">
        <v>0</v>
      </c>
      <c r="K122">
        <v>0</v>
      </c>
      <c r="L122">
        <v>8</v>
      </c>
      <c r="M122">
        <v>8</v>
      </c>
      <c r="N122">
        <v>0</v>
      </c>
      <c r="O122">
        <v>0</v>
      </c>
      <c r="P122">
        <v>0</v>
      </c>
      <c r="Q122">
        <v>1</v>
      </c>
      <c r="R122">
        <v>0</v>
      </c>
    </row>
    <row r="123" spans="1:18" x14ac:dyDescent="0.25">
      <c r="A123" t="s">
        <v>9442</v>
      </c>
      <c r="B123" t="s">
        <v>72</v>
      </c>
      <c r="C123" t="s">
        <v>126</v>
      </c>
      <c r="D123">
        <v>28</v>
      </c>
      <c r="E123">
        <v>24</v>
      </c>
      <c r="F123">
        <v>4</v>
      </c>
      <c r="G123">
        <v>0</v>
      </c>
      <c r="H123">
        <v>28</v>
      </c>
      <c r="I123">
        <v>24</v>
      </c>
      <c r="J123">
        <v>4</v>
      </c>
      <c r="K123">
        <v>0</v>
      </c>
      <c r="L123">
        <v>27</v>
      </c>
      <c r="M123">
        <v>23</v>
      </c>
      <c r="N123">
        <v>4</v>
      </c>
      <c r="O123">
        <v>0</v>
      </c>
      <c r="P123">
        <v>0</v>
      </c>
      <c r="Q123">
        <v>1</v>
      </c>
      <c r="R123">
        <v>0</v>
      </c>
    </row>
    <row r="124" spans="1:18" x14ac:dyDescent="0.25">
      <c r="A124" t="s">
        <v>9443</v>
      </c>
      <c r="B124" t="s">
        <v>72</v>
      </c>
      <c r="C124" t="s">
        <v>229</v>
      </c>
      <c r="D124">
        <v>27</v>
      </c>
      <c r="E124">
        <v>23</v>
      </c>
      <c r="F124">
        <v>4</v>
      </c>
      <c r="G124">
        <v>0</v>
      </c>
      <c r="H124">
        <v>27</v>
      </c>
      <c r="I124">
        <v>23</v>
      </c>
      <c r="J124">
        <v>4</v>
      </c>
      <c r="K124">
        <v>0</v>
      </c>
      <c r="L124">
        <v>25</v>
      </c>
      <c r="M124">
        <v>21</v>
      </c>
      <c r="N124">
        <v>4</v>
      </c>
      <c r="O124">
        <v>0</v>
      </c>
      <c r="P124">
        <v>0</v>
      </c>
      <c r="Q124">
        <v>2</v>
      </c>
      <c r="R124">
        <v>0</v>
      </c>
    </row>
    <row r="125" spans="1:18" x14ac:dyDescent="0.25">
      <c r="A125" t="s">
        <v>9444</v>
      </c>
      <c r="B125" t="s">
        <v>72</v>
      </c>
      <c r="C125" t="s">
        <v>240</v>
      </c>
      <c r="D125">
        <v>16</v>
      </c>
      <c r="E125">
        <v>15</v>
      </c>
      <c r="F125">
        <v>1</v>
      </c>
      <c r="G125">
        <v>0</v>
      </c>
      <c r="H125">
        <v>16</v>
      </c>
      <c r="I125">
        <v>15</v>
      </c>
      <c r="J125">
        <v>1</v>
      </c>
      <c r="K125">
        <v>0</v>
      </c>
      <c r="L125">
        <v>16</v>
      </c>
      <c r="M125">
        <v>15</v>
      </c>
      <c r="N125">
        <v>1</v>
      </c>
      <c r="O125">
        <v>0</v>
      </c>
      <c r="P125">
        <v>0</v>
      </c>
      <c r="Q125">
        <v>0</v>
      </c>
      <c r="R125">
        <v>0</v>
      </c>
    </row>
    <row r="126" spans="1:18" x14ac:dyDescent="0.25">
      <c r="A126" t="s">
        <v>9445</v>
      </c>
      <c r="B126" t="s">
        <v>72</v>
      </c>
      <c r="C126" t="s">
        <v>113</v>
      </c>
      <c r="D126">
        <v>42</v>
      </c>
      <c r="E126">
        <v>40</v>
      </c>
      <c r="F126">
        <v>2</v>
      </c>
      <c r="G126">
        <v>0</v>
      </c>
      <c r="H126">
        <v>42</v>
      </c>
      <c r="I126">
        <v>40</v>
      </c>
      <c r="J126">
        <v>2</v>
      </c>
      <c r="K126">
        <v>0</v>
      </c>
      <c r="L126">
        <v>40</v>
      </c>
      <c r="M126">
        <v>39</v>
      </c>
      <c r="N126">
        <v>1</v>
      </c>
      <c r="O126">
        <v>0</v>
      </c>
      <c r="P126">
        <v>0</v>
      </c>
      <c r="Q126">
        <v>2</v>
      </c>
      <c r="R126">
        <v>0</v>
      </c>
    </row>
    <row r="127" spans="1:18" x14ac:dyDescent="0.25">
      <c r="A127" t="s">
        <v>9446</v>
      </c>
      <c r="B127" t="s">
        <v>72</v>
      </c>
      <c r="C127" t="s">
        <v>192</v>
      </c>
      <c r="D127">
        <v>40</v>
      </c>
      <c r="E127">
        <v>37</v>
      </c>
      <c r="F127">
        <v>3</v>
      </c>
      <c r="G127">
        <v>0</v>
      </c>
      <c r="H127">
        <v>40</v>
      </c>
      <c r="I127">
        <v>38</v>
      </c>
      <c r="J127">
        <v>2</v>
      </c>
      <c r="K127">
        <v>0</v>
      </c>
      <c r="L127">
        <v>36</v>
      </c>
      <c r="M127">
        <v>34</v>
      </c>
      <c r="N127">
        <v>2</v>
      </c>
      <c r="O127">
        <v>0</v>
      </c>
      <c r="P127">
        <v>0</v>
      </c>
      <c r="Q127">
        <v>4</v>
      </c>
      <c r="R127">
        <v>0</v>
      </c>
    </row>
    <row r="128" spans="1:18" x14ac:dyDescent="0.25">
      <c r="A128" t="s">
        <v>9447</v>
      </c>
      <c r="B128" t="s">
        <v>72</v>
      </c>
      <c r="C128" t="s">
        <v>181</v>
      </c>
      <c r="D128">
        <v>30</v>
      </c>
      <c r="E128">
        <v>25</v>
      </c>
      <c r="F128">
        <v>5</v>
      </c>
      <c r="G128">
        <v>0</v>
      </c>
      <c r="H128">
        <v>30</v>
      </c>
      <c r="I128">
        <v>25</v>
      </c>
      <c r="J128">
        <v>5</v>
      </c>
      <c r="K128">
        <v>0</v>
      </c>
      <c r="L128">
        <v>29</v>
      </c>
      <c r="M128">
        <v>24</v>
      </c>
      <c r="N128">
        <v>5</v>
      </c>
      <c r="O128">
        <v>0</v>
      </c>
      <c r="P128">
        <v>0</v>
      </c>
      <c r="Q128">
        <v>1</v>
      </c>
      <c r="R128">
        <v>0</v>
      </c>
    </row>
    <row r="129" spans="1:18" x14ac:dyDescent="0.25">
      <c r="A129" t="s">
        <v>9448</v>
      </c>
      <c r="B129" t="s">
        <v>72</v>
      </c>
      <c r="C129" t="s">
        <v>100</v>
      </c>
      <c r="D129">
        <v>12</v>
      </c>
      <c r="E129">
        <v>10</v>
      </c>
      <c r="F129">
        <v>2</v>
      </c>
      <c r="G129">
        <v>0</v>
      </c>
      <c r="H129">
        <v>12</v>
      </c>
      <c r="I129">
        <v>10</v>
      </c>
      <c r="J129">
        <v>2</v>
      </c>
      <c r="K129">
        <v>0</v>
      </c>
      <c r="L129">
        <v>12</v>
      </c>
      <c r="M129">
        <v>10</v>
      </c>
      <c r="N129">
        <v>2</v>
      </c>
      <c r="O129">
        <v>0</v>
      </c>
      <c r="P129">
        <v>0</v>
      </c>
      <c r="Q129">
        <v>0</v>
      </c>
      <c r="R129">
        <v>0</v>
      </c>
    </row>
    <row r="130" spans="1:18" x14ac:dyDescent="0.25">
      <c r="A130" t="s">
        <v>9449</v>
      </c>
      <c r="B130" t="s">
        <v>72</v>
      </c>
      <c r="C130" t="s">
        <v>162</v>
      </c>
      <c r="D130">
        <v>47</v>
      </c>
      <c r="E130">
        <v>46</v>
      </c>
      <c r="F130">
        <v>0</v>
      </c>
      <c r="G130">
        <v>1</v>
      </c>
      <c r="H130">
        <v>47</v>
      </c>
      <c r="I130">
        <v>46</v>
      </c>
      <c r="J130">
        <v>1</v>
      </c>
      <c r="K130">
        <v>0</v>
      </c>
      <c r="L130">
        <v>47</v>
      </c>
      <c r="M130">
        <v>46</v>
      </c>
      <c r="N130">
        <v>1</v>
      </c>
      <c r="O130">
        <v>0</v>
      </c>
      <c r="P130">
        <v>0</v>
      </c>
      <c r="Q130">
        <v>0</v>
      </c>
      <c r="R130">
        <v>0</v>
      </c>
    </row>
    <row r="131" spans="1:18" x14ac:dyDescent="0.25">
      <c r="A131" t="s">
        <v>9450</v>
      </c>
      <c r="B131" t="s">
        <v>72</v>
      </c>
      <c r="C131" t="s">
        <v>220</v>
      </c>
      <c r="D131">
        <v>3</v>
      </c>
      <c r="E131">
        <v>3</v>
      </c>
      <c r="F131">
        <v>0</v>
      </c>
      <c r="G131">
        <v>0</v>
      </c>
      <c r="H131">
        <v>3</v>
      </c>
      <c r="I131">
        <v>3</v>
      </c>
      <c r="J131">
        <v>0</v>
      </c>
      <c r="K131">
        <v>0</v>
      </c>
      <c r="L131">
        <v>2</v>
      </c>
      <c r="M131">
        <v>2</v>
      </c>
      <c r="N131">
        <v>0</v>
      </c>
      <c r="O131">
        <v>0</v>
      </c>
      <c r="P131">
        <v>0</v>
      </c>
      <c r="Q131">
        <v>1</v>
      </c>
      <c r="R131">
        <v>0</v>
      </c>
    </row>
    <row r="132" spans="1:18" x14ac:dyDescent="0.25">
      <c r="A132" t="s">
        <v>9451</v>
      </c>
      <c r="B132" t="s">
        <v>72</v>
      </c>
      <c r="C132" t="s">
        <v>103</v>
      </c>
      <c r="D132">
        <v>5</v>
      </c>
      <c r="E132">
        <v>5</v>
      </c>
      <c r="F132">
        <v>0</v>
      </c>
      <c r="G132">
        <v>0</v>
      </c>
      <c r="H132">
        <v>5</v>
      </c>
      <c r="I132">
        <v>5</v>
      </c>
      <c r="J132">
        <v>0</v>
      </c>
      <c r="K132">
        <v>0</v>
      </c>
      <c r="L132">
        <v>5</v>
      </c>
      <c r="M132">
        <v>5</v>
      </c>
      <c r="N132">
        <v>0</v>
      </c>
      <c r="O132">
        <v>0</v>
      </c>
      <c r="P132">
        <v>0</v>
      </c>
      <c r="Q132">
        <v>0</v>
      </c>
      <c r="R132">
        <v>0</v>
      </c>
    </row>
    <row r="133" spans="1:18" x14ac:dyDescent="0.25">
      <c r="A133" t="s">
        <v>9452</v>
      </c>
      <c r="B133" t="s">
        <v>72</v>
      </c>
      <c r="C133" t="s">
        <v>182</v>
      </c>
      <c r="D133">
        <v>59</v>
      </c>
      <c r="E133">
        <v>55</v>
      </c>
      <c r="F133">
        <v>4</v>
      </c>
      <c r="G133">
        <v>0</v>
      </c>
      <c r="H133">
        <v>59</v>
      </c>
      <c r="I133">
        <v>56</v>
      </c>
      <c r="J133">
        <v>3</v>
      </c>
      <c r="K133">
        <v>0</v>
      </c>
      <c r="L133">
        <v>57</v>
      </c>
      <c r="M133">
        <v>55</v>
      </c>
      <c r="N133">
        <v>2</v>
      </c>
      <c r="O133">
        <v>0</v>
      </c>
      <c r="P133">
        <v>0</v>
      </c>
      <c r="Q133">
        <v>2</v>
      </c>
      <c r="R133">
        <v>0</v>
      </c>
    </row>
    <row r="134" spans="1:18" x14ac:dyDescent="0.25">
      <c r="A134" t="s">
        <v>9453</v>
      </c>
      <c r="B134" t="s">
        <v>72</v>
      </c>
      <c r="C134" t="s">
        <v>157</v>
      </c>
      <c r="D134">
        <v>15</v>
      </c>
      <c r="E134">
        <v>12</v>
      </c>
      <c r="F134">
        <v>3</v>
      </c>
      <c r="G134">
        <v>0</v>
      </c>
      <c r="H134">
        <v>15</v>
      </c>
      <c r="I134">
        <v>12</v>
      </c>
      <c r="J134">
        <v>3</v>
      </c>
      <c r="K134">
        <v>0</v>
      </c>
      <c r="L134">
        <v>14</v>
      </c>
      <c r="M134">
        <v>11</v>
      </c>
      <c r="N134">
        <v>3</v>
      </c>
      <c r="O134">
        <v>0</v>
      </c>
      <c r="P134">
        <v>0</v>
      </c>
      <c r="Q134">
        <v>1</v>
      </c>
      <c r="R134">
        <v>0</v>
      </c>
    </row>
    <row r="135" spans="1:18" x14ac:dyDescent="0.25">
      <c r="A135" t="s">
        <v>9454</v>
      </c>
      <c r="B135" t="s">
        <v>72</v>
      </c>
      <c r="C135" t="s">
        <v>185</v>
      </c>
      <c r="D135">
        <v>43</v>
      </c>
      <c r="E135">
        <v>39</v>
      </c>
      <c r="F135">
        <v>4</v>
      </c>
      <c r="G135">
        <v>0</v>
      </c>
      <c r="H135">
        <v>43</v>
      </c>
      <c r="I135">
        <v>40</v>
      </c>
      <c r="J135">
        <v>3</v>
      </c>
      <c r="K135">
        <v>0</v>
      </c>
      <c r="L135">
        <v>41</v>
      </c>
      <c r="M135">
        <v>38</v>
      </c>
      <c r="N135">
        <v>3</v>
      </c>
      <c r="O135">
        <v>0</v>
      </c>
      <c r="P135">
        <v>0</v>
      </c>
      <c r="Q135">
        <v>2</v>
      </c>
      <c r="R135">
        <v>0</v>
      </c>
    </row>
    <row r="136" spans="1:18" x14ac:dyDescent="0.25">
      <c r="A136" t="s">
        <v>9455</v>
      </c>
      <c r="B136" t="s">
        <v>72</v>
      </c>
      <c r="C136" t="s">
        <v>180</v>
      </c>
      <c r="D136">
        <v>6</v>
      </c>
      <c r="E136">
        <v>6</v>
      </c>
      <c r="F136">
        <v>0</v>
      </c>
      <c r="G136">
        <v>0</v>
      </c>
      <c r="H136">
        <v>6</v>
      </c>
      <c r="I136">
        <v>6</v>
      </c>
      <c r="J136">
        <v>0</v>
      </c>
      <c r="K136">
        <v>0</v>
      </c>
      <c r="L136">
        <v>4</v>
      </c>
      <c r="M136">
        <v>4</v>
      </c>
      <c r="N136">
        <v>0</v>
      </c>
      <c r="O136">
        <v>0</v>
      </c>
      <c r="P136">
        <v>0</v>
      </c>
      <c r="Q136">
        <v>2</v>
      </c>
      <c r="R136">
        <v>0</v>
      </c>
    </row>
    <row r="137" spans="1:18" x14ac:dyDescent="0.25">
      <c r="A137" t="s">
        <v>9456</v>
      </c>
      <c r="B137" t="s">
        <v>72</v>
      </c>
      <c r="C137" t="s">
        <v>96</v>
      </c>
      <c r="D137">
        <v>8</v>
      </c>
      <c r="E137">
        <v>8</v>
      </c>
      <c r="F137">
        <v>0</v>
      </c>
      <c r="G137">
        <v>0</v>
      </c>
      <c r="H137">
        <v>8</v>
      </c>
      <c r="I137">
        <v>8</v>
      </c>
      <c r="J137">
        <v>0</v>
      </c>
      <c r="K137">
        <v>0</v>
      </c>
      <c r="L137">
        <v>8</v>
      </c>
      <c r="M137">
        <v>8</v>
      </c>
      <c r="N137">
        <v>0</v>
      </c>
      <c r="O137">
        <v>0</v>
      </c>
      <c r="P137">
        <v>0</v>
      </c>
      <c r="Q137">
        <v>0</v>
      </c>
      <c r="R137">
        <v>0</v>
      </c>
    </row>
    <row r="138" spans="1:18" x14ac:dyDescent="0.25">
      <c r="A138" t="s">
        <v>9457</v>
      </c>
      <c r="B138" t="s">
        <v>72</v>
      </c>
      <c r="C138" t="s">
        <v>169</v>
      </c>
      <c r="D138">
        <v>54</v>
      </c>
      <c r="E138">
        <v>48</v>
      </c>
      <c r="F138">
        <v>6</v>
      </c>
      <c r="G138">
        <v>0</v>
      </c>
      <c r="H138">
        <v>54</v>
      </c>
      <c r="I138">
        <v>48</v>
      </c>
      <c r="J138">
        <v>6</v>
      </c>
      <c r="K138">
        <v>0</v>
      </c>
      <c r="L138">
        <v>51</v>
      </c>
      <c r="M138">
        <v>45</v>
      </c>
      <c r="N138">
        <v>6</v>
      </c>
      <c r="O138">
        <v>0</v>
      </c>
      <c r="P138">
        <v>0</v>
      </c>
      <c r="Q138">
        <v>3</v>
      </c>
      <c r="R138">
        <v>0</v>
      </c>
    </row>
    <row r="139" spans="1:18" x14ac:dyDescent="0.25">
      <c r="A139" t="s">
        <v>9458</v>
      </c>
      <c r="B139" t="s">
        <v>72</v>
      </c>
      <c r="C139" t="s">
        <v>210</v>
      </c>
      <c r="D139">
        <v>82</v>
      </c>
      <c r="E139">
        <v>72</v>
      </c>
      <c r="F139">
        <v>9</v>
      </c>
      <c r="G139">
        <v>1</v>
      </c>
      <c r="H139">
        <v>82</v>
      </c>
      <c r="I139">
        <v>72</v>
      </c>
      <c r="J139">
        <v>9</v>
      </c>
      <c r="K139">
        <v>1</v>
      </c>
      <c r="L139">
        <v>74</v>
      </c>
      <c r="M139">
        <v>65</v>
      </c>
      <c r="N139">
        <v>9</v>
      </c>
      <c r="O139">
        <v>0</v>
      </c>
      <c r="P139">
        <v>0</v>
      </c>
      <c r="Q139">
        <v>8</v>
      </c>
      <c r="R139">
        <v>0</v>
      </c>
    </row>
    <row r="140" spans="1:18" x14ac:dyDescent="0.25">
      <c r="A140" t="s">
        <v>9459</v>
      </c>
      <c r="B140" t="s">
        <v>72</v>
      </c>
      <c r="C140" t="s">
        <v>142</v>
      </c>
      <c r="D140">
        <v>76</v>
      </c>
      <c r="E140">
        <v>69</v>
      </c>
      <c r="F140">
        <v>6</v>
      </c>
      <c r="G140">
        <v>1</v>
      </c>
      <c r="H140">
        <v>76</v>
      </c>
      <c r="I140">
        <v>69</v>
      </c>
      <c r="J140">
        <v>6</v>
      </c>
      <c r="K140">
        <v>1</v>
      </c>
      <c r="L140">
        <v>74</v>
      </c>
      <c r="M140">
        <v>68</v>
      </c>
      <c r="N140">
        <v>5</v>
      </c>
      <c r="O140">
        <v>1</v>
      </c>
      <c r="P140">
        <v>0</v>
      </c>
      <c r="Q140">
        <v>2</v>
      </c>
      <c r="R140">
        <v>0</v>
      </c>
    </row>
    <row r="141" spans="1:18" x14ac:dyDescent="0.25">
      <c r="A141" t="s">
        <v>9460</v>
      </c>
      <c r="B141" t="s">
        <v>72</v>
      </c>
      <c r="C141" t="s">
        <v>242</v>
      </c>
      <c r="D141">
        <v>15</v>
      </c>
      <c r="E141">
        <v>13</v>
      </c>
      <c r="F141">
        <v>2</v>
      </c>
      <c r="G141">
        <v>0</v>
      </c>
      <c r="H141">
        <v>15</v>
      </c>
      <c r="I141">
        <v>13</v>
      </c>
      <c r="J141">
        <v>2</v>
      </c>
      <c r="K141">
        <v>0</v>
      </c>
      <c r="L141">
        <v>15</v>
      </c>
      <c r="M141">
        <v>13</v>
      </c>
      <c r="N141">
        <v>2</v>
      </c>
      <c r="O141">
        <v>0</v>
      </c>
      <c r="P141">
        <v>0</v>
      </c>
      <c r="Q141">
        <v>0</v>
      </c>
      <c r="R141">
        <v>0</v>
      </c>
    </row>
    <row r="142" spans="1:18" x14ac:dyDescent="0.25">
      <c r="A142" t="s">
        <v>9461</v>
      </c>
      <c r="B142" t="s">
        <v>72</v>
      </c>
      <c r="C142" t="s">
        <v>175</v>
      </c>
      <c r="D142">
        <v>26</v>
      </c>
      <c r="E142">
        <v>21</v>
      </c>
      <c r="F142">
        <v>5</v>
      </c>
      <c r="G142">
        <v>0</v>
      </c>
      <c r="H142">
        <v>26</v>
      </c>
      <c r="I142">
        <v>21</v>
      </c>
      <c r="J142">
        <v>5</v>
      </c>
      <c r="K142">
        <v>0</v>
      </c>
      <c r="L142">
        <v>23</v>
      </c>
      <c r="M142">
        <v>19</v>
      </c>
      <c r="N142">
        <v>4</v>
      </c>
      <c r="O142">
        <v>0</v>
      </c>
      <c r="P142">
        <v>0</v>
      </c>
      <c r="Q142">
        <v>3</v>
      </c>
      <c r="R142">
        <v>0</v>
      </c>
    </row>
    <row r="143" spans="1:18" x14ac:dyDescent="0.25">
      <c r="A143" t="s">
        <v>9462</v>
      </c>
      <c r="B143" t="s">
        <v>72</v>
      </c>
      <c r="C143" t="s">
        <v>173</v>
      </c>
      <c r="D143">
        <v>26</v>
      </c>
      <c r="E143">
        <v>24</v>
      </c>
      <c r="F143">
        <v>2</v>
      </c>
      <c r="G143">
        <v>0</v>
      </c>
      <c r="H143">
        <v>26</v>
      </c>
      <c r="I143">
        <v>24</v>
      </c>
      <c r="J143">
        <v>2</v>
      </c>
      <c r="K143">
        <v>0</v>
      </c>
      <c r="L143">
        <v>24</v>
      </c>
      <c r="M143">
        <v>22</v>
      </c>
      <c r="N143">
        <v>2</v>
      </c>
      <c r="O143">
        <v>0</v>
      </c>
      <c r="P143">
        <v>0</v>
      </c>
      <c r="Q143">
        <v>2</v>
      </c>
      <c r="R143">
        <v>0</v>
      </c>
    </row>
    <row r="144" spans="1:18" x14ac:dyDescent="0.25">
      <c r="A144" t="s">
        <v>9463</v>
      </c>
      <c r="B144" t="s">
        <v>72</v>
      </c>
      <c r="C144" t="s">
        <v>139</v>
      </c>
      <c r="D144">
        <v>22</v>
      </c>
      <c r="E144">
        <v>18</v>
      </c>
      <c r="F144">
        <v>4</v>
      </c>
      <c r="G144">
        <v>0</v>
      </c>
      <c r="H144">
        <v>22</v>
      </c>
      <c r="I144">
        <v>18</v>
      </c>
      <c r="J144">
        <v>4</v>
      </c>
      <c r="K144">
        <v>0</v>
      </c>
      <c r="L144">
        <v>18</v>
      </c>
      <c r="M144">
        <v>15</v>
      </c>
      <c r="N144">
        <v>3</v>
      </c>
      <c r="O144">
        <v>0</v>
      </c>
      <c r="P144">
        <v>0</v>
      </c>
      <c r="Q144">
        <v>4</v>
      </c>
      <c r="R144">
        <v>0</v>
      </c>
    </row>
    <row r="145" spans="1:18" x14ac:dyDescent="0.25">
      <c r="A145" t="s">
        <v>9464</v>
      </c>
      <c r="B145" t="s">
        <v>72</v>
      </c>
      <c r="C145" t="s">
        <v>243</v>
      </c>
      <c r="D145">
        <v>8</v>
      </c>
      <c r="E145">
        <v>7</v>
      </c>
      <c r="F145">
        <v>1</v>
      </c>
      <c r="G145">
        <v>0</v>
      </c>
      <c r="H145">
        <v>8</v>
      </c>
      <c r="I145">
        <v>7</v>
      </c>
      <c r="J145">
        <v>1</v>
      </c>
      <c r="K145">
        <v>0</v>
      </c>
      <c r="L145">
        <v>7</v>
      </c>
      <c r="M145">
        <v>6</v>
      </c>
      <c r="N145">
        <v>1</v>
      </c>
      <c r="O145">
        <v>0</v>
      </c>
      <c r="P145">
        <v>0</v>
      </c>
      <c r="Q145">
        <v>1</v>
      </c>
      <c r="R145">
        <v>0</v>
      </c>
    </row>
    <row r="146" spans="1:18" x14ac:dyDescent="0.25">
      <c r="A146" t="s">
        <v>9465</v>
      </c>
      <c r="B146" t="s">
        <v>72</v>
      </c>
      <c r="C146" t="s">
        <v>160</v>
      </c>
      <c r="D146">
        <v>46</v>
      </c>
      <c r="E146">
        <v>34</v>
      </c>
      <c r="F146">
        <v>12</v>
      </c>
      <c r="G146">
        <v>0</v>
      </c>
      <c r="H146">
        <v>45</v>
      </c>
      <c r="I146">
        <v>35</v>
      </c>
      <c r="J146">
        <v>10</v>
      </c>
      <c r="K146">
        <v>0</v>
      </c>
      <c r="L146">
        <v>39</v>
      </c>
      <c r="M146">
        <v>29</v>
      </c>
      <c r="N146">
        <v>10</v>
      </c>
      <c r="O146">
        <v>0</v>
      </c>
      <c r="P146">
        <v>1</v>
      </c>
      <c r="Q146">
        <v>7</v>
      </c>
      <c r="R146">
        <v>0</v>
      </c>
    </row>
    <row r="147" spans="1:18" x14ac:dyDescent="0.25">
      <c r="A147" t="s">
        <v>9466</v>
      </c>
      <c r="B147" t="s">
        <v>72</v>
      </c>
      <c r="C147" t="s">
        <v>102</v>
      </c>
      <c r="D147">
        <v>8</v>
      </c>
      <c r="E147">
        <v>8</v>
      </c>
      <c r="F147">
        <v>0</v>
      </c>
      <c r="G147">
        <v>0</v>
      </c>
      <c r="H147">
        <v>8</v>
      </c>
      <c r="I147">
        <v>8</v>
      </c>
      <c r="J147">
        <v>0</v>
      </c>
      <c r="K147">
        <v>0</v>
      </c>
      <c r="L147">
        <v>8</v>
      </c>
      <c r="M147">
        <v>8</v>
      </c>
      <c r="N147">
        <v>0</v>
      </c>
      <c r="O147">
        <v>0</v>
      </c>
      <c r="P147">
        <v>0</v>
      </c>
      <c r="Q147">
        <v>0</v>
      </c>
      <c r="R147">
        <v>0</v>
      </c>
    </row>
    <row r="148" spans="1:18" x14ac:dyDescent="0.25">
      <c r="A148" t="s">
        <v>9467</v>
      </c>
      <c r="B148" t="s">
        <v>72</v>
      </c>
      <c r="C148" t="s">
        <v>144</v>
      </c>
      <c r="D148">
        <v>15</v>
      </c>
      <c r="E148">
        <v>12</v>
      </c>
      <c r="F148">
        <v>3</v>
      </c>
      <c r="G148">
        <v>0</v>
      </c>
      <c r="H148">
        <v>15</v>
      </c>
      <c r="I148">
        <v>12</v>
      </c>
      <c r="J148">
        <v>3</v>
      </c>
      <c r="K148">
        <v>0</v>
      </c>
      <c r="L148">
        <v>13</v>
      </c>
      <c r="M148">
        <v>11</v>
      </c>
      <c r="N148">
        <v>2</v>
      </c>
      <c r="O148">
        <v>0</v>
      </c>
      <c r="P148">
        <v>0</v>
      </c>
      <c r="Q148">
        <v>2</v>
      </c>
      <c r="R148">
        <v>0</v>
      </c>
    </row>
    <row r="149" spans="1:18" x14ac:dyDescent="0.25">
      <c r="A149" t="s">
        <v>9468</v>
      </c>
      <c r="B149" t="s">
        <v>72</v>
      </c>
      <c r="C149" t="s">
        <v>227</v>
      </c>
      <c r="D149">
        <v>12</v>
      </c>
      <c r="E149">
        <v>11</v>
      </c>
      <c r="F149">
        <v>1</v>
      </c>
      <c r="G149">
        <v>0</v>
      </c>
      <c r="H149">
        <v>12</v>
      </c>
      <c r="I149">
        <v>12</v>
      </c>
      <c r="J149">
        <v>0</v>
      </c>
      <c r="K149">
        <v>0</v>
      </c>
      <c r="L149">
        <v>12</v>
      </c>
      <c r="M149">
        <v>12</v>
      </c>
      <c r="N149">
        <v>0</v>
      </c>
      <c r="O149">
        <v>0</v>
      </c>
      <c r="P149">
        <v>0</v>
      </c>
      <c r="Q149">
        <v>0</v>
      </c>
      <c r="R149">
        <v>0</v>
      </c>
    </row>
    <row r="150" spans="1:18" x14ac:dyDescent="0.25">
      <c r="A150" t="s">
        <v>9469</v>
      </c>
      <c r="B150" t="s">
        <v>72</v>
      </c>
      <c r="C150" t="s">
        <v>197</v>
      </c>
      <c r="D150">
        <v>3</v>
      </c>
      <c r="E150">
        <v>3</v>
      </c>
      <c r="F150">
        <v>0</v>
      </c>
      <c r="G150">
        <v>0</v>
      </c>
      <c r="H150">
        <v>3</v>
      </c>
      <c r="I150">
        <v>3</v>
      </c>
      <c r="J150">
        <v>0</v>
      </c>
      <c r="K150">
        <v>0</v>
      </c>
      <c r="L150">
        <v>3</v>
      </c>
      <c r="M150">
        <v>3</v>
      </c>
      <c r="N150">
        <v>0</v>
      </c>
      <c r="O150">
        <v>0</v>
      </c>
      <c r="P150">
        <v>0</v>
      </c>
      <c r="Q150">
        <v>0</v>
      </c>
      <c r="R150">
        <v>0</v>
      </c>
    </row>
    <row r="151" spans="1:18" x14ac:dyDescent="0.25">
      <c r="A151" t="s">
        <v>9470</v>
      </c>
      <c r="B151" t="s">
        <v>72</v>
      </c>
      <c r="C151" t="s">
        <v>109</v>
      </c>
      <c r="D151">
        <v>63</v>
      </c>
      <c r="E151">
        <v>61</v>
      </c>
      <c r="F151">
        <v>2</v>
      </c>
      <c r="G151">
        <v>0</v>
      </c>
      <c r="H151">
        <v>62</v>
      </c>
      <c r="I151">
        <v>60</v>
      </c>
      <c r="J151">
        <v>2</v>
      </c>
      <c r="K151">
        <v>0</v>
      </c>
      <c r="L151">
        <v>56</v>
      </c>
      <c r="M151">
        <v>54</v>
      </c>
      <c r="N151">
        <v>2</v>
      </c>
      <c r="O151">
        <v>0</v>
      </c>
      <c r="P151">
        <v>1</v>
      </c>
      <c r="Q151">
        <v>7</v>
      </c>
      <c r="R151">
        <v>0</v>
      </c>
    </row>
    <row r="152" spans="1:18" x14ac:dyDescent="0.25">
      <c r="A152" t="s">
        <v>9471</v>
      </c>
      <c r="B152" t="s">
        <v>72</v>
      </c>
      <c r="C152" t="s">
        <v>237</v>
      </c>
      <c r="D152">
        <v>25</v>
      </c>
      <c r="E152">
        <v>24</v>
      </c>
      <c r="F152">
        <v>1</v>
      </c>
      <c r="G152">
        <v>0</v>
      </c>
      <c r="H152">
        <v>25</v>
      </c>
      <c r="I152">
        <v>24</v>
      </c>
      <c r="J152">
        <v>1</v>
      </c>
      <c r="K152">
        <v>0</v>
      </c>
      <c r="L152">
        <v>24</v>
      </c>
      <c r="M152">
        <v>23</v>
      </c>
      <c r="N152">
        <v>1</v>
      </c>
      <c r="O152">
        <v>0</v>
      </c>
      <c r="P152">
        <v>0</v>
      </c>
      <c r="Q152">
        <v>1</v>
      </c>
      <c r="R152">
        <v>0</v>
      </c>
    </row>
    <row r="153" spans="1:18" x14ac:dyDescent="0.25">
      <c r="A153" t="s">
        <v>9472</v>
      </c>
      <c r="B153" t="s">
        <v>77</v>
      </c>
      <c r="C153" t="s">
        <v>92</v>
      </c>
      <c r="D153">
        <v>4</v>
      </c>
      <c r="E153">
        <v>4</v>
      </c>
      <c r="F153">
        <v>0</v>
      </c>
      <c r="G153">
        <v>0</v>
      </c>
      <c r="H153">
        <v>4</v>
      </c>
      <c r="I153">
        <v>4</v>
      </c>
      <c r="J153">
        <v>0</v>
      </c>
      <c r="K153">
        <v>0</v>
      </c>
      <c r="L153">
        <v>4</v>
      </c>
      <c r="M153">
        <v>4</v>
      </c>
      <c r="N153">
        <v>0</v>
      </c>
      <c r="O153">
        <v>0</v>
      </c>
      <c r="P153">
        <v>0</v>
      </c>
      <c r="Q153">
        <v>0</v>
      </c>
      <c r="R153">
        <v>0</v>
      </c>
    </row>
    <row r="154" spans="1:18" x14ac:dyDescent="0.25">
      <c r="A154" t="s">
        <v>9473</v>
      </c>
      <c r="B154" t="s">
        <v>75</v>
      </c>
      <c r="C154" t="s">
        <v>92</v>
      </c>
      <c r="D154">
        <v>215</v>
      </c>
      <c r="E154">
        <v>193</v>
      </c>
      <c r="F154">
        <v>20</v>
      </c>
      <c r="G154">
        <v>2</v>
      </c>
      <c r="H154">
        <v>212</v>
      </c>
      <c r="I154">
        <v>191</v>
      </c>
      <c r="J154">
        <v>20</v>
      </c>
      <c r="K154">
        <v>1</v>
      </c>
      <c r="L154">
        <v>202</v>
      </c>
      <c r="M154">
        <v>184</v>
      </c>
      <c r="N154">
        <v>17</v>
      </c>
      <c r="O154">
        <v>1</v>
      </c>
      <c r="P154">
        <v>3</v>
      </c>
      <c r="Q154">
        <v>13</v>
      </c>
      <c r="R154">
        <v>0</v>
      </c>
    </row>
    <row r="155" spans="1:18" x14ac:dyDescent="0.25">
      <c r="A155" t="s">
        <v>9474</v>
      </c>
      <c r="B155" t="s">
        <v>74</v>
      </c>
      <c r="C155" t="s">
        <v>92</v>
      </c>
      <c r="D155">
        <v>3112</v>
      </c>
      <c r="E155">
        <v>2767</v>
      </c>
      <c r="F155">
        <v>337</v>
      </c>
      <c r="G155">
        <v>8</v>
      </c>
      <c r="H155">
        <v>3103</v>
      </c>
      <c r="I155">
        <v>2785</v>
      </c>
      <c r="J155">
        <v>313</v>
      </c>
      <c r="K155">
        <v>5</v>
      </c>
      <c r="L155">
        <v>2887</v>
      </c>
      <c r="M155">
        <v>2612</v>
      </c>
      <c r="N155">
        <v>271</v>
      </c>
      <c r="O155">
        <v>4</v>
      </c>
      <c r="P155">
        <v>9</v>
      </c>
      <c r="Q155">
        <v>225</v>
      </c>
      <c r="R155">
        <v>0</v>
      </c>
    </row>
    <row r="156" spans="1:18" x14ac:dyDescent="0.25">
      <c r="A156" t="s">
        <v>9475</v>
      </c>
      <c r="B156" t="s">
        <v>75</v>
      </c>
      <c r="C156" t="s">
        <v>93</v>
      </c>
      <c r="D156">
        <v>1</v>
      </c>
      <c r="E156">
        <v>1</v>
      </c>
      <c r="F156">
        <v>0</v>
      </c>
      <c r="G156">
        <v>0</v>
      </c>
      <c r="H156">
        <v>1</v>
      </c>
      <c r="I156">
        <v>1</v>
      </c>
      <c r="J156">
        <v>0</v>
      </c>
      <c r="K156">
        <v>0</v>
      </c>
      <c r="L156">
        <v>1</v>
      </c>
      <c r="M156">
        <v>1</v>
      </c>
      <c r="N156">
        <v>0</v>
      </c>
      <c r="O156">
        <v>0</v>
      </c>
      <c r="P156">
        <v>0</v>
      </c>
      <c r="Q156">
        <v>0</v>
      </c>
      <c r="R156">
        <v>0</v>
      </c>
    </row>
    <row r="157" spans="1:18" x14ac:dyDescent="0.25">
      <c r="A157" t="s">
        <v>9476</v>
      </c>
      <c r="B157" t="s">
        <v>74</v>
      </c>
      <c r="C157" t="s">
        <v>93</v>
      </c>
      <c r="D157">
        <v>18</v>
      </c>
      <c r="E157">
        <v>15</v>
      </c>
      <c r="F157">
        <v>3</v>
      </c>
      <c r="G157">
        <v>0</v>
      </c>
      <c r="H157">
        <v>18</v>
      </c>
      <c r="I157">
        <v>15</v>
      </c>
      <c r="J157">
        <v>3</v>
      </c>
      <c r="K157">
        <v>0</v>
      </c>
      <c r="L157">
        <v>16</v>
      </c>
      <c r="M157">
        <v>15</v>
      </c>
      <c r="N157">
        <v>1</v>
      </c>
      <c r="O157">
        <v>0</v>
      </c>
      <c r="P157">
        <v>0</v>
      </c>
      <c r="Q157">
        <v>2</v>
      </c>
      <c r="R157">
        <v>0</v>
      </c>
    </row>
    <row r="158" spans="1:18" x14ac:dyDescent="0.25">
      <c r="A158" t="s">
        <v>9477</v>
      </c>
      <c r="B158" t="s">
        <v>75</v>
      </c>
      <c r="C158" t="s">
        <v>94</v>
      </c>
      <c r="D158">
        <v>6</v>
      </c>
      <c r="E158">
        <v>5</v>
      </c>
      <c r="F158">
        <v>1</v>
      </c>
      <c r="G158">
        <v>0</v>
      </c>
      <c r="H158">
        <v>6</v>
      </c>
      <c r="I158">
        <v>5</v>
      </c>
      <c r="J158">
        <v>1</v>
      </c>
      <c r="K158">
        <v>0</v>
      </c>
      <c r="L158">
        <v>6</v>
      </c>
      <c r="M158">
        <v>5</v>
      </c>
      <c r="N158">
        <v>1</v>
      </c>
      <c r="O158">
        <v>0</v>
      </c>
      <c r="P158">
        <v>0</v>
      </c>
      <c r="Q158">
        <v>0</v>
      </c>
      <c r="R158">
        <v>0</v>
      </c>
    </row>
    <row r="159" spans="1:18" x14ac:dyDescent="0.25">
      <c r="A159" t="s">
        <v>9478</v>
      </c>
      <c r="B159" t="s">
        <v>74</v>
      </c>
      <c r="C159" t="s">
        <v>94</v>
      </c>
      <c r="D159">
        <v>44</v>
      </c>
      <c r="E159">
        <v>38</v>
      </c>
      <c r="F159">
        <v>6</v>
      </c>
      <c r="G159">
        <v>0</v>
      </c>
      <c r="H159">
        <v>42</v>
      </c>
      <c r="I159">
        <v>37</v>
      </c>
      <c r="J159">
        <v>5</v>
      </c>
      <c r="K159">
        <v>0</v>
      </c>
      <c r="L159">
        <v>40</v>
      </c>
      <c r="M159">
        <v>35</v>
      </c>
      <c r="N159">
        <v>5</v>
      </c>
      <c r="O159">
        <v>0</v>
      </c>
      <c r="P159">
        <v>2</v>
      </c>
      <c r="Q159">
        <v>4</v>
      </c>
      <c r="R159">
        <v>0</v>
      </c>
    </row>
    <row r="160" spans="1:18" x14ac:dyDescent="0.25">
      <c r="A160" t="s">
        <v>9479</v>
      </c>
      <c r="B160" t="s">
        <v>74</v>
      </c>
      <c r="C160" t="s">
        <v>95</v>
      </c>
      <c r="D160">
        <v>8</v>
      </c>
      <c r="E160">
        <v>7</v>
      </c>
      <c r="F160">
        <v>1</v>
      </c>
      <c r="G160">
        <v>0</v>
      </c>
      <c r="H160">
        <v>8</v>
      </c>
      <c r="I160">
        <v>8</v>
      </c>
      <c r="J160">
        <v>0</v>
      </c>
      <c r="K160">
        <v>0</v>
      </c>
      <c r="L160">
        <v>8</v>
      </c>
      <c r="M160">
        <v>8</v>
      </c>
      <c r="N160">
        <v>0</v>
      </c>
      <c r="O160">
        <v>0</v>
      </c>
      <c r="P160">
        <v>0</v>
      </c>
      <c r="Q160">
        <v>0</v>
      </c>
      <c r="R160">
        <v>0</v>
      </c>
    </row>
    <row r="161" spans="1:18" x14ac:dyDescent="0.25">
      <c r="A161" t="s">
        <v>9480</v>
      </c>
      <c r="B161" t="s">
        <v>74</v>
      </c>
      <c r="C161" t="s">
        <v>96</v>
      </c>
      <c r="D161">
        <v>8</v>
      </c>
      <c r="E161">
        <v>8</v>
      </c>
      <c r="F161">
        <v>0</v>
      </c>
      <c r="G161">
        <v>0</v>
      </c>
      <c r="H161">
        <v>8</v>
      </c>
      <c r="I161">
        <v>8</v>
      </c>
      <c r="J161">
        <v>0</v>
      </c>
      <c r="K161">
        <v>0</v>
      </c>
      <c r="L161">
        <v>8</v>
      </c>
      <c r="M161">
        <v>8</v>
      </c>
      <c r="N161">
        <v>0</v>
      </c>
      <c r="O161">
        <v>0</v>
      </c>
      <c r="P161">
        <v>0</v>
      </c>
      <c r="Q161">
        <v>0</v>
      </c>
      <c r="R161">
        <v>0</v>
      </c>
    </row>
    <row r="162" spans="1:18" x14ac:dyDescent="0.25">
      <c r="A162" t="s">
        <v>9481</v>
      </c>
      <c r="B162" t="s">
        <v>74</v>
      </c>
      <c r="C162" t="s">
        <v>97</v>
      </c>
      <c r="D162">
        <v>8</v>
      </c>
      <c r="E162">
        <v>8</v>
      </c>
      <c r="F162">
        <v>0</v>
      </c>
      <c r="G162">
        <v>0</v>
      </c>
      <c r="H162">
        <v>8</v>
      </c>
      <c r="I162">
        <v>8</v>
      </c>
      <c r="J162">
        <v>0</v>
      </c>
      <c r="K162">
        <v>0</v>
      </c>
      <c r="L162">
        <v>6</v>
      </c>
      <c r="M162">
        <v>6</v>
      </c>
      <c r="N162">
        <v>0</v>
      </c>
      <c r="O162">
        <v>0</v>
      </c>
      <c r="P162">
        <v>0</v>
      </c>
      <c r="Q162">
        <v>2</v>
      </c>
      <c r="R162">
        <v>0</v>
      </c>
    </row>
    <row r="163" spans="1:18" x14ac:dyDescent="0.25">
      <c r="A163" t="s">
        <v>9482</v>
      </c>
      <c r="B163" t="s">
        <v>75</v>
      </c>
      <c r="C163" t="s">
        <v>98</v>
      </c>
      <c r="D163">
        <v>2</v>
      </c>
      <c r="E163">
        <v>2</v>
      </c>
      <c r="F163">
        <v>0</v>
      </c>
      <c r="G163">
        <v>0</v>
      </c>
      <c r="H163">
        <v>2</v>
      </c>
      <c r="I163">
        <v>2</v>
      </c>
      <c r="J163">
        <v>0</v>
      </c>
      <c r="K163">
        <v>0</v>
      </c>
      <c r="L163">
        <v>2</v>
      </c>
      <c r="M163">
        <v>2</v>
      </c>
      <c r="N163">
        <v>0</v>
      </c>
      <c r="O163">
        <v>0</v>
      </c>
      <c r="P163">
        <v>0</v>
      </c>
      <c r="Q163">
        <v>0</v>
      </c>
      <c r="R163">
        <v>0</v>
      </c>
    </row>
    <row r="164" spans="1:18" x14ac:dyDescent="0.25">
      <c r="A164" t="s">
        <v>9483</v>
      </c>
      <c r="B164" t="s">
        <v>74</v>
      </c>
      <c r="C164" t="s">
        <v>98</v>
      </c>
      <c r="D164">
        <v>45</v>
      </c>
      <c r="E164">
        <v>38</v>
      </c>
      <c r="F164">
        <v>6</v>
      </c>
      <c r="G164">
        <v>1</v>
      </c>
      <c r="H164">
        <v>45</v>
      </c>
      <c r="I164">
        <v>37</v>
      </c>
      <c r="J164">
        <v>7</v>
      </c>
      <c r="K164">
        <v>1</v>
      </c>
      <c r="L164">
        <v>43</v>
      </c>
      <c r="M164">
        <v>36</v>
      </c>
      <c r="N164">
        <v>6</v>
      </c>
      <c r="O164">
        <v>1</v>
      </c>
      <c r="P164">
        <v>0</v>
      </c>
      <c r="Q164">
        <v>2</v>
      </c>
      <c r="R164">
        <v>0</v>
      </c>
    </row>
    <row r="165" spans="1:18" x14ac:dyDescent="0.25">
      <c r="A165" t="s">
        <v>9484</v>
      </c>
      <c r="B165" t="s">
        <v>75</v>
      </c>
      <c r="C165" t="s">
        <v>99</v>
      </c>
      <c r="D165">
        <v>7</v>
      </c>
      <c r="E165">
        <v>5</v>
      </c>
      <c r="F165">
        <v>1</v>
      </c>
      <c r="G165">
        <v>1</v>
      </c>
      <c r="H165">
        <v>7</v>
      </c>
      <c r="I165">
        <v>5</v>
      </c>
      <c r="J165">
        <v>2</v>
      </c>
      <c r="K165">
        <v>0</v>
      </c>
      <c r="L165">
        <v>6</v>
      </c>
      <c r="M165">
        <v>5</v>
      </c>
      <c r="N165">
        <v>1</v>
      </c>
      <c r="O165">
        <v>0</v>
      </c>
      <c r="P165">
        <v>0</v>
      </c>
      <c r="Q165">
        <v>1</v>
      </c>
      <c r="R165">
        <v>0</v>
      </c>
    </row>
    <row r="166" spans="1:18" x14ac:dyDescent="0.25">
      <c r="A166" t="s">
        <v>9485</v>
      </c>
      <c r="B166" t="s">
        <v>74</v>
      </c>
      <c r="C166" t="s">
        <v>99</v>
      </c>
      <c r="D166">
        <v>53</v>
      </c>
      <c r="E166">
        <v>46</v>
      </c>
      <c r="F166">
        <v>7</v>
      </c>
      <c r="G166">
        <v>0</v>
      </c>
      <c r="H166">
        <v>53</v>
      </c>
      <c r="I166">
        <v>46</v>
      </c>
      <c r="J166">
        <v>7</v>
      </c>
      <c r="K166">
        <v>0</v>
      </c>
      <c r="L166">
        <v>49</v>
      </c>
      <c r="M166">
        <v>46</v>
      </c>
      <c r="N166">
        <v>3</v>
      </c>
      <c r="O166">
        <v>0</v>
      </c>
      <c r="P166">
        <v>0</v>
      </c>
      <c r="Q166">
        <v>4</v>
      </c>
      <c r="R166">
        <v>0</v>
      </c>
    </row>
    <row r="167" spans="1:18" x14ac:dyDescent="0.25">
      <c r="A167" t="s">
        <v>9486</v>
      </c>
      <c r="B167" t="s">
        <v>74</v>
      </c>
      <c r="C167" t="s">
        <v>100</v>
      </c>
      <c r="D167">
        <v>12</v>
      </c>
      <c r="E167">
        <v>10</v>
      </c>
      <c r="F167">
        <v>2</v>
      </c>
      <c r="G167">
        <v>0</v>
      </c>
      <c r="H167">
        <v>12</v>
      </c>
      <c r="I167">
        <v>10</v>
      </c>
      <c r="J167">
        <v>2</v>
      </c>
      <c r="K167">
        <v>0</v>
      </c>
      <c r="L167">
        <v>12</v>
      </c>
      <c r="M167">
        <v>10</v>
      </c>
      <c r="N167">
        <v>2</v>
      </c>
      <c r="O167">
        <v>0</v>
      </c>
      <c r="P167">
        <v>0</v>
      </c>
      <c r="Q167">
        <v>0</v>
      </c>
      <c r="R167">
        <v>0</v>
      </c>
    </row>
    <row r="168" spans="1:18" x14ac:dyDescent="0.25">
      <c r="A168" t="s">
        <v>9487</v>
      </c>
      <c r="B168" t="s">
        <v>74</v>
      </c>
      <c r="C168" t="s">
        <v>101</v>
      </c>
      <c r="D168">
        <v>4</v>
      </c>
      <c r="E168">
        <v>3</v>
      </c>
      <c r="F168">
        <v>1</v>
      </c>
      <c r="G168">
        <v>0</v>
      </c>
      <c r="H168">
        <v>4</v>
      </c>
      <c r="I168">
        <v>3</v>
      </c>
      <c r="J168">
        <v>1</v>
      </c>
      <c r="K168">
        <v>0</v>
      </c>
      <c r="L168">
        <v>3</v>
      </c>
      <c r="M168">
        <v>2</v>
      </c>
      <c r="N168">
        <v>1</v>
      </c>
      <c r="O168">
        <v>0</v>
      </c>
      <c r="P168">
        <v>0</v>
      </c>
      <c r="Q168">
        <v>1</v>
      </c>
      <c r="R168">
        <v>0</v>
      </c>
    </row>
    <row r="169" spans="1:18" x14ac:dyDescent="0.25">
      <c r="A169" t="s">
        <v>9488</v>
      </c>
      <c r="B169" t="s">
        <v>74</v>
      </c>
      <c r="C169" t="s">
        <v>102</v>
      </c>
      <c r="D169">
        <v>8</v>
      </c>
      <c r="E169">
        <v>8</v>
      </c>
      <c r="F169">
        <v>0</v>
      </c>
      <c r="G169">
        <v>0</v>
      </c>
      <c r="H169">
        <v>8</v>
      </c>
      <c r="I169">
        <v>8</v>
      </c>
      <c r="J169">
        <v>0</v>
      </c>
      <c r="K169">
        <v>0</v>
      </c>
      <c r="L169">
        <v>8</v>
      </c>
      <c r="M169">
        <v>8</v>
      </c>
      <c r="N169">
        <v>0</v>
      </c>
      <c r="O169">
        <v>0</v>
      </c>
      <c r="P169">
        <v>0</v>
      </c>
      <c r="Q169">
        <v>0</v>
      </c>
      <c r="R169">
        <v>0</v>
      </c>
    </row>
    <row r="170" spans="1:18" x14ac:dyDescent="0.25">
      <c r="A170" t="s">
        <v>9489</v>
      </c>
      <c r="B170" t="s">
        <v>75</v>
      </c>
      <c r="C170" t="s">
        <v>103</v>
      </c>
      <c r="D170">
        <v>2</v>
      </c>
      <c r="E170">
        <v>2</v>
      </c>
      <c r="F170">
        <v>0</v>
      </c>
      <c r="G170">
        <v>0</v>
      </c>
      <c r="H170">
        <v>2</v>
      </c>
      <c r="I170">
        <v>2</v>
      </c>
      <c r="J170">
        <v>0</v>
      </c>
      <c r="K170">
        <v>0</v>
      </c>
      <c r="L170">
        <v>2</v>
      </c>
      <c r="M170">
        <v>2</v>
      </c>
      <c r="N170">
        <v>0</v>
      </c>
      <c r="O170">
        <v>0</v>
      </c>
      <c r="P170">
        <v>0</v>
      </c>
      <c r="Q170">
        <v>0</v>
      </c>
      <c r="R170">
        <v>0</v>
      </c>
    </row>
    <row r="171" spans="1:18" x14ac:dyDescent="0.25">
      <c r="A171" t="s">
        <v>9490</v>
      </c>
      <c r="B171" t="s">
        <v>74</v>
      </c>
      <c r="C171" t="s">
        <v>103</v>
      </c>
      <c r="D171">
        <v>3</v>
      </c>
      <c r="E171">
        <v>3</v>
      </c>
      <c r="F171">
        <v>0</v>
      </c>
      <c r="G171">
        <v>0</v>
      </c>
      <c r="H171">
        <v>3</v>
      </c>
      <c r="I171">
        <v>3</v>
      </c>
      <c r="J171">
        <v>0</v>
      </c>
      <c r="K171">
        <v>0</v>
      </c>
      <c r="L171">
        <v>3</v>
      </c>
      <c r="M171">
        <v>3</v>
      </c>
      <c r="N171">
        <v>0</v>
      </c>
      <c r="O171">
        <v>0</v>
      </c>
      <c r="P171">
        <v>0</v>
      </c>
      <c r="Q171">
        <v>0</v>
      </c>
      <c r="R171">
        <v>0</v>
      </c>
    </row>
    <row r="172" spans="1:18" x14ac:dyDescent="0.25">
      <c r="A172" t="s">
        <v>9491</v>
      </c>
      <c r="B172" t="s">
        <v>75</v>
      </c>
      <c r="C172" t="s">
        <v>104</v>
      </c>
      <c r="D172">
        <v>1</v>
      </c>
      <c r="E172">
        <v>1</v>
      </c>
      <c r="F172">
        <v>0</v>
      </c>
      <c r="G172">
        <v>0</v>
      </c>
      <c r="H172">
        <v>1</v>
      </c>
      <c r="I172">
        <v>1</v>
      </c>
      <c r="J172">
        <v>0</v>
      </c>
      <c r="K172">
        <v>0</v>
      </c>
      <c r="L172">
        <v>1</v>
      </c>
      <c r="M172">
        <v>1</v>
      </c>
      <c r="N172">
        <v>0</v>
      </c>
      <c r="O172">
        <v>0</v>
      </c>
      <c r="P172">
        <v>0</v>
      </c>
      <c r="Q172">
        <v>0</v>
      </c>
      <c r="R172">
        <v>0</v>
      </c>
    </row>
    <row r="173" spans="1:18" x14ac:dyDescent="0.25">
      <c r="A173" t="s">
        <v>9492</v>
      </c>
      <c r="B173" t="s">
        <v>74</v>
      </c>
      <c r="C173" t="s">
        <v>104</v>
      </c>
      <c r="D173">
        <v>7</v>
      </c>
      <c r="E173">
        <v>7</v>
      </c>
      <c r="F173">
        <v>0</v>
      </c>
      <c r="G173">
        <v>0</v>
      </c>
      <c r="H173">
        <v>7</v>
      </c>
      <c r="I173">
        <v>7</v>
      </c>
      <c r="J173">
        <v>0</v>
      </c>
      <c r="K173">
        <v>0</v>
      </c>
      <c r="L173">
        <v>7</v>
      </c>
      <c r="M173">
        <v>7</v>
      </c>
      <c r="N173">
        <v>0</v>
      </c>
      <c r="O173">
        <v>0</v>
      </c>
      <c r="P173">
        <v>0</v>
      </c>
      <c r="Q173">
        <v>0</v>
      </c>
      <c r="R173">
        <v>0</v>
      </c>
    </row>
    <row r="174" spans="1:18" x14ac:dyDescent="0.25">
      <c r="A174" t="s">
        <v>9493</v>
      </c>
      <c r="B174" t="s">
        <v>75</v>
      </c>
      <c r="C174" t="s">
        <v>105</v>
      </c>
      <c r="D174">
        <v>1</v>
      </c>
      <c r="E174">
        <v>1</v>
      </c>
      <c r="F174">
        <v>0</v>
      </c>
      <c r="G174">
        <v>0</v>
      </c>
      <c r="H174">
        <v>1</v>
      </c>
      <c r="I174">
        <v>1</v>
      </c>
      <c r="J174">
        <v>0</v>
      </c>
      <c r="K174">
        <v>0</v>
      </c>
      <c r="L174">
        <v>1</v>
      </c>
      <c r="M174">
        <v>1</v>
      </c>
      <c r="N174">
        <v>0</v>
      </c>
      <c r="O174">
        <v>0</v>
      </c>
      <c r="P174">
        <v>0</v>
      </c>
      <c r="Q174">
        <v>0</v>
      </c>
      <c r="R174">
        <v>0</v>
      </c>
    </row>
    <row r="175" spans="1:18" x14ac:dyDescent="0.25">
      <c r="A175" t="s">
        <v>9494</v>
      </c>
      <c r="B175" t="s">
        <v>74</v>
      </c>
      <c r="C175" t="s">
        <v>105</v>
      </c>
      <c r="D175">
        <v>28</v>
      </c>
      <c r="E175">
        <v>23</v>
      </c>
      <c r="F175">
        <v>5</v>
      </c>
      <c r="G175">
        <v>0</v>
      </c>
      <c r="H175">
        <v>28</v>
      </c>
      <c r="I175">
        <v>23</v>
      </c>
      <c r="J175">
        <v>5</v>
      </c>
      <c r="K175">
        <v>0</v>
      </c>
      <c r="L175">
        <v>27</v>
      </c>
      <c r="M175">
        <v>22</v>
      </c>
      <c r="N175">
        <v>5</v>
      </c>
      <c r="O175">
        <v>0</v>
      </c>
      <c r="P175">
        <v>0</v>
      </c>
      <c r="Q175">
        <v>1</v>
      </c>
      <c r="R175">
        <v>0</v>
      </c>
    </row>
    <row r="176" spans="1:18" x14ac:dyDescent="0.25">
      <c r="A176" t="s">
        <v>9495</v>
      </c>
      <c r="B176" t="s">
        <v>74</v>
      </c>
      <c r="C176" t="s">
        <v>106</v>
      </c>
      <c r="D176">
        <v>19</v>
      </c>
      <c r="E176">
        <v>16</v>
      </c>
      <c r="F176">
        <v>3</v>
      </c>
      <c r="G176">
        <v>0</v>
      </c>
      <c r="H176">
        <v>19</v>
      </c>
      <c r="I176">
        <v>16</v>
      </c>
      <c r="J176">
        <v>3</v>
      </c>
      <c r="K176">
        <v>0</v>
      </c>
      <c r="L176">
        <v>16</v>
      </c>
      <c r="M176">
        <v>14</v>
      </c>
      <c r="N176">
        <v>2</v>
      </c>
      <c r="O176">
        <v>0</v>
      </c>
      <c r="P176">
        <v>0</v>
      </c>
      <c r="Q176">
        <v>3</v>
      </c>
      <c r="R176">
        <v>0</v>
      </c>
    </row>
    <row r="177" spans="1:18" x14ac:dyDescent="0.25">
      <c r="A177" t="s">
        <v>9496</v>
      </c>
      <c r="B177" t="s">
        <v>75</v>
      </c>
      <c r="C177" t="s">
        <v>107</v>
      </c>
      <c r="D177">
        <v>3</v>
      </c>
      <c r="E177">
        <v>3</v>
      </c>
      <c r="F177">
        <v>0</v>
      </c>
      <c r="G177">
        <v>0</v>
      </c>
      <c r="H177">
        <v>3</v>
      </c>
      <c r="I177">
        <v>3</v>
      </c>
      <c r="J177">
        <v>0</v>
      </c>
      <c r="K177">
        <v>0</v>
      </c>
      <c r="L177">
        <v>2</v>
      </c>
      <c r="M177">
        <v>2</v>
      </c>
      <c r="N177">
        <v>0</v>
      </c>
      <c r="O177">
        <v>0</v>
      </c>
      <c r="P177">
        <v>0</v>
      </c>
      <c r="Q177">
        <v>1</v>
      </c>
      <c r="R177">
        <v>0</v>
      </c>
    </row>
    <row r="178" spans="1:18" x14ac:dyDescent="0.25">
      <c r="A178" t="s">
        <v>9497</v>
      </c>
      <c r="B178" t="s">
        <v>74</v>
      </c>
      <c r="C178" t="s">
        <v>107</v>
      </c>
      <c r="D178">
        <v>12</v>
      </c>
      <c r="E178">
        <v>9</v>
      </c>
      <c r="F178">
        <v>3</v>
      </c>
      <c r="G178">
        <v>0</v>
      </c>
      <c r="H178">
        <v>12</v>
      </c>
      <c r="I178">
        <v>9</v>
      </c>
      <c r="J178">
        <v>3</v>
      </c>
      <c r="K178">
        <v>0</v>
      </c>
      <c r="L178">
        <v>11</v>
      </c>
      <c r="M178">
        <v>9</v>
      </c>
      <c r="N178">
        <v>2</v>
      </c>
      <c r="O178">
        <v>0</v>
      </c>
      <c r="P178">
        <v>0</v>
      </c>
      <c r="Q178">
        <v>1</v>
      </c>
      <c r="R178">
        <v>0</v>
      </c>
    </row>
    <row r="179" spans="1:18" x14ac:dyDescent="0.25">
      <c r="A179" t="s">
        <v>9498</v>
      </c>
      <c r="B179" t="s">
        <v>75</v>
      </c>
      <c r="C179" t="s">
        <v>108</v>
      </c>
      <c r="D179">
        <v>3</v>
      </c>
      <c r="E179">
        <v>2</v>
      </c>
      <c r="F179">
        <v>0</v>
      </c>
      <c r="G179">
        <v>1</v>
      </c>
      <c r="H179">
        <v>3</v>
      </c>
      <c r="I179">
        <v>2</v>
      </c>
      <c r="J179">
        <v>0</v>
      </c>
      <c r="K179">
        <v>1</v>
      </c>
      <c r="L179">
        <v>3</v>
      </c>
      <c r="M179">
        <v>2</v>
      </c>
      <c r="N179">
        <v>0</v>
      </c>
      <c r="O179">
        <v>1</v>
      </c>
      <c r="P179">
        <v>0</v>
      </c>
      <c r="Q179">
        <v>0</v>
      </c>
      <c r="R179">
        <v>0</v>
      </c>
    </row>
    <row r="180" spans="1:18" x14ac:dyDescent="0.25">
      <c r="A180" t="s">
        <v>9499</v>
      </c>
      <c r="B180" t="s">
        <v>74</v>
      </c>
      <c r="C180" t="s">
        <v>108</v>
      </c>
      <c r="D180">
        <v>23</v>
      </c>
      <c r="E180">
        <v>19</v>
      </c>
      <c r="F180">
        <v>4</v>
      </c>
      <c r="G180">
        <v>0</v>
      </c>
      <c r="H180">
        <v>23</v>
      </c>
      <c r="I180">
        <v>20</v>
      </c>
      <c r="J180">
        <v>3</v>
      </c>
      <c r="K180">
        <v>0</v>
      </c>
      <c r="L180">
        <v>22</v>
      </c>
      <c r="M180">
        <v>19</v>
      </c>
      <c r="N180">
        <v>3</v>
      </c>
      <c r="O180">
        <v>0</v>
      </c>
      <c r="P180">
        <v>0</v>
      </c>
      <c r="Q180">
        <v>1</v>
      </c>
      <c r="R180">
        <v>0</v>
      </c>
    </row>
    <row r="181" spans="1:18" x14ac:dyDescent="0.25">
      <c r="A181" t="s">
        <v>9500</v>
      </c>
      <c r="B181" t="s">
        <v>75</v>
      </c>
      <c r="C181" t="s">
        <v>109</v>
      </c>
      <c r="D181">
        <v>2</v>
      </c>
      <c r="E181">
        <v>2</v>
      </c>
      <c r="F181">
        <v>0</v>
      </c>
      <c r="G181">
        <v>0</v>
      </c>
      <c r="H181">
        <v>2</v>
      </c>
      <c r="I181">
        <v>2</v>
      </c>
      <c r="J181">
        <v>0</v>
      </c>
      <c r="K181">
        <v>0</v>
      </c>
      <c r="L181">
        <v>2</v>
      </c>
      <c r="M181">
        <v>2</v>
      </c>
      <c r="N181">
        <v>0</v>
      </c>
      <c r="O181">
        <v>0</v>
      </c>
      <c r="P181">
        <v>0</v>
      </c>
      <c r="Q181">
        <v>0</v>
      </c>
      <c r="R181">
        <v>0</v>
      </c>
    </row>
    <row r="182" spans="1:18" x14ac:dyDescent="0.25">
      <c r="A182" t="s">
        <v>9501</v>
      </c>
      <c r="B182" t="s">
        <v>74</v>
      </c>
      <c r="C182" t="s">
        <v>109</v>
      </c>
      <c r="D182">
        <v>61</v>
      </c>
      <c r="E182">
        <v>59</v>
      </c>
      <c r="F182">
        <v>2</v>
      </c>
      <c r="G182">
        <v>0</v>
      </c>
      <c r="H182">
        <v>60</v>
      </c>
      <c r="I182">
        <v>58</v>
      </c>
      <c r="J182">
        <v>2</v>
      </c>
      <c r="K182">
        <v>0</v>
      </c>
      <c r="L182">
        <v>54</v>
      </c>
      <c r="M182">
        <v>52</v>
      </c>
      <c r="N182">
        <v>2</v>
      </c>
      <c r="O182">
        <v>0</v>
      </c>
      <c r="P182">
        <v>1</v>
      </c>
      <c r="Q182">
        <v>7</v>
      </c>
      <c r="R182">
        <v>0</v>
      </c>
    </row>
    <row r="183" spans="1:18" x14ac:dyDescent="0.25">
      <c r="A183" t="s">
        <v>9502</v>
      </c>
      <c r="B183" t="s">
        <v>75</v>
      </c>
      <c r="C183" t="s">
        <v>110</v>
      </c>
      <c r="D183">
        <v>3</v>
      </c>
      <c r="E183">
        <v>3</v>
      </c>
      <c r="F183">
        <v>0</v>
      </c>
      <c r="G183">
        <v>0</v>
      </c>
      <c r="H183">
        <v>3</v>
      </c>
      <c r="I183">
        <v>3</v>
      </c>
      <c r="J183">
        <v>0</v>
      </c>
      <c r="K183">
        <v>0</v>
      </c>
      <c r="L183">
        <v>3</v>
      </c>
      <c r="M183">
        <v>3</v>
      </c>
      <c r="N183">
        <v>0</v>
      </c>
      <c r="O183">
        <v>0</v>
      </c>
      <c r="P183">
        <v>0</v>
      </c>
      <c r="Q183">
        <v>0</v>
      </c>
      <c r="R183">
        <v>0</v>
      </c>
    </row>
    <row r="184" spans="1:18" x14ac:dyDescent="0.25">
      <c r="A184" t="s">
        <v>9503</v>
      </c>
      <c r="B184" t="s">
        <v>74</v>
      </c>
      <c r="C184" t="s">
        <v>110</v>
      </c>
      <c r="D184">
        <v>56</v>
      </c>
      <c r="E184">
        <v>54</v>
      </c>
      <c r="F184">
        <v>2</v>
      </c>
      <c r="G184">
        <v>0</v>
      </c>
      <c r="H184">
        <v>56</v>
      </c>
      <c r="I184">
        <v>54</v>
      </c>
      <c r="J184">
        <v>2</v>
      </c>
      <c r="K184">
        <v>0</v>
      </c>
      <c r="L184">
        <v>54</v>
      </c>
      <c r="M184">
        <v>52</v>
      </c>
      <c r="N184">
        <v>2</v>
      </c>
      <c r="O184">
        <v>0</v>
      </c>
      <c r="P184">
        <v>0</v>
      </c>
      <c r="Q184">
        <v>2</v>
      </c>
      <c r="R184">
        <v>0</v>
      </c>
    </row>
    <row r="185" spans="1:18" x14ac:dyDescent="0.25">
      <c r="A185" t="s">
        <v>9504</v>
      </c>
      <c r="B185" t="s">
        <v>75</v>
      </c>
      <c r="C185" t="s">
        <v>111</v>
      </c>
      <c r="D185">
        <v>5</v>
      </c>
      <c r="E185">
        <v>5</v>
      </c>
      <c r="F185">
        <v>0</v>
      </c>
      <c r="G185">
        <v>0</v>
      </c>
      <c r="H185">
        <v>5</v>
      </c>
      <c r="I185">
        <v>5</v>
      </c>
      <c r="J185">
        <v>0</v>
      </c>
      <c r="K185">
        <v>0</v>
      </c>
      <c r="L185">
        <v>5</v>
      </c>
      <c r="M185">
        <v>5</v>
      </c>
      <c r="N185">
        <v>0</v>
      </c>
      <c r="O185">
        <v>0</v>
      </c>
      <c r="P185">
        <v>0</v>
      </c>
      <c r="Q185">
        <v>0</v>
      </c>
      <c r="R185">
        <v>0</v>
      </c>
    </row>
    <row r="186" spans="1:18" x14ac:dyDescent="0.25">
      <c r="A186" t="s">
        <v>9505</v>
      </c>
      <c r="B186" t="s">
        <v>74</v>
      </c>
      <c r="C186" t="s">
        <v>111</v>
      </c>
      <c r="D186">
        <v>3</v>
      </c>
      <c r="E186">
        <v>3</v>
      </c>
      <c r="F186">
        <v>0</v>
      </c>
      <c r="G186">
        <v>0</v>
      </c>
      <c r="H186">
        <v>3</v>
      </c>
      <c r="I186">
        <v>3</v>
      </c>
      <c r="J186">
        <v>0</v>
      </c>
      <c r="K186">
        <v>0</v>
      </c>
      <c r="L186">
        <v>2</v>
      </c>
      <c r="M186">
        <v>2</v>
      </c>
      <c r="N186">
        <v>0</v>
      </c>
      <c r="O186">
        <v>0</v>
      </c>
      <c r="P186">
        <v>0</v>
      </c>
      <c r="Q186">
        <v>1</v>
      </c>
      <c r="R186">
        <v>0</v>
      </c>
    </row>
    <row r="187" spans="1:18" x14ac:dyDescent="0.25">
      <c r="A187" t="s">
        <v>9506</v>
      </c>
      <c r="B187" t="s">
        <v>75</v>
      </c>
      <c r="C187" t="s">
        <v>112</v>
      </c>
      <c r="D187">
        <v>3</v>
      </c>
      <c r="E187">
        <v>2</v>
      </c>
      <c r="F187">
        <v>1</v>
      </c>
      <c r="G187">
        <v>0</v>
      </c>
      <c r="H187">
        <v>3</v>
      </c>
      <c r="I187">
        <v>3</v>
      </c>
      <c r="J187">
        <v>0</v>
      </c>
      <c r="K187">
        <v>0</v>
      </c>
      <c r="L187">
        <v>3</v>
      </c>
      <c r="M187">
        <v>3</v>
      </c>
      <c r="N187">
        <v>0</v>
      </c>
      <c r="O187">
        <v>0</v>
      </c>
      <c r="P187">
        <v>0</v>
      </c>
      <c r="Q187">
        <v>0</v>
      </c>
      <c r="R187">
        <v>0</v>
      </c>
    </row>
    <row r="188" spans="1:18" x14ac:dyDescent="0.25">
      <c r="A188" t="s">
        <v>9507</v>
      </c>
      <c r="B188" t="s">
        <v>74</v>
      </c>
      <c r="C188" t="s">
        <v>112</v>
      </c>
      <c r="D188">
        <v>8</v>
      </c>
      <c r="E188">
        <v>7</v>
      </c>
      <c r="F188">
        <v>1</v>
      </c>
      <c r="G188">
        <v>0</v>
      </c>
      <c r="H188">
        <v>8</v>
      </c>
      <c r="I188">
        <v>7</v>
      </c>
      <c r="J188">
        <v>1</v>
      </c>
      <c r="K188">
        <v>0</v>
      </c>
      <c r="L188">
        <v>6</v>
      </c>
      <c r="M188">
        <v>5</v>
      </c>
      <c r="N188">
        <v>1</v>
      </c>
      <c r="O188">
        <v>0</v>
      </c>
      <c r="P188">
        <v>0</v>
      </c>
      <c r="Q188">
        <v>2</v>
      </c>
      <c r="R188">
        <v>0</v>
      </c>
    </row>
    <row r="189" spans="1:18" x14ac:dyDescent="0.25">
      <c r="A189" t="s">
        <v>9508</v>
      </c>
      <c r="B189" t="s">
        <v>75</v>
      </c>
      <c r="C189" t="s">
        <v>113</v>
      </c>
      <c r="D189">
        <v>1</v>
      </c>
      <c r="E189">
        <v>1</v>
      </c>
      <c r="F189">
        <v>0</v>
      </c>
      <c r="G189">
        <v>0</v>
      </c>
      <c r="H189">
        <v>1</v>
      </c>
      <c r="I189">
        <v>1</v>
      </c>
      <c r="J189">
        <v>0</v>
      </c>
      <c r="K189">
        <v>0</v>
      </c>
      <c r="L189">
        <v>1</v>
      </c>
      <c r="M189">
        <v>1</v>
      </c>
      <c r="N189">
        <v>0</v>
      </c>
      <c r="O189">
        <v>0</v>
      </c>
      <c r="P189">
        <v>0</v>
      </c>
      <c r="Q189">
        <v>0</v>
      </c>
      <c r="R189">
        <v>0</v>
      </c>
    </row>
    <row r="190" spans="1:18" x14ac:dyDescent="0.25">
      <c r="A190" t="s">
        <v>9509</v>
      </c>
      <c r="B190" t="s">
        <v>74</v>
      </c>
      <c r="C190" t="s">
        <v>113</v>
      </c>
      <c r="D190">
        <v>41</v>
      </c>
      <c r="E190">
        <v>39</v>
      </c>
      <c r="F190">
        <v>2</v>
      </c>
      <c r="G190">
        <v>0</v>
      </c>
      <c r="H190">
        <v>41</v>
      </c>
      <c r="I190">
        <v>39</v>
      </c>
      <c r="J190">
        <v>2</v>
      </c>
      <c r="K190">
        <v>0</v>
      </c>
      <c r="L190">
        <v>39</v>
      </c>
      <c r="M190">
        <v>38</v>
      </c>
      <c r="N190">
        <v>1</v>
      </c>
      <c r="O190">
        <v>0</v>
      </c>
      <c r="P190">
        <v>0</v>
      </c>
      <c r="Q190">
        <v>2</v>
      </c>
      <c r="R190">
        <v>0</v>
      </c>
    </row>
    <row r="191" spans="1:18" x14ac:dyDescent="0.25">
      <c r="A191" t="s">
        <v>9510</v>
      </c>
      <c r="B191" t="s">
        <v>75</v>
      </c>
      <c r="C191" t="s">
        <v>114</v>
      </c>
      <c r="D191">
        <v>3</v>
      </c>
      <c r="E191">
        <v>3</v>
      </c>
      <c r="F191">
        <v>0</v>
      </c>
      <c r="G191">
        <v>0</v>
      </c>
      <c r="H191">
        <v>3</v>
      </c>
      <c r="I191">
        <v>3</v>
      </c>
      <c r="J191">
        <v>0</v>
      </c>
      <c r="K191">
        <v>0</v>
      </c>
      <c r="L191">
        <v>3</v>
      </c>
      <c r="M191">
        <v>3</v>
      </c>
      <c r="N191">
        <v>0</v>
      </c>
      <c r="O191">
        <v>0</v>
      </c>
      <c r="P191">
        <v>0</v>
      </c>
      <c r="Q191">
        <v>0</v>
      </c>
      <c r="R191">
        <v>0</v>
      </c>
    </row>
    <row r="192" spans="1:18" x14ac:dyDescent="0.25">
      <c r="A192" t="s">
        <v>9511</v>
      </c>
      <c r="B192" t="s">
        <v>74</v>
      </c>
      <c r="C192" t="s">
        <v>114</v>
      </c>
      <c r="D192">
        <v>23</v>
      </c>
      <c r="E192">
        <v>20</v>
      </c>
      <c r="F192">
        <v>3</v>
      </c>
      <c r="G192">
        <v>0</v>
      </c>
      <c r="H192">
        <v>23</v>
      </c>
      <c r="I192">
        <v>20</v>
      </c>
      <c r="J192">
        <v>3</v>
      </c>
      <c r="K192">
        <v>0</v>
      </c>
      <c r="L192">
        <v>22</v>
      </c>
      <c r="M192">
        <v>19</v>
      </c>
      <c r="N192">
        <v>3</v>
      </c>
      <c r="O192">
        <v>0</v>
      </c>
      <c r="P192">
        <v>0</v>
      </c>
      <c r="Q192">
        <v>1</v>
      </c>
      <c r="R192">
        <v>0</v>
      </c>
    </row>
    <row r="193" spans="1:18" x14ac:dyDescent="0.25">
      <c r="A193" t="s">
        <v>9512</v>
      </c>
      <c r="B193" t="s">
        <v>74</v>
      </c>
      <c r="C193" t="s">
        <v>115</v>
      </c>
      <c r="D193">
        <v>18</v>
      </c>
      <c r="E193">
        <v>18</v>
      </c>
      <c r="F193">
        <v>0</v>
      </c>
      <c r="G193">
        <v>0</v>
      </c>
      <c r="H193">
        <v>18</v>
      </c>
      <c r="I193">
        <v>18</v>
      </c>
      <c r="J193">
        <v>0</v>
      </c>
      <c r="K193">
        <v>0</v>
      </c>
      <c r="L193">
        <v>18</v>
      </c>
      <c r="M193">
        <v>18</v>
      </c>
      <c r="N193">
        <v>0</v>
      </c>
      <c r="O193">
        <v>0</v>
      </c>
      <c r="P193">
        <v>0</v>
      </c>
      <c r="Q193">
        <v>0</v>
      </c>
      <c r="R193">
        <v>0</v>
      </c>
    </row>
    <row r="194" spans="1:18" x14ac:dyDescent="0.25">
      <c r="A194" t="s">
        <v>9513</v>
      </c>
      <c r="B194" t="s">
        <v>75</v>
      </c>
      <c r="C194" t="s">
        <v>116</v>
      </c>
      <c r="D194">
        <v>1</v>
      </c>
      <c r="E194">
        <v>1</v>
      </c>
      <c r="F194">
        <v>0</v>
      </c>
      <c r="G194">
        <v>0</v>
      </c>
      <c r="H194">
        <v>1</v>
      </c>
      <c r="I194">
        <v>1</v>
      </c>
      <c r="J194">
        <v>0</v>
      </c>
      <c r="K194">
        <v>0</v>
      </c>
      <c r="L194">
        <v>1</v>
      </c>
      <c r="M194">
        <v>1</v>
      </c>
      <c r="N194">
        <v>0</v>
      </c>
      <c r="O194">
        <v>0</v>
      </c>
      <c r="P194">
        <v>0</v>
      </c>
      <c r="Q194">
        <v>0</v>
      </c>
      <c r="R194">
        <v>0</v>
      </c>
    </row>
    <row r="195" spans="1:18" x14ac:dyDescent="0.25">
      <c r="A195" t="s">
        <v>9514</v>
      </c>
      <c r="B195" t="s">
        <v>74</v>
      </c>
      <c r="C195" t="s">
        <v>116</v>
      </c>
      <c r="D195">
        <v>11</v>
      </c>
      <c r="E195">
        <v>10</v>
      </c>
      <c r="F195">
        <v>1</v>
      </c>
      <c r="G195">
        <v>0</v>
      </c>
      <c r="H195">
        <v>11</v>
      </c>
      <c r="I195">
        <v>10</v>
      </c>
      <c r="J195">
        <v>1</v>
      </c>
      <c r="K195">
        <v>0</v>
      </c>
      <c r="L195">
        <v>9</v>
      </c>
      <c r="M195">
        <v>9</v>
      </c>
      <c r="N195">
        <v>0</v>
      </c>
      <c r="O195">
        <v>0</v>
      </c>
      <c r="P195">
        <v>0</v>
      </c>
      <c r="Q195">
        <v>2</v>
      </c>
      <c r="R195">
        <v>0</v>
      </c>
    </row>
    <row r="196" spans="1:18" x14ac:dyDescent="0.25">
      <c r="A196" t="s">
        <v>9515</v>
      </c>
      <c r="B196" t="s">
        <v>75</v>
      </c>
      <c r="C196" t="s">
        <v>117</v>
      </c>
      <c r="D196">
        <v>1</v>
      </c>
      <c r="E196">
        <v>1</v>
      </c>
      <c r="F196">
        <v>0</v>
      </c>
      <c r="G196">
        <v>0</v>
      </c>
      <c r="H196">
        <v>1</v>
      </c>
      <c r="I196">
        <v>1</v>
      </c>
      <c r="J196">
        <v>0</v>
      </c>
      <c r="K196">
        <v>0</v>
      </c>
      <c r="L196">
        <v>1</v>
      </c>
      <c r="M196">
        <v>1</v>
      </c>
      <c r="N196">
        <v>0</v>
      </c>
      <c r="O196">
        <v>0</v>
      </c>
      <c r="P196">
        <v>0</v>
      </c>
      <c r="Q196">
        <v>0</v>
      </c>
      <c r="R196">
        <v>0</v>
      </c>
    </row>
    <row r="197" spans="1:18" x14ac:dyDescent="0.25">
      <c r="A197" t="s">
        <v>9516</v>
      </c>
      <c r="B197" t="s">
        <v>74</v>
      </c>
      <c r="C197" t="s">
        <v>117</v>
      </c>
      <c r="D197">
        <v>11</v>
      </c>
      <c r="E197">
        <v>10</v>
      </c>
      <c r="F197">
        <v>1</v>
      </c>
      <c r="G197">
        <v>0</v>
      </c>
      <c r="H197">
        <v>11</v>
      </c>
      <c r="I197">
        <v>10</v>
      </c>
      <c r="J197">
        <v>1</v>
      </c>
      <c r="K197">
        <v>0</v>
      </c>
      <c r="L197">
        <v>10</v>
      </c>
      <c r="M197">
        <v>10</v>
      </c>
      <c r="N197">
        <v>0</v>
      </c>
      <c r="O197">
        <v>0</v>
      </c>
      <c r="P197">
        <v>0</v>
      </c>
      <c r="Q197">
        <v>1</v>
      </c>
      <c r="R197">
        <v>0</v>
      </c>
    </row>
    <row r="198" spans="1:18" x14ac:dyDescent="0.25">
      <c r="A198" t="s">
        <v>9517</v>
      </c>
      <c r="B198" t="s">
        <v>75</v>
      </c>
      <c r="C198" t="s">
        <v>119</v>
      </c>
      <c r="D198">
        <v>1</v>
      </c>
      <c r="E198">
        <v>1</v>
      </c>
      <c r="F198">
        <v>0</v>
      </c>
      <c r="G198">
        <v>0</v>
      </c>
      <c r="H198">
        <v>1</v>
      </c>
      <c r="I198">
        <v>1</v>
      </c>
      <c r="J198">
        <v>0</v>
      </c>
      <c r="K198">
        <v>0</v>
      </c>
      <c r="L198">
        <v>1</v>
      </c>
      <c r="M198">
        <v>1</v>
      </c>
      <c r="N198">
        <v>0</v>
      </c>
      <c r="O198">
        <v>0</v>
      </c>
      <c r="P198">
        <v>0</v>
      </c>
      <c r="Q198">
        <v>0</v>
      </c>
      <c r="R198">
        <v>0</v>
      </c>
    </row>
    <row r="199" spans="1:18" x14ac:dyDescent="0.25">
      <c r="A199" t="s">
        <v>9518</v>
      </c>
      <c r="B199" t="s">
        <v>74</v>
      </c>
      <c r="C199" t="s">
        <v>119</v>
      </c>
      <c r="D199">
        <v>14</v>
      </c>
      <c r="E199">
        <v>13</v>
      </c>
      <c r="F199">
        <v>1</v>
      </c>
      <c r="G199">
        <v>0</v>
      </c>
      <c r="H199">
        <v>14</v>
      </c>
      <c r="I199">
        <v>13</v>
      </c>
      <c r="J199">
        <v>1</v>
      </c>
      <c r="K199">
        <v>0</v>
      </c>
      <c r="L199">
        <v>14</v>
      </c>
      <c r="M199">
        <v>13</v>
      </c>
      <c r="N199">
        <v>1</v>
      </c>
      <c r="O199">
        <v>0</v>
      </c>
      <c r="P199">
        <v>0</v>
      </c>
      <c r="Q199">
        <v>0</v>
      </c>
      <c r="R199">
        <v>0</v>
      </c>
    </row>
    <row r="200" spans="1:18" x14ac:dyDescent="0.25">
      <c r="A200" t="s">
        <v>9519</v>
      </c>
      <c r="B200" t="s">
        <v>75</v>
      </c>
      <c r="C200" t="s">
        <v>120</v>
      </c>
      <c r="D200">
        <v>1</v>
      </c>
      <c r="E200">
        <v>1</v>
      </c>
      <c r="F200">
        <v>0</v>
      </c>
      <c r="G200">
        <v>0</v>
      </c>
      <c r="H200">
        <v>1</v>
      </c>
      <c r="I200">
        <v>1</v>
      </c>
      <c r="J200">
        <v>0</v>
      </c>
      <c r="K200">
        <v>0</v>
      </c>
      <c r="L200">
        <v>1</v>
      </c>
      <c r="M200">
        <v>1</v>
      </c>
      <c r="N200">
        <v>0</v>
      </c>
      <c r="O200">
        <v>0</v>
      </c>
      <c r="P200">
        <v>0</v>
      </c>
      <c r="Q200">
        <v>0</v>
      </c>
      <c r="R200">
        <v>0</v>
      </c>
    </row>
    <row r="201" spans="1:18" x14ac:dyDescent="0.25">
      <c r="A201" t="s">
        <v>9520</v>
      </c>
      <c r="B201" t="s">
        <v>74</v>
      </c>
      <c r="C201" t="s">
        <v>120</v>
      </c>
      <c r="D201">
        <v>20</v>
      </c>
      <c r="E201">
        <v>19</v>
      </c>
      <c r="F201">
        <v>1</v>
      </c>
      <c r="G201">
        <v>0</v>
      </c>
      <c r="H201">
        <v>20</v>
      </c>
      <c r="I201">
        <v>20</v>
      </c>
      <c r="J201">
        <v>0</v>
      </c>
      <c r="K201">
        <v>0</v>
      </c>
      <c r="L201">
        <v>13</v>
      </c>
      <c r="M201">
        <v>13</v>
      </c>
      <c r="N201">
        <v>0</v>
      </c>
      <c r="O201">
        <v>0</v>
      </c>
      <c r="P201">
        <v>0</v>
      </c>
      <c r="Q201">
        <v>7</v>
      </c>
      <c r="R201">
        <v>0</v>
      </c>
    </row>
    <row r="202" spans="1:18" x14ac:dyDescent="0.25">
      <c r="A202" t="s">
        <v>9521</v>
      </c>
      <c r="B202" t="s">
        <v>74</v>
      </c>
      <c r="C202" t="s">
        <v>121</v>
      </c>
      <c r="D202">
        <v>64</v>
      </c>
      <c r="E202">
        <v>50</v>
      </c>
      <c r="F202">
        <v>14</v>
      </c>
      <c r="G202">
        <v>0</v>
      </c>
      <c r="H202">
        <v>64</v>
      </c>
      <c r="I202">
        <v>52</v>
      </c>
      <c r="J202">
        <v>12</v>
      </c>
      <c r="K202">
        <v>0</v>
      </c>
      <c r="L202">
        <v>62</v>
      </c>
      <c r="M202">
        <v>51</v>
      </c>
      <c r="N202">
        <v>11</v>
      </c>
      <c r="O202">
        <v>0</v>
      </c>
      <c r="P202">
        <v>0</v>
      </c>
      <c r="Q202">
        <v>2</v>
      </c>
      <c r="R202">
        <v>0</v>
      </c>
    </row>
    <row r="203" spans="1:18" x14ac:dyDescent="0.25">
      <c r="A203" t="s">
        <v>9522</v>
      </c>
      <c r="B203" t="s">
        <v>75</v>
      </c>
      <c r="C203" t="s">
        <v>122</v>
      </c>
      <c r="D203">
        <v>2</v>
      </c>
      <c r="E203">
        <v>2</v>
      </c>
      <c r="F203">
        <v>0</v>
      </c>
      <c r="G203">
        <v>0</v>
      </c>
      <c r="H203">
        <v>2</v>
      </c>
      <c r="I203">
        <v>2</v>
      </c>
      <c r="J203">
        <v>0</v>
      </c>
      <c r="K203">
        <v>0</v>
      </c>
      <c r="L203">
        <v>2</v>
      </c>
      <c r="M203">
        <v>2</v>
      </c>
      <c r="N203">
        <v>0</v>
      </c>
      <c r="O203">
        <v>0</v>
      </c>
      <c r="P203">
        <v>0</v>
      </c>
      <c r="Q203">
        <v>0</v>
      </c>
      <c r="R203">
        <v>0</v>
      </c>
    </row>
    <row r="204" spans="1:18" x14ac:dyDescent="0.25">
      <c r="A204" t="s">
        <v>9523</v>
      </c>
      <c r="B204" t="s">
        <v>74</v>
      </c>
      <c r="C204" t="s">
        <v>122</v>
      </c>
      <c r="D204">
        <v>7</v>
      </c>
      <c r="E204">
        <v>6</v>
      </c>
      <c r="F204">
        <v>1</v>
      </c>
      <c r="G204">
        <v>0</v>
      </c>
      <c r="H204">
        <v>7</v>
      </c>
      <c r="I204">
        <v>6</v>
      </c>
      <c r="J204">
        <v>1</v>
      </c>
      <c r="K204">
        <v>0</v>
      </c>
      <c r="L204">
        <v>7</v>
      </c>
      <c r="M204">
        <v>6</v>
      </c>
      <c r="N204">
        <v>1</v>
      </c>
      <c r="O204">
        <v>0</v>
      </c>
      <c r="P204">
        <v>0</v>
      </c>
      <c r="Q204">
        <v>0</v>
      </c>
      <c r="R204">
        <v>0</v>
      </c>
    </row>
    <row r="205" spans="1:18" x14ac:dyDescent="0.25">
      <c r="A205" t="s">
        <v>9524</v>
      </c>
      <c r="B205" t="s">
        <v>74</v>
      </c>
      <c r="C205" t="s">
        <v>123</v>
      </c>
      <c r="D205">
        <v>8</v>
      </c>
      <c r="E205">
        <v>7</v>
      </c>
      <c r="F205">
        <v>1</v>
      </c>
      <c r="G205">
        <v>0</v>
      </c>
      <c r="H205">
        <v>8</v>
      </c>
      <c r="I205">
        <v>7</v>
      </c>
      <c r="J205">
        <v>1</v>
      </c>
      <c r="K205">
        <v>0</v>
      </c>
      <c r="L205">
        <v>8</v>
      </c>
      <c r="M205">
        <v>7</v>
      </c>
      <c r="N205">
        <v>1</v>
      </c>
      <c r="O205">
        <v>0</v>
      </c>
      <c r="P205">
        <v>0</v>
      </c>
      <c r="Q205">
        <v>0</v>
      </c>
      <c r="R205">
        <v>0</v>
      </c>
    </row>
    <row r="206" spans="1:18" x14ac:dyDescent="0.25">
      <c r="A206" t="s">
        <v>9525</v>
      </c>
      <c r="B206" t="s">
        <v>74</v>
      </c>
      <c r="C206" t="s">
        <v>124</v>
      </c>
      <c r="D206">
        <v>10</v>
      </c>
      <c r="E206">
        <v>9</v>
      </c>
      <c r="F206">
        <v>1</v>
      </c>
      <c r="G206">
        <v>0</v>
      </c>
      <c r="H206">
        <v>10</v>
      </c>
      <c r="I206">
        <v>9</v>
      </c>
      <c r="J206">
        <v>1</v>
      </c>
      <c r="K206">
        <v>0</v>
      </c>
      <c r="L206">
        <v>8</v>
      </c>
      <c r="M206">
        <v>8</v>
      </c>
      <c r="N206">
        <v>0</v>
      </c>
      <c r="O206">
        <v>0</v>
      </c>
      <c r="P206">
        <v>0</v>
      </c>
      <c r="Q206">
        <v>2</v>
      </c>
      <c r="R206">
        <v>0</v>
      </c>
    </row>
    <row r="207" spans="1:18" x14ac:dyDescent="0.25">
      <c r="A207" t="s">
        <v>9526</v>
      </c>
      <c r="B207" t="s">
        <v>75</v>
      </c>
      <c r="C207" t="s">
        <v>125</v>
      </c>
      <c r="D207">
        <v>6</v>
      </c>
      <c r="E207">
        <v>6</v>
      </c>
      <c r="F207">
        <v>0</v>
      </c>
      <c r="G207">
        <v>0</v>
      </c>
      <c r="H207">
        <v>6</v>
      </c>
      <c r="I207">
        <v>6</v>
      </c>
      <c r="J207">
        <v>0</v>
      </c>
      <c r="K207">
        <v>0</v>
      </c>
      <c r="L207">
        <v>6</v>
      </c>
      <c r="M207">
        <v>6</v>
      </c>
      <c r="N207">
        <v>0</v>
      </c>
      <c r="O207">
        <v>0</v>
      </c>
      <c r="P207">
        <v>0</v>
      </c>
      <c r="Q207">
        <v>0</v>
      </c>
      <c r="R207">
        <v>0</v>
      </c>
    </row>
    <row r="208" spans="1:18" x14ac:dyDescent="0.25">
      <c r="A208" t="s">
        <v>9527</v>
      </c>
      <c r="B208" t="s">
        <v>74</v>
      </c>
      <c r="C208" t="s">
        <v>125</v>
      </c>
      <c r="D208">
        <v>24</v>
      </c>
      <c r="E208">
        <v>19</v>
      </c>
      <c r="F208">
        <v>5</v>
      </c>
      <c r="G208">
        <v>0</v>
      </c>
      <c r="H208">
        <v>24</v>
      </c>
      <c r="I208">
        <v>19</v>
      </c>
      <c r="J208">
        <v>5</v>
      </c>
      <c r="K208">
        <v>0</v>
      </c>
      <c r="L208">
        <v>23</v>
      </c>
      <c r="M208">
        <v>18</v>
      </c>
      <c r="N208">
        <v>5</v>
      </c>
      <c r="O208">
        <v>0</v>
      </c>
      <c r="P208">
        <v>0</v>
      </c>
      <c r="Q208">
        <v>1</v>
      </c>
      <c r="R208">
        <v>0</v>
      </c>
    </row>
    <row r="209" spans="1:18" x14ac:dyDescent="0.25">
      <c r="A209" t="s">
        <v>9528</v>
      </c>
      <c r="B209" t="s">
        <v>75</v>
      </c>
      <c r="C209" t="s">
        <v>126</v>
      </c>
      <c r="D209">
        <v>5</v>
      </c>
      <c r="E209">
        <v>5</v>
      </c>
      <c r="F209">
        <v>0</v>
      </c>
      <c r="G209">
        <v>0</v>
      </c>
      <c r="H209">
        <v>5</v>
      </c>
      <c r="I209">
        <v>5</v>
      </c>
      <c r="J209">
        <v>0</v>
      </c>
      <c r="K209">
        <v>0</v>
      </c>
      <c r="L209">
        <v>5</v>
      </c>
      <c r="M209">
        <v>5</v>
      </c>
      <c r="N209">
        <v>0</v>
      </c>
      <c r="O209">
        <v>0</v>
      </c>
      <c r="P209">
        <v>0</v>
      </c>
      <c r="Q209">
        <v>0</v>
      </c>
      <c r="R209">
        <v>0</v>
      </c>
    </row>
    <row r="210" spans="1:18" x14ac:dyDescent="0.25">
      <c r="A210" t="s">
        <v>9529</v>
      </c>
      <c r="B210" t="s">
        <v>74</v>
      </c>
      <c r="C210" t="s">
        <v>126</v>
      </c>
      <c r="D210">
        <v>23</v>
      </c>
      <c r="E210">
        <v>19</v>
      </c>
      <c r="F210">
        <v>4</v>
      </c>
      <c r="G210">
        <v>0</v>
      </c>
      <c r="H210">
        <v>23</v>
      </c>
      <c r="I210">
        <v>19</v>
      </c>
      <c r="J210">
        <v>4</v>
      </c>
      <c r="K210">
        <v>0</v>
      </c>
      <c r="L210">
        <v>22</v>
      </c>
      <c r="M210">
        <v>18</v>
      </c>
      <c r="N210">
        <v>4</v>
      </c>
      <c r="O210">
        <v>0</v>
      </c>
      <c r="P210">
        <v>0</v>
      </c>
      <c r="Q210">
        <v>1</v>
      </c>
      <c r="R210">
        <v>0</v>
      </c>
    </row>
    <row r="211" spans="1:18" x14ac:dyDescent="0.25">
      <c r="A211" t="s">
        <v>9530</v>
      </c>
      <c r="B211" t="s">
        <v>75</v>
      </c>
      <c r="C211" t="s">
        <v>127</v>
      </c>
      <c r="D211">
        <v>1</v>
      </c>
      <c r="E211">
        <v>1</v>
      </c>
      <c r="F211">
        <v>0</v>
      </c>
      <c r="G211">
        <v>0</v>
      </c>
      <c r="H211">
        <v>0</v>
      </c>
      <c r="I211">
        <v>0</v>
      </c>
      <c r="J211">
        <v>0</v>
      </c>
      <c r="K211">
        <v>0</v>
      </c>
      <c r="L211">
        <v>0</v>
      </c>
      <c r="M211">
        <v>0</v>
      </c>
      <c r="N211">
        <v>0</v>
      </c>
      <c r="O211">
        <v>0</v>
      </c>
      <c r="P211">
        <v>1</v>
      </c>
      <c r="Q211">
        <v>1</v>
      </c>
      <c r="R211">
        <v>0</v>
      </c>
    </row>
    <row r="212" spans="1:18" x14ac:dyDescent="0.25">
      <c r="A212" t="s">
        <v>9531</v>
      </c>
      <c r="B212" t="s">
        <v>74</v>
      </c>
      <c r="C212" t="s">
        <v>127</v>
      </c>
      <c r="D212">
        <v>13</v>
      </c>
      <c r="E212">
        <v>12</v>
      </c>
      <c r="F212">
        <v>1</v>
      </c>
      <c r="G212">
        <v>0</v>
      </c>
      <c r="H212">
        <v>13</v>
      </c>
      <c r="I212">
        <v>12</v>
      </c>
      <c r="J212">
        <v>1</v>
      </c>
      <c r="K212">
        <v>0</v>
      </c>
      <c r="L212">
        <v>13</v>
      </c>
      <c r="M212">
        <v>12</v>
      </c>
      <c r="N212">
        <v>1</v>
      </c>
      <c r="O212">
        <v>0</v>
      </c>
      <c r="P212">
        <v>0</v>
      </c>
      <c r="Q212">
        <v>0</v>
      </c>
      <c r="R212">
        <v>0</v>
      </c>
    </row>
    <row r="213" spans="1:18" x14ac:dyDescent="0.25">
      <c r="A213" t="s">
        <v>9532</v>
      </c>
      <c r="B213" t="s">
        <v>74</v>
      </c>
      <c r="C213" t="s">
        <v>128</v>
      </c>
      <c r="D213">
        <v>4</v>
      </c>
      <c r="E213">
        <v>4</v>
      </c>
      <c r="F213">
        <v>0</v>
      </c>
      <c r="G213">
        <v>0</v>
      </c>
      <c r="H213">
        <v>4</v>
      </c>
      <c r="I213">
        <v>4</v>
      </c>
      <c r="J213">
        <v>0</v>
      </c>
      <c r="K213">
        <v>0</v>
      </c>
      <c r="L213">
        <v>4</v>
      </c>
      <c r="M213">
        <v>4</v>
      </c>
      <c r="N213">
        <v>0</v>
      </c>
      <c r="O213">
        <v>0</v>
      </c>
      <c r="P213">
        <v>0</v>
      </c>
      <c r="Q213">
        <v>0</v>
      </c>
      <c r="R213">
        <v>0</v>
      </c>
    </row>
    <row r="214" spans="1:18" x14ac:dyDescent="0.25">
      <c r="A214" t="s">
        <v>9533</v>
      </c>
      <c r="B214" t="s">
        <v>74</v>
      </c>
      <c r="C214" t="s">
        <v>129</v>
      </c>
      <c r="D214">
        <v>4</v>
      </c>
      <c r="E214">
        <v>4</v>
      </c>
      <c r="F214">
        <v>0</v>
      </c>
      <c r="G214">
        <v>0</v>
      </c>
      <c r="H214">
        <v>4</v>
      </c>
      <c r="I214">
        <v>4</v>
      </c>
      <c r="J214">
        <v>0</v>
      </c>
      <c r="K214">
        <v>0</v>
      </c>
      <c r="L214">
        <v>4</v>
      </c>
      <c r="M214">
        <v>4</v>
      </c>
      <c r="N214">
        <v>0</v>
      </c>
      <c r="O214">
        <v>0</v>
      </c>
      <c r="P214">
        <v>0</v>
      </c>
      <c r="Q214">
        <v>0</v>
      </c>
      <c r="R214">
        <v>0</v>
      </c>
    </row>
    <row r="215" spans="1:18" x14ac:dyDescent="0.25">
      <c r="A215" t="s">
        <v>9534</v>
      </c>
      <c r="B215" t="s">
        <v>74</v>
      </c>
      <c r="C215" t="s">
        <v>130</v>
      </c>
      <c r="D215">
        <v>19</v>
      </c>
      <c r="E215">
        <v>16</v>
      </c>
      <c r="F215">
        <v>3</v>
      </c>
      <c r="G215">
        <v>0</v>
      </c>
      <c r="H215">
        <v>19</v>
      </c>
      <c r="I215">
        <v>18</v>
      </c>
      <c r="J215">
        <v>1</v>
      </c>
      <c r="K215">
        <v>0</v>
      </c>
      <c r="L215">
        <v>19</v>
      </c>
      <c r="M215">
        <v>18</v>
      </c>
      <c r="N215">
        <v>1</v>
      </c>
      <c r="O215">
        <v>0</v>
      </c>
      <c r="P215">
        <v>0</v>
      </c>
      <c r="Q215">
        <v>0</v>
      </c>
      <c r="R215">
        <v>0</v>
      </c>
    </row>
    <row r="216" spans="1:18" x14ac:dyDescent="0.25">
      <c r="A216" t="s">
        <v>9535</v>
      </c>
      <c r="B216" t="s">
        <v>75</v>
      </c>
      <c r="C216" t="s">
        <v>131</v>
      </c>
      <c r="D216">
        <v>2</v>
      </c>
      <c r="E216">
        <v>2</v>
      </c>
      <c r="F216">
        <v>0</v>
      </c>
      <c r="G216">
        <v>0</v>
      </c>
      <c r="H216">
        <v>2</v>
      </c>
      <c r="I216">
        <v>2</v>
      </c>
      <c r="J216">
        <v>0</v>
      </c>
      <c r="K216">
        <v>0</v>
      </c>
      <c r="L216">
        <v>2</v>
      </c>
      <c r="M216">
        <v>2</v>
      </c>
      <c r="N216">
        <v>0</v>
      </c>
      <c r="O216">
        <v>0</v>
      </c>
      <c r="P216">
        <v>0</v>
      </c>
      <c r="Q216">
        <v>0</v>
      </c>
      <c r="R216">
        <v>0</v>
      </c>
    </row>
    <row r="217" spans="1:18" x14ac:dyDescent="0.25">
      <c r="A217" t="s">
        <v>9536</v>
      </c>
      <c r="B217" t="s">
        <v>74</v>
      </c>
      <c r="C217" t="s">
        <v>131</v>
      </c>
      <c r="D217">
        <v>35</v>
      </c>
      <c r="E217">
        <v>29</v>
      </c>
      <c r="F217">
        <v>6</v>
      </c>
      <c r="G217">
        <v>0</v>
      </c>
      <c r="H217">
        <v>35</v>
      </c>
      <c r="I217">
        <v>29</v>
      </c>
      <c r="J217">
        <v>6</v>
      </c>
      <c r="K217">
        <v>0</v>
      </c>
      <c r="L217">
        <v>31</v>
      </c>
      <c r="M217">
        <v>26</v>
      </c>
      <c r="N217">
        <v>5</v>
      </c>
      <c r="O217">
        <v>0</v>
      </c>
      <c r="P217">
        <v>0</v>
      </c>
      <c r="Q217">
        <v>4</v>
      </c>
      <c r="R217">
        <v>0</v>
      </c>
    </row>
    <row r="218" spans="1:18" x14ac:dyDescent="0.25">
      <c r="A218" t="s">
        <v>9537</v>
      </c>
      <c r="B218" t="s">
        <v>75</v>
      </c>
      <c r="C218" t="s">
        <v>132</v>
      </c>
      <c r="D218">
        <v>1</v>
      </c>
      <c r="E218">
        <v>1</v>
      </c>
      <c r="F218">
        <v>0</v>
      </c>
      <c r="G218">
        <v>0</v>
      </c>
      <c r="H218">
        <v>1</v>
      </c>
      <c r="I218">
        <v>1</v>
      </c>
      <c r="J218">
        <v>0</v>
      </c>
      <c r="K218">
        <v>0</v>
      </c>
      <c r="L218">
        <v>1</v>
      </c>
      <c r="M218">
        <v>1</v>
      </c>
      <c r="N218">
        <v>0</v>
      </c>
      <c r="O218">
        <v>0</v>
      </c>
      <c r="P218">
        <v>0</v>
      </c>
      <c r="Q218">
        <v>0</v>
      </c>
      <c r="R218">
        <v>0</v>
      </c>
    </row>
    <row r="219" spans="1:18" x14ac:dyDescent="0.25">
      <c r="A219" t="s">
        <v>9538</v>
      </c>
      <c r="B219" t="s">
        <v>74</v>
      </c>
      <c r="C219" t="s">
        <v>132</v>
      </c>
      <c r="D219">
        <v>4</v>
      </c>
      <c r="E219">
        <v>4</v>
      </c>
      <c r="F219">
        <v>0</v>
      </c>
      <c r="G219">
        <v>0</v>
      </c>
      <c r="H219">
        <v>4</v>
      </c>
      <c r="I219">
        <v>4</v>
      </c>
      <c r="J219">
        <v>0</v>
      </c>
      <c r="K219">
        <v>0</v>
      </c>
      <c r="L219">
        <v>4</v>
      </c>
      <c r="M219">
        <v>4</v>
      </c>
      <c r="N219">
        <v>0</v>
      </c>
      <c r="O219">
        <v>0</v>
      </c>
      <c r="P219">
        <v>0</v>
      </c>
      <c r="Q219">
        <v>0</v>
      </c>
      <c r="R219">
        <v>0</v>
      </c>
    </row>
    <row r="220" spans="1:18" x14ac:dyDescent="0.25">
      <c r="A220" t="s">
        <v>9539</v>
      </c>
      <c r="B220" t="s">
        <v>74</v>
      </c>
      <c r="C220" t="s">
        <v>133</v>
      </c>
      <c r="D220">
        <v>15</v>
      </c>
      <c r="E220">
        <v>14</v>
      </c>
      <c r="F220">
        <v>1</v>
      </c>
      <c r="G220">
        <v>0</v>
      </c>
      <c r="H220">
        <v>15</v>
      </c>
      <c r="I220">
        <v>14</v>
      </c>
      <c r="J220">
        <v>1</v>
      </c>
      <c r="K220">
        <v>0</v>
      </c>
      <c r="L220">
        <v>15</v>
      </c>
      <c r="M220">
        <v>14</v>
      </c>
      <c r="N220">
        <v>1</v>
      </c>
      <c r="O220">
        <v>0</v>
      </c>
      <c r="P220">
        <v>0</v>
      </c>
      <c r="Q220">
        <v>0</v>
      </c>
      <c r="R220">
        <v>0</v>
      </c>
    </row>
    <row r="221" spans="1:18" x14ac:dyDescent="0.25">
      <c r="A221" t="s">
        <v>9540</v>
      </c>
      <c r="B221" t="s">
        <v>75</v>
      </c>
      <c r="C221" t="s">
        <v>134</v>
      </c>
      <c r="D221">
        <v>1</v>
      </c>
      <c r="E221">
        <v>1</v>
      </c>
      <c r="F221">
        <v>0</v>
      </c>
      <c r="G221">
        <v>0</v>
      </c>
      <c r="H221">
        <v>1</v>
      </c>
      <c r="I221">
        <v>1</v>
      </c>
      <c r="J221">
        <v>0</v>
      </c>
      <c r="K221">
        <v>0</v>
      </c>
      <c r="L221">
        <v>1</v>
      </c>
      <c r="M221">
        <v>1</v>
      </c>
      <c r="N221">
        <v>0</v>
      </c>
      <c r="O221">
        <v>0</v>
      </c>
      <c r="P221">
        <v>0</v>
      </c>
      <c r="Q221">
        <v>0</v>
      </c>
      <c r="R221">
        <v>0</v>
      </c>
    </row>
    <row r="222" spans="1:18" x14ac:dyDescent="0.25">
      <c r="A222" t="s">
        <v>9541</v>
      </c>
      <c r="B222" t="s">
        <v>74</v>
      </c>
      <c r="C222" t="s">
        <v>134</v>
      </c>
      <c r="D222">
        <v>35</v>
      </c>
      <c r="E222">
        <v>31</v>
      </c>
      <c r="F222">
        <v>4</v>
      </c>
      <c r="G222">
        <v>0</v>
      </c>
      <c r="H222">
        <v>35</v>
      </c>
      <c r="I222">
        <v>33</v>
      </c>
      <c r="J222">
        <v>2</v>
      </c>
      <c r="K222">
        <v>0</v>
      </c>
      <c r="L222">
        <v>34</v>
      </c>
      <c r="M222">
        <v>32</v>
      </c>
      <c r="N222">
        <v>2</v>
      </c>
      <c r="O222">
        <v>0</v>
      </c>
      <c r="P222">
        <v>0</v>
      </c>
      <c r="Q222">
        <v>1</v>
      </c>
      <c r="R222">
        <v>0</v>
      </c>
    </row>
    <row r="223" spans="1:18" x14ac:dyDescent="0.25">
      <c r="A223" t="s">
        <v>9542</v>
      </c>
      <c r="B223" t="s">
        <v>75</v>
      </c>
      <c r="C223" t="s">
        <v>135</v>
      </c>
      <c r="D223">
        <v>5</v>
      </c>
      <c r="E223">
        <v>5</v>
      </c>
      <c r="F223">
        <v>0</v>
      </c>
      <c r="G223">
        <v>0</v>
      </c>
      <c r="H223">
        <v>5</v>
      </c>
      <c r="I223">
        <v>5</v>
      </c>
      <c r="J223">
        <v>0</v>
      </c>
      <c r="K223">
        <v>0</v>
      </c>
      <c r="L223">
        <v>5</v>
      </c>
      <c r="M223">
        <v>5</v>
      </c>
      <c r="N223">
        <v>0</v>
      </c>
      <c r="O223">
        <v>0</v>
      </c>
      <c r="P223">
        <v>0</v>
      </c>
      <c r="Q223">
        <v>0</v>
      </c>
      <c r="R223">
        <v>0</v>
      </c>
    </row>
    <row r="224" spans="1:18" x14ac:dyDescent="0.25">
      <c r="A224" t="s">
        <v>9543</v>
      </c>
      <c r="B224" t="s">
        <v>74</v>
      </c>
      <c r="C224" t="s">
        <v>135</v>
      </c>
      <c r="D224">
        <v>67</v>
      </c>
      <c r="E224">
        <v>62</v>
      </c>
      <c r="F224">
        <v>5</v>
      </c>
      <c r="G224">
        <v>0</v>
      </c>
      <c r="H224">
        <v>67</v>
      </c>
      <c r="I224">
        <v>63</v>
      </c>
      <c r="J224">
        <v>4</v>
      </c>
      <c r="K224">
        <v>0</v>
      </c>
      <c r="L224">
        <v>66</v>
      </c>
      <c r="M224">
        <v>62</v>
      </c>
      <c r="N224">
        <v>4</v>
      </c>
      <c r="O224">
        <v>0</v>
      </c>
      <c r="P224">
        <v>0</v>
      </c>
      <c r="Q224">
        <v>1</v>
      </c>
      <c r="R224">
        <v>0</v>
      </c>
    </row>
    <row r="225" spans="1:18" x14ac:dyDescent="0.25">
      <c r="A225" t="s">
        <v>9544</v>
      </c>
      <c r="B225" t="s">
        <v>77</v>
      </c>
      <c r="C225" t="s">
        <v>136</v>
      </c>
      <c r="D225">
        <v>1</v>
      </c>
      <c r="E225">
        <v>1</v>
      </c>
      <c r="F225">
        <v>0</v>
      </c>
      <c r="G225">
        <v>0</v>
      </c>
      <c r="H225">
        <v>1</v>
      </c>
      <c r="I225">
        <v>1</v>
      </c>
      <c r="J225">
        <v>0</v>
      </c>
      <c r="K225">
        <v>0</v>
      </c>
      <c r="L225">
        <v>1</v>
      </c>
      <c r="M225">
        <v>1</v>
      </c>
      <c r="N225">
        <v>0</v>
      </c>
      <c r="O225">
        <v>0</v>
      </c>
      <c r="P225">
        <v>0</v>
      </c>
      <c r="Q225">
        <v>0</v>
      </c>
      <c r="R225">
        <v>0</v>
      </c>
    </row>
    <row r="226" spans="1:18" x14ac:dyDescent="0.25">
      <c r="A226" t="s">
        <v>9545</v>
      </c>
      <c r="B226" t="s">
        <v>75</v>
      </c>
      <c r="C226" t="s">
        <v>136</v>
      </c>
      <c r="D226">
        <v>2</v>
      </c>
      <c r="E226">
        <v>2</v>
      </c>
      <c r="F226">
        <v>0</v>
      </c>
      <c r="G226">
        <v>0</v>
      </c>
      <c r="H226">
        <v>2</v>
      </c>
      <c r="I226">
        <v>2</v>
      </c>
      <c r="J226">
        <v>0</v>
      </c>
      <c r="K226">
        <v>0</v>
      </c>
      <c r="L226">
        <v>1</v>
      </c>
      <c r="M226">
        <v>1</v>
      </c>
      <c r="N226">
        <v>0</v>
      </c>
      <c r="O226">
        <v>0</v>
      </c>
      <c r="P226">
        <v>0</v>
      </c>
      <c r="Q226">
        <v>1</v>
      </c>
      <c r="R226">
        <v>0</v>
      </c>
    </row>
    <row r="227" spans="1:18" x14ac:dyDescent="0.25">
      <c r="A227" t="s">
        <v>9546</v>
      </c>
      <c r="B227" t="s">
        <v>74</v>
      </c>
      <c r="C227" t="s">
        <v>136</v>
      </c>
      <c r="D227">
        <v>10</v>
      </c>
      <c r="E227">
        <v>9</v>
      </c>
      <c r="F227">
        <v>1</v>
      </c>
      <c r="G227">
        <v>0</v>
      </c>
      <c r="H227">
        <v>8</v>
      </c>
      <c r="I227">
        <v>7</v>
      </c>
      <c r="J227">
        <v>1</v>
      </c>
      <c r="K227">
        <v>0</v>
      </c>
      <c r="L227">
        <v>9</v>
      </c>
      <c r="M227">
        <v>8</v>
      </c>
      <c r="N227">
        <v>1</v>
      </c>
      <c r="O227">
        <v>0</v>
      </c>
      <c r="P227">
        <v>2</v>
      </c>
      <c r="Q227">
        <v>1</v>
      </c>
      <c r="R227">
        <v>0</v>
      </c>
    </row>
    <row r="228" spans="1:18" x14ac:dyDescent="0.25">
      <c r="A228" t="s">
        <v>9547</v>
      </c>
      <c r="B228" t="s">
        <v>75</v>
      </c>
      <c r="C228" t="s">
        <v>137</v>
      </c>
      <c r="D228">
        <v>1</v>
      </c>
      <c r="E228">
        <v>1</v>
      </c>
      <c r="F228">
        <v>0</v>
      </c>
      <c r="G228">
        <v>0</v>
      </c>
      <c r="H228">
        <v>1</v>
      </c>
      <c r="I228">
        <v>1</v>
      </c>
      <c r="J228">
        <v>0</v>
      </c>
      <c r="K228">
        <v>0</v>
      </c>
      <c r="L228">
        <v>1</v>
      </c>
      <c r="M228">
        <v>1</v>
      </c>
      <c r="N228">
        <v>0</v>
      </c>
      <c r="O228">
        <v>0</v>
      </c>
      <c r="P228">
        <v>0</v>
      </c>
      <c r="Q228">
        <v>0</v>
      </c>
      <c r="R228">
        <v>0</v>
      </c>
    </row>
    <row r="229" spans="1:18" x14ac:dyDescent="0.25">
      <c r="A229" t="s">
        <v>9548</v>
      </c>
      <c r="B229" t="s">
        <v>74</v>
      </c>
      <c r="C229" t="s">
        <v>137</v>
      </c>
      <c r="D229">
        <v>19</v>
      </c>
      <c r="E229">
        <v>18</v>
      </c>
      <c r="F229">
        <v>1</v>
      </c>
      <c r="G229">
        <v>0</v>
      </c>
      <c r="H229">
        <v>19</v>
      </c>
      <c r="I229">
        <v>18</v>
      </c>
      <c r="J229">
        <v>1</v>
      </c>
      <c r="K229">
        <v>0</v>
      </c>
      <c r="L229">
        <v>17</v>
      </c>
      <c r="M229">
        <v>16</v>
      </c>
      <c r="N229">
        <v>1</v>
      </c>
      <c r="O229">
        <v>0</v>
      </c>
      <c r="P229">
        <v>0</v>
      </c>
      <c r="Q229">
        <v>2</v>
      </c>
      <c r="R229">
        <v>0</v>
      </c>
    </row>
    <row r="230" spans="1:18" x14ac:dyDescent="0.25">
      <c r="A230" t="s">
        <v>9549</v>
      </c>
      <c r="B230" t="s">
        <v>75</v>
      </c>
      <c r="C230" t="s">
        <v>138</v>
      </c>
      <c r="D230">
        <v>4</v>
      </c>
      <c r="E230">
        <v>3</v>
      </c>
      <c r="F230">
        <v>1</v>
      </c>
      <c r="G230">
        <v>0</v>
      </c>
      <c r="H230">
        <v>4</v>
      </c>
      <c r="I230">
        <v>3</v>
      </c>
      <c r="J230">
        <v>1</v>
      </c>
      <c r="K230">
        <v>0</v>
      </c>
      <c r="L230">
        <v>3</v>
      </c>
      <c r="M230">
        <v>3</v>
      </c>
      <c r="N230">
        <v>0</v>
      </c>
      <c r="O230">
        <v>0</v>
      </c>
      <c r="P230">
        <v>0</v>
      </c>
      <c r="Q230">
        <v>1</v>
      </c>
      <c r="R230">
        <v>0</v>
      </c>
    </row>
    <row r="231" spans="1:18" x14ac:dyDescent="0.25">
      <c r="A231" t="s">
        <v>9550</v>
      </c>
      <c r="B231" t="s">
        <v>74</v>
      </c>
      <c r="C231" t="s">
        <v>138</v>
      </c>
      <c r="D231">
        <v>66</v>
      </c>
      <c r="E231">
        <v>53</v>
      </c>
      <c r="F231">
        <v>12</v>
      </c>
      <c r="G231">
        <v>1</v>
      </c>
      <c r="H231">
        <v>66</v>
      </c>
      <c r="I231">
        <v>55</v>
      </c>
      <c r="J231">
        <v>11</v>
      </c>
      <c r="K231">
        <v>0</v>
      </c>
      <c r="L231">
        <v>59</v>
      </c>
      <c r="M231">
        <v>50</v>
      </c>
      <c r="N231">
        <v>9</v>
      </c>
      <c r="O231">
        <v>0</v>
      </c>
      <c r="P231">
        <v>0</v>
      </c>
      <c r="Q231">
        <v>7</v>
      </c>
      <c r="R231">
        <v>0</v>
      </c>
    </row>
    <row r="232" spans="1:18" x14ac:dyDescent="0.25">
      <c r="A232" t="s">
        <v>9551</v>
      </c>
      <c r="B232" t="s">
        <v>75</v>
      </c>
      <c r="C232" t="s">
        <v>139</v>
      </c>
      <c r="D232">
        <v>2</v>
      </c>
      <c r="E232">
        <v>1</v>
      </c>
      <c r="F232">
        <v>1</v>
      </c>
      <c r="G232">
        <v>0</v>
      </c>
      <c r="H232">
        <v>2</v>
      </c>
      <c r="I232">
        <v>1</v>
      </c>
      <c r="J232">
        <v>1</v>
      </c>
      <c r="K232">
        <v>0</v>
      </c>
      <c r="L232">
        <v>1</v>
      </c>
      <c r="M232">
        <v>1</v>
      </c>
      <c r="N232">
        <v>0</v>
      </c>
      <c r="O232">
        <v>0</v>
      </c>
      <c r="P232">
        <v>0</v>
      </c>
      <c r="Q232">
        <v>1</v>
      </c>
      <c r="R232">
        <v>0</v>
      </c>
    </row>
    <row r="233" spans="1:18" x14ac:dyDescent="0.25">
      <c r="A233" t="s">
        <v>9552</v>
      </c>
      <c r="B233" t="s">
        <v>74</v>
      </c>
      <c r="C233" t="s">
        <v>139</v>
      </c>
      <c r="D233">
        <v>20</v>
      </c>
      <c r="E233">
        <v>17</v>
      </c>
      <c r="F233">
        <v>3</v>
      </c>
      <c r="G233">
        <v>0</v>
      </c>
      <c r="H233">
        <v>20</v>
      </c>
      <c r="I233">
        <v>17</v>
      </c>
      <c r="J233">
        <v>3</v>
      </c>
      <c r="K233">
        <v>0</v>
      </c>
      <c r="L233">
        <v>17</v>
      </c>
      <c r="M233">
        <v>14</v>
      </c>
      <c r="N233">
        <v>3</v>
      </c>
      <c r="O233">
        <v>0</v>
      </c>
      <c r="P233">
        <v>0</v>
      </c>
      <c r="Q233">
        <v>3</v>
      </c>
      <c r="R233">
        <v>0</v>
      </c>
    </row>
    <row r="234" spans="1:18" x14ac:dyDescent="0.25">
      <c r="A234" t="s">
        <v>9553</v>
      </c>
      <c r="B234" t="s">
        <v>75</v>
      </c>
      <c r="C234" t="s">
        <v>140</v>
      </c>
      <c r="D234">
        <v>1</v>
      </c>
      <c r="E234">
        <v>1</v>
      </c>
      <c r="F234">
        <v>0</v>
      </c>
      <c r="G234">
        <v>0</v>
      </c>
      <c r="H234">
        <v>1</v>
      </c>
      <c r="I234">
        <v>1</v>
      </c>
      <c r="J234">
        <v>0</v>
      </c>
      <c r="K234">
        <v>0</v>
      </c>
      <c r="L234">
        <v>1</v>
      </c>
      <c r="M234">
        <v>1</v>
      </c>
      <c r="N234">
        <v>0</v>
      </c>
      <c r="O234">
        <v>0</v>
      </c>
      <c r="P234">
        <v>0</v>
      </c>
      <c r="Q234">
        <v>0</v>
      </c>
      <c r="R234">
        <v>0</v>
      </c>
    </row>
    <row r="235" spans="1:18" x14ac:dyDescent="0.25">
      <c r="A235" t="s">
        <v>9554</v>
      </c>
      <c r="B235" t="s">
        <v>74</v>
      </c>
      <c r="C235" t="s">
        <v>140</v>
      </c>
      <c r="D235">
        <v>7</v>
      </c>
      <c r="E235">
        <v>7</v>
      </c>
      <c r="F235">
        <v>0</v>
      </c>
      <c r="G235">
        <v>0</v>
      </c>
      <c r="H235">
        <v>7</v>
      </c>
      <c r="I235">
        <v>7</v>
      </c>
      <c r="J235">
        <v>0</v>
      </c>
      <c r="K235">
        <v>0</v>
      </c>
      <c r="L235">
        <v>7</v>
      </c>
      <c r="M235">
        <v>7</v>
      </c>
      <c r="N235">
        <v>0</v>
      </c>
      <c r="O235">
        <v>0</v>
      </c>
      <c r="P235">
        <v>0</v>
      </c>
      <c r="Q235">
        <v>0</v>
      </c>
      <c r="R235">
        <v>0</v>
      </c>
    </row>
    <row r="236" spans="1:18" x14ac:dyDescent="0.25">
      <c r="A236" t="s">
        <v>9555</v>
      </c>
      <c r="B236" t="s">
        <v>75</v>
      </c>
      <c r="C236" t="s">
        <v>141</v>
      </c>
      <c r="D236">
        <v>1</v>
      </c>
      <c r="E236">
        <v>1</v>
      </c>
      <c r="F236">
        <v>0</v>
      </c>
      <c r="G236">
        <v>0</v>
      </c>
      <c r="H236">
        <v>1</v>
      </c>
      <c r="I236">
        <v>1</v>
      </c>
      <c r="J236">
        <v>0</v>
      </c>
      <c r="K236">
        <v>0</v>
      </c>
      <c r="L236">
        <v>1</v>
      </c>
      <c r="M236">
        <v>1</v>
      </c>
      <c r="N236">
        <v>0</v>
      </c>
      <c r="O236">
        <v>0</v>
      </c>
      <c r="P236">
        <v>0</v>
      </c>
      <c r="Q236">
        <v>0</v>
      </c>
      <c r="R236">
        <v>0</v>
      </c>
    </row>
    <row r="237" spans="1:18" x14ac:dyDescent="0.25">
      <c r="A237" t="s">
        <v>9556</v>
      </c>
      <c r="B237" t="s">
        <v>74</v>
      </c>
      <c r="C237" t="s">
        <v>141</v>
      </c>
      <c r="D237">
        <v>16</v>
      </c>
      <c r="E237">
        <v>14</v>
      </c>
      <c r="F237">
        <v>2</v>
      </c>
      <c r="G237">
        <v>0</v>
      </c>
      <c r="H237">
        <v>16</v>
      </c>
      <c r="I237">
        <v>14</v>
      </c>
      <c r="J237">
        <v>2</v>
      </c>
      <c r="K237">
        <v>0</v>
      </c>
      <c r="L237">
        <v>16</v>
      </c>
      <c r="M237">
        <v>14</v>
      </c>
      <c r="N237">
        <v>2</v>
      </c>
      <c r="O237">
        <v>0</v>
      </c>
      <c r="P237">
        <v>0</v>
      </c>
      <c r="Q237">
        <v>0</v>
      </c>
      <c r="R237">
        <v>0</v>
      </c>
    </row>
    <row r="238" spans="1:18" x14ac:dyDescent="0.25">
      <c r="A238" t="s">
        <v>9557</v>
      </c>
      <c r="B238" t="s">
        <v>75</v>
      </c>
      <c r="C238" t="s">
        <v>142</v>
      </c>
      <c r="D238">
        <v>7</v>
      </c>
      <c r="E238">
        <v>5</v>
      </c>
      <c r="F238">
        <v>2</v>
      </c>
      <c r="G238">
        <v>0</v>
      </c>
      <c r="H238">
        <v>7</v>
      </c>
      <c r="I238">
        <v>5</v>
      </c>
      <c r="J238">
        <v>2</v>
      </c>
      <c r="K238">
        <v>0</v>
      </c>
      <c r="L238">
        <v>7</v>
      </c>
      <c r="M238">
        <v>5</v>
      </c>
      <c r="N238">
        <v>2</v>
      </c>
      <c r="O238">
        <v>0</v>
      </c>
      <c r="P238">
        <v>0</v>
      </c>
      <c r="Q238">
        <v>0</v>
      </c>
      <c r="R238">
        <v>0</v>
      </c>
    </row>
    <row r="239" spans="1:18" x14ac:dyDescent="0.25">
      <c r="A239" t="s">
        <v>9558</v>
      </c>
      <c r="B239" t="s">
        <v>74</v>
      </c>
      <c r="C239" t="s">
        <v>142</v>
      </c>
      <c r="D239">
        <v>69</v>
      </c>
      <c r="E239">
        <v>64</v>
      </c>
      <c r="F239">
        <v>4</v>
      </c>
      <c r="G239">
        <v>1</v>
      </c>
      <c r="H239">
        <v>69</v>
      </c>
      <c r="I239">
        <v>64</v>
      </c>
      <c r="J239">
        <v>4</v>
      </c>
      <c r="K239">
        <v>1</v>
      </c>
      <c r="L239">
        <v>67</v>
      </c>
      <c r="M239">
        <v>63</v>
      </c>
      <c r="N239">
        <v>3</v>
      </c>
      <c r="O239">
        <v>1</v>
      </c>
      <c r="P239">
        <v>0</v>
      </c>
      <c r="Q239">
        <v>2</v>
      </c>
      <c r="R239">
        <v>0</v>
      </c>
    </row>
    <row r="240" spans="1:18" x14ac:dyDescent="0.25">
      <c r="A240" t="s">
        <v>9559</v>
      </c>
      <c r="B240" t="s">
        <v>75</v>
      </c>
      <c r="C240" t="s">
        <v>143</v>
      </c>
      <c r="D240">
        <v>1</v>
      </c>
      <c r="E240">
        <v>1</v>
      </c>
      <c r="F240">
        <v>0</v>
      </c>
      <c r="G240">
        <v>0</v>
      </c>
      <c r="H240">
        <v>1</v>
      </c>
      <c r="I240">
        <v>1</v>
      </c>
      <c r="J240">
        <v>0</v>
      </c>
      <c r="K240">
        <v>0</v>
      </c>
      <c r="L240">
        <v>1</v>
      </c>
      <c r="M240">
        <v>1</v>
      </c>
      <c r="N240">
        <v>0</v>
      </c>
      <c r="O240">
        <v>0</v>
      </c>
      <c r="P240">
        <v>0</v>
      </c>
      <c r="Q240">
        <v>0</v>
      </c>
      <c r="R240">
        <v>0</v>
      </c>
    </row>
    <row r="241" spans="1:18" x14ac:dyDescent="0.25">
      <c r="A241" t="s">
        <v>9560</v>
      </c>
      <c r="B241" t="s">
        <v>74</v>
      </c>
      <c r="C241" t="s">
        <v>143</v>
      </c>
      <c r="D241">
        <v>24</v>
      </c>
      <c r="E241">
        <v>19</v>
      </c>
      <c r="F241">
        <v>5</v>
      </c>
      <c r="G241">
        <v>0</v>
      </c>
      <c r="H241">
        <v>24</v>
      </c>
      <c r="I241">
        <v>20</v>
      </c>
      <c r="J241">
        <v>4</v>
      </c>
      <c r="K241">
        <v>0</v>
      </c>
      <c r="L241">
        <v>22</v>
      </c>
      <c r="M241">
        <v>18</v>
      </c>
      <c r="N241">
        <v>4</v>
      </c>
      <c r="O241">
        <v>0</v>
      </c>
      <c r="P241">
        <v>0</v>
      </c>
      <c r="Q241">
        <v>2</v>
      </c>
      <c r="R241">
        <v>0</v>
      </c>
    </row>
    <row r="242" spans="1:18" x14ac:dyDescent="0.25">
      <c r="A242" t="s">
        <v>9561</v>
      </c>
      <c r="B242" t="s">
        <v>75</v>
      </c>
      <c r="C242" t="s">
        <v>144</v>
      </c>
      <c r="D242">
        <v>1</v>
      </c>
      <c r="E242">
        <v>1</v>
      </c>
      <c r="F242">
        <v>0</v>
      </c>
      <c r="G242">
        <v>0</v>
      </c>
      <c r="H242">
        <v>1</v>
      </c>
      <c r="I242">
        <v>1</v>
      </c>
      <c r="J242">
        <v>0</v>
      </c>
      <c r="K242">
        <v>0</v>
      </c>
      <c r="L242">
        <v>0</v>
      </c>
      <c r="M242">
        <v>0</v>
      </c>
      <c r="N242">
        <v>0</v>
      </c>
      <c r="O242">
        <v>0</v>
      </c>
      <c r="P242">
        <v>0</v>
      </c>
      <c r="Q242">
        <v>1</v>
      </c>
      <c r="R242">
        <v>0</v>
      </c>
    </row>
    <row r="243" spans="1:18" x14ac:dyDescent="0.25">
      <c r="A243" t="s">
        <v>9562</v>
      </c>
      <c r="B243" t="s">
        <v>74</v>
      </c>
      <c r="C243" t="s">
        <v>144</v>
      </c>
      <c r="D243">
        <v>14</v>
      </c>
      <c r="E243">
        <v>11</v>
      </c>
      <c r="F243">
        <v>3</v>
      </c>
      <c r="G243">
        <v>0</v>
      </c>
      <c r="H243">
        <v>14</v>
      </c>
      <c r="I243">
        <v>11</v>
      </c>
      <c r="J243">
        <v>3</v>
      </c>
      <c r="K243">
        <v>0</v>
      </c>
      <c r="L243">
        <v>13</v>
      </c>
      <c r="M243">
        <v>11</v>
      </c>
      <c r="N243">
        <v>2</v>
      </c>
      <c r="O243">
        <v>0</v>
      </c>
      <c r="P243">
        <v>0</v>
      </c>
      <c r="Q243">
        <v>1</v>
      </c>
      <c r="R243">
        <v>0</v>
      </c>
    </row>
    <row r="244" spans="1:18" x14ac:dyDescent="0.25">
      <c r="A244" t="s">
        <v>9563</v>
      </c>
      <c r="B244" t="s">
        <v>74</v>
      </c>
      <c r="C244" t="s">
        <v>145</v>
      </c>
      <c r="D244">
        <v>1</v>
      </c>
      <c r="E244">
        <v>1</v>
      </c>
      <c r="F244">
        <v>0</v>
      </c>
      <c r="G244">
        <v>0</v>
      </c>
      <c r="H244">
        <v>1</v>
      </c>
      <c r="I244">
        <v>1</v>
      </c>
      <c r="J244">
        <v>0</v>
      </c>
      <c r="K244">
        <v>0</v>
      </c>
      <c r="L244">
        <v>1</v>
      </c>
      <c r="M244">
        <v>1</v>
      </c>
      <c r="N244">
        <v>0</v>
      </c>
      <c r="O244">
        <v>0</v>
      </c>
      <c r="P244">
        <v>0</v>
      </c>
      <c r="Q244">
        <v>0</v>
      </c>
      <c r="R244">
        <v>0</v>
      </c>
    </row>
    <row r="245" spans="1:18" x14ac:dyDescent="0.25">
      <c r="A245" t="s">
        <v>9564</v>
      </c>
      <c r="B245" t="s">
        <v>75</v>
      </c>
      <c r="C245" t="s">
        <v>146</v>
      </c>
      <c r="D245">
        <v>2</v>
      </c>
      <c r="E245">
        <v>1</v>
      </c>
      <c r="F245">
        <v>1</v>
      </c>
      <c r="G245">
        <v>0</v>
      </c>
      <c r="H245">
        <v>2</v>
      </c>
      <c r="I245">
        <v>1</v>
      </c>
      <c r="J245">
        <v>1</v>
      </c>
      <c r="K245">
        <v>0</v>
      </c>
      <c r="L245">
        <v>2</v>
      </c>
      <c r="M245">
        <v>1</v>
      </c>
      <c r="N245">
        <v>1</v>
      </c>
      <c r="O245">
        <v>0</v>
      </c>
      <c r="P245">
        <v>0</v>
      </c>
      <c r="Q245">
        <v>0</v>
      </c>
      <c r="R245">
        <v>0</v>
      </c>
    </row>
    <row r="246" spans="1:18" x14ac:dyDescent="0.25">
      <c r="A246" t="s">
        <v>9565</v>
      </c>
      <c r="B246" t="s">
        <v>74</v>
      </c>
      <c r="C246" t="s">
        <v>146</v>
      </c>
      <c r="D246">
        <v>30</v>
      </c>
      <c r="E246">
        <v>23</v>
      </c>
      <c r="F246">
        <v>7</v>
      </c>
      <c r="G246">
        <v>0</v>
      </c>
      <c r="H246">
        <v>30</v>
      </c>
      <c r="I246">
        <v>23</v>
      </c>
      <c r="J246">
        <v>7</v>
      </c>
      <c r="K246">
        <v>0</v>
      </c>
      <c r="L246">
        <v>29</v>
      </c>
      <c r="M246">
        <v>22</v>
      </c>
      <c r="N246">
        <v>7</v>
      </c>
      <c r="O246">
        <v>0</v>
      </c>
      <c r="P246">
        <v>0</v>
      </c>
      <c r="Q246">
        <v>1</v>
      </c>
      <c r="R246">
        <v>0</v>
      </c>
    </row>
    <row r="247" spans="1:18" x14ac:dyDescent="0.25">
      <c r="A247" t="s">
        <v>9566</v>
      </c>
      <c r="B247" t="s">
        <v>74</v>
      </c>
      <c r="C247" t="s">
        <v>147</v>
      </c>
      <c r="D247">
        <v>7</v>
      </c>
      <c r="E247">
        <v>6</v>
      </c>
      <c r="F247">
        <v>1</v>
      </c>
      <c r="G247">
        <v>0</v>
      </c>
      <c r="H247">
        <v>7</v>
      </c>
      <c r="I247">
        <v>6</v>
      </c>
      <c r="J247">
        <v>1</v>
      </c>
      <c r="K247">
        <v>0</v>
      </c>
      <c r="L247">
        <v>5</v>
      </c>
      <c r="M247">
        <v>4</v>
      </c>
      <c r="N247">
        <v>1</v>
      </c>
      <c r="O247">
        <v>0</v>
      </c>
      <c r="P247">
        <v>0</v>
      </c>
      <c r="Q247">
        <v>2</v>
      </c>
      <c r="R247">
        <v>0</v>
      </c>
    </row>
    <row r="248" spans="1:18" x14ac:dyDescent="0.25">
      <c r="A248" t="s">
        <v>9567</v>
      </c>
      <c r="B248" t="s">
        <v>75</v>
      </c>
      <c r="C248" t="s">
        <v>148</v>
      </c>
      <c r="D248">
        <v>8</v>
      </c>
      <c r="E248">
        <v>8</v>
      </c>
      <c r="F248">
        <v>0</v>
      </c>
      <c r="G248">
        <v>0</v>
      </c>
      <c r="H248">
        <v>8</v>
      </c>
      <c r="I248">
        <v>8</v>
      </c>
      <c r="J248">
        <v>0</v>
      </c>
      <c r="K248">
        <v>0</v>
      </c>
      <c r="L248">
        <v>8</v>
      </c>
      <c r="M248">
        <v>8</v>
      </c>
      <c r="N248">
        <v>0</v>
      </c>
      <c r="O248">
        <v>0</v>
      </c>
      <c r="P248">
        <v>0</v>
      </c>
      <c r="Q248">
        <v>0</v>
      </c>
      <c r="R248">
        <v>0</v>
      </c>
    </row>
    <row r="249" spans="1:18" x14ac:dyDescent="0.25">
      <c r="A249" t="s">
        <v>9568</v>
      </c>
      <c r="B249" t="s">
        <v>74</v>
      </c>
      <c r="C249" t="s">
        <v>148</v>
      </c>
      <c r="D249">
        <v>103</v>
      </c>
      <c r="E249">
        <v>97</v>
      </c>
      <c r="F249">
        <v>6</v>
      </c>
      <c r="G249">
        <v>0</v>
      </c>
      <c r="H249">
        <v>102</v>
      </c>
      <c r="I249">
        <v>96</v>
      </c>
      <c r="J249">
        <v>6</v>
      </c>
      <c r="K249">
        <v>0</v>
      </c>
      <c r="L249">
        <v>93</v>
      </c>
      <c r="M249">
        <v>88</v>
      </c>
      <c r="N249">
        <v>5</v>
      </c>
      <c r="O249">
        <v>0</v>
      </c>
      <c r="P249">
        <v>1</v>
      </c>
      <c r="Q249">
        <v>10</v>
      </c>
      <c r="R249">
        <v>0</v>
      </c>
    </row>
    <row r="250" spans="1:18" x14ac:dyDescent="0.25">
      <c r="A250" t="s">
        <v>9569</v>
      </c>
      <c r="B250" t="s">
        <v>75</v>
      </c>
      <c r="C250" t="s">
        <v>149</v>
      </c>
      <c r="D250">
        <v>2</v>
      </c>
      <c r="E250">
        <v>1</v>
      </c>
      <c r="F250">
        <v>1</v>
      </c>
      <c r="G250">
        <v>0</v>
      </c>
      <c r="H250">
        <v>2</v>
      </c>
      <c r="I250">
        <v>1</v>
      </c>
      <c r="J250">
        <v>1</v>
      </c>
      <c r="K250">
        <v>0</v>
      </c>
      <c r="L250">
        <v>2</v>
      </c>
      <c r="M250">
        <v>1</v>
      </c>
      <c r="N250">
        <v>1</v>
      </c>
      <c r="O250">
        <v>0</v>
      </c>
      <c r="P250">
        <v>0</v>
      </c>
      <c r="Q250">
        <v>0</v>
      </c>
      <c r="R250">
        <v>0</v>
      </c>
    </row>
    <row r="251" spans="1:18" x14ac:dyDescent="0.25">
      <c r="A251" t="s">
        <v>9570</v>
      </c>
      <c r="B251" t="s">
        <v>74</v>
      </c>
      <c r="C251" t="s">
        <v>149</v>
      </c>
      <c r="D251">
        <v>33</v>
      </c>
      <c r="E251">
        <v>29</v>
      </c>
      <c r="F251">
        <v>4</v>
      </c>
      <c r="G251">
        <v>0</v>
      </c>
      <c r="H251">
        <v>33</v>
      </c>
      <c r="I251">
        <v>29</v>
      </c>
      <c r="J251">
        <v>4</v>
      </c>
      <c r="K251">
        <v>0</v>
      </c>
      <c r="L251">
        <v>30</v>
      </c>
      <c r="M251">
        <v>27</v>
      </c>
      <c r="N251">
        <v>3</v>
      </c>
      <c r="O251">
        <v>0</v>
      </c>
      <c r="P251">
        <v>0</v>
      </c>
      <c r="Q251">
        <v>3</v>
      </c>
      <c r="R251">
        <v>0</v>
      </c>
    </row>
    <row r="252" spans="1:18" x14ac:dyDescent="0.25">
      <c r="A252" t="s">
        <v>9571</v>
      </c>
      <c r="B252" t="s">
        <v>75</v>
      </c>
      <c r="C252" t="s">
        <v>150</v>
      </c>
      <c r="D252">
        <v>2</v>
      </c>
      <c r="E252">
        <v>2</v>
      </c>
      <c r="F252">
        <v>0</v>
      </c>
      <c r="G252">
        <v>0</v>
      </c>
      <c r="H252">
        <v>2</v>
      </c>
      <c r="I252">
        <v>2</v>
      </c>
      <c r="J252">
        <v>0</v>
      </c>
      <c r="K252">
        <v>0</v>
      </c>
      <c r="L252">
        <v>2</v>
      </c>
      <c r="M252">
        <v>2</v>
      </c>
      <c r="N252">
        <v>0</v>
      </c>
      <c r="O252">
        <v>0</v>
      </c>
      <c r="P252">
        <v>0</v>
      </c>
      <c r="Q252">
        <v>0</v>
      </c>
      <c r="R252">
        <v>0</v>
      </c>
    </row>
    <row r="253" spans="1:18" x14ac:dyDescent="0.25">
      <c r="A253" t="s">
        <v>9572</v>
      </c>
      <c r="B253" t="s">
        <v>74</v>
      </c>
      <c r="C253" t="s">
        <v>150</v>
      </c>
      <c r="D253">
        <v>29</v>
      </c>
      <c r="E253">
        <v>27</v>
      </c>
      <c r="F253">
        <v>2</v>
      </c>
      <c r="G253">
        <v>0</v>
      </c>
      <c r="H253">
        <v>29</v>
      </c>
      <c r="I253">
        <v>27</v>
      </c>
      <c r="J253">
        <v>2</v>
      </c>
      <c r="K253">
        <v>0</v>
      </c>
      <c r="L253">
        <v>27</v>
      </c>
      <c r="M253">
        <v>25</v>
      </c>
      <c r="N253">
        <v>2</v>
      </c>
      <c r="O253">
        <v>0</v>
      </c>
      <c r="P253">
        <v>0</v>
      </c>
      <c r="Q253">
        <v>2</v>
      </c>
      <c r="R253">
        <v>0</v>
      </c>
    </row>
    <row r="254" spans="1:18" x14ac:dyDescent="0.25">
      <c r="A254" t="s">
        <v>9573</v>
      </c>
      <c r="B254" t="s">
        <v>74</v>
      </c>
      <c r="C254" t="s">
        <v>151</v>
      </c>
      <c r="D254">
        <v>2</v>
      </c>
      <c r="E254">
        <v>2</v>
      </c>
      <c r="F254">
        <v>0</v>
      </c>
      <c r="G254">
        <v>0</v>
      </c>
      <c r="H254">
        <v>2</v>
      </c>
      <c r="I254">
        <v>2</v>
      </c>
      <c r="J254">
        <v>0</v>
      </c>
      <c r="K254">
        <v>0</v>
      </c>
      <c r="L254">
        <v>2</v>
      </c>
      <c r="M254">
        <v>2</v>
      </c>
      <c r="N254">
        <v>0</v>
      </c>
      <c r="O254">
        <v>0</v>
      </c>
      <c r="P254">
        <v>0</v>
      </c>
      <c r="Q254">
        <v>0</v>
      </c>
      <c r="R254">
        <v>0</v>
      </c>
    </row>
    <row r="255" spans="1:18" x14ac:dyDescent="0.25">
      <c r="A255" t="s">
        <v>9574</v>
      </c>
      <c r="B255" t="s">
        <v>75</v>
      </c>
      <c r="C255" t="s">
        <v>153</v>
      </c>
      <c r="D255">
        <v>2</v>
      </c>
      <c r="E255">
        <v>2</v>
      </c>
      <c r="F255">
        <v>0</v>
      </c>
      <c r="G255">
        <v>0</v>
      </c>
      <c r="H255">
        <v>2</v>
      </c>
      <c r="I255">
        <v>2</v>
      </c>
      <c r="J255">
        <v>0</v>
      </c>
      <c r="K255">
        <v>0</v>
      </c>
      <c r="L255">
        <v>2</v>
      </c>
      <c r="M255">
        <v>2</v>
      </c>
      <c r="N255">
        <v>0</v>
      </c>
      <c r="O255">
        <v>0</v>
      </c>
      <c r="P255">
        <v>0</v>
      </c>
      <c r="Q255">
        <v>0</v>
      </c>
      <c r="R255">
        <v>0</v>
      </c>
    </row>
    <row r="256" spans="1:18" x14ac:dyDescent="0.25">
      <c r="A256" t="s">
        <v>9575</v>
      </c>
      <c r="B256" t="s">
        <v>74</v>
      </c>
      <c r="C256" t="s">
        <v>153</v>
      </c>
      <c r="D256">
        <v>27</v>
      </c>
      <c r="E256">
        <v>24</v>
      </c>
      <c r="F256">
        <v>3</v>
      </c>
      <c r="G256">
        <v>0</v>
      </c>
      <c r="H256">
        <v>27</v>
      </c>
      <c r="I256">
        <v>24</v>
      </c>
      <c r="J256">
        <v>3</v>
      </c>
      <c r="K256">
        <v>0</v>
      </c>
      <c r="L256">
        <v>23</v>
      </c>
      <c r="M256">
        <v>21</v>
      </c>
      <c r="N256">
        <v>2</v>
      </c>
      <c r="O256">
        <v>0</v>
      </c>
      <c r="P256">
        <v>0</v>
      </c>
      <c r="Q256">
        <v>4</v>
      </c>
      <c r="R256">
        <v>0</v>
      </c>
    </row>
    <row r="257" spans="1:18" x14ac:dyDescent="0.25">
      <c r="A257" t="s">
        <v>9576</v>
      </c>
      <c r="B257" t="s">
        <v>75</v>
      </c>
      <c r="C257" t="s">
        <v>154</v>
      </c>
      <c r="D257">
        <v>1</v>
      </c>
      <c r="E257">
        <v>1</v>
      </c>
      <c r="F257">
        <v>0</v>
      </c>
      <c r="G257">
        <v>0</v>
      </c>
      <c r="H257">
        <v>1</v>
      </c>
      <c r="I257">
        <v>1</v>
      </c>
      <c r="J257">
        <v>0</v>
      </c>
      <c r="K257">
        <v>0</v>
      </c>
      <c r="L257">
        <v>1</v>
      </c>
      <c r="M257">
        <v>1</v>
      </c>
      <c r="N257">
        <v>0</v>
      </c>
      <c r="O257">
        <v>0</v>
      </c>
      <c r="P257">
        <v>0</v>
      </c>
      <c r="Q257">
        <v>0</v>
      </c>
      <c r="R257">
        <v>0</v>
      </c>
    </row>
    <row r="258" spans="1:18" x14ac:dyDescent="0.25">
      <c r="A258" t="s">
        <v>9577</v>
      </c>
      <c r="B258" t="s">
        <v>74</v>
      </c>
      <c r="C258" t="s">
        <v>154</v>
      </c>
      <c r="D258">
        <v>7</v>
      </c>
      <c r="E258">
        <v>5</v>
      </c>
      <c r="F258">
        <v>2</v>
      </c>
      <c r="G258">
        <v>0</v>
      </c>
      <c r="H258">
        <v>7</v>
      </c>
      <c r="I258">
        <v>5</v>
      </c>
      <c r="J258">
        <v>2</v>
      </c>
      <c r="K258">
        <v>0</v>
      </c>
      <c r="L258">
        <v>4</v>
      </c>
      <c r="M258">
        <v>3</v>
      </c>
      <c r="N258">
        <v>1</v>
      </c>
      <c r="O258">
        <v>0</v>
      </c>
      <c r="P258">
        <v>0</v>
      </c>
      <c r="Q258">
        <v>3</v>
      </c>
      <c r="R258">
        <v>0</v>
      </c>
    </row>
    <row r="259" spans="1:18" x14ac:dyDescent="0.25">
      <c r="A259" t="s">
        <v>9578</v>
      </c>
      <c r="B259" t="s">
        <v>77</v>
      </c>
      <c r="C259" t="s">
        <v>155</v>
      </c>
      <c r="D259">
        <v>1</v>
      </c>
      <c r="E259">
        <v>1</v>
      </c>
      <c r="F259">
        <v>0</v>
      </c>
      <c r="G259">
        <v>0</v>
      </c>
      <c r="H259">
        <v>1</v>
      </c>
      <c r="I259">
        <v>1</v>
      </c>
      <c r="J259">
        <v>0</v>
      </c>
      <c r="K259">
        <v>0</v>
      </c>
      <c r="L259">
        <v>1</v>
      </c>
      <c r="M259">
        <v>1</v>
      </c>
      <c r="N259">
        <v>0</v>
      </c>
      <c r="O259">
        <v>0</v>
      </c>
      <c r="P259">
        <v>0</v>
      </c>
      <c r="Q259">
        <v>0</v>
      </c>
      <c r="R259">
        <v>0</v>
      </c>
    </row>
    <row r="260" spans="1:18" x14ac:dyDescent="0.25">
      <c r="A260" t="s">
        <v>9579</v>
      </c>
      <c r="B260" t="s">
        <v>75</v>
      </c>
      <c r="C260" t="s">
        <v>155</v>
      </c>
      <c r="D260">
        <v>2</v>
      </c>
      <c r="E260">
        <v>2</v>
      </c>
      <c r="F260">
        <v>0</v>
      </c>
      <c r="G260">
        <v>0</v>
      </c>
      <c r="H260">
        <v>2</v>
      </c>
      <c r="I260">
        <v>2</v>
      </c>
      <c r="J260">
        <v>0</v>
      </c>
      <c r="K260">
        <v>0</v>
      </c>
      <c r="L260">
        <v>2</v>
      </c>
      <c r="M260">
        <v>2</v>
      </c>
      <c r="N260">
        <v>0</v>
      </c>
      <c r="O260">
        <v>0</v>
      </c>
      <c r="P260">
        <v>0</v>
      </c>
      <c r="Q260">
        <v>0</v>
      </c>
      <c r="R260">
        <v>0</v>
      </c>
    </row>
    <row r="261" spans="1:18" x14ac:dyDescent="0.25">
      <c r="A261" t="s">
        <v>9580</v>
      </c>
      <c r="B261" t="s">
        <v>74</v>
      </c>
      <c r="C261" t="s">
        <v>155</v>
      </c>
      <c r="D261">
        <v>90</v>
      </c>
      <c r="E261">
        <v>75</v>
      </c>
      <c r="F261">
        <v>15</v>
      </c>
      <c r="G261">
        <v>0</v>
      </c>
      <c r="H261">
        <v>90</v>
      </c>
      <c r="I261">
        <v>75</v>
      </c>
      <c r="J261">
        <v>15</v>
      </c>
      <c r="K261">
        <v>0</v>
      </c>
      <c r="L261">
        <v>78</v>
      </c>
      <c r="M261">
        <v>65</v>
      </c>
      <c r="N261">
        <v>13</v>
      </c>
      <c r="O261">
        <v>0</v>
      </c>
      <c r="P261">
        <v>0</v>
      </c>
      <c r="Q261">
        <v>12</v>
      </c>
      <c r="R261">
        <v>0</v>
      </c>
    </row>
    <row r="262" spans="1:18" x14ac:dyDescent="0.25">
      <c r="A262" t="s">
        <v>9581</v>
      </c>
      <c r="B262" t="s">
        <v>74</v>
      </c>
      <c r="C262" t="s">
        <v>156</v>
      </c>
      <c r="D262">
        <v>6</v>
      </c>
      <c r="E262">
        <v>3</v>
      </c>
      <c r="F262">
        <v>3</v>
      </c>
      <c r="G262">
        <v>0</v>
      </c>
      <c r="H262">
        <v>6</v>
      </c>
      <c r="I262">
        <v>3</v>
      </c>
      <c r="J262">
        <v>3</v>
      </c>
      <c r="K262">
        <v>0</v>
      </c>
      <c r="L262">
        <v>6</v>
      </c>
      <c r="M262">
        <v>4</v>
      </c>
      <c r="N262">
        <v>2</v>
      </c>
      <c r="O262">
        <v>0</v>
      </c>
      <c r="P262">
        <v>0</v>
      </c>
      <c r="Q262">
        <v>0</v>
      </c>
      <c r="R262">
        <v>0</v>
      </c>
    </row>
    <row r="263" spans="1:18" x14ac:dyDescent="0.25">
      <c r="A263" t="s">
        <v>9582</v>
      </c>
      <c r="B263" t="s">
        <v>74</v>
      </c>
      <c r="C263" t="s">
        <v>157</v>
      </c>
      <c r="D263">
        <v>15</v>
      </c>
      <c r="E263">
        <v>12</v>
      </c>
      <c r="F263">
        <v>3</v>
      </c>
      <c r="G263">
        <v>0</v>
      </c>
      <c r="H263">
        <v>15</v>
      </c>
      <c r="I263">
        <v>12</v>
      </c>
      <c r="J263">
        <v>3</v>
      </c>
      <c r="K263">
        <v>0</v>
      </c>
      <c r="L263">
        <v>14</v>
      </c>
      <c r="M263">
        <v>11</v>
      </c>
      <c r="N263">
        <v>3</v>
      </c>
      <c r="O263">
        <v>0</v>
      </c>
      <c r="P263">
        <v>0</v>
      </c>
      <c r="Q263">
        <v>1</v>
      </c>
      <c r="R263">
        <v>0</v>
      </c>
    </row>
    <row r="264" spans="1:18" x14ac:dyDescent="0.25">
      <c r="A264" t="s">
        <v>9583</v>
      </c>
      <c r="B264" t="s">
        <v>75</v>
      </c>
      <c r="C264" t="s">
        <v>158</v>
      </c>
      <c r="D264">
        <v>3</v>
      </c>
      <c r="E264">
        <v>3</v>
      </c>
      <c r="F264">
        <v>0</v>
      </c>
      <c r="G264">
        <v>0</v>
      </c>
      <c r="H264">
        <v>3</v>
      </c>
      <c r="I264">
        <v>3</v>
      </c>
      <c r="J264">
        <v>0</v>
      </c>
      <c r="K264">
        <v>0</v>
      </c>
      <c r="L264">
        <v>3</v>
      </c>
      <c r="M264">
        <v>3</v>
      </c>
      <c r="N264">
        <v>0</v>
      </c>
      <c r="O264">
        <v>0</v>
      </c>
      <c r="P264">
        <v>0</v>
      </c>
      <c r="Q264">
        <v>0</v>
      </c>
      <c r="R264">
        <v>0</v>
      </c>
    </row>
    <row r="265" spans="1:18" x14ac:dyDescent="0.25">
      <c r="A265" t="s">
        <v>9584</v>
      </c>
      <c r="B265" t="s">
        <v>74</v>
      </c>
      <c r="C265" t="s">
        <v>158</v>
      </c>
      <c r="D265">
        <v>22</v>
      </c>
      <c r="E265">
        <v>22</v>
      </c>
      <c r="F265">
        <v>0</v>
      </c>
      <c r="G265">
        <v>0</v>
      </c>
      <c r="H265">
        <v>21</v>
      </c>
      <c r="I265">
        <v>21</v>
      </c>
      <c r="J265">
        <v>0</v>
      </c>
      <c r="K265">
        <v>0</v>
      </c>
      <c r="L265">
        <v>21</v>
      </c>
      <c r="M265">
        <v>21</v>
      </c>
      <c r="N265">
        <v>0</v>
      </c>
      <c r="O265">
        <v>0</v>
      </c>
      <c r="P265">
        <v>1</v>
      </c>
      <c r="Q265">
        <v>1</v>
      </c>
      <c r="R265">
        <v>0</v>
      </c>
    </row>
    <row r="266" spans="1:18" x14ac:dyDescent="0.25">
      <c r="A266" t="s">
        <v>9585</v>
      </c>
      <c r="B266" t="s">
        <v>74</v>
      </c>
      <c r="C266" t="s">
        <v>159</v>
      </c>
      <c r="D266">
        <v>7</v>
      </c>
      <c r="E266">
        <v>7</v>
      </c>
      <c r="F266">
        <v>0</v>
      </c>
      <c r="G266">
        <v>0</v>
      </c>
      <c r="H266">
        <v>7</v>
      </c>
      <c r="I266">
        <v>7</v>
      </c>
      <c r="J266">
        <v>0</v>
      </c>
      <c r="K266">
        <v>0</v>
      </c>
      <c r="L266">
        <v>7</v>
      </c>
      <c r="M266">
        <v>7</v>
      </c>
      <c r="N266">
        <v>0</v>
      </c>
      <c r="O266">
        <v>0</v>
      </c>
      <c r="P266">
        <v>0</v>
      </c>
      <c r="Q266">
        <v>0</v>
      </c>
      <c r="R266">
        <v>0</v>
      </c>
    </row>
    <row r="267" spans="1:18" x14ac:dyDescent="0.25">
      <c r="A267" t="s">
        <v>9586</v>
      </c>
      <c r="B267" t="s">
        <v>75</v>
      </c>
      <c r="C267" t="s">
        <v>160</v>
      </c>
      <c r="D267">
        <v>4</v>
      </c>
      <c r="E267">
        <v>3</v>
      </c>
      <c r="F267">
        <v>1</v>
      </c>
      <c r="G267">
        <v>0</v>
      </c>
      <c r="H267">
        <v>4</v>
      </c>
      <c r="I267">
        <v>3</v>
      </c>
      <c r="J267">
        <v>1</v>
      </c>
      <c r="K267">
        <v>0</v>
      </c>
      <c r="L267">
        <v>4</v>
      </c>
      <c r="M267">
        <v>3</v>
      </c>
      <c r="N267">
        <v>1</v>
      </c>
      <c r="O267">
        <v>0</v>
      </c>
      <c r="P267">
        <v>0</v>
      </c>
      <c r="Q267">
        <v>0</v>
      </c>
      <c r="R267">
        <v>0</v>
      </c>
    </row>
    <row r="268" spans="1:18" x14ac:dyDescent="0.25">
      <c r="A268" t="s">
        <v>9587</v>
      </c>
      <c r="B268" t="s">
        <v>74</v>
      </c>
      <c r="C268" t="s">
        <v>160</v>
      </c>
      <c r="D268">
        <v>42</v>
      </c>
      <c r="E268">
        <v>31</v>
      </c>
      <c r="F268">
        <v>11</v>
      </c>
      <c r="G268">
        <v>0</v>
      </c>
      <c r="H268">
        <v>41</v>
      </c>
      <c r="I268">
        <v>32</v>
      </c>
      <c r="J268">
        <v>9</v>
      </c>
      <c r="K268">
        <v>0</v>
      </c>
      <c r="L268">
        <v>35</v>
      </c>
      <c r="M268">
        <v>26</v>
      </c>
      <c r="N268">
        <v>9</v>
      </c>
      <c r="O268">
        <v>0</v>
      </c>
      <c r="P268">
        <v>1</v>
      </c>
      <c r="Q268">
        <v>7</v>
      </c>
      <c r="R268">
        <v>0</v>
      </c>
    </row>
    <row r="269" spans="1:18" x14ac:dyDescent="0.25">
      <c r="A269" t="s">
        <v>9588</v>
      </c>
      <c r="B269" t="s">
        <v>75</v>
      </c>
      <c r="C269" t="s">
        <v>161</v>
      </c>
      <c r="D269">
        <v>2</v>
      </c>
      <c r="E269">
        <v>2</v>
      </c>
      <c r="F269">
        <v>0</v>
      </c>
      <c r="G269">
        <v>0</v>
      </c>
      <c r="H269">
        <v>2</v>
      </c>
      <c r="I269">
        <v>2</v>
      </c>
      <c r="J269">
        <v>0</v>
      </c>
      <c r="K269">
        <v>0</v>
      </c>
      <c r="L269">
        <v>2</v>
      </c>
      <c r="M269">
        <v>2</v>
      </c>
      <c r="N269">
        <v>0</v>
      </c>
      <c r="O269">
        <v>0</v>
      </c>
      <c r="P269">
        <v>0</v>
      </c>
      <c r="Q269">
        <v>0</v>
      </c>
      <c r="R269">
        <v>0</v>
      </c>
    </row>
    <row r="270" spans="1:18" x14ac:dyDescent="0.25">
      <c r="A270" t="s">
        <v>9589</v>
      </c>
      <c r="B270" t="s">
        <v>74</v>
      </c>
      <c r="C270" t="s">
        <v>161</v>
      </c>
      <c r="D270">
        <v>35</v>
      </c>
      <c r="E270">
        <v>30</v>
      </c>
      <c r="F270">
        <v>5</v>
      </c>
      <c r="G270">
        <v>0</v>
      </c>
      <c r="H270">
        <v>35</v>
      </c>
      <c r="I270">
        <v>30</v>
      </c>
      <c r="J270">
        <v>5</v>
      </c>
      <c r="K270">
        <v>0</v>
      </c>
      <c r="L270">
        <v>33</v>
      </c>
      <c r="M270">
        <v>30</v>
      </c>
      <c r="N270">
        <v>3</v>
      </c>
      <c r="O270">
        <v>0</v>
      </c>
      <c r="P270">
        <v>0</v>
      </c>
      <c r="Q270">
        <v>2</v>
      </c>
      <c r="R270">
        <v>0</v>
      </c>
    </row>
    <row r="271" spans="1:18" x14ac:dyDescent="0.25">
      <c r="A271" t="s">
        <v>9590</v>
      </c>
      <c r="B271" t="s">
        <v>77</v>
      </c>
      <c r="C271" t="s">
        <v>162</v>
      </c>
      <c r="D271">
        <v>1</v>
      </c>
      <c r="E271">
        <v>1</v>
      </c>
      <c r="F271">
        <v>0</v>
      </c>
      <c r="G271">
        <v>0</v>
      </c>
      <c r="H271">
        <v>1</v>
      </c>
      <c r="I271">
        <v>1</v>
      </c>
      <c r="J271">
        <v>0</v>
      </c>
      <c r="K271">
        <v>0</v>
      </c>
      <c r="L271">
        <v>1</v>
      </c>
      <c r="M271">
        <v>1</v>
      </c>
      <c r="N271">
        <v>0</v>
      </c>
      <c r="O271">
        <v>0</v>
      </c>
      <c r="P271">
        <v>0</v>
      </c>
      <c r="Q271">
        <v>0</v>
      </c>
      <c r="R271">
        <v>0</v>
      </c>
    </row>
    <row r="272" spans="1:18" x14ac:dyDescent="0.25">
      <c r="A272" t="s">
        <v>9591</v>
      </c>
      <c r="B272" t="s">
        <v>75</v>
      </c>
      <c r="C272" t="s">
        <v>162</v>
      </c>
      <c r="D272">
        <v>1</v>
      </c>
      <c r="E272">
        <v>1</v>
      </c>
      <c r="F272">
        <v>0</v>
      </c>
      <c r="G272">
        <v>0</v>
      </c>
      <c r="H272">
        <v>1</v>
      </c>
      <c r="I272">
        <v>1</v>
      </c>
      <c r="J272">
        <v>0</v>
      </c>
      <c r="K272">
        <v>0</v>
      </c>
      <c r="L272">
        <v>1</v>
      </c>
      <c r="M272">
        <v>1</v>
      </c>
      <c r="N272">
        <v>0</v>
      </c>
      <c r="O272">
        <v>0</v>
      </c>
      <c r="P272">
        <v>0</v>
      </c>
      <c r="Q272">
        <v>0</v>
      </c>
      <c r="R272">
        <v>0</v>
      </c>
    </row>
    <row r="273" spans="1:18" x14ac:dyDescent="0.25">
      <c r="A273" t="s">
        <v>9592</v>
      </c>
      <c r="B273" t="s">
        <v>74</v>
      </c>
      <c r="C273" t="s">
        <v>162</v>
      </c>
      <c r="D273">
        <v>45</v>
      </c>
      <c r="E273">
        <v>44</v>
      </c>
      <c r="F273">
        <v>0</v>
      </c>
      <c r="G273">
        <v>1</v>
      </c>
      <c r="H273">
        <v>45</v>
      </c>
      <c r="I273">
        <v>44</v>
      </c>
      <c r="J273">
        <v>1</v>
      </c>
      <c r="K273">
        <v>0</v>
      </c>
      <c r="L273">
        <v>45</v>
      </c>
      <c r="M273">
        <v>44</v>
      </c>
      <c r="N273">
        <v>1</v>
      </c>
      <c r="O273">
        <v>0</v>
      </c>
      <c r="P273">
        <v>0</v>
      </c>
      <c r="Q273">
        <v>0</v>
      </c>
      <c r="R273">
        <v>0</v>
      </c>
    </row>
    <row r="274" spans="1:18" x14ac:dyDescent="0.25">
      <c r="A274" t="s">
        <v>9593</v>
      </c>
      <c r="B274" t="s">
        <v>74</v>
      </c>
      <c r="C274" t="s">
        <v>163</v>
      </c>
      <c r="D274">
        <v>17</v>
      </c>
      <c r="E274">
        <v>15</v>
      </c>
      <c r="F274">
        <v>2</v>
      </c>
      <c r="G274">
        <v>0</v>
      </c>
      <c r="H274">
        <v>17</v>
      </c>
      <c r="I274">
        <v>15</v>
      </c>
      <c r="J274">
        <v>2</v>
      </c>
      <c r="K274">
        <v>0</v>
      </c>
      <c r="L274">
        <v>17</v>
      </c>
      <c r="M274">
        <v>15</v>
      </c>
      <c r="N274">
        <v>2</v>
      </c>
      <c r="O274">
        <v>0</v>
      </c>
      <c r="P274">
        <v>0</v>
      </c>
      <c r="Q274">
        <v>0</v>
      </c>
      <c r="R274">
        <v>0</v>
      </c>
    </row>
    <row r="275" spans="1:18" x14ac:dyDescent="0.25">
      <c r="A275" t="s">
        <v>9594</v>
      </c>
      <c r="B275" t="s">
        <v>75</v>
      </c>
      <c r="C275" t="s">
        <v>164</v>
      </c>
      <c r="D275">
        <v>1</v>
      </c>
      <c r="E275">
        <v>1</v>
      </c>
      <c r="F275">
        <v>0</v>
      </c>
      <c r="G275">
        <v>0</v>
      </c>
      <c r="H275">
        <v>1</v>
      </c>
      <c r="I275">
        <v>1</v>
      </c>
      <c r="J275">
        <v>0</v>
      </c>
      <c r="K275">
        <v>0</v>
      </c>
      <c r="L275">
        <v>1</v>
      </c>
      <c r="M275">
        <v>1</v>
      </c>
      <c r="N275">
        <v>0</v>
      </c>
      <c r="O275">
        <v>0</v>
      </c>
      <c r="P275">
        <v>0</v>
      </c>
      <c r="Q275">
        <v>0</v>
      </c>
      <c r="R275">
        <v>0</v>
      </c>
    </row>
    <row r="276" spans="1:18" x14ac:dyDescent="0.25">
      <c r="A276" t="s">
        <v>9595</v>
      </c>
      <c r="B276" t="s">
        <v>74</v>
      </c>
      <c r="C276" t="s">
        <v>164</v>
      </c>
      <c r="D276">
        <v>43</v>
      </c>
      <c r="E276">
        <v>41</v>
      </c>
      <c r="F276">
        <v>2</v>
      </c>
      <c r="G276">
        <v>0</v>
      </c>
      <c r="H276">
        <v>43</v>
      </c>
      <c r="I276">
        <v>41</v>
      </c>
      <c r="J276">
        <v>2</v>
      </c>
      <c r="K276">
        <v>0</v>
      </c>
      <c r="L276">
        <v>42</v>
      </c>
      <c r="M276">
        <v>41</v>
      </c>
      <c r="N276">
        <v>1</v>
      </c>
      <c r="O276">
        <v>0</v>
      </c>
      <c r="P276">
        <v>0</v>
      </c>
      <c r="Q276">
        <v>1</v>
      </c>
      <c r="R276">
        <v>0</v>
      </c>
    </row>
    <row r="277" spans="1:18" x14ac:dyDescent="0.25">
      <c r="A277" t="s">
        <v>9596</v>
      </c>
      <c r="B277" t="s">
        <v>75</v>
      </c>
      <c r="C277" t="s">
        <v>165</v>
      </c>
      <c r="D277">
        <v>4</v>
      </c>
      <c r="E277">
        <v>4</v>
      </c>
      <c r="F277">
        <v>0</v>
      </c>
      <c r="G277">
        <v>0</v>
      </c>
      <c r="H277">
        <v>4</v>
      </c>
      <c r="I277">
        <v>4</v>
      </c>
      <c r="J277">
        <v>0</v>
      </c>
      <c r="K277">
        <v>0</v>
      </c>
      <c r="L277">
        <v>4</v>
      </c>
      <c r="M277">
        <v>4</v>
      </c>
      <c r="N277">
        <v>0</v>
      </c>
      <c r="O277">
        <v>0</v>
      </c>
      <c r="P277">
        <v>0</v>
      </c>
      <c r="Q277">
        <v>0</v>
      </c>
      <c r="R277">
        <v>0</v>
      </c>
    </row>
    <row r="278" spans="1:18" x14ac:dyDescent="0.25">
      <c r="A278" t="s">
        <v>9597</v>
      </c>
      <c r="B278" t="s">
        <v>74</v>
      </c>
      <c r="C278" t="s">
        <v>165</v>
      </c>
      <c r="D278">
        <v>55</v>
      </c>
      <c r="E278">
        <v>47</v>
      </c>
      <c r="F278">
        <v>8</v>
      </c>
      <c r="G278">
        <v>0</v>
      </c>
      <c r="H278">
        <v>55</v>
      </c>
      <c r="I278">
        <v>47</v>
      </c>
      <c r="J278">
        <v>8</v>
      </c>
      <c r="K278">
        <v>0</v>
      </c>
      <c r="L278">
        <v>50</v>
      </c>
      <c r="M278">
        <v>43</v>
      </c>
      <c r="N278">
        <v>7</v>
      </c>
      <c r="O278">
        <v>0</v>
      </c>
      <c r="P278">
        <v>0</v>
      </c>
      <c r="Q278">
        <v>5</v>
      </c>
      <c r="R278">
        <v>0</v>
      </c>
    </row>
    <row r="279" spans="1:18" x14ac:dyDescent="0.25">
      <c r="A279" t="s">
        <v>9598</v>
      </c>
      <c r="B279" t="s">
        <v>75</v>
      </c>
      <c r="C279" t="s">
        <v>166</v>
      </c>
      <c r="D279">
        <v>4</v>
      </c>
      <c r="E279">
        <v>4</v>
      </c>
      <c r="F279">
        <v>0</v>
      </c>
      <c r="G279">
        <v>0</v>
      </c>
      <c r="H279">
        <v>4</v>
      </c>
      <c r="I279">
        <v>4</v>
      </c>
      <c r="J279">
        <v>0</v>
      </c>
      <c r="K279">
        <v>0</v>
      </c>
      <c r="L279">
        <v>4</v>
      </c>
      <c r="M279">
        <v>4</v>
      </c>
      <c r="N279">
        <v>0</v>
      </c>
      <c r="O279">
        <v>0</v>
      </c>
      <c r="P279">
        <v>0</v>
      </c>
      <c r="Q279">
        <v>0</v>
      </c>
      <c r="R279">
        <v>0</v>
      </c>
    </row>
    <row r="280" spans="1:18" x14ac:dyDescent="0.25">
      <c r="A280" t="s">
        <v>9599</v>
      </c>
      <c r="B280" t="s">
        <v>74</v>
      </c>
      <c r="C280" t="s">
        <v>166</v>
      </c>
      <c r="D280">
        <v>13</v>
      </c>
      <c r="E280">
        <v>12</v>
      </c>
      <c r="F280">
        <v>1</v>
      </c>
      <c r="G280">
        <v>0</v>
      </c>
      <c r="H280">
        <v>13</v>
      </c>
      <c r="I280">
        <v>12</v>
      </c>
      <c r="J280">
        <v>1</v>
      </c>
      <c r="K280">
        <v>0</v>
      </c>
      <c r="L280">
        <v>13</v>
      </c>
      <c r="M280">
        <v>12</v>
      </c>
      <c r="N280">
        <v>1</v>
      </c>
      <c r="O280">
        <v>0</v>
      </c>
      <c r="P280">
        <v>0</v>
      </c>
      <c r="Q280">
        <v>0</v>
      </c>
      <c r="R280">
        <v>0</v>
      </c>
    </row>
    <row r="281" spans="1:18" x14ac:dyDescent="0.25">
      <c r="A281" t="s">
        <v>9600</v>
      </c>
      <c r="B281" t="s">
        <v>75</v>
      </c>
      <c r="C281" t="s">
        <v>167</v>
      </c>
      <c r="D281">
        <v>2</v>
      </c>
      <c r="E281">
        <v>2</v>
      </c>
      <c r="F281">
        <v>0</v>
      </c>
      <c r="G281">
        <v>0</v>
      </c>
      <c r="H281">
        <v>2</v>
      </c>
      <c r="I281">
        <v>2</v>
      </c>
      <c r="J281">
        <v>0</v>
      </c>
      <c r="K281">
        <v>0</v>
      </c>
      <c r="L281">
        <v>2</v>
      </c>
      <c r="M281">
        <v>2</v>
      </c>
      <c r="N281">
        <v>0</v>
      </c>
      <c r="O281">
        <v>0</v>
      </c>
      <c r="P281">
        <v>0</v>
      </c>
      <c r="Q281">
        <v>0</v>
      </c>
      <c r="R281">
        <v>0</v>
      </c>
    </row>
    <row r="282" spans="1:18" x14ac:dyDescent="0.25">
      <c r="A282" t="s">
        <v>9601</v>
      </c>
      <c r="B282" t="s">
        <v>74</v>
      </c>
      <c r="C282" t="s">
        <v>167</v>
      </c>
      <c r="D282">
        <v>20</v>
      </c>
      <c r="E282">
        <v>15</v>
      </c>
      <c r="F282">
        <v>5</v>
      </c>
      <c r="G282">
        <v>0</v>
      </c>
      <c r="H282">
        <v>20</v>
      </c>
      <c r="I282">
        <v>15</v>
      </c>
      <c r="J282">
        <v>5</v>
      </c>
      <c r="K282">
        <v>0</v>
      </c>
      <c r="L282">
        <v>17</v>
      </c>
      <c r="M282">
        <v>12</v>
      </c>
      <c r="N282">
        <v>5</v>
      </c>
      <c r="O282">
        <v>0</v>
      </c>
      <c r="P282">
        <v>0</v>
      </c>
      <c r="Q282">
        <v>3</v>
      </c>
      <c r="R282">
        <v>0</v>
      </c>
    </row>
    <row r="283" spans="1:18" x14ac:dyDescent="0.25">
      <c r="A283" t="s">
        <v>9602</v>
      </c>
      <c r="B283" t="s">
        <v>75</v>
      </c>
      <c r="C283" t="s">
        <v>168</v>
      </c>
      <c r="D283">
        <v>1</v>
      </c>
      <c r="E283">
        <v>1</v>
      </c>
      <c r="F283">
        <v>0</v>
      </c>
      <c r="G283">
        <v>0</v>
      </c>
      <c r="H283">
        <v>1</v>
      </c>
      <c r="I283">
        <v>1</v>
      </c>
      <c r="J283">
        <v>0</v>
      </c>
      <c r="K283">
        <v>0</v>
      </c>
      <c r="L283">
        <v>1</v>
      </c>
      <c r="M283">
        <v>1</v>
      </c>
      <c r="N283">
        <v>0</v>
      </c>
      <c r="O283">
        <v>0</v>
      </c>
      <c r="P283">
        <v>0</v>
      </c>
      <c r="Q283">
        <v>0</v>
      </c>
      <c r="R283">
        <v>0</v>
      </c>
    </row>
    <row r="284" spans="1:18" x14ac:dyDescent="0.25">
      <c r="A284" t="s">
        <v>9603</v>
      </c>
      <c r="B284" t="s">
        <v>74</v>
      </c>
      <c r="C284" t="s">
        <v>168</v>
      </c>
      <c r="D284">
        <v>12</v>
      </c>
      <c r="E284">
        <v>12</v>
      </c>
      <c r="F284">
        <v>0</v>
      </c>
      <c r="G284">
        <v>0</v>
      </c>
      <c r="H284">
        <v>12</v>
      </c>
      <c r="I284">
        <v>12</v>
      </c>
      <c r="J284">
        <v>0</v>
      </c>
      <c r="K284">
        <v>0</v>
      </c>
      <c r="L284">
        <v>9</v>
      </c>
      <c r="M284">
        <v>9</v>
      </c>
      <c r="N284">
        <v>0</v>
      </c>
      <c r="O284">
        <v>0</v>
      </c>
      <c r="P284">
        <v>0</v>
      </c>
      <c r="Q284">
        <v>3</v>
      </c>
      <c r="R284">
        <v>0</v>
      </c>
    </row>
    <row r="285" spans="1:18" x14ac:dyDescent="0.25">
      <c r="A285" t="s">
        <v>9604</v>
      </c>
      <c r="B285" t="s">
        <v>74</v>
      </c>
      <c r="C285" t="s">
        <v>169</v>
      </c>
      <c r="D285">
        <v>54</v>
      </c>
      <c r="E285">
        <v>48</v>
      </c>
      <c r="F285">
        <v>6</v>
      </c>
      <c r="G285">
        <v>0</v>
      </c>
      <c r="H285">
        <v>54</v>
      </c>
      <c r="I285">
        <v>48</v>
      </c>
      <c r="J285">
        <v>6</v>
      </c>
      <c r="K285">
        <v>0</v>
      </c>
      <c r="L285">
        <v>51</v>
      </c>
      <c r="M285">
        <v>45</v>
      </c>
      <c r="N285">
        <v>6</v>
      </c>
      <c r="O285">
        <v>0</v>
      </c>
      <c r="P285">
        <v>0</v>
      </c>
      <c r="Q285">
        <v>3</v>
      </c>
      <c r="R285">
        <v>0</v>
      </c>
    </row>
    <row r="286" spans="1:18" x14ac:dyDescent="0.25">
      <c r="A286" t="s">
        <v>9605</v>
      </c>
      <c r="B286" t="s">
        <v>74</v>
      </c>
      <c r="C286" t="s">
        <v>170</v>
      </c>
      <c r="D286">
        <v>16</v>
      </c>
      <c r="E286">
        <v>14</v>
      </c>
      <c r="F286">
        <v>2</v>
      </c>
      <c r="G286">
        <v>0</v>
      </c>
      <c r="H286">
        <v>16</v>
      </c>
      <c r="I286">
        <v>14</v>
      </c>
      <c r="J286">
        <v>2</v>
      </c>
      <c r="K286">
        <v>0</v>
      </c>
      <c r="L286">
        <v>12</v>
      </c>
      <c r="M286">
        <v>10</v>
      </c>
      <c r="N286">
        <v>2</v>
      </c>
      <c r="O286">
        <v>0</v>
      </c>
      <c r="P286">
        <v>0</v>
      </c>
      <c r="Q286">
        <v>4</v>
      </c>
      <c r="R286">
        <v>0</v>
      </c>
    </row>
    <row r="287" spans="1:18" x14ac:dyDescent="0.25">
      <c r="A287" t="s">
        <v>9606</v>
      </c>
      <c r="B287" t="s">
        <v>75</v>
      </c>
      <c r="C287" t="s">
        <v>171</v>
      </c>
      <c r="D287">
        <v>1</v>
      </c>
      <c r="E287">
        <v>1</v>
      </c>
      <c r="F287">
        <v>0</v>
      </c>
      <c r="G287">
        <v>0</v>
      </c>
      <c r="H287">
        <v>1</v>
      </c>
      <c r="I287">
        <v>1</v>
      </c>
      <c r="J287">
        <v>0</v>
      </c>
      <c r="K287">
        <v>0</v>
      </c>
      <c r="L287">
        <v>1</v>
      </c>
      <c r="M287">
        <v>1</v>
      </c>
      <c r="N287">
        <v>0</v>
      </c>
      <c r="O287">
        <v>0</v>
      </c>
      <c r="P287">
        <v>0</v>
      </c>
      <c r="Q287">
        <v>0</v>
      </c>
      <c r="R287">
        <v>0</v>
      </c>
    </row>
    <row r="288" spans="1:18" x14ac:dyDescent="0.25">
      <c r="A288" t="s">
        <v>9607</v>
      </c>
      <c r="B288" t="s">
        <v>74</v>
      </c>
      <c r="C288" t="s">
        <v>171</v>
      </c>
      <c r="D288">
        <v>27</v>
      </c>
      <c r="E288">
        <v>22</v>
      </c>
      <c r="F288">
        <v>5</v>
      </c>
      <c r="G288">
        <v>0</v>
      </c>
      <c r="H288">
        <v>27</v>
      </c>
      <c r="I288">
        <v>23</v>
      </c>
      <c r="J288">
        <v>4</v>
      </c>
      <c r="K288">
        <v>0</v>
      </c>
      <c r="L288">
        <v>26</v>
      </c>
      <c r="M288">
        <v>22</v>
      </c>
      <c r="N288">
        <v>4</v>
      </c>
      <c r="O288">
        <v>0</v>
      </c>
      <c r="P288">
        <v>0</v>
      </c>
      <c r="Q288">
        <v>1</v>
      </c>
      <c r="R288">
        <v>0</v>
      </c>
    </row>
    <row r="289" spans="1:18" x14ac:dyDescent="0.25">
      <c r="A289" t="s">
        <v>9608</v>
      </c>
      <c r="B289" t="s">
        <v>75</v>
      </c>
      <c r="C289" t="s">
        <v>172</v>
      </c>
      <c r="D289">
        <v>1</v>
      </c>
      <c r="E289">
        <v>1</v>
      </c>
      <c r="F289">
        <v>0</v>
      </c>
      <c r="G289">
        <v>0</v>
      </c>
      <c r="H289">
        <v>1</v>
      </c>
      <c r="I289">
        <v>1</v>
      </c>
      <c r="J289">
        <v>0</v>
      </c>
      <c r="K289">
        <v>0</v>
      </c>
      <c r="L289">
        <v>1</v>
      </c>
      <c r="M289">
        <v>1</v>
      </c>
      <c r="N289">
        <v>0</v>
      </c>
      <c r="O289">
        <v>0</v>
      </c>
      <c r="P289">
        <v>0</v>
      </c>
      <c r="Q289">
        <v>0</v>
      </c>
      <c r="R289">
        <v>0</v>
      </c>
    </row>
    <row r="290" spans="1:18" x14ac:dyDescent="0.25">
      <c r="A290" t="s">
        <v>9609</v>
      </c>
      <c r="B290" t="s">
        <v>74</v>
      </c>
      <c r="C290" t="s">
        <v>172</v>
      </c>
      <c r="D290">
        <v>5</v>
      </c>
      <c r="E290">
        <v>5</v>
      </c>
      <c r="F290">
        <v>0</v>
      </c>
      <c r="G290">
        <v>0</v>
      </c>
      <c r="H290">
        <v>5</v>
      </c>
      <c r="I290">
        <v>5</v>
      </c>
      <c r="J290">
        <v>0</v>
      </c>
      <c r="K290">
        <v>0</v>
      </c>
      <c r="L290">
        <v>5</v>
      </c>
      <c r="M290">
        <v>5</v>
      </c>
      <c r="N290">
        <v>0</v>
      </c>
      <c r="O290">
        <v>0</v>
      </c>
      <c r="P290">
        <v>0</v>
      </c>
      <c r="Q290">
        <v>0</v>
      </c>
      <c r="R290">
        <v>0</v>
      </c>
    </row>
    <row r="291" spans="1:18" x14ac:dyDescent="0.25">
      <c r="A291" t="s">
        <v>9610</v>
      </c>
      <c r="B291" t="s">
        <v>75</v>
      </c>
      <c r="C291" t="s">
        <v>173</v>
      </c>
      <c r="D291">
        <v>1</v>
      </c>
      <c r="E291">
        <v>1</v>
      </c>
      <c r="F291">
        <v>0</v>
      </c>
      <c r="G291">
        <v>0</v>
      </c>
      <c r="H291">
        <v>1</v>
      </c>
      <c r="I291">
        <v>1</v>
      </c>
      <c r="J291">
        <v>0</v>
      </c>
      <c r="K291">
        <v>0</v>
      </c>
      <c r="L291">
        <v>1</v>
      </c>
      <c r="M291">
        <v>1</v>
      </c>
      <c r="N291">
        <v>0</v>
      </c>
      <c r="O291">
        <v>0</v>
      </c>
      <c r="P291">
        <v>0</v>
      </c>
      <c r="Q291">
        <v>0</v>
      </c>
      <c r="R291">
        <v>0</v>
      </c>
    </row>
    <row r="292" spans="1:18" x14ac:dyDescent="0.25">
      <c r="A292" t="s">
        <v>9611</v>
      </c>
      <c r="B292" t="s">
        <v>74</v>
      </c>
      <c r="C292" t="s">
        <v>173</v>
      </c>
      <c r="D292">
        <v>25</v>
      </c>
      <c r="E292">
        <v>23</v>
      </c>
      <c r="F292">
        <v>2</v>
      </c>
      <c r="G292">
        <v>0</v>
      </c>
      <c r="H292">
        <v>25</v>
      </c>
      <c r="I292">
        <v>23</v>
      </c>
      <c r="J292">
        <v>2</v>
      </c>
      <c r="K292">
        <v>0</v>
      </c>
      <c r="L292">
        <v>23</v>
      </c>
      <c r="M292">
        <v>21</v>
      </c>
      <c r="N292">
        <v>2</v>
      </c>
      <c r="O292">
        <v>0</v>
      </c>
      <c r="P292">
        <v>0</v>
      </c>
      <c r="Q292">
        <v>2</v>
      </c>
      <c r="R292">
        <v>0</v>
      </c>
    </row>
    <row r="293" spans="1:18" x14ac:dyDescent="0.25">
      <c r="A293" t="s">
        <v>9612</v>
      </c>
      <c r="B293" t="s">
        <v>74</v>
      </c>
      <c r="C293" t="s">
        <v>174</v>
      </c>
      <c r="D293">
        <v>22</v>
      </c>
      <c r="E293">
        <v>20</v>
      </c>
      <c r="F293">
        <v>2</v>
      </c>
      <c r="G293">
        <v>0</v>
      </c>
      <c r="H293">
        <v>22</v>
      </c>
      <c r="I293">
        <v>21</v>
      </c>
      <c r="J293">
        <v>1</v>
      </c>
      <c r="K293">
        <v>0</v>
      </c>
      <c r="L293">
        <v>21</v>
      </c>
      <c r="M293">
        <v>20</v>
      </c>
      <c r="N293">
        <v>1</v>
      </c>
      <c r="O293">
        <v>0</v>
      </c>
      <c r="P293">
        <v>0</v>
      </c>
      <c r="Q293">
        <v>1</v>
      </c>
      <c r="R293">
        <v>0</v>
      </c>
    </row>
    <row r="294" spans="1:18" x14ac:dyDescent="0.25">
      <c r="A294" t="s">
        <v>9613</v>
      </c>
      <c r="B294" t="s">
        <v>75</v>
      </c>
      <c r="C294" t="s">
        <v>175</v>
      </c>
      <c r="D294">
        <v>3</v>
      </c>
      <c r="E294">
        <v>2</v>
      </c>
      <c r="F294">
        <v>1</v>
      </c>
      <c r="G294">
        <v>0</v>
      </c>
      <c r="H294">
        <v>3</v>
      </c>
      <c r="I294">
        <v>2</v>
      </c>
      <c r="J294">
        <v>1</v>
      </c>
      <c r="K294">
        <v>0</v>
      </c>
      <c r="L294">
        <v>3</v>
      </c>
      <c r="M294">
        <v>2</v>
      </c>
      <c r="N294">
        <v>1</v>
      </c>
      <c r="O294">
        <v>0</v>
      </c>
      <c r="P294">
        <v>0</v>
      </c>
      <c r="Q294">
        <v>0</v>
      </c>
      <c r="R294">
        <v>0</v>
      </c>
    </row>
    <row r="295" spans="1:18" x14ac:dyDescent="0.25">
      <c r="A295" t="s">
        <v>9614</v>
      </c>
      <c r="B295" t="s">
        <v>74</v>
      </c>
      <c r="C295" t="s">
        <v>175</v>
      </c>
      <c r="D295">
        <v>23</v>
      </c>
      <c r="E295">
        <v>19</v>
      </c>
      <c r="F295">
        <v>4</v>
      </c>
      <c r="G295">
        <v>0</v>
      </c>
      <c r="H295">
        <v>23</v>
      </c>
      <c r="I295">
        <v>19</v>
      </c>
      <c r="J295">
        <v>4</v>
      </c>
      <c r="K295">
        <v>0</v>
      </c>
      <c r="L295">
        <v>20</v>
      </c>
      <c r="M295">
        <v>17</v>
      </c>
      <c r="N295">
        <v>3</v>
      </c>
      <c r="O295">
        <v>0</v>
      </c>
      <c r="P295">
        <v>0</v>
      </c>
      <c r="Q295">
        <v>3</v>
      </c>
      <c r="R295">
        <v>0</v>
      </c>
    </row>
    <row r="296" spans="1:18" x14ac:dyDescent="0.25">
      <c r="A296" t="s">
        <v>9615</v>
      </c>
      <c r="B296" t="s">
        <v>75</v>
      </c>
      <c r="C296" t="s">
        <v>176</v>
      </c>
      <c r="D296">
        <v>2</v>
      </c>
      <c r="E296">
        <v>1</v>
      </c>
      <c r="F296">
        <v>1</v>
      </c>
      <c r="G296">
        <v>0</v>
      </c>
      <c r="H296">
        <v>2</v>
      </c>
      <c r="I296">
        <v>1</v>
      </c>
      <c r="J296">
        <v>1</v>
      </c>
      <c r="K296">
        <v>0</v>
      </c>
      <c r="L296">
        <v>1</v>
      </c>
      <c r="M296">
        <v>0</v>
      </c>
      <c r="N296">
        <v>1</v>
      </c>
      <c r="O296">
        <v>0</v>
      </c>
      <c r="P296">
        <v>0</v>
      </c>
      <c r="Q296">
        <v>1</v>
      </c>
      <c r="R296">
        <v>0</v>
      </c>
    </row>
    <row r="297" spans="1:18" x14ac:dyDescent="0.25">
      <c r="A297" t="s">
        <v>9616</v>
      </c>
      <c r="B297" t="s">
        <v>74</v>
      </c>
      <c r="C297" t="s">
        <v>176</v>
      </c>
      <c r="D297">
        <v>16</v>
      </c>
      <c r="E297">
        <v>15</v>
      </c>
      <c r="F297">
        <v>1</v>
      </c>
      <c r="G297">
        <v>0</v>
      </c>
      <c r="H297">
        <v>16</v>
      </c>
      <c r="I297">
        <v>15</v>
      </c>
      <c r="J297">
        <v>1</v>
      </c>
      <c r="K297">
        <v>0</v>
      </c>
      <c r="L297">
        <v>15</v>
      </c>
      <c r="M297">
        <v>15</v>
      </c>
      <c r="N297">
        <v>0</v>
      </c>
      <c r="O297">
        <v>0</v>
      </c>
      <c r="P297">
        <v>0</v>
      </c>
      <c r="Q297">
        <v>1</v>
      </c>
      <c r="R297">
        <v>0</v>
      </c>
    </row>
    <row r="298" spans="1:18" x14ac:dyDescent="0.25">
      <c r="A298" t="s">
        <v>9617</v>
      </c>
      <c r="B298" t="s">
        <v>74</v>
      </c>
      <c r="C298" t="s">
        <v>177</v>
      </c>
      <c r="D298">
        <v>2</v>
      </c>
      <c r="E298">
        <v>2</v>
      </c>
      <c r="F298">
        <v>0</v>
      </c>
      <c r="G298">
        <v>0</v>
      </c>
      <c r="H298">
        <v>2</v>
      </c>
      <c r="I298">
        <v>2</v>
      </c>
      <c r="J298">
        <v>0</v>
      </c>
      <c r="K298">
        <v>0</v>
      </c>
      <c r="L298">
        <v>2</v>
      </c>
      <c r="M298">
        <v>2</v>
      </c>
      <c r="N298">
        <v>0</v>
      </c>
      <c r="O298">
        <v>0</v>
      </c>
      <c r="P298">
        <v>0</v>
      </c>
      <c r="Q298">
        <v>0</v>
      </c>
      <c r="R298">
        <v>0</v>
      </c>
    </row>
    <row r="299" spans="1:18" x14ac:dyDescent="0.25">
      <c r="A299" t="s">
        <v>9618</v>
      </c>
      <c r="B299" t="s">
        <v>74</v>
      </c>
      <c r="C299" t="s">
        <v>178</v>
      </c>
      <c r="D299">
        <v>5</v>
      </c>
      <c r="E299">
        <v>5</v>
      </c>
      <c r="F299">
        <v>0</v>
      </c>
      <c r="G299">
        <v>0</v>
      </c>
      <c r="H299">
        <v>5</v>
      </c>
      <c r="I299">
        <v>5</v>
      </c>
      <c r="J299">
        <v>0</v>
      </c>
      <c r="K299">
        <v>0</v>
      </c>
      <c r="L299">
        <v>4</v>
      </c>
      <c r="M299">
        <v>4</v>
      </c>
      <c r="N299">
        <v>0</v>
      </c>
      <c r="O299">
        <v>0</v>
      </c>
      <c r="P299">
        <v>0</v>
      </c>
      <c r="Q299">
        <v>1</v>
      </c>
      <c r="R299">
        <v>0</v>
      </c>
    </row>
    <row r="300" spans="1:18" x14ac:dyDescent="0.25">
      <c r="A300" t="s">
        <v>9619</v>
      </c>
      <c r="B300" t="s">
        <v>74</v>
      </c>
      <c r="C300" t="s">
        <v>179</v>
      </c>
      <c r="D300">
        <v>4</v>
      </c>
      <c r="E300">
        <v>3</v>
      </c>
      <c r="F300">
        <v>1</v>
      </c>
      <c r="G300">
        <v>0</v>
      </c>
      <c r="H300">
        <v>4</v>
      </c>
      <c r="I300">
        <v>3</v>
      </c>
      <c r="J300">
        <v>1</v>
      </c>
      <c r="K300">
        <v>0</v>
      </c>
      <c r="L300">
        <v>4</v>
      </c>
      <c r="M300">
        <v>3</v>
      </c>
      <c r="N300">
        <v>1</v>
      </c>
      <c r="O300">
        <v>0</v>
      </c>
      <c r="P300">
        <v>0</v>
      </c>
      <c r="Q300">
        <v>0</v>
      </c>
      <c r="R300">
        <v>0</v>
      </c>
    </row>
    <row r="301" spans="1:18" x14ac:dyDescent="0.25">
      <c r="A301" t="s">
        <v>9620</v>
      </c>
      <c r="B301" t="s">
        <v>74</v>
      </c>
      <c r="C301" t="s">
        <v>180</v>
      </c>
      <c r="D301">
        <v>6</v>
      </c>
      <c r="E301">
        <v>6</v>
      </c>
      <c r="F301">
        <v>0</v>
      </c>
      <c r="G301">
        <v>0</v>
      </c>
      <c r="H301">
        <v>6</v>
      </c>
      <c r="I301">
        <v>6</v>
      </c>
      <c r="J301">
        <v>0</v>
      </c>
      <c r="K301">
        <v>0</v>
      </c>
      <c r="L301">
        <v>4</v>
      </c>
      <c r="M301">
        <v>4</v>
      </c>
      <c r="N301">
        <v>0</v>
      </c>
      <c r="O301">
        <v>0</v>
      </c>
      <c r="P301">
        <v>0</v>
      </c>
      <c r="Q301">
        <v>2</v>
      </c>
      <c r="R301">
        <v>0</v>
      </c>
    </row>
    <row r="302" spans="1:18" x14ac:dyDescent="0.25">
      <c r="A302" t="s">
        <v>9621</v>
      </c>
      <c r="B302" t="s">
        <v>75</v>
      </c>
      <c r="C302" t="s">
        <v>181</v>
      </c>
      <c r="D302">
        <v>6</v>
      </c>
      <c r="E302">
        <v>4</v>
      </c>
      <c r="F302">
        <v>2</v>
      </c>
      <c r="G302">
        <v>0</v>
      </c>
      <c r="H302">
        <v>6</v>
      </c>
      <c r="I302">
        <v>4</v>
      </c>
      <c r="J302">
        <v>2</v>
      </c>
      <c r="K302">
        <v>0</v>
      </c>
      <c r="L302">
        <v>6</v>
      </c>
      <c r="M302">
        <v>4</v>
      </c>
      <c r="N302">
        <v>2</v>
      </c>
      <c r="O302">
        <v>0</v>
      </c>
      <c r="P302">
        <v>0</v>
      </c>
      <c r="Q302">
        <v>0</v>
      </c>
      <c r="R302">
        <v>0</v>
      </c>
    </row>
    <row r="303" spans="1:18" x14ac:dyDescent="0.25">
      <c r="A303" t="s">
        <v>9622</v>
      </c>
      <c r="B303" t="s">
        <v>74</v>
      </c>
      <c r="C303" t="s">
        <v>181</v>
      </c>
      <c r="D303">
        <v>24</v>
      </c>
      <c r="E303">
        <v>21</v>
      </c>
      <c r="F303">
        <v>3</v>
      </c>
      <c r="G303">
        <v>0</v>
      </c>
      <c r="H303">
        <v>24</v>
      </c>
      <c r="I303">
        <v>21</v>
      </c>
      <c r="J303">
        <v>3</v>
      </c>
      <c r="K303">
        <v>0</v>
      </c>
      <c r="L303">
        <v>23</v>
      </c>
      <c r="M303">
        <v>20</v>
      </c>
      <c r="N303">
        <v>3</v>
      </c>
      <c r="O303">
        <v>0</v>
      </c>
      <c r="P303">
        <v>0</v>
      </c>
      <c r="Q303">
        <v>1</v>
      </c>
      <c r="R303">
        <v>0</v>
      </c>
    </row>
    <row r="304" spans="1:18" x14ac:dyDescent="0.25">
      <c r="A304" t="s">
        <v>9623</v>
      </c>
      <c r="B304" t="s">
        <v>75</v>
      </c>
      <c r="C304" t="s">
        <v>182</v>
      </c>
      <c r="D304">
        <v>8</v>
      </c>
      <c r="E304">
        <v>8</v>
      </c>
      <c r="F304">
        <v>0</v>
      </c>
      <c r="G304">
        <v>0</v>
      </c>
      <c r="H304">
        <v>8</v>
      </c>
      <c r="I304">
        <v>8</v>
      </c>
      <c r="J304">
        <v>0</v>
      </c>
      <c r="K304">
        <v>0</v>
      </c>
      <c r="L304">
        <v>8</v>
      </c>
      <c r="M304">
        <v>8</v>
      </c>
      <c r="N304">
        <v>0</v>
      </c>
      <c r="O304">
        <v>0</v>
      </c>
      <c r="P304">
        <v>0</v>
      </c>
      <c r="Q304">
        <v>0</v>
      </c>
      <c r="R304">
        <v>0</v>
      </c>
    </row>
    <row r="305" spans="1:18" x14ac:dyDescent="0.25">
      <c r="A305" t="s">
        <v>9624</v>
      </c>
      <c r="B305" t="s">
        <v>74</v>
      </c>
      <c r="C305" t="s">
        <v>182</v>
      </c>
      <c r="D305">
        <v>51</v>
      </c>
      <c r="E305">
        <v>47</v>
      </c>
      <c r="F305">
        <v>4</v>
      </c>
      <c r="G305">
        <v>0</v>
      </c>
      <c r="H305">
        <v>51</v>
      </c>
      <c r="I305">
        <v>48</v>
      </c>
      <c r="J305">
        <v>3</v>
      </c>
      <c r="K305">
        <v>0</v>
      </c>
      <c r="L305">
        <v>49</v>
      </c>
      <c r="M305">
        <v>47</v>
      </c>
      <c r="N305">
        <v>2</v>
      </c>
      <c r="O305">
        <v>0</v>
      </c>
      <c r="P305">
        <v>0</v>
      </c>
      <c r="Q305">
        <v>2</v>
      </c>
      <c r="R305">
        <v>0</v>
      </c>
    </row>
    <row r="306" spans="1:18" x14ac:dyDescent="0.25">
      <c r="A306" t="s">
        <v>9625</v>
      </c>
      <c r="B306" t="s">
        <v>74</v>
      </c>
      <c r="C306" t="s">
        <v>183</v>
      </c>
      <c r="D306">
        <v>9</v>
      </c>
      <c r="E306">
        <v>9</v>
      </c>
      <c r="F306">
        <v>0</v>
      </c>
      <c r="G306">
        <v>0</v>
      </c>
      <c r="H306">
        <v>9</v>
      </c>
      <c r="I306">
        <v>9</v>
      </c>
      <c r="J306">
        <v>0</v>
      </c>
      <c r="K306">
        <v>0</v>
      </c>
      <c r="L306">
        <v>8</v>
      </c>
      <c r="M306">
        <v>8</v>
      </c>
      <c r="N306">
        <v>0</v>
      </c>
      <c r="O306">
        <v>0</v>
      </c>
      <c r="P306">
        <v>0</v>
      </c>
      <c r="Q306">
        <v>1</v>
      </c>
      <c r="R306">
        <v>0</v>
      </c>
    </row>
    <row r="307" spans="1:18" x14ac:dyDescent="0.25">
      <c r="A307" t="s">
        <v>9626</v>
      </c>
      <c r="B307" t="s">
        <v>74</v>
      </c>
      <c r="C307" t="s">
        <v>260</v>
      </c>
      <c r="D307">
        <v>1</v>
      </c>
      <c r="E307">
        <v>1</v>
      </c>
      <c r="F307">
        <v>0</v>
      </c>
      <c r="G307">
        <v>0</v>
      </c>
      <c r="H307">
        <v>1</v>
      </c>
      <c r="I307">
        <v>1</v>
      </c>
      <c r="J307">
        <v>0</v>
      </c>
      <c r="K307">
        <v>0</v>
      </c>
      <c r="L307">
        <v>1</v>
      </c>
      <c r="M307">
        <v>1</v>
      </c>
      <c r="N307">
        <v>0</v>
      </c>
      <c r="O307">
        <v>0</v>
      </c>
      <c r="P307">
        <v>0</v>
      </c>
      <c r="Q307">
        <v>0</v>
      </c>
      <c r="R307">
        <v>0</v>
      </c>
    </row>
    <row r="308" spans="1:18" x14ac:dyDescent="0.25">
      <c r="A308" t="s">
        <v>9627</v>
      </c>
      <c r="B308" t="s">
        <v>75</v>
      </c>
      <c r="C308" t="s">
        <v>184</v>
      </c>
      <c r="D308">
        <v>1</v>
      </c>
      <c r="E308">
        <v>1</v>
      </c>
      <c r="F308">
        <v>0</v>
      </c>
      <c r="G308">
        <v>0</v>
      </c>
      <c r="H308">
        <v>1</v>
      </c>
      <c r="I308">
        <v>1</v>
      </c>
      <c r="J308">
        <v>0</v>
      </c>
      <c r="K308">
        <v>0</v>
      </c>
      <c r="L308">
        <v>1</v>
      </c>
      <c r="M308">
        <v>1</v>
      </c>
      <c r="N308">
        <v>0</v>
      </c>
      <c r="O308">
        <v>0</v>
      </c>
      <c r="P308">
        <v>0</v>
      </c>
      <c r="Q308">
        <v>0</v>
      </c>
      <c r="R308">
        <v>0</v>
      </c>
    </row>
    <row r="309" spans="1:18" x14ac:dyDescent="0.25">
      <c r="A309" t="s">
        <v>9628</v>
      </c>
      <c r="B309" t="s">
        <v>74</v>
      </c>
      <c r="C309" t="s">
        <v>184</v>
      </c>
      <c r="D309">
        <v>16</v>
      </c>
      <c r="E309">
        <v>12</v>
      </c>
      <c r="F309">
        <v>4</v>
      </c>
      <c r="G309">
        <v>0</v>
      </c>
      <c r="H309">
        <v>16</v>
      </c>
      <c r="I309">
        <v>12</v>
      </c>
      <c r="J309">
        <v>4</v>
      </c>
      <c r="K309">
        <v>0</v>
      </c>
      <c r="L309">
        <v>15</v>
      </c>
      <c r="M309">
        <v>11</v>
      </c>
      <c r="N309">
        <v>4</v>
      </c>
      <c r="O309">
        <v>0</v>
      </c>
      <c r="P309">
        <v>0</v>
      </c>
      <c r="Q309">
        <v>1</v>
      </c>
      <c r="R309">
        <v>0</v>
      </c>
    </row>
    <row r="310" spans="1:18" x14ac:dyDescent="0.25">
      <c r="A310" t="s">
        <v>9629</v>
      </c>
      <c r="B310" t="s">
        <v>75</v>
      </c>
      <c r="C310" t="s">
        <v>185</v>
      </c>
      <c r="D310">
        <v>5</v>
      </c>
      <c r="E310">
        <v>5</v>
      </c>
      <c r="F310">
        <v>0</v>
      </c>
      <c r="G310">
        <v>0</v>
      </c>
      <c r="H310">
        <v>5</v>
      </c>
      <c r="I310">
        <v>5</v>
      </c>
      <c r="J310">
        <v>0</v>
      </c>
      <c r="K310">
        <v>0</v>
      </c>
      <c r="L310">
        <v>5</v>
      </c>
      <c r="M310">
        <v>5</v>
      </c>
      <c r="N310">
        <v>0</v>
      </c>
      <c r="O310">
        <v>0</v>
      </c>
      <c r="P310">
        <v>0</v>
      </c>
      <c r="Q310">
        <v>0</v>
      </c>
      <c r="R310">
        <v>0</v>
      </c>
    </row>
    <row r="311" spans="1:18" x14ac:dyDescent="0.25">
      <c r="A311" t="s">
        <v>9630</v>
      </c>
      <c r="B311" t="s">
        <v>74</v>
      </c>
      <c r="C311" t="s">
        <v>185</v>
      </c>
      <c r="D311">
        <v>38</v>
      </c>
      <c r="E311">
        <v>34</v>
      </c>
      <c r="F311">
        <v>4</v>
      </c>
      <c r="G311">
        <v>0</v>
      </c>
      <c r="H311">
        <v>38</v>
      </c>
      <c r="I311">
        <v>35</v>
      </c>
      <c r="J311">
        <v>3</v>
      </c>
      <c r="K311">
        <v>0</v>
      </c>
      <c r="L311">
        <v>36</v>
      </c>
      <c r="M311">
        <v>33</v>
      </c>
      <c r="N311">
        <v>3</v>
      </c>
      <c r="O311">
        <v>0</v>
      </c>
      <c r="P311">
        <v>0</v>
      </c>
      <c r="Q311">
        <v>2</v>
      </c>
      <c r="R311">
        <v>0</v>
      </c>
    </row>
    <row r="312" spans="1:18" x14ac:dyDescent="0.25">
      <c r="A312" t="s">
        <v>9631</v>
      </c>
      <c r="B312" t="s">
        <v>75</v>
      </c>
      <c r="C312" t="s">
        <v>186</v>
      </c>
      <c r="D312">
        <v>1</v>
      </c>
      <c r="E312">
        <v>1</v>
      </c>
      <c r="F312">
        <v>0</v>
      </c>
      <c r="G312">
        <v>0</v>
      </c>
      <c r="H312">
        <v>1</v>
      </c>
      <c r="I312">
        <v>1</v>
      </c>
      <c r="J312">
        <v>0</v>
      </c>
      <c r="K312">
        <v>0</v>
      </c>
      <c r="L312">
        <v>1</v>
      </c>
      <c r="M312">
        <v>1</v>
      </c>
      <c r="N312">
        <v>0</v>
      </c>
      <c r="O312">
        <v>0</v>
      </c>
      <c r="P312">
        <v>0</v>
      </c>
      <c r="Q312">
        <v>0</v>
      </c>
      <c r="R312">
        <v>0</v>
      </c>
    </row>
    <row r="313" spans="1:18" x14ac:dyDescent="0.25">
      <c r="A313" t="s">
        <v>9632</v>
      </c>
      <c r="B313" t="s">
        <v>74</v>
      </c>
      <c r="C313" t="s">
        <v>186</v>
      </c>
      <c r="D313">
        <v>24</v>
      </c>
      <c r="E313">
        <v>23</v>
      </c>
      <c r="F313">
        <v>1</v>
      </c>
      <c r="G313">
        <v>0</v>
      </c>
      <c r="H313">
        <v>24</v>
      </c>
      <c r="I313">
        <v>23</v>
      </c>
      <c r="J313">
        <v>1</v>
      </c>
      <c r="K313">
        <v>0</v>
      </c>
      <c r="L313">
        <v>23</v>
      </c>
      <c r="M313">
        <v>22</v>
      </c>
      <c r="N313">
        <v>1</v>
      </c>
      <c r="O313">
        <v>0</v>
      </c>
      <c r="P313">
        <v>0</v>
      </c>
      <c r="Q313">
        <v>1</v>
      </c>
      <c r="R313">
        <v>0</v>
      </c>
    </row>
    <row r="314" spans="1:18" x14ac:dyDescent="0.25">
      <c r="A314" t="s">
        <v>9633</v>
      </c>
      <c r="B314" t="s">
        <v>75</v>
      </c>
      <c r="C314" t="s">
        <v>187</v>
      </c>
      <c r="D314">
        <v>3</v>
      </c>
      <c r="E314">
        <v>2</v>
      </c>
      <c r="F314">
        <v>1</v>
      </c>
      <c r="G314">
        <v>0</v>
      </c>
      <c r="H314">
        <v>2</v>
      </c>
      <c r="I314">
        <v>1</v>
      </c>
      <c r="J314">
        <v>1</v>
      </c>
      <c r="K314">
        <v>0</v>
      </c>
      <c r="L314">
        <v>3</v>
      </c>
      <c r="M314">
        <v>2</v>
      </c>
      <c r="N314">
        <v>1</v>
      </c>
      <c r="O314">
        <v>0</v>
      </c>
      <c r="P314">
        <v>1</v>
      </c>
      <c r="Q314">
        <v>0</v>
      </c>
      <c r="R314">
        <v>0</v>
      </c>
    </row>
    <row r="315" spans="1:18" x14ac:dyDescent="0.25">
      <c r="A315" t="s">
        <v>9634</v>
      </c>
      <c r="B315" t="s">
        <v>74</v>
      </c>
      <c r="C315" t="s">
        <v>187</v>
      </c>
      <c r="D315">
        <v>28</v>
      </c>
      <c r="E315">
        <v>28</v>
      </c>
      <c r="F315">
        <v>0</v>
      </c>
      <c r="G315">
        <v>0</v>
      </c>
      <c r="H315">
        <v>28</v>
      </c>
      <c r="I315">
        <v>28</v>
      </c>
      <c r="J315">
        <v>0</v>
      </c>
      <c r="K315">
        <v>0</v>
      </c>
      <c r="L315">
        <v>28</v>
      </c>
      <c r="M315">
        <v>28</v>
      </c>
      <c r="N315">
        <v>0</v>
      </c>
      <c r="O315">
        <v>0</v>
      </c>
      <c r="P315">
        <v>0</v>
      </c>
      <c r="Q315">
        <v>0</v>
      </c>
      <c r="R315">
        <v>0</v>
      </c>
    </row>
    <row r="316" spans="1:18" x14ac:dyDescent="0.25">
      <c r="A316" t="s">
        <v>9635</v>
      </c>
      <c r="B316" t="s">
        <v>74</v>
      </c>
      <c r="C316" t="s">
        <v>188</v>
      </c>
      <c r="D316">
        <v>9</v>
      </c>
      <c r="E316">
        <v>9</v>
      </c>
      <c r="F316">
        <v>0</v>
      </c>
      <c r="G316">
        <v>0</v>
      </c>
      <c r="H316">
        <v>9</v>
      </c>
      <c r="I316">
        <v>9</v>
      </c>
      <c r="J316">
        <v>0</v>
      </c>
      <c r="K316">
        <v>0</v>
      </c>
      <c r="L316">
        <v>8</v>
      </c>
      <c r="M316">
        <v>8</v>
      </c>
      <c r="N316">
        <v>0</v>
      </c>
      <c r="O316">
        <v>0</v>
      </c>
      <c r="P316">
        <v>0</v>
      </c>
      <c r="Q316">
        <v>1</v>
      </c>
      <c r="R316">
        <v>0</v>
      </c>
    </row>
    <row r="317" spans="1:18" x14ac:dyDescent="0.25">
      <c r="A317" t="s">
        <v>9636</v>
      </c>
      <c r="B317" t="s">
        <v>75</v>
      </c>
      <c r="C317" t="s">
        <v>189</v>
      </c>
      <c r="D317">
        <v>2</v>
      </c>
      <c r="E317">
        <v>2</v>
      </c>
      <c r="F317">
        <v>0</v>
      </c>
      <c r="G317">
        <v>0</v>
      </c>
      <c r="H317">
        <v>2</v>
      </c>
      <c r="I317">
        <v>2</v>
      </c>
      <c r="J317">
        <v>0</v>
      </c>
      <c r="K317">
        <v>0</v>
      </c>
      <c r="L317">
        <v>1</v>
      </c>
      <c r="M317">
        <v>1</v>
      </c>
      <c r="N317">
        <v>0</v>
      </c>
      <c r="O317">
        <v>0</v>
      </c>
      <c r="P317">
        <v>0</v>
      </c>
      <c r="Q317">
        <v>1</v>
      </c>
      <c r="R317">
        <v>0</v>
      </c>
    </row>
    <row r="318" spans="1:18" x14ac:dyDescent="0.25">
      <c r="A318" t="s">
        <v>9637</v>
      </c>
      <c r="B318" t="s">
        <v>74</v>
      </c>
      <c r="C318" t="s">
        <v>189</v>
      </c>
      <c r="D318">
        <v>6</v>
      </c>
      <c r="E318">
        <v>6</v>
      </c>
      <c r="F318">
        <v>0</v>
      </c>
      <c r="G318">
        <v>0</v>
      </c>
      <c r="H318">
        <v>6</v>
      </c>
      <c r="I318">
        <v>6</v>
      </c>
      <c r="J318">
        <v>0</v>
      </c>
      <c r="K318">
        <v>0</v>
      </c>
      <c r="L318">
        <v>6</v>
      </c>
      <c r="M318">
        <v>6</v>
      </c>
      <c r="N318">
        <v>0</v>
      </c>
      <c r="O318">
        <v>0</v>
      </c>
      <c r="P318">
        <v>0</v>
      </c>
      <c r="Q318">
        <v>0</v>
      </c>
      <c r="R318">
        <v>0</v>
      </c>
    </row>
    <row r="319" spans="1:18" x14ac:dyDescent="0.25">
      <c r="A319" t="s">
        <v>9638</v>
      </c>
      <c r="B319" t="s">
        <v>75</v>
      </c>
      <c r="C319" t="s">
        <v>190</v>
      </c>
      <c r="D319">
        <v>2</v>
      </c>
      <c r="E319">
        <v>2</v>
      </c>
      <c r="F319">
        <v>0</v>
      </c>
      <c r="G319">
        <v>0</v>
      </c>
      <c r="H319">
        <v>2</v>
      </c>
      <c r="I319">
        <v>2</v>
      </c>
      <c r="J319">
        <v>0</v>
      </c>
      <c r="K319">
        <v>0</v>
      </c>
      <c r="L319">
        <v>2</v>
      </c>
      <c r="M319">
        <v>2</v>
      </c>
      <c r="N319">
        <v>0</v>
      </c>
      <c r="O319">
        <v>0</v>
      </c>
      <c r="P319">
        <v>0</v>
      </c>
      <c r="Q319">
        <v>0</v>
      </c>
      <c r="R319">
        <v>0</v>
      </c>
    </row>
    <row r="320" spans="1:18" x14ac:dyDescent="0.25">
      <c r="A320" t="s">
        <v>9639</v>
      </c>
      <c r="B320" t="s">
        <v>74</v>
      </c>
      <c r="C320" t="s">
        <v>190</v>
      </c>
      <c r="D320">
        <v>4</v>
      </c>
      <c r="E320">
        <v>4</v>
      </c>
      <c r="F320">
        <v>0</v>
      </c>
      <c r="G320">
        <v>0</v>
      </c>
      <c r="H320">
        <v>4</v>
      </c>
      <c r="I320">
        <v>4</v>
      </c>
      <c r="J320">
        <v>0</v>
      </c>
      <c r="K320">
        <v>0</v>
      </c>
      <c r="L320">
        <v>4</v>
      </c>
      <c r="M320">
        <v>4</v>
      </c>
      <c r="N320">
        <v>0</v>
      </c>
      <c r="O320">
        <v>0</v>
      </c>
      <c r="P320">
        <v>0</v>
      </c>
      <c r="Q320">
        <v>0</v>
      </c>
      <c r="R320">
        <v>0</v>
      </c>
    </row>
    <row r="321" spans="1:18" x14ac:dyDescent="0.25">
      <c r="A321" t="s">
        <v>9640</v>
      </c>
      <c r="B321" t="s">
        <v>75</v>
      </c>
      <c r="C321" t="s">
        <v>191</v>
      </c>
      <c r="D321">
        <v>1</v>
      </c>
      <c r="E321">
        <v>1</v>
      </c>
      <c r="F321">
        <v>0</v>
      </c>
      <c r="G321">
        <v>0</v>
      </c>
      <c r="H321">
        <v>1</v>
      </c>
      <c r="I321">
        <v>1</v>
      </c>
      <c r="J321">
        <v>0</v>
      </c>
      <c r="K321">
        <v>0</v>
      </c>
      <c r="L321">
        <v>1</v>
      </c>
      <c r="M321">
        <v>1</v>
      </c>
      <c r="N321">
        <v>0</v>
      </c>
      <c r="O321">
        <v>0</v>
      </c>
      <c r="P321">
        <v>0</v>
      </c>
      <c r="Q321">
        <v>0</v>
      </c>
      <c r="R321">
        <v>0</v>
      </c>
    </row>
    <row r="322" spans="1:18" x14ac:dyDescent="0.25">
      <c r="A322" t="s">
        <v>9641</v>
      </c>
      <c r="B322" t="s">
        <v>74</v>
      </c>
      <c r="C322" t="s">
        <v>191</v>
      </c>
      <c r="D322">
        <v>16</v>
      </c>
      <c r="E322">
        <v>14</v>
      </c>
      <c r="F322">
        <v>2</v>
      </c>
      <c r="G322">
        <v>0</v>
      </c>
      <c r="H322">
        <v>16</v>
      </c>
      <c r="I322">
        <v>14</v>
      </c>
      <c r="J322">
        <v>2</v>
      </c>
      <c r="K322">
        <v>0</v>
      </c>
      <c r="L322">
        <v>15</v>
      </c>
      <c r="M322">
        <v>14</v>
      </c>
      <c r="N322">
        <v>1</v>
      </c>
      <c r="O322">
        <v>0</v>
      </c>
      <c r="P322">
        <v>0</v>
      </c>
      <c r="Q322">
        <v>1</v>
      </c>
      <c r="R322">
        <v>0</v>
      </c>
    </row>
    <row r="323" spans="1:18" x14ac:dyDescent="0.25">
      <c r="A323" t="s">
        <v>9642</v>
      </c>
      <c r="B323" t="s">
        <v>77</v>
      </c>
      <c r="C323" t="s">
        <v>192</v>
      </c>
      <c r="D323">
        <v>1</v>
      </c>
      <c r="E323">
        <v>1</v>
      </c>
      <c r="F323">
        <v>0</v>
      </c>
      <c r="G323">
        <v>0</v>
      </c>
      <c r="H323">
        <v>1</v>
      </c>
      <c r="I323">
        <v>1</v>
      </c>
      <c r="J323">
        <v>0</v>
      </c>
      <c r="K323">
        <v>0</v>
      </c>
      <c r="L323">
        <v>1</v>
      </c>
      <c r="M323">
        <v>1</v>
      </c>
      <c r="N323">
        <v>0</v>
      </c>
      <c r="O323">
        <v>0</v>
      </c>
      <c r="P323">
        <v>0</v>
      </c>
      <c r="Q323">
        <v>0</v>
      </c>
      <c r="R323">
        <v>0</v>
      </c>
    </row>
    <row r="324" spans="1:18" x14ac:dyDescent="0.25">
      <c r="A324" t="s">
        <v>9643</v>
      </c>
      <c r="B324" t="s">
        <v>75</v>
      </c>
      <c r="C324" t="s">
        <v>192</v>
      </c>
      <c r="D324">
        <v>3</v>
      </c>
      <c r="E324">
        <v>3</v>
      </c>
      <c r="F324">
        <v>0</v>
      </c>
      <c r="G324">
        <v>0</v>
      </c>
      <c r="H324">
        <v>3</v>
      </c>
      <c r="I324">
        <v>3</v>
      </c>
      <c r="J324">
        <v>0</v>
      </c>
      <c r="K324">
        <v>0</v>
      </c>
      <c r="L324">
        <v>3</v>
      </c>
      <c r="M324">
        <v>3</v>
      </c>
      <c r="N324">
        <v>0</v>
      </c>
      <c r="O324">
        <v>0</v>
      </c>
      <c r="P324">
        <v>0</v>
      </c>
      <c r="Q324">
        <v>0</v>
      </c>
      <c r="R324">
        <v>0</v>
      </c>
    </row>
    <row r="325" spans="1:18" x14ac:dyDescent="0.25">
      <c r="A325" t="s">
        <v>9644</v>
      </c>
      <c r="B325" t="s">
        <v>74</v>
      </c>
      <c r="C325" t="s">
        <v>192</v>
      </c>
      <c r="D325">
        <v>36</v>
      </c>
      <c r="E325">
        <v>33</v>
      </c>
      <c r="F325">
        <v>3</v>
      </c>
      <c r="G325">
        <v>0</v>
      </c>
      <c r="H325">
        <v>36</v>
      </c>
      <c r="I325">
        <v>34</v>
      </c>
      <c r="J325">
        <v>2</v>
      </c>
      <c r="K325">
        <v>0</v>
      </c>
      <c r="L325">
        <v>32</v>
      </c>
      <c r="M325">
        <v>30</v>
      </c>
      <c r="N325">
        <v>2</v>
      </c>
      <c r="O325">
        <v>0</v>
      </c>
      <c r="P325">
        <v>0</v>
      </c>
      <c r="Q325">
        <v>4</v>
      </c>
      <c r="R325">
        <v>0</v>
      </c>
    </row>
    <row r="326" spans="1:18" x14ac:dyDescent="0.25">
      <c r="A326" t="s">
        <v>9645</v>
      </c>
      <c r="B326" t="s">
        <v>74</v>
      </c>
      <c r="C326" t="s">
        <v>193</v>
      </c>
      <c r="D326">
        <v>3</v>
      </c>
      <c r="E326">
        <v>3</v>
      </c>
      <c r="F326">
        <v>0</v>
      </c>
      <c r="G326">
        <v>0</v>
      </c>
      <c r="H326">
        <v>3</v>
      </c>
      <c r="I326">
        <v>3</v>
      </c>
      <c r="J326">
        <v>0</v>
      </c>
      <c r="K326">
        <v>0</v>
      </c>
      <c r="L326">
        <v>3</v>
      </c>
      <c r="M326">
        <v>3</v>
      </c>
      <c r="N326">
        <v>0</v>
      </c>
      <c r="O326">
        <v>0</v>
      </c>
      <c r="P326">
        <v>0</v>
      </c>
      <c r="Q326">
        <v>0</v>
      </c>
      <c r="R326">
        <v>0</v>
      </c>
    </row>
    <row r="327" spans="1:18" x14ac:dyDescent="0.25">
      <c r="A327" t="s">
        <v>9646</v>
      </c>
      <c r="B327" t="s">
        <v>75</v>
      </c>
      <c r="C327" t="s">
        <v>194</v>
      </c>
      <c r="D327">
        <v>2</v>
      </c>
      <c r="E327">
        <v>2</v>
      </c>
      <c r="F327">
        <v>0</v>
      </c>
      <c r="G327">
        <v>0</v>
      </c>
      <c r="H327">
        <v>2</v>
      </c>
      <c r="I327">
        <v>2</v>
      </c>
      <c r="J327">
        <v>0</v>
      </c>
      <c r="K327">
        <v>0</v>
      </c>
      <c r="L327">
        <v>2</v>
      </c>
      <c r="M327">
        <v>2</v>
      </c>
      <c r="N327">
        <v>0</v>
      </c>
      <c r="O327">
        <v>0</v>
      </c>
      <c r="P327">
        <v>0</v>
      </c>
      <c r="Q327">
        <v>0</v>
      </c>
      <c r="R327">
        <v>0</v>
      </c>
    </row>
    <row r="328" spans="1:18" x14ac:dyDescent="0.25">
      <c r="A328" t="s">
        <v>9647</v>
      </c>
      <c r="B328" t="s">
        <v>74</v>
      </c>
      <c r="C328" t="s">
        <v>194</v>
      </c>
      <c r="D328">
        <v>17</v>
      </c>
      <c r="E328">
        <v>13</v>
      </c>
      <c r="F328">
        <v>4</v>
      </c>
      <c r="G328">
        <v>0</v>
      </c>
      <c r="H328">
        <v>17</v>
      </c>
      <c r="I328">
        <v>13</v>
      </c>
      <c r="J328">
        <v>4</v>
      </c>
      <c r="K328">
        <v>0</v>
      </c>
      <c r="L328">
        <v>17</v>
      </c>
      <c r="M328">
        <v>14</v>
      </c>
      <c r="N328">
        <v>3</v>
      </c>
      <c r="O328">
        <v>0</v>
      </c>
      <c r="P328">
        <v>0</v>
      </c>
      <c r="Q328">
        <v>0</v>
      </c>
      <c r="R328">
        <v>0</v>
      </c>
    </row>
    <row r="329" spans="1:18" x14ac:dyDescent="0.25">
      <c r="A329" t="s">
        <v>9648</v>
      </c>
      <c r="B329" t="s">
        <v>74</v>
      </c>
      <c r="C329" t="s">
        <v>195</v>
      </c>
      <c r="D329">
        <v>13</v>
      </c>
      <c r="E329">
        <v>7</v>
      </c>
      <c r="F329">
        <v>6</v>
      </c>
      <c r="G329">
        <v>0</v>
      </c>
      <c r="H329">
        <v>13</v>
      </c>
      <c r="I329">
        <v>7</v>
      </c>
      <c r="J329">
        <v>6</v>
      </c>
      <c r="K329">
        <v>0</v>
      </c>
      <c r="L329">
        <v>12</v>
      </c>
      <c r="M329">
        <v>7</v>
      </c>
      <c r="N329">
        <v>5</v>
      </c>
      <c r="O329">
        <v>0</v>
      </c>
      <c r="P329">
        <v>0</v>
      </c>
      <c r="Q329">
        <v>1</v>
      </c>
      <c r="R329">
        <v>0</v>
      </c>
    </row>
    <row r="330" spans="1:18" x14ac:dyDescent="0.25">
      <c r="A330" t="s">
        <v>9649</v>
      </c>
      <c r="B330" t="s">
        <v>74</v>
      </c>
      <c r="C330" t="s">
        <v>196</v>
      </c>
      <c r="D330">
        <v>23</v>
      </c>
      <c r="E330">
        <v>21</v>
      </c>
      <c r="F330">
        <v>2</v>
      </c>
      <c r="G330">
        <v>0</v>
      </c>
      <c r="H330">
        <v>23</v>
      </c>
      <c r="I330">
        <v>22</v>
      </c>
      <c r="J330">
        <v>1</v>
      </c>
      <c r="K330">
        <v>0</v>
      </c>
      <c r="L330">
        <v>23</v>
      </c>
      <c r="M330">
        <v>22</v>
      </c>
      <c r="N330">
        <v>1</v>
      </c>
      <c r="O330">
        <v>0</v>
      </c>
      <c r="P330">
        <v>0</v>
      </c>
      <c r="Q330">
        <v>0</v>
      </c>
      <c r="R330">
        <v>0</v>
      </c>
    </row>
    <row r="331" spans="1:18" x14ac:dyDescent="0.25">
      <c r="A331" t="s">
        <v>9650</v>
      </c>
      <c r="B331" t="s">
        <v>75</v>
      </c>
      <c r="C331" t="s">
        <v>197</v>
      </c>
      <c r="D331">
        <v>2</v>
      </c>
      <c r="E331">
        <v>2</v>
      </c>
      <c r="F331">
        <v>0</v>
      </c>
      <c r="G331">
        <v>0</v>
      </c>
      <c r="H331">
        <v>2</v>
      </c>
      <c r="I331">
        <v>2</v>
      </c>
      <c r="J331">
        <v>0</v>
      </c>
      <c r="K331">
        <v>0</v>
      </c>
      <c r="L331">
        <v>2</v>
      </c>
      <c r="M331">
        <v>2</v>
      </c>
      <c r="N331">
        <v>0</v>
      </c>
      <c r="O331">
        <v>0</v>
      </c>
      <c r="P331">
        <v>0</v>
      </c>
      <c r="Q331">
        <v>0</v>
      </c>
      <c r="R331">
        <v>0</v>
      </c>
    </row>
    <row r="332" spans="1:18" x14ac:dyDescent="0.25">
      <c r="A332" t="s">
        <v>9651</v>
      </c>
      <c r="B332" t="s">
        <v>74</v>
      </c>
      <c r="C332" t="s">
        <v>197</v>
      </c>
      <c r="D332">
        <v>1</v>
      </c>
      <c r="E332">
        <v>1</v>
      </c>
      <c r="F332">
        <v>0</v>
      </c>
      <c r="G332">
        <v>0</v>
      </c>
      <c r="H332">
        <v>1</v>
      </c>
      <c r="I332">
        <v>1</v>
      </c>
      <c r="J332">
        <v>0</v>
      </c>
      <c r="K332">
        <v>0</v>
      </c>
      <c r="L332">
        <v>1</v>
      </c>
      <c r="M332">
        <v>1</v>
      </c>
      <c r="N332">
        <v>0</v>
      </c>
      <c r="O332">
        <v>0</v>
      </c>
      <c r="P332">
        <v>0</v>
      </c>
      <c r="Q332">
        <v>0</v>
      </c>
      <c r="R332">
        <v>0</v>
      </c>
    </row>
    <row r="333" spans="1:18" x14ac:dyDescent="0.25">
      <c r="A333" t="s">
        <v>9652</v>
      </c>
      <c r="B333" t="s">
        <v>74</v>
      </c>
      <c r="C333" t="s">
        <v>198</v>
      </c>
      <c r="D333">
        <v>18</v>
      </c>
      <c r="E333">
        <v>17</v>
      </c>
      <c r="F333">
        <v>1</v>
      </c>
      <c r="G333">
        <v>0</v>
      </c>
      <c r="H333">
        <v>17</v>
      </c>
      <c r="I333">
        <v>16</v>
      </c>
      <c r="J333">
        <v>1</v>
      </c>
      <c r="K333">
        <v>0</v>
      </c>
      <c r="L333">
        <v>15</v>
      </c>
      <c r="M333">
        <v>15</v>
      </c>
      <c r="N333">
        <v>0</v>
      </c>
      <c r="O333">
        <v>0</v>
      </c>
      <c r="P333">
        <v>1</v>
      </c>
      <c r="Q333">
        <v>3</v>
      </c>
      <c r="R333">
        <v>0</v>
      </c>
    </row>
    <row r="334" spans="1:18" x14ac:dyDescent="0.25">
      <c r="A334" t="s">
        <v>9653</v>
      </c>
      <c r="B334" t="s">
        <v>75</v>
      </c>
      <c r="C334" t="s">
        <v>199</v>
      </c>
      <c r="D334">
        <v>2</v>
      </c>
      <c r="E334">
        <v>1</v>
      </c>
      <c r="F334">
        <v>1</v>
      </c>
      <c r="G334">
        <v>0</v>
      </c>
      <c r="H334">
        <v>2</v>
      </c>
      <c r="I334">
        <v>1</v>
      </c>
      <c r="J334">
        <v>1</v>
      </c>
      <c r="K334">
        <v>0</v>
      </c>
      <c r="L334">
        <v>2</v>
      </c>
      <c r="M334">
        <v>1</v>
      </c>
      <c r="N334">
        <v>1</v>
      </c>
      <c r="O334">
        <v>0</v>
      </c>
      <c r="P334">
        <v>0</v>
      </c>
      <c r="Q334">
        <v>0</v>
      </c>
      <c r="R334">
        <v>0</v>
      </c>
    </row>
    <row r="335" spans="1:18" x14ac:dyDescent="0.25">
      <c r="A335" t="s">
        <v>9654</v>
      </c>
      <c r="B335" t="s">
        <v>74</v>
      </c>
      <c r="C335" t="s">
        <v>199</v>
      </c>
      <c r="D335">
        <v>11</v>
      </c>
      <c r="E335">
        <v>11</v>
      </c>
      <c r="F335">
        <v>0</v>
      </c>
      <c r="G335">
        <v>0</v>
      </c>
      <c r="H335">
        <v>11</v>
      </c>
      <c r="I335">
        <v>11</v>
      </c>
      <c r="J335">
        <v>0</v>
      </c>
      <c r="K335">
        <v>0</v>
      </c>
      <c r="L335">
        <v>11</v>
      </c>
      <c r="M335">
        <v>11</v>
      </c>
      <c r="N335">
        <v>0</v>
      </c>
      <c r="O335">
        <v>0</v>
      </c>
      <c r="P335">
        <v>0</v>
      </c>
      <c r="Q335">
        <v>0</v>
      </c>
      <c r="R335">
        <v>0</v>
      </c>
    </row>
    <row r="336" spans="1:18" x14ac:dyDescent="0.25">
      <c r="A336" t="s">
        <v>9655</v>
      </c>
      <c r="B336" t="s">
        <v>74</v>
      </c>
      <c r="C336" t="s">
        <v>200</v>
      </c>
      <c r="D336">
        <v>5</v>
      </c>
      <c r="E336">
        <v>4</v>
      </c>
      <c r="F336">
        <v>1</v>
      </c>
      <c r="G336">
        <v>0</v>
      </c>
      <c r="H336">
        <v>5</v>
      </c>
      <c r="I336">
        <v>4</v>
      </c>
      <c r="J336">
        <v>1</v>
      </c>
      <c r="K336">
        <v>0</v>
      </c>
      <c r="L336">
        <v>4</v>
      </c>
      <c r="M336">
        <v>3</v>
      </c>
      <c r="N336">
        <v>1</v>
      </c>
      <c r="O336">
        <v>0</v>
      </c>
      <c r="P336">
        <v>0</v>
      </c>
      <c r="Q336">
        <v>1</v>
      </c>
      <c r="R336">
        <v>0</v>
      </c>
    </row>
    <row r="337" spans="1:18" x14ac:dyDescent="0.25">
      <c r="A337" t="s">
        <v>9656</v>
      </c>
      <c r="B337" t="s">
        <v>75</v>
      </c>
      <c r="C337" t="s">
        <v>201</v>
      </c>
      <c r="D337">
        <v>1</v>
      </c>
      <c r="E337">
        <v>1</v>
      </c>
      <c r="F337">
        <v>0</v>
      </c>
      <c r="G337">
        <v>0</v>
      </c>
      <c r="H337">
        <v>1</v>
      </c>
      <c r="I337">
        <v>1</v>
      </c>
      <c r="J337">
        <v>0</v>
      </c>
      <c r="K337">
        <v>0</v>
      </c>
      <c r="L337">
        <v>1</v>
      </c>
      <c r="M337">
        <v>1</v>
      </c>
      <c r="N337">
        <v>0</v>
      </c>
      <c r="O337">
        <v>0</v>
      </c>
      <c r="P337">
        <v>0</v>
      </c>
      <c r="Q337">
        <v>0</v>
      </c>
      <c r="R337">
        <v>0</v>
      </c>
    </row>
    <row r="338" spans="1:18" x14ac:dyDescent="0.25">
      <c r="A338" t="s">
        <v>9657</v>
      </c>
      <c r="B338" t="s">
        <v>74</v>
      </c>
      <c r="C338" t="s">
        <v>201</v>
      </c>
      <c r="D338">
        <v>26</v>
      </c>
      <c r="E338">
        <v>24</v>
      </c>
      <c r="F338">
        <v>2</v>
      </c>
      <c r="G338">
        <v>0</v>
      </c>
      <c r="H338">
        <v>26</v>
      </c>
      <c r="I338">
        <v>26</v>
      </c>
      <c r="J338">
        <v>0</v>
      </c>
      <c r="K338">
        <v>0</v>
      </c>
      <c r="L338">
        <v>26</v>
      </c>
      <c r="M338">
        <v>26</v>
      </c>
      <c r="N338">
        <v>0</v>
      </c>
      <c r="O338">
        <v>0</v>
      </c>
      <c r="P338">
        <v>0</v>
      </c>
      <c r="Q338">
        <v>0</v>
      </c>
      <c r="R338">
        <v>0</v>
      </c>
    </row>
    <row r="339" spans="1:18" x14ac:dyDescent="0.25">
      <c r="A339" t="s">
        <v>9658</v>
      </c>
      <c r="B339" t="s">
        <v>75</v>
      </c>
      <c r="C339" t="s">
        <v>202</v>
      </c>
      <c r="D339">
        <v>2</v>
      </c>
      <c r="E339">
        <v>2</v>
      </c>
      <c r="F339">
        <v>0</v>
      </c>
      <c r="G339">
        <v>0</v>
      </c>
      <c r="H339">
        <v>2</v>
      </c>
      <c r="I339">
        <v>2</v>
      </c>
      <c r="J339">
        <v>0</v>
      </c>
      <c r="K339">
        <v>0</v>
      </c>
      <c r="L339">
        <v>2</v>
      </c>
      <c r="M339">
        <v>2</v>
      </c>
      <c r="N339">
        <v>0</v>
      </c>
      <c r="O339">
        <v>0</v>
      </c>
      <c r="P339">
        <v>0</v>
      </c>
      <c r="Q339">
        <v>0</v>
      </c>
      <c r="R339">
        <v>0</v>
      </c>
    </row>
    <row r="340" spans="1:18" x14ac:dyDescent="0.25">
      <c r="A340" t="s">
        <v>9659</v>
      </c>
      <c r="B340" t="s">
        <v>74</v>
      </c>
      <c r="C340" t="s">
        <v>202</v>
      </c>
      <c r="D340">
        <v>8</v>
      </c>
      <c r="E340">
        <v>7</v>
      </c>
      <c r="F340">
        <v>1</v>
      </c>
      <c r="G340">
        <v>0</v>
      </c>
      <c r="H340">
        <v>8</v>
      </c>
      <c r="I340">
        <v>7</v>
      </c>
      <c r="J340">
        <v>1</v>
      </c>
      <c r="K340">
        <v>0</v>
      </c>
      <c r="L340">
        <v>8</v>
      </c>
      <c r="M340">
        <v>7</v>
      </c>
      <c r="N340">
        <v>1</v>
      </c>
      <c r="O340">
        <v>0</v>
      </c>
      <c r="P340">
        <v>0</v>
      </c>
      <c r="Q340">
        <v>0</v>
      </c>
      <c r="R340">
        <v>0</v>
      </c>
    </row>
    <row r="341" spans="1:18" x14ac:dyDescent="0.25">
      <c r="A341" t="s">
        <v>9660</v>
      </c>
      <c r="B341" t="s">
        <v>74</v>
      </c>
      <c r="C341" t="s">
        <v>203</v>
      </c>
      <c r="D341">
        <v>13</v>
      </c>
      <c r="E341">
        <v>12</v>
      </c>
      <c r="F341">
        <v>1</v>
      </c>
      <c r="G341">
        <v>0</v>
      </c>
      <c r="H341">
        <v>13</v>
      </c>
      <c r="I341">
        <v>12</v>
      </c>
      <c r="J341">
        <v>1</v>
      </c>
      <c r="K341">
        <v>0</v>
      </c>
      <c r="L341">
        <v>13</v>
      </c>
      <c r="M341">
        <v>12</v>
      </c>
      <c r="N341">
        <v>1</v>
      </c>
      <c r="O341">
        <v>0</v>
      </c>
      <c r="P341">
        <v>0</v>
      </c>
      <c r="Q341">
        <v>0</v>
      </c>
      <c r="R341">
        <v>0</v>
      </c>
    </row>
    <row r="342" spans="1:18" x14ac:dyDescent="0.25">
      <c r="A342" t="s">
        <v>9661</v>
      </c>
      <c r="B342" t="s">
        <v>74</v>
      </c>
      <c r="C342" t="s">
        <v>204</v>
      </c>
      <c r="D342">
        <v>6</v>
      </c>
      <c r="E342">
        <v>6</v>
      </c>
      <c r="F342">
        <v>0</v>
      </c>
      <c r="G342">
        <v>0</v>
      </c>
      <c r="H342">
        <v>6</v>
      </c>
      <c r="I342">
        <v>6</v>
      </c>
      <c r="J342">
        <v>0</v>
      </c>
      <c r="K342">
        <v>0</v>
      </c>
      <c r="L342">
        <v>4</v>
      </c>
      <c r="M342">
        <v>4</v>
      </c>
      <c r="N342">
        <v>0</v>
      </c>
      <c r="O342">
        <v>0</v>
      </c>
      <c r="P342">
        <v>0</v>
      </c>
      <c r="Q342">
        <v>2</v>
      </c>
      <c r="R342">
        <v>0</v>
      </c>
    </row>
    <row r="343" spans="1:18" x14ac:dyDescent="0.25">
      <c r="A343" t="s">
        <v>9662</v>
      </c>
      <c r="B343" t="s">
        <v>74</v>
      </c>
      <c r="C343" t="s">
        <v>205</v>
      </c>
      <c r="D343">
        <v>9</v>
      </c>
      <c r="E343">
        <v>8</v>
      </c>
      <c r="F343">
        <v>1</v>
      </c>
      <c r="G343">
        <v>0</v>
      </c>
      <c r="H343">
        <v>9</v>
      </c>
      <c r="I343">
        <v>8</v>
      </c>
      <c r="J343">
        <v>1</v>
      </c>
      <c r="K343">
        <v>0</v>
      </c>
      <c r="L343">
        <v>9</v>
      </c>
      <c r="M343">
        <v>8</v>
      </c>
      <c r="N343">
        <v>1</v>
      </c>
      <c r="O343">
        <v>0</v>
      </c>
      <c r="P343">
        <v>0</v>
      </c>
      <c r="Q343">
        <v>0</v>
      </c>
      <c r="R343">
        <v>0</v>
      </c>
    </row>
    <row r="344" spans="1:18" x14ac:dyDescent="0.25">
      <c r="A344" t="s">
        <v>9663</v>
      </c>
      <c r="B344" t="s">
        <v>75</v>
      </c>
      <c r="C344" t="s">
        <v>206</v>
      </c>
      <c r="D344">
        <v>1</v>
      </c>
      <c r="E344">
        <v>1</v>
      </c>
      <c r="F344">
        <v>0</v>
      </c>
      <c r="G344">
        <v>0</v>
      </c>
      <c r="H344">
        <v>1</v>
      </c>
      <c r="I344">
        <v>1</v>
      </c>
      <c r="J344">
        <v>0</v>
      </c>
      <c r="K344">
        <v>0</v>
      </c>
      <c r="L344">
        <v>1</v>
      </c>
      <c r="M344">
        <v>1</v>
      </c>
      <c r="N344">
        <v>0</v>
      </c>
      <c r="O344">
        <v>0</v>
      </c>
      <c r="P344">
        <v>0</v>
      </c>
      <c r="Q344">
        <v>0</v>
      </c>
      <c r="R344">
        <v>0</v>
      </c>
    </row>
    <row r="345" spans="1:18" x14ac:dyDescent="0.25">
      <c r="A345" t="s">
        <v>9664</v>
      </c>
      <c r="B345" t="s">
        <v>74</v>
      </c>
      <c r="C345" t="s">
        <v>206</v>
      </c>
      <c r="D345">
        <v>8</v>
      </c>
      <c r="E345">
        <v>6</v>
      </c>
      <c r="F345">
        <v>2</v>
      </c>
      <c r="G345">
        <v>0</v>
      </c>
      <c r="H345">
        <v>8</v>
      </c>
      <c r="I345">
        <v>6</v>
      </c>
      <c r="J345">
        <v>2</v>
      </c>
      <c r="K345">
        <v>0</v>
      </c>
      <c r="L345">
        <v>8</v>
      </c>
      <c r="M345">
        <v>6</v>
      </c>
      <c r="N345">
        <v>2</v>
      </c>
      <c r="O345">
        <v>0</v>
      </c>
      <c r="P345">
        <v>0</v>
      </c>
      <c r="Q345">
        <v>0</v>
      </c>
      <c r="R345">
        <v>0</v>
      </c>
    </row>
    <row r="346" spans="1:18" x14ac:dyDescent="0.25">
      <c r="A346" t="s">
        <v>9665</v>
      </c>
      <c r="B346" t="s">
        <v>74</v>
      </c>
      <c r="C346" t="s">
        <v>207</v>
      </c>
      <c r="D346">
        <v>6</v>
      </c>
      <c r="E346">
        <v>5</v>
      </c>
      <c r="F346">
        <v>1</v>
      </c>
      <c r="G346">
        <v>0</v>
      </c>
      <c r="H346">
        <v>6</v>
      </c>
      <c r="I346">
        <v>5</v>
      </c>
      <c r="J346">
        <v>1</v>
      </c>
      <c r="K346">
        <v>0</v>
      </c>
      <c r="L346">
        <v>6</v>
      </c>
      <c r="M346">
        <v>5</v>
      </c>
      <c r="N346">
        <v>1</v>
      </c>
      <c r="O346">
        <v>0</v>
      </c>
      <c r="P346">
        <v>0</v>
      </c>
      <c r="Q346">
        <v>0</v>
      </c>
      <c r="R346">
        <v>0</v>
      </c>
    </row>
    <row r="347" spans="1:18" x14ac:dyDescent="0.25">
      <c r="A347" t="s">
        <v>9666</v>
      </c>
      <c r="B347" t="s">
        <v>74</v>
      </c>
      <c r="C347" t="s">
        <v>208</v>
      </c>
      <c r="D347">
        <v>12</v>
      </c>
      <c r="E347">
        <v>9</v>
      </c>
      <c r="F347">
        <v>3</v>
      </c>
      <c r="G347">
        <v>0</v>
      </c>
      <c r="H347">
        <v>12</v>
      </c>
      <c r="I347">
        <v>9</v>
      </c>
      <c r="J347">
        <v>3</v>
      </c>
      <c r="K347">
        <v>0</v>
      </c>
      <c r="L347">
        <v>11</v>
      </c>
      <c r="M347">
        <v>8</v>
      </c>
      <c r="N347">
        <v>3</v>
      </c>
      <c r="O347">
        <v>0</v>
      </c>
      <c r="P347">
        <v>0</v>
      </c>
      <c r="Q347">
        <v>1</v>
      </c>
      <c r="R347">
        <v>0</v>
      </c>
    </row>
    <row r="348" spans="1:18" x14ac:dyDescent="0.25">
      <c r="A348" t="s">
        <v>9668</v>
      </c>
      <c r="B348" t="s">
        <v>74</v>
      </c>
      <c r="C348" t="s">
        <v>209</v>
      </c>
      <c r="D348">
        <v>7</v>
      </c>
      <c r="E348">
        <v>7</v>
      </c>
      <c r="F348">
        <v>0</v>
      </c>
      <c r="G348">
        <v>0</v>
      </c>
      <c r="H348">
        <v>7</v>
      </c>
      <c r="I348">
        <v>7</v>
      </c>
      <c r="J348">
        <v>0</v>
      </c>
      <c r="K348">
        <v>0</v>
      </c>
      <c r="L348">
        <v>7</v>
      </c>
      <c r="M348">
        <v>7</v>
      </c>
      <c r="N348">
        <v>0</v>
      </c>
      <c r="O348">
        <v>0</v>
      </c>
      <c r="P348">
        <v>0</v>
      </c>
      <c r="Q348">
        <v>0</v>
      </c>
      <c r="R348">
        <v>0</v>
      </c>
    </row>
    <row r="349" spans="1:18" x14ac:dyDescent="0.25">
      <c r="A349" t="s">
        <v>9669</v>
      </c>
      <c r="B349" t="s">
        <v>75</v>
      </c>
      <c r="C349" t="s">
        <v>210</v>
      </c>
      <c r="D349">
        <v>3</v>
      </c>
      <c r="E349">
        <v>2</v>
      </c>
      <c r="F349">
        <v>1</v>
      </c>
      <c r="G349">
        <v>0</v>
      </c>
      <c r="H349">
        <v>3</v>
      </c>
      <c r="I349">
        <v>2</v>
      </c>
      <c r="J349">
        <v>1</v>
      </c>
      <c r="K349">
        <v>0</v>
      </c>
      <c r="L349">
        <v>3</v>
      </c>
      <c r="M349">
        <v>2</v>
      </c>
      <c r="N349">
        <v>1</v>
      </c>
      <c r="O349">
        <v>0</v>
      </c>
      <c r="P349">
        <v>0</v>
      </c>
      <c r="Q349">
        <v>0</v>
      </c>
      <c r="R349">
        <v>0</v>
      </c>
    </row>
    <row r="350" spans="1:18" x14ac:dyDescent="0.25">
      <c r="A350" t="s">
        <v>9670</v>
      </c>
      <c r="B350" t="s">
        <v>74</v>
      </c>
      <c r="C350" t="s">
        <v>210</v>
      </c>
      <c r="D350">
        <v>79</v>
      </c>
      <c r="E350">
        <v>70</v>
      </c>
      <c r="F350">
        <v>8</v>
      </c>
      <c r="G350">
        <v>1</v>
      </c>
      <c r="H350">
        <v>79</v>
      </c>
      <c r="I350">
        <v>70</v>
      </c>
      <c r="J350">
        <v>8</v>
      </c>
      <c r="K350">
        <v>1</v>
      </c>
      <c r="L350">
        <v>71</v>
      </c>
      <c r="M350">
        <v>63</v>
      </c>
      <c r="N350">
        <v>8</v>
      </c>
      <c r="O350">
        <v>0</v>
      </c>
      <c r="P350">
        <v>0</v>
      </c>
      <c r="Q350">
        <v>8</v>
      </c>
      <c r="R350">
        <v>0</v>
      </c>
    </row>
    <row r="351" spans="1:18" x14ac:dyDescent="0.25">
      <c r="A351" t="s">
        <v>9671</v>
      </c>
      <c r="B351" t="s">
        <v>74</v>
      </c>
      <c r="C351" t="s">
        <v>211</v>
      </c>
      <c r="D351">
        <v>4</v>
      </c>
      <c r="E351">
        <v>4</v>
      </c>
      <c r="F351">
        <v>0</v>
      </c>
      <c r="G351">
        <v>0</v>
      </c>
      <c r="H351">
        <v>4</v>
      </c>
      <c r="I351">
        <v>4</v>
      </c>
      <c r="J351">
        <v>0</v>
      </c>
      <c r="K351">
        <v>0</v>
      </c>
      <c r="L351">
        <v>4</v>
      </c>
      <c r="M351">
        <v>4</v>
      </c>
      <c r="N351">
        <v>0</v>
      </c>
      <c r="O351">
        <v>0</v>
      </c>
      <c r="P351">
        <v>0</v>
      </c>
      <c r="Q351">
        <v>0</v>
      </c>
      <c r="R351">
        <v>0</v>
      </c>
    </row>
    <row r="352" spans="1:18" x14ac:dyDescent="0.25">
      <c r="A352" t="s">
        <v>9672</v>
      </c>
      <c r="B352" t="s">
        <v>74</v>
      </c>
      <c r="C352" t="s">
        <v>212</v>
      </c>
      <c r="D352">
        <v>21</v>
      </c>
      <c r="E352">
        <v>21</v>
      </c>
      <c r="F352">
        <v>0</v>
      </c>
      <c r="G352">
        <v>0</v>
      </c>
      <c r="H352">
        <v>21</v>
      </c>
      <c r="I352">
        <v>21</v>
      </c>
      <c r="J352">
        <v>0</v>
      </c>
      <c r="K352">
        <v>0</v>
      </c>
      <c r="L352">
        <v>20</v>
      </c>
      <c r="M352">
        <v>20</v>
      </c>
      <c r="N352">
        <v>0</v>
      </c>
      <c r="O352">
        <v>0</v>
      </c>
      <c r="P352">
        <v>0</v>
      </c>
      <c r="Q352">
        <v>1</v>
      </c>
      <c r="R352">
        <v>0</v>
      </c>
    </row>
    <row r="353" spans="1:18" x14ac:dyDescent="0.25">
      <c r="A353" t="s">
        <v>9673</v>
      </c>
      <c r="B353" t="s">
        <v>74</v>
      </c>
      <c r="C353" t="s">
        <v>213</v>
      </c>
      <c r="D353">
        <v>23</v>
      </c>
      <c r="E353">
        <v>19</v>
      </c>
      <c r="F353">
        <v>4</v>
      </c>
      <c r="G353">
        <v>0</v>
      </c>
      <c r="H353">
        <v>23</v>
      </c>
      <c r="I353">
        <v>19</v>
      </c>
      <c r="J353">
        <v>4</v>
      </c>
      <c r="K353">
        <v>0</v>
      </c>
      <c r="L353">
        <v>21</v>
      </c>
      <c r="M353">
        <v>17</v>
      </c>
      <c r="N353">
        <v>4</v>
      </c>
      <c r="O353">
        <v>0</v>
      </c>
      <c r="P353">
        <v>0</v>
      </c>
      <c r="Q353">
        <v>2</v>
      </c>
      <c r="R353">
        <v>0</v>
      </c>
    </row>
    <row r="354" spans="1:18" x14ac:dyDescent="0.25">
      <c r="A354" t="s">
        <v>9674</v>
      </c>
      <c r="B354" t="s">
        <v>75</v>
      </c>
      <c r="C354" t="s">
        <v>214</v>
      </c>
      <c r="D354">
        <v>1</v>
      </c>
      <c r="E354">
        <v>1</v>
      </c>
      <c r="F354">
        <v>0</v>
      </c>
      <c r="G354">
        <v>0</v>
      </c>
      <c r="H354">
        <v>1</v>
      </c>
      <c r="I354">
        <v>1</v>
      </c>
      <c r="J354">
        <v>0</v>
      </c>
      <c r="K354">
        <v>0</v>
      </c>
      <c r="L354">
        <v>1</v>
      </c>
      <c r="M354">
        <v>1</v>
      </c>
      <c r="N354">
        <v>0</v>
      </c>
      <c r="O354">
        <v>0</v>
      </c>
      <c r="P354">
        <v>0</v>
      </c>
      <c r="Q354">
        <v>0</v>
      </c>
      <c r="R354">
        <v>0</v>
      </c>
    </row>
    <row r="355" spans="1:18" x14ac:dyDescent="0.25">
      <c r="A355" t="s">
        <v>9675</v>
      </c>
      <c r="B355" t="s">
        <v>74</v>
      </c>
      <c r="C355" t="s">
        <v>214</v>
      </c>
      <c r="D355">
        <v>11</v>
      </c>
      <c r="E355">
        <v>9</v>
      </c>
      <c r="F355">
        <v>2</v>
      </c>
      <c r="G355">
        <v>0</v>
      </c>
      <c r="H355">
        <v>11</v>
      </c>
      <c r="I355">
        <v>9</v>
      </c>
      <c r="J355">
        <v>2</v>
      </c>
      <c r="K355">
        <v>0</v>
      </c>
      <c r="L355">
        <v>11</v>
      </c>
      <c r="M355">
        <v>9</v>
      </c>
      <c r="N355">
        <v>2</v>
      </c>
      <c r="O355">
        <v>0</v>
      </c>
      <c r="P355">
        <v>0</v>
      </c>
      <c r="Q355">
        <v>0</v>
      </c>
      <c r="R355">
        <v>0</v>
      </c>
    </row>
    <row r="356" spans="1:18" x14ac:dyDescent="0.25">
      <c r="A356" t="s">
        <v>9676</v>
      </c>
      <c r="B356" t="s">
        <v>74</v>
      </c>
      <c r="C356" t="s">
        <v>215</v>
      </c>
      <c r="D356">
        <v>3</v>
      </c>
      <c r="E356">
        <v>3</v>
      </c>
      <c r="F356">
        <v>0</v>
      </c>
      <c r="G356">
        <v>0</v>
      </c>
      <c r="H356">
        <v>3</v>
      </c>
      <c r="I356">
        <v>3</v>
      </c>
      <c r="J356">
        <v>0</v>
      </c>
      <c r="K356">
        <v>0</v>
      </c>
      <c r="L356">
        <v>3</v>
      </c>
      <c r="M356">
        <v>3</v>
      </c>
      <c r="N356">
        <v>0</v>
      </c>
      <c r="O356">
        <v>0</v>
      </c>
      <c r="P356">
        <v>0</v>
      </c>
      <c r="Q356">
        <v>0</v>
      </c>
      <c r="R356">
        <v>0</v>
      </c>
    </row>
    <row r="357" spans="1:18" x14ac:dyDescent="0.25">
      <c r="A357" t="s">
        <v>9677</v>
      </c>
      <c r="B357" t="s">
        <v>75</v>
      </c>
      <c r="C357" t="s">
        <v>216</v>
      </c>
      <c r="D357">
        <v>2</v>
      </c>
      <c r="E357">
        <v>1</v>
      </c>
      <c r="F357">
        <v>1</v>
      </c>
      <c r="G357">
        <v>0</v>
      </c>
      <c r="H357">
        <v>2</v>
      </c>
      <c r="I357">
        <v>1</v>
      </c>
      <c r="J357">
        <v>1</v>
      </c>
      <c r="K357">
        <v>0</v>
      </c>
      <c r="L357">
        <v>2</v>
      </c>
      <c r="M357">
        <v>1</v>
      </c>
      <c r="N357">
        <v>1</v>
      </c>
      <c r="O357">
        <v>0</v>
      </c>
      <c r="P357">
        <v>0</v>
      </c>
      <c r="Q357">
        <v>0</v>
      </c>
      <c r="R357">
        <v>0</v>
      </c>
    </row>
    <row r="358" spans="1:18" x14ac:dyDescent="0.25">
      <c r="A358" t="s">
        <v>9678</v>
      </c>
      <c r="B358" t="s">
        <v>74</v>
      </c>
      <c r="C358" t="s">
        <v>216</v>
      </c>
      <c r="D358">
        <v>17</v>
      </c>
      <c r="E358">
        <v>16</v>
      </c>
      <c r="F358">
        <v>1</v>
      </c>
      <c r="G358">
        <v>0</v>
      </c>
      <c r="H358">
        <v>17</v>
      </c>
      <c r="I358">
        <v>16</v>
      </c>
      <c r="J358">
        <v>1</v>
      </c>
      <c r="K358">
        <v>0</v>
      </c>
      <c r="L358">
        <v>16</v>
      </c>
      <c r="M358">
        <v>15</v>
      </c>
      <c r="N358">
        <v>1</v>
      </c>
      <c r="O358">
        <v>0</v>
      </c>
      <c r="P358">
        <v>0</v>
      </c>
      <c r="Q358">
        <v>1</v>
      </c>
      <c r="R358">
        <v>0</v>
      </c>
    </row>
    <row r="359" spans="1:18" x14ac:dyDescent="0.25">
      <c r="A359" t="s">
        <v>9679</v>
      </c>
      <c r="B359" t="s">
        <v>74</v>
      </c>
      <c r="C359" t="s">
        <v>217</v>
      </c>
      <c r="D359">
        <v>3</v>
      </c>
      <c r="E359">
        <v>3</v>
      </c>
      <c r="F359">
        <v>0</v>
      </c>
      <c r="G359">
        <v>0</v>
      </c>
      <c r="H359">
        <v>3</v>
      </c>
      <c r="I359">
        <v>3</v>
      </c>
      <c r="J359">
        <v>0</v>
      </c>
      <c r="K359">
        <v>0</v>
      </c>
      <c r="L359">
        <v>3</v>
      </c>
      <c r="M359">
        <v>3</v>
      </c>
      <c r="N359">
        <v>0</v>
      </c>
      <c r="O359">
        <v>0</v>
      </c>
      <c r="P359">
        <v>0</v>
      </c>
      <c r="Q359">
        <v>0</v>
      </c>
      <c r="R359">
        <v>0</v>
      </c>
    </row>
    <row r="360" spans="1:18" x14ac:dyDescent="0.25">
      <c r="A360" t="s">
        <v>9680</v>
      </c>
      <c r="B360" t="s">
        <v>75</v>
      </c>
      <c r="C360" t="s">
        <v>218</v>
      </c>
      <c r="D360">
        <v>5</v>
      </c>
      <c r="E360">
        <v>5</v>
      </c>
      <c r="F360">
        <v>0</v>
      </c>
      <c r="G360">
        <v>0</v>
      </c>
      <c r="H360">
        <v>5</v>
      </c>
      <c r="I360">
        <v>5</v>
      </c>
      <c r="J360">
        <v>0</v>
      </c>
      <c r="K360">
        <v>0</v>
      </c>
      <c r="L360">
        <v>5</v>
      </c>
      <c r="M360">
        <v>5</v>
      </c>
      <c r="N360">
        <v>0</v>
      </c>
      <c r="O360">
        <v>0</v>
      </c>
      <c r="P360">
        <v>0</v>
      </c>
      <c r="Q360">
        <v>0</v>
      </c>
      <c r="R360">
        <v>0</v>
      </c>
    </row>
    <row r="361" spans="1:18" x14ac:dyDescent="0.25">
      <c r="A361" t="s">
        <v>9681</v>
      </c>
      <c r="B361" t="s">
        <v>74</v>
      </c>
      <c r="C361" t="s">
        <v>218</v>
      </c>
      <c r="D361">
        <v>115</v>
      </c>
      <c r="E361">
        <v>108</v>
      </c>
      <c r="F361">
        <v>6</v>
      </c>
      <c r="G361">
        <v>1</v>
      </c>
      <c r="H361">
        <v>115</v>
      </c>
      <c r="I361">
        <v>108</v>
      </c>
      <c r="J361">
        <v>6</v>
      </c>
      <c r="K361">
        <v>1</v>
      </c>
      <c r="L361">
        <v>103</v>
      </c>
      <c r="M361">
        <v>97</v>
      </c>
      <c r="N361">
        <v>5</v>
      </c>
      <c r="O361">
        <v>1</v>
      </c>
      <c r="P361">
        <v>0</v>
      </c>
      <c r="Q361">
        <v>12</v>
      </c>
      <c r="R361">
        <v>0</v>
      </c>
    </row>
    <row r="362" spans="1:18" x14ac:dyDescent="0.25">
      <c r="A362" t="s">
        <v>9682</v>
      </c>
      <c r="B362" t="s">
        <v>74</v>
      </c>
      <c r="C362" t="s">
        <v>219</v>
      </c>
      <c r="D362">
        <v>23</v>
      </c>
      <c r="E362">
        <v>21</v>
      </c>
      <c r="F362">
        <v>2</v>
      </c>
      <c r="G362">
        <v>0</v>
      </c>
      <c r="H362">
        <v>23</v>
      </c>
      <c r="I362">
        <v>21</v>
      </c>
      <c r="J362">
        <v>2</v>
      </c>
      <c r="K362">
        <v>0</v>
      </c>
      <c r="L362">
        <v>21</v>
      </c>
      <c r="M362">
        <v>20</v>
      </c>
      <c r="N362">
        <v>1</v>
      </c>
      <c r="O362">
        <v>0</v>
      </c>
      <c r="P362">
        <v>0</v>
      </c>
      <c r="Q362">
        <v>2</v>
      </c>
      <c r="R362">
        <v>0</v>
      </c>
    </row>
    <row r="363" spans="1:18" x14ac:dyDescent="0.25">
      <c r="A363" t="s">
        <v>9683</v>
      </c>
      <c r="B363" t="s">
        <v>74</v>
      </c>
      <c r="C363" t="s">
        <v>220</v>
      </c>
      <c r="D363">
        <v>3</v>
      </c>
      <c r="E363">
        <v>3</v>
      </c>
      <c r="F363">
        <v>0</v>
      </c>
      <c r="G363">
        <v>0</v>
      </c>
      <c r="H363">
        <v>3</v>
      </c>
      <c r="I363">
        <v>3</v>
      </c>
      <c r="J363">
        <v>0</v>
      </c>
      <c r="K363">
        <v>0</v>
      </c>
      <c r="L363">
        <v>2</v>
      </c>
      <c r="M363">
        <v>2</v>
      </c>
      <c r="N363">
        <v>0</v>
      </c>
      <c r="O363">
        <v>0</v>
      </c>
      <c r="P363">
        <v>0</v>
      </c>
      <c r="Q363">
        <v>1</v>
      </c>
      <c r="R363">
        <v>0</v>
      </c>
    </row>
    <row r="364" spans="1:18" x14ac:dyDescent="0.25">
      <c r="A364" t="s">
        <v>9684</v>
      </c>
      <c r="B364" t="s">
        <v>74</v>
      </c>
      <c r="C364" t="s">
        <v>221</v>
      </c>
      <c r="D364">
        <v>17</v>
      </c>
      <c r="E364">
        <v>14</v>
      </c>
      <c r="F364">
        <v>3</v>
      </c>
      <c r="G364">
        <v>0</v>
      </c>
      <c r="H364">
        <v>17</v>
      </c>
      <c r="I364">
        <v>15</v>
      </c>
      <c r="J364">
        <v>2</v>
      </c>
      <c r="K364">
        <v>0</v>
      </c>
      <c r="L364">
        <v>16</v>
      </c>
      <c r="M364">
        <v>14</v>
      </c>
      <c r="N364">
        <v>2</v>
      </c>
      <c r="O364">
        <v>0</v>
      </c>
      <c r="P364">
        <v>0</v>
      </c>
      <c r="Q364">
        <v>1</v>
      </c>
      <c r="R364">
        <v>0</v>
      </c>
    </row>
    <row r="365" spans="1:18" x14ac:dyDescent="0.25">
      <c r="A365" t="s">
        <v>9685</v>
      </c>
      <c r="B365" t="s">
        <v>74</v>
      </c>
      <c r="C365" t="s">
        <v>222</v>
      </c>
      <c r="D365">
        <v>7</v>
      </c>
      <c r="E365">
        <v>6</v>
      </c>
      <c r="F365">
        <v>1</v>
      </c>
      <c r="G365">
        <v>0</v>
      </c>
      <c r="H365">
        <v>7</v>
      </c>
      <c r="I365">
        <v>6</v>
      </c>
      <c r="J365">
        <v>1</v>
      </c>
      <c r="K365">
        <v>0</v>
      </c>
      <c r="L365">
        <v>7</v>
      </c>
      <c r="M365">
        <v>6</v>
      </c>
      <c r="N365">
        <v>1</v>
      </c>
      <c r="O365">
        <v>0</v>
      </c>
      <c r="P365">
        <v>0</v>
      </c>
      <c r="Q365">
        <v>0</v>
      </c>
      <c r="R365">
        <v>0</v>
      </c>
    </row>
    <row r="366" spans="1:18" x14ac:dyDescent="0.25">
      <c r="A366" t="s">
        <v>9686</v>
      </c>
      <c r="B366" t="s">
        <v>75</v>
      </c>
      <c r="C366" t="s">
        <v>223</v>
      </c>
      <c r="D366">
        <v>3</v>
      </c>
      <c r="E366">
        <v>3</v>
      </c>
      <c r="F366">
        <v>0</v>
      </c>
      <c r="G366">
        <v>0</v>
      </c>
      <c r="H366">
        <v>3</v>
      </c>
      <c r="I366">
        <v>3</v>
      </c>
      <c r="J366">
        <v>0</v>
      </c>
      <c r="K366">
        <v>0</v>
      </c>
      <c r="L366">
        <v>2</v>
      </c>
      <c r="M366">
        <v>2</v>
      </c>
      <c r="N366">
        <v>0</v>
      </c>
      <c r="O366">
        <v>0</v>
      </c>
      <c r="P366">
        <v>0</v>
      </c>
      <c r="Q366">
        <v>1</v>
      </c>
      <c r="R366">
        <v>0</v>
      </c>
    </row>
    <row r="367" spans="1:18" x14ac:dyDescent="0.25">
      <c r="A367" t="s">
        <v>9687</v>
      </c>
      <c r="B367" t="s">
        <v>74</v>
      </c>
      <c r="C367" t="s">
        <v>223</v>
      </c>
      <c r="D367">
        <v>23</v>
      </c>
      <c r="E367">
        <v>22</v>
      </c>
      <c r="F367">
        <v>1</v>
      </c>
      <c r="G367">
        <v>0</v>
      </c>
      <c r="H367">
        <v>23</v>
      </c>
      <c r="I367">
        <v>22</v>
      </c>
      <c r="J367">
        <v>1</v>
      </c>
      <c r="K367">
        <v>0</v>
      </c>
      <c r="L367">
        <v>20</v>
      </c>
      <c r="M367">
        <v>20</v>
      </c>
      <c r="N367">
        <v>0</v>
      </c>
      <c r="O367">
        <v>0</v>
      </c>
      <c r="P367">
        <v>0</v>
      </c>
      <c r="Q367">
        <v>3</v>
      </c>
      <c r="R367">
        <v>0</v>
      </c>
    </row>
    <row r="368" spans="1:18" x14ac:dyDescent="0.25">
      <c r="A368" t="s">
        <v>9688</v>
      </c>
      <c r="B368" t="s">
        <v>74</v>
      </c>
      <c r="C368" t="s">
        <v>224</v>
      </c>
      <c r="D368">
        <v>2</v>
      </c>
      <c r="E368">
        <v>2</v>
      </c>
      <c r="F368">
        <v>0</v>
      </c>
      <c r="G368">
        <v>0</v>
      </c>
      <c r="H368">
        <v>2</v>
      </c>
      <c r="I368">
        <v>2</v>
      </c>
      <c r="J368">
        <v>0</v>
      </c>
      <c r="K368">
        <v>0</v>
      </c>
      <c r="L368">
        <v>2</v>
      </c>
      <c r="M368">
        <v>2</v>
      </c>
      <c r="N368">
        <v>0</v>
      </c>
      <c r="O368">
        <v>0</v>
      </c>
      <c r="P368">
        <v>0</v>
      </c>
      <c r="Q368">
        <v>0</v>
      </c>
      <c r="R368">
        <v>0</v>
      </c>
    </row>
    <row r="369" spans="1:18" x14ac:dyDescent="0.25">
      <c r="A369" t="s">
        <v>9689</v>
      </c>
      <c r="B369" t="s">
        <v>74</v>
      </c>
      <c r="C369" t="s">
        <v>225</v>
      </c>
      <c r="D369">
        <v>17</v>
      </c>
      <c r="E369">
        <v>13</v>
      </c>
      <c r="F369">
        <v>4</v>
      </c>
      <c r="G369">
        <v>0</v>
      </c>
      <c r="H369">
        <v>17</v>
      </c>
      <c r="I369">
        <v>15</v>
      </c>
      <c r="J369">
        <v>2</v>
      </c>
      <c r="K369">
        <v>0</v>
      </c>
      <c r="L369">
        <v>17</v>
      </c>
      <c r="M369">
        <v>15</v>
      </c>
      <c r="N369">
        <v>2</v>
      </c>
      <c r="O369">
        <v>0</v>
      </c>
      <c r="P369">
        <v>0</v>
      </c>
      <c r="Q369">
        <v>0</v>
      </c>
      <c r="R369">
        <v>0</v>
      </c>
    </row>
    <row r="370" spans="1:18" x14ac:dyDescent="0.25">
      <c r="A370" t="s">
        <v>9690</v>
      </c>
      <c r="B370" t="s">
        <v>74</v>
      </c>
      <c r="C370" t="s">
        <v>226</v>
      </c>
      <c r="D370">
        <v>21</v>
      </c>
      <c r="E370">
        <v>20</v>
      </c>
      <c r="F370">
        <v>1</v>
      </c>
      <c r="G370">
        <v>0</v>
      </c>
      <c r="H370">
        <v>21</v>
      </c>
      <c r="I370">
        <v>20</v>
      </c>
      <c r="J370">
        <v>1</v>
      </c>
      <c r="K370">
        <v>0</v>
      </c>
      <c r="L370">
        <v>19</v>
      </c>
      <c r="M370">
        <v>19</v>
      </c>
      <c r="N370">
        <v>0</v>
      </c>
      <c r="O370">
        <v>0</v>
      </c>
      <c r="P370">
        <v>0</v>
      </c>
      <c r="Q370">
        <v>2</v>
      </c>
      <c r="R370">
        <v>0</v>
      </c>
    </row>
    <row r="371" spans="1:18" x14ac:dyDescent="0.25">
      <c r="A371" t="s">
        <v>9691</v>
      </c>
      <c r="B371" t="s">
        <v>74</v>
      </c>
      <c r="C371" t="s">
        <v>227</v>
      </c>
      <c r="D371">
        <v>12</v>
      </c>
      <c r="E371">
        <v>11</v>
      </c>
      <c r="F371">
        <v>1</v>
      </c>
      <c r="G371">
        <v>0</v>
      </c>
      <c r="H371">
        <v>12</v>
      </c>
      <c r="I371">
        <v>12</v>
      </c>
      <c r="J371">
        <v>0</v>
      </c>
      <c r="K371">
        <v>0</v>
      </c>
      <c r="L371">
        <v>12</v>
      </c>
      <c r="M371">
        <v>12</v>
      </c>
      <c r="N371">
        <v>0</v>
      </c>
      <c r="O371">
        <v>0</v>
      </c>
      <c r="P371">
        <v>0</v>
      </c>
      <c r="Q371">
        <v>0</v>
      </c>
      <c r="R371">
        <v>0</v>
      </c>
    </row>
    <row r="372" spans="1:18" x14ac:dyDescent="0.25">
      <c r="A372" t="s">
        <v>9692</v>
      </c>
      <c r="B372" t="s">
        <v>75</v>
      </c>
      <c r="C372" t="s">
        <v>228</v>
      </c>
      <c r="D372">
        <v>1</v>
      </c>
      <c r="E372">
        <v>1</v>
      </c>
      <c r="F372">
        <v>0</v>
      </c>
      <c r="G372">
        <v>0</v>
      </c>
      <c r="H372">
        <v>1</v>
      </c>
      <c r="I372">
        <v>1</v>
      </c>
      <c r="J372">
        <v>0</v>
      </c>
      <c r="K372">
        <v>0</v>
      </c>
      <c r="L372">
        <v>0</v>
      </c>
      <c r="M372">
        <v>0</v>
      </c>
      <c r="N372">
        <v>0</v>
      </c>
      <c r="O372">
        <v>0</v>
      </c>
      <c r="P372">
        <v>0</v>
      </c>
      <c r="Q372">
        <v>1</v>
      </c>
      <c r="R372">
        <v>0</v>
      </c>
    </row>
    <row r="373" spans="1:18" x14ac:dyDescent="0.25">
      <c r="A373" t="s">
        <v>9693</v>
      </c>
      <c r="B373" t="s">
        <v>74</v>
      </c>
      <c r="C373" t="s">
        <v>228</v>
      </c>
      <c r="D373">
        <v>3</v>
      </c>
      <c r="E373">
        <v>3</v>
      </c>
      <c r="F373">
        <v>0</v>
      </c>
      <c r="G373">
        <v>0</v>
      </c>
      <c r="H373">
        <v>3</v>
      </c>
      <c r="I373">
        <v>3</v>
      </c>
      <c r="J373">
        <v>0</v>
      </c>
      <c r="K373">
        <v>0</v>
      </c>
      <c r="L373">
        <v>3</v>
      </c>
      <c r="M373">
        <v>3</v>
      </c>
      <c r="N373">
        <v>0</v>
      </c>
      <c r="O373">
        <v>0</v>
      </c>
      <c r="P373">
        <v>0</v>
      </c>
      <c r="Q373">
        <v>0</v>
      </c>
      <c r="R373">
        <v>0</v>
      </c>
    </row>
    <row r="374" spans="1:18" x14ac:dyDescent="0.25">
      <c r="A374" t="s">
        <v>9694</v>
      </c>
      <c r="B374" t="s">
        <v>75</v>
      </c>
      <c r="C374" t="s">
        <v>229</v>
      </c>
      <c r="D374">
        <v>2</v>
      </c>
      <c r="E374">
        <v>1</v>
      </c>
      <c r="F374">
        <v>1</v>
      </c>
      <c r="G374">
        <v>0</v>
      </c>
      <c r="H374">
        <v>2</v>
      </c>
      <c r="I374">
        <v>1</v>
      </c>
      <c r="J374">
        <v>1</v>
      </c>
      <c r="K374">
        <v>0</v>
      </c>
      <c r="L374">
        <v>2</v>
      </c>
      <c r="M374">
        <v>1</v>
      </c>
      <c r="N374">
        <v>1</v>
      </c>
      <c r="O374">
        <v>0</v>
      </c>
      <c r="P374">
        <v>0</v>
      </c>
      <c r="Q374">
        <v>0</v>
      </c>
      <c r="R374">
        <v>0</v>
      </c>
    </row>
    <row r="375" spans="1:18" x14ac:dyDescent="0.25">
      <c r="A375" t="s">
        <v>9695</v>
      </c>
      <c r="B375" t="s">
        <v>74</v>
      </c>
      <c r="C375" t="s">
        <v>229</v>
      </c>
      <c r="D375">
        <v>25</v>
      </c>
      <c r="E375">
        <v>22</v>
      </c>
      <c r="F375">
        <v>3</v>
      </c>
      <c r="G375">
        <v>0</v>
      </c>
      <c r="H375">
        <v>25</v>
      </c>
      <c r="I375">
        <v>22</v>
      </c>
      <c r="J375">
        <v>3</v>
      </c>
      <c r="K375">
        <v>0</v>
      </c>
      <c r="L375">
        <v>23</v>
      </c>
      <c r="M375">
        <v>20</v>
      </c>
      <c r="N375">
        <v>3</v>
      </c>
      <c r="O375">
        <v>0</v>
      </c>
      <c r="P375">
        <v>0</v>
      </c>
      <c r="Q375">
        <v>2</v>
      </c>
      <c r="R375">
        <v>0</v>
      </c>
    </row>
    <row r="376" spans="1:18" x14ac:dyDescent="0.25">
      <c r="A376" t="s">
        <v>9696</v>
      </c>
      <c r="B376" t="s">
        <v>75</v>
      </c>
      <c r="C376" t="s">
        <v>230</v>
      </c>
      <c r="D376">
        <v>1</v>
      </c>
      <c r="E376">
        <v>1</v>
      </c>
      <c r="F376">
        <v>0</v>
      </c>
      <c r="G376">
        <v>0</v>
      </c>
      <c r="H376">
        <v>1</v>
      </c>
      <c r="I376">
        <v>1</v>
      </c>
      <c r="J376">
        <v>0</v>
      </c>
      <c r="K376">
        <v>0</v>
      </c>
      <c r="L376">
        <v>1</v>
      </c>
      <c r="M376">
        <v>1</v>
      </c>
      <c r="N376">
        <v>0</v>
      </c>
      <c r="O376">
        <v>0</v>
      </c>
      <c r="P376">
        <v>0</v>
      </c>
      <c r="Q376">
        <v>0</v>
      </c>
      <c r="R376">
        <v>0</v>
      </c>
    </row>
    <row r="377" spans="1:18" x14ac:dyDescent="0.25">
      <c r="A377" t="s">
        <v>9697</v>
      </c>
      <c r="B377" t="s">
        <v>74</v>
      </c>
      <c r="C377" t="s">
        <v>230</v>
      </c>
      <c r="D377">
        <v>30</v>
      </c>
      <c r="E377">
        <v>25</v>
      </c>
      <c r="F377">
        <v>4</v>
      </c>
      <c r="G377">
        <v>1</v>
      </c>
      <c r="H377">
        <v>30</v>
      </c>
      <c r="I377">
        <v>25</v>
      </c>
      <c r="J377">
        <v>5</v>
      </c>
      <c r="K377">
        <v>0</v>
      </c>
      <c r="L377">
        <v>28</v>
      </c>
      <c r="M377">
        <v>23</v>
      </c>
      <c r="N377">
        <v>5</v>
      </c>
      <c r="O377">
        <v>0</v>
      </c>
      <c r="P377">
        <v>0</v>
      </c>
      <c r="Q377">
        <v>2</v>
      </c>
      <c r="R377">
        <v>0</v>
      </c>
    </row>
    <row r="378" spans="1:18" x14ac:dyDescent="0.25">
      <c r="A378" t="s">
        <v>9698</v>
      </c>
      <c r="B378" t="s">
        <v>75</v>
      </c>
      <c r="C378" t="s">
        <v>231</v>
      </c>
      <c r="D378">
        <v>2</v>
      </c>
      <c r="E378">
        <v>2</v>
      </c>
      <c r="F378">
        <v>0</v>
      </c>
      <c r="G378">
        <v>0</v>
      </c>
      <c r="H378">
        <v>2</v>
      </c>
      <c r="I378">
        <v>2</v>
      </c>
      <c r="J378">
        <v>0</v>
      </c>
      <c r="K378">
        <v>0</v>
      </c>
      <c r="L378">
        <v>2</v>
      </c>
      <c r="M378">
        <v>2</v>
      </c>
      <c r="N378">
        <v>0</v>
      </c>
      <c r="O378">
        <v>0</v>
      </c>
      <c r="P378">
        <v>0</v>
      </c>
      <c r="Q378">
        <v>0</v>
      </c>
      <c r="R378">
        <v>0</v>
      </c>
    </row>
    <row r="379" spans="1:18" x14ac:dyDescent="0.25">
      <c r="A379" t="s">
        <v>9699</v>
      </c>
      <c r="B379" t="s">
        <v>74</v>
      </c>
      <c r="C379" t="s">
        <v>231</v>
      </c>
      <c r="D379">
        <v>11</v>
      </c>
      <c r="E379">
        <v>9</v>
      </c>
      <c r="F379">
        <v>2</v>
      </c>
      <c r="G379">
        <v>0</v>
      </c>
      <c r="H379">
        <v>11</v>
      </c>
      <c r="I379">
        <v>9</v>
      </c>
      <c r="J379">
        <v>2</v>
      </c>
      <c r="K379">
        <v>0</v>
      </c>
      <c r="L379">
        <v>10</v>
      </c>
      <c r="M379">
        <v>8</v>
      </c>
      <c r="N379">
        <v>2</v>
      </c>
      <c r="O379">
        <v>0</v>
      </c>
      <c r="P379">
        <v>0</v>
      </c>
      <c r="Q379">
        <v>1</v>
      </c>
      <c r="R379">
        <v>0</v>
      </c>
    </row>
    <row r="380" spans="1:18" x14ac:dyDescent="0.25">
      <c r="A380" t="s">
        <v>9700</v>
      </c>
      <c r="B380" t="s">
        <v>75</v>
      </c>
      <c r="C380" t="s">
        <v>232</v>
      </c>
      <c r="D380">
        <v>2</v>
      </c>
      <c r="E380">
        <v>2</v>
      </c>
      <c r="F380">
        <v>0</v>
      </c>
      <c r="G380">
        <v>0</v>
      </c>
      <c r="H380">
        <v>1</v>
      </c>
      <c r="I380">
        <v>1</v>
      </c>
      <c r="J380">
        <v>0</v>
      </c>
      <c r="K380">
        <v>0</v>
      </c>
      <c r="L380">
        <v>1</v>
      </c>
      <c r="M380">
        <v>1</v>
      </c>
      <c r="N380">
        <v>0</v>
      </c>
      <c r="O380">
        <v>0</v>
      </c>
      <c r="P380">
        <v>1</v>
      </c>
      <c r="Q380">
        <v>1</v>
      </c>
      <c r="R380">
        <v>0</v>
      </c>
    </row>
    <row r="381" spans="1:18" x14ac:dyDescent="0.25">
      <c r="A381" t="s">
        <v>9701</v>
      </c>
      <c r="B381" t="s">
        <v>74</v>
      </c>
      <c r="C381" t="s">
        <v>232</v>
      </c>
      <c r="D381">
        <v>13</v>
      </c>
      <c r="E381">
        <v>11</v>
      </c>
      <c r="F381">
        <v>1</v>
      </c>
      <c r="G381">
        <v>1</v>
      </c>
      <c r="H381">
        <v>13</v>
      </c>
      <c r="I381">
        <v>11</v>
      </c>
      <c r="J381">
        <v>1</v>
      </c>
      <c r="K381">
        <v>1</v>
      </c>
      <c r="L381">
        <v>10</v>
      </c>
      <c r="M381">
        <v>8</v>
      </c>
      <c r="N381">
        <v>1</v>
      </c>
      <c r="O381">
        <v>1</v>
      </c>
      <c r="P381">
        <v>0</v>
      </c>
      <c r="Q381">
        <v>3</v>
      </c>
      <c r="R381">
        <v>0</v>
      </c>
    </row>
    <row r="382" spans="1:18" x14ac:dyDescent="0.25">
      <c r="A382" t="s">
        <v>9702</v>
      </c>
      <c r="B382" t="s">
        <v>74</v>
      </c>
      <c r="C382" t="s">
        <v>233</v>
      </c>
      <c r="D382">
        <v>13</v>
      </c>
      <c r="E382">
        <v>12</v>
      </c>
      <c r="F382">
        <v>1</v>
      </c>
      <c r="G382">
        <v>0</v>
      </c>
      <c r="H382">
        <v>13</v>
      </c>
      <c r="I382">
        <v>12</v>
      </c>
      <c r="J382">
        <v>1</v>
      </c>
      <c r="K382">
        <v>0</v>
      </c>
      <c r="L382">
        <v>13</v>
      </c>
      <c r="M382">
        <v>12</v>
      </c>
      <c r="N382">
        <v>1</v>
      </c>
      <c r="O382">
        <v>0</v>
      </c>
      <c r="P382">
        <v>0</v>
      </c>
      <c r="Q382">
        <v>0</v>
      </c>
      <c r="R382">
        <v>0</v>
      </c>
    </row>
    <row r="383" spans="1:18" x14ac:dyDescent="0.25">
      <c r="A383" t="s">
        <v>9703</v>
      </c>
      <c r="B383" t="s">
        <v>75</v>
      </c>
      <c r="C383" t="s">
        <v>234</v>
      </c>
      <c r="D383">
        <v>3</v>
      </c>
      <c r="E383">
        <v>3</v>
      </c>
      <c r="F383">
        <v>0</v>
      </c>
      <c r="G383">
        <v>0</v>
      </c>
      <c r="H383">
        <v>3</v>
      </c>
      <c r="I383">
        <v>3</v>
      </c>
      <c r="J383">
        <v>0</v>
      </c>
      <c r="K383">
        <v>0</v>
      </c>
      <c r="L383">
        <v>3</v>
      </c>
      <c r="M383">
        <v>3</v>
      </c>
      <c r="N383">
        <v>0</v>
      </c>
      <c r="O383">
        <v>0</v>
      </c>
      <c r="P383">
        <v>0</v>
      </c>
      <c r="Q383">
        <v>0</v>
      </c>
      <c r="R383">
        <v>0</v>
      </c>
    </row>
    <row r="384" spans="1:18" x14ac:dyDescent="0.25">
      <c r="A384" t="s">
        <v>9704</v>
      </c>
      <c r="B384" t="s">
        <v>74</v>
      </c>
      <c r="C384" t="s">
        <v>234</v>
      </c>
      <c r="D384">
        <v>54</v>
      </c>
      <c r="E384">
        <v>50</v>
      </c>
      <c r="F384">
        <v>4</v>
      </c>
      <c r="G384">
        <v>0</v>
      </c>
      <c r="H384">
        <v>54</v>
      </c>
      <c r="I384">
        <v>50</v>
      </c>
      <c r="J384">
        <v>4</v>
      </c>
      <c r="K384">
        <v>0</v>
      </c>
      <c r="L384">
        <v>50</v>
      </c>
      <c r="M384">
        <v>47</v>
      </c>
      <c r="N384">
        <v>3</v>
      </c>
      <c r="O384">
        <v>0</v>
      </c>
      <c r="P384">
        <v>0</v>
      </c>
      <c r="Q384">
        <v>4</v>
      </c>
      <c r="R384">
        <v>0</v>
      </c>
    </row>
    <row r="385" spans="1:18" x14ac:dyDescent="0.25">
      <c r="A385" t="s">
        <v>9705</v>
      </c>
      <c r="B385" t="s">
        <v>75</v>
      </c>
      <c r="C385" t="s">
        <v>235</v>
      </c>
      <c r="D385">
        <v>1</v>
      </c>
      <c r="E385">
        <v>1</v>
      </c>
      <c r="F385">
        <v>0</v>
      </c>
      <c r="G385">
        <v>0</v>
      </c>
      <c r="H385">
        <v>1</v>
      </c>
      <c r="I385">
        <v>1</v>
      </c>
      <c r="J385">
        <v>0</v>
      </c>
      <c r="K385">
        <v>0</v>
      </c>
      <c r="L385">
        <v>0</v>
      </c>
      <c r="M385">
        <v>0</v>
      </c>
      <c r="N385">
        <v>0</v>
      </c>
      <c r="O385">
        <v>0</v>
      </c>
      <c r="P385">
        <v>0</v>
      </c>
      <c r="Q385">
        <v>1</v>
      </c>
      <c r="R385">
        <v>0</v>
      </c>
    </row>
    <row r="386" spans="1:18" x14ac:dyDescent="0.25">
      <c r="A386" t="s">
        <v>9706</v>
      </c>
      <c r="B386" t="s">
        <v>74</v>
      </c>
      <c r="C386" t="s">
        <v>235</v>
      </c>
      <c r="D386">
        <v>7</v>
      </c>
      <c r="E386">
        <v>7</v>
      </c>
      <c r="F386">
        <v>0</v>
      </c>
      <c r="G386">
        <v>0</v>
      </c>
      <c r="H386">
        <v>7</v>
      </c>
      <c r="I386">
        <v>7</v>
      </c>
      <c r="J386">
        <v>0</v>
      </c>
      <c r="K386">
        <v>0</v>
      </c>
      <c r="L386">
        <v>7</v>
      </c>
      <c r="M386">
        <v>7</v>
      </c>
      <c r="N386">
        <v>0</v>
      </c>
      <c r="O386">
        <v>0</v>
      </c>
      <c r="P386">
        <v>0</v>
      </c>
      <c r="Q386">
        <v>0</v>
      </c>
      <c r="R386">
        <v>0</v>
      </c>
    </row>
    <row r="387" spans="1:18" x14ac:dyDescent="0.25">
      <c r="A387" t="s">
        <v>9707</v>
      </c>
      <c r="B387" t="s">
        <v>74</v>
      </c>
      <c r="C387" t="s">
        <v>236</v>
      </c>
      <c r="D387">
        <v>14</v>
      </c>
      <c r="E387">
        <v>14</v>
      </c>
      <c r="F387">
        <v>0</v>
      </c>
      <c r="G387">
        <v>0</v>
      </c>
      <c r="H387">
        <v>14</v>
      </c>
      <c r="I387">
        <v>14</v>
      </c>
      <c r="J387">
        <v>0</v>
      </c>
      <c r="K387">
        <v>0</v>
      </c>
      <c r="L387">
        <v>13</v>
      </c>
      <c r="M387">
        <v>13</v>
      </c>
      <c r="N387">
        <v>0</v>
      </c>
      <c r="O387">
        <v>0</v>
      </c>
      <c r="P387">
        <v>0</v>
      </c>
      <c r="Q387">
        <v>1</v>
      </c>
      <c r="R387">
        <v>0</v>
      </c>
    </row>
    <row r="388" spans="1:18" x14ac:dyDescent="0.25">
      <c r="A388" t="s">
        <v>9708</v>
      </c>
      <c r="B388" t="s">
        <v>75</v>
      </c>
      <c r="C388" t="s">
        <v>237</v>
      </c>
      <c r="D388">
        <v>2</v>
      </c>
      <c r="E388">
        <v>2</v>
      </c>
      <c r="F388">
        <v>0</v>
      </c>
      <c r="G388">
        <v>0</v>
      </c>
      <c r="H388">
        <v>2</v>
      </c>
      <c r="I388">
        <v>2</v>
      </c>
      <c r="J388">
        <v>0</v>
      </c>
      <c r="K388">
        <v>0</v>
      </c>
      <c r="L388">
        <v>2</v>
      </c>
      <c r="M388">
        <v>2</v>
      </c>
      <c r="N388">
        <v>0</v>
      </c>
      <c r="O388">
        <v>0</v>
      </c>
      <c r="P388">
        <v>0</v>
      </c>
      <c r="Q388">
        <v>0</v>
      </c>
      <c r="R388">
        <v>0</v>
      </c>
    </row>
    <row r="389" spans="1:18" x14ac:dyDescent="0.25">
      <c r="A389" t="s">
        <v>9709</v>
      </c>
      <c r="B389" t="s">
        <v>74</v>
      </c>
      <c r="C389" t="s">
        <v>237</v>
      </c>
      <c r="D389">
        <v>23</v>
      </c>
      <c r="E389">
        <v>22</v>
      </c>
      <c r="F389">
        <v>1</v>
      </c>
      <c r="G389">
        <v>0</v>
      </c>
      <c r="H389">
        <v>23</v>
      </c>
      <c r="I389">
        <v>22</v>
      </c>
      <c r="J389">
        <v>1</v>
      </c>
      <c r="K389">
        <v>0</v>
      </c>
      <c r="L389">
        <v>22</v>
      </c>
      <c r="M389">
        <v>21</v>
      </c>
      <c r="N389">
        <v>1</v>
      </c>
      <c r="O389">
        <v>0</v>
      </c>
      <c r="P389">
        <v>0</v>
      </c>
      <c r="Q389">
        <v>1</v>
      </c>
      <c r="R389">
        <v>0</v>
      </c>
    </row>
    <row r="390" spans="1:18" x14ac:dyDescent="0.25">
      <c r="A390" t="s">
        <v>9710</v>
      </c>
      <c r="B390" t="s">
        <v>74</v>
      </c>
      <c r="C390" t="s">
        <v>238</v>
      </c>
      <c r="D390">
        <v>10</v>
      </c>
      <c r="E390">
        <v>9</v>
      </c>
      <c r="F390">
        <v>1</v>
      </c>
      <c r="G390">
        <v>0</v>
      </c>
      <c r="H390">
        <v>10</v>
      </c>
      <c r="I390">
        <v>9</v>
      </c>
      <c r="J390">
        <v>1</v>
      </c>
      <c r="K390">
        <v>0</v>
      </c>
      <c r="L390">
        <v>9</v>
      </c>
      <c r="M390">
        <v>8</v>
      </c>
      <c r="N390">
        <v>1</v>
      </c>
      <c r="O390">
        <v>0</v>
      </c>
      <c r="P390">
        <v>0</v>
      </c>
      <c r="Q390">
        <v>1</v>
      </c>
      <c r="R390">
        <v>0</v>
      </c>
    </row>
    <row r="391" spans="1:18" x14ac:dyDescent="0.25">
      <c r="A391" t="s">
        <v>9711</v>
      </c>
      <c r="B391" t="s">
        <v>75</v>
      </c>
      <c r="C391" t="s">
        <v>239</v>
      </c>
      <c r="D391">
        <v>1</v>
      </c>
      <c r="E391">
        <v>1</v>
      </c>
      <c r="F391">
        <v>0</v>
      </c>
      <c r="G391">
        <v>0</v>
      </c>
      <c r="H391">
        <v>1</v>
      </c>
      <c r="I391">
        <v>1</v>
      </c>
      <c r="J391">
        <v>0</v>
      </c>
      <c r="K391">
        <v>0</v>
      </c>
      <c r="L391">
        <v>1</v>
      </c>
      <c r="M391">
        <v>1</v>
      </c>
      <c r="N391">
        <v>0</v>
      </c>
      <c r="O391">
        <v>0</v>
      </c>
      <c r="P391">
        <v>0</v>
      </c>
      <c r="Q391">
        <v>0</v>
      </c>
      <c r="R391">
        <v>0</v>
      </c>
    </row>
    <row r="392" spans="1:18" x14ac:dyDescent="0.25">
      <c r="A392" t="s">
        <v>9712</v>
      </c>
      <c r="B392" t="s">
        <v>74</v>
      </c>
      <c r="C392" t="s">
        <v>239</v>
      </c>
      <c r="D392">
        <v>7</v>
      </c>
      <c r="E392">
        <v>7</v>
      </c>
      <c r="F392">
        <v>0</v>
      </c>
      <c r="G392">
        <v>0</v>
      </c>
      <c r="H392">
        <v>7</v>
      </c>
      <c r="I392">
        <v>7</v>
      </c>
      <c r="J392">
        <v>0</v>
      </c>
      <c r="K392">
        <v>0</v>
      </c>
      <c r="L392">
        <v>7</v>
      </c>
      <c r="M392">
        <v>7</v>
      </c>
      <c r="N392">
        <v>0</v>
      </c>
      <c r="O392">
        <v>0</v>
      </c>
      <c r="P392">
        <v>0</v>
      </c>
      <c r="Q392">
        <v>0</v>
      </c>
      <c r="R392">
        <v>0</v>
      </c>
    </row>
    <row r="393" spans="1:18" x14ac:dyDescent="0.25">
      <c r="A393" t="s">
        <v>9713</v>
      </c>
      <c r="B393" t="s">
        <v>75</v>
      </c>
      <c r="C393" t="s">
        <v>240</v>
      </c>
      <c r="D393">
        <v>2</v>
      </c>
      <c r="E393">
        <v>1</v>
      </c>
      <c r="F393">
        <v>1</v>
      </c>
      <c r="G393">
        <v>0</v>
      </c>
      <c r="H393">
        <v>2</v>
      </c>
      <c r="I393">
        <v>1</v>
      </c>
      <c r="J393">
        <v>1</v>
      </c>
      <c r="K393">
        <v>0</v>
      </c>
      <c r="L393">
        <v>2</v>
      </c>
      <c r="M393">
        <v>1</v>
      </c>
      <c r="N393">
        <v>1</v>
      </c>
      <c r="O393">
        <v>0</v>
      </c>
      <c r="P393">
        <v>0</v>
      </c>
      <c r="Q393">
        <v>0</v>
      </c>
      <c r="R393">
        <v>0</v>
      </c>
    </row>
    <row r="394" spans="1:18" x14ac:dyDescent="0.25">
      <c r="A394" t="s">
        <v>9714</v>
      </c>
      <c r="B394" t="s">
        <v>74</v>
      </c>
      <c r="C394" t="s">
        <v>240</v>
      </c>
      <c r="D394">
        <v>14</v>
      </c>
      <c r="E394">
        <v>14</v>
      </c>
      <c r="F394">
        <v>0</v>
      </c>
      <c r="G394">
        <v>0</v>
      </c>
      <c r="H394">
        <v>14</v>
      </c>
      <c r="I394">
        <v>14</v>
      </c>
      <c r="J394">
        <v>0</v>
      </c>
      <c r="K394">
        <v>0</v>
      </c>
      <c r="L394">
        <v>14</v>
      </c>
      <c r="M394">
        <v>14</v>
      </c>
      <c r="N394">
        <v>0</v>
      </c>
      <c r="O394">
        <v>0</v>
      </c>
      <c r="P394">
        <v>0</v>
      </c>
      <c r="Q394">
        <v>0</v>
      </c>
      <c r="R394">
        <v>0</v>
      </c>
    </row>
    <row r="395" spans="1:18" x14ac:dyDescent="0.25">
      <c r="A395" t="s">
        <v>9715</v>
      </c>
      <c r="B395" t="s">
        <v>75</v>
      </c>
      <c r="C395" t="s">
        <v>241</v>
      </c>
      <c r="D395">
        <v>2</v>
      </c>
      <c r="E395">
        <v>2</v>
      </c>
      <c r="F395">
        <v>0</v>
      </c>
      <c r="G395">
        <v>0</v>
      </c>
      <c r="H395">
        <v>2</v>
      </c>
      <c r="I395">
        <v>2</v>
      </c>
      <c r="J395">
        <v>0</v>
      </c>
      <c r="K395">
        <v>0</v>
      </c>
      <c r="L395">
        <v>2</v>
      </c>
      <c r="M395">
        <v>2</v>
      </c>
      <c r="N395">
        <v>0</v>
      </c>
      <c r="O395">
        <v>0</v>
      </c>
      <c r="P395">
        <v>0</v>
      </c>
      <c r="Q395">
        <v>0</v>
      </c>
      <c r="R395">
        <v>0</v>
      </c>
    </row>
    <row r="396" spans="1:18" x14ac:dyDescent="0.25">
      <c r="A396" t="s">
        <v>9716</v>
      </c>
      <c r="B396" t="s">
        <v>74</v>
      </c>
      <c r="C396" t="s">
        <v>241</v>
      </c>
      <c r="D396">
        <v>8</v>
      </c>
      <c r="E396">
        <v>6</v>
      </c>
      <c r="F396">
        <v>2</v>
      </c>
      <c r="G396">
        <v>0</v>
      </c>
      <c r="H396">
        <v>8</v>
      </c>
      <c r="I396">
        <v>6</v>
      </c>
      <c r="J396">
        <v>2</v>
      </c>
      <c r="K396">
        <v>0</v>
      </c>
      <c r="L396">
        <v>8</v>
      </c>
      <c r="M396">
        <v>6</v>
      </c>
      <c r="N396">
        <v>2</v>
      </c>
      <c r="O396">
        <v>0</v>
      </c>
      <c r="P396">
        <v>0</v>
      </c>
      <c r="Q396">
        <v>0</v>
      </c>
      <c r="R396">
        <v>0</v>
      </c>
    </row>
    <row r="397" spans="1:18" x14ac:dyDescent="0.25">
      <c r="A397" t="s">
        <v>9718</v>
      </c>
      <c r="B397" t="s">
        <v>74</v>
      </c>
      <c r="C397" t="s">
        <v>242</v>
      </c>
      <c r="D397">
        <v>15</v>
      </c>
      <c r="E397">
        <v>13</v>
      </c>
      <c r="F397">
        <v>2</v>
      </c>
      <c r="G397">
        <v>0</v>
      </c>
      <c r="H397">
        <v>15</v>
      </c>
      <c r="I397">
        <v>13</v>
      </c>
      <c r="J397">
        <v>2</v>
      </c>
      <c r="K397">
        <v>0</v>
      </c>
      <c r="L397">
        <v>15</v>
      </c>
      <c r="M397">
        <v>13</v>
      </c>
      <c r="N397">
        <v>2</v>
      </c>
      <c r="O397">
        <v>0</v>
      </c>
      <c r="P397">
        <v>0</v>
      </c>
      <c r="Q397">
        <v>0</v>
      </c>
      <c r="R397">
        <v>0</v>
      </c>
    </row>
    <row r="398" spans="1:18" x14ac:dyDescent="0.25">
      <c r="A398" t="s">
        <v>9719</v>
      </c>
      <c r="B398" t="s">
        <v>75</v>
      </c>
      <c r="C398" t="s">
        <v>243</v>
      </c>
      <c r="D398">
        <v>1</v>
      </c>
      <c r="E398">
        <v>1</v>
      </c>
      <c r="F398">
        <v>0</v>
      </c>
      <c r="G398">
        <v>0</v>
      </c>
      <c r="H398">
        <v>1</v>
      </c>
      <c r="I398">
        <v>1</v>
      </c>
      <c r="J398">
        <v>0</v>
      </c>
      <c r="K398">
        <v>0</v>
      </c>
      <c r="L398">
        <v>1</v>
      </c>
      <c r="M398">
        <v>1</v>
      </c>
      <c r="N398">
        <v>0</v>
      </c>
      <c r="O398">
        <v>0</v>
      </c>
      <c r="P398">
        <v>0</v>
      </c>
      <c r="Q398">
        <v>0</v>
      </c>
      <c r="R398">
        <v>0</v>
      </c>
    </row>
    <row r="399" spans="1:18" x14ac:dyDescent="0.25">
      <c r="A399" t="s">
        <v>9720</v>
      </c>
      <c r="B399" t="s">
        <v>74</v>
      </c>
      <c r="C399" t="s">
        <v>243</v>
      </c>
      <c r="D399">
        <v>7</v>
      </c>
      <c r="E399">
        <v>6</v>
      </c>
      <c r="F399">
        <v>1</v>
      </c>
      <c r="G399">
        <v>0</v>
      </c>
      <c r="H399">
        <v>7</v>
      </c>
      <c r="I399">
        <v>6</v>
      </c>
      <c r="J399">
        <v>1</v>
      </c>
      <c r="K399">
        <v>0</v>
      </c>
      <c r="L399">
        <v>6</v>
      </c>
      <c r="M399">
        <v>5</v>
      </c>
      <c r="N399">
        <v>1</v>
      </c>
      <c r="O399">
        <v>0</v>
      </c>
      <c r="P399">
        <v>0</v>
      </c>
      <c r="Q399">
        <v>1</v>
      </c>
      <c r="R399">
        <v>0</v>
      </c>
    </row>
  </sheetData>
  <sheetProtection sheet="1" objects="1" scenarios="1"/>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R255"/>
  <sheetViews>
    <sheetView workbookViewId="0"/>
  </sheetViews>
  <sheetFormatPr defaultRowHeight="13.2" x14ac:dyDescent="0.25"/>
  <cols>
    <col min="1" max="1" width="54.33203125" bestFit="1" customWidth="1"/>
    <col min="2" max="2" width="31.33203125" bestFit="1" customWidth="1"/>
    <col min="3" max="3" width="23.6640625" bestFit="1" customWidth="1"/>
    <col min="4" max="4" width="19.77734375" bestFit="1" customWidth="1"/>
    <col min="5" max="5" width="8" bestFit="1" customWidth="1"/>
    <col min="6" max="6" width="6.77734375" bestFit="1" customWidth="1"/>
    <col min="7" max="7" width="25.109375" bestFit="1" customWidth="1"/>
    <col min="8" max="8" width="25.5546875" bestFit="1" customWidth="1"/>
    <col min="9" max="9" width="13" bestFit="1" customWidth="1"/>
    <col min="10" max="10" width="11.77734375" bestFit="1" customWidth="1"/>
    <col min="11" max="11" width="30.21875" bestFit="1" customWidth="1"/>
    <col min="12" max="12" width="30.6640625" bestFit="1" customWidth="1"/>
    <col min="13" max="13" width="13" bestFit="1" customWidth="1"/>
    <col min="14" max="14" width="11.77734375" bestFit="1" customWidth="1"/>
    <col min="15" max="15" width="30.21875" bestFit="1" customWidth="1"/>
    <col min="16" max="16" width="30.6640625" bestFit="1" customWidth="1"/>
    <col min="17" max="18" width="20.33203125" bestFit="1" customWidth="1"/>
  </cols>
  <sheetData>
    <row r="1" spans="1:18" x14ac:dyDescent="0.25">
      <c r="A1" t="s">
        <v>4036</v>
      </c>
      <c r="B1" t="s">
        <v>286</v>
      </c>
      <c r="C1" t="s">
        <v>4037</v>
      </c>
      <c r="D1" t="s">
        <v>9721</v>
      </c>
      <c r="E1" t="s">
        <v>4039</v>
      </c>
      <c r="F1" t="s">
        <v>4046</v>
      </c>
      <c r="G1" t="s">
        <v>9309</v>
      </c>
      <c r="H1" t="s">
        <v>9310</v>
      </c>
      <c r="I1" t="s">
        <v>9311</v>
      </c>
      <c r="J1" t="s">
        <v>9312</v>
      </c>
      <c r="K1" t="s">
        <v>9313</v>
      </c>
      <c r="L1" t="s">
        <v>9314</v>
      </c>
      <c r="M1" t="s">
        <v>9315</v>
      </c>
      <c r="N1" t="s">
        <v>9316</v>
      </c>
      <c r="O1" t="s">
        <v>9317</v>
      </c>
      <c r="P1" t="s">
        <v>9318</v>
      </c>
      <c r="Q1" t="s">
        <v>9319</v>
      </c>
      <c r="R1" t="s">
        <v>9320</v>
      </c>
    </row>
    <row r="2" spans="1:18" x14ac:dyDescent="0.25">
      <c r="A2" t="s">
        <v>9321</v>
      </c>
      <c r="B2" t="s">
        <v>72</v>
      </c>
      <c r="C2" t="s">
        <v>92</v>
      </c>
      <c r="D2">
        <v>328</v>
      </c>
      <c r="E2">
        <v>102</v>
      </c>
      <c r="F2">
        <v>88</v>
      </c>
      <c r="G2">
        <v>9</v>
      </c>
      <c r="H2">
        <v>5</v>
      </c>
      <c r="I2">
        <v>101</v>
      </c>
      <c r="J2">
        <v>89</v>
      </c>
      <c r="K2">
        <v>9</v>
      </c>
      <c r="L2">
        <v>3</v>
      </c>
      <c r="M2">
        <v>94</v>
      </c>
      <c r="N2">
        <v>84</v>
      </c>
      <c r="O2">
        <v>8</v>
      </c>
      <c r="P2">
        <v>2</v>
      </c>
      <c r="Q2">
        <v>1</v>
      </c>
      <c r="R2">
        <v>8</v>
      </c>
    </row>
    <row r="3" spans="1:18" x14ac:dyDescent="0.25">
      <c r="A3" t="s">
        <v>9437</v>
      </c>
      <c r="B3" t="s">
        <v>72</v>
      </c>
      <c r="C3" t="s">
        <v>94</v>
      </c>
      <c r="D3">
        <v>4</v>
      </c>
      <c r="E3">
        <v>2</v>
      </c>
      <c r="F3">
        <v>2</v>
      </c>
      <c r="G3">
        <v>0</v>
      </c>
      <c r="H3">
        <v>0</v>
      </c>
      <c r="I3">
        <v>1</v>
      </c>
      <c r="J3">
        <v>1</v>
      </c>
      <c r="K3">
        <v>0</v>
      </c>
      <c r="L3">
        <v>0</v>
      </c>
      <c r="M3">
        <v>1</v>
      </c>
      <c r="N3">
        <v>1</v>
      </c>
      <c r="O3">
        <v>0</v>
      </c>
      <c r="P3">
        <v>0</v>
      </c>
      <c r="Q3">
        <v>1</v>
      </c>
      <c r="R3">
        <v>1</v>
      </c>
    </row>
    <row r="4" spans="1:18" x14ac:dyDescent="0.25">
      <c r="A4" t="s">
        <v>9340</v>
      </c>
      <c r="B4" t="s">
        <v>72</v>
      </c>
      <c r="C4" t="s">
        <v>95</v>
      </c>
      <c r="D4">
        <v>3</v>
      </c>
      <c r="E4">
        <v>0</v>
      </c>
      <c r="F4">
        <v>0</v>
      </c>
      <c r="G4">
        <v>0</v>
      </c>
      <c r="H4">
        <v>0</v>
      </c>
      <c r="I4">
        <v>0</v>
      </c>
      <c r="J4">
        <v>0</v>
      </c>
      <c r="K4">
        <v>0</v>
      </c>
      <c r="L4">
        <v>0</v>
      </c>
      <c r="M4">
        <v>0</v>
      </c>
      <c r="N4">
        <v>0</v>
      </c>
      <c r="O4">
        <v>0</v>
      </c>
      <c r="P4">
        <v>0</v>
      </c>
      <c r="Q4">
        <v>0</v>
      </c>
      <c r="R4">
        <v>0</v>
      </c>
    </row>
    <row r="5" spans="1:18" x14ac:dyDescent="0.25">
      <c r="A5" t="s">
        <v>9432</v>
      </c>
      <c r="B5" t="s">
        <v>72</v>
      </c>
      <c r="C5" t="s">
        <v>98</v>
      </c>
      <c r="D5">
        <v>6</v>
      </c>
      <c r="E5">
        <v>3</v>
      </c>
      <c r="F5">
        <v>2</v>
      </c>
      <c r="G5">
        <v>0</v>
      </c>
      <c r="H5">
        <v>1</v>
      </c>
      <c r="I5">
        <v>3</v>
      </c>
      <c r="J5">
        <v>2</v>
      </c>
      <c r="K5">
        <v>0</v>
      </c>
      <c r="L5">
        <v>1</v>
      </c>
      <c r="M5">
        <v>3</v>
      </c>
      <c r="N5">
        <v>2</v>
      </c>
      <c r="O5">
        <v>0</v>
      </c>
      <c r="P5">
        <v>1</v>
      </c>
      <c r="Q5">
        <v>0</v>
      </c>
      <c r="R5">
        <v>0</v>
      </c>
    </row>
    <row r="6" spans="1:18" x14ac:dyDescent="0.25">
      <c r="A6" t="s">
        <v>9418</v>
      </c>
      <c r="B6" t="s">
        <v>72</v>
      </c>
      <c r="C6" t="s">
        <v>99</v>
      </c>
      <c r="D6">
        <v>8</v>
      </c>
      <c r="E6">
        <v>0</v>
      </c>
      <c r="F6">
        <v>0</v>
      </c>
      <c r="G6">
        <v>0</v>
      </c>
      <c r="H6">
        <v>0</v>
      </c>
      <c r="I6">
        <v>0</v>
      </c>
      <c r="J6">
        <v>0</v>
      </c>
      <c r="K6">
        <v>0</v>
      </c>
      <c r="L6">
        <v>0</v>
      </c>
      <c r="M6">
        <v>0</v>
      </c>
      <c r="N6">
        <v>0</v>
      </c>
      <c r="O6">
        <v>0</v>
      </c>
      <c r="P6">
        <v>0</v>
      </c>
      <c r="Q6">
        <v>0</v>
      </c>
      <c r="R6">
        <v>0</v>
      </c>
    </row>
    <row r="7" spans="1:18" x14ac:dyDescent="0.25">
      <c r="A7" t="s">
        <v>9448</v>
      </c>
      <c r="B7" t="s">
        <v>72</v>
      </c>
      <c r="C7" t="s">
        <v>100</v>
      </c>
      <c r="D7">
        <v>1</v>
      </c>
      <c r="E7">
        <v>0</v>
      </c>
      <c r="F7">
        <v>0</v>
      </c>
      <c r="G7">
        <v>0</v>
      </c>
      <c r="H7">
        <v>0</v>
      </c>
      <c r="I7">
        <v>0</v>
      </c>
      <c r="J7">
        <v>0</v>
      </c>
      <c r="K7">
        <v>0</v>
      </c>
      <c r="L7">
        <v>0</v>
      </c>
      <c r="M7">
        <v>0</v>
      </c>
      <c r="N7">
        <v>0</v>
      </c>
      <c r="O7">
        <v>0</v>
      </c>
      <c r="P7">
        <v>0</v>
      </c>
      <c r="Q7">
        <v>0</v>
      </c>
      <c r="R7">
        <v>0</v>
      </c>
    </row>
    <row r="8" spans="1:18" x14ac:dyDescent="0.25">
      <c r="A8" t="s">
        <v>9420</v>
      </c>
      <c r="B8" t="s">
        <v>72</v>
      </c>
      <c r="C8" t="s">
        <v>101</v>
      </c>
      <c r="D8">
        <v>1</v>
      </c>
      <c r="E8">
        <v>0</v>
      </c>
      <c r="F8">
        <v>0</v>
      </c>
      <c r="G8">
        <v>0</v>
      </c>
      <c r="H8">
        <v>0</v>
      </c>
      <c r="I8">
        <v>0</v>
      </c>
      <c r="J8">
        <v>0</v>
      </c>
      <c r="K8">
        <v>0</v>
      </c>
      <c r="L8">
        <v>0</v>
      </c>
      <c r="M8">
        <v>0</v>
      </c>
      <c r="N8">
        <v>0</v>
      </c>
      <c r="O8">
        <v>0</v>
      </c>
      <c r="P8">
        <v>0</v>
      </c>
      <c r="Q8">
        <v>0</v>
      </c>
      <c r="R8">
        <v>0</v>
      </c>
    </row>
    <row r="9" spans="1:18" x14ac:dyDescent="0.25">
      <c r="A9" t="s">
        <v>9352</v>
      </c>
      <c r="B9" t="s">
        <v>72</v>
      </c>
      <c r="C9" t="s">
        <v>105</v>
      </c>
      <c r="D9">
        <v>2</v>
      </c>
      <c r="E9">
        <v>1</v>
      </c>
      <c r="F9">
        <v>1</v>
      </c>
      <c r="G9">
        <v>0</v>
      </c>
      <c r="H9">
        <v>0</v>
      </c>
      <c r="I9">
        <v>1</v>
      </c>
      <c r="J9">
        <v>1</v>
      </c>
      <c r="K9">
        <v>0</v>
      </c>
      <c r="L9">
        <v>0</v>
      </c>
      <c r="M9">
        <v>1</v>
      </c>
      <c r="N9">
        <v>1</v>
      </c>
      <c r="O9">
        <v>0</v>
      </c>
      <c r="P9">
        <v>0</v>
      </c>
      <c r="Q9">
        <v>0</v>
      </c>
      <c r="R9">
        <v>0</v>
      </c>
    </row>
    <row r="10" spans="1:18" x14ac:dyDescent="0.25">
      <c r="A10" t="s">
        <v>9393</v>
      </c>
      <c r="B10" t="s">
        <v>72</v>
      </c>
      <c r="C10" t="s">
        <v>106</v>
      </c>
      <c r="D10">
        <v>2</v>
      </c>
      <c r="E10">
        <v>0</v>
      </c>
      <c r="F10">
        <v>0</v>
      </c>
      <c r="G10">
        <v>0</v>
      </c>
      <c r="H10">
        <v>0</v>
      </c>
      <c r="I10">
        <v>0</v>
      </c>
      <c r="J10">
        <v>0</v>
      </c>
      <c r="K10">
        <v>0</v>
      </c>
      <c r="L10">
        <v>0</v>
      </c>
      <c r="M10">
        <v>0</v>
      </c>
      <c r="N10">
        <v>0</v>
      </c>
      <c r="O10">
        <v>0</v>
      </c>
      <c r="P10">
        <v>0</v>
      </c>
      <c r="Q10">
        <v>0</v>
      </c>
      <c r="R10">
        <v>0</v>
      </c>
    </row>
    <row r="11" spans="1:18" x14ac:dyDescent="0.25">
      <c r="A11" t="s">
        <v>9343</v>
      </c>
      <c r="B11" t="s">
        <v>72</v>
      </c>
      <c r="C11" t="s">
        <v>107</v>
      </c>
      <c r="D11">
        <v>1</v>
      </c>
      <c r="E11">
        <v>1</v>
      </c>
      <c r="F11">
        <v>0</v>
      </c>
      <c r="G11">
        <v>1</v>
      </c>
      <c r="H11">
        <v>0</v>
      </c>
      <c r="I11">
        <v>1</v>
      </c>
      <c r="J11">
        <v>0</v>
      </c>
      <c r="K11">
        <v>1</v>
      </c>
      <c r="L11">
        <v>0</v>
      </c>
      <c r="M11">
        <v>1</v>
      </c>
      <c r="N11">
        <v>0</v>
      </c>
      <c r="O11">
        <v>1</v>
      </c>
      <c r="P11">
        <v>0</v>
      </c>
      <c r="Q11">
        <v>0</v>
      </c>
      <c r="R11">
        <v>0</v>
      </c>
    </row>
    <row r="12" spans="1:18" x14ac:dyDescent="0.25">
      <c r="A12" t="s">
        <v>9470</v>
      </c>
      <c r="B12" t="s">
        <v>72</v>
      </c>
      <c r="C12" t="s">
        <v>109</v>
      </c>
      <c r="D12">
        <v>2</v>
      </c>
      <c r="E12">
        <v>0</v>
      </c>
      <c r="F12">
        <v>0</v>
      </c>
      <c r="G12">
        <v>0</v>
      </c>
      <c r="H12">
        <v>0</v>
      </c>
      <c r="I12">
        <v>0</v>
      </c>
      <c r="J12">
        <v>0</v>
      </c>
      <c r="K12">
        <v>0</v>
      </c>
      <c r="L12">
        <v>0</v>
      </c>
      <c r="M12">
        <v>0</v>
      </c>
      <c r="N12">
        <v>0</v>
      </c>
      <c r="O12">
        <v>0</v>
      </c>
      <c r="P12">
        <v>0</v>
      </c>
      <c r="Q12">
        <v>0</v>
      </c>
      <c r="R12">
        <v>0</v>
      </c>
    </row>
    <row r="13" spans="1:18" x14ac:dyDescent="0.25">
      <c r="A13" t="s">
        <v>9337</v>
      </c>
      <c r="B13" t="s">
        <v>72</v>
      </c>
      <c r="C13" t="s">
        <v>110</v>
      </c>
      <c r="D13">
        <v>1</v>
      </c>
      <c r="E13">
        <v>1</v>
      </c>
      <c r="F13">
        <v>1</v>
      </c>
      <c r="G13">
        <v>0</v>
      </c>
      <c r="H13">
        <v>0</v>
      </c>
      <c r="I13">
        <v>1</v>
      </c>
      <c r="J13">
        <v>1</v>
      </c>
      <c r="K13">
        <v>0</v>
      </c>
      <c r="L13">
        <v>0</v>
      </c>
      <c r="M13">
        <v>0</v>
      </c>
      <c r="N13">
        <v>0</v>
      </c>
      <c r="O13">
        <v>0</v>
      </c>
      <c r="P13">
        <v>0</v>
      </c>
      <c r="Q13">
        <v>0</v>
      </c>
      <c r="R13">
        <v>1</v>
      </c>
    </row>
    <row r="14" spans="1:18" x14ac:dyDescent="0.25">
      <c r="A14" t="s">
        <v>9371</v>
      </c>
      <c r="B14" t="s">
        <v>72</v>
      </c>
      <c r="C14" t="s">
        <v>112</v>
      </c>
      <c r="D14">
        <v>2</v>
      </c>
      <c r="E14">
        <v>0</v>
      </c>
      <c r="F14">
        <v>0</v>
      </c>
      <c r="G14">
        <v>0</v>
      </c>
      <c r="H14">
        <v>0</v>
      </c>
      <c r="I14">
        <v>0</v>
      </c>
      <c r="J14">
        <v>0</v>
      </c>
      <c r="K14">
        <v>0</v>
      </c>
      <c r="L14">
        <v>0</v>
      </c>
      <c r="M14">
        <v>0</v>
      </c>
      <c r="N14">
        <v>0</v>
      </c>
      <c r="O14">
        <v>0</v>
      </c>
      <c r="P14">
        <v>0</v>
      </c>
      <c r="Q14">
        <v>0</v>
      </c>
      <c r="R14">
        <v>0</v>
      </c>
    </row>
    <row r="15" spans="1:18" x14ac:dyDescent="0.25">
      <c r="A15" t="s">
        <v>9445</v>
      </c>
      <c r="B15" t="s">
        <v>72</v>
      </c>
      <c r="C15" t="s">
        <v>113</v>
      </c>
      <c r="D15">
        <v>3</v>
      </c>
      <c r="E15">
        <v>2</v>
      </c>
      <c r="F15">
        <v>2</v>
      </c>
      <c r="G15">
        <v>0</v>
      </c>
      <c r="H15">
        <v>0</v>
      </c>
      <c r="I15">
        <v>2</v>
      </c>
      <c r="J15">
        <v>2</v>
      </c>
      <c r="K15">
        <v>0</v>
      </c>
      <c r="L15">
        <v>0</v>
      </c>
      <c r="M15">
        <v>2</v>
      </c>
      <c r="N15">
        <v>2</v>
      </c>
      <c r="O15">
        <v>0</v>
      </c>
      <c r="P15">
        <v>0</v>
      </c>
      <c r="Q15">
        <v>0</v>
      </c>
      <c r="R15">
        <v>0</v>
      </c>
    </row>
    <row r="16" spans="1:18" x14ac:dyDescent="0.25">
      <c r="A16" t="s">
        <v>9396</v>
      </c>
      <c r="B16" t="s">
        <v>72</v>
      </c>
      <c r="C16" t="s">
        <v>114</v>
      </c>
      <c r="D16">
        <v>1</v>
      </c>
      <c r="E16">
        <v>0</v>
      </c>
      <c r="F16">
        <v>0</v>
      </c>
      <c r="G16">
        <v>0</v>
      </c>
      <c r="H16">
        <v>0</v>
      </c>
      <c r="I16">
        <v>0</v>
      </c>
      <c r="J16">
        <v>0</v>
      </c>
      <c r="K16">
        <v>0</v>
      </c>
      <c r="L16">
        <v>0</v>
      </c>
      <c r="M16">
        <v>0</v>
      </c>
      <c r="N16">
        <v>0</v>
      </c>
      <c r="O16">
        <v>0</v>
      </c>
      <c r="P16">
        <v>0</v>
      </c>
      <c r="Q16">
        <v>0</v>
      </c>
      <c r="R16">
        <v>0</v>
      </c>
    </row>
    <row r="17" spans="1:18" x14ac:dyDescent="0.25">
      <c r="A17" t="s">
        <v>9425</v>
      </c>
      <c r="B17" t="s">
        <v>72</v>
      </c>
      <c r="C17" t="s">
        <v>115</v>
      </c>
      <c r="D17">
        <v>2</v>
      </c>
      <c r="E17">
        <v>0</v>
      </c>
      <c r="F17">
        <v>0</v>
      </c>
      <c r="G17">
        <v>0</v>
      </c>
      <c r="H17">
        <v>0</v>
      </c>
      <c r="I17">
        <v>0</v>
      </c>
      <c r="J17">
        <v>0</v>
      </c>
      <c r="K17">
        <v>0</v>
      </c>
      <c r="L17">
        <v>0</v>
      </c>
      <c r="M17">
        <v>0</v>
      </c>
      <c r="N17">
        <v>0</v>
      </c>
      <c r="O17">
        <v>0</v>
      </c>
      <c r="P17">
        <v>0</v>
      </c>
      <c r="Q17">
        <v>0</v>
      </c>
      <c r="R17">
        <v>0</v>
      </c>
    </row>
    <row r="18" spans="1:18" x14ac:dyDescent="0.25">
      <c r="A18" t="s">
        <v>9336</v>
      </c>
      <c r="B18" t="s">
        <v>72</v>
      </c>
      <c r="C18" t="s">
        <v>117</v>
      </c>
      <c r="D18">
        <v>1</v>
      </c>
      <c r="E18">
        <v>1</v>
      </c>
      <c r="F18">
        <v>1</v>
      </c>
      <c r="G18">
        <v>0</v>
      </c>
      <c r="H18">
        <v>0</v>
      </c>
      <c r="I18">
        <v>1</v>
      </c>
      <c r="J18">
        <v>1</v>
      </c>
      <c r="K18">
        <v>0</v>
      </c>
      <c r="L18">
        <v>0</v>
      </c>
      <c r="M18">
        <v>1</v>
      </c>
      <c r="N18">
        <v>1</v>
      </c>
      <c r="O18">
        <v>0</v>
      </c>
      <c r="P18">
        <v>0</v>
      </c>
      <c r="Q18">
        <v>0</v>
      </c>
      <c r="R18">
        <v>0</v>
      </c>
    </row>
    <row r="19" spans="1:18" x14ac:dyDescent="0.25">
      <c r="A19" t="s">
        <v>9365</v>
      </c>
      <c r="B19" t="s">
        <v>72</v>
      </c>
      <c r="C19" t="s">
        <v>119</v>
      </c>
      <c r="D19">
        <v>2</v>
      </c>
      <c r="E19">
        <v>0</v>
      </c>
      <c r="F19">
        <v>0</v>
      </c>
      <c r="G19">
        <v>0</v>
      </c>
      <c r="H19">
        <v>0</v>
      </c>
      <c r="I19">
        <v>0</v>
      </c>
      <c r="J19">
        <v>0</v>
      </c>
      <c r="K19">
        <v>0</v>
      </c>
      <c r="L19">
        <v>0</v>
      </c>
      <c r="M19">
        <v>0</v>
      </c>
      <c r="N19">
        <v>0</v>
      </c>
      <c r="O19">
        <v>0</v>
      </c>
      <c r="P19">
        <v>0</v>
      </c>
      <c r="Q19">
        <v>0</v>
      </c>
      <c r="R19">
        <v>0</v>
      </c>
    </row>
    <row r="20" spans="1:18" x14ac:dyDescent="0.25">
      <c r="A20" t="s">
        <v>9323</v>
      </c>
      <c r="B20" t="s">
        <v>72</v>
      </c>
      <c r="C20" t="s">
        <v>120</v>
      </c>
      <c r="D20">
        <v>3</v>
      </c>
      <c r="E20">
        <v>1</v>
      </c>
      <c r="F20">
        <v>0</v>
      </c>
      <c r="G20">
        <v>1</v>
      </c>
      <c r="H20">
        <v>0</v>
      </c>
      <c r="I20">
        <v>1</v>
      </c>
      <c r="J20">
        <v>1</v>
      </c>
      <c r="K20">
        <v>0</v>
      </c>
      <c r="L20">
        <v>0</v>
      </c>
      <c r="M20">
        <v>1</v>
      </c>
      <c r="N20">
        <v>1</v>
      </c>
      <c r="O20">
        <v>0</v>
      </c>
      <c r="P20">
        <v>0</v>
      </c>
      <c r="Q20">
        <v>0</v>
      </c>
      <c r="R20">
        <v>0</v>
      </c>
    </row>
    <row r="21" spans="1:18" x14ac:dyDescent="0.25">
      <c r="A21" t="s">
        <v>9362</v>
      </c>
      <c r="B21" t="s">
        <v>72</v>
      </c>
      <c r="C21" t="s">
        <v>121</v>
      </c>
      <c r="D21">
        <v>5</v>
      </c>
      <c r="E21">
        <v>2</v>
      </c>
      <c r="F21">
        <v>2</v>
      </c>
      <c r="G21">
        <v>0</v>
      </c>
      <c r="H21">
        <v>0</v>
      </c>
      <c r="I21">
        <v>2</v>
      </c>
      <c r="J21">
        <v>2</v>
      </c>
      <c r="K21">
        <v>0</v>
      </c>
      <c r="L21">
        <v>0</v>
      </c>
      <c r="M21">
        <v>2</v>
      </c>
      <c r="N21">
        <v>2</v>
      </c>
      <c r="O21">
        <v>0</v>
      </c>
      <c r="P21">
        <v>0</v>
      </c>
      <c r="Q21">
        <v>0</v>
      </c>
      <c r="R21">
        <v>0</v>
      </c>
    </row>
    <row r="22" spans="1:18" x14ac:dyDescent="0.25">
      <c r="A22" t="s">
        <v>9440</v>
      </c>
      <c r="B22" t="s">
        <v>72</v>
      </c>
      <c r="C22" t="s">
        <v>123</v>
      </c>
      <c r="D22">
        <v>1</v>
      </c>
      <c r="E22">
        <v>0</v>
      </c>
      <c r="F22">
        <v>0</v>
      </c>
      <c r="G22">
        <v>0</v>
      </c>
      <c r="H22">
        <v>0</v>
      </c>
      <c r="I22">
        <v>0</v>
      </c>
      <c r="J22">
        <v>0</v>
      </c>
      <c r="K22">
        <v>0</v>
      </c>
      <c r="L22">
        <v>0</v>
      </c>
      <c r="M22">
        <v>0</v>
      </c>
      <c r="N22">
        <v>0</v>
      </c>
      <c r="O22">
        <v>0</v>
      </c>
      <c r="P22">
        <v>0</v>
      </c>
      <c r="Q22">
        <v>0</v>
      </c>
      <c r="R22">
        <v>0</v>
      </c>
    </row>
    <row r="23" spans="1:18" x14ac:dyDescent="0.25">
      <c r="A23" t="s">
        <v>9390</v>
      </c>
      <c r="B23" t="s">
        <v>72</v>
      </c>
      <c r="C23" t="s">
        <v>124</v>
      </c>
      <c r="D23">
        <v>1</v>
      </c>
      <c r="E23">
        <v>0</v>
      </c>
      <c r="F23">
        <v>0</v>
      </c>
      <c r="G23">
        <v>0</v>
      </c>
      <c r="H23">
        <v>0</v>
      </c>
      <c r="I23">
        <v>0</v>
      </c>
      <c r="J23">
        <v>0</v>
      </c>
      <c r="K23">
        <v>0</v>
      </c>
      <c r="L23">
        <v>0</v>
      </c>
      <c r="M23">
        <v>0</v>
      </c>
      <c r="N23">
        <v>0</v>
      </c>
      <c r="O23">
        <v>0</v>
      </c>
      <c r="P23">
        <v>0</v>
      </c>
      <c r="Q23">
        <v>0</v>
      </c>
      <c r="R23">
        <v>0</v>
      </c>
    </row>
    <row r="24" spans="1:18" x14ac:dyDescent="0.25">
      <c r="A24" t="s">
        <v>9385</v>
      </c>
      <c r="B24" t="s">
        <v>72</v>
      </c>
      <c r="C24" t="s">
        <v>125</v>
      </c>
      <c r="D24">
        <v>9</v>
      </c>
      <c r="E24">
        <v>0</v>
      </c>
      <c r="F24">
        <v>0</v>
      </c>
      <c r="G24">
        <v>0</v>
      </c>
      <c r="H24">
        <v>0</v>
      </c>
      <c r="I24">
        <v>0</v>
      </c>
      <c r="J24">
        <v>0</v>
      </c>
      <c r="K24">
        <v>0</v>
      </c>
      <c r="L24">
        <v>0</v>
      </c>
      <c r="M24">
        <v>0</v>
      </c>
      <c r="N24">
        <v>0</v>
      </c>
      <c r="O24">
        <v>0</v>
      </c>
      <c r="P24">
        <v>0</v>
      </c>
      <c r="Q24">
        <v>0</v>
      </c>
      <c r="R24">
        <v>0</v>
      </c>
    </row>
    <row r="25" spans="1:18" x14ac:dyDescent="0.25">
      <c r="A25" t="s">
        <v>9442</v>
      </c>
      <c r="B25" t="s">
        <v>72</v>
      </c>
      <c r="C25" t="s">
        <v>126</v>
      </c>
      <c r="D25">
        <v>8</v>
      </c>
      <c r="E25">
        <v>1</v>
      </c>
      <c r="F25">
        <v>1</v>
      </c>
      <c r="G25">
        <v>0</v>
      </c>
      <c r="H25">
        <v>0</v>
      </c>
      <c r="I25">
        <v>1</v>
      </c>
      <c r="J25">
        <v>1</v>
      </c>
      <c r="K25">
        <v>0</v>
      </c>
      <c r="L25">
        <v>0</v>
      </c>
      <c r="M25">
        <v>1</v>
      </c>
      <c r="N25">
        <v>1</v>
      </c>
      <c r="O25">
        <v>0</v>
      </c>
      <c r="P25">
        <v>0</v>
      </c>
      <c r="Q25">
        <v>0</v>
      </c>
      <c r="R25">
        <v>0</v>
      </c>
    </row>
    <row r="26" spans="1:18" x14ac:dyDescent="0.25">
      <c r="A26" t="s">
        <v>9412</v>
      </c>
      <c r="B26" t="s">
        <v>72</v>
      </c>
      <c r="C26" t="s">
        <v>127</v>
      </c>
      <c r="D26">
        <v>2</v>
      </c>
      <c r="E26">
        <v>0</v>
      </c>
      <c r="F26">
        <v>0</v>
      </c>
      <c r="G26">
        <v>0</v>
      </c>
      <c r="H26">
        <v>0</v>
      </c>
      <c r="I26">
        <v>0</v>
      </c>
      <c r="J26">
        <v>0</v>
      </c>
      <c r="K26">
        <v>0</v>
      </c>
      <c r="L26">
        <v>0</v>
      </c>
      <c r="M26">
        <v>0</v>
      </c>
      <c r="N26">
        <v>0</v>
      </c>
      <c r="O26">
        <v>0</v>
      </c>
      <c r="P26">
        <v>0</v>
      </c>
      <c r="Q26">
        <v>0</v>
      </c>
      <c r="R26">
        <v>0</v>
      </c>
    </row>
    <row r="27" spans="1:18" x14ac:dyDescent="0.25">
      <c r="A27" t="s">
        <v>9400</v>
      </c>
      <c r="B27" t="s">
        <v>72</v>
      </c>
      <c r="C27" t="s">
        <v>129</v>
      </c>
      <c r="D27">
        <v>1</v>
      </c>
      <c r="E27">
        <v>0</v>
      </c>
      <c r="F27">
        <v>0</v>
      </c>
      <c r="G27">
        <v>0</v>
      </c>
      <c r="H27">
        <v>0</v>
      </c>
      <c r="I27">
        <v>0</v>
      </c>
      <c r="J27">
        <v>0</v>
      </c>
      <c r="K27">
        <v>0</v>
      </c>
      <c r="L27">
        <v>0</v>
      </c>
      <c r="M27">
        <v>0</v>
      </c>
      <c r="N27">
        <v>0</v>
      </c>
      <c r="O27">
        <v>0</v>
      </c>
      <c r="P27">
        <v>0</v>
      </c>
      <c r="Q27">
        <v>0</v>
      </c>
      <c r="R27">
        <v>0</v>
      </c>
    </row>
    <row r="28" spans="1:18" x14ac:dyDescent="0.25">
      <c r="A28" t="s">
        <v>9332</v>
      </c>
      <c r="B28" t="s">
        <v>72</v>
      </c>
      <c r="C28" t="s">
        <v>130</v>
      </c>
      <c r="D28">
        <v>1</v>
      </c>
      <c r="E28">
        <v>1</v>
      </c>
      <c r="F28">
        <v>0</v>
      </c>
      <c r="G28">
        <v>1</v>
      </c>
      <c r="H28">
        <v>0</v>
      </c>
      <c r="I28">
        <v>1</v>
      </c>
      <c r="J28">
        <v>1</v>
      </c>
      <c r="K28">
        <v>0</v>
      </c>
      <c r="L28">
        <v>0</v>
      </c>
      <c r="M28">
        <v>1</v>
      </c>
      <c r="N28">
        <v>1</v>
      </c>
      <c r="O28">
        <v>0</v>
      </c>
      <c r="P28">
        <v>0</v>
      </c>
      <c r="Q28">
        <v>0</v>
      </c>
      <c r="R28">
        <v>0</v>
      </c>
    </row>
    <row r="29" spans="1:18" x14ac:dyDescent="0.25">
      <c r="A29" t="s">
        <v>9341</v>
      </c>
      <c r="B29" t="s">
        <v>72</v>
      </c>
      <c r="C29" t="s">
        <v>131</v>
      </c>
      <c r="D29">
        <v>5</v>
      </c>
      <c r="E29">
        <v>3</v>
      </c>
      <c r="F29">
        <v>3</v>
      </c>
      <c r="G29">
        <v>0</v>
      </c>
      <c r="H29">
        <v>0</v>
      </c>
      <c r="I29">
        <v>3</v>
      </c>
      <c r="J29">
        <v>3</v>
      </c>
      <c r="K29">
        <v>0</v>
      </c>
      <c r="L29">
        <v>0</v>
      </c>
      <c r="M29">
        <v>1</v>
      </c>
      <c r="N29">
        <v>1</v>
      </c>
      <c r="O29">
        <v>0</v>
      </c>
      <c r="P29">
        <v>0</v>
      </c>
      <c r="Q29">
        <v>0</v>
      </c>
      <c r="R29">
        <v>2</v>
      </c>
    </row>
    <row r="30" spans="1:18" x14ac:dyDescent="0.25">
      <c r="A30" t="s">
        <v>9398</v>
      </c>
      <c r="B30" t="s">
        <v>72</v>
      </c>
      <c r="C30" t="s">
        <v>134</v>
      </c>
      <c r="D30">
        <v>3</v>
      </c>
      <c r="E30">
        <v>2</v>
      </c>
      <c r="F30">
        <v>2</v>
      </c>
      <c r="G30">
        <v>0</v>
      </c>
      <c r="H30">
        <v>0</v>
      </c>
      <c r="I30">
        <v>2</v>
      </c>
      <c r="J30">
        <v>2</v>
      </c>
      <c r="K30">
        <v>0</v>
      </c>
      <c r="L30">
        <v>0</v>
      </c>
      <c r="M30">
        <v>2</v>
      </c>
      <c r="N30">
        <v>2</v>
      </c>
      <c r="O30">
        <v>0</v>
      </c>
      <c r="P30">
        <v>0</v>
      </c>
      <c r="Q30">
        <v>0</v>
      </c>
      <c r="R30">
        <v>0</v>
      </c>
    </row>
    <row r="31" spans="1:18" x14ac:dyDescent="0.25">
      <c r="A31" t="s">
        <v>9338</v>
      </c>
      <c r="B31" t="s">
        <v>72</v>
      </c>
      <c r="C31" t="s">
        <v>135</v>
      </c>
      <c r="D31">
        <v>10</v>
      </c>
      <c r="E31">
        <v>1</v>
      </c>
      <c r="F31">
        <v>1</v>
      </c>
      <c r="G31">
        <v>0</v>
      </c>
      <c r="H31">
        <v>0</v>
      </c>
      <c r="I31">
        <v>1</v>
      </c>
      <c r="J31">
        <v>1</v>
      </c>
      <c r="K31">
        <v>0</v>
      </c>
      <c r="L31">
        <v>0</v>
      </c>
      <c r="M31">
        <v>1</v>
      </c>
      <c r="N31">
        <v>1</v>
      </c>
      <c r="O31">
        <v>0</v>
      </c>
      <c r="P31">
        <v>0</v>
      </c>
      <c r="Q31">
        <v>0</v>
      </c>
      <c r="R31">
        <v>0</v>
      </c>
    </row>
    <row r="32" spans="1:18" x14ac:dyDescent="0.25">
      <c r="A32" t="s">
        <v>9335</v>
      </c>
      <c r="B32" t="s">
        <v>72</v>
      </c>
      <c r="C32" t="s">
        <v>136</v>
      </c>
      <c r="D32">
        <v>1</v>
      </c>
      <c r="E32">
        <v>0</v>
      </c>
      <c r="F32">
        <v>0</v>
      </c>
      <c r="G32">
        <v>0</v>
      </c>
      <c r="H32">
        <v>0</v>
      </c>
      <c r="I32">
        <v>0</v>
      </c>
      <c r="J32">
        <v>0</v>
      </c>
      <c r="K32">
        <v>0</v>
      </c>
      <c r="L32">
        <v>0</v>
      </c>
      <c r="M32">
        <v>0</v>
      </c>
      <c r="N32">
        <v>0</v>
      </c>
      <c r="O32">
        <v>0</v>
      </c>
      <c r="P32">
        <v>0</v>
      </c>
      <c r="Q32">
        <v>0</v>
      </c>
      <c r="R32">
        <v>0</v>
      </c>
    </row>
    <row r="33" spans="1:18" x14ac:dyDescent="0.25">
      <c r="A33" t="s">
        <v>9382</v>
      </c>
      <c r="B33" t="s">
        <v>72</v>
      </c>
      <c r="C33" t="s">
        <v>137</v>
      </c>
      <c r="D33">
        <v>2</v>
      </c>
      <c r="E33">
        <v>1</v>
      </c>
      <c r="F33">
        <v>0</v>
      </c>
      <c r="G33">
        <v>1</v>
      </c>
      <c r="H33">
        <v>0</v>
      </c>
      <c r="I33">
        <v>1</v>
      </c>
      <c r="J33">
        <v>0</v>
      </c>
      <c r="K33">
        <v>1</v>
      </c>
      <c r="L33">
        <v>0</v>
      </c>
      <c r="M33">
        <v>1</v>
      </c>
      <c r="N33">
        <v>0</v>
      </c>
      <c r="O33">
        <v>1</v>
      </c>
      <c r="P33">
        <v>0</v>
      </c>
      <c r="Q33">
        <v>0</v>
      </c>
      <c r="R33">
        <v>0</v>
      </c>
    </row>
    <row r="34" spans="1:18" x14ac:dyDescent="0.25">
      <c r="A34" t="s">
        <v>9379</v>
      </c>
      <c r="B34" t="s">
        <v>72</v>
      </c>
      <c r="C34" t="s">
        <v>138</v>
      </c>
      <c r="D34">
        <v>8</v>
      </c>
      <c r="E34">
        <v>2</v>
      </c>
      <c r="F34">
        <v>1</v>
      </c>
      <c r="G34">
        <v>0</v>
      </c>
      <c r="H34">
        <v>1</v>
      </c>
      <c r="I34">
        <v>2</v>
      </c>
      <c r="J34">
        <v>1</v>
      </c>
      <c r="K34">
        <v>1</v>
      </c>
      <c r="L34">
        <v>0</v>
      </c>
      <c r="M34">
        <v>2</v>
      </c>
      <c r="N34">
        <v>1</v>
      </c>
      <c r="O34">
        <v>1</v>
      </c>
      <c r="P34">
        <v>0</v>
      </c>
      <c r="Q34">
        <v>0</v>
      </c>
      <c r="R34">
        <v>0</v>
      </c>
    </row>
    <row r="35" spans="1:18" x14ac:dyDescent="0.25">
      <c r="A35" t="s">
        <v>9435</v>
      </c>
      <c r="B35" t="s">
        <v>72</v>
      </c>
      <c r="C35" t="s">
        <v>141</v>
      </c>
      <c r="D35">
        <v>1</v>
      </c>
      <c r="E35">
        <v>1</v>
      </c>
      <c r="F35">
        <v>1</v>
      </c>
      <c r="G35">
        <v>0</v>
      </c>
      <c r="H35">
        <v>0</v>
      </c>
      <c r="I35">
        <v>1</v>
      </c>
      <c r="J35">
        <v>1</v>
      </c>
      <c r="K35">
        <v>0</v>
      </c>
      <c r="L35">
        <v>0</v>
      </c>
      <c r="M35">
        <v>1</v>
      </c>
      <c r="N35">
        <v>1</v>
      </c>
      <c r="O35">
        <v>0</v>
      </c>
      <c r="P35">
        <v>0</v>
      </c>
      <c r="Q35">
        <v>0</v>
      </c>
      <c r="R35">
        <v>0</v>
      </c>
    </row>
    <row r="36" spans="1:18" x14ac:dyDescent="0.25">
      <c r="A36" t="s">
        <v>9459</v>
      </c>
      <c r="B36" t="s">
        <v>72</v>
      </c>
      <c r="C36" t="s">
        <v>142</v>
      </c>
      <c r="D36">
        <v>8</v>
      </c>
      <c r="E36">
        <v>2</v>
      </c>
      <c r="F36">
        <v>2</v>
      </c>
      <c r="G36">
        <v>0</v>
      </c>
      <c r="H36">
        <v>0</v>
      </c>
      <c r="I36">
        <v>2</v>
      </c>
      <c r="J36">
        <v>2</v>
      </c>
      <c r="K36">
        <v>0</v>
      </c>
      <c r="L36">
        <v>0</v>
      </c>
      <c r="M36">
        <v>2</v>
      </c>
      <c r="N36">
        <v>2</v>
      </c>
      <c r="O36">
        <v>0</v>
      </c>
      <c r="P36">
        <v>0</v>
      </c>
      <c r="Q36">
        <v>0</v>
      </c>
      <c r="R36">
        <v>0</v>
      </c>
    </row>
    <row r="37" spans="1:18" x14ac:dyDescent="0.25">
      <c r="A37" t="s">
        <v>9361</v>
      </c>
      <c r="B37" t="s">
        <v>72</v>
      </c>
      <c r="C37" t="s">
        <v>146</v>
      </c>
      <c r="D37">
        <v>3</v>
      </c>
      <c r="E37">
        <v>2</v>
      </c>
      <c r="F37">
        <v>2</v>
      </c>
      <c r="G37">
        <v>0</v>
      </c>
      <c r="H37">
        <v>0</v>
      </c>
      <c r="I37">
        <v>2</v>
      </c>
      <c r="J37">
        <v>2</v>
      </c>
      <c r="K37">
        <v>0</v>
      </c>
      <c r="L37">
        <v>0</v>
      </c>
      <c r="M37">
        <v>2</v>
      </c>
      <c r="N37">
        <v>2</v>
      </c>
      <c r="O37">
        <v>0</v>
      </c>
      <c r="P37">
        <v>0</v>
      </c>
      <c r="Q37">
        <v>0</v>
      </c>
      <c r="R37">
        <v>0</v>
      </c>
    </row>
    <row r="38" spans="1:18" x14ac:dyDescent="0.25">
      <c r="A38" t="s">
        <v>9394</v>
      </c>
      <c r="B38" t="s">
        <v>72</v>
      </c>
      <c r="C38" t="s">
        <v>147</v>
      </c>
      <c r="D38">
        <v>1</v>
      </c>
      <c r="E38">
        <v>0</v>
      </c>
      <c r="F38">
        <v>0</v>
      </c>
      <c r="G38">
        <v>0</v>
      </c>
      <c r="H38">
        <v>0</v>
      </c>
      <c r="I38">
        <v>0</v>
      </c>
      <c r="J38">
        <v>0</v>
      </c>
      <c r="K38">
        <v>0</v>
      </c>
      <c r="L38">
        <v>0</v>
      </c>
      <c r="M38">
        <v>0</v>
      </c>
      <c r="N38">
        <v>0</v>
      </c>
      <c r="O38">
        <v>0</v>
      </c>
      <c r="P38">
        <v>0</v>
      </c>
      <c r="Q38">
        <v>0</v>
      </c>
      <c r="R38">
        <v>0</v>
      </c>
    </row>
    <row r="39" spans="1:18" x14ac:dyDescent="0.25">
      <c r="A39" t="s">
        <v>9428</v>
      </c>
      <c r="B39" t="s">
        <v>72</v>
      </c>
      <c r="C39" t="s">
        <v>148</v>
      </c>
      <c r="D39">
        <v>14</v>
      </c>
      <c r="E39">
        <v>4</v>
      </c>
      <c r="F39">
        <v>3</v>
      </c>
      <c r="G39">
        <v>1</v>
      </c>
      <c r="H39">
        <v>0</v>
      </c>
      <c r="I39">
        <v>4</v>
      </c>
      <c r="J39">
        <v>3</v>
      </c>
      <c r="K39">
        <v>1</v>
      </c>
      <c r="L39">
        <v>0</v>
      </c>
      <c r="M39">
        <v>4</v>
      </c>
      <c r="N39">
        <v>3</v>
      </c>
      <c r="O39">
        <v>1</v>
      </c>
      <c r="P39">
        <v>0</v>
      </c>
      <c r="Q39">
        <v>0</v>
      </c>
      <c r="R39">
        <v>0</v>
      </c>
    </row>
    <row r="40" spans="1:18" x14ac:dyDescent="0.25">
      <c r="A40" t="s">
        <v>9430</v>
      </c>
      <c r="B40" t="s">
        <v>72</v>
      </c>
      <c r="C40" t="s">
        <v>150</v>
      </c>
      <c r="D40">
        <v>2</v>
      </c>
      <c r="E40">
        <v>2</v>
      </c>
      <c r="F40">
        <v>2</v>
      </c>
      <c r="G40">
        <v>0</v>
      </c>
      <c r="H40">
        <v>0</v>
      </c>
      <c r="I40">
        <v>2</v>
      </c>
      <c r="J40">
        <v>2</v>
      </c>
      <c r="K40">
        <v>0</v>
      </c>
      <c r="L40">
        <v>0</v>
      </c>
      <c r="M40">
        <v>2</v>
      </c>
      <c r="N40">
        <v>2</v>
      </c>
      <c r="O40">
        <v>0</v>
      </c>
      <c r="P40">
        <v>0</v>
      </c>
      <c r="Q40">
        <v>0</v>
      </c>
      <c r="R40">
        <v>0</v>
      </c>
    </row>
    <row r="41" spans="1:18" x14ac:dyDescent="0.25">
      <c r="A41" t="s">
        <v>9389</v>
      </c>
      <c r="B41" t="s">
        <v>72</v>
      </c>
      <c r="C41" t="s">
        <v>154</v>
      </c>
      <c r="D41">
        <v>2</v>
      </c>
      <c r="E41">
        <v>1</v>
      </c>
      <c r="F41">
        <v>1</v>
      </c>
      <c r="G41">
        <v>0</v>
      </c>
      <c r="H41">
        <v>0</v>
      </c>
      <c r="I41">
        <v>1</v>
      </c>
      <c r="J41">
        <v>1</v>
      </c>
      <c r="K41">
        <v>0</v>
      </c>
      <c r="L41">
        <v>0</v>
      </c>
      <c r="M41">
        <v>1</v>
      </c>
      <c r="N41">
        <v>1</v>
      </c>
      <c r="O41">
        <v>0</v>
      </c>
      <c r="P41">
        <v>0</v>
      </c>
      <c r="Q41">
        <v>0</v>
      </c>
      <c r="R41">
        <v>0</v>
      </c>
    </row>
    <row r="42" spans="1:18" x14ac:dyDescent="0.25">
      <c r="A42" t="s">
        <v>9363</v>
      </c>
      <c r="B42" t="s">
        <v>72</v>
      </c>
      <c r="C42" t="s">
        <v>155</v>
      </c>
      <c r="D42">
        <v>4</v>
      </c>
      <c r="E42">
        <v>2</v>
      </c>
      <c r="F42">
        <v>1</v>
      </c>
      <c r="G42">
        <v>1</v>
      </c>
      <c r="H42">
        <v>0</v>
      </c>
      <c r="I42">
        <v>2</v>
      </c>
      <c r="J42">
        <v>1</v>
      </c>
      <c r="K42">
        <v>1</v>
      </c>
      <c r="L42">
        <v>0</v>
      </c>
      <c r="M42">
        <v>2</v>
      </c>
      <c r="N42">
        <v>1</v>
      </c>
      <c r="O42">
        <v>1</v>
      </c>
      <c r="P42">
        <v>0</v>
      </c>
      <c r="Q42">
        <v>0</v>
      </c>
      <c r="R42">
        <v>0</v>
      </c>
    </row>
    <row r="43" spans="1:18" x14ac:dyDescent="0.25">
      <c r="A43" t="s">
        <v>9368</v>
      </c>
      <c r="B43" t="s">
        <v>72</v>
      </c>
      <c r="C43" t="s">
        <v>156</v>
      </c>
      <c r="D43">
        <v>1</v>
      </c>
      <c r="E43">
        <v>0</v>
      </c>
      <c r="F43">
        <v>0</v>
      </c>
      <c r="G43">
        <v>0</v>
      </c>
      <c r="H43">
        <v>0</v>
      </c>
      <c r="I43">
        <v>0</v>
      </c>
      <c r="J43">
        <v>0</v>
      </c>
      <c r="K43">
        <v>0</v>
      </c>
      <c r="L43">
        <v>0</v>
      </c>
      <c r="M43">
        <v>0</v>
      </c>
      <c r="N43">
        <v>0</v>
      </c>
      <c r="O43">
        <v>0</v>
      </c>
      <c r="P43">
        <v>0</v>
      </c>
      <c r="Q43">
        <v>0</v>
      </c>
      <c r="R43">
        <v>0</v>
      </c>
    </row>
    <row r="44" spans="1:18" x14ac:dyDescent="0.25">
      <c r="A44" t="s">
        <v>9453</v>
      </c>
      <c r="B44" t="s">
        <v>72</v>
      </c>
      <c r="C44" t="s">
        <v>157</v>
      </c>
      <c r="D44">
        <v>1</v>
      </c>
      <c r="E44">
        <v>0</v>
      </c>
      <c r="F44">
        <v>0</v>
      </c>
      <c r="G44">
        <v>0</v>
      </c>
      <c r="H44">
        <v>0</v>
      </c>
      <c r="I44">
        <v>0</v>
      </c>
      <c r="J44">
        <v>0</v>
      </c>
      <c r="K44">
        <v>0</v>
      </c>
      <c r="L44">
        <v>0</v>
      </c>
      <c r="M44">
        <v>0</v>
      </c>
      <c r="N44">
        <v>0</v>
      </c>
      <c r="O44">
        <v>0</v>
      </c>
      <c r="P44">
        <v>0</v>
      </c>
      <c r="Q44">
        <v>0</v>
      </c>
      <c r="R44">
        <v>0</v>
      </c>
    </row>
    <row r="45" spans="1:18" x14ac:dyDescent="0.25">
      <c r="A45" t="s">
        <v>9346</v>
      </c>
      <c r="B45" t="s">
        <v>72</v>
      </c>
      <c r="C45" t="s">
        <v>158</v>
      </c>
      <c r="D45">
        <v>1</v>
      </c>
      <c r="E45">
        <v>0</v>
      </c>
      <c r="F45">
        <v>0</v>
      </c>
      <c r="G45">
        <v>0</v>
      </c>
      <c r="H45">
        <v>0</v>
      </c>
      <c r="I45">
        <v>0</v>
      </c>
      <c r="J45">
        <v>0</v>
      </c>
      <c r="K45">
        <v>0</v>
      </c>
      <c r="L45">
        <v>0</v>
      </c>
      <c r="M45">
        <v>0</v>
      </c>
      <c r="N45">
        <v>0</v>
      </c>
      <c r="O45">
        <v>0</v>
      </c>
      <c r="P45">
        <v>0</v>
      </c>
      <c r="Q45">
        <v>0</v>
      </c>
      <c r="R45">
        <v>0</v>
      </c>
    </row>
    <row r="46" spans="1:18" x14ac:dyDescent="0.25">
      <c r="A46" t="s">
        <v>9419</v>
      </c>
      <c r="B46" t="s">
        <v>72</v>
      </c>
      <c r="C46" t="s">
        <v>159</v>
      </c>
      <c r="D46">
        <v>1</v>
      </c>
      <c r="E46">
        <v>0</v>
      </c>
      <c r="F46">
        <v>0</v>
      </c>
      <c r="G46">
        <v>0</v>
      </c>
      <c r="H46">
        <v>0</v>
      </c>
      <c r="I46">
        <v>0</v>
      </c>
      <c r="J46">
        <v>0</v>
      </c>
      <c r="K46">
        <v>0</v>
      </c>
      <c r="L46">
        <v>0</v>
      </c>
      <c r="M46">
        <v>0</v>
      </c>
      <c r="N46">
        <v>0</v>
      </c>
      <c r="O46">
        <v>0</v>
      </c>
      <c r="P46">
        <v>0</v>
      </c>
      <c r="Q46">
        <v>0</v>
      </c>
      <c r="R46">
        <v>0</v>
      </c>
    </row>
    <row r="47" spans="1:18" x14ac:dyDescent="0.25">
      <c r="A47" t="s">
        <v>9465</v>
      </c>
      <c r="B47" t="s">
        <v>72</v>
      </c>
      <c r="C47" t="s">
        <v>160</v>
      </c>
      <c r="D47">
        <v>4</v>
      </c>
      <c r="E47">
        <v>2</v>
      </c>
      <c r="F47">
        <v>2</v>
      </c>
      <c r="G47">
        <v>0</v>
      </c>
      <c r="H47">
        <v>0</v>
      </c>
      <c r="I47">
        <v>2</v>
      </c>
      <c r="J47">
        <v>2</v>
      </c>
      <c r="K47">
        <v>0</v>
      </c>
      <c r="L47">
        <v>0</v>
      </c>
      <c r="M47">
        <v>2</v>
      </c>
      <c r="N47">
        <v>2</v>
      </c>
      <c r="O47">
        <v>0</v>
      </c>
      <c r="P47">
        <v>0</v>
      </c>
      <c r="Q47">
        <v>0</v>
      </c>
      <c r="R47">
        <v>0</v>
      </c>
    </row>
    <row r="48" spans="1:18" x14ac:dyDescent="0.25">
      <c r="A48" t="s">
        <v>9374</v>
      </c>
      <c r="B48" t="s">
        <v>72</v>
      </c>
      <c r="C48" t="s">
        <v>161</v>
      </c>
      <c r="D48">
        <v>2</v>
      </c>
      <c r="E48">
        <v>0</v>
      </c>
      <c r="F48">
        <v>0</v>
      </c>
      <c r="G48">
        <v>0</v>
      </c>
      <c r="H48">
        <v>0</v>
      </c>
      <c r="I48">
        <v>0</v>
      </c>
      <c r="J48">
        <v>0</v>
      </c>
      <c r="K48">
        <v>0</v>
      </c>
      <c r="L48">
        <v>0</v>
      </c>
      <c r="M48">
        <v>0</v>
      </c>
      <c r="N48">
        <v>0</v>
      </c>
      <c r="O48">
        <v>0</v>
      </c>
      <c r="P48">
        <v>0</v>
      </c>
      <c r="Q48">
        <v>0</v>
      </c>
      <c r="R48">
        <v>0</v>
      </c>
    </row>
    <row r="49" spans="1:18" x14ac:dyDescent="0.25">
      <c r="A49" t="s">
        <v>9449</v>
      </c>
      <c r="B49" t="s">
        <v>72</v>
      </c>
      <c r="C49" t="s">
        <v>162</v>
      </c>
      <c r="D49">
        <v>13</v>
      </c>
      <c r="E49">
        <v>7</v>
      </c>
      <c r="F49">
        <v>6</v>
      </c>
      <c r="G49">
        <v>0</v>
      </c>
      <c r="H49">
        <v>1</v>
      </c>
      <c r="I49">
        <v>7</v>
      </c>
      <c r="J49">
        <v>6</v>
      </c>
      <c r="K49">
        <v>1</v>
      </c>
      <c r="L49">
        <v>0</v>
      </c>
      <c r="M49">
        <v>7</v>
      </c>
      <c r="N49">
        <v>6</v>
      </c>
      <c r="O49">
        <v>1</v>
      </c>
      <c r="P49">
        <v>0</v>
      </c>
      <c r="Q49">
        <v>0</v>
      </c>
      <c r="R49">
        <v>0</v>
      </c>
    </row>
    <row r="50" spans="1:18" x14ac:dyDescent="0.25">
      <c r="A50" t="s">
        <v>9325</v>
      </c>
      <c r="B50" t="s">
        <v>72</v>
      </c>
      <c r="C50" t="s">
        <v>163</v>
      </c>
      <c r="D50">
        <v>5</v>
      </c>
      <c r="E50">
        <v>2</v>
      </c>
      <c r="F50">
        <v>2</v>
      </c>
      <c r="G50">
        <v>0</v>
      </c>
      <c r="H50">
        <v>0</v>
      </c>
      <c r="I50">
        <v>2</v>
      </c>
      <c r="J50">
        <v>2</v>
      </c>
      <c r="K50">
        <v>0</v>
      </c>
      <c r="L50">
        <v>0</v>
      </c>
      <c r="M50">
        <v>2</v>
      </c>
      <c r="N50">
        <v>2</v>
      </c>
      <c r="O50">
        <v>0</v>
      </c>
      <c r="P50">
        <v>0</v>
      </c>
      <c r="Q50">
        <v>0</v>
      </c>
      <c r="R50">
        <v>0</v>
      </c>
    </row>
    <row r="51" spans="1:18" x14ac:dyDescent="0.25">
      <c r="A51" t="s">
        <v>9339</v>
      </c>
      <c r="B51" t="s">
        <v>72</v>
      </c>
      <c r="C51" t="s">
        <v>164</v>
      </c>
      <c r="D51">
        <v>8</v>
      </c>
      <c r="E51">
        <v>2</v>
      </c>
      <c r="F51">
        <v>1</v>
      </c>
      <c r="G51">
        <v>1</v>
      </c>
      <c r="H51">
        <v>0</v>
      </c>
      <c r="I51">
        <v>2</v>
      </c>
      <c r="J51">
        <v>1</v>
      </c>
      <c r="K51">
        <v>1</v>
      </c>
      <c r="L51">
        <v>0</v>
      </c>
      <c r="M51">
        <v>1</v>
      </c>
      <c r="N51">
        <v>1</v>
      </c>
      <c r="O51">
        <v>0</v>
      </c>
      <c r="P51">
        <v>0</v>
      </c>
      <c r="Q51">
        <v>0</v>
      </c>
      <c r="R51">
        <v>1</v>
      </c>
    </row>
    <row r="52" spans="1:18" x14ac:dyDescent="0.25">
      <c r="A52" t="s">
        <v>9354</v>
      </c>
      <c r="B52" t="s">
        <v>72</v>
      </c>
      <c r="C52" t="s">
        <v>165</v>
      </c>
      <c r="D52">
        <v>4</v>
      </c>
      <c r="E52">
        <v>2</v>
      </c>
      <c r="F52">
        <v>2</v>
      </c>
      <c r="G52">
        <v>0</v>
      </c>
      <c r="H52">
        <v>0</v>
      </c>
      <c r="I52">
        <v>2</v>
      </c>
      <c r="J52">
        <v>2</v>
      </c>
      <c r="K52">
        <v>0</v>
      </c>
      <c r="L52">
        <v>0</v>
      </c>
      <c r="M52">
        <v>2</v>
      </c>
      <c r="N52">
        <v>2</v>
      </c>
      <c r="O52">
        <v>0</v>
      </c>
      <c r="P52">
        <v>0</v>
      </c>
      <c r="Q52">
        <v>0</v>
      </c>
      <c r="R52">
        <v>0</v>
      </c>
    </row>
    <row r="53" spans="1:18" x14ac:dyDescent="0.25">
      <c r="A53" t="s">
        <v>9421</v>
      </c>
      <c r="B53" t="s">
        <v>72</v>
      </c>
      <c r="C53" t="s">
        <v>166</v>
      </c>
      <c r="D53">
        <v>3</v>
      </c>
      <c r="E53">
        <v>1</v>
      </c>
      <c r="F53">
        <v>1</v>
      </c>
      <c r="G53">
        <v>0</v>
      </c>
      <c r="H53">
        <v>0</v>
      </c>
      <c r="I53">
        <v>1</v>
      </c>
      <c r="J53">
        <v>1</v>
      </c>
      <c r="K53">
        <v>0</v>
      </c>
      <c r="L53">
        <v>0</v>
      </c>
      <c r="M53">
        <v>1</v>
      </c>
      <c r="N53">
        <v>1</v>
      </c>
      <c r="O53">
        <v>0</v>
      </c>
      <c r="P53">
        <v>0</v>
      </c>
      <c r="Q53">
        <v>0</v>
      </c>
      <c r="R53">
        <v>0</v>
      </c>
    </row>
    <row r="54" spans="1:18" x14ac:dyDescent="0.25">
      <c r="A54" t="s">
        <v>9349</v>
      </c>
      <c r="B54" t="s">
        <v>72</v>
      </c>
      <c r="C54" t="s">
        <v>167</v>
      </c>
      <c r="D54">
        <v>2</v>
      </c>
      <c r="E54">
        <v>1</v>
      </c>
      <c r="F54">
        <v>1</v>
      </c>
      <c r="G54">
        <v>0</v>
      </c>
      <c r="H54">
        <v>0</v>
      </c>
      <c r="I54">
        <v>1</v>
      </c>
      <c r="J54">
        <v>1</v>
      </c>
      <c r="K54">
        <v>0</v>
      </c>
      <c r="L54">
        <v>0</v>
      </c>
      <c r="M54">
        <v>1</v>
      </c>
      <c r="N54">
        <v>1</v>
      </c>
      <c r="O54">
        <v>0</v>
      </c>
      <c r="P54">
        <v>0</v>
      </c>
      <c r="Q54">
        <v>0</v>
      </c>
      <c r="R54">
        <v>0</v>
      </c>
    </row>
    <row r="55" spans="1:18" x14ac:dyDescent="0.25">
      <c r="A55" t="s">
        <v>9416</v>
      </c>
      <c r="B55" t="s">
        <v>72</v>
      </c>
      <c r="C55" t="s">
        <v>168</v>
      </c>
      <c r="D55">
        <v>1</v>
      </c>
      <c r="E55">
        <v>0</v>
      </c>
      <c r="F55">
        <v>0</v>
      </c>
      <c r="G55">
        <v>0</v>
      </c>
      <c r="H55">
        <v>0</v>
      </c>
      <c r="I55">
        <v>0</v>
      </c>
      <c r="J55">
        <v>0</v>
      </c>
      <c r="K55">
        <v>0</v>
      </c>
      <c r="L55">
        <v>0</v>
      </c>
      <c r="M55">
        <v>0</v>
      </c>
      <c r="N55">
        <v>0</v>
      </c>
      <c r="O55">
        <v>0</v>
      </c>
      <c r="P55">
        <v>0</v>
      </c>
      <c r="Q55">
        <v>0</v>
      </c>
      <c r="R55">
        <v>0</v>
      </c>
    </row>
    <row r="56" spans="1:18" x14ac:dyDescent="0.25">
      <c r="A56" t="s">
        <v>9457</v>
      </c>
      <c r="B56" t="s">
        <v>72</v>
      </c>
      <c r="C56" t="s">
        <v>169</v>
      </c>
      <c r="D56">
        <v>5</v>
      </c>
      <c r="E56">
        <v>3</v>
      </c>
      <c r="F56">
        <v>3</v>
      </c>
      <c r="G56">
        <v>0</v>
      </c>
      <c r="H56">
        <v>0</v>
      </c>
      <c r="I56">
        <v>3</v>
      </c>
      <c r="J56">
        <v>3</v>
      </c>
      <c r="K56">
        <v>0</v>
      </c>
      <c r="L56">
        <v>0</v>
      </c>
      <c r="M56">
        <v>2</v>
      </c>
      <c r="N56">
        <v>2</v>
      </c>
      <c r="O56">
        <v>0</v>
      </c>
      <c r="P56">
        <v>0</v>
      </c>
      <c r="Q56">
        <v>0</v>
      </c>
      <c r="R56">
        <v>1</v>
      </c>
    </row>
    <row r="57" spans="1:18" x14ac:dyDescent="0.25">
      <c r="A57" t="s">
        <v>9353</v>
      </c>
      <c r="B57" t="s">
        <v>72</v>
      </c>
      <c r="C57" t="s">
        <v>170</v>
      </c>
      <c r="D57">
        <v>1</v>
      </c>
      <c r="E57">
        <v>0</v>
      </c>
      <c r="F57">
        <v>0</v>
      </c>
      <c r="G57">
        <v>0</v>
      </c>
      <c r="H57">
        <v>0</v>
      </c>
      <c r="I57">
        <v>0</v>
      </c>
      <c r="J57">
        <v>0</v>
      </c>
      <c r="K57">
        <v>0</v>
      </c>
      <c r="L57">
        <v>0</v>
      </c>
      <c r="M57">
        <v>0</v>
      </c>
      <c r="N57">
        <v>0</v>
      </c>
      <c r="O57">
        <v>0</v>
      </c>
      <c r="P57">
        <v>0</v>
      </c>
      <c r="Q57">
        <v>0</v>
      </c>
      <c r="R57">
        <v>0</v>
      </c>
    </row>
    <row r="58" spans="1:18" x14ac:dyDescent="0.25">
      <c r="A58" t="s">
        <v>9366</v>
      </c>
      <c r="B58" t="s">
        <v>72</v>
      </c>
      <c r="C58" t="s">
        <v>171</v>
      </c>
      <c r="D58">
        <v>2</v>
      </c>
      <c r="E58">
        <v>0</v>
      </c>
      <c r="F58">
        <v>0</v>
      </c>
      <c r="G58">
        <v>0</v>
      </c>
      <c r="H58">
        <v>0</v>
      </c>
      <c r="I58">
        <v>0</v>
      </c>
      <c r="J58">
        <v>0</v>
      </c>
      <c r="K58">
        <v>0</v>
      </c>
      <c r="L58">
        <v>0</v>
      </c>
      <c r="M58">
        <v>0</v>
      </c>
      <c r="N58">
        <v>0</v>
      </c>
      <c r="O58">
        <v>0</v>
      </c>
      <c r="P58">
        <v>0</v>
      </c>
      <c r="Q58">
        <v>0</v>
      </c>
      <c r="R58">
        <v>0</v>
      </c>
    </row>
    <row r="59" spans="1:18" x14ac:dyDescent="0.25">
      <c r="A59" t="s">
        <v>9376</v>
      </c>
      <c r="B59" t="s">
        <v>72</v>
      </c>
      <c r="C59" t="s">
        <v>172</v>
      </c>
      <c r="D59">
        <v>1</v>
      </c>
      <c r="E59">
        <v>1</v>
      </c>
      <c r="F59">
        <v>1</v>
      </c>
      <c r="G59">
        <v>0</v>
      </c>
      <c r="H59">
        <v>0</v>
      </c>
      <c r="I59">
        <v>1</v>
      </c>
      <c r="J59">
        <v>1</v>
      </c>
      <c r="K59">
        <v>0</v>
      </c>
      <c r="L59">
        <v>0</v>
      </c>
      <c r="M59">
        <v>1</v>
      </c>
      <c r="N59">
        <v>1</v>
      </c>
      <c r="O59">
        <v>0</v>
      </c>
      <c r="P59">
        <v>0</v>
      </c>
      <c r="Q59">
        <v>0</v>
      </c>
      <c r="R59">
        <v>0</v>
      </c>
    </row>
    <row r="60" spans="1:18" x14ac:dyDescent="0.25">
      <c r="A60" t="s">
        <v>9462</v>
      </c>
      <c r="B60" t="s">
        <v>72</v>
      </c>
      <c r="C60" t="s">
        <v>173</v>
      </c>
      <c r="D60">
        <v>3</v>
      </c>
      <c r="E60">
        <v>1</v>
      </c>
      <c r="F60">
        <v>1</v>
      </c>
      <c r="G60">
        <v>0</v>
      </c>
      <c r="H60">
        <v>0</v>
      </c>
      <c r="I60">
        <v>1</v>
      </c>
      <c r="J60">
        <v>1</v>
      </c>
      <c r="K60">
        <v>0</v>
      </c>
      <c r="L60">
        <v>0</v>
      </c>
      <c r="M60">
        <v>1</v>
      </c>
      <c r="N60">
        <v>1</v>
      </c>
      <c r="O60">
        <v>0</v>
      </c>
      <c r="P60">
        <v>0</v>
      </c>
      <c r="Q60">
        <v>0</v>
      </c>
      <c r="R60">
        <v>0</v>
      </c>
    </row>
    <row r="61" spans="1:18" x14ac:dyDescent="0.25">
      <c r="A61" t="s">
        <v>9461</v>
      </c>
      <c r="B61" t="s">
        <v>72</v>
      </c>
      <c r="C61" t="s">
        <v>175</v>
      </c>
      <c r="D61">
        <v>5</v>
      </c>
      <c r="E61">
        <v>1</v>
      </c>
      <c r="F61">
        <v>1</v>
      </c>
      <c r="G61">
        <v>0</v>
      </c>
      <c r="H61">
        <v>0</v>
      </c>
      <c r="I61">
        <v>1</v>
      </c>
      <c r="J61">
        <v>1</v>
      </c>
      <c r="K61">
        <v>0</v>
      </c>
      <c r="L61">
        <v>0</v>
      </c>
      <c r="M61">
        <v>1</v>
      </c>
      <c r="N61">
        <v>1</v>
      </c>
      <c r="O61">
        <v>0</v>
      </c>
      <c r="P61">
        <v>0</v>
      </c>
      <c r="Q61">
        <v>0</v>
      </c>
      <c r="R61">
        <v>0</v>
      </c>
    </row>
    <row r="62" spans="1:18" x14ac:dyDescent="0.25">
      <c r="A62" t="s">
        <v>9357</v>
      </c>
      <c r="B62" t="s">
        <v>72</v>
      </c>
      <c r="C62" t="s">
        <v>176</v>
      </c>
      <c r="D62">
        <v>6</v>
      </c>
      <c r="E62">
        <v>0</v>
      </c>
      <c r="F62">
        <v>0</v>
      </c>
      <c r="G62">
        <v>0</v>
      </c>
      <c r="H62">
        <v>0</v>
      </c>
      <c r="I62">
        <v>0</v>
      </c>
      <c r="J62">
        <v>0</v>
      </c>
      <c r="K62">
        <v>0</v>
      </c>
      <c r="L62">
        <v>0</v>
      </c>
      <c r="M62">
        <v>0</v>
      </c>
      <c r="N62">
        <v>0</v>
      </c>
      <c r="O62">
        <v>0</v>
      </c>
      <c r="P62">
        <v>0</v>
      </c>
      <c r="Q62">
        <v>0</v>
      </c>
      <c r="R62">
        <v>0</v>
      </c>
    </row>
    <row r="63" spans="1:18" x14ac:dyDescent="0.25">
      <c r="A63" t="s">
        <v>9344</v>
      </c>
      <c r="B63" t="s">
        <v>72</v>
      </c>
      <c r="C63" t="s">
        <v>177</v>
      </c>
      <c r="D63">
        <v>1</v>
      </c>
      <c r="E63">
        <v>1</v>
      </c>
      <c r="F63">
        <v>1</v>
      </c>
      <c r="G63">
        <v>0</v>
      </c>
      <c r="H63">
        <v>0</v>
      </c>
      <c r="I63">
        <v>1</v>
      </c>
      <c r="J63">
        <v>1</v>
      </c>
      <c r="K63">
        <v>0</v>
      </c>
      <c r="L63">
        <v>0</v>
      </c>
      <c r="M63">
        <v>1</v>
      </c>
      <c r="N63">
        <v>1</v>
      </c>
      <c r="O63">
        <v>0</v>
      </c>
      <c r="P63">
        <v>0</v>
      </c>
      <c r="Q63">
        <v>0</v>
      </c>
      <c r="R63">
        <v>0</v>
      </c>
    </row>
    <row r="64" spans="1:18" x14ac:dyDescent="0.25">
      <c r="A64" t="s">
        <v>9351</v>
      </c>
      <c r="B64" t="s">
        <v>72</v>
      </c>
      <c r="C64" t="s">
        <v>179</v>
      </c>
      <c r="D64">
        <v>1</v>
      </c>
      <c r="E64">
        <v>0</v>
      </c>
      <c r="F64">
        <v>0</v>
      </c>
      <c r="G64">
        <v>0</v>
      </c>
      <c r="H64">
        <v>0</v>
      </c>
      <c r="I64">
        <v>0</v>
      </c>
      <c r="J64">
        <v>0</v>
      </c>
      <c r="K64">
        <v>0</v>
      </c>
      <c r="L64">
        <v>0</v>
      </c>
      <c r="M64">
        <v>0</v>
      </c>
      <c r="N64">
        <v>0</v>
      </c>
      <c r="O64">
        <v>0</v>
      </c>
      <c r="P64">
        <v>0</v>
      </c>
      <c r="Q64">
        <v>0</v>
      </c>
      <c r="R64">
        <v>0</v>
      </c>
    </row>
    <row r="65" spans="1:18" x14ac:dyDescent="0.25">
      <c r="A65" t="s">
        <v>9447</v>
      </c>
      <c r="B65" t="s">
        <v>72</v>
      </c>
      <c r="C65" t="s">
        <v>181</v>
      </c>
      <c r="D65">
        <v>5</v>
      </c>
      <c r="E65">
        <v>0</v>
      </c>
      <c r="F65">
        <v>0</v>
      </c>
      <c r="G65">
        <v>0</v>
      </c>
      <c r="H65">
        <v>0</v>
      </c>
      <c r="I65">
        <v>0</v>
      </c>
      <c r="J65">
        <v>0</v>
      </c>
      <c r="K65">
        <v>0</v>
      </c>
      <c r="L65">
        <v>0</v>
      </c>
      <c r="M65">
        <v>0</v>
      </c>
      <c r="N65">
        <v>0</v>
      </c>
      <c r="O65">
        <v>0</v>
      </c>
      <c r="P65">
        <v>0</v>
      </c>
      <c r="Q65">
        <v>0</v>
      </c>
      <c r="R65">
        <v>0</v>
      </c>
    </row>
    <row r="66" spans="1:18" x14ac:dyDescent="0.25">
      <c r="A66" t="s">
        <v>9452</v>
      </c>
      <c r="B66" t="s">
        <v>72</v>
      </c>
      <c r="C66" t="s">
        <v>182</v>
      </c>
      <c r="D66">
        <v>3</v>
      </c>
      <c r="E66">
        <v>1</v>
      </c>
      <c r="F66">
        <v>1</v>
      </c>
      <c r="G66">
        <v>0</v>
      </c>
      <c r="H66">
        <v>0</v>
      </c>
      <c r="I66">
        <v>1</v>
      </c>
      <c r="J66">
        <v>1</v>
      </c>
      <c r="K66">
        <v>0</v>
      </c>
      <c r="L66">
        <v>0</v>
      </c>
      <c r="M66">
        <v>1</v>
      </c>
      <c r="N66">
        <v>1</v>
      </c>
      <c r="O66">
        <v>0</v>
      </c>
      <c r="P66">
        <v>0</v>
      </c>
      <c r="Q66">
        <v>0</v>
      </c>
      <c r="R66">
        <v>0</v>
      </c>
    </row>
    <row r="67" spans="1:18" x14ac:dyDescent="0.25">
      <c r="A67" t="s">
        <v>9414</v>
      </c>
      <c r="B67" t="s">
        <v>72</v>
      </c>
      <c r="C67" t="s">
        <v>184</v>
      </c>
      <c r="D67">
        <v>3</v>
      </c>
      <c r="E67">
        <v>0</v>
      </c>
      <c r="F67">
        <v>0</v>
      </c>
      <c r="G67">
        <v>0</v>
      </c>
      <c r="H67">
        <v>0</v>
      </c>
      <c r="I67">
        <v>0</v>
      </c>
      <c r="J67">
        <v>0</v>
      </c>
      <c r="K67">
        <v>0</v>
      </c>
      <c r="L67">
        <v>0</v>
      </c>
      <c r="M67">
        <v>0</v>
      </c>
      <c r="N67">
        <v>0</v>
      </c>
      <c r="O67">
        <v>0</v>
      </c>
      <c r="P67">
        <v>0</v>
      </c>
      <c r="Q67">
        <v>0</v>
      </c>
      <c r="R67">
        <v>0</v>
      </c>
    </row>
    <row r="68" spans="1:18" x14ac:dyDescent="0.25">
      <c r="A68" t="s">
        <v>9454</v>
      </c>
      <c r="B68" t="s">
        <v>72</v>
      </c>
      <c r="C68" t="s">
        <v>185</v>
      </c>
      <c r="D68">
        <v>11</v>
      </c>
      <c r="E68">
        <v>2</v>
      </c>
      <c r="F68">
        <v>2</v>
      </c>
      <c r="G68">
        <v>0</v>
      </c>
      <c r="H68">
        <v>0</v>
      </c>
      <c r="I68">
        <v>2</v>
      </c>
      <c r="J68">
        <v>2</v>
      </c>
      <c r="K68">
        <v>0</v>
      </c>
      <c r="L68">
        <v>0</v>
      </c>
      <c r="M68">
        <v>2</v>
      </c>
      <c r="N68">
        <v>2</v>
      </c>
      <c r="O68">
        <v>0</v>
      </c>
      <c r="P68">
        <v>0</v>
      </c>
      <c r="Q68">
        <v>0</v>
      </c>
      <c r="R68">
        <v>0</v>
      </c>
    </row>
    <row r="69" spans="1:18" x14ac:dyDescent="0.25">
      <c r="A69" t="s">
        <v>9402</v>
      </c>
      <c r="B69" t="s">
        <v>72</v>
      </c>
      <c r="C69" t="s">
        <v>186</v>
      </c>
      <c r="D69">
        <v>2</v>
      </c>
      <c r="E69">
        <v>2</v>
      </c>
      <c r="F69">
        <v>2</v>
      </c>
      <c r="G69">
        <v>0</v>
      </c>
      <c r="H69">
        <v>0</v>
      </c>
      <c r="I69">
        <v>2</v>
      </c>
      <c r="J69">
        <v>2</v>
      </c>
      <c r="K69">
        <v>0</v>
      </c>
      <c r="L69">
        <v>0</v>
      </c>
      <c r="M69">
        <v>2</v>
      </c>
      <c r="N69">
        <v>2</v>
      </c>
      <c r="O69">
        <v>0</v>
      </c>
      <c r="P69">
        <v>0</v>
      </c>
      <c r="Q69">
        <v>0</v>
      </c>
      <c r="R69">
        <v>0</v>
      </c>
    </row>
    <row r="70" spans="1:18" x14ac:dyDescent="0.25">
      <c r="A70" t="s">
        <v>9409</v>
      </c>
      <c r="B70" t="s">
        <v>72</v>
      </c>
      <c r="C70" t="s">
        <v>187</v>
      </c>
      <c r="D70">
        <v>5</v>
      </c>
      <c r="E70">
        <v>1</v>
      </c>
      <c r="F70">
        <v>1</v>
      </c>
      <c r="G70">
        <v>0</v>
      </c>
      <c r="H70">
        <v>0</v>
      </c>
      <c r="I70">
        <v>1</v>
      </c>
      <c r="J70">
        <v>1</v>
      </c>
      <c r="K70">
        <v>0</v>
      </c>
      <c r="L70">
        <v>0</v>
      </c>
      <c r="M70">
        <v>1</v>
      </c>
      <c r="N70">
        <v>1</v>
      </c>
      <c r="O70">
        <v>0</v>
      </c>
      <c r="P70">
        <v>0</v>
      </c>
      <c r="Q70">
        <v>0</v>
      </c>
      <c r="R70">
        <v>0</v>
      </c>
    </row>
    <row r="71" spans="1:18" x14ac:dyDescent="0.25">
      <c r="A71" t="s">
        <v>9441</v>
      </c>
      <c r="B71" t="s">
        <v>72</v>
      </c>
      <c r="C71" t="s">
        <v>188</v>
      </c>
      <c r="D71">
        <v>2</v>
      </c>
      <c r="E71">
        <v>1</v>
      </c>
      <c r="F71">
        <v>1</v>
      </c>
      <c r="G71">
        <v>0</v>
      </c>
      <c r="H71">
        <v>0</v>
      </c>
      <c r="I71">
        <v>1</v>
      </c>
      <c r="J71">
        <v>1</v>
      </c>
      <c r="K71">
        <v>0</v>
      </c>
      <c r="L71">
        <v>0</v>
      </c>
      <c r="M71">
        <v>1</v>
      </c>
      <c r="N71">
        <v>1</v>
      </c>
      <c r="O71">
        <v>0</v>
      </c>
      <c r="P71">
        <v>0</v>
      </c>
      <c r="Q71">
        <v>0</v>
      </c>
      <c r="R71">
        <v>0</v>
      </c>
    </row>
    <row r="72" spans="1:18" x14ac:dyDescent="0.25">
      <c r="A72" t="s">
        <v>9327</v>
      </c>
      <c r="B72" t="s">
        <v>72</v>
      </c>
      <c r="C72" t="s">
        <v>189</v>
      </c>
      <c r="D72">
        <v>2</v>
      </c>
      <c r="E72">
        <v>0</v>
      </c>
      <c r="F72">
        <v>0</v>
      </c>
      <c r="G72">
        <v>0</v>
      </c>
      <c r="H72">
        <v>0</v>
      </c>
      <c r="I72">
        <v>0</v>
      </c>
      <c r="J72">
        <v>0</v>
      </c>
      <c r="K72">
        <v>0</v>
      </c>
      <c r="L72">
        <v>0</v>
      </c>
      <c r="M72">
        <v>0</v>
      </c>
      <c r="N72">
        <v>0</v>
      </c>
      <c r="O72">
        <v>0</v>
      </c>
      <c r="P72">
        <v>0</v>
      </c>
      <c r="Q72">
        <v>0</v>
      </c>
      <c r="R72">
        <v>0</v>
      </c>
    </row>
    <row r="73" spans="1:18" x14ac:dyDescent="0.25">
      <c r="A73" t="s">
        <v>9427</v>
      </c>
      <c r="B73" t="s">
        <v>72</v>
      </c>
      <c r="C73" t="s">
        <v>190</v>
      </c>
      <c r="D73">
        <v>2</v>
      </c>
      <c r="E73">
        <v>0</v>
      </c>
      <c r="F73">
        <v>0</v>
      </c>
      <c r="G73">
        <v>0</v>
      </c>
      <c r="H73">
        <v>0</v>
      </c>
      <c r="I73">
        <v>0</v>
      </c>
      <c r="J73">
        <v>0</v>
      </c>
      <c r="K73">
        <v>0</v>
      </c>
      <c r="L73">
        <v>0</v>
      </c>
      <c r="M73">
        <v>0</v>
      </c>
      <c r="N73">
        <v>0</v>
      </c>
      <c r="O73">
        <v>0</v>
      </c>
      <c r="P73">
        <v>0</v>
      </c>
      <c r="Q73">
        <v>0</v>
      </c>
      <c r="R73">
        <v>0</v>
      </c>
    </row>
    <row r="74" spans="1:18" x14ac:dyDescent="0.25">
      <c r="A74" t="s">
        <v>9322</v>
      </c>
      <c r="B74" t="s">
        <v>72</v>
      </c>
      <c r="C74" t="s">
        <v>191</v>
      </c>
      <c r="D74">
        <v>1</v>
      </c>
      <c r="E74">
        <v>1</v>
      </c>
      <c r="F74">
        <v>1</v>
      </c>
      <c r="G74">
        <v>0</v>
      </c>
      <c r="H74">
        <v>0</v>
      </c>
      <c r="I74">
        <v>1</v>
      </c>
      <c r="J74">
        <v>1</v>
      </c>
      <c r="K74">
        <v>0</v>
      </c>
      <c r="L74">
        <v>0</v>
      </c>
      <c r="M74">
        <v>1</v>
      </c>
      <c r="N74">
        <v>1</v>
      </c>
      <c r="O74">
        <v>0</v>
      </c>
      <c r="P74">
        <v>0</v>
      </c>
      <c r="Q74">
        <v>0</v>
      </c>
      <c r="R74">
        <v>0</v>
      </c>
    </row>
    <row r="75" spans="1:18" x14ac:dyDescent="0.25">
      <c r="A75" t="s">
        <v>9446</v>
      </c>
      <c r="B75" t="s">
        <v>72</v>
      </c>
      <c r="C75" t="s">
        <v>192</v>
      </c>
      <c r="D75">
        <v>3</v>
      </c>
      <c r="E75">
        <v>2</v>
      </c>
      <c r="F75">
        <v>2</v>
      </c>
      <c r="G75">
        <v>0</v>
      </c>
      <c r="H75">
        <v>0</v>
      </c>
      <c r="I75">
        <v>2</v>
      </c>
      <c r="J75">
        <v>2</v>
      </c>
      <c r="K75">
        <v>0</v>
      </c>
      <c r="L75">
        <v>0</v>
      </c>
      <c r="M75">
        <v>1</v>
      </c>
      <c r="N75">
        <v>1</v>
      </c>
      <c r="O75">
        <v>0</v>
      </c>
      <c r="P75">
        <v>0</v>
      </c>
      <c r="Q75">
        <v>0</v>
      </c>
      <c r="R75">
        <v>1</v>
      </c>
    </row>
    <row r="76" spans="1:18" x14ac:dyDescent="0.25">
      <c r="A76" t="s">
        <v>9326</v>
      </c>
      <c r="B76" t="s">
        <v>72</v>
      </c>
      <c r="C76" t="s">
        <v>195</v>
      </c>
      <c r="D76">
        <v>1</v>
      </c>
      <c r="E76">
        <v>0</v>
      </c>
      <c r="F76">
        <v>0</v>
      </c>
      <c r="G76">
        <v>0</v>
      </c>
      <c r="H76">
        <v>0</v>
      </c>
      <c r="I76">
        <v>0</v>
      </c>
      <c r="J76">
        <v>0</v>
      </c>
      <c r="K76">
        <v>0</v>
      </c>
      <c r="L76">
        <v>0</v>
      </c>
      <c r="M76">
        <v>0</v>
      </c>
      <c r="N76">
        <v>0</v>
      </c>
      <c r="O76">
        <v>0</v>
      </c>
      <c r="P76">
        <v>0</v>
      </c>
      <c r="Q76">
        <v>0</v>
      </c>
      <c r="R76">
        <v>0</v>
      </c>
    </row>
    <row r="77" spans="1:18" x14ac:dyDescent="0.25">
      <c r="A77" t="s">
        <v>9438</v>
      </c>
      <c r="B77" t="s">
        <v>72</v>
      </c>
      <c r="C77" t="s">
        <v>196</v>
      </c>
      <c r="D77">
        <v>6</v>
      </c>
      <c r="E77">
        <v>4</v>
      </c>
      <c r="F77">
        <v>4</v>
      </c>
      <c r="G77">
        <v>0</v>
      </c>
      <c r="H77">
        <v>0</v>
      </c>
      <c r="I77">
        <v>4</v>
      </c>
      <c r="J77">
        <v>4</v>
      </c>
      <c r="K77">
        <v>0</v>
      </c>
      <c r="L77">
        <v>0</v>
      </c>
      <c r="M77">
        <v>4</v>
      </c>
      <c r="N77">
        <v>4</v>
      </c>
      <c r="O77">
        <v>0</v>
      </c>
      <c r="P77">
        <v>0</v>
      </c>
      <c r="Q77">
        <v>0</v>
      </c>
      <c r="R77">
        <v>0</v>
      </c>
    </row>
    <row r="78" spans="1:18" x14ac:dyDescent="0.25">
      <c r="A78" t="s">
        <v>9345</v>
      </c>
      <c r="B78" t="s">
        <v>72</v>
      </c>
      <c r="C78" t="s">
        <v>198</v>
      </c>
      <c r="D78">
        <v>4</v>
      </c>
      <c r="E78">
        <v>3</v>
      </c>
      <c r="F78">
        <v>3</v>
      </c>
      <c r="G78">
        <v>0</v>
      </c>
      <c r="H78">
        <v>0</v>
      </c>
      <c r="I78">
        <v>3</v>
      </c>
      <c r="J78">
        <v>3</v>
      </c>
      <c r="K78">
        <v>0</v>
      </c>
      <c r="L78">
        <v>0</v>
      </c>
      <c r="M78">
        <v>3</v>
      </c>
      <c r="N78">
        <v>3</v>
      </c>
      <c r="O78">
        <v>0</v>
      </c>
      <c r="P78">
        <v>0</v>
      </c>
      <c r="Q78">
        <v>0</v>
      </c>
      <c r="R78">
        <v>0</v>
      </c>
    </row>
    <row r="79" spans="1:18" x14ac:dyDescent="0.25">
      <c r="A79" t="s">
        <v>9407</v>
      </c>
      <c r="B79" t="s">
        <v>72</v>
      </c>
      <c r="C79" t="s">
        <v>199</v>
      </c>
      <c r="D79">
        <v>4</v>
      </c>
      <c r="E79">
        <v>0</v>
      </c>
      <c r="F79">
        <v>0</v>
      </c>
      <c r="G79">
        <v>0</v>
      </c>
      <c r="H79">
        <v>0</v>
      </c>
      <c r="I79">
        <v>0</v>
      </c>
      <c r="J79">
        <v>0</v>
      </c>
      <c r="K79">
        <v>0</v>
      </c>
      <c r="L79">
        <v>0</v>
      </c>
      <c r="M79">
        <v>0</v>
      </c>
      <c r="N79">
        <v>0</v>
      </c>
      <c r="O79">
        <v>0</v>
      </c>
      <c r="P79">
        <v>0</v>
      </c>
      <c r="Q79">
        <v>0</v>
      </c>
      <c r="R79">
        <v>0</v>
      </c>
    </row>
    <row r="80" spans="1:18" x14ac:dyDescent="0.25">
      <c r="A80" t="s">
        <v>9431</v>
      </c>
      <c r="B80" t="s">
        <v>72</v>
      </c>
      <c r="C80" t="s">
        <v>201</v>
      </c>
      <c r="D80">
        <v>3</v>
      </c>
      <c r="E80">
        <v>1</v>
      </c>
      <c r="F80">
        <v>1</v>
      </c>
      <c r="G80">
        <v>0</v>
      </c>
      <c r="H80">
        <v>0</v>
      </c>
      <c r="I80">
        <v>1</v>
      </c>
      <c r="J80">
        <v>1</v>
      </c>
      <c r="K80">
        <v>0</v>
      </c>
      <c r="L80">
        <v>0</v>
      </c>
      <c r="M80">
        <v>1</v>
      </c>
      <c r="N80">
        <v>1</v>
      </c>
      <c r="O80">
        <v>0</v>
      </c>
      <c r="P80">
        <v>0</v>
      </c>
      <c r="Q80">
        <v>0</v>
      </c>
      <c r="R80">
        <v>0</v>
      </c>
    </row>
    <row r="81" spans="1:18" x14ac:dyDescent="0.25">
      <c r="A81" t="s">
        <v>9399</v>
      </c>
      <c r="B81" t="s">
        <v>72</v>
      </c>
      <c r="C81" t="s">
        <v>202</v>
      </c>
      <c r="D81">
        <v>2</v>
      </c>
      <c r="E81">
        <v>0</v>
      </c>
      <c r="F81">
        <v>0</v>
      </c>
      <c r="G81">
        <v>0</v>
      </c>
      <c r="H81">
        <v>0</v>
      </c>
      <c r="I81">
        <v>0</v>
      </c>
      <c r="J81">
        <v>0</v>
      </c>
      <c r="K81">
        <v>0</v>
      </c>
      <c r="L81">
        <v>0</v>
      </c>
      <c r="M81">
        <v>0</v>
      </c>
      <c r="N81">
        <v>0</v>
      </c>
      <c r="O81">
        <v>0</v>
      </c>
      <c r="P81">
        <v>0</v>
      </c>
      <c r="Q81">
        <v>0</v>
      </c>
      <c r="R81">
        <v>0</v>
      </c>
    </row>
    <row r="82" spans="1:18" x14ac:dyDescent="0.25">
      <c r="A82" t="s">
        <v>9417</v>
      </c>
      <c r="B82" t="s">
        <v>72</v>
      </c>
      <c r="C82" t="s">
        <v>203</v>
      </c>
      <c r="D82">
        <v>2</v>
      </c>
      <c r="E82">
        <v>1</v>
      </c>
      <c r="F82">
        <v>1</v>
      </c>
      <c r="G82">
        <v>0</v>
      </c>
      <c r="H82">
        <v>0</v>
      </c>
      <c r="I82">
        <v>1</v>
      </c>
      <c r="J82">
        <v>1</v>
      </c>
      <c r="K82">
        <v>0</v>
      </c>
      <c r="L82">
        <v>0</v>
      </c>
      <c r="M82">
        <v>1</v>
      </c>
      <c r="N82">
        <v>1</v>
      </c>
      <c r="O82">
        <v>0</v>
      </c>
      <c r="P82">
        <v>0</v>
      </c>
      <c r="Q82">
        <v>0</v>
      </c>
      <c r="R82">
        <v>0</v>
      </c>
    </row>
    <row r="83" spans="1:18" x14ac:dyDescent="0.25">
      <c r="A83" t="s">
        <v>9370</v>
      </c>
      <c r="B83" t="s">
        <v>72</v>
      </c>
      <c r="C83" t="s">
        <v>204</v>
      </c>
      <c r="D83">
        <v>2</v>
      </c>
      <c r="E83">
        <v>1</v>
      </c>
      <c r="F83">
        <v>1</v>
      </c>
      <c r="G83">
        <v>0</v>
      </c>
      <c r="H83">
        <v>0</v>
      </c>
      <c r="I83">
        <v>1</v>
      </c>
      <c r="J83">
        <v>1</v>
      </c>
      <c r="K83">
        <v>0</v>
      </c>
      <c r="L83">
        <v>0</v>
      </c>
      <c r="M83">
        <v>1</v>
      </c>
      <c r="N83">
        <v>1</v>
      </c>
      <c r="O83">
        <v>0</v>
      </c>
      <c r="P83">
        <v>0</v>
      </c>
      <c r="Q83">
        <v>0</v>
      </c>
      <c r="R83">
        <v>0</v>
      </c>
    </row>
    <row r="84" spans="1:18" x14ac:dyDescent="0.25">
      <c r="A84" t="s">
        <v>9426</v>
      </c>
      <c r="B84" t="s">
        <v>72</v>
      </c>
      <c r="C84" t="s">
        <v>205</v>
      </c>
      <c r="D84">
        <v>1</v>
      </c>
      <c r="E84">
        <v>0</v>
      </c>
      <c r="F84">
        <v>0</v>
      </c>
      <c r="G84">
        <v>0</v>
      </c>
      <c r="H84">
        <v>0</v>
      </c>
      <c r="I84">
        <v>0</v>
      </c>
      <c r="J84">
        <v>0</v>
      </c>
      <c r="K84">
        <v>0</v>
      </c>
      <c r="L84">
        <v>0</v>
      </c>
      <c r="M84">
        <v>0</v>
      </c>
      <c r="N84">
        <v>0</v>
      </c>
      <c r="O84">
        <v>0</v>
      </c>
      <c r="P84">
        <v>0</v>
      </c>
      <c r="Q84">
        <v>0</v>
      </c>
      <c r="R84">
        <v>0</v>
      </c>
    </row>
    <row r="85" spans="1:18" x14ac:dyDescent="0.25">
      <c r="A85" t="s">
        <v>9381</v>
      </c>
      <c r="B85" t="s">
        <v>72</v>
      </c>
      <c r="C85" t="s">
        <v>208</v>
      </c>
      <c r="D85">
        <v>2</v>
      </c>
      <c r="E85">
        <v>1</v>
      </c>
      <c r="F85">
        <v>1</v>
      </c>
      <c r="G85">
        <v>0</v>
      </c>
      <c r="H85">
        <v>0</v>
      </c>
      <c r="I85">
        <v>1</v>
      </c>
      <c r="J85">
        <v>1</v>
      </c>
      <c r="K85">
        <v>0</v>
      </c>
      <c r="L85">
        <v>0</v>
      </c>
      <c r="M85">
        <v>1</v>
      </c>
      <c r="N85">
        <v>1</v>
      </c>
      <c r="O85">
        <v>0</v>
      </c>
      <c r="P85">
        <v>0</v>
      </c>
      <c r="Q85">
        <v>0</v>
      </c>
      <c r="R85">
        <v>0</v>
      </c>
    </row>
    <row r="86" spans="1:18" x14ac:dyDescent="0.25">
      <c r="A86" t="s">
        <v>9406</v>
      </c>
      <c r="B86" t="s">
        <v>72</v>
      </c>
      <c r="C86" t="s">
        <v>209</v>
      </c>
      <c r="D86">
        <v>1</v>
      </c>
      <c r="E86">
        <v>0</v>
      </c>
      <c r="F86">
        <v>0</v>
      </c>
      <c r="G86">
        <v>0</v>
      </c>
      <c r="H86">
        <v>0</v>
      </c>
      <c r="I86">
        <v>0</v>
      </c>
      <c r="J86">
        <v>0</v>
      </c>
      <c r="K86">
        <v>0</v>
      </c>
      <c r="L86">
        <v>0</v>
      </c>
      <c r="M86">
        <v>0</v>
      </c>
      <c r="N86">
        <v>0</v>
      </c>
      <c r="O86">
        <v>0</v>
      </c>
      <c r="P86">
        <v>0</v>
      </c>
      <c r="Q86">
        <v>0</v>
      </c>
      <c r="R86">
        <v>0</v>
      </c>
    </row>
    <row r="87" spans="1:18" x14ac:dyDescent="0.25">
      <c r="A87" t="s">
        <v>9458</v>
      </c>
      <c r="B87" t="s">
        <v>72</v>
      </c>
      <c r="C87" t="s">
        <v>210</v>
      </c>
      <c r="D87">
        <v>2</v>
      </c>
      <c r="E87">
        <v>2</v>
      </c>
      <c r="F87">
        <v>0</v>
      </c>
      <c r="G87">
        <v>1</v>
      </c>
      <c r="H87">
        <v>1</v>
      </c>
      <c r="I87">
        <v>2</v>
      </c>
      <c r="J87">
        <v>0</v>
      </c>
      <c r="K87">
        <v>1</v>
      </c>
      <c r="L87">
        <v>1</v>
      </c>
      <c r="M87">
        <v>1</v>
      </c>
      <c r="N87">
        <v>0</v>
      </c>
      <c r="O87">
        <v>1</v>
      </c>
      <c r="P87">
        <v>0</v>
      </c>
      <c r="Q87">
        <v>0</v>
      </c>
      <c r="R87">
        <v>1</v>
      </c>
    </row>
    <row r="88" spans="1:18" x14ac:dyDescent="0.25">
      <c r="A88" t="s">
        <v>9384</v>
      </c>
      <c r="B88" t="s">
        <v>72</v>
      </c>
      <c r="C88" t="s">
        <v>212</v>
      </c>
      <c r="D88">
        <v>1</v>
      </c>
      <c r="E88">
        <v>1</v>
      </c>
      <c r="F88">
        <v>1</v>
      </c>
      <c r="G88">
        <v>0</v>
      </c>
      <c r="H88">
        <v>0</v>
      </c>
      <c r="I88">
        <v>1</v>
      </c>
      <c r="J88">
        <v>1</v>
      </c>
      <c r="K88">
        <v>0</v>
      </c>
      <c r="L88">
        <v>0</v>
      </c>
      <c r="M88">
        <v>1</v>
      </c>
      <c r="N88">
        <v>1</v>
      </c>
      <c r="O88">
        <v>0</v>
      </c>
      <c r="P88">
        <v>0</v>
      </c>
      <c r="Q88">
        <v>0</v>
      </c>
      <c r="R88">
        <v>0</v>
      </c>
    </row>
    <row r="89" spans="1:18" x14ac:dyDescent="0.25">
      <c r="A89" t="s">
        <v>9422</v>
      </c>
      <c r="B89" t="s">
        <v>72</v>
      </c>
      <c r="C89" t="s">
        <v>213</v>
      </c>
      <c r="D89">
        <v>6</v>
      </c>
      <c r="E89">
        <v>3</v>
      </c>
      <c r="F89">
        <v>2</v>
      </c>
      <c r="G89">
        <v>1</v>
      </c>
      <c r="H89">
        <v>0</v>
      </c>
      <c r="I89">
        <v>3</v>
      </c>
      <c r="J89">
        <v>2</v>
      </c>
      <c r="K89">
        <v>1</v>
      </c>
      <c r="L89">
        <v>0</v>
      </c>
      <c r="M89">
        <v>3</v>
      </c>
      <c r="N89">
        <v>2</v>
      </c>
      <c r="O89">
        <v>1</v>
      </c>
      <c r="P89">
        <v>0</v>
      </c>
      <c r="Q89">
        <v>0</v>
      </c>
      <c r="R89">
        <v>0</v>
      </c>
    </row>
    <row r="90" spans="1:18" x14ac:dyDescent="0.25">
      <c r="A90" t="s">
        <v>9377</v>
      </c>
      <c r="B90" t="s">
        <v>72</v>
      </c>
      <c r="C90" t="s">
        <v>216</v>
      </c>
      <c r="D90">
        <v>3</v>
      </c>
      <c r="E90">
        <v>2</v>
      </c>
      <c r="F90">
        <v>2</v>
      </c>
      <c r="G90">
        <v>0</v>
      </c>
      <c r="H90">
        <v>0</v>
      </c>
      <c r="I90">
        <v>2</v>
      </c>
      <c r="J90">
        <v>2</v>
      </c>
      <c r="K90">
        <v>0</v>
      </c>
      <c r="L90">
        <v>0</v>
      </c>
      <c r="M90">
        <v>2</v>
      </c>
      <c r="N90">
        <v>2</v>
      </c>
      <c r="O90">
        <v>0</v>
      </c>
      <c r="P90">
        <v>0</v>
      </c>
      <c r="Q90">
        <v>0</v>
      </c>
      <c r="R90">
        <v>0</v>
      </c>
    </row>
    <row r="91" spans="1:18" x14ac:dyDescent="0.25">
      <c r="A91" t="s">
        <v>9360</v>
      </c>
      <c r="B91" t="s">
        <v>72</v>
      </c>
      <c r="C91" t="s">
        <v>217</v>
      </c>
      <c r="D91">
        <v>1</v>
      </c>
      <c r="E91">
        <v>1</v>
      </c>
      <c r="F91">
        <v>1</v>
      </c>
      <c r="G91">
        <v>0</v>
      </c>
      <c r="H91">
        <v>0</v>
      </c>
      <c r="I91">
        <v>1</v>
      </c>
      <c r="J91">
        <v>1</v>
      </c>
      <c r="K91">
        <v>0</v>
      </c>
      <c r="L91">
        <v>0</v>
      </c>
      <c r="M91">
        <v>1</v>
      </c>
      <c r="N91">
        <v>1</v>
      </c>
      <c r="O91">
        <v>0</v>
      </c>
      <c r="P91">
        <v>0</v>
      </c>
      <c r="Q91">
        <v>0</v>
      </c>
      <c r="R91">
        <v>0</v>
      </c>
    </row>
    <row r="92" spans="1:18" x14ac:dyDescent="0.25">
      <c r="A92" t="s">
        <v>9404</v>
      </c>
      <c r="B92" t="s">
        <v>72</v>
      </c>
      <c r="C92" t="s">
        <v>218</v>
      </c>
      <c r="D92">
        <v>10</v>
      </c>
      <c r="E92">
        <v>1</v>
      </c>
      <c r="F92">
        <v>1</v>
      </c>
      <c r="G92">
        <v>0</v>
      </c>
      <c r="H92">
        <v>0</v>
      </c>
      <c r="I92">
        <v>1</v>
      </c>
      <c r="J92">
        <v>1</v>
      </c>
      <c r="K92">
        <v>0</v>
      </c>
      <c r="L92">
        <v>0</v>
      </c>
      <c r="M92">
        <v>1</v>
      </c>
      <c r="N92">
        <v>1</v>
      </c>
      <c r="O92">
        <v>0</v>
      </c>
      <c r="P92">
        <v>0</v>
      </c>
      <c r="Q92">
        <v>0</v>
      </c>
      <c r="R92">
        <v>0</v>
      </c>
    </row>
    <row r="93" spans="1:18" x14ac:dyDescent="0.25">
      <c r="A93" t="s">
        <v>9450</v>
      </c>
      <c r="B93" t="s">
        <v>72</v>
      </c>
      <c r="C93" t="s">
        <v>220</v>
      </c>
      <c r="D93">
        <v>1</v>
      </c>
      <c r="E93">
        <v>0</v>
      </c>
      <c r="F93">
        <v>0</v>
      </c>
      <c r="G93">
        <v>0</v>
      </c>
      <c r="H93">
        <v>0</v>
      </c>
      <c r="I93">
        <v>0</v>
      </c>
      <c r="J93">
        <v>0</v>
      </c>
      <c r="K93">
        <v>0</v>
      </c>
      <c r="L93">
        <v>0</v>
      </c>
      <c r="M93">
        <v>0</v>
      </c>
      <c r="N93">
        <v>0</v>
      </c>
      <c r="O93">
        <v>0</v>
      </c>
      <c r="P93">
        <v>0</v>
      </c>
      <c r="Q93">
        <v>0</v>
      </c>
      <c r="R93">
        <v>0</v>
      </c>
    </row>
    <row r="94" spans="1:18" x14ac:dyDescent="0.25">
      <c r="A94" t="s">
        <v>9373</v>
      </c>
      <c r="B94" t="s">
        <v>72</v>
      </c>
      <c r="C94" t="s">
        <v>221</v>
      </c>
      <c r="D94">
        <v>1</v>
      </c>
      <c r="E94">
        <v>1</v>
      </c>
      <c r="F94">
        <v>1</v>
      </c>
      <c r="G94">
        <v>0</v>
      </c>
      <c r="H94">
        <v>0</v>
      </c>
      <c r="I94">
        <v>1</v>
      </c>
      <c r="J94">
        <v>1</v>
      </c>
      <c r="K94">
        <v>0</v>
      </c>
      <c r="L94">
        <v>0</v>
      </c>
      <c r="M94">
        <v>1</v>
      </c>
      <c r="N94">
        <v>1</v>
      </c>
      <c r="O94">
        <v>0</v>
      </c>
      <c r="P94">
        <v>0</v>
      </c>
      <c r="Q94">
        <v>0</v>
      </c>
      <c r="R94">
        <v>0</v>
      </c>
    </row>
    <row r="95" spans="1:18" x14ac:dyDescent="0.25">
      <c r="A95" t="s">
        <v>9364</v>
      </c>
      <c r="B95" t="s">
        <v>72</v>
      </c>
      <c r="C95" t="s">
        <v>222</v>
      </c>
      <c r="D95">
        <v>1</v>
      </c>
      <c r="E95">
        <v>0</v>
      </c>
      <c r="F95">
        <v>0</v>
      </c>
      <c r="G95">
        <v>0</v>
      </c>
      <c r="H95">
        <v>0</v>
      </c>
      <c r="I95">
        <v>0</v>
      </c>
      <c r="J95">
        <v>0</v>
      </c>
      <c r="K95">
        <v>0</v>
      </c>
      <c r="L95">
        <v>0</v>
      </c>
      <c r="M95">
        <v>0</v>
      </c>
      <c r="N95">
        <v>0</v>
      </c>
      <c r="O95">
        <v>0</v>
      </c>
      <c r="P95">
        <v>0</v>
      </c>
      <c r="Q95">
        <v>0</v>
      </c>
      <c r="R95">
        <v>0</v>
      </c>
    </row>
    <row r="96" spans="1:18" x14ac:dyDescent="0.25">
      <c r="A96" t="s">
        <v>9378</v>
      </c>
      <c r="B96" t="s">
        <v>72</v>
      </c>
      <c r="C96" t="s">
        <v>223</v>
      </c>
      <c r="D96">
        <v>1</v>
      </c>
      <c r="E96">
        <v>0</v>
      </c>
      <c r="F96">
        <v>0</v>
      </c>
      <c r="G96">
        <v>0</v>
      </c>
      <c r="H96">
        <v>0</v>
      </c>
      <c r="I96">
        <v>0</v>
      </c>
      <c r="J96">
        <v>0</v>
      </c>
      <c r="K96">
        <v>0</v>
      </c>
      <c r="L96">
        <v>0</v>
      </c>
      <c r="M96">
        <v>0</v>
      </c>
      <c r="N96">
        <v>0</v>
      </c>
      <c r="O96">
        <v>0</v>
      </c>
      <c r="P96">
        <v>0</v>
      </c>
      <c r="Q96">
        <v>0</v>
      </c>
      <c r="R96">
        <v>0</v>
      </c>
    </row>
    <row r="97" spans="1:18" x14ac:dyDescent="0.25">
      <c r="A97" t="s">
        <v>9424</v>
      </c>
      <c r="B97" t="s">
        <v>72</v>
      </c>
      <c r="C97" t="s">
        <v>225</v>
      </c>
      <c r="D97">
        <v>1</v>
      </c>
      <c r="E97">
        <v>0</v>
      </c>
      <c r="F97">
        <v>0</v>
      </c>
      <c r="G97">
        <v>0</v>
      </c>
      <c r="H97">
        <v>0</v>
      </c>
      <c r="I97">
        <v>0</v>
      </c>
      <c r="J97">
        <v>0</v>
      </c>
      <c r="K97">
        <v>0</v>
      </c>
      <c r="L97">
        <v>0</v>
      </c>
      <c r="M97">
        <v>0</v>
      </c>
      <c r="N97">
        <v>0</v>
      </c>
      <c r="O97">
        <v>0</v>
      </c>
      <c r="P97">
        <v>0</v>
      </c>
      <c r="Q97">
        <v>0</v>
      </c>
      <c r="R97">
        <v>0</v>
      </c>
    </row>
    <row r="98" spans="1:18" x14ac:dyDescent="0.25">
      <c r="A98" t="s">
        <v>9401</v>
      </c>
      <c r="B98" t="s">
        <v>72</v>
      </c>
      <c r="C98" t="s">
        <v>226</v>
      </c>
      <c r="D98">
        <v>1</v>
      </c>
      <c r="E98">
        <v>0</v>
      </c>
      <c r="F98">
        <v>0</v>
      </c>
      <c r="G98">
        <v>0</v>
      </c>
      <c r="H98">
        <v>0</v>
      </c>
      <c r="I98">
        <v>0</v>
      </c>
      <c r="J98">
        <v>0</v>
      </c>
      <c r="K98">
        <v>0</v>
      </c>
      <c r="L98">
        <v>0</v>
      </c>
      <c r="M98">
        <v>0</v>
      </c>
      <c r="N98">
        <v>0</v>
      </c>
      <c r="O98">
        <v>0</v>
      </c>
      <c r="P98">
        <v>0</v>
      </c>
      <c r="Q98">
        <v>0</v>
      </c>
      <c r="R98">
        <v>0</v>
      </c>
    </row>
    <row r="99" spans="1:18" x14ac:dyDescent="0.25">
      <c r="A99" t="s">
        <v>9359</v>
      </c>
      <c r="B99" t="s">
        <v>72</v>
      </c>
      <c r="C99" t="s">
        <v>228</v>
      </c>
      <c r="D99">
        <v>1</v>
      </c>
      <c r="E99">
        <v>0</v>
      </c>
      <c r="F99">
        <v>0</v>
      </c>
      <c r="G99">
        <v>0</v>
      </c>
      <c r="H99">
        <v>0</v>
      </c>
      <c r="I99">
        <v>0</v>
      </c>
      <c r="J99">
        <v>0</v>
      </c>
      <c r="K99">
        <v>0</v>
      </c>
      <c r="L99">
        <v>0</v>
      </c>
      <c r="M99">
        <v>0</v>
      </c>
      <c r="N99">
        <v>0</v>
      </c>
      <c r="O99">
        <v>0</v>
      </c>
      <c r="P99">
        <v>0</v>
      </c>
      <c r="Q99">
        <v>0</v>
      </c>
      <c r="R99">
        <v>0</v>
      </c>
    </row>
    <row r="100" spans="1:18" x14ac:dyDescent="0.25">
      <c r="A100" t="s">
        <v>9443</v>
      </c>
      <c r="B100" t="s">
        <v>72</v>
      </c>
      <c r="C100" t="s">
        <v>229</v>
      </c>
      <c r="D100">
        <v>2</v>
      </c>
      <c r="E100">
        <v>0</v>
      </c>
      <c r="F100">
        <v>0</v>
      </c>
      <c r="G100">
        <v>0</v>
      </c>
      <c r="H100">
        <v>0</v>
      </c>
      <c r="I100">
        <v>0</v>
      </c>
      <c r="J100">
        <v>0</v>
      </c>
      <c r="K100">
        <v>0</v>
      </c>
      <c r="L100">
        <v>0</v>
      </c>
      <c r="M100">
        <v>0</v>
      </c>
      <c r="N100">
        <v>0</v>
      </c>
      <c r="O100">
        <v>0</v>
      </c>
      <c r="P100">
        <v>0</v>
      </c>
      <c r="Q100">
        <v>0</v>
      </c>
      <c r="R100">
        <v>0</v>
      </c>
    </row>
    <row r="101" spans="1:18" x14ac:dyDescent="0.25">
      <c r="A101" t="s">
        <v>9403</v>
      </c>
      <c r="B101" t="s">
        <v>72</v>
      </c>
      <c r="C101" t="s">
        <v>232</v>
      </c>
      <c r="D101">
        <v>6</v>
      </c>
      <c r="E101">
        <v>1</v>
      </c>
      <c r="F101">
        <v>0</v>
      </c>
      <c r="G101">
        <v>0</v>
      </c>
      <c r="H101">
        <v>1</v>
      </c>
      <c r="I101">
        <v>1</v>
      </c>
      <c r="J101">
        <v>0</v>
      </c>
      <c r="K101">
        <v>0</v>
      </c>
      <c r="L101">
        <v>1</v>
      </c>
      <c r="M101">
        <v>1</v>
      </c>
      <c r="N101">
        <v>0</v>
      </c>
      <c r="O101">
        <v>0</v>
      </c>
      <c r="P101">
        <v>1</v>
      </c>
      <c r="Q101">
        <v>0</v>
      </c>
      <c r="R101">
        <v>0</v>
      </c>
    </row>
    <row r="102" spans="1:18" x14ac:dyDescent="0.25">
      <c r="A102" t="s">
        <v>9413</v>
      </c>
      <c r="B102" t="s">
        <v>72</v>
      </c>
      <c r="C102" t="s">
        <v>233</v>
      </c>
      <c r="D102">
        <v>2</v>
      </c>
      <c r="E102">
        <v>2</v>
      </c>
      <c r="F102">
        <v>2</v>
      </c>
      <c r="G102">
        <v>0</v>
      </c>
      <c r="H102">
        <v>0</v>
      </c>
      <c r="I102">
        <v>2</v>
      </c>
      <c r="J102">
        <v>2</v>
      </c>
      <c r="K102">
        <v>0</v>
      </c>
      <c r="L102">
        <v>0</v>
      </c>
      <c r="M102">
        <v>2</v>
      </c>
      <c r="N102">
        <v>2</v>
      </c>
      <c r="O102">
        <v>0</v>
      </c>
      <c r="P102">
        <v>0</v>
      </c>
      <c r="Q102">
        <v>0</v>
      </c>
      <c r="R102">
        <v>0</v>
      </c>
    </row>
    <row r="103" spans="1:18" x14ac:dyDescent="0.25">
      <c r="A103" t="s">
        <v>9391</v>
      </c>
      <c r="B103" t="s">
        <v>72</v>
      </c>
      <c r="C103" t="s">
        <v>234</v>
      </c>
      <c r="D103">
        <v>5</v>
      </c>
      <c r="E103">
        <v>1</v>
      </c>
      <c r="F103">
        <v>1</v>
      </c>
      <c r="G103">
        <v>0</v>
      </c>
      <c r="H103">
        <v>0</v>
      </c>
      <c r="I103">
        <v>1</v>
      </c>
      <c r="J103">
        <v>1</v>
      </c>
      <c r="K103">
        <v>0</v>
      </c>
      <c r="L103">
        <v>0</v>
      </c>
      <c r="M103">
        <v>1</v>
      </c>
      <c r="N103">
        <v>1</v>
      </c>
      <c r="O103">
        <v>0</v>
      </c>
      <c r="P103">
        <v>0</v>
      </c>
      <c r="Q103">
        <v>0</v>
      </c>
      <c r="R103">
        <v>0</v>
      </c>
    </row>
    <row r="104" spans="1:18" x14ac:dyDescent="0.25">
      <c r="A104" t="s">
        <v>9471</v>
      </c>
      <c r="B104" t="s">
        <v>72</v>
      </c>
      <c r="C104" t="s">
        <v>237</v>
      </c>
      <c r="D104">
        <v>1</v>
      </c>
      <c r="E104">
        <v>1</v>
      </c>
      <c r="F104">
        <v>1</v>
      </c>
      <c r="G104">
        <v>0</v>
      </c>
      <c r="H104">
        <v>0</v>
      </c>
      <c r="I104">
        <v>1</v>
      </c>
      <c r="J104">
        <v>1</v>
      </c>
      <c r="K104">
        <v>0</v>
      </c>
      <c r="L104">
        <v>0</v>
      </c>
      <c r="M104">
        <v>1</v>
      </c>
      <c r="N104">
        <v>1</v>
      </c>
      <c r="O104">
        <v>0</v>
      </c>
      <c r="P104">
        <v>0</v>
      </c>
      <c r="Q104">
        <v>0</v>
      </c>
      <c r="R104">
        <v>0</v>
      </c>
    </row>
    <row r="105" spans="1:18" x14ac:dyDescent="0.25">
      <c r="A105" t="s">
        <v>9444</v>
      </c>
      <c r="B105" t="s">
        <v>72</v>
      </c>
      <c r="C105" t="s">
        <v>240</v>
      </c>
      <c r="D105">
        <v>1</v>
      </c>
      <c r="E105">
        <v>0</v>
      </c>
      <c r="F105">
        <v>0</v>
      </c>
      <c r="G105">
        <v>0</v>
      </c>
      <c r="H105">
        <v>0</v>
      </c>
      <c r="I105">
        <v>0</v>
      </c>
      <c r="J105">
        <v>0</v>
      </c>
      <c r="K105">
        <v>0</v>
      </c>
      <c r="L105">
        <v>0</v>
      </c>
      <c r="M105">
        <v>0</v>
      </c>
      <c r="N105">
        <v>0</v>
      </c>
      <c r="O105">
        <v>0</v>
      </c>
      <c r="P105">
        <v>0</v>
      </c>
      <c r="Q105">
        <v>0</v>
      </c>
      <c r="R105">
        <v>0</v>
      </c>
    </row>
    <row r="106" spans="1:18" x14ac:dyDescent="0.25">
      <c r="A106" t="s">
        <v>9433</v>
      </c>
      <c r="B106" t="s">
        <v>72</v>
      </c>
      <c r="C106" t="s">
        <v>241</v>
      </c>
      <c r="D106">
        <v>1</v>
      </c>
      <c r="E106">
        <v>1</v>
      </c>
      <c r="F106">
        <v>1</v>
      </c>
      <c r="G106">
        <v>0</v>
      </c>
      <c r="H106">
        <v>0</v>
      </c>
      <c r="I106">
        <v>1</v>
      </c>
      <c r="J106">
        <v>1</v>
      </c>
      <c r="K106">
        <v>0</v>
      </c>
      <c r="L106">
        <v>0</v>
      </c>
      <c r="M106">
        <v>1</v>
      </c>
      <c r="N106">
        <v>1</v>
      </c>
      <c r="O106">
        <v>0</v>
      </c>
      <c r="P106">
        <v>0</v>
      </c>
      <c r="Q106">
        <v>0</v>
      </c>
      <c r="R106">
        <v>0</v>
      </c>
    </row>
    <row r="107" spans="1:18" x14ac:dyDescent="0.25">
      <c r="A107" t="s">
        <v>9460</v>
      </c>
      <c r="B107" t="s">
        <v>72</v>
      </c>
      <c r="C107" t="s">
        <v>242</v>
      </c>
      <c r="D107">
        <v>5</v>
      </c>
      <c r="E107">
        <v>1</v>
      </c>
      <c r="F107">
        <v>1</v>
      </c>
      <c r="G107">
        <v>0</v>
      </c>
      <c r="H107">
        <v>0</v>
      </c>
      <c r="I107">
        <v>1</v>
      </c>
      <c r="J107">
        <v>1</v>
      </c>
      <c r="K107">
        <v>0</v>
      </c>
      <c r="L107">
        <v>0</v>
      </c>
      <c r="M107">
        <v>1</v>
      </c>
      <c r="N107">
        <v>1</v>
      </c>
      <c r="O107">
        <v>0</v>
      </c>
      <c r="P107">
        <v>0</v>
      </c>
      <c r="Q107">
        <v>0</v>
      </c>
      <c r="R107">
        <v>0</v>
      </c>
    </row>
    <row r="108" spans="1:18" x14ac:dyDescent="0.25">
      <c r="A108" t="s">
        <v>9472</v>
      </c>
      <c r="B108" t="s">
        <v>77</v>
      </c>
      <c r="C108" t="s">
        <v>92</v>
      </c>
      <c r="D108">
        <v>2</v>
      </c>
      <c r="E108">
        <v>0</v>
      </c>
      <c r="F108">
        <v>0</v>
      </c>
      <c r="G108">
        <v>0</v>
      </c>
      <c r="H108">
        <v>0</v>
      </c>
      <c r="I108">
        <v>0</v>
      </c>
      <c r="J108">
        <v>0</v>
      </c>
      <c r="K108">
        <v>0</v>
      </c>
      <c r="L108">
        <v>0</v>
      </c>
      <c r="M108">
        <v>0</v>
      </c>
      <c r="N108">
        <v>0</v>
      </c>
      <c r="O108">
        <v>0</v>
      </c>
      <c r="P108">
        <v>0</v>
      </c>
      <c r="Q108">
        <v>0</v>
      </c>
      <c r="R108">
        <v>0</v>
      </c>
    </row>
    <row r="109" spans="1:18" x14ac:dyDescent="0.25">
      <c r="A109" t="s">
        <v>9722</v>
      </c>
      <c r="B109" t="s">
        <v>77</v>
      </c>
      <c r="C109" t="s">
        <v>100</v>
      </c>
      <c r="D109">
        <v>1</v>
      </c>
      <c r="E109">
        <v>0</v>
      </c>
      <c r="F109">
        <v>0</v>
      </c>
      <c r="G109">
        <v>0</v>
      </c>
      <c r="H109">
        <v>0</v>
      </c>
      <c r="I109">
        <v>0</v>
      </c>
      <c r="J109">
        <v>0</v>
      </c>
      <c r="K109">
        <v>0</v>
      </c>
      <c r="L109">
        <v>0</v>
      </c>
      <c r="M109">
        <v>0</v>
      </c>
      <c r="N109">
        <v>0</v>
      </c>
      <c r="O109">
        <v>0</v>
      </c>
      <c r="P109">
        <v>0</v>
      </c>
      <c r="Q109">
        <v>0</v>
      </c>
      <c r="R109">
        <v>0</v>
      </c>
    </row>
    <row r="110" spans="1:18" x14ac:dyDescent="0.25">
      <c r="A110" t="s">
        <v>9723</v>
      </c>
      <c r="B110" t="s">
        <v>77</v>
      </c>
      <c r="C110" t="s">
        <v>126</v>
      </c>
      <c r="D110">
        <v>1</v>
      </c>
      <c r="E110">
        <v>0</v>
      </c>
      <c r="F110">
        <v>0</v>
      </c>
      <c r="G110">
        <v>0</v>
      </c>
      <c r="H110">
        <v>0</v>
      </c>
      <c r="I110">
        <v>0</v>
      </c>
      <c r="J110">
        <v>0</v>
      </c>
      <c r="K110">
        <v>0</v>
      </c>
      <c r="L110">
        <v>0</v>
      </c>
      <c r="M110">
        <v>0</v>
      </c>
      <c r="N110">
        <v>0</v>
      </c>
      <c r="O110">
        <v>0</v>
      </c>
      <c r="P110">
        <v>0</v>
      </c>
      <c r="Q110">
        <v>0</v>
      </c>
      <c r="R110">
        <v>0</v>
      </c>
    </row>
    <row r="111" spans="1:18" x14ac:dyDescent="0.25">
      <c r="A111" t="s">
        <v>9473</v>
      </c>
      <c r="B111" t="s">
        <v>75</v>
      </c>
      <c r="C111" t="s">
        <v>92</v>
      </c>
      <c r="D111">
        <v>112</v>
      </c>
      <c r="E111">
        <v>2</v>
      </c>
      <c r="F111">
        <v>2</v>
      </c>
      <c r="G111">
        <v>0</v>
      </c>
      <c r="H111">
        <v>0</v>
      </c>
      <c r="I111">
        <v>2</v>
      </c>
      <c r="J111">
        <v>2</v>
      </c>
      <c r="K111">
        <v>0</v>
      </c>
      <c r="L111">
        <v>0</v>
      </c>
      <c r="M111">
        <v>2</v>
      </c>
      <c r="N111">
        <v>2</v>
      </c>
      <c r="O111">
        <v>0</v>
      </c>
      <c r="P111">
        <v>0</v>
      </c>
      <c r="Q111">
        <v>0</v>
      </c>
      <c r="R111">
        <v>0</v>
      </c>
    </row>
    <row r="112" spans="1:18" x14ac:dyDescent="0.25">
      <c r="A112" t="s">
        <v>16238</v>
      </c>
      <c r="B112" t="s">
        <v>75</v>
      </c>
      <c r="C112" t="s">
        <v>95</v>
      </c>
      <c r="D112">
        <v>1</v>
      </c>
      <c r="E112">
        <v>0</v>
      </c>
      <c r="F112">
        <v>0</v>
      </c>
      <c r="G112">
        <v>0</v>
      </c>
      <c r="H112">
        <v>0</v>
      </c>
      <c r="I112">
        <v>0</v>
      </c>
      <c r="J112">
        <v>0</v>
      </c>
      <c r="K112">
        <v>0</v>
      </c>
      <c r="L112">
        <v>0</v>
      </c>
      <c r="M112">
        <v>0</v>
      </c>
      <c r="N112">
        <v>0</v>
      </c>
      <c r="O112">
        <v>0</v>
      </c>
      <c r="P112">
        <v>0</v>
      </c>
      <c r="Q112">
        <v>0</v>
      </c>
      <c r="R112">
        <v>0</v>
      </c>
    </row>
    <row r="113" spans="1:18" x14ac:dyDescent="0.25">
      <c r="A113" t="s">
        <v>9482</v>
      </c>
      <c r="B113" t="s">
        <v>75</v>
      </c>
      <c r="C113" t="s">
        <v>98</v>
      </c>
      <c r="D113">
        <v>3</v>
      </c>
      <c r="E113">
        <v>0</v>
      </c>
      <c r="F113">
        <v>0</v>
      </c>
      <c r="G113">
        <v>0</v>
      </c>
      <c r="H113">
        <v>0</v>
      </c>
      <c r="I113">
        <v>0</v>
      </c>
      <c r="J113">
        <v>0</v>
      </c>
      <c r="K113">
        <v>0</v>
      </c>
      <c r="L113">
        <v>0</v>
      </c>
      <c r="M113">
        <v>0</v>
      </c>
      <c r="N113">
        <v>0</v>
      </c>
      <c r="O113">
        <v>0</v>
      </c>
      <c r="P113">
        <v>0</v>
      </c>
      <c r="Q113">
        <v>0</v>
      </c>
      <c r="R113">
        <v>0</v>
      </c>
    </row>
    <row r="114" spans="1:18" x14ac:dyDescent="0.25">
      <c r="A114" t="s">
        <v>9484</v>
      </c>
      <c r="B114" t="s">
        <v>75</v>
      </c>
      <c r="C114" t="s">
        <v>99</v>
      </c>
      <c r="D114">
        <v>5</v>
      </c>
      <c r="E114">
        <v>0</v>
      </c>
      <c r="F114">
        <v>0</v>
      </c>
      <c r="G114">
        <v>0</v>
      </c>
      <c r="H114">
        <v>0</v>
      </c>
      <c r="I114">
        <v>0</v>
      </c>
      <c r="J114">
        <v>0</v>
      </c>
      <c r="K114">
        <v>0</v>
      </c>
      <c r="L114">
        <v>0</v>
      </c>
      <c r="M114">
        <v>0</v>
      </c>
      <c r="N114">
        <v>0</v>
      </c>
      <c r="O114">
        <v>0</v>
      </c>
      <c r="P114">
        <v>0</v>
      </c>
      <c r="Q114">
        <v>0</v>
      </c>
      <c r="R114">
        <v>0</v>
      </c>
    </row>
    <row r="115" spans="1:18" x14ac:dyDescent="0.25">
      <c r="A115" t="s">
        <v>9493</v>
      </c>
      <c r="B115" t="s">
        <v>75</v>
      </c>
      <c r="C115" t="s">
        <v>105</v>
      </c>
      <c r="D115">
        <v>1</v>
      </c>
      <c r="E115">
        <v>0</v>
      </c>
      <c r="F115">
        <v>0</v>
      </c>
      <c r="G115">
        <v>0</v>
      </c>
      <c r="H115">
        <v>0</v>
      </c>
      <c r="I115">
        <v>0</v>
      </c>
      <c r="J115">
        <v>0</v>
      </c>
      <c r="K115">
        <v>0</v>
      </c>
      <c r="L115">
        <v>0</v>
      </c>
      <c r="M115">
        <v>0</v>
      </c>
      <c r="N115">
        <v>0</v>
      </c>
      <c r="O115">
        <v>0</v>
      </c>
      <c r="P115">
        <v>0</v>
      </c>
      <c r="Q115">
        <v>0</v>
      </c>
      <c r="R115">
        <v>0</v>
      </c>
    </row>
    <row r="116" spans="1:18" x14ac:dyDescent="0.25">
      <c r="A116" t="s">
        <v>9500</v>
      </c>
      <c r="B116" t="s">
        <v>75</v>
      </c>
      <c r="C116" t="s">
        <v>109</v>
      </c>
      <c r="D116">
        <v>2</v>
      </c>
      <c r="E116">
        <v>0</v>
      </c>
      <c r="F116">
        <v>0</v>
      </c>
      <c r="G116">
        <v>0</v>
      </c>
      <c r="H116">
        <v>0</v>
      </c>
      <c r="I116">
        <v>0</v>
      </c>
      <c r="J116">
        <v>0</v>
      </c>
      <c r="K116">
        <v>0</v>
      </c>
      <c r="L116">
        <v>0</v>
      </c>
      <c r="M116">
        <v>0</v>
      </c>
      <c r="N116">
        <v>0</v>
      </c>
      <c r="O116">
        <v>0</v>
      </c>
      <c r="P116">
        <v>0</v>
      </c>
      <c r="Q116">
        <v>0</v>
      </c>
      <c r="R116">
        <v>0</v>
      </c>
    </row>
    <row r="117" spans="1:18" x14ac:dyDescent="0.25">
      <c r="A117" t="s">
        <v>9506</v>
      </c>
      <c r="B117" t="s">
        <v>75</v>
      </c>
      <c r="C117" t="s">
        <v>112</v>
      </c>
      <c r="D117">
        <v>2</v>
      </c>
      <c r="E117">
        <v>0</v>
      </c>
      <c r="F117">
        <v>0</v>
      </c>
      <c r="G117">
        <v>0</v>
      </c>
      <c r="H117">
        <v>0</v>
      </c>
      <c r="I117">
        <v>0</v>
      </c>
      <c r="J117">
        <v>0</v>
      </c>
      <c r="K117">
        <v>0</v>
      </c>
      <c r="L117">
        <v>0</v>
      </c>
      <c r="M117">
        <v>0</v>
      </c>
      <c r="N117">
        <v>0</v>
      </c>
      <c r="O117">
        <v>0</v>
      </c>
      <c r="P117">
        <v>0</v>
      </c>
      <c r="Q117">
        <v>0</v>
      </c>
      <c r="R117">
        <v>0</v>
      </c>
    </row>
    <row r="118" spans="1:18" x14ac:dyDescent="0.25">
      <c r="A118" t="s">
        <v>9515</v>
      </c>
      <c r="B118" t="s">
        <v>75</v>
      </c>
      <c r="C118" t="s">
        <v>117</v>
      </c>
      <c r="D118">
        <v>1</v>
      </c>
      <c r="E118">
        <v>1</v>
      </c>
      <c r="F118">
        <v>1</v>
      </c>
      <c r="G118">
        <v>0</v>
      </c>
      <c r="H118">
        <v>0</v>
      </c>
      <c r="I118">
        <v>1</v>
      </c>
      <c r="J118">
        <v>1</v>
      </c>
      <c r="K118">
        <v>0</v>
      </c>
      <c r="L118">
        <v>0</v>
      </c>
      <c r="M118">
        <v>1</v>
      </c>
      <c r="N118">
        <v>1</v>
      </c>
      <c r="O118">
        <v>0</v>
      </c>
      <c r="P118">
        <v>0</v>
      </c>
      <c r="Q118">
        <v>0</v>
      </c>
      <c r="R118">
        <v>0</v>
      </c>
    </row>
    <row r="119" spans="1:18" x14ac:dyDescent="0.25">
      <c r="A119" t="s">
        <v>9517</v>
      </c>
      <c r="B119" t="s">
        <v>75</v>
      </c>
      <c r="C119" t="s">
        <v>119</v>
      </c>
      <c r="D119">
        <v>2</v>
      </c>
      <c r="E119">
        <v>0</v>
      </c>
      <c r="F119">
        <v>0</v>
      </c>
      <c r="G119">
        <v>0</v>
      </c>
      <c r="H119">
        <v>0</v>
      </c>
      <c r="I119">
        <v>0</v>
      </c>
      <c r="J119">
        <v>0</v>
      </c>
      <c r="K119">
        <v>0</v>
      </c>
      <c r="L119">
        <v>0</v>
      </c>
      <c r="M119">
        <v>0</v>
      </c>
      <c r="N119">
        <v>0</v>
      </c>
      <c r="O119">
        <v>0</v>
      </c>
      <c r="P119">
        <v>0</v>
      </c>
      <c r="Q119">
        <v>0</v>
      </c>
      <c r="R119">
        <v>0</v>
      </c>
    </row>
    <row r="120" spans="1:18" x14ac:dyDescent="0.25">
      <c r="A120" t="s">
        <v>9724</v>
      </c>
      <c r="B120" t="s">
        <v>75</v>
      </c>
      <c r="C120" t="s">
        <v>121</v>
      </c>
      <c r="D120">
        <v>1</v>
      </c>
      <c r="E120">
        <v>0</v>
      </c>
      <c r="F120">
        <v>0</v>
      </c>
      <c r="G120">
        <v>0</v>
      </c>
      <c r="H120">
        <v>0</v>
      </c>
      <c r="I120">
        <v>0</v>
      </c>
      <c r="J120">
        <v>0</v>
      </c>
      <c r="K120">
        <v>0</v>
      </c>
      <c r="L120">
        <v>0</v>
      </c>
      <c r="M120">
        <v>0</v>
      </c>
      <c r="N120">
        <v>0</v>
      </c>
      <c r="O120">
        <v>0</v>
      </c>
      <c r="P120">
        <v>0</v>
      </c>
      <c r="Q120">
        <v>0</v>
      </c>
      <c r="R120">
        <v>0</v>
      </c>
    </row>
    <row r="121" spans="1:18" x14ac:dyDescent="0.25">
      <c r="A121" t="s">
        <v>9725</v>
      </c>
      <c r="B121" t="s">
        <v>75</v>
      </c>
      <c r="C121" t="s">
        <v>123</v>
      </c>
      <c r="D121">
        <v>1</v>
      </c>
      <c r="E121">
        <v>0</v>
      </c>
      <c r="F121">
        <v>0</v>
      </c>
      <c r="G121">
        <v>0</v>
      </c>
      <c r="H121">
        <v>0</v>
      </c>
      <c r="I121">
        <v>0</v>
      </c>
      <c r="J121">
        <v>0</v>
      </c>
      <c r="K121">
        <v>0</v>
      </c>
      <c r="L121">
        <v>0</v>
      </c>
      <c r="M121">
        <v>0</v>
      </c>
      <c r="N121">
        <v>0</v>
      </c>
      <c r="O121">
        <v>0</v>
      </c>
      <c r="P121">
        <v>0</v>
      </c>
      <c r="Q121">
        <v>0</v>
      </c>
      <c r="R121">
        <v>0</v>
      </c>
    </row>
    <row r="122" spans="1:18" x14ac:dyDescent="0.25">
      <c r="A122" t="s">
        <v>9726</v>
      </c>
      <c r="B122" t="s">
        <v>75</v>
      </c>
      <c r="C122" t="s">
        <v>124</v>
      </c>
      <c r="D122">
        <v>1</v>
      </c>
      <c r="E122">
        <v>0</v>
      </c>
      <c r="F122">
        <v>0</v>
      </c>
      <c r="G122">
        <v>0</v>
      </c>
      <c r="H122">
        <v>0</v>
      </c>
      <c r="I122">
        <v>0</v>
      </c>
      <c r="J122">
        <v>0</v>
      </c>
      <c r="K122">
        <v>0</v>
      </c>
      <c r="L122">
        <v>0</v>
      </c>
      <c r="M122">
        <v>0</v>
      </c>
      <c r="N122">
        <v>0</v>
      </c>
      <c r="O122">
        <v>0</v>
      </c>
      <c r="P122">
        <v>0</v>
      </c>
      <c r="Q122">
        <v>0</v>
      </c>
      <c r="R122">
        <v>0</v>
      </c>
    </row>
    <row r="123" spans="1:18" x14ac:dyDescent="0.25">
      <c r="A123" t="s">
        <v>9526</v>
      </c>
      <c r="B123" t="s">
        <v>75</v>
      </c>
      <c r="C123" t="s">
        <v>125</v>
      </c>
      <c r="D123">
        <v>4</v>
      </c>
      <c r="E123">
        <v>0</v>
      </c>
      <c r="F123">
        <v>0</v>
      </c>
      <c r="G123">
        <v>0</v>
      </c>
      <c r="H123">
        <v>0</v>
      </c>
      <c r="I123">
        <v>0</v>
      </c>
      <c r="J123">
        <v>0</v>
      </c>
      <c r="K123">
        <v>0</v>
      </c>
      <c r="L123">
        <v>0</v>
      </c>
      <c r="M123">
        <v>0</v>
      </c>
      <c r="N123">
        <v>0</v>
      </c>
      <c r="O123">
        <v>0</v>
      </c>
      <c r="P123">
        <v>0</v>
      </c>
      <c r="Q123">
        <v>0</v>
      </c>
      <c r="R123">
        <v>0</v>
      </c>
    </row>
    <row r="124" spans="1:18" x14ac:dyDescent="0.25">
      <c r="A124" t="s">
        <v>9528</v>
      </c>
      <c r="B124" t="s">
        <v>75</v>
      </c>
      <c r="C124" t="s">
        <v>126</v>
      </c>
      <c r="D124">
        <v>5</v>
      </c>
      <c r="E124">
        <v>0</v>
      </c>
      <c r="F124">
        <v>0</v>
      </c>
      <c r="G124">
        <v>0</v>
      </c>
      <c r="H124">
        <v>0</v>
      </c>
      <c r="I124">
        <v>0</v>
      </c>
      <c r="J124">
        <v>0</v>
      </c>
      <c r="K124">
        <v>0</v>
      </c>
      <c r="L124">
        <v>0</v>
      </c>
      <c r="M124">
        <v>0</v>
      </c>
      <c r="N124">
        <v>0</v>
      </c>
      <c r="O124">
        <v>0</v>
      </c>
      <c r="P124">
        <v>0</v>
      </c>
      <c r="Q124">
        <v>0</v>
      </c>
      <c r="R124">
        <v>0</v>
      </c>
    </row>
    <row r="125" spans="1:18" x14ac:dyDescent="0.25">
      <c r="A125" t="s">
        <v>9727</v>
      </c>
      <c r="B125" t="s">
        <v>75</v>
      </c>
      <c r="C125" t="s">
        <v>129</v>
      </c>
      <c r="D125">
        <v>1</v>
      </c>
      <c r="E125">
        <v>0</v>
      </c>
      <c r="F125">
        <v>0</v>
      </c>
      <c r="G125">
        <v>0</v>
      </c>
      <c r="H125">
        <v>0</v>
      </c>
      <c r="I125">
        <v>0</v>
      </c>
      <c r="J125">
        <v>0</v>
      </c>
      <c r="K125">
        <v>0</v>
      </c>
      <c r="L125">
        <v>0</v>
      </c>
      <c r="M125">
        <v>0</v>
      </c>
      <c r="N125">
        <v>0</v>
      </c>
      <c r="O125">
        <v>0</v>
      </c>
      <c r="P125">
        <v>0</v>
      </c>
      <c r="Q125">
        <v>0</v>
      </c>
      <c r="R125">
        <v>0</v>
      </c>
    </row>
    <row r="126" spans="1:18" x14ac:dyDescent="0.25">
      <c r="A126" t="s">
        <v>9542</v>
      </c>
      <c r="B126" t="s">
        <v>75</v>
      </c>
      <c r="C126" t="s">
        <v>135</v>
      </c>
      <c r="D126">
        <v>6</v>
      </c>
      <c r="E126">
        <v>0</v>
      </c>
      <c r="F126">
        <v>0</v>
      </c>
      <c r="G126">
        <v>0</v>
      </c>
      <c r="H126">
        <v>0</v>
      </c>
      <c r="I126">
        <v>0</v>
      </c>
      <c r="J126">
        <v>0</v>
      </c>
      <c r="K126">
        <v>0</v>
      </c>
      <c r="L126">
        <v>0</v>
      </c>
      <c r="M126">
        <v>0</v>
      </c>
      <c r="N126">
        <v>0</v>
      </c>
      <c r="O126">
        <v>0</v>
      </c>
      <c r="P126">
        <v>0</v>
      </c>
      <c r="Q126">
        <v>0</v>
      </c>
      <c r="R126">
        <v>0</v>
      </c>
    </row>
    <row r="127" spans="1:18" x14ac:dyDescent="0.25">
      <c r="A127" t="s">
        <v>9545</v>
      </c>
      <c r="B127" t="s">
        <v>75</v>
      </c>
      <c r="C127" t="s">
        <v>136</v>
      </c>
      <c r="D127">
        <v>1</v>
      </c>
      <c r="E127">
        <v>0</v>
      </c>
      <c r="F127">
        <v>0</v>
      </c>
      <c r="G127">
        <v>0</v>
      </c>
      <c r="H127">
        <v>0</v>
      </c>
      <c r="I127">
        <v>0</v>
      </c>
      <c r="J127">
        <v>0</v>
      </c>
      <c r="K127">
        <v>0</v>
      </c>
      <c r="L127">
        <v>0</v>
      </c>
      <c r="M127">
        <v>0</v>
      </c>
      <c r="N127">
        <v>0</v>
      </c>
      <c r="O127">
        <v>0</v>
      </c>
      <c r="P127">
        <v>0</v>
      </c>
      <c r="Q127">
        <v>0</v>
      </c>
      <c r="R127">
        <v>0</v>
      </c>
    </row>
    <row r="128" spans="1:18" x14ac:dyDescent="0.25">
      <c r="A128" t="s">
        <v>9547</v>
      </c>
      <c r="B128" t="s">
        <v>75</v>
      </c>
      <c r="C128" t="s">
        <v>137</v>
      </c>
      <c r="D128">
        <v>1</v>
      </c>
      <c r="E128">
        <v>0</v>
      </c>
      <c r="F128">
        <v>0</v>
      </c>
      <c r="G128">
        <v>0</v>
      </c>
      <c r="H128">
        <v>0</v>
      </c>
      <c r="I128">
        <v>0</v>
      </c>
      <c r="J128">
        <v>0</v>
      </c>
      <c r="K128">
        <v>0</v>
      </c>
      <c r="L128">
        <v>0</v>
      </c>
      <c r="M128">
        <v>0</v>
      </c>
      <c r="N128">
        <v>0</v>
      </c>
      <c r="O128">
        <v>0</v>
      </c>
      <c r="P128">
        <v>0</v>
      </c>
      <c r="Q128">
        <v>0</v>
      </c>
      <c r="R128">
        <v>0</v>
      </c>
    </row>
    <row r="129" spans="1:18" x14ac:dyDescent="0.25">
      <c r="A129" t="s">
        <v>9549</v>
      </c>
      <c r="B129" t="s">
        <v>75</v>
      </c>
      <c r="C129" t="s">
        <v>138</v>
      </c>
      <c r="D129">
        <v>3</v>
      </c>
      <c r="E129">
        <v>0</v>
      </c>
      <c r="F129">
        <v>0</v>
      </c>
      <c r="G129">
        <v>0</v>
      </c>
      <c r="H129">
        <v>0</v>
      </c>
      <c r="I129">
        <v>0</v>
      </c>
      <c r="J129">
        <v>0</v>
      </c>
      <c r="K129">
        <v>0</v>
      </c>
      <c r="L129">
        <v>0</v>
      </c>
      <c r="M129">
        <v>0</v>
      </c>
      <c r="N129">
        <v>0</v>
      </c>
      <c r="O129">
        <v>0</v>
      </c>
      <c r="P129">
        <v>0</v>
      </c>
      <c r="Q129">
        <v>0</v>
      </c>
      <c r="R129">
        <v>0</v>
      </c>
    </row>
    <row r="130" spans="1:18" x14ac:dyDescent="0.25">
      <c r="A130" t="s">
        <v>9557</v>
      </c>
      <c r="B130" t="s">
        <v>75</v>
      </c>
      <c r="C130" t="s">
        <v>142</v>
      </c>
      <c r="D130">
        <v>4</v>
      </c>
      <c r="E130">
        <v>0</v>
      </c>
      <c r="F130">
        <v>0</v>
      </c>
      <c r="G130">
        <v>0</v>
      </c>
      <c r="H130">
        <v>0</v>
      </c>
      <c r="I130">
        <v>0</v>
      </c>
      <c r="J130">
        <v>0</v>
      </c>
      <c r="K130">
        <v>0</v>
      </c>
      <c r="L130">
        <v>0</v>
      </c>
      <c r="M130">
        <v>0</v>
      </c>
      <c r="N130">
        <v>0</v>
      </c>
      <c r="O130">
        <v>0</v>
      </c>
      <c r="P130">
        <v>0</v>
      </c>
      <c r="Q130">
        <v>0</v>
      </c>
      <c r="R130">
        <v>0</v>
      </c>
    </row>
    <row r="131" spans="1:18" x14ac:dyDescent="0.25">
      <c r="A131" t="s">
        <v>9564</v>
      </c>
      <c r="B131" t="s">
        <v>75</v>
      </c>
      <c r="C131" t="s">
        <v>146</v>
      </c>
      <c r="D131">
        <v>1</v>
      </c>
      <c r="E131">
        <v>0</v>
      </c>
      <c r="F131">
        <v>0</v>
      </c>
      <c r="G131">
        <v>0</v>
      </c>
      <c r="H131">
        <v>0</v>
      </c>
      <c r="I131">
        <v>0</v>
      </c>
      <c r="J131">
        <v>0</v>
      </c>
      <c r="K131">
        <v>0</v>
      </c>
      <c r="L131">
        <v>0</v>
      </c>
      <c r="M131">
        <v>0</v>
      </c>
      <c r="N131">
        <v>0</v>
      </c>
      <c r="O131">
        <v>0</v>
      </c>
      <c r="P131">
        <v>0</v>
      </c>
      <c r="Q131">
        <v>0</v>
      </c>
      <c r="R131">
        <v>0</v>
      </c>
    </row>
    <row r="132" spans="1:18" x14ac:dyDescent="0.25">
      <c r="A132" t="s">
        <v>9728</v>
      </c>
      <c r="B132" t="s">
        <v>75</v>
      </c>
      <c r="C132" t="s">
        <v>147</v>
      </c>
      <c r="D132">
        <v>1</v>
      </c>
      <c r="E132">
        <v>0</v>
      </c>
      <c r="F132">
        <v>0</v>
      </c>
      <c r="G132">
        <v>0</v>
      </c>
      <c r="H132">
        <v>0</v>
      </c>
      <c r="I132">
        <v>0</v>
      </c>
      <c r="J132">
        <v>0</v>
      </c>
      <c r="K132">
        <v>0</v>
      </c>
      <c r="L132">
        <v>0</v>
      </c>
      <c r="M132">
        <v>0</v>
      </c>
      <c r="N132">
        <v>0</v>
      </c>
      <c r="O132">
        <v>0</v>
      </c>
      <c r="P132">
        <v>0</v>
      </c>
      <c r="Q132">
        <v>0</v>
      </c>
      <c r="R132">
        <v>0</v>
      </c>
    </row>
    <row r="133" spans="1:18" x14ac:dyDescent="0.25">
      <c r="A133" t="s">
        <v>9567</v>
      </c>
      <c r="B133" t="s">
        <v>75</v>
      </c>
      <c r="C133" t="s">
        <v>148</v>
      </c>
      <c r="D133">
        <v>5</v>
      </c>
      <c r="E133">
        <v>0</v>
      </c>
      <c r="F133">
        <v>0</v>
      </c>
      <c r="G133">
        <v>0</v>
      </c>
      <c r="H133">
        <v>0</v>
      </c>
      <c r="I133">
        <v>0</v>
      </c>
      <c r="J133">
        <v>0</v>
      </c>
      <c r="K133">
        <v>0</v>
      </c>
      <c r="L133">
        <v>0</v>
      </c>
      <c r="M133">
        <v>0</v>
      </c>
      <c r="N133">
        <v>0</v>
      </c>
      <c r="O133">
        <v>0</v>
      </c>
      <c r="P133">
        <v>0</v>
      </c>
      <c r="Q133">
        <v>0</v>
      </c>
      <c r="R133">
        <v>0</v>
      </c>
    </row>
    <row r="134" spans="1:18" x14ac:dyDescent="0.25">
      <c r="A134" t="s">
        <v>9579</v>
      </c>
      <c r="B134" t="s">
        <v>75</v>
      </c>
      <c r="C134" t="s">
        <v>155</v>
      </c>
      <c r="D134">
        <v>1</v>
      </c>
      <c r="E134">
        <v>0</v>
      </c>
      <c r="F134">
        <v>0</v>
      </c>
      <c r="G134">
        <v>0</v>
      </c>
      <c r="H134">
        <v>0</v>
      </c>
      <c r="I134">
        <v>0</v>
      </c>
      <c r="J134">
        <v>0</v>
      </c>
      <c r="K134">
        <v>0</v>
      </c>
      <c r="L134">
        <v>0</v>
      </c>
      <c r="M134">
        <v>0</v>
      </c>
      <c r="N134">
        <v>0</v>
      </c>
      <c r="O134">
        <v>0</v>
      </c>
      <c r="P134">
        <v>0</v>
      </c>
      <c r="Q134">
        <v>0</v>
      </c>
      <c r="R134">
        <v>0</v>
      </c>
    </row>
    <row r="135" spans="1:18" x14ac:dyDescent="0.25">
      <c r="A135" t="s">
        <v>9729</v>
      </c>
      <c r="B135" t="s">
        <v>75</v>
      </c>
      <c r="C135" t="s">
        <v>157</v>
      </c>
      <c r="D135">
        <v>1</v>
      </c>
      <c r="E135">
        <v>0</v>
      </c>
      <c r="F135">
        <v>0</v>
      </c>
      <c r="G135">
        <v>0</v>
      </c>
      <c r="H135">
        <v>0</v>
      </c>
      <c r="I135">
        <v>0</v>
      </c>
      <c r="J135">
        <v>0</v>
      </c>
      <c r="K135">
        <v>0</v>
      </c>
      <c r="L135">
        <v>0</v>
      </c>
      <c r="M135">
        <v>0</v>
      </c>
      <c r="N135">
        <v>0</v>
      </c>
      <c r="O135">
        <v>0</v>
      </c>
      <c r="P135">
        <v>0</v>
      </c>
      <c r="Q135">
        <v>0</v>
      </c>
      <c r="R135">
        <v>0</v>
      </c>
    </row>
    <row r="136" spans="1:18" x14ac:dyDescent="0.25">
      <c r="A136" t="s">
        <v>9586</v>
      </c>
      <c r="B136" t="s">
        <v>75</v>
      </c>
      <c r="C136" t="s">
        <v>160</v>
      </c>
      <c r="D136">
        <v>1</v>
      </c>
      <c r="E136">
        <v>0</v>
      </c>
      <c r="F136">
        <v>0</v>
      </c>
      <c r="G136">
        <v>0</v>
      </c>
      <c r="H136">
        <v>0</v>
      </c>
      <c r="I136">
        <v>0</v>
      </c>
      <c r="J136">
        <v>0</v>
      </c>
      <c r="K136">
        <v>0</v>
      </c>
      <c r="L136">
        <v>0</v>
      </c>
      <c r="M136">
        <v>0</v>
      </c>
      <c r="N136">
        <v>0</v>
      </c>
      <c r="O136">
        <v>0</v>
      </c>
      <c r="P136">
        <v>0</v>
      </c>
      <c r="Q136">
        <v>0</v>
      </c>
      <c r="R136">
        <v>0</v>
      </c>
    </row>
    <row r="137" spans="1:18" x14ac:dyDescent="0.25">
      <c r="A137" t="s">
        <v>9588</v>
      </c>
      <c r="B137" t="s">
        <v>75</v>
      </c>
      <c r="C137" t="s">
        <v>161</v>
      </c>
      <c r="D137">
        <v>1</v>
      </c>
      <c r="E137">
        <v>0</v>
      </c>
      <c r="F137">
        <v>0</v>
      </c>
      <c r="G137">
        <v>0</v>
      </c>
      <c r="H137">
        <v>0</v>
      </c>
      <c r="I137">
        <v>0</v>
      </c>
      <c r="J137">
        <v>0</v>
      </c>
      <c r="K137">
        <v>0</v>
      </c>
      <c r="L137">
        <v>0</v>
      </c>
      <c r="M137">
        <v>0</v>
      </c>
      <c r="N137">
        <v>0</v>
      </c>
      <c r="O137">
        <v>0</v>
      </c>
      <c r="P137">
        <v>0</v>
      </c>
      <c r="Q137">
        <v>0</v>
      </c>
      <c r="R137">
        <v>0</v>
      </c>
    </row>
    <row r="138" spans="1:18" x14ac:dyDescent="0.25">
      <c r="A138" t="s">
        <v>9730</v>
      </c>
      <c r="B138" t="s">
        <v>75</v>
      </c>
      <c r="C138" t="s">
        <v>163</v>
      </c>
      <c r="D138">
        <v>1</v>
      </c>
      <c r="E138">
        <v>0</v>
      </c>
      <c r="F138">
        <v>0</v>
      </c>
      <c r="G138">
        <v>0</v>
      </c>
      <c r="H138">
        <v>0</v>
      </c>
      <c r="I138">
        <v>0</v>
      </c>
      <c r="J138">
        <v>0</v>
      </c>
      <c r="K138">
        <v>0</v>
      </c>
      <c r="L138">
        <v>0</v>
      </c>
      <c r="M138">
        <v>0</v>
      </c>
      <c r="N138">
        <v>0</v>
      </c>
      <c r="O138">
        <v>0</v>
      </c>
      <c r="P138">
        <v>0</v>
      </c>
      <c r="Q138">
        <v>0</v>
      </c>
      <c r="R138">
        <v>0</v>
      </c>
    </row>
    <row r="139" spans="1:18" x14ac:dyDescent="0.25">
      <c r="A139" t="s">
        <v>9594</v>
      </c>
      <c r="B139" t="s">
        <v>75</v>
      </c>
      <c r="C139" t="s">
        <v>164</v>
      </c>
      <c r="D139">
        <v>5</v>
      </c>
      <c r="E139">
        <v>0</v>
      </c>
      <c r="F139">
        <v>0</v>
      </c>
      <c r="G139">
        <v>0</v>
      </c>
      <c r="H139">
        <v>0</v>
      </c>
      <c r="I139">
        <v>0</v>
      </c>
      <c r="J139">
        <v>0</v>
      </c>
      <c r="K139">
        <v>0</v>
      </c>
      <c r="L139">
        <v>0</v>
      </c>
      <c r="M139">
        <v>0</v>
      </c>
      <c r="N139">
        <v>0</v>
      </c>
      <c r="O139">
        <v>0</v>
      </c>
      <c r="P139">
        <v>0</v>
      </c>
      <c r="Q139">
        <v>0</v>
      </c>
      <c r="R139">
        <v>0</v>
      </c>
    </row>
    <row r="140" spans="1:18" x14ac:dyDescent="0.25">
      <c r="A140" t="s">
        <v>9596</v>
      </c>
      <c r="B140" t="s">
        <v>75</v>
      </c>
      <c r="C140" t="s">
        <v>165</v>
      </c>
      <c r="D140">
        <v>2</v>
      </c>
      <c r="E140">
        <v>0</v>
      </c>
      <c r="F140">
        <v>0</v>
      </c>
      <c r="G140">
        <v>0</v>
      </c>
      <c r="H140">
        <v>0</v>
      </c>
      <c r="I140">
        <v>0</v>
      </c>
      <c r="J140">
        <v>0</v>
      </c>
      <c r="K140">
        <v>0</v>
      </c>
      <c r="L140">
        <v>0</v>
      </c>
      <c r="M140">
        <v>0</v>
      </c>
      <c r="N140">
        <v>0</v>
      </c>
      <c r="O140">
        <v>0</v>
      </c>
      <c r="P140">
        <v>0</v>
      </c>
      <c r="Q140">
        <v>0</v>
      </c>
      <c r="R140">
        <v>0</v>
      </c>
    </row>
    <row r="141" spans="1:18" x14ac:dyDescent="0.25">
      <c r="A141" t="s">
        <v>9598</v>
      </c>
      <c r="B141" t="s">
        <v>75</v>
      </c>
      <c r="C141" t="s">
        <v>166</v>
      </c>
      <c r="D141">
        <v>1</v>
      </c>
      <c r="E141">
        <v>0</v>
      </c>
      <c r="F141">
        <v>0</v>
      </c>
      <c r="G141">
        <v>0</v>
      </c>
      <c r="H141">
        <v>0</v>
      </c>
      <c r="I141">
        <v>0</v>
      </c>
      <c r="J141">
        <v>0</v>
      </c>
      <c r="K141">
        <v>0</v>
      </c>
      <c r="L141">
        <v>0</v>
      </c>
      <c r="M141">
        <v>0</v>
      </c>
      <c r="N141">
        <v>0</v>
      </c>
      <c r="O141">
        <v>0</v>
      </c>
      <c r="P141">
        <v>0</v>
      </c>
      <c r="Q141">
        <v>0</v>
      </c>
      <c r="R141">
        <v>0</v>
      </c>
    </row>
    <row r="142" spans="1:18" x14ac:dyDescent="0.25">
      <c r="A142" t="s">
        <v>9600</v>
      </c>
      <c r="B142" t="s">
        <v>75</v>
      </c>
      <c r="C142" t="s">
        <v>167</v>
      </c>
      <c r="D142">
        <v>1</v>
      </c>
      <c r="E142">
        <v>0</v>
      </c>
      <c r="F142">
        <v>0</v>
      </c>
      <c r="G142">
        <v>0</v>
      </c>
      <c r="H142">
        <v>0</v>
      </c>
      <c r="I142">
        <v>0</v>
      </c>
      <c r="J142">
        <v>0</v>
      </c>
      <c r="K142">
        <v>0</v>
      </c>
      <c r="L142">
        <v>0</v>
      </c>
      <c r="M142">
        <v>0</v>
      </c>
      <c r="N142">
        <v>0</v>
      </c>
      <c r="O142">
        <v>0</v>
      </c>
      <c r="P142">
        <v>0</v>
      </c>
      <c r="Q142">
        <v>0</v>
      </c>
      <c r="R142">
        <v>0</v>
      </c>
    </row>
    <row r="143" spans="1:18" x14ac:dyDescent="0.25">
      <c r="A143" t="s">
        <v>9602</v>
      </c>
      <c r="B143" t="s">
        <v>75</v>
      </c>
      <c r="C143" t="s">
        <v>168</v>
      </c>
      <c r="D143">
        <v>1</v>
      </c>
      <c r="E143">
        <v>0</v>
      </c>
      <c r="F143">
        <v>0</v>
      </c>
      <c r="G143">
        <v>0</v>
      </c>
      <c r="H143">
        <v>0</v>
      </c>
      <c r="I143">
        <v>0</v>
      </c>
      <c r="J143">
        <v>0</v>
      </c>
      <c r="K143">
        <v>0</v>
      </c>
      <c r="L143">
        <v>0</v>
      </c>
      <c r="M143">
        <v>0</v>
      </c>
      <c r="N143">
        <v>0</v>
      </c>
      <c r="O143">
        <v>0</v>
      </c>
      <c r="P143">
        <v>0</v>
      </c>
      <c r="Q143">
        <v>0</v>
      </c>
      <c r="R143">
        <v>0</v>
      </c>
    </row>
    <row r="144" spans="1:18" x14ac:dyDescent="0.25">
      <c r="A144" t="s">
        <v>9731</v>
      </c>
      <c r="B144" t="s">
        <v>75</v>
      </c>
      <c r="C144" t="s">
        <v>169</v>
      </c>
      <c r="D144">
        <v>1</v>
      </c>
      <c r="E144">
        <v>0</v>
      </c>
      <c r="F144">
        <v>0</v>
      </c>
      <c r="G144">
        <v>0</v>
      </c>
      <c r="H144">
        <v>0</v>
      </c>
      <c r="I144">
        <v>0</v>
      </c>
      <c r="J144">
        <v>0</v>
      </c>
      <c r="K144">
        <v>0</v>
      </c>
      <c r="L144">
        <v>0</v>
      </c>
      <c r="M144">
        <v>0</v>
      </c>
      <c r="N144">
        <v>0</v>
      </c>
      <c r="O144">
        <v>0</v>
      </c>
      <c r="P144">
        <v>0</v>
      </c>
      <c r="Q144">
        <v>0</v>
      </c>
      <c r="R144">
        <v>0</v>
      </c>
    </row>
    <row r="145" spans="1:18" x14ac:dyDescent="0.25">
      <c r="A145" t="s">
        <v>9606</v>
      </c>
      <c r="B145" t="s">
        <v>75</v>
      </c>
      <c r="C145" t="s">
        <v>171</v>
      </c>
      <c r="D145">
        <v>1</v>
      </c>
      <c r="E145">
        <v>0</v>
      </c>
      <c r="F145">
        <v>0</v>
      </c>
      <c r="G145">
        <v>0</v>
      </c>
      <c r="H145">
        <v>0</v>
      </c>
      <c r="I145">
        <v>0</v>
      </c>
      <c r="J145">
        <v>0</v>
      </c>
      <c r="K145">
        <v>0</v>
      </c>
      <c r="L145">
        <v>0</v>
      </c>
      <c r="M145">
        <v>0</v>
      </c>
      <c r="N145">
        <v>0</v>
      </c>
      <c r="O145">
        <v>0</v>
      </c>
      <c r="P145">
        <v>0</v>
      </c>
      <c r="Q145">
        <v>0</v>
      </c>
      <c r="R145">
        <v>0</v>
      </c>
    </row>
    <row r="146" spans="1:18" x14ac:dyDescent="0.25">
      <c r="A146" t="s">
        <v>9608</v>
      </c>
      <c r="B146" t="s">
        <v>75</v>
      </c>
      <c r="C146" t="s">
        <v>172</v>
      </c>
      <c r="D146">
        <v>1</v>
      </c>
      <c r="E146">
        <v>1</v>
      </c>
      <c r="F146">
        <v>1</v>
      </c>
      <c r="G146">
        <v>0</v>
      </c>
      <c r="H146">
        <v>0</v>
      </c>
      <c r="I146">
        <v>1</v>
      </c>
      <c r="J146">
        <v>1</v>
      </c>
      <c r="K146">
        <v>0</v>
      </c>
      <c r="L146">
        <v>0</v>
      </c>
      <c r="M146">
        <v>1</v>
      </c>
      <c r="N146">
        <v>1</v>
      </c>
      <c r="O146">
        <v>0</v>
      </c>
      <c r="P146">
        <v>0</v>
      </c>
      <c r="Q146">
        <v>0</v>
      </c>
      <c r="R146">
        <v>0</v>
      </c>
    </row>
    <row r="147" spans="1:18" x14ac:dyDescent="0.25">
      <c r="A147" t="s">
        <v>9610</v>
      </c>
      <c r="B147" t="s">
        <v>75</v>
      </c>
      <c r="C147" t="s">
        <v>173</v>
      </c>
      <c r="D147">
        <v>1</v>
      </c>
      <c r="E147">
        <v>0</v>
      </c>
      <c r="F147">
        <v>0</v>
      </c>
      <c r="G147">
        <v>0</v>
      </c>
      <c r="H147">
        <v>0</v>
      </c>
      <c r="I147">
        <v>0</v>
      </c>
      <c r="J147">
        <v>0</v>
      </c>
      <c r="K147">
        <v>0</v>
      </c>
      <c r="L147">
        <v>0</v>
      </c>
      <c r="M147">
        <v>0</v>
      </c>
      <c r="N147">
        <v>0</v>
      </c>
      <c r="O147">
        <v>0</v>
      </c>
      <c r="P147">
        <v>0</v>
      </c>
      <c r="Q147">
        <v>0</v>
      </c>
      <c r="R147">
        <v>0</v>
      </c>
    </row>
    <row r="148" spans="1:18" x14ac:dyDescent="0.25">
      <c r="A148" t="s">
        <v>9613</v>
      </c>
      <c r="B148" t="s">
        <v>75</v>
      </c>
      <c r="C148" t="s">
        <v>175</v>
      </c>
      <c r="D148">
        <v>3</v>
      </c>
      <c r="E148">
        <v>0</v>
      </c>
      <c r="F148">
        <v>0</v>
      </c>
      <c r="G148">
        <v>0</v>
      </c>
      <c r="H148">
        <v>0</v>
      </c>
      <c r="I148">
        <v>0</v>
      </c>
      <c r="J148">
        <v>0</v>
      </c>
      <c r="K148">
        <v>0</v>
      </c>
      <c r="L148">
        <v>0</v>
      </c>
      <c r="M148">
        <v>0</v>
      </c>
      <c r="N148">
        <v>0</v>
      </c>
      <c r="O148">
        <v>0</v>
      </c>
      <c r="P148">
        <v>0</v>
      </c>
      <c r="Q148">
        <v>0</v>
      </c>
      <c r="R148">
        <v>0</v>
      </c>
    </row>
    <row r="149" spans="1:18" x14ac:dyDescent="0.25">
      <c r="A149" t="s">
        <v>9615</v>
      </c>
      <c r="B149" t="s">
        <v>75</v>
      </c>
      <c r="C149" t="s">
        <v>176</v>
      </c>
      <c r="D149">
        <v>3</v>
      </c>
      <c r="E149">
        <v>0</v>
      </c>
      <c r="F149">
        <v>0</v>
      </c>
      <c r="G149">
        <v>0</v>
      </c>
      <c r="H149">
        <v>0</v>
      </c>
      <c r="I149">
        <v>0</v>
      </c>
      <c r="J149">
        <v>0</v>
      </c>
      <c r="K149">
        <v>0</v>
      </c>
      <c r="L149">
        <v>0</v>
      </c>
      <c r="M149">
        <v>0</v>
      </c>
      <c r="N149">
        <v>0</v>
      </c>
      <c r="O149">
        <v>0</v>
      </c>
      <c r="P149">
        <v>0</v>
      </c>
      <c r="Q149">
        <v>0</v>
      </c>
      <c r="R149">
        <v>0</v>
      </c>
    </row>
    <row r="150" spans="1:18" x14ac:dyDescent="0.25">
      <c r="A150" t="s">
        <v>9621</v>
      </c>
      <c r="B150" t="s">
        <v>75</v>
      </c>
      <c r="C150" t="s">
        <v>181</v>
      </c>
      <c r="D150">
        <v>4</v>
      </c>
      <c r="E150">
        <v>0</v>
      </c>
      <c r="F150">
        <v>0</v>
      </c>
      <c r="G150">
        <v>0</v>
      </c>
      <c r="H150">
        <v>0</v>
      </c>
      <c r="I150">
        <v>0</v>
      </c>
      <c r="J150">
        <v>0</v>
      </c>
      <c r="K150">
        <v>0</v>
      </c>
      <c r="L150">
        <v>0</v>
      </c>
      <c r="M150">
        <v>0</v>
      </c>
      <c r="N150">
        <v>0</v>
      </c>
      <c r="O150">
        <v>0</v>
      </c>
      <c r="P150">
        <v>0</v>
      </c>
      <c r="Q150">
        <v>0</v>
      </c>
      <c r="R150">
        <v>0</v>
      </c>
    </row>
    <row r="151" spans="1:18" x14ac:dyDescent="0.25">
      <c r="A151" t="s">
        <v>9623</v>
      </c>
      <c r="B151" t="s">
        <v>75</v>
      </c>
      <c r="C151" t="s">
        <v>182</v>
      </c>
      <c r="D151">
        <v>2</v>
      </c>
      <c r="E151">
        <v>0</v>
      </c>
      <c r="F151">
        <v>0</v>
      </c>
      <c r="G151">
        <v>0</v>
      </c>
      <c r="H151">
        <v>0</v>
      </c>
      <c r="I151">
        <v>0</v>
      </c>
      <c r="J151">
        <v>0</v>
      </c>
      <c r="K151">
        <v>0</v>
      </c>
      <c r="L151">
        <v>0</v>
      </c>
      <c r="M151">
        <v>0</v>
      </c>
      <c r="N151">
        <v>0</v>
      </c>
      <c r="O151">
        <v>0</v>
      </c>
      <c r="P151">
        <v>0</v>
      </c>
      <c r="Q151">
        <v>0</v>
      </c>
      <c r="R151">
        <v>0</v>
      </c>
    </row>
    <row r="152" spans="1:18" x14ac:dyDescent="0.25">
      <c r="A152" t="s">
        <v>9627</v>
      </c>
      <c r="B152" t="s">
        <v>75</v>
      </c>
      <c r="C152" t="s">
        <v>184</v>
      </c>
      <c r="D152">
        <v>2</v>
      </c>
      <c r="E152">
        <v>0</v>
      </c>
      <c r="F152">
        <v>0</v>
      </c>
      <c r="G152">
        <v>0</v>
      </c>
      <c r="H152">
        <v>0</v>
      </c>
      <c r="I152">
        <v>0</v>
      </c>
      <c r="J152">
        <v>0</v>
      </c>
      <c r="K152">
        <v>0</v>
      </c>
      <c r="L152">
        <v>0</v>
      </c>
      <c r="M152">
        <v>0</v>
      </c>
      <c r="N152">
        <v>0</v>
      </c>
      <c r="O152">
        <v>0</v>
      </c>
      <c r="P152">
        <v>0</v>
      </c>
      <c r="Q152">
        <v>0</v>
      </c>
      <c r="R152">
        <v>0</v>
      </c>
    </row>
    <row r="153" spans="1:18" x14ac:dyDescent="0.25">
      <c r="A153" t="s">
        <v>9629</v>
      </c>
      <c r="B153" t="s">
        <v>75</v>
      </c>
      <c r="C153" t="s">
        <v>185</v>
      </c>
      <c r="D153">
        <v>3</v>
      </c>
      <c r="E153">
        <v>0</v>
      </c>
      <c r="F153">
        <v>0</v>
      </c>
      <c r="G153">
        <v>0</v>
      </c>
      <c r="H153">
        <v>0</v>
      </c>
      <c r="I153">
        <v>0</v>
      </c>
      <c r="J153">
        <v>0</v>
      </c>
      <c r="K153">
        <v>0</v>
      </c>
      <c r="L153">
        <v>0</v>
      </c>
      <c r="M153">
        <v>0</v>
      </c>
      <c r="N153">
        <v>0</v>
      </c>
      <c r="O153">
        <v>0</v>
      </c>
      <c r="P153">
        <v>0</v>
      </c>
      <c r="Q153">
        <v>0</v>
      </c>
      <c r="R153">
        <v>0</v>
      </c>
    </row>
    <row r="154" spans="1:18" x14ac:dyDescent="0.25">
      <c r="A154" t="s">
        <v>9636</v>
      </c>
      <c r="B154" t="s">
        <v>75</v>
      </c>
      <c r="C154" t="s">
        <v>189</v>
      </c>
      <c r="D154">
        <v>1</v>
      </c>
      <c r="E154">
        <v>0</v>
      </c>
      <c r="F154">
        <v>0</v>
      </c>
      <c r="G154">
        <v>0</v>
      </c>
      <c r="H154">
        <v>0</v>
      </c>
      <c r="I154">
        <v>0</v>
      </c>
      <c r="J154">
        <v>0</v>
      </c>
      <c r="K154">
        <v>0</v>
      </c>
      <c r="L154">
        <v>0</v>
      </c>
      <c r="M154">
        <v>0</v>
      </c>
      <c r="N154">
        <v>0</v>
      </c>
      <c r="O154">
        <v>0</v>
      </c>
      <c r="P154">
        <v>0</v>
      </c>
      <c r="Q154">
        <v>0</v>
      </c>
      <c r="R154">
        <v>0</v>
      </c>
    </row>
    <row r="155" spans="1:18" x14ac:dyDescent="0.25">
      <c r="A155" t="s">
        <v>9638</v>
      </c>
      <c r="B155" t="s">
        <v>75</v>
      </c>
      <c r="C155" t="s">
        <v>190</v>
      </c>
      <c r="D155">
        <v>1</v>
      </c>
      <c r="E155">
        <v>0</v>
      </c>
      <c r="F155">
        <v>0</v>
      </c>
      <c r="G155">
        <v>0</v>
      </c>
      <c r="H155">
        <v>0</v>
      </c>
      <c r="I155">
        <v>0</v>
      </c>
      <c r="J155">
        <v>0</v>
      </c>
      <c r="K155">
        <v>0</v>
      </c>
      <c r="L155">
        <v>0</v>
      </c>
      <c r="M155">
        <v>0</v>
      </c>
      <c r="N155">
        <v>0</v>
      </c>
      <c r="O155">
        <v>0</v>
      </c>
      <c r="P155">
        <v>0</v>
      </c>
      <c r="Q155">
        <v>0</v>
      </c>
      <c r="R155">
        <v>0</v>
      </c>
    </row>
    <row r="156" spans="1:18" x14ac:dyDescent="0.25">
      <c r="A156" t="s">
        <v>9653</v>
      </c>
      <c r="B156" t="s">
        <v>75</v>
      </c>
      <c r="C156" t="s">
        <v>199</v>
      </c>
      <c r="D156">
        <v>2</v>
      </c>
      <c r="E156">
        <v>0</v>
      </c>
      <c r="F156">
        <v>0</v>
      </c>
      <c r="G156">
        <v>0</v>
      </c>
      <c r="H156">
        <v>0</v>
      </c>
      <c r="I156">
        <v>0</v>
      </c>
      <c r="J156">
        <v>0</v>
      </c>
      <c r="K156">
        <v>0</v>
      </c>
      <c r="L156">
        <v>0</v>
      </c>
      <c r="M156">
        <v>0</v>
      </c>
      <c r="N156">
        <v>0</v>
      </c>
      <c r="O156">
        <v>0</v>
      </c>
      <c r="P156">
        <v>0</v>
      </c>
      <c r="Q156">
        <v>0</v>
      </c>
      <c r="R156">
        <v>0</v>
      </c>
    </row>
    <row r="157" spans="1:18" x14ac:dyDescent="0.25">
      <c r="A157" t="s">
        <v>9667</v>
      </c>
      <c r="B157" t="s">
        <v>75</v>
      </c>
      <c r="C157" t="s">
        <v>209</v>
      </c>
      <c r="D157">
        <v>1</v>
      </c>
      <c r="E157">
        <v>0</v>
      </c>
      <c r="F157">
        <v>0</v>
      </c>
      <c r="G157">
        <v>0</v>
      </c>
      <c r="H157">
        <v>0</v>
      </c>
      <c r="I157">
        <v>0</v>
      </c>
      <c r="J157">
        <v>0</v>
      </c>
      <c r="K157">
        <v>0</v>
      </c>
      <c r="L157">
        <v>0</v>
      </c>
      <c r="M157">
        <v>0</v>
      </c>
      <c r="N157">
        <v>0</v>
      </c>
      <c r="O157">
        <v>0</v>
      </c>
      <c r="P157">
        <v>0</v>
      </c>
      <c r="Q157">
        <v>0</v>
      </c>
      <c r="R157">
        <v>0</v>
      </c>
    </row>
    <row r="158" spans="1:18" x14ac:dyDescent="0.25">
      <c r="A158" t="s">
        <v>9677</v>
      </c>
      <c r="B158" t="s">
        <v>75</v>
      </c>
      <c r="C158" t="s">
        <v>216</v>
      </c>
      <c r="D158">
        <v>1</v>
      </c>
      <c r="E158">
        <v>0</v>
      </c>
      <c r="F158">
        <v>0</v>
      </c>
      <c r="G158">
        <v>0</v>
      </c>
      <c r="H158">
        <v>0</v>
      </c>
      <c r="I158">
        <v>0</v>
      </c>
      <c r="J158">
        <v>0</v>
      </c>
      <c r="K158">
        <v>0</v>
      </c>
      <c r="L158">
        <v>0</v>
      </c>
      <c r="M158">
        <v>0</v>
      </c>
      <c r="N158">
        <v>0</v>
      </c>
      <c r="O158">
        <v>0</v>
      </c>
      <c r="P158">
        <v>0</v>
      </c>
      <c r="Q158">
        <v>0</v>
      </c>
      <c r="R158">
        <v>0</v>
      </c>
    </row>
    <row r="159" spans="1:18" x14ac:dyDescent="0.25">
      <c r="A159" t="s">
        <v>9680</v>
      </c>
      <c r="B159" t="s">
        <v>75</v>
      </c>
      <c r="C159" t="s">
        <v>218</v>
      </c>
      <c r="D159">
        <v>5</v>
      </c>
      <c r="E159">
        <v>0</v>
      </c>
      <c r="F159">
        <v>0</v>
      </c>
      <c r="G159">
        <v>0</v>
      </c>
      <c r="H159">
        <v>0</v>
      </c>
      <c r="I159">
        <v>0</v>
      </c>
      <c r="J159">
        <v>0</v>
      </c>
      <c r="K159">
        <v>0</v>
      </c>
      <c r="L159">
        <v>0</v>
      </c>
      <c r="M159">
        <v>0</v>
      </c>
      <c r="N159">
        <v>0</v>
      </c>
      <c r="O159">
        <v>0</v>
      </c>
      <c r="P159">
        <v>0</v>
      </c>
      <c r="Q159">
        <v>0</v>
      </c>
      <c r="R159">
        <v>0</v>
      </c>
    </row>
    <row r="160" spans="1:18" x14ac:dyDescent="0.25">
      <c r="A160" t="s">
        <v>9686</v>
      </c>
      <c r="B160" t="s">
        <v>75</v>
      </c>
      <c r="C160" t="s">
        <v>223</v>
      </c>
      <c r="D160">
        <v>1</v>
      </c>
      <c r="E160">
        <v>0</v>
      </c>
      <c r="F160">
        <v>0</v>
      </c>
      <c r="G160">
        <v>0</v>
      </c>
      <c r="H160">
        <v>0</v>
      </c>
      <c r="I160">
        <v>0</v>
      </c>
      <c r="J160">
        <v>0</v>
      </c>
      <c r="K160">
        <v>0</v>
      </c>
      <c r="L160">
        <v>0</v>
      </c>
      <c r="M160">
        <v>0</v>
      </c>
      <c r="N160">
        <v>0</v>
      </c>
      <c r="O160">
        <v>0</v>
      </c>
      <c r="P160">
        <v>0</v>
      </c>
      <c r="Q160">
        <v>0</v>
      </c>
      <c r="R160">
        <v>0</v>
      </c>
    </row>
    <row r="161" spans="1:18" x14ac:dyDescent="0.25">
      <c r="A161" t="s">
        <v>9732</v>
      </c>
      <c r="B161" t="s">
        <v>75</v>
      </c>
      <c r="C161" t="s">
        <v>225</v>
      </c>
      <c r="D161">
        <v>1</v>
      </c>
      <c r="E161">
        <v>0</v>
      </c>
      <c r="F161">
        <v>0</v>
      </c>
      <c r="G161">
        <v>0</v>
      </c>
      <c r="H161">
        <v>0</v>
      </c>
      <c r="I161">
        <v>0</v>
      </c>
      <c r="J161">
        <v>0</v>
      </c>
      <c r="K161">
        <v>0</v>
      </c>
      <c r="L161">
        <v>0</v>
      </c>
      <c r="M161">
        <v>0</v>
      </c>
      <c r="N161">
        <v>0</v>
      </c>
      <c r="O161">
        <v>0</v>
      </c>
      <c r="P161">
        <v>0</v>
      </c>
      <c r="Q161">
        <v>0</v>
      </c>
      <c r="R161">
        <v>0</v>
      </c>
    </row>
    <row r="162" spans="1:18" x14ac:dyDescent="0.25">
      <c r="A162" t="s">
        <v>9692</v>
      </c>
      <c r="B162" t="s">
        <v>75</v>
      </c>
      <c r="C162" t="s">
        <v>228</v>
      </c>
      <c r="D162">
        <v>1</v>
      </c>
      <c r="E162">
        <v>0</v>
      </c>
      <c r="F162">
        <v>0</v>
      </c>
      <c r="G162">
        <v>0</v>
      </c>
      <c r="H162">
        <v>0</v>
      </c>
      <c r="I162">
        <v>0</v>
      </c>
      <c r="J162">
        <v>0</v>
      </c>
      <c r="K162">
        <v>0</v>
      </c>
      <c r="L162">
        <v>0</v>
      </c>
      <c r="M162">
        <v>0</v>
      </c>
      <c r="N162">
        <v>0</v>
      </c>
      <c r="O162">
        <v>0</v>
      </c>
      <c r="P162">
        <v>0</v>
      </c>
      <c r="Q162">
        <v>0</v>
      </c>
      <c r="R162">
        <v>0</v>
      </c>
    </row>
    <row r="163" spans="1:18" x14ac:dyDescent="0.25">
      <c r="A163" t="s">
        <v>9694</v>
      </c>
      <c r="B163" t="s">
        <v>75</v>
      </c>
      <c r="C163" t="s">
        <v>229</v>
      </c>
      <c r="D163">
        <v>1</v>
      </c>
      <c r="E163">
        <v>0</v>
      </c>
      <c r="F163">
        <v>0</v>
      </c>
      <c r="G163">
        <v>0</v>
      </c>
      <c r="H163">
        <v>0</v>
      </c>
      <c r="I163">
        <v>0</v>
      </c>
      <c r="J163">
        <v>0</v>
      </c>
      <c r="K163">
        <v>0</v>
      </c>
      <c r="L163">
        <v>0</v>
      </c>
      <c r="M163">
        <v>0</v>
      </c>
      <c r="N163">
        <v>0</v>
      </c>
      <c r="O163">
        <v>0</v>
      </c>
      <c r="P163">
        <v>0</v>
      </c>
      <c r="Q163">
        <v>0</v>
      </c>
      <c r="R163">
        <v>0</v>
      </c>
    </row>
    <row r="164" spans="1:18" x14ac:dyDescent="0.25">
      <c r="A164" t="s">
        <v>9700</v>
      </c>
      <c r="B164" t="s">
        <v>75</v>
      </c>
      <c r="C164" t="s">
        <v>232</v>
      </c>
      <c r="D164">
        <v>3</v>
      </c>
      <c r="E164">
        <v>0</v>
      </c>
      <c r="F164">
        <v>0</v>
      </c>
      <c r="G164">
        <v>0</v>
      </c>
      <c r="H164">
        <v>0</v>
      </c>
      <c r="I164">
        <v>0</v>
      </c>
      <c r="J164">
        <v>0</v>
      </c>
      <c r="K164">
        <v>0</v>
      </c>
      <c r="L164">
        <v>0</v>
      </c>
      <c r="M164">
        <v>0</v>
      </c>
      <c r="N164">
        <v>0</v>
      </c>
      <c r="O164">
        <v>0</v>
      </c>
      <c r="P164">
        <v>0</v>
      </c>
      <c r="Q164">
        <v>0</v>
      </c>
      <c r="R164">
        <v>0</v>
      </c>
    </row>
    <row r="165" spans="1:18" x14ac:dyDescent="0.25">
      <c r="A165" t="s">
        <v>9703</v>
      </c>
      <c r="B165" t="s">
        <v>75</v>
      </c>
      <c r="C165" t="s">
        <v>234</v>
      </c>
      <c r="D165">
        <v>4</v>
      </c>
      <c r="E165">
        <v>0</v>
      </c>
      <c r="F165">
        <v>0</v>
      </c>
      <c r="G165">
        <v>0</v>
      </c>
      <c r="H165">
        <v>0</v>
      </c>
      <c r="I165">
        <v>0</v>
      </c>
      <c r="J165">
        <v>0</v>
      </c>
      <c r="K165">
        <v>0</v>
      </c>
      <c r="L165">
        <v>0</v>
      </c>
      <c r="M165">
        <v>0</v>
      </c>
      <c r="N165">
        <v>0</v>
      </c>
      <c r="O165">
        <v>0</v>
      </c>
      <c r="P165">
        <v>0</v>
      </c>
      <c r="Q165">
        <v>0</v>
      </c>
      <c r="R165">
        <v>0</v>
      </c>
    </row>
    <row r="166" spans="1:18" x14ac:dyDescent="0.25">
      <c r="A166" t="s">
        <v>9713</v>
      </c>
      <c r="B166" t="s">
        <v>75</v>
      </c>
      <c r="C166" t="s">
        <v>240</v>
      </c>
      <c r="D166">
        <v>1</v>
      </c>
      <c r="E166">
        <v>0</v>
      </c>
      <c r="F166">
        <v>0</v>
      </c>
      <c r="G166">
        <v>0</v>
      </c>
      <c r="H166">
        <v>0</v>
      </c>
      <c r="I166">
        <v>0</v>
      </c>
      <c r="J166">
        <v>0</v>
      </c>
      <c r="K166">
        <v>0</v>
      </c>
      <c r="L166">
        <v>0</v>
      </c>
      <c r="M166">
        <v>0</v>
      </c>
      <c r="N166">
        <v>0</v>
      </c>
      <c r="O166">
        <v>0</v>
      </c>
      <c r="P166">
        <v>0</v>
      </c>
      <c r="Q166">
        <v>0</v>
      </c>
      <c r="R166">
        <v>0</v>
      </c>
    </row>
    <row r="167" spans="1:18" x14ac:dyDescent="0.25">
      <c r="A167" t="s">
        <v>9717</v>
      </c>
      <c r="B167" t="s">
        <v>75</v>
      </c>
      <c r="C167" t="s">
        <v>242</v>
      </c>
      <c r="D167">
        <v>1</v>
      </c>
      <c r="E167">
        <v>0</v>
      </c>
      <c r="F167">
        <v>0</v>
      </c>
      <c r="G167">
        <v>0</v>
      </c>
      <c r="H167">
        <v>0</v>
      </c>
      <c r="I167">
        <v>0</v>
      </c>
      <c r="J167">
        <v>0</v>
      </c>
      <c r="K167">
        <v>0</v>
      </c>
      <c r="L167">
        <v>0</v>
      </c>
      <c r="M167">
        <v>0</v>
      </c>
      <c r="N167">
        <v>0</v>
      </c>
      <c r="O167">
        <v>0</v>
      </c>
      <c r="P167">
        <v>0</v>
      </c>
      <c r="Q167">
        <v>0</v>
      </c>
      <c r="R167">
        <v>0</v>
      </c>
    </row>
    <row r="168" spans="1:18" x14ac:dyDescent="0.25">
      <c r="A168" t="s">
        <v>9474</v>
      </c>
      <c r="B168" t="s">
        <v>74</v>
      </c>
      <c r="C168" t="s">
        <v>92</v>
      </c>
      <c r="D168">
        <v>214</v>
      </c>
      <c r="E168">
        <v>100</v>
      </c>
      <c r="F168">
        <v>86</v>
      </c>
      <c r="G168">
        <v>9</v>
      </c>
      <c r="H168">
        <v>5</v>
      </c>
      <c r="I168">
        <v>99</v>
      </c>
      <c r="J168">
        <v>87</v>
      </c>
      <c r="K168">
        <v>9</v>
      </c>
      <c r="L168">
        <v>3</v>
      </c>
      <c r="M168">
        <v>92</v>
      </c>
      <c r="N168">
        <v>82</v>
      </c>
      <c r="O168">
        <v>8</v>
      </c>
      <c r="P168">
        <v>2</v>
      </c>
      <c r="Q168">
        <v>1</v>
      </c>
      <c r="R168">
        <v>8</v>
      </c>
    </row>
    <row r="169" spans="1:18" x14ac:dyDescent="0.25">
      <c r="A169" t="s">
        <v>9478</v>
      </c>
      <c r="B169" t="s">
        <v>74</v>
      </c>
      <c r="C169" t="s">
        <v>94</v>
      </c>
      <c r="D169">
        <v>4</v>
      </c>
      <c r="E169">
        <v>2</v>
      </c>
      <c r="F169">
        <v>2</v>
      </c>
      <c r="G169">
        <v>0</v>
      </c>
      <c r="H169">
        <v>0</v>
      </c>
      <c r="I169">
        <v>1</v>
      </c>
      <c r="J169">
        <v>1</v>
      </c>
      <c r="K169">
        <v>0</v>
      </c>
      <c r="L169">
        <v>0</v>
      </c>
      <c r="M169">
        <v>1</v>
      </c>
      <c r="N169">
        <v>1</v>
      </c>
      <c r="O169">
        <v>0</v>
      </c>
      <c r="P169">
        <v>0</v>
      </c>
      <c r="Q169">
        <v>1</v>
      </c>
      <c r="R169">
        <v>1</v>
      </c>
    </row>
    <row r="170" spans="1:18" x14ac:dyDescent="0.25">
      <c r="A170" t="s">
        <v>9479</v>
      </c>
      <c r="B170" t="s">
        <v>74</v>
      </c>
      <c r="C170" t="s">
        <v>95</v>
      </c>
      <c r="D170">
        <v>2</v>
      </c>
      <c r="E170">
        <v>0</v>
      </c>
      <c r="F170">
        <v>0</v>
      </c>
      <c r="G170">
        <v>0</v>
      </c>
      <c r="H170">
        <v>0</v>
      </c>
      <c r="I170">
        <v>0</v>
      </c>
      <c r="J170">
        <v>0</v>
      </c>
      <c r="K170">
        <v>0</v>
      </c>
      <c r="L170">
        <v>0</v>
      </c>
      <c r="M170">
        <v>0</v>
      </c>
      <c r="N170">
        <v>0</v>
      </c>
      <c r="O170">
        <v>0</v>
      </c>
      <c r="P170">
        <v>0</v>
      </c>
      <c r="Q170">
        <v>0</v>
      </c>
      <c r="R170">
        <v>0</v>
      </c>
    </row>
    <row r="171" spans="1:18" x14ac:dyDescent="0.25">
      <c r="A171" t="s">
        <v>9483</v>
      </c>
      <c r="B171" t="s">
        <v>74</v>
      </c>
      <c r="C171" t="s">
        <v>98</v>
      </c>
      <c r="D171">
        <v>3</v>
      </c>
      <c r="E171">
        <v>3</v>
      </c>
      <c r="F171">
        <v>2</v>
      </c>
      <c r="G171">
        <v>0</v>
      </c>
      <c r="H171">
        <v>1</v>
      </c>
      <c r="I171">
        <v>3</v>
      </c>
      <c r="J171">
        <v>2</v>
      </c>
      <c r="K171">
        <v>0</v>
      </c>
      <c r="L171">
        <v>1</v>
      </c>
      <c r="M171">
        <v>3</v>
      </c>
      <c r="N171">
        <v>2</v>
      </c>
      <c r="O171">
        <v>0</v>
      </c>
      <c r="P171">
        <v>1</v>
      </c>
      <c r="Q171">
        <v>0</v>
      </c>
      <c r="R171">
        <v>0</v>
      </c>
    </row>
    <row r="172" spans="1:18" x14ac:dyDescent="0.25">
      <c r="A172" t="s">
        <v>9485</v>
      </c>
      <c r="B172" t="s">
        <v>74</v>
      </c>
      <c r="C172" t="s">
        <v>99</v>
      </c>
      <c r="D172">
        <v>3</v>
      </c>
      <c r="E172">
        <v>0</v>
      </c>
      <c r="F172">
        <v>0</v>
      </c>
      <c r="G172">
        <v>0</v>
      </c>
      <c r="H172">
        <v>0</v>
      </c>
      <c r="I172">
        <v>0</v>
      </c>
      <c r="J172">
        <v>0</v>
      </c>
      <c r="K172">
        <v>0</v>
      </c>
      <c r="L172">
        <v>0</v>
      </c>
      <c r="M172">
        <v>0</v>
      </c>
      <c r="N172">
        <v>0</v>
      </c>
      <c r="O172">
        <v>0</v>
      </c>
      <c r="P172">
        <v>0</v>
      </c>
      <c r="Q172">
        <v>0</v>
      </c>
      <c r="R172">
        <v>0</v>
      </c>
    </row>
    <row r="173" spans="1:18" x14ac:dyDescent="0.25">
      <c r="A173" t="s">
        <v>9487</v>
      </c>
      <c r="B173" t="s">
        <v>74</v>
      </c>
      <c r="C173" t="s">
        <v>101</v>
      </c>
      <c r="D173">
        <v>1</v>
      </c>
      <c r="E173">
        <v>0</v>
      </c>
      <c r="F173">
        <v>0</v>
      </c>
      <c r="G173">
        <v>0</v>
      </c>
      <c r="H173">
        <v>0</v>
      </c>
      <c r="I173">
        <v>0</v>
      </c>
      <c r="J173">
        <v>0</v>
      </c>
      <c r="K173">
        <v>0</v>
      </c>
      <c r="L173">
        <v>0</v>
      </c>
      <c r="M173">
        <v>0</v>
      </c>
      <c r="N173">
        <v>0</v>
      </c>
      <c r="O173">
        <v>0</v>
      </c>
      <c r="P173">
        <v>0</v>
      </c>
      <c r="Q173">
        <v>0</v>
      </c>
      <c r="R173">
        <v>0</v>
      </c>
    </row>
    <row r="174" spans="1:18" x14ac:dyDescent="0.25">
      <c r="A174" t="s">
        <v>9494</v>
      </c>
      <c r="B174" t="s">
        <v>74</v>
      </c>
      <c r="C174" t="s">
        <v>105</v>
      </c>
      <c r="D174">
        <v>1</v>
      </c>
      <c r="E174">
        <v>1</v>
      </c>
      <c r="F174">
        <v>1</v>
      </c>
      <c r="G174">
        <v>0</v>
      </c>
      <c r="H174">
        <v>0</v>
      </c>
      <c r="I174">
        <v>1</v>
      </c>
      <c r="J174">
        <v>1</v>
      </c>
      <c r="K174">
        <v>0</v>
      </c>
      <c r="L174">
        <v>0</v>
      </c>
      <c r="M174">
        <v>1</v>
      </c>
      <c r="N174">
        <v>1</v>
      </c>
      <c r="O174">
        <v>0</v>
      </c>
      <c r="P174">
        <v>0</v>
      </c>
      <c r="Q174">
        <v>0</v>
      </c>
      <c r="R174">
        <v>0</v>
      </c>
    </row>
    <row r="175" spans="1:18" x14ac:dyDescent="0.25">
      <c r="A175" t="s">
        <v>9495</v>
      </c>
      <c r="B175" t="s">
        <v>74</v>
      </c>
      <c r="C175" t="s">
        <v>106</v>
      </c>
      <c r="D175">
        <v>2</v>
      </c>
      <c r="E175">
        <v>0</v>
      </c>
      <c r="F175">
        <v>0</v>
      </c>
      <c r="G175">
        <v>0</v>
      </c>
      <c r="H175">
        <v>0</v>
      </c>
      <c r="I175">
        <v>0</v>
      </c>
      <c r="J175">
        <v>0</v>
      </c>
      <c r="K175">
        <v>0</v>
      </c>
      <c r="L175">
        <v>0</v>
      </c>
      <c r="M175">
        <v>0</v>
      </c>
      <c r="N175">
        <v>0</v>
      </c>
      <c r="O175">
        <v>0</v>
      </c>
      <c r="P175">
        <v>0</v>
      </c>
      <c r="Q175">
        <v>0</v>
      </c>
      <c r="R175">
        <v>0</v>
      </c>
    </row>
    <row r="176" spans="1:18" x14ac:dyDescent="0.25">
      <c r="A176" t="s">
        <v>9497</v>
      </c>
      <c r="B176" t="s">
        <v>74</v>
      </c>
      <c r="C176" t="s">
        <v>107</v>
      </c>
      <c r="D176">
        <v>1</v>
      </c>
      <c r="E176">
        <v>1</v>
      </c>
      <c r="F176">
        <v>0</v>
      </c>
      <c r="G176">
        <v>1</v>
      </c>
      <c r="H176">
        <v>0</v>
      </c>
      <c r="I176">
        <v>1</v>
      </c>
      <c r="J176">
        <v>0</v>
      </c>
      <c r="K176">
        <v>1</v>
      </c>
      <c r="L176">
        <v>0</v>
      </c>
      <c r="M176">
        <v>1</v>
      </c>
      <c r="N176">
        <v>0</v>
      </c>
      <c r="O176">
        <v>1</v>
      </c>
      <c r="P176">
        <v>0</v>
      </c>
      <c r="Q176">
        <v>0</v>
      </c>
      <c r="R176">
        <v>0</v>
      </c>
    </row>
    <row r="177" spans="1:18" x14ac:dyDescent="0.25">
      <c r="A177" t="s">
        <v>9503</v>
      </c>
      <c r="B177" t="s">
        <v>74</v>
      </c>
      <c r="C177" t="s">
        <v>110</v>
      </c>
      <c r="D177">
        <v>1</v>
      </c>
      <c r="E177">
        <v>1</v>
      </c>
      <c r="F177">
        <v>1</v>
      </c>
      <c r="G177">
        <v>0</v>
      </c>
      <c r="H177">
        <v>0</v>
      </c>
      <c r="I177">
        <v>1</v>
      </c>
      <c r="J177">
        <v>1</v>
      </c>
      <c r="K177">
        <v>0</v>
      </c>
      <c r="L177">
        <v>0</v>
      </c>
      <c r="M177">
        <v>0</v>
      </c>
      <c r="N177">
        <v>0</v>
      </c>
      <c r="O177">
        <v>0</v>
      </c>
      <c r="P177">
        <v>0</v>
      </c>
      <c r="Q177">
        <v>0</v>
      </c>
      <c r="R177">
        <v>1</v>
      </c>
    </row>
    <row r="178" spans="1:18" x14ac:dyDescent="0.25">
      <c r="A178" t="s">
        <v>9509</v>
      </c>
      <c r="B178" t="s">
        <v>74</v>
      </c>
      <c r="C178" t="s">
        <v>113</v>
      </c>
      <c r="D178">
        <v>3</v>
      </c>
      <c r="E178">
        <v>2</v>
      </c>
      <c r="F178">
        <v>2</v>
      </c>
      <c r="G178">
        <v>0</v>
      </c>
      <c r="H178">
        <v>0</v>
      </c>
      <c r="I178">
        <v>2</v>
      </c>
      <c r="J178">
        <v>2</v>
      </c>
      <c r="K178">
        <v>0</v>
      </c>
      <c r="L178">
        <v>0</v>
      </c>
      <c r="M178">
        <v>2</v>
      </c>
      <c r="N178">
        <v>2</v>
      </c>
      <c r="O178">
        <v>0</v>
      </c>
      <c r="P178">
        <v>0</v>
      </c>
      <c r="Q178">
        <v>0</v>
      </c>
      <c r="R178">
        <v>0</v>
      </c>
    </row>
    <row r="179" spans="1:18" x14ac:dyDescent="0.25">
      <c r="A179" t="s">
        <v>9511</v>
      </c>
      <c r="B179" t="s">
        <v>74</v>
      </c>
      <c r="C179" t="s">
        <v>114</v>
      </c>
      <c r="D179">
        <v>1</v>
      </c>
      <c r="E179">
        <v>0</v>
      </c>
      <c r="F179">
        <v>0</v>
      </c>
      <c r="G179">
        <v>0</v>
      </c>
      <c r="H179">
        <v>0</v>
      </c>
      <c r="I179">
        <v>0</v>
      </c>
      <c r="J179">
        <v>0</v>
      </c>
      <c r="K179">
        <v>0</v>
      </c>
      <c r="L179">
        <v>0</v>
      </c>
      <c r="M179">
        <v>0</v>
      </c>
      <c r="N179">
        <v>0</v>
      </c>
      <c r="O179">
        <v>0</v>
      </c>
      <c r="P179">
        <v>0</v>
      </c>
      <c r="Q179">
        <v>0</v>
      </c>
      <c r="R179">
        <v>0</v>
      </c>
    </row>
    <row r="180" spans="1:18" x14ac:dyDescent="0.25">
      <c r="A180" t="s">
        <v>9512</v>
      </c>
      <c r="B180" t="s">
        <v>74</v>
      </c>
      <c r="C180" t="s">
        <v>115</v>
      </c>
      <c r="D180">
        <v>2</v>
      </c>
      <c r="E180">
        <v>0</v>
      </c>
      <c r="F180">
        <v>0</v>
      </c>
      <c r="G180">
        <v>0</v>
      </c>
      <c r="H180">
        <v>0</v>
      </c>
      <c r="I180">
        <v>0</v>
      </c>
      <c r="J180">
        <v>0</v>
      </c>
      <c r="K180">
        <v>0</v>
      </c>
      <c r="L180">
        <v>0</v>
      </c>
      <c r="M180">
        <v>0</v>
      </c>
      <c r="N180">
        <v>0</v>
      </c>
      <c r="O180">
        <v>0</v>
      </c>
      <c r="P180">
        <v>0</v>
      </c>
      <c r="Q180">
        <v>0</v>
      </c>
      <c r="R180">
        <v>0</v>
      </c>
    </row>
    <row r="181" spans="1:18" x14ac:dyDescent="0.25">
      <c r="A181" t="s">
        <v>9520</v>
      </c>
      <c r="B181" t="s">
        <v>74</v>
      </c>
      <c r="C181" t="s">
        <v>120</v>
      </c>
      <c r="D181">
        <v>3</v>
      </c>
      <c r="E181">
        <v>1</v>
      </c>
      <c r="F181">
        <v>0</v>
      </c>
      <c r="G181">
        <v>1</v>
      </c>
      <c r="H181">
        <v>0</v>
      </c>
      <c r="I181">
        <v>1</v>
      </c>
      <c r="J181">
        <v>1</v>
      </c>
      <c r="K181">
        <v>0</v>
      </c>
      <c r="L181">
        <v>0</v>
      </c>
      <c r="M181">
        <v>1</v>
      </c>
      <c r="N181">
        <v>1</v>
      </c>
      <c r="O181">
        <v>0</v>
      </c>
      <c r="P181">
        <v>0</v>
      </c>
      <c r="Q181">
        <v>0</v>
      </c>
      <c r="R181">
        <v>0</v>
      </c>
    </row>
    <row r="182" spans="1:18" x14ac:dyDescent="0.25">
      <c r="A182" t="s">
        <v>9521</v>
      </c>
      <c r="B182" t="s">
        <v>74</v>
      </c>
      <c r="C182" t="s">
        <v>121</v>
      </c>
      <c r="D182">
        <v>4</v>
      </c>
      <c r="E182">
        <v>2</v>
      </c>
      <c r="F182">
        <v>2</v>
      </c>
      <c r="G182">
        <v>0</v>
      </c>
      <c r="H182">
        <v>0</v>
      </c>
      <c r="I182">
        <v>2</v>
      </c>
      <c r="J182">
        <v>2</v>
      </c>
      <c r="K182">
        <v>0</v>
      </c>
      <c r="L182">
        <v>0</v>
      </c>
      <c r="M182">
        <v>2</v>
      </c>
      <c r="N182">
        <v>2</v>
      </c>
      <c r="O182">
        <v>0</v>
      </c>
      <c r="P182">
        <v>0</v>
      </c>
      <c r="Q182">
        <v>0</v>
      </c>
      <c r="R182">
        <v>0</v>
      </c>
    </row>
    <row r="183" spans="1:18" x14ac:dyDescent="0.25">
      <c r="A183" t="s">
        <v>9527</v>
      </c>
      <c r="B183" t="s">
        <v>74</v>
      </c>
      <c r="C183" t="s">
        <v>125</v>
      </c>
      <c r="D183">
        <v>5</v>
      </c>
      <c r="E183">
        <v>0</v>
      </c>
      <c r="F183">
        <v>0</v>
      </c>
      <c r="G183">
        <v>0</v>
      </c>
      <c r="H183">
        <v>0</v>
      </c>
      <c r="I183">
        <v>0</v>
      </c>
      <c r="J183">
        <v>0</v>
      </c>
      <c r="K183">
        <v>0</v>
      </c>
      <c r="L183">
        <v>0</v>
      </c>
      <c r="M183">
        <v>0</v>
      </c>
      <c r="N183">
        <v>0</v>
      </c>
      <c r="O183">
        <v>0</v>
      </c>
      <c r="P183">
        <v>0</v>
      </c>
      <c r="Q183">
        <v>0</v>
      </c>
      <c r="R183">
        <v>0</v>
      </c>
    </row>
    <row r="184" spans="1:18" x14ac:dyDescent="0.25">
      <c r="A184" t="s">
        <v>9529</v>
      </c>
      <c r="B184" t="s">
        <v>74</v>
      </c>
      <c r="C184" t="s">
        <v>126</v>
      </c>
      <c r="D184">
        <v>2</v>
      </c>
      <c r="E184">
        <v>1</v>
      </c>
      <c r="F184">
        <v>1</v>
      </c>
      <c r="G184">
        <v>0</v>
      </c>
      <c r="H184">
        <v>0</v>
      </c>
      <c r="I184">
        <v>1</v>
      </c>
      <c r="J184">
        <v>1</v>
      </c>
      <c r="K184">
        <v>0</v>
      </c>
      <c r="L184">
        <v>0</v>
      </c>
      <c r="M184">
        <v>1</v>
      </c>
      <c r="N184">
        <v>1</v>
      </c>
      <c r="O184">
        <v>0</v>
      </c>
      <c r="P184">
        <v>0</v>
      </c>
      <c r="Q184">
        <v>0</v>
      </c>
      <c r="R184">
        <v>0</v>
      </c>
    </row>
    <row r="185" spans="1:18" x14ac:dyDescent="0.25">
      <c r="A185" t="s">
        <v>9531</v>
      </c>
      <c r="B185" t="s">
        <v>74</v>
      </c>
      <c r="C185" t="s">
        <v>127</v>
      </c>
      <c r="D185">
        <v>2</v>
      </c>
      <c r="E185">
        <v>0</v>
      </c>
      <c r="F185">
        <v>0</v>
      </c>
      <c r="G185">
        <v>0</v>
      </c>
      <c r="H185">
        <v>0</v>
      </c>
      <c r="I185">
        <v>0</v>
      </c>
      <c r="J185">
        <v>0</v>
      </c>
      <c r="K185">
        <v>0</v>
      </c>
      <c r="L185">
        <v>0</v>
      </c>
      <c r="M185">
        <v>0</v>
      </c>
      <c r="N185">
        <v>0</v>
      </c>
      <c r="O185">
        <v>0</v>
      </c>
      <c r="P185">
        <v>0</v>
      </c>
      <c r="Q185">
        <v>0</v>
      </c>
      <c r="R185">
        <v>0</v>
      </c>
    </row>
    <row r="186" spans="1:18" x14ac:dyDescent="0.25">
      <c r="A186" t="s">
        <v>9534</v>
      </c>
      <c r="B186" t="s">
        <v>74</v>
      </c>
      <c r="C186" t="s">
        <v>130</v>
      </c>
      <c r="D186">
        <v>1</v>
      </c>
      <c r="E186">
        <v>1</v>
      </c>
      <c r="F186">
        <v>0</v>
      </c>
      <c r="G186">
        <v>1</v>
      </c>
      <c r="H186">
        <v>0</v>
      </c>
      <c r="I186">
        <v>1</v>
      </c>
      <c r="J186">
        <v>1</v>
      </c>
      <c r="K186">
        <v>0</v>
      </c>
      <c r="L186">
        <v>0</v>
      </c>
      <c r="M186">
        <v>1</v>
      </c>
      <c r="N186">
        <v>1</v>
      </c>
      <c r="O186">
        <v>0</v>
      </c>
      <c r="P186">
        <v>0</v>
      </c>
      <c r="Q186">
        <v>0</v>
      </c>
      <c r="R186">
        <v>0</v>
      </c>
    </row>
    <row r="187" spans="1:18" x14ac:dyDescent="0.25">
      <c r="A187" t="s">
        <v>9536</v>
      </c>
      <c r="B187" t="s">
        <v>74</v>
      </c>
      <c r="C187" t="s">
        <v>131</v>
      </c>
      <c r="D187">
        <v>5</v>
      </c>
      <c r="E187">
        <v>3</v>
      </c>
      <c r="F187">
        <v>3</v>
      </c>
      <c r="G187">
        <v>0</v>
      </c>
      <c r="H187">
        <v>0</v>
      </c>
      <c r="I187">
        <v>3</v>
      </c>
      <c r="J187">
        <v>3</v>
      </c>
      <c r="K187">
        <v>0</v>
      </c>
      <c r="L187">
        <v>0</v>
      </c>
      <c r="M187">
        <v>1</v>
      </c>
      <c r="N187">
        <v>1</v>
      </c>
      <c r="O187">
        <v>0</v>
      </c>
      <c r="P187">
        <v>0</v>
      </c>
      <c r="Q187">
        <v>0</v>
      </c>
      <c r="R187">
        <v>2</v>
      </c>
    </row>
    <row r="188" spans="1:18" x14ac:dyDescent="0.25">
      <c r="A188" t="s">
        <v>9541</v>
      </c>
      <c r="B188" t="s">
        <v>74</v>
      </c>
      <c r="C188" t="s">
        <v>134</v>
      </c>
      <c r="D188">
        <v>3</v>
      </c>
      <c r="E188">
        <v>2</v>
      </c>
      <c r="F188">
        <v>2</v>
      </c>
      <c r="G188">
        <v>0</v>
      </c>
      <c r="H188">
        <v>0</v>
      </c>
      <c r="I188">
        <v>2</v>
      </c>
      <c r="J188">
        <v>2</v>
      </c>
      <c r="K188">
        <v>0</v>
      </c>
      <c r="L188">
        <v>0</v>
      </c>
      <c r="M188">
        <v>2</v>
      </c>
      <c r="N188">
        <v>2</v>
      </c>
      <c r="O188">
        <v>0</v>
      </c>
      <c r="P188">
        <v>0</v>
      </c>
      <c r="Q188">
        <v>0</v>
      </c>
      <c r="R188">
        <v>0</v>
      </c>
    </row>
    <row r="189" spans="1:18" x14ac:dyDescent="0.25">
      <c r="A189" t="s">
        <v>9543</v>
      </c>
      <c r="B189" t="s">
        <v>74</v>
      </c>
      <c r="C189" t="s">
        <v>135</v>
      </c>
      <c r="D189">
        <v>4</v>
      </c>
      <c r="E189">
        <v>1</v>
      </c>
      <c r="F189">
        <v>1</v>
      </c>
      <c r="G189">
        <v>0</v>
      </c>
      <c r="H189">
        <v>0</v>
      </c>
      <c r="I189">
        <v>1</v>
      </c>
      <c r="J189">
        <v>1</v>
      </c>
      <c r="K189">
        <v>0</v>
      </c>
      <c r="L189">
        <v>0</v>
      </c>
      <c r="M189">
        <v>1</v>
      </c>
      <c r="N189">
        <v>1</v>
      </c>
      <c r="O189">
        <v>0</v>
      </c>
      <c r="P189">
        <v>0</v>
      </c>
      <c r="Q189">
        <v>0</v>
      </c>
      <c r="R189">
        <v>0</v>
      </c>
    </row>
    <row r="190" spans="1:18" x14ac:dyDescent="0.25">
      <c r="A190" t="s">
        <v>9548</v>
      </c>
      <c r="B190" t="s">
        <v>74</v>
      </c>
      <c r="C190" t="s">
        <v>137</v>
      </c>
      <c r="D190">
        <v>1</v>
      </c>
      <c r="E190">
        <v>1</v>
      </c>
      <c r="F190">
        <v>0</v>
      </c>
      <c r="G190">
        <v>1</v>
      </c>
      <c r="H190">
        <v>0</v>
      </c>
      <c r="I190">
        <v>1</v>
      </c>
      <c r="J190">
        <v>0</v>
      </c>
      <c r="K190">
        <v>1</v>
      </c>
      <c r="L190">
        <v>0</v>
      </c>
      <c r="M190">
        <v>1</v>
      </c>
      <c r="N190">
        <v>0</v>
      </c>
      <c r="O190">
        <v>1</v>
      </c>
      <c r="P190">
        <v>0</v>
      </c>
      <c r="Q190">
        <v>0</v>
      </c>
      <c r="R190">
        <v>0</v>
      </c>
    </row>
    <row r="191" spans="1:18" x14ac:dyDescent="0.25">
      <c r="A191" t="s">
        <v>9550</v>
      </c>
      <c r="B191" t="s">
        <v>74</v>
      </c>
      <c r="C191" t="s">
        <v>138</v>
      </c>
      <c r="D191">
        <v>5</v>
      </c>
      <c r="E191">
        <v>2</v>
      </c>
      <c r="F191">
        <v>1</v>
      </c>
      <c r="G191">
        <v>0</v>
      </c>
      <c r="H191">
        <v>1</v>
      </c>
      <c r="I191">
        <v>2</v>
      </c>
      <c r="J191">
        <v>1</v>
      </c>
      <c r="K191">
        <v>1</v>
      </c>
      <c r="L191">
        <v>0</v>
      </c>
      <c r="M191">
        <v>2</v>
      </c>
      <c r="N191">
        <v>1</v>
      </c>
      <c r="O191">
        <v>1</v>
      </c>
      <c r="P191">
        <v>0</v>
      </c>
      <c r="Q191">
        <v>0</v>
      </c>
      <c r="R191">
        <v>0</v>
      </c>
    </row>
    <row r="192" spans="1:18" x14ac:dyDescent="0.25">
      <c r="A192" t="s">
        <v>9556</v>
      </c>
      <c r="B192" t="s">
        <v>74</v>
      </c>
      <c r="C192" t="s">
        <v>141</v>
      </c>
      <c r="D192">
        <v>1</v>
      </c>
      <c r="E192">
        <v>1</v>
      </c>
      <c r="F192">
        <v>1</v>
      </c>
      <c r="G192">
        <v>0</v>
      </c>
      <c r="H192">
        <v>0</v>
      </c>
      <c r="I192">
        <v>1</v>
      </c>
      <c r="J192">
        <v>1</v>
      </c>
      <c r="K192">
        <v>0</v>
      </c>
      <c r="L192">
        <v>0</v>
      </c>
      <c r="M192">
        <v>1</v>
      </c>
      <c r="N192">
        <v>1</v>
      </c>
      <c r="O192">
        <v>0</v>
      </c>
      <c r="P192">
        <v>0</v>
      </c>
      <c r="Q192">
        <v>0</v>
      </c>
      <c r="R192">
        <v>0</v>
      </c>
    </row>
    <row r="193" spans="1:18" x14ac:dyDescent="0.25">
      <c r="A193" t="s">
        <v>9558</v>
      </c>
      <c r="B193" t="s">
        <v>74</v>
      </c>
      <c r="C193" t="s">
        <v>142</v>
      </c>
      <c r="D193">
        <v>4</v>
      </c>
      <c r="E193">
        <v>2</v>
      </c>
      <c r="F193">
        <v>2</v>
      </c>
      <c r="G193">
        <v>0</v>
      </c>
      <c r="H193">
        <v>0</v>
      </c>
      <c r="I193">
        <v>2</v>
      </c>
      <c r="J193">
        <v>2</v>
      </c>
      <c r="K193">
        <v>0</v>
      </c>
      <c r="L193">
        <v>0</v>
      </c>
      <c r="M193">
        <v>2</v>
      </c>
      <c r="N193">
        <v>2</v>
      </c>
      <c r="O193">
        <v>0</v>
      </c>
      <c r="P193">
        <v>0</v>
      </c>
      <c r="Q193">
        <v>0</v>
      </c>
      <c r="R193">
        <v>0</v>
      </c>
    </row>
    <row r="194" spans="1:18" x14ac:dyDescent="0.25">
      <c r="A194" t="s">
        <v>9565</v>
      </c>
      <c r="B194" t="s">
        <v>74</v>
      </c>
      <c r="C194" t="s">
        <v>146</v>
      </c>
      <c r="D194">
        <v>2</v>
      </c>
      <c r="E194">
        <v>2</v>
      </c>
      <c r="F194">
        <v>2</v>
      </c>
      <c r="G194">
        <v>0</v>
      </c>
      <c r="H194">
        <v>0</v>
      </c>
      <c r="I194">
        <v>2</v>
      </c>
      <c r="J194">
        <v>2</v>
      </c>
      <c r="K194">
        <v>0</v>
      </c>
      <c r="L194">
        <v>0</v>
      </c>
      <c r="M194">
        <v>2</v>
      </c>
      <c r="N194">
        <v>2</v>
      </c>
      <c r="O194">
        <v>0</v>
      </c>
      <c r="P194">
        <v>0</v>
      </c>
      <c r="Q194">
        <v>0</v>
      </c>
      <c r="R194">
        <v>0</v>
      </c>
    </row>
    <row r="195" spans="1:18" x14ac:dyDescent="0.25">
      <c r="A195" t="s">
        <v>9568</v>
      </c>
      <c r="B195" t="s">
        <v>74</v>
      </c>
      <c r="C195" t="s">
        <v>148</v>
      </c>
      <c r="D195">
        <v>9</v>
      </c>
      <c r="E195">
        <v>4</v>
      </c>
      <c r="F195">
        <v>3</v>
      </c>
      <c r="G195">
        <v>1</v>
      </c>
      <c r="H195">
        <v>0</v>
      </c>
      <c r="I195">
        <v>4</v>
      </c>
      <c r="J195">
        <v>3</v>
      </c>
      <c r="K195">
        <v>1</v>
      </c>
      <c r="L195">
        <v>0</v>
      </c>
      <c r="M195">
        <v>4</v>
      </c>
      <c r="N195">
        <v>3</v>
      </c>
      <c r="O195">
        <v>1</v>
      </c>
      <c r="P195">
        <v>0</v>
      </c>
      <c r="Q195">
        <v>0</v>
      </c>
      <c r="R195">
        <v>0</v>
      </c>
    </row>
    <row r="196" spans="1:18" x14ac:dyDescent="0.25">
      <c r="A196" t="s">
        <v>9572</v>
      </c>
      <c r="B196" t="s">
        <v>74</v>
      </c>
      <c r="C196" t="s">
        <v>150</v>
      </c>
      <c r="D196">
        <v>2</v>
      </c>
      <c r="E196">
        <v>2</v>
      </c>
      <c r="F196">
        <v>2</v>
      </c>
      <c r="G196">
        <v>0</v>
      </c>
      <c r="H196">
        <v>0</v>
      </c>
      <c r="I196">
        <v>2</v>
      </c>
      <c r="J196">
        <v>2</v>
      </c>
      <c r="K196">
        <v>0</v>
      </c>
      <c r="L196">
        <v>0</v>
      </c>
      <c r="M196">
        <v>2</v>
      </c>
      <c r="N196">
        <v>2</v>
      </c>
      <c r="O196">
        <v>0</v>
      </c>
      <c r="P196">
        <v>0</v>
      </c>
      <c r="Q196">
        <v>0</v>
      </c>
      <c r="R196">
        <v>0</v>
      </c>
    </row>
    <row r="197" spans="1:18" x14ac:dyDescent="0.25">
      <c r="A197" t="s">
        <v>9577</v>
      </c>
      <c r="B197" t="s">
        <v>74</v>
      </c>
      <c r="C197" t="s">
        <v>154</v>
      </c>
      <c r="D197">
        <v>2</v>
      </c>
      <c r="E197">
        <v>1</v>
      </c>
      <c r="F197">
        <v>1</v>
      </c>
      <c r="G197">
        <v>0</v>
      </c>
      <c r="H197">
        <v>0</v>
      </c>
      <c r="I197">
        <v>1</v>
      </c>
      <c r="J197">
        <v>1</v>
      </c>
      <c r="K197">
        <v>0</v>
      </c>
      <c r="L197">
        <v>0</v>
      </c>
      <c r="M197">
        <v>1</v>
      </c>
      <c r="N197">
        <v>1</v>
      </c>
      <c r="O197">
        <v>0</v>
      </c>
      <c r="P197">
        <v>0</v>
      </c>
      <c r="Q197">
        <v>0</v>
      </c>
      <c r="R197">
        <v>0</v>
      </c>
    </row>
    <row r="198" spans="1:18" x14ac:dyDescent="0.25">
      <c r="A198" t="s">
        <v>9580</v>
      </c>
      <c r="B198" t="s">
        <v>74</v>
      </c>
      <c r="C198" t="s">
        <v>155</v>
      </c>
      <c r="D198">
        <v>3</v>
      </c>
      <c r="E198">
        <v>2</v>
      </c>
      <c r="F198">
        <v>1</v>
      </c>
      <c r="G198">
        <v>1</v>
      </c>
      <c r="H198">
        <v>0</v>
      </c>
      <c r="I198">
        <v>2</v>
      </c>
      <c r="J198">
        <v>1</v>
      </c>
      <c r="K198">
        <v>1</v>
      </c>
      <c r="L198">
        <v>0</v>
      </c>
      <c r="M198">
        <v>2</v>
      </c>
      <c r="N198">
        <v>1</v>
      </c>
      <c r="O198">
        <v>1</v>
      </c>
      <c r="P198">
        <v>0</v>
      </c>
      <c r="Q198">
        <v>0</v>
      </c>
      <c r="R198">
        <v>0</v>
      </c>
    </row>
    <row r="199" spans="1:18" x14ac:dyDescent="0.25">
      <c r="A199" t="s">
        <v>9581</v>
      </c>
      <c r="B199" t="s">
        <v>74</v>
      </c>
      <c r="C199" t="s">
        <v>156</v>
      </c>
      <c r="D199">
        <v>1</v>
      </c>
      <c r="E199">
        <v>0</v>
      </c>
      <c r="F199">
        <v>0</v>
      </c>
      <c r="G199">
        <v>0</v>
      </c>
      <c r="H199">
        <v>0</v>
      </c>
      <c r="I199">
        <v>0</v>
      </c>
      <c r="J199">
        <v>0</v>
      </c>
      <c r="K199">
        <v>0</v>
      </c>
      <c r="L199">
        <v>0</v>
      </c>
      <c r="M199">
        <v>0</v>
      </c>
      <c r="N199">
        <v>0</v>
      </c>
      <c r="O199">
        <v>0</v>
      </c>
      <c r="P199">
        <v>0</v>
      </c>
      <c r="Q199">
        <v>0</v>
      </c>
      <c r="R199">
        <v>0</v>
      </c>
    </row>
    <row r="200" spans="1:18" x14ac:dyDescent="0.25">
      <c r="A200" t="s">
        <v>9584</v>
      </c>
      <c r="B200" t="s">
        <v>74</v>
      </c>
      <c r="C200" t="s">
        <v>158</v>
      </c>
      <c r="D200">
        <v>1</v>
      </c>
      <c r="E200">
        <v>0</v>
      </c>
      <c r="F200">
        <v>0</v>
      </c>
      <c r="G200">
        <v>0</v>
      </c>
      <c r="H200">
        <v>0</v>
      </c>
      <c r="I200">
        <v>0</v>
      </c>
      <c r="J200">
        <v>0</v>
      </c>
      <c r="K200">
        <v>0</v>
      </c>
      <c r="L200">
        <v>0</v>
      </c>
      <c r="M200">
        <v>0</v>
      </c>
      <c r="N200">
        <v>0</v>
      </c>
      <c r="O200">
        <v>0</v>
      </c>
      <c r="P200">
        <v>0</v>
      </c>
      <c r="Q200">
        <v>0</v>
      </c>
      <c r="R200">
        <v>0</v>
      </c>
    </row>
    <row r="201" spans="1:18" x14ac:dyDescent="0.25">
      <c r="A201" t="s">
        <v>9585</v>
      </c>
      <c r="B201" t="s">
        <v>74</v>
      </c>
      <c r="C201" t="s">
        <v>159</v>
      </c>
      <c r="D201">
        <v>1</v>
      </c>
      <c r="E201">
        <v>0</v>
      </c>
      <c r="F201">
        <v>0</v>
      </c>
      <c r="G201">
        <v>0</v>
      </c>
      <c r="H201">
        <v>0</v>
      </c>
      <c r="I201">
        <v>0</v>
      </c>
      <c r="J201">
        <v>0</v>
      </c>
      <c r="K201">
        <v>0</v>
      </c>
      <c r="L201">
        <v>0</v>
      </c>
      <c r="M201">
        <v>0</v>
      </c>
      <c r="N201">
        <v>0</v>
      </c>
      <c r="O201">
        <v>0</v>
      </c>
      <c r="P201">
        <v>0</v>
      </c>
      <c r="Q201">
        <v>0</v>
      </c>
      <c r="R201">
        <v>0</v>
      </c>
    </row>
    <row r="202" spans="1:18" x14ac:dyDescent="0.25">
      <c r="A202" t="s">
        <v>9587</v>
      </c>
      <c r="B202" t="s">
        <v>74</v>
      </c>
      <c r="C202" t="s">
        <v>160</v>
      </c>
      <c r="D202">
        <v>3</v>
      </c>
      <c r="E202">
        <v>2</v>
      </c>
      <c r="F202">
        <v>2</v>
      </c>
      <c r="G202">
        <v>0</v>
      </c>
      <c r="H202">
        <v>0</v>
      </c>
      <c r="I202">
        <v>2</v>
      </c>
      <c r="J202">
        <v>2</v>
      </c>
      <c r="K202">
        <v>0</v>
      </c>
      <c r="L202">
        <v>0</v>
      </c>
      <c r="M202">
        <v>2</v>
      </c>
      <c r="N202">
        <v>2</v>
      </c>
      <c r="O202">
        <v>0</v>
      </c>
      <c r="P202">
        <v>0</v>
      </c>
      <c r="Q202">
        <v>0</v>
      </c>
      <c r="R202">
        <v>0</v>
      </c>
    </row>
    <row r="203" spans="1:18" x14ac:dyDescent="0.25">
      <c r="A203" t="s">
        <v>9589</v>
      </c>
      <c r="B203" t="s">
        <v>74</v>
      </c>
      <c r="C203" t="s">
        <v>161</v>
      </c>
      <c r="D203">
        <v>1</v>
      </c>
      <c r="E203">
        <v>0</v>
      </c>
      <c r="F203">
        <v>0</v>
      </c>
      <c r="G203">
        <v>0</v>
      </c>
      <c r="H203">
        <v>0</v>
      </c>
      <c r="I203">
        <v>0</v>
      </c>
      <c r="J203">
        <v>0</v>
      </c>
      <c r="K203">
        <v>0</v>
      </c>
      <c r="L203">
        <v>0</v>
      </c>
      <c r="M203">
        <v>0</v>
      </c>
      <c r="N203">
        <v>0</v>
      </c>
      <c r="O203">
        <v>0</v>
      </c>
      <c r="P203">
        <v>0</v>
      </c>
      <c r="Q203">
        <v>0</v>
      </c>
      <c r="R203">
        <v>0</v>
      </c>
    </row>
    <row r="204" spans="1:18" x14ac:dyDescent="0.25">
      <c r="A204" t="s">
        <v>9592</v>
      </c>
      <c r="B204" t="s">
        <v>74</v>
      </c>
      <c r="C204" t="s">
        <v>162</v>
      </c>
      <c r="D204">
        <v>13</v>
      </c>
      <c r="E204">
        <v>7</v>
      </c>
      <c r="F204">
        <v>6</v>
      </c>
      <c r="G204">
        <v>0</v>
      </c>
      <c r="H204">
        <v>1</v>
      </c>
      <c r="I204">
        <v>7</v>
      </c>
      <c r="J204">
        <v>6</v>
      </c>
      <c r="K204">
        <v>1</v>
      </c>
      <c r="L204">
        <v>0</v>
      </c>
      <c r="M204">
        <v>7</v>
      </c>
      <c r="N204">
        <v>6</v>
      </c>
      <c r="O204">
        <v>1</v>
      </c>
      <c r="P204">
        <v>0</v>
      </c>
      <c r="Q204">
        <v>0</v>
      </c>
      <c r="R204">
        <v>0</v>
      </c>
    </row>
    <row r="205" spans="1:18" x14ac:dyDescent="0.25">
      <c r="A205" t="s">
        <v>9593</v>
      </c>
      <c r="B205" t="s">
        <v>74</v>
      </c>
      <c r="C205" t="s">
        <v>163</v>
      </c>
      <c r="D205">
        <v>4</v>
      </c>
      <c r="E205">
        <v>2</v>
      </c>
      <c r="F205">
        <v>2</v>
      </c>
      <c r="G205">
        <v>0</v>
      </c>
      <c r="H205">
        <v>0</v>
      </c>
      <c r="I205">
        <v>2</v>
      </c>
      <c r="J205">
        <v>2</v>
      </c>
      <c r="K205">
        <v>0</v>
      </c>
      <c r="L205">
        <v>0</v>
      </c>
      <c r="M205">
        <v>2</v>
      </c>
      <c r="N205">
        <v>2</v>
      </c>
      <c r="O205">
        <v>0</v>
      </c>
      <c r="P205">
        <v>0</v>
      </c>
      <c r="Q205">
        <v>0</v>
      </c>
      <c r="R205">
        <v>0</v>
      </c>
    </row>
    <row r="206" spans="1:18" x14ac:dyDescent="0.25">
      <c r="A206" t="s">
        <v>9595</v>
      </c>
      <c r="B206" t="s">
        <v>74</v>
      </c>
      <c r="C206" t="s">
        <v>164</v>
      </c>
      <c r="D206">
        <v>3</v>
      </c>
      <c r="E206">
        <v>2</v>
      </c>
      <c r="F206">
        <v>1</v>
      </c>
      <c r="G206">
        <v>1</v>
      </c>
      <c r="H206">
        <v>0</v>
      </c>
      <c r="I206">
        <v>2</v>
      </c>
      <c r="J206">
        <v>1</v>
      </c>
      <c r="K206">
        <v>1</v>
      </c>
      <c r="L206">
        <v>0</v>
      </c>
      <c r="M206">
        <v>1</v>
      </c>
      <c r="N206">
        <v>1</v>
      </c>
      <c r="O206">
        <v>0</v>
      </c>
      <c r="P206">
        <v>0</v>
      </c>
      <c r="Q206">
        <v>0</v>
      </c>
      <c r="R206">
        <v>1</v>
      </c>
    </row>
    <row r="207" spans="1:18" x14ac:dyDescent="0.25">
      <c r="A207" t="s">
        <v>9597</v>
      </c>
      <c r="B207" t="s">
        <v>74</v>
      </c>
      <c r="C207" t="s">
        <v>165</v>
      </c>
      <c r="D207">
        <v>2</v>
      </c>
      <c r="E207">
        <v>2</v>
      </c>
      <c r="F207">
        <v>2</v>
      </c>
      <c r="G207">
        <v>0</v>
      </c>
      <c r="H207">
        <v>0</v>
      </c>
      <c r="I207">
        <v>2</v>
      </c>
      <c r="J207">
        <v>2</v>
      </c>
      <c r="K207">
        <v>0</v>
      </c>
      <c r="L207">
        <v>0</v>
      </c>
      <c r="M207">
        <v>2</v>
      </c>
      <c r="N207">
        <v>2</v>
      </c>
      <c r="O207">
        <v>0</v>
      </c>
      <c r="P207">
        <v>0</v>
      </c>
      <c r="Q207">
        <v>0</v>
      </c>
      <c r="R207">
        <v>0</v>
      </c>
    </row>
    <row r="208" spans="1:18" x14ac:dyDescent="0.25">
      <c r="A208" t="s">
        <v>9599</v>
      </c>
      <c r="B208" t="s">
        <v>74</v>
      </c>
      <c r="C208" t="s">
        <v>166</v>
      </c>
      <c r="D208">
        <v>2</v>
      </c>
      <c r="E208">
        <v>1</v>
      </c>
      <c r="F208">
        <v>1</v>
      </c>
      <c r="G208">
        <v>0</v>
      </c>
      <c r="H208">
        <v>0</v>
      </c>
      <c r="I208">
        <v>1</v>
      </c>
      <c r="J208">
        <v>1</v>
      </c>
      <c r="K208">
        <v>0</v>
      </c>
      <c r="L208">
        <v>0</v>
      </c>
      <c r="M208">
        <v>1</v>
      </c>
      <c r="N208">
        <v>1</v>
      </c>
      <c r="O208">
        <v>0</v>
      </c>
      <c r="P208">
        <v>0</v>
      </c>
      <c r="Q208">
        <v>0</v>
      </c>
      <c r="R208">
        <v>0</v>
      </c>
    </row>
    <row r="209" spans="1:18" x14ac:dyDescent="0.25">
      <c r="A209" t="s">
        <v>9601</v>
      </c>
      <c r="B209" t="s">
        <v>74</v>
      </c>
      <c r="C209" t="s">
        <v>167</v>
      </c>
      <c r="D209">
        <v>1</v>
      </c>
      <c r="E209">
        <v>1</v>
      </c>
      <c r="F209">
        <v>1</v>
      </c>
      <c r="G209">
        <v>0</v>
      </c>
      <c r="H209">
        <v>0</v>
      </c>
      <c r="I209">
        <v>1</v>
      </c>
      <c r="J209">
        <v>1</v>
      </c>
      <c r="K209">
        <v>0</v>
      </c>
      <c r="L209">
        <v>0</v>
      </c>
      <c r="M209">
        <v>1</v>
      </c>
      <c r="N209">
        <v>1</v>
      </c>
      <c r="O209">
        <v>0</v>
      </c>
      <c r="P209">
        <v>0</v>
      </c>
      <c r="Q209">
        <v>0</v>
      </c>
      <c r="R209">
        <v>0</v>
      </c>
    </row>
    <row r="210" spans="1:18" x14ac:dyDescent="0.25">
      <c r="A210" t="s">
        <v>9604</v>
      </c>
      <c r="B210" t="s">
        <v>74</v>
      </c>
      <c r="C210" t="s">
        <v>169</v>
      </c>
      <c r="D210">
        <v>4</v>
      </c>
      <c r="E210">
        <v>3</v>
      </c>
      <c r="F210">
        <v>3</v>
      </c>
      <c r="G210">
        <v>0</v>
      </c>
      <c r="H210">
        <v>0</v>
      </c>
      <c r="I210">
        <v>3</v>
      </c>
      <c r="J210">
        <v>3</v>
      </c>
      <c r="K210">
        <v>0</v>
      </c>
      <c r="L210">
        <v>0</v>
      </c>
      <c r="M210">
        <v>2</v>
      </c>
      <c r="N210">
        <v>2</v>
      </c>
      <c r="O210">
        <v>0</v>
      </c>
      <c r="P210">
        <v>0</v>
      </c>
      <c r="Q210">
        <v>0</v>
      </c>
      <c r="R210">
        <v>1</v>
      </c>
    </row>
    <row r="211" spans="1:18" x14ac:dyDescent="0.25">
      <c r="A211" t="s">
        <v>9605</v>
      </c>
      <c r="B211" t="s">
        <v>74</v>
      </c>
      <c r="C211" t="s">
        <v>170</v>
      </c>
      <c r="D211">
        <v>1</v>
      </c>
      <c r="E211">
        <v>0</v>
      </c>
      <c r="F211">
        <v>0</v>
      </c>
      <c r="G211">
        <v>0</v>
      </c>
      <c r="H211">
        <v>0</v>
      </c>
      <c r="I211">
        <v>0</v>
      </c>
      <c r="J211">
        <v>0</v>
      </c>
      <c r="K211">
        <v>0</v>
      </c>
      <c r="L211">
        <v>0</v>
      </c>
      <c r="M211">
        <v>0</v>
      </c>
      <c r="N211">
        <v>0</v>
      </c>
      <c r="O211">
        <v>0</v>
      </c>
      <c r="P211">
        <v>0</v>
      </c>
      <c r="Q211">
        <v>0</v>
      </c>
      <c r="R211">
        <v>0</v>
      </c>
    </row>
    <row r="212" spans="1:18" x14ac:dyDescent="0.25">
      <c r="A212" t="s">
        <v>9607</v>
      </c>
      <c r="B212" t="s">
        <v>74</v>
      </c>
      <c r="C212" t="s">
        <v>171</v>
      </c>
      <c r="D212">
        <v>1</v>
      </c>
      <c r="E212">
        <v>0</v>
      </c>
      <c r="F212">
        <v>0</v>
      </c>
      <c r="G212">
        <v>0</v>
      </c>
      <c r="H212">
        <v>0</v>
      </c>
      <c r="I212">
        <v>0</v>
      </c>
      <c r="J212">
        <v>0</v>
      </c>
      <c r="K212">
        <v>0</v>
      </c>
      <c r="L212">
        <v>0</v>
      </c>
      <c r="M212">
        <v>0</v>
      </c>
      <c r="N212">
        <v>0</v>
      </c>
      <c r="O212">
        <v>0</v>
      </c>
      <c r="P212">
        <v>0</v>
      </c>
      <c r="Q212">
        <v>0</v>
      </c>
      <c r="R212">
        <v>0</v>
      </c>
    </row>
    <row r="213" spans="1:18" x14ac:dyDescent="0.25">
      <c r="A213" t="s">
        <v>9611</v>
      </c>
      <c r="B213" t="s">
        <v>74</v>
      </c>
      <c r="C213" t="s">
        <v>173</v>
      </c>
      <c r="D213">
        <v>2</v>
      </c>
      <c r="E213">
        <v>1</v>
      </c>
      <c r="F213">
        <v>1</v>
      </c>
      <c r="G213">
        <v>0</v>
      </c>
      <c r="H213">
        <v>0</v>
      </c>
      <c r="I213">
        <v>1</v>
      </c>
      <c r="J213">
        <v>1</v>
      </c>
      <c r="K213">
        <v>0</v>
      </c>
      <c r="L213">
        <v>0</v>
      </c>
      <c r="M213">
        <v>1</v>
      </c>
      <c r="N213">
        <v>1</v>
      </c>
      <c r="O213">
        <v>0</v>
      </c>
      <c r="P213">
        <v>0</v>
      </c>
      <c r="Q213">
        <v>0</v>
      </c>
      <c r="R213">
        <v>0</v>
      </c>
    </row>
    <row r="214" spans="1:18" x14ac:dyDescent="0.25">
      <c r="A214" t="s">
        <v>9614</v>
      </c>
      <c r="B214" t="s">
        <v>74</v>
      </c>
      <c r="C214" t="s">
        <v>175</v>
      </c>
      <c r="D214">
        <v>2</v>
      </c>
      <c r="E214">
        <v>1</v>
      </c>
      <c r="F214">
        <v>1</v>
      </c>
      <c r="G214">
        <v>0</v>
      </c>
      <c r="H214">
        <v>0</v>
      </c>
      <c r="I214">
        <v>1</v>
      </c>
      <c r="J214">
        <v>1</v>
      </c>
      <c r="K214">
        <v>0</v>
      </c>
      <c r="L214">
        <v>0</v>
      </c>
      <c r="M214">
        <v>1</v>
      </c>
      <c r="N214">
        <v>1</v>
      </c>
      <c r="O214">
        <v>0</v>
      </c>
      <c r="P214">
        <v>0</v>
      </c>
      <c r="Q214">
        <v>0</v>
      </c>
      <c r="R214">
        <v>0</v>
      </c>
    </row>
    <row r="215" spans="1:18" x14ac:dyDescent="0.25">
      <c r="A215" t="s">
        <v>9616</v>
      </c>
      <c r="B215" t="s">
        <v>74</v>
      </c>
      <c r="C215" t="s">
        <v>176</v>
      </c>
      <c r="D215">
        <v>3</v>
      </c>
      <c r="E215">
        <v>0</v>
      </c>
      <c r="F215">
        <v>0</v>
      </c>
      <c r="G215">
        <v>0</v>
      </c>
      <c r="H215">
        <v>0</v>
      </c>
      <c r="I215">
        <v>0</v>
      </c>
      <c r="J215">
        <v>0</v>
      </c>
      <c r="K215">
        <v>0</v>
      </c>
      <c r="L215">
        <v>0</v>
      </c>
      <c r="M215">
        <v>0</v>
      </c>
      <c r="N215">
        <v>0</v>
      </c>
      <c r="O215">
        <v>0</v>
      </c>
      <c r="P215">
        <v>0</v>
      </c>
      <c r="Q215">
        <v>0</v>
      </c>
      <c r="R215">
        <v>0</v>
      </c>
    </row>
    <row r="216" spans="1:18" x14ac:dyDescent="0.25">
      <c r="A216" t="s">
        <v>9617</v>
      </c>
      <c r="B216" t="s">
        <v>74</v>
      </c>
      <c r="C216" t="s">
        <v>177</v>
      </c>
      <c r="D216">
        <v>1</v>
      </c>
      <c r="E216">
        <v>1</v>
      </c>
      <c r="F216">
        <v>1</v>
      </c>
      <c r="G216">
        <v>0</v>
      </c>
      <c r="H216">
        <v>0</v>
      </c>
      <c r="I216">
        <v>1</v>
      </c>
      <c r="J216">
        <v>1</v>
      </c>
      <c r="K216">
        <v>0</v>
      </c>
      <c r="L216">
        <v>0</v>
      </c>
      <c r="M216">
        <v>1</v>
      </c>
      <c r="N216">
        <v>1</v>
      </c>
      <c r="O216">
        <v>0</v>
      </c>
      <c r="P216">
        <v>0</v>
      </c>
      <c r="Q216">
        <v>0</v>
      </c>
      <c r="R216">
        <v>0</v>
      </c>
    </row>
    <row r="217" spans="1:18" x14ac:dyDescent="0.25">
      <c r="A217" t="s">
        <v>9619</v>
      </c>
      <c r="B217" t="s">
        <v>74</v>
      </c>
      <c r="C217" t="s">
        <v>179</v>
      </c>
      <c r="D217">
        <v>1</v>
      </c>
      <c r="E217">
        <v>0</v>
      </c>
      <c r="F217">
        <v>0</v>
      </c>
      <c r="G217">
        <v>0</v>
      </c>
      <c r="H217">
        <v>0</v>
      </c>
      <c r="I217">
        <v>0</v>
      </c>
      <c r="J217">
        <v>0</v>
      </c>
      <c r="K217">
        <v>0</v>
      </c>
      <c r="L217">
        <v>0</v>
      </c>
      <c r="M217">
        <v>0</v>
      </c>
      <c r="N217">
        <v>0</v>
      </c>
      <c r="O217">
        <v>0</v>
      </c>
      <c r="P217">
        <v>0</v>
      </c>
      <c r="Q217">
        <v>0</v>
      </c>
      <c r="R217">
        <v>0</v>
      </c>
    </row>
    <row r="218" spans="1:18" x14ac:dyDescent="0.25">
      <c r="A218" t="s">
        <v>9622</v>
      </c>
      <c r="B218" t="s">
        <v>74</v>
      </c>
      <c r="C218" t="s">
        <v>181</v>
      </c>
      <c r="D218">
        <v>1</v>
      </c>
      <c r="E218">
        <v>0</v>
      </c>
      <c r="F218">
        <v>0</v>
      </c>
      <c r="G218">
        <v>0</v>
      </c>
      <c r="H218">
        <v>0</v>
      </c>
      <c r="I218">
        <v>0</v>
      </c>
      <c r="J218">
        <v>0</v>
      </c>
      <c r="K218">
        <v>0</v>
      </c>
      <c r="L218">
        <v>0</v>
      </c>
      <c r="M218">
        <v>0</v>
      </c>
      <c r="N218">
        <v>0</v>
      </c>
      <c r="O218">
        <v>0</v>
      </c>
      <c r="P218">
        <v>0</v>
      </c>
      <c r="Q218">
        <v>0</v>
      </c>
      <c r="R218">
        <v>0</v>
      </c>
    </row>
    <row r="219" spans="1:18" x14ac:dyDescent="0.25">
      <c r="A219" t="s">
        <v>9624</v>
      </c>
      <c r="B219" t="s">
        <v>74</v>
      </c>
      <c r="C219" t="s">
        <v>182</v>
      </c>
      <c r="D219">
        <v>1</v>
      </c>
      <c r="E219">
        <v>1</v>
      </c>
      <c r="F219">
        <v>1</v>
      </c>
      <c r="G219">
        <v>0</v>
      </c>
      <c r="H219">
        <v>0</v>
      </c>
      <c r="I219">
        <v>1</v>
      </c>
      <c r="J219">
        <v>1</v>
      </c>
      <c r="K219">
        <v>0</v>
      </c>
      <c r="L219">
        <v>0</v>
      </c>
      <c r="M219">
        <v>1</v>
      </c>
      <c r="N219">
        <v>1</v>
      </c>
      <c r="O219">
        <v>0</v>
      </c>
      <c r="P219">
        <v>0</v>
      </c>
      <c r="Q219">
        <v>0</v>
      </c>
      <c r="R219">
        <v>0</v>
      </c>
    </row>
    <row r="220" spans="1:18" x14ac:dyDescent="0.25">
      <c r="A220" t="s">
        <v>9628</v>
      </c>
      <c r="B220" t="s">
        <v>74</v>
      </c>
      <c r="C220" t="s">
        <v>184</v>
      </c>
      <c r="D220">
        <v>1</v>
      </c>
      <c r="E220">
        <v>0</v>
      </c>
      <c r="F220">
        <v>0</v>
      </c>
      <c r="G220">
        <v>0</v>
      </c>
      <c r="H220">
        <v>0</v>
      </c>
      <c r="I220">
        <v>0</v>
      </c>
      <c r="J220">
        <v>0</v>
      </c>
      <c r="K220">
        <v>0</v>
      </c>
      <c r="L220">
        <v>0</v>
      </c>
      <c r="M220">
        <v>0</v>
      </c>
      <c r="N220">
        <v>0</v>
      </c>
      <c r="O220">
        <v>0</v>
      </c>
      <c r="P220">
        <v>0</v>
      </c>
      <c r="Q220">
        <v>0</v>
      </c>
      <c r="R220">
        <v>0</v>
      </c>
    </row>
    <row r="221" spans="1:18" x14ac:dyDescent="0.25">
      <c r="A221" t="s">
        <v>9630</v>
      </c>
      <c r="B221" t="s">
        <v>74</v>
      </c>
      <c r="C221" t="s">
        <v>185</v>
      </c>
      <c r="D221">
        <v>8</v>
      </c>
      <c r="E221">
        <v>2</v>
      </c>
      <c r="F221">
        <v>2</v>
      </c>
      <c r="G221">
        <v>0</v>
      </c>
      <c r="H221">
        <v>0</v>
      </c>
      <c r="I221">
        <v>2</v>
      </c>
      <c r="J221">
        <v>2</v>
      </c>
      <c r="K221">
        <v>0</v>
      </c>
      <c r="L221">
        <v>0</v>
      </c>
      <c r="M221">
        <v>2</v>
      </c>
      <c r="N221">
        <v>2</v>
      </c>
      <c r="O221">
        <v>0</v>
      </c>
      <c r="P221">
        <v>0</v>
      </c>
      <c r="Q221">
        <v>0</v>
      </c>
      <c r="R221">
        <v>0</v>
      </c>
    </row>
    <row r="222" spans="1:18" x14ac:dyDescent="0.25">
      <c r="A222" t="s">
        <v>9632</v>
      </c>
      <c r="B222" t="s">
        <v>74</v>
      </c>
      <c r="C222" t="s">
        <v>186</v>
      </c>
      <c r="D222">
        <v>2</v>
      </c>
      <c r="E222">
        <v>2</v>
      </c>
      <c r="F222">
        <v>2</v>
      </c>
      <c r="G222">
        <v>0</v>
      </c>
      <c r="H222">
        <v>0</v>
      </c>
      <c r="I222">
        <v>2</v>
      </c>
      <c r="J222">
        <v>2</v>
      </c>
      <c r="K222">
        <v>0</v>
      </c>
      <c r="L222">
        <v>0</v>
      </c>
      <c r="M222">
        <v>2</v>
      </c>
      <c r="N222">
        <v>2</v>
      </c>
      <c r="O222">
        <v>0</v>
      </c>
      <c r="P222">
        <v>0</v>
      </c>
      <c r="Q222">
        <v>0</v>
      </c>
      <c r="R222">
        <v>0</v>
      </c>
    </row>
    <row r="223" spans="1:18" x14ac:dyDescent="0.25">
      <c r="A223" t="s">
        <v>9634</v>
      </c>
      <c r="B223" t="s">
        <v>74</v>
      </c>
      <c r="C223" t="s">
        <v>187</v>
      </c>
      <c r="D223">
        <v>5</v>
      </c>
      <c r="E223">
        <v>1</v>
      </c>
      <c r="F223">
        <v>1</v>
      </c>
      <c r="G223">
        <v>0</v>
      </c>
      <c r="H223">
        <v>0</v>
      </c>
      <c r="I223">
        <v>1</v>
      </c>
      <c r="J223">
        <v>1</v>
      </c>
      <c r="K223">
        <v>0</v>
      </c>
      <c r="L223">
        <v>0</v>
      </c>
      <c r="M223">
        <v>1</v>
      </c>
      <c r="N223">
        <v>1</v>
      </c>
      <c r="O223">
        <v>0</v>
      </c>
      <c r="P223">
        <v>0</v>
      </c>
      <c r="Q223">
        <v>0</v>
      </c>
      <c r="R223">
        <v>0</v>
      </c>
    </row>
    <row r="224" spans="1:18" x14ac:dyDescent="0.25">
      <c r="A224" t="s">
        <v>9635</v>
      </c>
      <c r="B224" t="s">
        <v>74</v>
      </c>
      <c r="C224" t="s">
        <v>188</v>
      </c>
      <c r="D224">
        <v>2</v>
      </c>
      <c r="E224">
        <v>1</v>
      </c>
      <c r="F224">
        <v>1</v>
      </c>
      <c r="G224">
        <v>0</v>
      </c>
      <c r="H224">
        <v>0</v>
      </c>
      <c r="I224">
        <v>1</v>
      </c>
      <c r="J224">
        <v>1</v>
      </c>
      <c r="K224">
        <v>0</v>
      </c>
      <c r="L224">
        <v>0</v>
      </c>
      <c r="M224">
        <v>1</v>
      </c>
      <c r="N224">
        <v>1</v>
      </c>
      <c r="O224">
        <v>0</v>
      </c>
      <c r="P224">
        <v>0</v>
      </c>
      <c r="Q224">
        <v>0</v>
      </c>
      <c r="R224">
        <v>0</v>
      </c>
    </row>
    <row r="225" spans="1:18" x14ac:dyDescent="0.25">
      <c r="A225" t="s">
        <v>9637</v>
      </c>
      <c r="B225" t="s">
        <v>74</v>
      </c>
      <c r="C225" t="s">
        <v>189</v>
      </c>
      <c r="D225">
        <v>1</v>
      </c>
      <c r="E225">
        <v>0</v>
      </c>
      <c r="F225">
        <v>0</v>
      </c>
      <c r="G225">
        <v>0</v>
      </c>
      <c r="H225">
        <v>0</v>
      </c>
      <c r="I225">
        <v>0</v>
      </c>
      <c r="J225">
        <v>0</v>
      </c>
      <c r="K225">
        <v>0</v>
      </c>
      <c r="L225">
        <v>0</v>
      </c>
      <c r="M225">
        <v>0</v>
      </c>
      <c r="N225">
        <v>0</v>
      </c>
      <c r="O225">
        <v>0</v>
      </c>
      <c r="P225">
        <v>0</v>
      </c>
      <c r="Q225">
        <v>0</v>
      </c>
      <c r="R225">
        <v>0</v>
      </c>
    </row>
    <row r="226" spans="1:18" x14ac:dyDescent="0.25">
      <c r="A226" t="s">
        <v>9639</v>
      </c>
      <c r="B226" t="s">
        <v>74</v>
      </c>
      <c r="C226" t="s">
        <v>190</v>
      </c>
      <c r="D226">
        <v>1</v>
      </c>
      <c r="E226">
        <v>0</v>
      </c>
      <c r="F226">
        <v>0</v>
      </c>
      <c r="G226">
        <v>0</v>
      </c>
      <c r="H226">
        <v>0</v>
      </c>
      <c r="I226">
        <v>0</v>
      </c>
      <c r="J226">
        <v>0</v>
      </c>
      <c r="K226">
        <v>0</v>
      </c>
      <c r="L226">
        <v>0</v>
      </c>
      <c r="M226">
        <v>0</v>
      </c>
      <c r="N226">
        <v>0</v>
      </c>
      <c r="O226">
        <v>0</v>
      </c>
      <c r="P226">
        <v>0</v>
      </c>
      <c r="Q226">
        <v>0</v>
      </c>
      <c r="R226">
        <v>0</v>
      </c>
    </row>
    <row r="227" spans="1:18" x14ac:dyDescent="0.25">
      <c r="A227" t="s">
        <v>9641</v>
      </c>
      <c r="B227" t="s">
        <v>74</v>
      </c>
      <c r="C227" t="s">
        <v>191</v>
      </c>
      <c r="D227">
        <v>1</v>
      </c>
      <c r="E227">
        <v>1</v>
      </c>
      <c r="F227">
        <v>1</v>
      </c>
      <c r="G227">
        <v>0</v>
      </c>
      <c r="H227">
        <v>0</v>
      </c>
      <c r="I227">
        <v>1</v>
      </c>
      <c r="J227">
        <v>1</v>
      </c>
      <c r="K227">
        <v>0</v>
      </c>
      <c r="L227">
        <v>0</v>
      </c>
      <c r="M227">
        <v>1</v>
      </c>
      <c r="N227">
        <v>1</v>
      </c>
      <c r="O227">
        <v>0</v>
      </c>
      <c r="P227">
        <v>0</v>
      </c>
      <c r="Q227">
        <v>0</v>
      </c>
      <c r="R227">
        <v>0</v>
      </c>
    </row>
    <row r="228" spans="1:18" x14ac:dyDescent="0.25">
      <c r="A228" t="s">
        <v>9644</v>
      </c>
      <c r="B228" t="s">
        <v>74</v>
      </c>
      <c r="C228" t="s">
        <v>192</v>
      </c>
      <c r="D228">
        <v>3</v>
      </c>
      <c r="E228">
        <v>2</v>
      </c>
      <c r="F228">
        <v>2</v>
      </c>
      <c r="G228">
        <v>0</v>
      </c>
      <c r="H228">
        <v>0</v>
      </c>
      <c r="I228">
        <v>2</v>
      </c>
      <c r="J228">
        <v>2</v>
      </c>
      <c r="K228">
        <v>0</v>
      </c>
      <c r="L228">
        <v>0</v>
      </c>
      <c r="M228">
        <v>1</v>
      </c>
      <c r="N228">
        <v>1</v>
      </c>
      <c r="O228">
        <v>0</v>
      </c>
      <c r="P228">
        <v>0</v>
      </c>
      <c r="Q228">
        <v>0</v>
      </c>
      <c r="R228">
        <v>1</v>
      </c>
    </row>
    <row r="229" spans="1:18" x14ac:dyDescent="0.25">
      <c r="A229" t="s">
        <v>9648</v>
      </c>
      <c r="B229" t="s">
        <v>74</v>
      </c>
      <c r="C229" t="s">
        <v>195</v>
      </c>
      <c r="D229">
        <v>1</v>
      </c>
      <c r="E229">
        <v>0</v>
      </c>
      <c r="F229">
        <v>0</v>
      </c>
      <c r="G229">
        <v>0</v>
      </c>
      <c r="H229">
        <v>0</v>
      </c>
      <c r="I229">
        <v>0</v>
      </c>
      <c r="J229">
        <v>0</v>
      </c>
      <c r="K229">
        <v>0</v>
      </c>
      <c r="L229">
        <v>0</v>
      </c>
      <c r="M229">
        <v>0</v>
      </c>
      <c r="N229">
        <v>0</v>
      </c>
      <c r="O229">
        <v>0</v>
      </c>
      <c r="P229">
        <v>0</v>
      </c>
      <c r="Q229">
        <v>0</v>
      </c>
      <c r="R229">
        <v>0</v>
      </c>
    </row>
    <row r="230" spans="1:18" x14ac:dyDescent="0.25">
      <c r="A230" t="s">
        <v>9649</v>
      </c>
      <c r="B230" t="s">
        <v>74</v>
      </c>
      <c r="C230" t="s">
        <v>196</v>
      </c>
      <c r="D230">
        <v>6</v>
      </c>
      <c r="E230">
        <v>4</v>
      </c>
      <c r="F230">
        <v>4</v>
      </c>
      <c r="G230">
        <v>0</v>
      </c>
      <c r="H230">
        <v>0</v>
      </c>
      <c r="I230">
        <v>4</v>
      </c>
      <c r="J230">
        <v>4</v>
      </c>
      <c r="K230">
        <v>0</v>
      </c>
      <c r="L230">
        <v>0</v>
      </c>
      <c r="M230">
        <v>4</v>
      </c>
      <c r="N230">
        <v>4</v>
      </c>
      <c r="O230">
        <v>0</v>
      </c>
      <c r="P230">
        <v>0</v>
      </c>
      <c r="Q230">
        <v>0</v>
      </c>
      <c r="R230">
        <v>0</v>
      </c>
    </row>
    <row r="231" spans="1:18" x14ac:dyDescent="0.25">
      <c r="A231" t="s">
        <v>9652</v>
      </c>
      <c r="B231" t="s">
        <v>74</v>
      </c>
      <c r="C231" t="s">
        <v>198</v>
      </c>
      <c r="D231">
        <v>4</v>
      </c>
      <c r="E231">
        <v>3</v>
      </c>
      <c r="F231">
        <v>3</v>
      </c>
      <c r="G231">
        <v>0</v>
      </c>
      <c r="H231">
        <v>0</v>
      </c>
      <c r="I231">
        <v>3</v>
      </c>
      <c r="J231">
        <v>3</v>
      </c>
      <c r="K231">
        <v>0</v>
      </c>
      <c r="L231">
        <v>0</v>
      </c>
      <c r="M231">
        <v>3</v>
      </c>
      <c r="N231">
        <v>3</v>
      </c>
      <c r="O231">
        <v>0</v>
      </c>
      <c r="P231">
        <v>0</v>
      </c>
      <c r="Q231">
        <v>0</v>
      </c>
      <c r="R231">
        <v>0</v>
      </c>
    </row>
    <row r="232" spans="1:18" x14ac:dyDescent="0.25">
      <c r="A232" t="s">
        <v>9654</v>
      </c>
      <c r="B232" t="s">
        <v>74</v>
      </c>
      <c r="C232" t="s">
        <v>199</v>
      </c>
      <c r="D232">
        <v>2</v>
      </c>
      <c r="E232">
        <v>0</v>
      </c>
      <c r="F232">
        <v>0</v>
      </c>
      <c r="G232">
        <v>0</v>
      </c>
      <c r="H232">
        <v>0</v>
      </c>
      <c r="I232">
        <v>0</v>
      </c>
      <c r="J232">
        <v>0</v>
      </c>
      <c r="K232">
        <v>0</v>
      </c>
      <c r="L232">
        <v>0</v>
      </c>
      <c r="M232">
        <v>0</v>
      </c>
      <c r="N232">
        <v>0</v>
      </c>
      <c r="O232">
        <v>0</v>
      </c>
      <c r="P232">
        <v>0</v>
      </c>
      <c r="Q232">
        <v>0</v>
      </c>
      <c r="R232">
        <v>0</v>
      </c>
    </row>
    <row r="233" spans="1:18" x14ac:dyDescent="0.25">
      <c r="A233" t="s">
        <v>9657</v>
      </c>
      <c r="B233" t="s">
        <v>74</v>
      </c>
      <c r="C233" t="s">
        <v>201</v>
      </c>
      <c r="D233">
        <v>3</v>
      </c>
      <c r="E233">
        <v>1</v>
      </c>
      <c r="F233">
        <v>1</v>
      </c>
      <c r="G233">
        <v>0</v>
      </c>
      <c r="H233">
        <v>0</v>
      </c>
      <c r="I233">
        <v>1</v>
      </c>
      <c r="J233">
        <v>1</v>
      </c>
      <c r="K233">
        <v>0</v>
      </c>
      <c r="L233">
        <v>0</v>
      </c>
      <c r="M233">
        <v>1</v>
      </c>
      <c r="N233">
        <v>1</v>
      </c>
      <c r="O233">
        <v>0</v>
      </c>
      <c r="P233">
        <v>0</v>
      </c>
      <c r="Q233">
        <v>0</v>
      </c>
      <c r="R233">
        <v>0</v>
      </c>
    </row>
    <row r="234" spans="1:18" x14ac:dyDescent="0.25">
      <c r="A234" t="s">
        <v>9659</v>
      </c>
      <c r="B234" t="s">
        <v>74</v>
      </c>
      <c r="C234" t="s">
        <v>202</v>
      </c>
      <c r="D234">
        <v>2</v>
      </c>
      <c r="E234">
        <v>0</v>
      </c>
      <c r="F234">
        <v>0</v>
      </c>
      <c r="G234">
        <v>0</v>
      </c>
      <c r="H234">
        <v>0</v>
      </c>
      <c r="I234">
        <v>0</v>
      </c>
      <c r="J234">
        <v>0</v>
      </c>
      <c r="K234">
        <v>0</v>
      </c>
      <c r="L234">
        <v>0</v>
      </c>
      <c r="M234">
        <v>0</v>
      </c>
      <c r="N234">
        <v>0</v>
      </c>
      <c r="O234">
        <v>0</v>
      </c>
      <c r="P234">
        <v>0</v>
      </c>
      <c r="Q234">
        <v>0</v>
      </c>
      <c r="R234">
        <v>0</v>
      </c>
    </row>
    <row r="235" spans="1:18" x14ac:dyDescent="0.25">
      <c r="A235" t="s">
        <v>9660</v>
      </c>
      <c r="B235" t="s">
        <v>74</v>
      </c>
      <c r="C235" t="s">
        <v>203</v>
      </c>
      <c r="D235">
        <v>2</v>
      </c>
      <c r="E235">
        <v>1</v>
      </c>
      <c r="F235">
        <v>1</v>
      </c>
      <c r="G235">
        <v>0</v>
      </c>
      <c r="H235">
        <v>0</v>
      </c>
      <c r="I235">
        <v>1</v>
      </c>
      <c r="J235">
        <v>1</v>
      </c>
      <c r="K235">
        <v>0</v>
      </c>
      <c r="L235">
        <v>0</v>
      </c>
      <c r="M235">
        <v>1</v>
      </c>
      <c r="N235">
        <v>1</v>
      </c>
      <c r="O235">
        <v>0</v>
      </c>
      <c r="P235">
        <v>0</v>
      </c>
      <c r="Q235">
        <v>0</v>
      </c>
      <c r="R235">
        <v>0</v>
      </c>
    </row>
    <row r="236" spans="1:18" x14ac:dyDescent="0.25">
      <c r="A236" t="s">
        <v>9661</v>
      </c>
      <c r="B236" t="s">
        <v>74</v>
      </c>
      <c r="C236" t="s">
        <v>204</v>
      </c>
      <c r="D236">
        <v>2</v>
      </c>
      <c r="E236">
        <v>1</v>
      </c>
      <c r="F236">
        <v>1</v>
      </c>
      <c r="G236">
        <v>0</v>
      </c>
      <c r="H236">
        <v>0</v>
      </c>
      <c r="I236">
        <v>1</v>
      </c>
      <c r="J236">
        <v>1</v>
      </c>
      <c r="K236">
        <v>0</v>
      </c>
      <c r="L236">
        <v>0</v>
      </c>
      <c r="M236">
        <v>1</v>
      </c>
      <c r="N236">
        <v>1</v>
      </c>
      <c r="O236">
        <v>0</v>
      </c>
      <c r="P236">
        <v>0</v>
      </c>
      <c r="Q236">
        <v>0</v>
      </c>
      <c r="R236">
        <v>0</v>
      </c>
    </row>
    <row r="237" spans="1:18" x14ac:dyDescent="0.25">
      <c r="A237" t="s">
        <v>9662</v>
      </c>
      <c r="B237" t="s">
        <v>74</v>
      </c>
      <c r="C237" t="s">
        <v>205</v>
      </c>
      <c r="D237">
        <v>1</v>
      </c>
      <c r="E237">
        <v>0</v>
      </c>
      <c r="F237">
        <v>0</v>
      </c>
      <c r="G237">
        <v>0</v>
      </c>
      <c r="H237">
        <v>0</v>
      </c>
      <c r="I237">
        <v>0</v>
      </c>
      <c r="J237">
        <v>0</v>
      </c>
      <c r="K237">
        <v>0</v>
      </c>
      <c r="L237">
        <v>0</v>
      </c>
      <c r="M237">
        <v>0</v>
      </c>
      <c r="N237">
        <v>0</v>
      </c>
      <c r="O237">
        <v>0</v>
      </c>
      <c r="P237">
        <v>0</v>
      </c>
      <c r="Q237">
        <v>0</v>
      </c>
      <c r="R237">
        <v>0</v>
      </c>
    </row>
    <row r="238" spans="1:18" x14ac:dyDescent="0.25">
      <c r="A238" t="s">
        <v>9666</v>
      </c>
      <c r="B238" t="s">
        <v>74</v>
      </c>
      <c r="C238" t="s">
        <v>208</v>
      </c>
      <c r="D238">
        <v>2</v>
      </c>
      <c r="E238">
        <v>1</v>
      </c>
      <c r="F238">
        <v>1</v>
      </c>
      <c r="G238">
        <v>0</v>
      </c>
      <c r="H238">
        <v>0</v>
      </c>
      <c r="I238">
        <v>1</v>
      </c>
      <c r="J238">
        <v>1</v>
      </c>
      <c r="K238">
        <v>0</v>
      </c>
      <c r="L238">
        <v>0</v>
      </c>
      <c r="M238">
        <v>1</v>
      </c>
      <c r="N238">
        <v>1</v>
      </c>
      <c r="O238">
        <v>0</v>
      </c>
      <c r="P238">
        <v>0</v>
      </c>
      <c r="Q238">
        <v>0</v>
      </c>
      <c r="R238">
        <v>0</v>
      </c>
    </row>
    <row r="239" spans="1:18" x14ac:dyDescent="0.25">
      <c r="A239" t="s">
        <v>9670</v>
      </c>
      <c r="B239" t="s">
        <v>74</v>
      </c>
      <c r="C239" t="s">
        <v>210</v>
      </c>
      <c r="D239">
        <v>2</v>
      </c>
      <c r="E239">
        <v>2</v>
      </c>
      <c r="F239">
        <v>0</v>
      </c>
      <c r="G239">
        <v>1</v>
      </c>
      <c r="H239">
        <v>1</v>
      </c>
      <c r="I239">
        <v>2</v>
      </c>
      <c r="J239">
        <v>0</v>
      </c>
      <c r="K239">
        <v>1</v>
      </c>
      <c r="L239">
        <v>1</v>
      </c>
      <c r="M239">
        <v>1</v>
      </c>
      <c r="N239">
        <v>0</v>
      </c>
      <c r="O239">
        <v>1</v>
      </c>
      <c r="P239">
        <v>0</v>
      </c>
      <c r="Q239">
        <v>0</v>
      </c>
      <c r="R239">
        <v>1</v>
      </c>
    </row>
    <row r="240" spans="1:18" x14ac:dyDescent="0.25">
      <c r="A240" t="s">
        <v>9672</v>
      </c>
      <c r="B240" t="s">
        <v>74</v>
      </c>
      <c r="C240" t="s">
        <v>212</v>
      </c>
      <c r="D240">
        <v>1</v>
      </c>
      <c r="E240">
        <v>1</v>
      </c>
      <c r="F240">
        <v>1</v>
      </c>
      <c r="G240">
        <v>0</v>
      </c>
      <c r="H240">
        <v>0</v>
      </c>
      <c r="I240">
        <v>1</v>
      </c>
      <c r="J240">
        <v>1</v>
      </c>
      <c r="K240">
        <v>0</v>
      </c>
      <c r="L240">
        <v>0</v>
      </c>
      <c r="M240">
        <v>1</v>
      </c>
      <c r="N240">
        <v>1</v>
      </c>
      <c r="O240">
        <v>0</v>
      </c>
      <c r="P240">
        <v>0</v>
      </c>
      <c r="Q240">
        <v>0</v>
      </c>
      <c r="R240">
        <v>0</v>
      </c>
    </row>
    <row r="241" spans="1:18" x14ac:dyDescent="0.25">
      <c r="A241" t="s">
        <v>9673</v>
      </c>
      <c r="B241" t="s">
        <v>74</v>
      </c>
      <c r="C241" t="s">
        <v>213</v>
      </c>
      <c r="D241">
        <v>6</v>
      </c>
      <c r="E241">
        <v>3</v>
      </c>
      <c r="F241">
        <v>2</v>
      </c>
      <c r="G241">
        <v>1</v>
      </c>
      <c r="H241">
        <v>0</v>
      </c>
      <c r="I241">
        <v>3</v>
      </c>
      <c r="J241">
        <v>2</v>
      </c>
      <c r="K241">
        <v>1</v>
      </c>
      <c r="L241">
        <v>0</v>
      </c>
      <c r="M241">
        <v>3</v>
      </c>
      <c r="N241">
        <v>2</v>
      </c>
      <c r="O241">
        <v>1</v>
      </c>
      <c r="P241">
        <v>0</v>
      </c>
      <c r="Q241">
        <v>0</v>
      </c>
      <c r="R241">
        <v>0</v>
      </c>
    </row>
    <row r="242" spans="1:18" x14ac:dyDescent="0.25">
      <c r="A242" t="s">
        <v>9678</v>
      </c>
      <c r="B242" t="s">
        <v>74</v>
      </c>
      <c r="C242" t="s">
        <v>216</v>
      </c>
      <c r="D242">
        <v>2</v>
      </c>
      <c r="E242">
        <v>2</v>
      </c>
      <c r="F242">
        <v>2</v>
      </c>
      <c r="G242">
        <v>0</v>
      </c>
      <c r="H242">
        <v>0</v>
      </c>
      <c r="I242">
        <v>2</v>
      </c>
      <c r="J242">
        <v>2</v>
      </c>
      <c r="K242">
        <v>0</v>
      </c>
      <c r="L242">
        <v>0</v>
      </c>
      <c r="M242">
        <v>2</v>
      </c>
      <c r="N242">
        <v>2</v>
      </c>
      <c r="O242">
        <v>0</v>
      </c>
      <c r="P242">
        <v>0</v>
      </c>
      <c r="Q242">
        <v>0</v>
      </c>
      <c r="R242">
        <v>0</v>
      </c>
    </row>
    <row r="243" spans="1:18" x14ac:dyDescent="0.25">
      <c r="A243" t="s">
        <v>9679</v>
      </c>
      <c r="B243" t="s">
        <v>74</v>
      </c>
      <c r="C243" t="s">
        <v>217</v>
      </c>
      <c r="D243">
        <v>1</v>
      </c>
      <c r="E243">
        <v>1</v>
      </c>
      <c r="F243">
        <v>1</v>
      </c>
      <c r="G243">
        <v>0</v>
      </c>
      <c r="H243">
        <v>0</v>
      </c>
      <c r="I243">
        <v>1</v>
      </c>
      <c r="J243">
        <v>1</v>
      </c>
      <c r="K243">
        <v>0</v>
      </c>
      <c r="L243">
        <v>0</v>
      </c>
      <c r="M243">
        <v>1</v>
      </c>
      <c r="N243">
        <v>1</v>
      </c>
      <c r="O243">
        <v>0</v>
      </c>
      <c r="P243">
        <v>0</v>
      </c>
      <c r="Q243">
        <v>0</v>
      </c>
      <c r="R243">
        <v>0</v>
      </c>
    </row>
    <row r="244" spans="1:18" x14ac:dyDescent="0.25">
      <c r="A244" t="s">
        <v>9681</v>
      </c>
      <c r="B244" t="s">
        <v>74</v>
      </c>
      <c r="C244" t="s">
        <v>218</v>
      </c>
      <c r="D244">
        <v>5</v>
      </c>
      <c r="E244">
        <v>1</v>
      </c>
      <c r="F244">
        <v>1</v>
      </c>
      <c r="G244">
        <v>0</v>
      </c>
      <c r="H244">
        <v>0</v>
      </c>
      <c r="I244">
        <v>1</v>
      </c>
      <c r="J244">
        <v>1</v>
      </c>
      <c r="K244">
        <v>0</v>
      </c>
      <c r="L244">
        <v>0</v>
      </c>
      <c r="M244">
        <v>1</v>
      </c>
      <c r="N244">
        <v>1</v>
      </c>
      <c r="O244">
        <v>0</v>
      </c>
      <c r="P244">
        <v>0</v>
      </c>
      <c r="Q244">
        <v>0</v>
      </c>
      <c r="R244">
        <v>0</v>
      </c>
    </row>
    <row r="245" spans="1:18" x14ac:dyDescent="0.25">
      <c r="A245" t="s">
        <v>9683</v>
      </c>
      <c r="B245" t="s">
        <v>74</v>
      </c>
      <c r="C245" t="s">
        <v>220</v>
      </c>
      <c r="D245">
        <v>1</v>
      </c>
      <c r="E245">
        <v>0</v>
      </c>
      <c r="F245">
        <v>0</v>
      </c>
      <c r="G245">
        <v>0</v>
      </c>
      <c r="H245">
        <v>0</v>
      </c>
      <c r="I245">
        <v>0</v>
      </c>
      <c r="J245">
        <v>0</v>
      </c>
      <c r="K245">
        <v>0</v>
      </c>
      <c r="L245">
        <v>0</v>
      </c>
      <c r="M245">
        <v>0</v>
      </c>
      <c r="N245">
        <v>0</v>
      </c>
      <c r="O245">
        <v>0</v>
      </c>
      <c r="P245">
        <v>0</v>
      </c>
      <c r="Q245">
        <v>0</v>
      </c>
      <c r="R245">
        <v>0</v>
      </c>
    </row>
    <row r="246" spans="1:18" x14ac:dyDescent="0.25">
      <c r="A246" t="s">
        <v>9684</v>
      </c>
      <c r="B246" t="s">
        <v>74</v>
      </c>
      <c r="C246" t="s">
        <v>221</v>
      </c>
      <c r="D246">
        <v>1</v>
      </c>
      <c r="E246">
        <v>1</v>
      </c>
      <c r="F246">
        <v>1</v>
      </c>
      <c r="G246">
        <v>0</v>
      </c>
      <c r="H246">
        <v>0</v>
      </c>
      <c r="I246">
        <v>1</v>
      </c>
      <c r="J246">
        <v>1</v>
      </c>
      <c r="K246">
        <v>0</v>
      </c>
      <c r="L246">
        <v>0</v>
      </c>
      <c r="M246">
        <v>1</v>
      </c>
      <c r="N246">
        <v>1</v>
      </c>
      <c r="O246">
        <v>0</v>
      </c>
      <c r="P246">
        <v>0</v>
      </c>
      <c r="Q246">
        <v>0</v>
      </c>
      <c r="R246">
        <v>0</v>
      </c>
    </row>
    <row r="247" spans="1:18" x14ac:dyDescent="0.25">
      <c r="A247" t="s">
        <v>9685</v>
      </c>
      <c r="B247" t="s">
        <v>74</v>
      </c>
      <c r="C247" t="s">
        <v>222</v>
      </c>
      <c r="D247">
        <v>1</v>
      </c>
      <c r="E247">
        <v>0</v>
      </c>
      <c r="F247">
        <v>0</v>
      </c>
      <c r="G247">
        <v>0</v>
      </c>
      <c r="H247">
        <v>0</v>
      </c>
      <c r="I247">
        <v>0</v>
      </c>
      <c r="J247">
        <v>0</v>
      </c>
      <c r="K247">
        <v>0</v>
      </c>
      <c r="L247">
        <v>0</v>
      </c>
      <c r="M247">
        <v>0</v>
      </c>
      <c r="N247">
        <v>0</v>
      </c>
      <c r="O247">
        <v>0</v>
      </c>
      <c r="P247">
        <v>0</v>
      </c>
      <c r="Q247">
        <v>0</v>
      </c>
      <c r="R247">
        <v>0</v>
      </c>
    </row>
    <row r="248" spans="1:18" x14ac:dyDescent="0.25">
      <c r="A248" t="s">
        <v>9690</v>
      </c>
      <c r="B248" t="s">
        <v>74</v>
      </c>
      <c r="C248" t="s">
        <v>226</v>
      </c>
      <c r="D248">
        <v>1</v>
      </c>
      <c r="E248">
        <v>0</v>
      </c>
      <c r="F248">
        <v>0</v>
      </c>
      <c r="G248">
        <v>0</v>
      </c>
      <c r="H248">
        <v>0</v>
      </c>
      <c r="I248">
        <v>0</v>
      </c>
      <c r="J248">
        <v>0</v>
      </c>
      <c r="K248">
        <v>0</v>
      </c>
      <c r="L248">
        <v>0</v>
      </c>
      <c r="M248">
        <v>0</v>
      </c>
      <c r="N248">
        <v>0</v>
      </c>
      <c r="O248">
        <v>0</v>
      </c>
      <c r="P248">
        <v>0</v>
      </c>
      <c r="Q248">
        <v>0</v>
      </c>
      <c r="R248">
        <v>0</v>
      </c>
    </row>
    <row r="249" spans="1:18" x14ac:dyDescent="0.25">
      <c r="A249" t="s">
        <v>9695</v>
      </c>
      <c r="B249" t="s">
        <v>74</v>
      </c>
      <c r="C249" t="s">
        <v>229</v>
      </c>
      <c r="D249">
        <v>1</v>
      </c>
      <c r="E249">
        <v>0</v>
      </c>
      <c r="F249">
        <v>0</v>
      </c>
      <c r="G249">
        <v>0</v>
      </c>
      <c r="H249">
        <v>0</v>
      </c>
      <c r="I249">
        <v>0</v>
      </c>
      <c r="J249">
        <v>0</v>
      </c>
      <c r="K249">
        <v>0</v>
      </c>
      <c r="L249">
        <v>0</v>
      </c>
      <c r="M249">
        <v>0</v>
      </c>
      <c r="N249">
        <v>0</v>
      </c>
      <c r="O249">
        <v>0</v>
      </c>
      <c r="P249">
        <v>0</v>
      </c>
      <c r="Q249">
        <v>0</v>
      </c>
      <c r="R249">
        <v>0</v>
      </c>
    </row>
    <row r="250" spans="1:18" x14ac:dyDescent="0.25">
      <c r="A250" t="s">
        <v>9701</v>
      </c>
      <c r="B250" t="s">
        <v>74</v>
      </c>
      <c r="C250" t="s">
        <v>232</v>
      </c>
      <c r="D250">
        <v>3</v>
      </c>
      <c r="E250">
        <v>1</v>
      </c>
      <c r="F250">
        <v>0</v>
      </c>
      <c r="G250">
        <v>0</v>
      </c>
      <c r="H250">
        <v>1</v>
      </c>
      <c r="I250">
        <v>1</v>
      </c>
      <c r="J250">
        <v>0</v>
      </c>
      <c r="K250">
        <v>0</v>
      </c>
      <c r="L250">
        <v>1</v>
      </c>
      <c r="M250">
        <v>1</v>
      </c>
      <c r="N250">
        <v>0</v>
      </c>
      <c r="O250">
        <v>0</v>
      </c>
      <c r="P250">
        <v>1</v>
      </c>
      <c r="Q250">
        <v>0</v>
      </c>
      <c r="R250">
        <v>0</v>
      </c>
    </row>
    <row r="251" spans="1:18" x14ac:dyDescent="0.25">
      <c r="A251" t="s">
        <v>9702</v>
      </c>
      <c r="B251" t="s">
        <v>74</v>
      </c>
      <c r="C251" t="s">
        <v>233</v>
      </c>
      <c r="D251">
        <v>2</v>
      </c>
      <c r="E251">
        <v>2</v>
      </c>
      <c r="F251">
        <v>2</v>
      </c>
      <c r="G251">
        <v>0</v>
      </c>
      <c r="H251">
        <v>0</v>
      </c>
      <c r="I251">
        <v>2</v>
      </c>
      <c r="J251">
        <v>2</v>
      </c>
      <c r="K251">
        <v>0</v>
      </c>
      <c r="L251">
        <v>0</v>
      </c>
      <c r="M251">
        <v>2</v>
      </c>
      <c r="N251">
        <v>2</v>
      </c>
      <c r="O251">
        <v>0</v>
      </c>
      <c r="P251">
        <v>0</v>
      </c>
      <c r="Q251">
        <v>0</v>
      </c>
      <c r="R251">
        <v>0</v>
      </c>
    </row>
    <row r="252" spans="1:18" x14ac:dyDescent="0.25">
      <c r="A252" t="s">
        <v>9704</v>
      </c>
      <c r="B252" t="s">
        <v>74</v>
      </c>
      <c r="C252" t="s">
        <v>234</v>
      </c>
      <c r="D252">
        <v>1</v>
      </c>
      <c r="E252">
        <v>1</v>
      </c>
      <c r="F252">
        <v>1</v>
      </c>
      <c r="G252">
        <v>0</v>
      </c>
      <c r="H252">
        <v>0</v>
      </c>
      <c r="I252">
        <v>1</v>
      </c>
      <c r="J252">
        <v>1</v>
      </c>
      <c r="K252">
        <v>0</v>
      </c>
      <c r="L252">
        <v>0</v>
      </c>
      <c r="M252">
        <v>1</v>
      </c>
      <c r="N252">
        <v>1</v>
      </c>
      <c r="O252">
        <v>0</v>
      </c>
      <c r="P252">
        <v>0</v>
      </c>
      <c r="Q252">
        <v>0</v>
      </c>
      <c r="R252">
        <v>0</v>
      </c>
    </row>
    <row r="253" spans="1:18" x14ac:dyDescent="0.25">
      <c r="A253" t="s">
        <v>9709</v>
      </c>
      <c r="B253" t="s">
        <v>74</v>
      </c>
      <c r="C253" t="s">
        <v>237</v>
      </c>
      <c r="D253">
        <v>1</v>
      </c>
      <c r="E253">
        <v>1</v>
      </c>
      <c r="F253">
        <v>1</v>
      </c>
      <c r="G253">
        <v>0</v>
      </c>
      <c r="H253">
        <v>0</v>
      </c>
      <c r="I253">
        <v>1</v>
      </c>
      <c r="J253">
        <v>1</v>
      </c>
      <c r="K253">
        <v>0</v>
      </c>
      <c r="L253">
        <v>0</v>
      </c>
      <c r="M253">
        <v>1</v>
      </c>
      <c r="N253">
        <v>1</v>
      </c>
      <c r="O253">
        <v>0</v>
      </c>
      <c r="P253">
        <v>0</v>
      </c>
      <c r="Q253">
        <v>0</v>
      </c>
      <c r="R253">
        <v>0</v>
      </c>
    </row>
    <row r="254" spans="1:18" x14ac:dyDescent="0.25">
      <c r="A254" t="s">
        <v>9716</v>
      </c>
      <c r="B254" t="s">
        <v>74</v>
      </c>
      <c r="C254" t="s">
        <v>241</v>
      </c>
      <c r="D254">
        <v>1</v>
      </c>
      <c r="E254">
        <v>1</v>
      </c>
      <c r="F254">
        <v>1</v>
      </c>
      <c r="G254">
        <v>0</v>
      </c>
      <c r="H254">
        <v>0</v>
      </c>
      <c r="I254">
        <v>1</v>
      </c>
      <c r="J254">
        <v>1</v>
      </c>
      <c r="K254">
        <v>0</v>
      </c>
      <c r="L254">
        <v>0</v>
      </c>
      <c r="M254">
        <v>1</v>
      </c>
      <c r="N254">
        <v>1</v>
      </c>
      <c r="O254">
        <v>0</v>
      </c>
      <c r="P254">
        <v>0</v>
      </c>
      <c r="Q254">
        <v>0</v>
      </c>
      <c r="R254">
        <v>0</v>
      </c>
    </row>
    <row r="255" spans="1:18" x14ac:dyDescent="0.25">
      <c r="A255" t="s">
        <v>9718</v>
      </c>
      <c r="B255" t="s">
        <v>74</v>
      </c>
      <c r="C255" t="s">
        <v>242</v>
      </c>
      <c r="D255">
        <v>4</v>
      </c>
      <c r="E255">
        <v>1</v>
      </c>
      <c r="F255">
        <v>1</v>
      </c>
      <c r="G255">
        <v>0</v>
      </c>
      <c r="H255">
        <v>0</v>
      </c>
      <c r="I255">
        <v>1</v>
      </c>
      <c r="J255">
        <v>1</v>
      </c>
      <c r="K255">
        <v>0</v>
      </c>
      <c r="L255">
        <v>0</v>
      </c>
      <c r="M255">
        <v>1</v>
      </c>
      <c r="N255">
        <v>1</v>
      </c>
      <c r="O255">
        <v>0</v>
      </c>
      <c r="P255">
        <v>0</v>
      </c>
      <c r="Q255">
        <v>0</v>
      </c>
      <c r="R255">
        <v>0</v>
      </c>
    </row>
  </sheetData>
  <sheetProtection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M61"/>
  <sheetViews>
    <sheetView workbookViewId="0"/>
  </sheetViews>
  <sheetFormatPr defaultRowHeight="13.2" x14ac:dyDescent="0.25"/>
  <cols>
    <col min="1" max="1" width="52.33203125" bestFit="1" customWidth="1"/>
    <col min="2" max="2" width="21.77734375" bestFit="1" customWidth="1"/>
    <col min="3" max="3" width="31.33203125" bestFit="1" customWidth="1"/>
    <col min="4" max="4" width="32.77734375" bestFit="1" customWidth="1"/>
    <col min="5" max="5" width="26" bestFit="1" customWidth="1"/>
    <col min="6" max="6" width="15" bestFit="1" customWidth="1"/>
    <col min="7" max="7" width="8.33203125" bestFit="1" customWidth="1"/>
    <col min="8" max="8" width="38.88671875" bestFit="1" customWidth="1"/>
    <col min="9" max="9" width="14.21875" bestFit="1" customWidth="1"/>
    <col min="10" max="10" width="17.88671875" bestFit="1" customWidth="1"/>
    <col min="11" max="11" width="12" bestFit="1" customWidth="1"/>
    <col min="12" max="12" width="41.77734375" bestFit="1" customWidth="1"/>
    <col min="13" max="13" width="17.109375" bestFit="1" customWidth="1"/>
  </cols>
  <sheetData>
    <row r="1" spans="1:13" x14ac:dyDescent="0.25">
      <c r="A1" t="s">
        <v>4036</v>
      </c>
      <c r="B1" t="s">
        <v>9733</v>
      </c>
      <c r="C1" t="s">
        <v>9734</v>
      </c>
      <c r="D1" t="s">
        <v>9735</v>
      </c>
      <c r="E1" t="s">
        <v>9736</v>
      </c>
      <c r="F1" t="s">
        <v>4040</v>
      </c>
      <c r="G1" t="s">
        <v>4041</v>
      </c>
      <c r="H1" t="s">
        <v>9737</v>
      </c>
      <c r="I1" t="s">
        <v>4043</v>
      </c>
      <c r="J1" t="s">
        <v>9738</v>
      </c>
      <c r="K1" t="s">
        <v>9739</v>
      </c>
      <c r="L1" t="s">
        <v>9740</v>
      </c>
      <c r="M1" t="s">
        <v>9741</v>
      </c>
    </row>
    <row r="2" spans="1:13" x14ac:dyDescent="0.25">
      <c r="A2" t="s">
        <v>9742</v>
      </c>
      <c r="B2" t="s">
        <v>9743</v>
      </c>
      <c r="C2" t="s">
        <v>72</v>
      </c>
      <c r="D2">
        <v>81920</v>
      </c>
      <c r="E2">
        <v>66968</v>
      </c>
      <c r="F2">
        <v>7813</v>
      </c>
      <c r="G2">
        <v>41723</v>
      </c>
      <c r="H2">
        <v>16974</v>
      </c>
      <c r="I2">
        <v>458</v>
      </c>
      <c r="J2">
        <v>11.666766216700999</v>
      </c>
      <c r="K2">
        <v>62.302890932982997</v>
      </c>
      <c r="L2">
        <v>25.346434117788</v>
      </c>
      <c r="M2">
        <v>0.68390873252899997</v>
      </c>
    </row>
    <row r="3" spans="1:13" x14ac:dyDescent="0.25">
      <c r="A3" t="s">
        <v>9744</v>
      </c>
      <c r="B3" t="s">
        <v>9743</v>
      </c>
      <c r="C3" t="s">
        <v>74</v>
      </c>
      <c r="D3">
        <v>56085</v>
      </c>
      <c r="E3">
        <v>43635</v>
      </c>
      <c r="F3">
        <v>4424</v>
      </c>
      <c r="G3">
        <v>26701</v>
      </c>
      <c r="H3">
        <v>12167</v>
      </c>
      <c r="I3">
        <v>343</v>
      </c>
      <c r="J3">
        <v>10.138650166151001</v>
      </c>
      <c r="K3">
        <v>61.191703907414002</v>
      </c>
      <c r="L3">
        <v>27.883579695199</v>
      </c>
      <c r="M3">
        <v>0.78606623123599995</v>
      </c>
    </row>
    <row r="4" spans="1:13" x14ac:dyDescent="0.25">
      <c r="A4" t="s">
        <v>9745</v>
      </c>
      <c r="B4" t="s">
        <v>9743</v>
      </c>
      <c r="C4" t="s">
        <v>75</v>
      </c>
      <c r="D4">
        <v>25695</v>
      </c>
      <c r="E4">
        <v>23227</v>
      </c>
      <c r="F4">
        <v>3356</v>
      </c>
      <c r="G4">
        <v>14971</v>
      </c>
      <c r="H4">
        <v>4786</v>
      </c>
      <c r="I4">
        <v>114</v>
      </c>
      <c r="J4">
        <v>14.448701941706</v>
      </c>
      <c r="K4">
        <v>64.455159943170003</v>
      </c>
      <c r="L4">
        <v>20.605330003875</v>
      </c>
      <c r="M4">
        <v>0.49080811125000001</v>
      </c>
    </row>
    <row r="5" spans="1:13" x14ac:dyDescent="0.25">
      <c r="A5" t="s">
        <v>9746</v>
      </c>
      <c r="B5" t="s">
        <v>9743</v>
      </c>
      <c r="C5" t="s">
        <v>77</v>
      </c>
      <c r="D5">
        <v>140</v>
      </c>
      <c r="E5">
        <v>106</v>
      </c>
      <c r="F5">
        <v>33</v>
      </c>
      <c r="G5">
        <v>51</v>
      </c>
      <c r="H5">
        <v>21</v>
      </c>
      <c r="I5">
        <v>1</v>
      </c>
      <c r="J5">
        <v>31.132075471697998</v>
      </c>
      <c r="K5">
        <v>48.113207547169999</v>
      </c>
      <c r="L5">
        <v>19.811320754716998</v>
      </c>
      <c r="M5">
        <v>0.94339622641499998</v>
      </c>
    </row>
    <row r="6" spans="1:13" x14ac:dyDescent="0.25">
      <c r="A6" t="s">
        <v>9747</v>
      </c>
      <c r="B6" t="s">
        <v>9748</v>
      </c>
      <c r="C6" t="s">
        <v>72</v>
      </c>
      <c r="D6">
        <v>79992</v>
      </c>
      <c r="E6">
        <v>67349</v>
      </c>
      <c r="F6">
        <v>7918</v>
      </c>
      <c r="G6">
        <v>44061</v>
      </c>
      <c r="H6">
        <v>14397</v>
      </c>
      <c r="I6">
        <v>973</v>
      </c>
      <c r="J6">
        <v>11.756670477661</v>
      </c>
      <c r="K6">
        <v>65.421906784065001</v>
      </c>
      <c r="L6">
        <v>21.376709379501001</v>
      </c>
      <c r="M6">
        <v>1.4447133587729999</v>
      </c>
    </row>
    <row r="7" spans="1:13" x14ac:dyDescent="0.25">
      <c r="A7" t="s">
        <v>9749</v>
      </c>
      <c r="B7" t="s">
        <v>9748</v>
      </c>
      <c r="C7" t="s">
        <v>74</v>
      </c>
      <c r="D7">
        <v>54256</v>
      </c>
      <c r="E7">
        <v>43846</v>
      </c>
      <c r="F7">
        <v>4379</v>
      </c>
      <c r="G7">
        <v>28373</v>
      </c>
      <c r="H7">
        <v>10571</v>
      </c>
      <c r="I7">
        <v>523</v>
      </c>
      <c r="J7">
        <v>9.9872280253610004</v>
      </c>
      <c r="K7">
        <v>64.710577931852001</v>
      </c>
      <c r="L7">
        <v>24.10938283994</v>
      </c>
      <c r="M7">
        <v>1.1928112028460001</v>
      </c>
    </row>
    <row r="8" spans="1:13" x14ac:dyDescent="0.25">
      <c r="A8" t="s">
        <v>9750</v>
      </c>
      <c r="B8" t="s">
        <v>9748</v>
      </c>
      <c r="C8" t="s">
        <v>75</v>
      </c>
      <c r="D8">
        <v>25570</v>
      </c>
      <c r="E8">
        <v>23367</v>
      </c>
      <c r="F8">
        <v>3503</v>
      </c>
      <c r="G8">
        <v>15610</v>
      </c>
      <c r="H8">
        <v>3807</v>
      </c>
      <c r="I8">
        <v>447</v>
      </c>
      <c r="J8">
        <v>14.991226943980999</v>
      </c>
      <c r="K8">
        <v>66.803611931356002</v>
      </c>
      <c r="L8">
        <v>16.292206958531001</v>
      </c>
      <c r="M8">
        <v>1.912954166132</v>
      </c>
    </row>
    <row r="9" spans="1:13" x14ac:dyDescent="0.25">
      <c r="A9" t="s">
        <v>9751</v>
      </c>
      <c r="B9" t="s">
        <v>9748</v>
      </c>
      <c r="C9" t="s">
        <v>77</v>
      </c>
      <c r="D9">
        <v>166</v>
      </c>
      <c r="E9">
        <v>136</v>
      </c>
      <c r="F9">
        <v>36</v>
      </c>
      <c r="G9">
        <v>78</v>
      </c>
      <c r="H9">
        <v>19</v>
      </c>
      <c r="I9">
        <v>3</v>
      </c>
      <c r="J9">
        <v>26.470588235293999</v>
      </c>
      <c r="K9">
        <v>57.352941176470999</v>
      </c>
      <c r="L9">
        <v>13.970588235294001</v>
      </c>
      <c r="M9">
        <v>2.2058823529409999</v>
      </c>
    </row>
    <row r="10" spans="1:13" x14ac:dyDescent="0.25">
      <c r="A10" t="s">
        <v>9752</v>
      </c>
      <c r="B10" t="s">
        <v>9753</v>
      </c>
      <c r="C10" t="s">
        <v>72</v>
      </c>
      <c r="D10">
        <v>76131</v>
      </c>
      <c r="E10">
        <v>65301</v>
      </c>
      <c r="F10">
        <v>7789</v>
      </c>
      <c r="G10">
        <v>44541</v>
      </c>
      <c r="H10">
        <v>11868</v>
      </c>
      <c r="I10">
        <v>1103</v>
      </c>
      <c r="J10">
        <v>11.927841840094001</v>
      </c>
      <c r="K10">
        <v>68.208756374328004</v>
      </c>
      <c r="L10">
        <v>18.174300546699001</v>
      </c>
      <c r="M10">
        <v>1.689101238878</v>
      </c>
    </row>
    <row r="11" spans="1:13" x14ac:dyDescent="0.25">
      <c r="A11" t="s">
        <v>9754</v>
      </c>
      <c r="B11" t="s">
        <v>9753</v>
      </c>
      <c r="C11" t="s">
        <v>74</v>
      </c>
      <c r="D11">
        <v>50416</v>
      </c>
      <c r="E11">
        <v>41650</v>
      </c>
      <c r="F11">
        <v>4207</v>
      </c>
      <c r="G11">
        <v>28434</v>
      </c>
      <c r="H11">
        <v>8407</v>
      </c>
      <c r="I11">
        <v>602</v>
      </c>
      <c r="J11">
        <v>10.100840336134</v>
      </c>
      <c r="K11">
        <v>68.268907563024996</v>
      </c>
      <c r="L11">
        <v>20.184873949579998</v>
      </c>
      <c r="M11">
        <v>1.445378151261</v>
      </c>
    </row>
    <row r="12" spans="1:13" x14ac:dyDescent="0.25">
      <c r="A12" t="s">
        <v>9755</v>
      </c>
      <c r="B12" t="s">
        <v>9753</v>
      </c>
      <c r="C12" t="s">
        <v>75</v>
      </c>
      <c r="D12">
        <v>25539</v>
      </c>
      <c r="E12">
        <v>23498</v>
      </c>
      <c r="F12">
        <v>3543</v>
      </c>
      <c r="G12">
        <v>16023</v>
      </c>
      <c r="H12">
        <v>3435</v>
      </c>
      <c r="I12">
        <v>497</v>
      </c>
      <c r="J12">
        <v>15.077878968423001</v>
      </c>
      <c r="K12">
        <v>68.188782024001995</v>
      </c>
      <c r="L12">
        <v>14.618265384288</v>
      </c>
      <c r="M12">
        <v>2.115073623287</v>
      </c>
    </row>
    <row r="13" spans="1:13" x14ac:dyDescent="0.25">
      <c r="A13" t="s">
        <v>9756</v>
      </c>
      <c r="B13" t="s">
        <v>9753</v>
      </c>
      <c r="C13" t="s">
        <v>77</v>
      </c>
      <c r="D13">
        <v>176</v>
      </c>
      <c r="E13">
        <v>153</v>
      </c>
      <c r="F13">
        <v>39</v>
      </c>
      <c r="G13">
        <v>84</v>
      </c>
      <c r="H13">
        <v>26</v>
      </c>
      <c r="I13">
        <v>4</v>
      </c>
      <c r="J13">
        <v>25.490196078431001</v>
      </c>
      <c r="K13">
        <v>54.901960784313999</v>
      </c>
      <c r="L13">
        <v>16.993464052288001</v>
      </c>
      <c r="M13">
        <v>2.6143790849670001</v>
      </c>
    </row>
    <row r="14" spans="1:13" x14ac:dyDescent="0.25">
      <c r="A14" t="s">
        <v>9757</v>
      </c>
      <c r="B14" t="s">
        <v>9758</v>
      </c>
      <c r="C14" t="s">
        <v>72</v>
      </c>
      <c r="D14">
        <v>71312</v>
      </c>
      <c r="E14">
        <v>58809</v>
      </c>
      <c r="F14">
        <v>8656</v>
      </c>
      <c r="G14">
        <v>41275</v>
      </c>
      <c r="H14">
        <v>8211</v>
      </c>
      <c r="I14">
        <v>667</v>
      </c>
      <c r="J14">
        <v>14.718835552381</v>
      </c>
      <c r="K14">
        <v>70.184835654406996</v>
      </c>
      <c r="L14">
        <v>13.962148650716999</v>
      </c>
      <c r="M14">
        <v>1.134180142495</v>
      </c>
    </row>
    <row r="15" spans="1:13" x14ac:dyDescent="0.25">
      <c r="A15" t="s">
        <v>9759</v>
      </c>
      <c r="B15" t="s">
        <v>9758</v>
      </c>
      <c r="C15" t="s">
        <v>74</v>
      </c>
      <c r="D15">
        <v>46044</v>
      </c>
      <c r="E15">
        <v>36998</v>
      </c>
      <c r="F15">
        <v>4830</v>
      </c>
      <c r="G15">
        <v>26252</v>
      </c>
      <c r="H15">
        <v>5530</v>
      </c>
      <c r="I15">
        <v>386</v>
      </c>
      <c r="J15">
        <v>13.054759716741</v>
      </c>
      <c r="K15">
        <v>70.955186766851995</v>
      </c>
      <c r="L15">
        <v>14.946753878588</v>
      </c>
      <c r="M15">
        <v>1.0432996378179999</v>
      </c>
    </row>
    <row r="16" spans="1:13" x14ac:dyDescent="0.25">
      <c r="A16" t="s">
        <v>9760</v>
      </c>
      <c r="B16" t="s">
        <v>9758</v>
      </c>
      <c r="C16" t="s">
        <v>75</v>
      </c>
      <c r="D16">
        <v>25065</v>
      </c>
      <c r="E16">
        <v>21670</v>
      </c>
      <c r="F16">
        <v>3788</v>
      </c>
      <c r="G16">
        <v>14945</v>
      </c>
      <c r="H16">
        <v>2660</v>
      </c>
      <c r="I16">
        <v>277</v>
      </c>
      <c r="J16">
        <v>17.480387632671999</v>
      </c>
      <c r="K16">
        <v>68.966312874942005</v>
      </c>
      <c r="L16">
        <v>12.275034610060001</v>
      </c>
      <c r="M16">
        <v>1.2782648823260001</v>
      </c>
    </row>
    <row r="17" spans="1:13" x14ac:dyDescent="0.25">
      <c r="A17" t="s">
        <v>9761</v>
      </c>
      <c r="B17" t="s">
        <v>9758</v>
      </c>
      <c r="C17" t="s">
        <v>77</v>
      </c>
      <c r="D17">
        <v>201</v>
      </c>
      <c r="E17">
        <v>140</v>
      </c>
      <c r="F17">
        <v>37</v>
      </c>
      <c r="G17">
        <v>78</v>
      </c>
      <c r="H17">
        <v>21</v>
      </c>
      <c r="I17">
        <v>4</v>
      </c>
      <c r="J17">
        <v>26.428571428571001</v>
      </c>
      <c r="K17">
        <v>55.714285714286</v>
      </c>
      <c r="L17">
        <v>15</v>
      </c>
      <c r="M17">
        <v>2.8571428571430002</v>
      </c>
    </row>
    <row r="18" spans="1:13" x14ac:dyDescent="0.25">
      <c r="A18" t="s">
        <v>9762</v>
      </c>
      <c r="B18" t="s">
        <v>9763</v>
      </c>
      <c r="C18" t="s">
        <v>72</v>
      </c>
      <c r="D18">
        <v>67254</v>
      </c>
      <c r="E18">
        <v>55290</v>
      </c>
      <c r="F18">
        <v>8121</v>
      </c>
      <c r="G18">
        <v>42183</v>
      </c>
      <c r="H18">
        <v>4438</v>
      </c>
      <c r="I18">
        <v>548</v>
      </c>
      <c r="J18">
        <v>14.688008681497999</v>
      </c>
      <c r="K18">
        <v>76.294085729787994</v>
      </c>
      <c r="L18">
        <v>8.0267679508050005</v>
      </c>
      <c r="M18">
        <v>0.991137637909</v>
      </c>
    </row>
    <row r="19" spans="1:13" x14ac:dyDescent="0.25">
      <c r="A19" t="s">
        <v>9764</v>
      </c>
      <c r="B19" t="s">
        <v>9763</v>
      </c>
      <c r="C19" t="s">
        <v>74</v>
      </c>
      <c r="D19">
        <v>42563</v>
      </c>
      <c r="E19">
        <v>34382</v>
      </c>
      <c r="F19">
        <v>4496</v>
      </c>
      <c r="G19">
        <v>26006</v>
      </c>
      <c r="H19">
        <v>3535</v>
      </c>
      <c r="I19">
        <v>345</v>
      </c>
      <c r="J19">
        <v>13.076609853993</v>
      </c>
      <c r="K19">
        <v>75.638415449945001</v>
      </c>
      <c r="L19">
        <v>10.281542667675</v>
      </c>
      <c r="M19">
        <v>1.003432028387</v>
      </c>
    </row>
    <row r="20" spans="1:13" x14ac:dyDescent="0.25">
      <c r="A20" t="s">
        <v>9765</v>
      </c>
      <c r="B20" t="s">
        <v>9763</v>
      </c>
      <c r="C20" t="s">
        <v>75</v>
      </c>
      <c r="D20">
        <v>24483</v>
      </c>
      <c r="E20">
        <v>20755</v>
      </c>
      <c r="F20">
        <v>3586</v>
      </c>
      <c r="G20">
        <v>16083</v>
      </c>
      <c r="H20">
        <v>884</v>
      </c>
      <c r="I20">
        <v>202</v>
      </c>
      <c r="J20">
        <v>17.277764394121998</v>
      </c>
      <c r="K20">
        <v>77.489761503251998</v>
      </c>
      <c r="L20">
        <v>4.2592146470729997</v>
      </c>
      <c r="M20">
        <v>0.97325945555299997</v>
      </c>
    </row>
    <row r="21" spans="1:13" x14ac:dyDescent="0.25">
      <c r="A21" t="s">
        <v>9766</v>
      </c>
      <c r="B21" t="s">
        <v>9763</v>
      </c>
      <c r="C21" t="s">
        <v>77</v>
      </c>
      <c r="D21">
        <v>206</v>
      </c>
      <c r="E21">
        <v>151</v>
      </c>
      <c r="F21">
        <v>39</v>
      </c>
      <c r="G21">
        <v>93</v>
      </c>
      <c r="H21">
        <v>18</v>
      </c>
      <c r="I21">
        <v>1</v>
      </c>
      <c r="J21">
        <v>25.827814569535999</v>
      </c>
      <c r="K21">
        <v>61.589403973510002</v>
      </c>
      <c r="L21">
        <v>11.920529801324999</v>
      </c>
      <c r="M21">
        <v>0.66225165562900001</v>
      </c>
    </row>
    <row r="22" spans="1:13" x14ac:dyDescent="0.25">
      <c r="A22" t="s">
        <v>9767</v>
      </c>
      <c r="B22" t="s">
        <v>9768</v>
      </c>
      <c r="C22" t="s">
        <v>72</v>
      </c>
      <c r="D22">
        <v>65422</v>
      </c>
      <c r="E22">
        <v>52498</v>
      </c>
      <c r="F22">
        <v>9045</v>
      </c>
      <c r="G22">
        <v>40121</v>
      </c>
      <c r="H22">
        <v>2794</v>
      </c>
      <c r="I22">
        <v>538</v>
      </c>
      <c r="J22">
        <v>17.229227780106001</v>
      </c>
      <c r="K22">
        <v>76.423863766238995</v>
      </c>
      <c r="L22">
        <v>5.322107508857</v>
      </c>
      <c r="M22">
        <v>1.024800944798</v>
      </c>
    </row>
    <row r="23" spans="1:13" x14ac:dyDescent="0.25">
      <c r="A23" t="s">
        <v>9769</v>
      </c>
      <c r="B23" t="s">
        <v>9768</v>
      </c>
      <c r="C23" t="s">
        <v>74</v>
      </c>
      <c r="D23">
        <v>40827</v>
      </c>
      <c r="E23">
        <v>32335</v>
      </c>
      <c r="F23">
        <v>4849</v>
      </c>
      <c r="G23">
        <v>25099</v>
      </c>
      <c r="H23">
        <v>2084</v>
      </c>
      <c r="I23">
        <v>303</v>
      </c>
      <c r="J23">
        <v>14.996134219886001</v>
      </c>
      <c r="K23">
        <v>77.621772073604006</v>
      </c>
      <c r="L23">
        <v>6.4450286067729996</v>
      </c>
      <c r="M23">
        <v>0.93706509973700003</v>
      </c>
    </row>
    <row r="24" spans="1:13" x14ac:dyDescent="0.25">
      <c r="A24" t="s">
        <v>9770</v>
      </c>
      <c r="B24" t="s">
        <v>9768</v>
      </c>
      <c r="C24" t="s">
        <v>75</v>
      </c>
      <c r="D24">
        <v>24382</v>
      </c>
      <c r="E24">
        <v>20015</v>
      </c>
      <c r="F24">
        <v>4156</v>
      </c>
      <c r="G24">
        <v>14924</v>
      </c>
      <c r="H24">
        <v>704</v>
      </c>
      <c r="I24">
        <v>231</v>
      </c>
      <c r="J24">
        <v>20.764426679989999</v>
      </c>
      <c r="K24">
        <v>74.564076942292999</v>
      </c>
      <c r="L24">
        <v>3.517361978516</v>
      </c>
      <c r="M24">
        <v>1.154134399201</v>
      </c>
    </row>
    <row r="25" spans="1:13" x14ac:dyDescent="0.25">
      <c r="A25" t="s">
        <v>9771</v>
      </c>
      <c r="B25" t="s">
        <v>9768</v>
      </c>
      <c r="C25" t="s">
        <v>77</v>
      </c>
      <c r="D25">
        <v>213</v>
      </c>
      <c r="E25">
        <v>148</v>
      </c>
      <c r="F25">
        <v>40</v>
      </c>
      <c r="G25">
        <v>98</v>
      </c>
      <c r="H25">
        <v>6</v>
      </c>
      <c r="I25">
        <v>4</v>
      </c>
      <c r="J25">
        <v>27.027027027027</v>
      </c>
      <c r="K25">
        <v>66.216216216215997</v>
      </c>
      <c r="L25">
        <v>4.0540540540540002</v>
      </c>
      <c r="M25">
        <v>2.7027027027030002</v>
      </c>
    </row>
    <row r="26" spans="1:13" x14ac:dyDescent="0.25">
      <c r="A26" t="s">
        <v>9772</v>
      </c>
      <c r="B26" t="s">
        <v>9773</v>
      </c>
      <c r="C26" t="s">
        <v>72</v>
      </c>
      <c r="D26">
        <v>64398</v>
      </c>
      <c r="E26">
        <v>51734</v>
      </c>
      <c r="F26">
        <v>9502</v>
      </c>
      <c r="G26">
        <v>39225</v>
      </c>
      <c r="H26">
        <v>2442</v>
      </c>
      <c r="I26">
        <v>565</v>
      </c>
      <c r="J26">
        <v>18.367031352689001</v>
      </c>
      <c r="K26">
        <v>75.820543549697007</v>
      </c>
      <c r="L26">
        <v>4.720299996134</v>
      </c>
      <c r="M26">
        <v>1.0921251014810001</v>
      </c>
    </row>
    <row r="27" spans="1:13" x14ac:dyDescent="0.25">
      <c r="A27" t="s">
        <v>9774</v>
      </c>
      <c r="B27" t="s">
        <v>9773</v>
      </c>
      <c r="C27" t="s">
        <v>74</v>
      </c>
      <c r="D27">
        <v>39844</v>
      </c>
      <c r="E27">
        <v>31603</v>
      </c>
      <c r="F27">
        <v>5025</v>
      </c>
      <c r="G27">
        <v>24628</v>
      </c>
      <c r="H27">
        <v>1639</v>
      </c>
      <c r="I27">
        <v>311</v>
      </c>
      <c r="J27">
        <v>15.900389203556999</v>
      </c>
      <c r="K27">
        <v>77.929310508496002</v>
      </c>
      <c r="L27">
        <v>5.1862164984339998</v>
      </c>
      <c r="M27">
        <v>0.984083789514</v>
      </c>
    </row>
    <row r="28" spans="1:13" x14ac:dyDescent="0.25">
      <c r="A28" t="s">
        <v>9775</v>
      </c>
      <c r="B28" t="s">
        <v>9773</v>
      </c>
      <c r="C28" t="s">
        <v>75</v>
      </c>
      <c r="D28">
        <v>24326</v>
      </c>
      <c r="E28">
        <v>19974</v>
      </c>
      <c r="F28">
        <v>4430</v>
      </c>
      <c r="G28">
        <v>14498</v>
      </c>
      <c r="H28">
        <v>793</v>
      </c>
      <c r="I28">
        <v>253</v>
      </c>
      <c r="J28">
        <v>22.178832482227001</v>
      </c>
      <c r="K28">
        <v>72.584359667567995</v>
      </c>
      <c r="L28">
        <v>3.9701612095719998</v>
      </c>
      <c r="M28">
        <v>1.2666466406329999</v>
      </c>
    </row>
    <row r="29" spans="1:13" x14ac:dyDescent="0.25">
      <c r="A29" t="s">
        <v>9776</v>
      </c>
      <c r="B29" t="s">
        <v>9773</v>
      </c>
      <c r="C29" t="s">
        <v>77</v>
      </c>
      <c r="D29">
        <v>228</v>
      </c>
      <c r="E29">
        <v>157</v>
      </c>
      <c r="F29">
        <v>47</v>
      </c>
      <c r="G29">
        <v>99</v>
      </c>
      <c r="H29">
        <v>10</v>
      </c>
      <c r="I29">
        <v>1</v>
      </c>
      <c r="J29">
        <v>29.936305732484001</v>
      </c>
      <c r="K29">
        <v>63.057324840763997</v>
      </c>
      <c r="L29">
        <v>6.369426751592</v>
      </c>
      <c r="M29">
        <v>0.63694267515900005</v>
      </c>
    </row>
    <row r="30" spans="1:13" x14ac:dyDescent="0.25">
      <c r="A30" t="s">
        <v>9777</v>
      </c>
      <c r="B30" t="s">
        <v>9778</v>
      </c>
      <c r="C30" t="s">
        <v>72</v>
      </c>
      <c r="D30">
        <v>63460</v>
      </c>
      <c r="E30">
        <v>51202</v>
      </c>
      <c r="F30">
        <v>9741</v>
      </c>
      <c r="G30">
        <v>38667</v>
      </c>
      <c r="H30">
        <v>2256</v>
      </c>
      <c r="I30">
        <v>538</v>
      </c>
      <c r="J30">
        <v>19.0246474747</v>
      </c>
      <c r="K30">
        <v>75.518534432199999</v>
      </c>
      <c r="L30">
        <v>4.4060778876000004</v>
      </c>
      <c r="M30">
        <v>1.0507402054999999</v>
      </c>
    </row>
    <row r="31" spans="1:13" x14ac:dyDescent="0.25">
      <c r="A31" t="s">
        <v>9779</v>
      </c>
      <c r="B31" t="s">
        <v>9778</v>
      </c>
      <c r="C31" t="s">
        <v>75</v>
      </c>
      <c r="D31">
        <v>24224</v>
      </c>
      <c r="E31">
        <v>19990</v>
      </c>
      <c r="F31">
        <v>4584</v>
      </c>
      <c r="G31">
        <v>14418</v>
      </c>
      <c r="H31">
        <v>744</v>
      </c>
      <c r="I31">
        <v>244</v>
      </c>
      <c r="J31">
        <v>22.931465732900001</v>
      </c>
      <c r="K31">
        <v>72.126063031499996</v>
      </c>
      <c r="L31">
        <v>3.7218609305000001</v>
      </c>
      <c r="M31">
        <v>1.2206103051999999</v>
      </c>
    </row>
    <row r="32" spans="1:13" x14ac:dyDescent="0.25">
      <c r="A32" t="s">
        <v>9780</v>
      </c>
      <c r="B32" t="s">
        <v>9778</v>
      </c>
      <c r="C32" t="s">
        <v>74</v>
      </c>
      <c r="D32">
        <v>39013</v>
      </c>
      <c r="E32">
        <v>31057</v>
      </c>
      <c r="F32">
        <v>5114</v>
      </c>
      <c r="G32">
        <v>24151</v>
      </c>
      <c r="H32">
        <v>1502</v>
      </c>
      <c r="I32">
        <v>290</v>
      </c>
      <c r="J32">
        <v>16.466497086</v>
      </c>
      <c r="K32">
        <v>77.7634671733</v>
      </c>
      <c r="L32">
        <v>4.8362687960999997</v>
      </c>
      <c r="M32">
        <v>0.93376694469999999</v>
      </c>
    </row>
    <row r="33" spans="1:13" x14ac:dyDescent="0.25">
      <c r="A33" t="s">
        <v>9781</v>
      </c>
      <c r="B33" t="s">
        <v>9778</v>
      </c>
      <c r="C33" t="s">
        <v>77</v>
      </c>
      <c r="D33">
        <v>223</v>
      </c>
      <c r="E33">
        <v>155</v>
      </c>
      <c r="F33">
        <v>43</v>
      </c>
      <c r="G33">
        <v>98</v>
      </c>
      <c r="H33">
        <v>10</v>
      </c>
      <c r="I33">
        <v>4</v>
      </c>
      <c r="J33">
        <v>27.741935483900001</v>
      </c>
      <c r="K33">
        <v>63.2258064516</v>
      </c>
      <c r="L33">
        <v>6.4516129032</v>
      </c>
      <c r="M33">
        <v>2.5806451613000001</v>
      </c>
    </row>
    <row r="34" spans="1:13" x14ac:dyDescent="0.25">
      <c r="A34" t="s">
        <v>9782</v>
      </c>
      <c r="B34" t="s">
        <v>9783</v>
      </c>
      <c r="C34" t="s">
        <v>72</v>
      </c>
      <c r="D34">
        <v>62448</v>
      </c>
      <c r="E34">
        <v>50996</v>
      </c>
      <c r="F34">
        <v>9988</v>
      </c>
      <c r="G34">
        <v>38562</v>
      </c>
      <c r="H34">
        <v>1942</v>
      </c>
      <c r="I34">
        <v>504</v>
      </c>
      <c r="J34">
        <v>19.585849870600001</v>
      </c>
      <c r="K34">
        <v>75.617695505499995</v>
      </c>
      <c r="L34">
        <v>3.8081418149999999</v>
      </c>
      <c r="M34">
        <v>0.98831280880000005</v>
      </c>
    </row>
    <row r="35" spans="1:13" x14ac:dyDescent="0.25">
      <c r="A35" t="s">
        <v>9784</v>
      </c>
      <c r="B35" t="s">
        <v>9783</v>
      </c>
      <c r="C35" t="s">
        <v>75</v>
      </c>
      <c r="D35">
        <v>24183</v>
      </c>
      <c r="E35">
        <v>20248</v>
      </c>
      <c r="F35">
        <v>4759</v>
      </c>
      <c r="G35">
        <v>14692</v>
      </c>
      <c r="H35">
        <v>574</v>
      </c>
      <c r="I35">
        <v>223</v>
      </c>
      <c r="J35">
        <v>23.503555906799999</v>
      </c>
      <c r="K35">
        <v>72.560252864500001</v>
      </c>
      <c r="L35">
        <v>2.8348478861999999</v>
      </c>
      <c r="M35">
        <v>1.1013433426000001</v>
      </c>
    </row>
    <row r="36" spans="1:13" x14ac:dyDescent="0.25">
      <c r="A36" t="s">
        <v>9785</v>
      </c>
      <c r="B36" t="s">
        <v>9783</v>
      </c>
      <c r="C36" t="s">
        <v>74</v>
      </c>
      <c r="D36">
        <v>38045</v>
      </c>
      <c r="E36">
        <v>30590</v>
      </c>
      <c r="F36">
        <v>5182</v>
      </c>
      <c r="G36">
        <v>23762</v>
      </c>
      <c r="H36">
        <v>1365</v>
      </c>
      <c r="I36">
        <v>281</v>
      </c>
      <c r="J36">
        <v>16.9401765283</v>
      </c>
      <c r="K36">
        <v>77.678980058799993</v>
      </c>
      <c r="L36">
        <v>4.4622425629000002</v>
      </c>
      <c r="M36">
        <v>0.91860085000000002</v>
      </c>
    </row>
    <row r="37" spans="1:13" x14ac:dyDescent="0.25">
      <c r="A37" t="s">
        <v>9786</v>
      </c>
      <c r="B37" t="s">
        <v>9783</v>
      </c>
      <c r="C37" t="s">
        <v>77</v>
      </c>
      <c r="D37">
        <v>220</v>
      </c>
      <c r="E37">
        <v>158</v>
      </c>
      <c r="F37">
        <v>47</v>
      </c>
      <c r="G37">
        <v>108</v>
      </c>
      <c r="H37">
        <v>3</v>
      </c>
      <c r="I37">
        <v>0</v>
      </c>
      <c r="J37">
        <v>29.746835442999998</v>
      </c>
      <c r="K37">
        <v>68.354430379700005</v>
      </c>
      <c r="L37">
        <v>1.8987341771999999</v>
      </c>
      <c r="M37">
        <v>0</v>
      </c>
    </row>
    <row r="38" spans="1:13" x14ac:dyDescent="0.25">
      <c r="A38" t="s">
        <v>9787</v>
      </c>
      <c r="B38" t="s">
        <v>9788</v>
      </c>
      <c r="C38" t="s">
        <v>72</v>
      </c>
      <c r="D38">
        <v>61162</v>
      </c>
      <c r="E38">
        <v>49782</v>
      </c>
      <c r="F38">
        <v>9842</v>
      </c>
      <c r="G38">
        <v>37761</v>
      </c>
      <c r="H38">
        <v>1665</v>
      </c>
      <c r="I38">
        <v>514</v>
      </c>
      <c r="J38">
        <v>19.770198063599999</v>
      </c>
      <c r="K38">
        <v>75.852717849800001</v>
      </c>
      <c r="L38">
        <v>3.3445823791999998</v>
      </c>
      <c r="M38">
        <v>1.0325017074</v>
      </c>
    </row>
    <row r="39" spans="1:13" x14ac:dyDescent="0.25">
      <c r="A39" t="s">
        <v>9789</v>
      </c>
      <c r="B39" t="s">
        <v>9788</v>
      </c>
      <c r="C39" t="s">
        <v>75</v>
      </c>
      <c r="D39">
        <v>24101</v>
      </c>
      <c r="E39">
        <v>19916</v>
      </c>
      <c r="F39">
        <v>4675</v>
      </c>
      <c r="G39">
        <v>14578</v>
      </c>
      <c r="H39">
        <v>442</v>
      </c>
      <c r="I39">
        <v>221</v>
      </c>
      <c r="J39">
        <v>23.473589074100001</v>
      </c>
      <c r="K39">
        <v>73.197429202699993</v>
      </c>
      <c r="L39">
        <v>2.2193211488000002</v>
      </c>
      <c r="M39">
        <v>1.1096605744000001</v>
      </c>
    </row>
    <row r="40" spans="1:13" x14ac:dyDescent="0.25">
      <c r="A40" t="s">
        <v>9790</v>
      </c>
      <c r="B40" t="s">
        <v>9788</v>
      </c>
      <c r="C40" t="s">
        <v>74</v>
      </c>
      <c r="D40">
        <v>36831</v>
      </c>
      <c r="E40">
        <v>29707</v>
      </c>
      <c r="F40">
        <v>5113</v>
      </c>
      <c r="G40">
        <v>23083</v>
      </c>
      <c r="H40">
        <v>1220</v>
      </c>
      <c r="I40">
        <v>291</v>
      </c>
      <c r="J40">
        <v>17.2114316491</v>
      </c>
      <c r="K40">
        <v>77.702225064800004</v>
      </c>
      <c r="L40">
        <v>4.1067761806999998</v>
      </c>
      <c r="M40">
        <v>0.97956710540000003</v>
      </c>
    </row>
    <row r="41" spans="1:13" x14ac:dyDescent="0.25">
      <c r="A41" t="s">
        <v>9791</v>
      </c>
      <c r="B41" t="s">
        <v>9788</v>
      </c>
      <c r="C41" t="s">
        <v>77</v>
      </c>
      <c r="D41">
        <v>230</v>
      </c>
      <c r="E41">
        <v>159</v>
      </c>
      <c r="F41">
        <v>54</v>
      </c>
      <c r="G41">
        <v>100</v>
      </c>
      <c r="H41">
        <v>3</v>
      </c>
      <c r="I41">
        <v>2</v>
      </c>
      <c r="J41">
        <v>33.962264150899998</v>
      </c>
      <c r="K41">
        <v>62.893081760999998</v>
      </c>
      <c r="L41">
        <v>1.8867924528</v>
      </c>
      <c r="M41">
        <v>1.2578616352000001</v>
      </c>
    </row>
    <row r="42" spans="1:13" x14ac:dyDescent="0.25">
      <c r="A42" t="s">
        <v>9792</v>
      </c>
      <c r="B42" t="s">
        <v>9793</v>
      </c>
      <c r="C42" t="s">
        <v>72</v>
      </c>
      <c r="D42">
        <v>58994</v>
      </c>
      <c r="E42">
        <v>44756</v>
      </c>
      <c r="F42">
        <v>7920</v>
      </c>
      <c r="G42">
        <v>35156</v>
      </c>
      <c r="H42">
        <v>1304</v>
      </c>
      <c r="I42">
        <v>376</v>
      </c>
      <c r="J42">
        <v>17.6959513808</v>
      </c>
      <c r="K42">
        <v>78.550361962599993</v>
      </c>
      <c r="L42">
        <v>2.9135758333999999</v>
      </c>
      <c r="M42">
        <v>0.84011082309999996</v>
      </c>
    </row>
    <row r="43" spans="1:13" x14ac:dyDescent="0.25">
      <c r="A43" t="s">
        <v>9794</v>
      </c>
      <c r="B43" t="s">
        <v>9793</v>
      </c>
      <c r="C43" t="s">
        <v>75</v>
      </c>
      <c r="D43">
        <v>23904</v>
      </c>
      <c r="E43">
        <v>16728</v>
      </c>
      <c r="F43">
        <v>3688</v>
      </c>
      <c r="G43">
        <v>12602</v>
      </c>
      <c r="H43">
        <v>308</v>
      </c>
      <c r="I43">
        <v>130</v>
      </c>
      <c r="J43">
        <v>22.046867527500002</v>
      </c>
      <c r="K43">
        <v>75.334768053600001</v>
      </c>
      <c r="L43">
        <v>1.8412242945999999</v>
      </c>
      <c r="M43">
        <v>0.77714012430000001</v>
      </c>
    </row>
    <row r="44" spans="1:13" x14ac:dyDescent="0.25">
      <c r="A44" t="s">
        <v>9795</v>
      </c>
      <c r="B44" t="s">
        <v>9793</v>
      </c>
      <c r="C44" t="s">
        <v>74</v>
      </c>
      <c r="D44">
        <v>34851</v>
      </c>
      <c r="E44">
        <v>27867</v>
      </c>
      <c r="F44">
        <v>4190</v>
      </c>
      <c r="G44">
        <v>22442</v>
      </c>
      <c r="H44">
        <v>991</v>
      </c>
      <c r="I44">
        <v>244</v>
      </c>
      <c r="J44">
        <v>15.035705314499999</v>
      </c>
      <c r="K44">
        <v>80.532529515199997</v>
      </c>
      <c r="L44">
        <v>3.5561775576999999</v>
      </c>
      <c r="M44">
        <v>0.87558761259999995</v>
      </c>
    </row>
    <row r="45" spans="1:13" x14ac:dyDescent="0.25">
      <c r="A45" t="s">
        <v>9796</v>
      </c>
      <c r="B45" t="s">
        <v>9793</v>
      </c>
      <c r="C45" t="s">
        <v>77</v>
      </c>
      <c r="D45">
        <v>239</v>
      </c>
      <c r="E45">
        <v>161</v>
      </c>
      <c r="F45">
        <v>42</v>
      </c>
      <c r="G45">
        <v>112</v>
      </c>
      <c r="H45">
        <v>5</v>
      </c>
      <c r="I45">
        <v>2</v>
      </c>
      <c r="J45">
        <v>26.086956521699999</v>
      </c>
      <c r="K45">
        <v>69.565217391299996</v>
      </c>
      <c r="L45">
        <v>3.1055900621000001</v>
      </c>
      <c r="M45">
        <v>1.2422360247999999</v>
      </c>
    </row>
    <row r="46" spans="1:13" x14ac:dyDescent="0.25">
      <c r="A46" t="s">
        <v>9797</v>
      </c>
      <c r="B46" t="s">
        <v>9798</v>
      </c>
      <c r="C46" t="s">
        <v>72</v>
      </c>
      <c r="D46">
        <v>61652</v>
      </c>
      <c r="E46">
        <v>50774</v>
      </c>
      <c r="F46">
        <v>10103</v>
      </c>
      <c r="G46">
        <v>38367</v>
      </c>
      <c r="H46">
        <v>1808</v>
      </c>
      <c r="I46">
        <v>496</v>
      </c>
      <c r="J46">
        <v>19.8979792807</v>
      </c>
      <c r="K46">
        <v>75.564265175100005</v>
      </c>
      <c r="L46">
        <v>3.5608776144999998</v>
      </c>
      <c r="M46">
        <v>0.97687792959999997</v>
      </c>
    </row>
    <row r="47" spans="1:13" x14ac:dyDescent="0.25">
      <c r="A47" t="s">
        <v>9799</v>
      </c>
      <c r="B47" t="s">
        <v>9798</v>
      </c>
      <c r="C47" t="s">
        <v>75</v>
      </c>
      <c r="D47">
        <v>24134</v>
      </c>
      <c r="E47">
        <v>20246</v>
      </c>
      <c r="F47">
        <v>4831</v>
      </c>
      <c r="G47">
        <v>14716</v>
      </c>
      <c r="H47">
        <v>494</v>
      </c>
      <c r="I47">
        <v>205</v>
      </c>
      <c r="J47">
        <v>23.8615035069</v>
      </c>
      <c r="K47">
        <v>72.685962659300003</v>
      </c>
      <c r="L47">
        <v>2.4399881458000001</v>
      </c>
      <c r="M47">
        <v>1.0125456880000001</v>
      </c>
    </row>
    <row r="48" spans="1:13" x14ac:dyDescent="0.25">
      <c r="A48" t="s">
        <v>9800</v>
      </c>
      <c r="B48" t="s">
        <v>9798</v>
      </c>
      <c r="C48" t="s">
        <v>74</v>
      </c>
      <c r="D48">
        <v>37299</v>
      </c>
      <c r="E48">
        <v>30372</v>
      </c>
      <c r="F48">
        <v>5223</v>
      </c>
      <c r="G48">
        <v>23545</v>
      </c>
      <c r="H48">
        <v>1313</v>
      </c>
      <c r="I48">
        <v>291</v>
      </c>
      <c r="J48">
        <v>17.196760173800001</v>
      </c>
      <c r="K48">
        <v>77.522059791900006</v>
      </c>
      <c r="L48">
        <v>4.3230607138000003</v>
      </c>
      <c r="M48">
        <v>0.95811932040000003</v>
      </c>
    </row>
    <row r="49" spans="1:13" x14ac:dyDescent="0.25">
      <c r="A49" t="s">
        <v>9801</v>
      </c>
      <c r="B49" t="s">
        <v>9798</v>
      </c>
      <c r="C49" t="s">
        <v>77</v>
      </c>
      <c r="D49">
        <v>219</v>
      </c>
      <c r="E49">
        <v>156</v>
      </c>
      <c r="F49">
        <v>49</v>
      </c>
      <c r="G49">
        <v>106</v>
      </c>
      <c r="H49">
        <v>1</v>
      </c>
      <c r="I49">
        <v>0</v>
      </c>
      <c r="J49">
        <v>31.410256410300001</v>
      </c>
      <c r="K49">
        <v>67.948717948699993</v>
      </c>
      <c r="L49">
        <v>0.64102564100000003</v>
      </c>
      <c r="M49">
        <v>0</v>
      </c>
    </row>
    <row r="50" spans="1:13" x14ac:dyDescent="0.25">
      <c r="A50" t="s">
        <v>9802</v>
      </c>
      <c r="B50" t="s">
        <v>9803</v>
      </c>
      <c r="C50" t="s">
        <v>72</v>
      </c>
      <c r="D50">
        <v>59723</v>
      </c>
      <c r="E50">
        <v>45490</v>
      </c>
      <c r="F50">
        <v>8663</v>
      </c>
      <c r="G50">
        <v>35061</v>
      </c>
      <c r="H50">
        <v>1363</v>
      </c>
      <c r="I50">
        <v>403</v>
      </c>
      <c r="J50">
        <v>19.043745878199999</v>
      </c>
      <c r="K50">
        <v>77.074082215900006</v>
      </c>
      <c r="L50">
        <v>2.9962629149</v>
      </c>
      <c r="M50">
        <v>0.88590899099999998</v>
      </c>
    </row>
    <row r="51" spans="1:13" x14ac:dyDescent="0.25">
      <c r="A51" t="s">
        <v>9804</v>
      </c>
      <c r="B51" t="s">
        <v>9803</v>
      </c>
      <c r="C51" t="s">
        <v>75</v>
      </c>
      <c r="D51">
        <v>23927</v>
      </c>
      <c r="E51">
        <v>16807</v>
      </c>
      <c r="F51">
        <v>3881</v>
      </c>
      <c r="G51">
        <v>12467</v>
      </c>
      <c r="H51">
        <v>312</v>
      </c>
      <c r="I51">
        <v>147</v>
      </c>
      <c r="J51">
        <v>23.091568989100001</v>
      </c>
      <c r="K51">
        <v>74.177426072499998</v>
      </c>
      <c r="L51">
        <v>1.8563693698999999</v>
      </c>
      <c r="M51">
        <v>0.87463556850000002</v>
      </c>
    </row>
    <row r="52" spans="1:13" x14ac:dyDescent="0.25">
      <c r="A52" t="s">
        <v>9805</v>
      </c>
      <c r="B52" t="s">
        <v>9803</v>
      </c>
      <c r="C52" t="s">
        <v>74</v>
      </c>
      <c r="D52">
        <v>35559</v>
      </c>
      <c r="E52">
        <v>28522</v>
      </c>
      <c r="F52">
        <v>4736</v>
      </c>
      <c r="G52">
        <v>22486</v>
      </c>
      <c r="H52">
        <v>1047</v>
      </c>
      <c r="I52">
        <v>253</v>
      </c>
      <c r="J52">
        <v>16.604726176300002</v>
      </c>
      <c r="K52">
        <v>78.837388682400004</v>
      </c>
      <c r="L52">
        <v>3.6708505714999999</v>
      </c>
      <c r="M52">
        <v>0.88703456979999995</v>
      </c>
    </row>
    <row r="53" spans="1:13" x14ac:dyDescent="0.25">
      <c r="A53" t="s">
        <v>9806</v>
      </c>
      <c r="B53" t="s">
        <v>9803</v>
      </c>
      <c r="C53" t="s">
        <v>77</v>
      </c>
      <c r="D53">
        <v>237</v>
      </c>
      <c r="E53">
        <v>161</v>
      </c>
      <c r="F53">
        <v>46</v>
      </c>
      <c r="G53">
        <v>108</v>
      </c>
      <c r="H53">
        <v>4</v>
      </c>
      <c r="I53">
        <v>3</v>
      </c>
      <c r="J53">
        <v>28.571428571399998</v>
      </c>
      <c r="K53">
        <v>67.080745341599993</v>
      </c>
      <c r="L53">
        <v>2.4844720496999999</v>
      </c>
      <c r="M53">
        <v>1.8633540372999999</v>
      </c>
    </row>
    <row r="54" spans="1:13" x14ac:dyDescent="0.25">
      <c r="A54" t="s">
        <v>9807</v>
      </c>
      <c r="B54" t="s">
        <v>9808</v>
      </c>
      <c r="C54" t="s">
        <v>72</v>
      </c>
      <c r="D54">
        <v>58569</v>
      </c>
      <c r="E54">
        <v>43738</v>
      </c>
      <c r="F54">
        <v>7555</v>
      </c>
      <c r="G54">
        <v>34549</v>
      </c>
      <c r="H54">
        <v>1265</v>
      </c>
      <c r="I54">
        <v>369</v>
      </c>
      <c r="J54">
        <v>17.273309250499999</v>
      </c>
      <c r="K54">
        <v>78.990808907599998</v>
      </c>
      <c r="L54">
        <v>2.8922218665999999</v>
      </c>
      <c r="M54">
        <v>0.84365997530000003</v>
      </c>
    </row>
    <row r="55" spans="1:13" x14ac:dyDescent="0.25">
      <c r="A55" t="s">
        <v>9809</v>
      </c>
      <c r="B55" t="s">
        <v>9808</v>
      </c>
      <c r="C55" t="s">
        <v>75</v>
      </c>
      <c r="D55">
        <v>23801</v>
      </c>
      <c r="E55">
        <v>16334</v>
      </c>
      <c r="F55">
        <v>3557</v>
      </c>
      <c r="G55">
        <v>12357</v>
      </c>
      <c r="H55">
        <v>294</v>
      </c>
      <c r="I55">
        <v>126</v>
      </c>
      <c r="J55">
        <v>21.7766621771</v>
      </c>
      <c r="K55">
        <v>75.652014203500002</v>
      </c>
      <c r="L55">
        <v>1.7999265336000001</v>
      </c>
      <c r="M55">
        <v>0.77139708579999999</v>
      </c>
    </row>
    <row r="56" spans="1:13" x14ac:dyDescent="0.25">
      <c r="A56" t="s">
        <v>9810</v>
      </c>
      <c r="B56" t="s">
        <v>9808</v>
      </c>
      <c r="C56" t="s">
        <v>74</v>
      </c>
      <c r="D56">
        <v>34535</v>
      </c>
      <c r="E56">
        <v>27249</v>
      </c>
      <c r="F56">
        <v>3957</v>
      </c>
      <c r="G56">
        <v>22085</v>
      </c>
      <c r="H56">
        <v>966</v>
      </c>
      <c r="I56">
        <v>241</v>
      </c>
      <c r="J56">
        <v>14.5216338214</v>
      </c>
      <c r="K56">
        <v>81.048845829200005</v>
      </c>
      <c r="L56">
        <v>3.5450842232999999</v>
      </c>
      <c r="M56">
        <v>0.8844361261</v>
      </c>
    </row>
    <row r="57" spans="1:13" x14ac:dyDescent="0.25">
      <c r="A57" t="s">
        <v>9811</v>
      </c>
      <c r="B57" t="s">
        <v>9808</v>
      </c>
      <c r="C57" t="s">
        <v>77</v>
      </c>
      <c r="D57">
        <v>233</v>
      </c>
      <c r="E57">
        <v>155</v>
      </c>
      <c r="F57">
        <v>41</v>
      </c>
      <c r="G57">
        <v>107</v>
      </c>
      <c r="H57">
        <v>5</v>
      </c>
      <c r="I57">
        <v>2</v>
      </c>
      <c r="J57">
        <v>26.451612903200001</v>
      </c>
      <c r="K57">
        <v>69.032258064499999</v>
      </c>
      <c r="L57">
        <v>3.2258064516</v>
      </c>
      <c r="M57">
        <v>1.2903225806</v>
      </c>
    </row>
    <row r="58" spans="1:13" x14ac:dyDescent="0.25">
      <c r="A58" t="s">
        <v>15760</v>
      </c>
      <c r="B58" t="s">
        <v>15761</v>
      </c>
      <c r="C58" t="s">
        <v>72</v>
      </c>
      <c r="D58">
        <v>56748</v>
      </c>
      <c r="E58">
        <v>41314</v>
      </c>
      <c r="F58">
        <v>7233</v>
      </c>
      <c r="G58">
        <v>32610</v>
      </c>
      <c r="H58">
        <v>1143</v>
      </c>
      <c r="I58">
        <v>328</v>
      </c>
      <c r="J58">
        <v>17.507382485400001</v>
      </c>
      <c r="K58">
        <v>78.932081134699999</v>
      </c>
      <c r="L58">
        <v>2.7666166432999999</v>
      </c>
      <c r="M58">
        <v>0.79391973670000004</v>
      </c>
    </row>
    <row r="59" spans="1:13" x14ac:dyDescent="0.25">
      <c r="A59" t="s">
        <v>15762</v>
      </c>
      <c r="B59" t="s">
        <v>15761</v>
      </c>
      <c r="C59" t="s">
        <v>75</v>
      </c>
      <c r="D59">
        <v>23518</v>
      </c>
      <c r="E59">
        <v>15723</v>
      </c>
      <c r="F59">
        <v>3489</v>
      </c>
      <c r="G59">
        <v>11851</v>
      </c>
      <c r="H59">
        <v>271</v>
      </c>
      <c r="I59">
        <v>112</v>
      </c>
      <c r="J59">
        <v>22.190421675300001</v>
      </c>
      <c r="K59">
        <v>75.373656426899998</v>
      </c>
      <c r="L59">
        <v>1.7235896457</v>
      </c>
      <c r="M59">
        <v>0.71233225209999995</v>
      </c>
    </row>
    <row r="60" spans="1:13" x14ac:dyDescent="0.25">
      <c r="A60" t="s">
        <v>15763</v>
      </c>
      <c r="B60" t="s">
        <v>15761</v>
      </c>
      <c r="C60" t="s">
        <v>74</v>
      </c>
      <c r="D60">
        <v>33004</v>
      </c>
      <c r="E60">
        <v>25452</v>
      </c>
      <c r="F60">
        <v>3709</v>
      </c>
      <c r="G60">
        <v>20659</v>
      </c>
      <c r="H60">
        <v>870</v>
      </c>
      <c r="I60">
        <v>214</v>
      </c>
      <c r="J60">
        <v>14.5725286814</v>
      </c>
      <c r="K60">
        <v>81.168473990300001</v>
      </c>
      <c r="L60">
        <v>3.4181989628</v>
      </c>
      <c r="M60">
        <v>0.84079836559999999</v>
      </c>
    </row>
    <row r="61" spans="1:13" x14ac:dyDescent="0.25">
      <c r="A61" t="s">
        <v>15764</v>
      </c>
      <c r="B61" t="s">
        <v>15761</v>
      </c>
      <c r="C61" t="s">
        <v>77</v>
      </c>
      <c r="D61">
        <v>226</v>
      </c>
      <c r="E61">
        <v>139</v>
      </c>
      <c r="F61">
        <v>35</v>
      </c>
      <c r="G61">
        <v>100</v>
      </c>
      <c r="H61">
        <v>2</v>
      </c>
      <c r="I61">
        <v>2</v>
      </c>
      <c r="J61">
        <v>25.179856115100002</v>
      </c>
      <c r="K61">
        <v>71.942446043199993</v>
      </c>
      <c r="L61">
        <v>1.4388489208999999</v>
      </c>
      <c r="M61">
        <v>1.4388489208999999</v>
      </c>
    </row>
  </sheetData>
  <sheetProtection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2:P24"/>
  <sheetViews>
    <sheetView showGridLines="0" zoomScaleNormal="100" workbookViewId="0">
      <selection activeCell="C5" sqref="C5:E5"/>
    </sheetView>
  </sheetViews>
  <sheetFormatPr defaultRowHeight="13.2" x14ac:dyDescent="0.25"/>
  <cols>
    <col min="1" max="1" width="2.88671875" customWidth="1"/>
    <col min="2" max="2" width="27.33203125" customWidth="1"/>
    <col min="3" max="6" width="11.5546875" customWidth="1"/>
    <col min="7" max="7" width="13.6640625" customWidth="1"/>
    <col min="8" max="8" width="11.5546875" customWidth="1"/>
    <col min="9" max="10" width="11.6640625" customWidth="1"/>
    <col min="11" max="11" width="13.88671875" customWidth="1"/>
    <col min="12" max="12" width="11.6640625" customWidth="1"/>
  </cols>
  <sheetData>
    <row r="2" spans="1:16" ht="15.6" customHeight="1" x14ac:dyDescent="0.25">
      <c r="B2" s="2" t="s">
        <v>9812</v>
      </c>
      <c r="C2" s="63"/>
      <c r="D2" s="63"/>
      <c r="E2" s="63"/>
      <c r="F2" s="64"/>
      <c r="G2" s="64"/>
      <c r="I2" s="52"/>
      <c r="J2" s="52"/>
    </row>
    <row r="3" spans="1:16" ht="13.95" customHeight="1" x14ac:dyDescent="0.25">
      <c r="A3" s="57"/>
      <c r="B3" s="114" t="str">
        <f>TEXT('Drop down Values'!B3,"dd mmmm yyyy")</f>
        <v>31 March 2021</v>
      </c>
      <c r="C3" s="63"/>
      <c r="D3" s="63"/>
      <c r="E3" s="63"/>
      <c r="F3" s="64"/>
      <c r="G3" s="64"/>
      <c r="H3" s="57"/>
      <c r="I3" s="52"/>
      <c r="J3" s="52"/>
      <c r="K3" s="57"/>
      <c r="L3" s="57"/>
      <c r="M3" s="57"/>
    </row>
    <row r="4" spans="1:16" ht="13.2" customHeight="1" x14ac:dyDescent="0.25">
      <c r="A4" s="57"/>
      <c r="B4" s="114"/>
      <c r="C4" s="147"/>
      <c r="D4" s="147"/>
      <c r="E4" s="147"/>
      <c r="F4" s="64"/>
      <c r="G4" s="64"/>
      <c r="H4" s="57"/>
      <c r="I4" s="52"/>
      <c r="J4" s="52"/>
      <c r="K4" s="57"/>
      <c r="L4" s="57"/>
      <c r="M4" s="57"/>
    </row>
    <row r="5" spans="1:16" ht="13.2" customHeight="1" x14ac:dyDescent="0.25">
      <c r="A5" s="196"/>
      <c r="B5" s="197" t="s">
        <v>9813</v>
      </c>
      <c r="C5" s="691" t="s">
        <v>72</v>
      </c>
      <c r="D5" s="692"/>
      <c r="E5" s="693"/>
      <c r="F5" s="198"/>
      <c r="G5" s="199"/>
      <c r="H5" s="200"/>
      <c r="I5" s="201"/>
      <c r="J5" s="202"/>
      <c r="K5" s="203"/>
      <c r="L5" s="200"/>
      <c r="M5" s="204"/>
    </row>
    <row r="6" spans="1:16" x14ac:dyDescent="0.25">
      <c r="A6" s="57"/>
      <c r="B6" s="1"/>
      <c r="C6" s="57"/>
      <c r="D6" s="151"/>
      <c r="E6" s="151"/>
      <c r="F6" s="151"/>
      <c r="G6" s="151"/>
      <c r="H6" s="151"/>
      <c r="I6" s="57"/>
      <c r="J6" s="151"/>
      <c r="K6" s="151"/>
      <c r="L6" s="151"/>
      <c r="M6" s="57"/>
    </row>
    <row r="7" spans="1:16" x14ac:dyDescent="0.25">
      <c r="A7" s="132"/>
      <c r="B7" s="153"/>
      <c r="C7" s="688" t="s">
        <v>4034</v>
      </c>
      <c r="D7" s="688"/>
      <c r="E7" s="688"/>
      <c r="F7" s="688"/>
      <c r="G7" s="688"/>
      <c r="H7" s="694"/>
      <c r="I7" s="688" t="s">
        <v>9814</v>
      </c>
      <c r="J7" s="688"/>
      <c r="K7" s="688"/>
      <c r="L7" s="688"/>
      <c r="M7" s="205"/>
    </row>
    <row r="8" spans="1:16" ht="39.6" x14ac:dyDescent="0.25">
      <c r="B8" s="206"/>
      <c r="C8" s="207" t="s">
        <v>290</v>
      </c>
      <c r="D8" s="207" t="s">
        <v>9736</v>
      </c>
      <c r="E8" s="207" t="s">
        <v>4040</v>
      </c>
      <c r="F8" s="207" t="s">
        <v>4041</v>
      </c>
      <c r="G8" s="207" t="s">
        <v>4042</v>
      </c>
      <c r="H8" s="208" t="s">
        <v>4043</v>
      </c>
      <c r="I8" s="207" t="s">
        <v>4040</v>
      </c>
      <c r="J8" s="207" t="s">
        <v>4041</v>
      </c>
      <c r="K8" s="207" t="s">
        <v>4042</v>
      </c>
      <c r="L8" s="207" t="s">
        <v>4043</v>
      </c>
      <c r="M8" s="209"/>
    </row>
    <row r="9" spans="1:16" x14ac:dyDescent="0.25">
      <c r="B9" s="206" t="s">
        <v>15761</v>
      </c>
      <c r="C9" s="158">
        <f>VLOOKUP($B9&amp;$C$5,HistoricEYROE,4,FALSE)</f>
        <v>56748</v>
      </c>
      <c r="D9" s="158">
        <f t="shared" ref="D9:D18" si="0">VLOOKUP($B9&amp;$C$5,HistoricEYROE,5,FALSE)</f>
        <v>41314</v>
      </c>
      <c r="E9" s="158">
        <f t="shared" ref="E9:E18" si="1">VLOOKUP($B9&amp;$C$5,HistoricEYROE,6,FALSE)</f>
        <v>7233</v>
      </c>
      <c r="F9" s="158">
        <f t="shared" ref="F9:F18" si="2">VLOOKUP($B9&amp;$C$5,HistoricEYROE,7,FALSE)</f>
        <v>32610</v>
      </c>
      <c r="G9" s="158">
        <f t="shared" ref="G9:G18" si="3">VLOOKUP($B9&amp;$C$5,HistoricEYROE,8,FALSE)</f>
        <v>1143</v>
      </c>
      <c r="H9" s="210">
        <f t="shared" ref="H9:H18" si="4">VLOOKUP($B9&amp;$C$5,HistoricEYROE,9,FALSE)</f>
        <v>328</v>
      </c>
      <c r="I9" s="158">
        <f>IF($D9 &lt;1, "-",E9/$D9*100)</f>
        <v>17.507382485356054</v>
      </c>
      <c r="J9" s="158">
        <f t="shared" ref="J9:L9" si="5">IF($D9 &lt;1, "-",F9/$D9*100)</f>
        <v>78.932081134724314</v>
      </c>
      <c r="K9" s="158">
        <f t="shared" si="5"/>
        <v>2.7666166432686259</v>
      </c>
      <c r="L9" s="158">
        <f t="shared" si="5"/>
        <v>0.79391973665101423</v>
      </c>
      <c r="M9" s="209"/>
    </row>
    <row r="10" spans="1:16" ht="15.6" customHeight="1" x14ac:dyDescent="0.25">
      <c r="B10" s="361" t="s">
        <v>9808</v>
      </c>
      <c r="C10" s="164">
        <f t="shared" ref="C10:C18" si="6">VLOOKUP($B10&amp;$C$5,HistoricEYROE,4,FALSE)</f>
        <v>58569</v>
      </c>
      <c r="D10" s="164">
        <f t="shared" si="0"/>
        <v>43738</v>
      </c>
      <c r="E10" s="164">
        <f t="shared" si="1"/>
        <v>7555</v>
      </c>
      <c r="F10" s="164">
        <f t="shared" si="2"/>
        <v>34549</v>
      </c>
      <c r="G10" s="164">
        <f t="shared" si="3"/>
        <v>1265</v>
      </c>
      <c r="H10" s="214">
        <f t="shared" si="4"/>
        <v>369</v>
      </c>
      <c r="I10" s="164">
        <f>IF($D10 &lt;1, "-",E10/$D10*100)</f>
        <v>17.273309250537292</v>
      </c>
      <c r="J10" s="164">
        <f t="shared" ref="J10" si="7">IF($D10 &lt;1, "-",F10/$D10*100)</f>
        <v>78.990808907586086</v>
      </c>
      <c r="K10" s="164">
        <f t="shared" ref="K10" si="8">IF($D10 &lt;1, "-",G10/$D10*100)</f>
        <v>2.8922218665691162</v>
      </c>
      <c r="L10" s="164">
        <f t="shared" ref="L10" si="9">IF($D10 &lt;1, "-",H10/$D10*100)</f>
        <v>0.84365997530751291</v>
      </c>
      <c r="M10" s="209"/>
    </row>
    <row r="11" spans="1:16" x14ac:dyDescent="0.25">
      <c r="B11" s="212" t="s">
        <v>9788</v>
      </c>
      <c r="C11" s="164">
        <f t="shared" si="6"/>
        <v>61162</v>
      </c>
      <c r="D11" s="213">
        <f t="shared" si="0"/>
        <v>49782</v>
      </c>
      <c r="E11" s="164">
        <f t="shared" si="1"/>
        <v>9842</v>
      </c>
      <c r="F11" s="164">
        <f t="shared" si="2"/>
        <v>37761</v>
      </c>
      <c r="G11" s="164">
        <f t="shared" si="3"/>
        <v>1665</v>
      </c>
      <c r="H11" s="214">
        <f t="shared" si="4"/>
        <v>514</v>
      </c>
      <c r="I11" s="164">
        <f>IF($D11 &lt;1, "-",E11/$D11*100)</f>
        <v>19.77019806355711</v>
      </c>
      <c r="J11" s="164">
        <f t="shared" ref="J11:L11" si="10">IF($D11 &lt;1, "-",F11/$D11*100)</f>
        <v>75.85271784982524</v>
      </c>
      <c r="K11" s="164">
        <f t="shared" si="10"/>
        <v>3.344582379173195</v>
      </c>
      <c r="L11" s="164">
        <f t="shared" si="10"/>
        <v>1.0325017074444578</v>
      </c>
      <c r="M11" s="209"/>
    </row>
    <row r="12" spans="1:16" ht="13.2" customHeight="1" x14ac:dyDescent="0.25">
      <c r="A12" s="211"/>
      <c r="B12" s="212" t="s">
        <v>9778</v>
      </c>
      <c r="C12" s="164">
        <f t="shared" si="6"/>
        <v>63460</v>
      </c>
      <c r="D12" s="213">
        <f t="shared" si="0"/>
        <v>51202</v>
      </c>
      <c r="E12" s="164">
        <f t="shared" si="1"/>
        <v>9741</v>
      </c>
      <c r="F12" s="164">
        <f t="shared" si="2"/>
        <v>38667</v>
      </c>
      <c r="G12" s="164">
        <f t="shared" si="3"/>
        <v>2256</v>
      </c>
      <c r="H12" s="214">
        <f t="shared" si="4"/>
        <v>538</v>
      </c>
      <c r="I12" s="164">
        <f t="shared" ref="I12:I18" si="11">VLOOKUP($B12&amp;$C$5,HistoricEYROE,10,FALSE)</f>
        <v>19.0246474747</v>
      </c>
      <c r="J12" s="164">
        <f t="shared" ref="J12:J18" si="12">VLOOKUP($B12&amp;$C$5,HistoricEYROE,11,FALSE)</f>
        <v>75.518534432199999</v>
      </c>
      <c r="K12" s="164">
        <f t="shared" ref="K12:K18" si="13">VLOOKUP($B12&amp;$C$5,HistoricEYROE,12,FALSE)</f>
        <v>4.4060778876000004</v>
      </c>
      <c r="L12" s="164">
        <f t="shared" ref="L12:L18" si="14">VLOOKUP($B12&amp;$C$5,HistoricEYROE,13,FALSE)</f>
        <v>1.0507402054999999</v>
      </c>
      <c r="M12" s="215"/>
      <c r="P12" s="164"/>
    </row>
    <row r="13" spans="1:16" ht="13.2" customHeight="1" x14ac:dyDescent="0.25">
      <c r="A13" s="211"/>
      <c r="B13" s="212" t="s">
        <v>9768</v>
      </c>
      <c r="C13" s="164">
        <f t="shared" si="6"/>
        <v>65422</v>
      </c>
      <c r="D13" s="213">
        <f t="shared" si="0"/>
        <v>52498</v>
      </c>
      <c r="E13" s="164">
        <f t="shared" si="1"/>
        <v>9045</v>
      </c>
      <c r="F13" s="164">
        <f t="shared" si="2"/>
        <v>40121</v>
      </c>
      <c r="G13" s="164">
        <f t="shared" si="3"/>
        <v>2794</v>
      </c>
      <c r="H13" s="214">
        <f t="shared" si="4"/>
        <v>538</v>
      </c>
      <c r="I13" s="164">
        <f t="shared" si="11"/>
        <v>17.229227780106001</v>
      </c>
      <c r="J13" s="164">
        <f t="shared" si="12"/>
        <v>76.423863766238995</v>
      </c>
      <c r="K13" s="164">
        <f t="shared" si="13"/>
        <v>5.322107508857</v>
      </c>
      <c r="L13" s="164">
        <f t="shared" si="14"/>
        <v>1.024800944798</v>
      </c>
      <c r="M13" s="215"/>
      <c r="P13" s="164"/>
    </row>
    <row r="14" spans="1:16" ht="13.2" customHeight="1" x14ac:dyDescent="0.25">
      <c r="A14" s="211"/>
      <c r="B14" s="212" t="s">
        <v>9763</v>
      </c>
      <c r="C14" s="164">
        <f t="shared" si="6"/>
        <v>67254</v>
      </c>
      <c r="D14" s="213">
        <f t="shared" si="0"/>
        <v>55290</v>
      </c>
      <c r="E14" s="164">
        <f t="shared" si="1"/>
        <v>8121</v>
      </c>
      <c r="F14" s="164">
        <f t="shared" si="2"/>
        <v>42183</v>
      </c>
      <c r="G14" s="164">
        <f t="shared" si="3"/>
        <v>4438</v>
      </c>
      <c r="H14" s="214">
        <f t="shared" si="4"/>
        <v>548</v>
      </c>
      <c r="I14" s="164">
        <f t="shared" si="11"/>
        <v>14.688008681497999</v>
      </c>
      <c r="J14" s="164">
        <f t="shared" si="12"/>
        <v>76.294085729787994</v>
      </c>
      <c r="K14" s="164">
        <f t="shared" si="13"/>
        <v>8.0267679508050005</v>
      </c>
      <c r="L14" s="164">
        <f t="shared" si="14"/>
        <v>0.991137637909</v>
      </c>
      <c r="M14" s="215"/>
    </row>
    <row r="15" spans="1:16" ht="13.2" customHeight="1" x14ac:dyDescent="0.25">
      <c r="A15" s="216"/>
      <c r="B15" s="217" t="s">
        <v>9758</v>
      </c>
      <c r="C15" s="164">
        <f t="shared" si="6"/>
        <v>71312</v>
      </c>
      <c r="D15" s="219">
        <f t="shared" si="0"/>
        <v>58809</v>
      </c>
      <c r="E15" s="218">
        <f t="shared" si="1"/>
        <v>8656</v>
      </c>
      <c r="F15" s="218">
        <f t="shared" si="2"/>
        <v>41275</v>
      </c>
      <c r="G15" s="218">
        <f t="shared" si="3"/>
        <v>8211</v>
      </c>
      <c r="H15" s="220">
        <f t="shared" si="4"/>
        <v>667</v>
      </c>
      <c r="I15" s="218">
        <f t="shared" si="11"/>
        <v>14.718835552381</v>
      </c>
      <c r="J15" s="218">
        <f t="shared" si="12"/>
        <v>70.184835654406996</v>
      </c>
      <c r="K15" s="218">
        <f t="shared" si="13"/>
        <v>13.962148650716999</v>
      </c>
      <c r="L15" s="218">
        <f t="shared" si="14"/>
        <v>1.134180142495</v>
      </c>
      <c r="M15" s="221"/>
    </row>
    <row r="16" spans="1:16" ht="13.2" customHeight="1" x14ac:dyDescent="0.25">
      <c r="A16" s="216"/>
      <c r="B16" s="217" t="s">
        <v>9753</v>
      </c>
      <c r="C16" s="164">
        <f t="shared" si="6"/>
        <v>76131</v>
      </c>
      <c r="D16" s="219">
        <f t="shared" si="0"/>
        <v>65301</v>
      </c>
      <c r="E16" s="218">
        <f t="shared" si="1"/>
        <v>7789</v>
      </c>
      <c r="F16" s="218">
        <f>VLOOKUP($B16&amp;$C$5,HistoricEYROE,7,FALSE)</f>
        <v>44541</v>
      </c>
      <c r="G16" s="218">
        <f t="shared" si="3"/>
        <v>11868</v>
      </c>
      <c r="H16" s="220">
        <f t="shared" si="4"/>
        <v>1103</v>
      </c>
      <c r="I16" s="218">
        <f t="shared" si="11"/>
        <v>11.927841840094001</v>
      </c>
      <c r="J16" s="218">
        <f t="shared" si="12"/>
        <v>68.208756374328004</v>
      </c>
      <c r="K16" s="218">
        <f t="shared" si="13"/>
        <v>18.174300546699001</v>
      </c>
      <c r="L16" s="218">
        <f t="shared" si="14"/>
        <v>1.689101238878</v>
      </c>
      <c r="M16" s="221"/>
    </row>
    <row r="17" spans="1:13" ht="13.2" customHeight="1" x14ac:dyDescent="0.25">
      <c r="A17" s="216"/>
      <c r="B17" s="217" t="s">
        <v>9748</v>
      </c>
      <c r="C17" s="164">
        <f t="shared" si="6"/>
        <v>79992</v>
      </c>
      <c r="D17" s="219">
        <f t="shared" si="0"/>
        <v>67349</v>
      </c>
      <c r="E17" s="218">
        <f t="shared" si="1"/>
        <v>7918</v>
      </c>
      <c r="F17" s="218">
        <f t="shared" si="2"/>
        <v>44061</v>
      </c>
      <c r="G17" s="218">
        <f t="shared" si="3"/>
        <v>14397</v>
      </c>
      <c r="H17" s="220">
        <f t="shared" si="4"/>
        <v>973</v>
      </c>
      <c r="I17" s="218">
        <f t="shared" si="11"/>
        <v>11.756670477661</v>
      </c>
      <c r="J17" s="218">
        <f t="shared" si="12"/>
        <v>65.421906784065001</v>
      </c>
      <c r="K17" s="218">
        <f t="shared" si="13"/>
        <v>21.376709379501001</v>
      </c>
      <c r="L17" s="218">
        <f t="shared" si="14"/>
        <v>1.4447133587729999</v>
      </c>
      <c r="M17" s="221"/>
    </row>
    <row r="18" spans="1:13" ht="13.2" customHeight="1" x14ac:dyDescent="0.25">
      <c r="A18" s="216"/>
      <c r="B18" s="217" t="s">
        <v>9743</v>
      </c>
      <c r="C18" s="164">
        <f t="shared" si="6"/>
        <v>81920</v>
      </c>
      <c r="D18" s="219">
        <f t="shared" si="0"/>
        <v>66968</v>
      </c>
      <c r="E18" s="218">
        <f t="shared" si="1"/>
        <v>7813</v>
      </c>
      <c r="F18" s="218">
        <f t="shared" si="2"/>
        <v>41723</v>
      </c>
      <c r="G18" s="218">
        <f t="shared" si="3"/>
        <v>16974</v>
      </c>
      <c r="H18" s="220">
        <f t="shared" si="4"/>
        <v>458</v>
      </c>
      <c r="I18" s="218">
        <f t="shared" si="11"/>
        <v>11.666766216700999</v>
      </c>
      <c r="J18" s="218">
        <f t="shared" si="12"/>
        <v>62.302890932982997</v>
      </c>
      <c r="K18" s="218">
        <f t="shared" si="13"/>
        <v>25.346434117788</v>
      </c>
      <c r="L18" s="218">
        <f t="shared" si="14"/>
        <v>0.68390873252899997</v>
      </c>
      <c r="M18" s="221"/>
    </row>
    <row r="19" spans="1:13" x14ac:dyDescent="0.25">
      <c r="B19" s="222"/>
      <c r="C19" s="222"/>
      <c r="D19" s="223"/>
      <c r="E19" s="223"/>
      <c r="F19" s="223"/>
      <c r="G19" s="223"/>
      <c r="H19" s="224"/>
      <c r="I19" s="223"/>
      <c r="J19" s="223"/>
      <c r="K19" s="223"/>
      <c r="L19" s="223"/>
      <c r="M19" s="221"/>
    </row>
    <row r="20" spans="1:13" x14ac:dyDescent="0.25">
      <c r="B20" s="140"/>
      <c r="C20" s="140"/>
      <c r="D20" s="225"/>
      <c r="E20" s="225"/>
      <c r="F20" s="225"/>
      <c r="G20" s="225"/>
      <c r="H20" s="225"/>
      <c r="I20" s="225"/>
      <c r="J20" s="695" t="s">
        <v>9815</v>
      </c>
      <c r="K20" s="695"/>
      <c r="L20" s="695"/>
      <c r="M20" s="145"/>
    </row>
    <row r="21" spans="1:13" x14ac:dyDescent="0.25">
      <c r="A21" s="45"/>
      <c r="B21" s="46" t="s">
        <v>3997</v>
      </c>
      <c r="C21" s="142"/>
      <c r="D21" s="142"/>
      <c r="E21" s="142"/>
      <c r="F21" s="142"/>
      <c r="G21" s="142"/>
      <c r="H21" s="142"/>
      <c r="I21" s="142"/>
      <c r="J21" s="142"/>
      <c r="K21" s="142"/>
      <c r="L21" s="142"/>
      <c r="M21" s="142"/>
    </row>
    <row r="22" spans="1:13" x14ac:dyDescent="0.25">
      <c r="A22" s="45"/>
      <c r="B22" s="696" t="s">
        <v>9816</v>
      </c>
      <c r="C22" s="696"/>
      <c r="D22" s="696"/>
      <c r="E22" s="696"/>
      <c r="F22" s="696"/>
      <c r="G22" s="696"/>
      <c r="H22" s="696"/>
      <c r="I22" s="696"/>
      <c r="J22" s="696"/>
      <c r="K22" s="696"/>
      <c r="L22" s="696"/>
      <c r="M22" s="226"/>
    </row>
    <row r="23" spans="1:13" x14ac:dyDescent="0.25">
      <c r="B23" s="227" t="s">
        <v>9817</v>
      </c>
      <c r="C23" s="228"/>
      <c r="D23" s="228"/>
      <c r="E23" s="228"/>
      <c r="F23" s="228"/>
      <c r="G23" s="228"/>
      <c r="H23" s="229"/>
      <c r="I23" s="230"/>
      <c r="J23" s="230"/>
      <c r="K23" s="230"/>
      <c r="L23" s="230"/>
      <c r="M23" s="231"/>
    </row>
    <row r="24" spans="1:13" x14ac:dyDescent="0.25">
      <c r="B24" s="690"/>
      <c r="C24" s="690"/>
      <c r="D24" s="232"/>
      <c r="E24" s="232"/>
      <c r="F24" s="232"/>
      <c r="G24" s="232"/>
      <c r="H24" s="232"/>
      <c r="I24" s="233"/>
      <c r="J24" s="234"/>
      <c r="K24" s="233"/>
      <c r="L24" s="233"/>
      <c r="M24" s="231"/>
    </row>
  </sheetData>
  <sheetProtection sheet="1" objects="1" scenarios="1"/>
  <mergeCells count="6">
    <mergeCell ref="B24:C24"/>
    <mergeCell ref="C5:E5"/>
    <mergeCell ref="C7:H7"/>
    <mergeCell ref="I7:L7"/>
    <mergeCell ref="J20:L20"/>
    <mergeCell ref="B22:L22"/>
  </mergeCells>
  <dataValidations count="1">
    <dataValidation type="list" allowBlank="1" showInputMessage="1" showErrorMessage="1" sqref="C5:E5" xr:uid="{00000000-0002-0000-1000-000000000000}">
      <formula1>EYR_provision</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2:M40"/>
  <sheetViews>
    <sheetView showGridLines="0" zoomScaleNormal="100" workbookViewId="0">
      <selection activeCell="C5" sqref="C5:E5"/>
    </sheetView>
  </sheetViews>
  <sheetFormatPr defaultRowHeight="13.2" x14ac:dyDescent="0.25"/>
  <cols>
    <col min="1" max="1" width="2.88671875" customWidth="1"/>
    <col min="2" max="2" width="35.33203125" customWidth="1"/>
    <col min="3" max="6" width="11.5546875" customWidth="1"/>
    <col min="7" max="7" width="11.88671875" customWidth="1"/>
    <col min="8" max="10" width="11.5546875" customWidth="1"/>
    <col min="11" max="11" width="11.88671875" customWidth="1"/>
    <col min="12" max="12" width="11.5546875" customWidth="1"/>
  </cols>
  <sheetData>
    <row r="2" spans="1:13" ht="16.95" customHeight="1" x14ac:dyDescent="0.25">
      <c r="B2" s="2" t="s">
        <v>9818</v>
      </c>
      <c r="C2" s="63"/>
      <c r="D2" s="63"/>
      <c r="E2" s="63"/>
      <c r="F2" s="64"/>
      <c r="G2" s="64"/>
      <c r="I2" s="52"/>
      <c r="J2" s="52"/>
    </row>
    <row r="3" spans="1:13" ht="13.8" x14ac:dyDescent="0.25">
      <c r="A3" s="57"/>
      <c r="B3" s="114" t="str">
        <f>TEXT('Drop down Values'!B3,"dd mmmm yyyy")</f>
        <v>31 March 2021</v>
      </c>
      <c r="C3" s="63"/>
      <c r="D3" s="63"/>
      <c r="E3" s="63"/>
      <c r="F3" s="64"/>
      <c r="G3" s="64"/>
      <c r="H3" s="57"/>
      <c r="I3" s="52"/>
      <c r="J3" s="52"/>
      <c r="K3" s="57"/>
      <c r="L3" s="57"/>
      <c r="M3" s="57"/>
    </row>
    <row r="4" spans="1:13" ht="13.8" x14ac:dyDescent="0.25">
      <c r="A4" s="57"/>
      <c r="B4" s="114"/>
      <c r="C4" s="147"/>
      <c r="D4" s="147"/>
      <c r="E4" s="147"/>
      <c r="F4" s="64"/>
      <c r="G4" s="64"/>
      <c r="H4" s="57"/>
      <c r="I4" s="52"/>
      <c r="J4" s="52"/>
      <c r="K4" s="57"/>
      <c r="L4" s="57"/>
      <c r="M4" s="57"/>
    </row>
    <row r="5" spans="1:13" ht="12.6" customHeight="1" x14ac:dyDescent="0.25">
      <c r="A5" s="196"/>
      <c r="B5" s="197" t="s">
        <v>3989</v>
      </c>
      <c r="C5" s="691" t="s">
        <v>92</v>
      </c>
      <c r="D5" s="692"/>
      <c r="E5" s="693"/>
      <c r="F5" s="198"/>
      <c r="G5" s="199"/>
      <c r="H5" s="200"/>
      <c r="I5" s="201"/>
      <c r="J5" s="202"/>
      <c r="K5" s="203"/>
      <c r="L5" s="200"/>
      <c r="M5" s="204"/>
    </row>
    <row r="6" spans="1:13" x14ac:dyDescent="0.25">
      <c r="A6" s="57"/>
      <c r="B6" s="1"/>
      <c r="C6" s="57"/>
      <c r="D6" s="151"/>
      <c r="E6" s="151"/>
      <c r="F6" s="151"/>
      <c r="G6" s="151"/>
      <c r="H6" s="151"/>
      <c r="I6" s="57"/>
      <c r="J6" s="151"/>
      <c r="K6" s="151"/>
      <c r="L6" s="151"/>
      <c r="M6" s="57"/>
    </row>
    <row r="7" spans="1:13" x14ac:dyDescent="0.25">
      <c r="A7" s="132"/>
      <c r="B7" s="153"/>
      <c r="C7" s="697" t="s">
        <v>4034</v>
      </c>
      <c r="D7" s="697"/>
      <c r="E7" s="697"/>
      <c r="F7" s="697"/>
      <c r="G7" s="697"/>
      <c r="H7" s="698"/>
      <c r="I7" s="697" t="s">
        <v>9814</v>
      </c>
      <c r="J7" s="697"/>
      <c r="K7" s="697"/>
      <c r="L7" s="697"/>
      <c r="M7" s="205"/>
    </row>
    <row r="8" spans="1:13" ht="39.6" customHeight="1" x14ac:dyDescent="0.25">
      <c r="B8" s="237"/>
      <c r="C8" s="238" t="s">
        <v>290</v>
      </c>
      <c r="D8" s="238" t="s">
        <v>9736</v>
      </c>
      <c r="E8" s="238" t="s">
        <v>4040</v>
      </c>
      <c r="F8" s="238" t="s">
        <v>4041</v>
      </c>
      <c r="G8" s="238" t="s">
        <v>4042</v>
      </c>
      <c r="H8" s="239" t="s">
        <v>4043</v>
      </c>
      <c r="I8" s="238" t="s">
        <v>4040</v>
      </c>
      <c r="J8" s="238" t="s">
        <v>4041</v>
      </c>
      <c r="K8" s="238" t="s">
        <v>4042</v>
      </c>
      <c r="L8" s="238" t="s">
        <v>4043</v>
      </c>
      <c r="M8" s="207"/>
    </row>
    <row r="9" spans="1:13" ht="37.950000000000003" customHeight="1" x14ac:dyDescent="0.25">
      <c r="B9" s="240" t="s">
        <v>4066</v>
      </c>
      <c r="C9" s="237"/>
      <c r="D9" s="241"/>
      <c r="E9" s="241"/>
      <c r="F9" s="241"/>
      <c r="G9" s="241"/>
      <c r="H9" s="242"/>
      <c r="I9" s="241"/>
      <c r="J9" s="241"/>
      <c r="K9" s="241"/>
      <c r="L9" s="241"/>
    </row>
    <row r="10" spans="1:13" ht="16.95" customHeight="1" x14ac:dyDescent="0.25">
      <c r="A10" s="243"/>
      <c r="B10" s="244" t="s">
        <v>72</v>
      </c>
      <c r="C10" s="158">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56748</v>
      </c>
      <c r="D10" s="158">
        <f>IF(ISERROR(VLOOKUP($B10&amp;$C$5&amp;$B$9,EYR_most_recent_outcomes,5,FALSE))=TRUE,0,VLOOKUP($B10&amp;$C$5&amp;$B$9,EYR_most_recent_outcomes,5,FALSE))</f>
        <v>41314</v>
      </c>
      <c r="E10" s="158">
        <f>IF(ISERROR(VLOOKUP($B10&amp;$C$5&amp;$B$9,EYR_most_recent_outcomes,6,FALSE))=TRUE,0,VLOOKUP($B10&amp;$C$5&amp;$B$9,EYR_most_recent_outcomes,6,FALSE))</f>
        <v>7233</v>
      </c>
      <c r="F10" s="158">
        <f>IF(ISERROR(VLOOKUP($B10&amp;$C$5&amp;$B$9,EYR_most_recent_outcomes,7,FALSE))=TRUE,0,VLOOKUP($B10&amp;$C$5&amp;$B$9,EYR_most_recent_outcomes,7,FALSE))</f>
        <v>32610</v>
      </c>
      <c r="G10" s="158">
        <f>IF(ISERROR(VLOOKUP($B10&amp;$C$5&amp;$B$9,EYR_most_recent_outcomes,8,FALSE))=TRUE,0,VLOOKUP($B10&amp;$C$5&amp;$B$9,EYR_most_recent_outcomes,8,FALSE))</f>
        <v>1143</v>
      </c>
      <c r="H10" s="210">
        <f>IF(ISERROR(VLOOKUP($B10&amp;$C$5&amp;$B$9,EYR_most_recent_outcomes,9,FALSE))=TRUE,0,VLOOKUP($B10&amp;$C$5&amp;$B$9,EYR_most_recent_outcomes,9,FALSE))</f>
        <v>328</v>
      </c>
      <c r="I10" s="158">
        <f>IF($D10 &lt;1, "-",E10/$D10*100)</f>
        <v>17.507382485356054</v>
      </c>
      <c r="J10" s="158">
        <f>IF($D10 &lt;1, "-",F10/$D10*100)</f>
        <v>78.932081134724314</v>
      </c>
      <c r="K10" s="158">
        <f>IF($D10 &lt;1, "-",G10/$D10*100)</f>
        <v>2.7666166432686259</v>
      </c>
      <c r="L10" s="158">
        <f>IF($D10 &lt;1, "-",H10/$D10*100)</f>
        <v>0.79391973665101423</v>
      </c>
      <c r="M10" s="245"/>
    </row>
    <row r="11" spans="1:13" x14ac:dyDescent="0.25">
      <c r="A11" s="216"/>
      <c r="B11" s="246" t="s">
        <v>74</v>
      </c>
      <c r="C11" s="164">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33004</v>
      </c>
      <c r="D11" s="164">
        <f>IF(ISERROR(VLOOKUP($B11&amp;$C$5&amp;$B$9,EYR_most_recent_outcomes,5,FALSE))=TRUE,0,VLOOKUP($B11&amp;$C$5&amp;$B$9,EYR_most_recent_outcomes,5,FALSE))</f>
        <v>25452</v>
      </c>
      <c r="E11" s="164">
        <f>IF(ISERROR(VLOOKUP($B11&amp;$C$5&amp;$B$9,EYR_most_recent_outcomes,6,FALSE))=TRUE,0,VLOOKUP($B11&amp;$C$5&amp;$B$9,EYR_most_recent_outcomes,6,FALSE))</f>
        <v>3709</v>
      </c>
      <c r="F11" s="164">
        <f>IF(ISERROR(VLOOKUP($B11&amp;$C$5&amp;$B$9,EYR_most_recent_outcomes,7,FALSE))=TRUE,0,VLOOKUP($B11&amp;$C$5&amp;$B$9,EYR_most_recent_outcomes,7,FALSE))</f>
        <v>20659</v>
      </c>
      <c r="G11" s="164">
        <f>IF(ISERROR(VLOOKUP($B11&amp;$C$5&amp;$B$9,EYR_most_recent_outcomes,8,FALSE))=TRUE,0,VLOOKUP($B11&amp;$C$5&amp;$B$9,EYR_most_recent_outcomes,8,FALSE))</f>
        <v>870</v>
      </c>
      <c r="H11" s="214">
        <f>IF(ISERROR(VLOOKUP($B11&amp;$C$5&amp;$B$9,EYR_most_recent_outcomes,9,FALSE))=TRUE,0,VLOOKUP($B11&amp;$C$5&amp;$B$9,EYR_most_recent_outcomes,9,FALSE))</f>
        <v>214</v>
      </c>
      <c r="I11" s="164">
        <f t="shared" ref="I11:L13" si="0">IF($D11 &lt;1, "-",E11/$D11*100)</f>
        <v>14.572528681439573</v>
      </c>
      <c r="J11" s="164">
        <f t="shared" si="0"/>
        <v>81.168473990256174</v>
      </c>
      <c r="K11" s="164">
        <f t="shared" si="0"/>
        <v>3.4181989627534182</v>
      </c>
      <c r="L11" s="164">
        <f t="shared" si="0"/>
        <v>0.84079836555084086</v>
      </c>
      <c r="M11" s="247"/>
    </row>
    <row r="12" spans="1:13" x14ac:dyDescent="0.25">
      <c r="A12" s="216"/>
      <c r="B12" s="248" t="s">
        <v>75</v>
      </c>
      <c r="C12" s="164">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23518</v>
      </c>
      <c r="D12" s="164">
        <f>IF(ISERROR(VLOOKUP($B12&amp;$C$5&amp;$B$9,EYR_most_recent_outcomes,5,FALSE))=TRUE,0,VLOOKUP($B12&amp;$C$5&amp;$B$9,EYR_most_recent_outcomes,5,FALSE))</f>
        <v>15723</v>
      </c>
      <c r="E12" s="164">
        <f>IF(ISERROR(VLOOKUP($B12&amp;$C$5&amp;$B$9,EYR_most_recent_outcomes,6,FALSE))=TRUE,0,VLOOKUP($B12&amp;$C$5&amp;$B$9,EYR_most_recent_outcomes,6,FALSE))</f>
        <v>3489</v>
      </c>
      <c r="F12" s="164">
        <f>IF(ISERROR(VLOOKUP($B12&amp;$C$5&amp;$B$9,EYR_most_recent_outcomes,7,FALSE))=TRUE,0,VLOOKUP($B12&amp;$C$5&amp;$B$9,EYR_most_recent_outcomes,7,FALSE))</f>
        <v>11851</v>
      </c>
      <c r="G12" s="164">
        <f>IF(ISERROR(VLOOKUP($B12&amp;$C$5&amp;$B$9,EYR_most_recent_outcomes,8,FALSE))=TRUE,0,VLOOKUP($B12&amp;$C$5&amp;$B$9,EYR_most_recent_outcomes,8,FALSE))</f>
        <v>271</v>
      </c>
      <c r="H12" s="214">
        <f>IF(ISERROR(VLOOKUP($B12&amp;$C$5&amp;$B$9,EYR_most_recent_outcomes,9,FALSE))=TRUE,0,VLOOKUP($B12&amp;$C$5&amp;$B$9,EYR_most_recent_outcomes,9,FALSE))</f>
        <v>112</v>
      </c>
      <c r="I12" s="164">
        <f t="shared" si="0"/>
        <v>22.190421675252814</v>
      </c>
      <c r="J12" s="164">
        <f t="shared" si="0"/>
        <v>75.373656426890548</v>
      </c>
      <c r="K12" s="164">
        <f t="shared" si="0"/>
        <v>1.7235896457419069</v>
      </c>
      <c r="L12" s="164">
        <f t="shared" si="0"/>
        <v>0.71233225211473639</v>
      </c>
      <c r="M12" s="247"/>
    </row>
    <row r="13" spans="1:13" x14ac:dyDescent="0.25">
      <c r="A13" s="216"/>
      <c r="B13" s="248" t="s">
        <v>77</v>
      </c>
      <c r="C13" s="164">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226</v>
      </c>
      <c r="D13" s="164">
        <f>IF(ISERROR(VLOOKUP($B13&amp;$C$5&amp;$B$9,EYR_most_recent_outcomes,5,FALSE))=TRUE,0,VLOOKUP($B13&amp;$C$5&amp;$B$9,EYR_most_recent_outcomes,5,FALSE))</f>
        <v>139</v>
      </c>
      <c r="E13" s="164">
        <f>IF(ISERROR(VLOOKUP($B13&amp;$C$5&amp;$B$9,EYR_most_recent_outcomes,6,FALSE))=TRUE,0,VLOOKUP($B13&amp;$C$5&amp;$B$9,EYR_most_recent_outcomes,6,FALSE))</f>
        <v>35</v>
      </c>
      <c r="F13" s="164">
        <f>IF(ISERROR(VLOOKUP($B13&amp;$C$5&amp;$B$9,EYR_most_recent_outcomes,7,FALSE))=TRUE,0,VLOOKUP($B13&amp;$C$5&amp;$B$9,EYR_most_recent_outcomes,7,FALSE))</f>
        <v>100</v>
      </c>
      <c r="G13" s="164">
        <f>IF(ISERROR(VLOOKUP($B13&amp;$C$5&amp;$B$9,EYR_most_recent_outcomes,8,FALSE))=TRUE,0,VLOOKUP($B13&amp;$C$5&amp;$B$9,EYR_most_recent_outcomes,8,FALSE))</f>
        <v>2</v>
      </c>
      <c r="H13" s="214">
        <f>IF(ISERROR(VLOOKUP($B13&amp;$C$5&amp;$B$9,EYR_most_recent_outcomes,9,FALSE))=TRUE,0,VLOOKUP($B13&amp;$C$5&amp;$B$9,EYR_most_recent_outcomes,9,FALSE))</f>
        <v>2</v>
      </c>
      <c r="I13" s="164">
        <f t="shared" si="0"/>
        <v>25.179856115107913</v>
      </c>
      <c r="J13" s="164">
        <f t="shared" si="0"/>
        <v>71.942446043165461</v>
      </c>
      <c r="K13" s="164">
        <f t="shared" si="0"/>
        <v>1.4388489208633095</v>
      </c>
      <c r="L13" s="164">
        <f t="shared" si="0"/>
        <v>1.4388489208633095</v>
      </c>
      <c r="M13" s="247"/>
    </row>
    <row r="14" spans="1:13" ht="37.950000000000003" customHeight="1" x14ac:dyDescent="0.25">
      <c r="B14" s="240" t="s">
        <v>4052</v>
      </c>
      <c r="C14" s="249"/>
      <c r="D14" s="164"/>
      <c r="E14" s="164"/>
      <c r="F14" s="164"/>
      <c r="G14" s="164"/>
      <c r="H14" s="214"/>
      <c r="I14" s="164"/>
      <c r="J14" s="164"/>
      <c r="K14" s="164"/>
      <c r="L14" s="164"/>
      <c r="M14" s="221"/>
    </row>
    <row r="15" spans="1:13" ht="16.95" customHeight="1" x14ac:dyDescent="0.25">
      <c r="A15" s="250"/>
      <c r="B15" s="244" t="s">
        <v>72</v>
      </c>
      <c r="C15" s="158">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56748</v>
      </c>
      <c r="D15" s="158">
        <f>IF(ISERROR(VLOOKUP($B15&amp;$C$5&amp;$B$14,EYR_most_recent_outcomes,5,FALSE))=TRUE,0,VLOOKUP($B15&amp;$C$5&amp;$B$14,EYR_most_recent_outcomes,5,FALSE))</f>
        <v>6837</v>
      </c>
      <c r="E15" s="158">
        <f>IF(ISERROR(VLOOKUP($B15&amp;$C$5&amp;$B$14,EYR_most_recent_outcomes,6,FALSE))=TRUE,0,VLOOKUP($B15&amp;$C$5&amp;$B$14,EYR_most_recent_outcomes,6,FALSE))</f>
        <v>1337</v>
      </c>
      <c r="F15" s="158">
        <f>IF(ISERROR(VLOOKUP($B15&amp;$C$5&amp;$B$14,EYR_most_recent_outcomes,7,FALSE))=TRUE,0,VLOOKUP($B15&amp;$C$5&amp;$B$14,EYR_most_recent_outcomes,7,FALSE))</f>
        <v>5032</v>
      </c>
      <c r="G15" s="158">
        <f>IF(ISERROR(VLOOKUP($B15&amp;$C$5&amp;$B$14,EYR_most_recent_outcomes,8,FALSE))=TRUE,0,VLOOKUP($B15&amp;$C$5&amp;$B$14,EYR_most_recent_outcomes,8,FALSE))</f>
        <v>381</v>
      </c>
      <c r="H15" s="210">
        <f>IF(ISERROR(VLOOKUP($B15&amp;$C$5&amp;$B$14,EYR_most_recent_outcomes,9,FALSE))=TRUE,0,VLOOKUP($B15&amp;$C$5&amp;$B$14,EYR_most_recent_outcomes,9,FALSE))</f>
        <v>87</v>
      </c>
      <c r="I15" s="158">
        <f>IF($D15 &lt;1, "-",E15/$D15*100)</f>
        <v>19.555360538247772</v>
      </c>
      <c r="J15" s="158">
        <f>IF($D15 &lt;1, "-",F15/$D15*100)</f>
        <v>73.599531958461313</v>
      </c>
      <c r="K15" s="158">
        <f>IF($D15 &lt;1, "-",G15/$D15*100)</f>
        <v>5.5726195699868359</v>
      </c>
      <c r="L15" s="158">
        <f>IF($D15 &lt;1, "-",H15/$D15*100)</f>
        <v>1.2724879333040808</v>
      </c>
      <c r="M15" s="251"/>
    </row>
    <row r="16" spans="1:13" x14ac:dyDescent="0.25">
      <c r="B16" s="252" t="s">
        <v>74</v>
      </c>
      <c r="C16" s="164">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33004</v>
      </c>
      <c r="D16" s="164">
        <f>IF(ISERROR(VLOOKUP($B16&amp;$C$5&amp;$B$14,EYR_most_recent_outcomes,5,FALSE))=TRUE,0,VLOOKUP($B16&amp;$C$5&amp;$B$14,EYR_most_recent_outcomes,5,FALSE))</f>
        <v>4433</v>
      </c>
      <c r="E16" s="164">
        <f>IF(ISERROR(VLOOKUP($B16&amp;$C$5&amp;$B$14,EYR_most_recent_outcomes,6,FALSE))=TRUE,0,VLOOKUP($B16&amp;$C$5&amp;$B$14,EYR_most_recent_outcomes,6,FALSE))</f>
        <v>808</v>
      </c>
      <c r="F16" s="164">
        <f>IF(ISERROR(VLOOKUP($B16&amp;$C$5&amp;$B$14,EYR_most_recent_outcomes,7,FALSE))=TRUE,0,VLOOKUP($B16&amp;$C$5&amp;$B$14,EYR_most_recent_outcomes,7,FALSE))</f>
        <v>3375</v>
      </c>
      <c r="G16" s="164">
        <f>IF(ISERROR(VLOOKUP($B16&amp;$C$5&amp;$B$14,EYR_most_recent_outcomes,8,FALSE))=TRUE,0,VLOOKUP($B16&amp;$C$5&amp;$B$14,EYR_most_recent_outcomes,8,FALSE))</f>
        <v>205</v>
      </c>
      <c r="H16" s="214">
        <f>IF(ISERROR(VLOOKUP($B16&amp;$C$5&amp;$B$14,EYR_most_recent_outcomes,9,FALSE))=TRUE,0,VLOOKUP($B16&amp;$C$5&amp;$B$14,EYR_most_recent_outcomes,9,FALSE))</f>
        <v>45</v>
      </c>
      <c r="I16" s="164">
        <f t="shared" ref="I16:L18" si="1">IF($D16 &lt;1, "-",E16/$D16*100)</f>
        <v>18.226934355966616</v>
      </c>
      <c r="J16" s="164">
        <f t="shared" si="1"/>
        <v>76.133543875479361</v>
      </c>
      <c r="K16" s="164">
        <f t="shared" si="1"/>
        <v>4.6244078502143013</v>
      </c>
      <c r="L16" s="164">
        <f t="shared" si="1"/>
        <v>1.0151139183397249</v>
      </c>
      <c r="M16" s="221"/>
    </row>
    <row r="17" spans="1:13" x14ac:dyDescent="0.25">
      <c r="B17" s="248" t="s">
        <v>75</v>
      </c>
      <c r="C17" s="164">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23518</v>
      </c>
      <c r="D17" s="164">
        <f>IF(ISERROR(VLOOKUP($B17&amp;$C$5&amp;$B$14,EYR_most_recent_outcomes,5,FALSE))=TRUE,0,VLOOKUP($B17&amp;$C$5&amp;$B$14,EYR_most_recent_outcomes,5,FALSE))</f>
        <v>2381</v>
      </c>
      <c r="E17" s="164">
        <f>IF(ISERROR(VLOOKUP($B17&amp;$C$5&amp;$B$14,EYR_most_recent_outcomes,6,FALSE))=TRUE,0,VLOOKUP($B17&amp;$C$5&amp;$B$14,EYR_most_recent_outcomes,6,FALSE))</f>
        <v>526</v>
      </c>
      <c r="F17" s="164">
        <f>IF(ISERROR(VLOOKUP($B17&amp;$C$5&amp;$B$14,EYR_most_recent_outcomes,7,FALSE))=TRUE,0,VLOOKUP($B17&amp;$C$5&amp;$B$14,EYR_most_recent_outcomes,7,FALSE))</f>
        <v>1640</v>
      </c>
      <c r="G17" s="164">
        <f>IF(ISERROR(VLOOKUP($B17&amp;$C$5&amp;$B$14,EYR_most_recent_outcomes,8,FALSE))=TRUE,0,VLOOKUP($B17&amp;$C$5&amp;$B$14,EYR_most_recent_outcomes,8,FALSE))</f>
        <v>174</v>
      </c>
      <c r="H17" s="214">
        <f>IF(ISERROR(VLOOKUP($B17&amp;$C$5&amp;$B$14,EYR_most_recent_outcomes,9,FALSE))=TRUE,0,VLOOKUP($B17&amp;$C$5&amp;$B$14,EYR_most_recent_outcomes,9,FALSE))</f>
        <v>41</v>
      </c>
      <c r="I17" s="164">
        <f t="shared" si="1"/>
        <v>22.091558168836624</v>
      </c>
      <c r="J17" s="164">
        <f t="shared" si="1"/>
        <v>68.878622427551448</v>
      </c>
      <c r="K17" s="164">
        <f t="shared" si="1"/>
        <v>7.3078538429231417</v>
      </c>
      <c r="L17" s="164">
        <f t="shared" si="1"/>
        <v>1.7219655606887863</v>
      </c>
      <c r="M17" s="221"/>
    </row>
    <row r="18" spans="1:13" x14ac:dyDescent="0.25">
      <c r="B18" s="248" t="s">
        <v>77</v>
      </c>
      <c r="C18" s="164">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226</v>
      </c>
      <c r="D18" s="164">
        <f>IF(ISERROR(VLOOKUP($B18&amp;$C$5&amp;$B$14,EYR_most_recent_outcomes,5,FALSE))=TRUE,0,VLOOKUP($B18&amp;$C$5&amp;$B$14,EYR_most_recent_outcomes,5,FALSE))</f>
        <v>23</v>
      </c>
      <c r="E18" s="164">
        <f>IF(ISERROR(VLOOKUP($B18&amp;$C$5&amp;$B$14,EYR_most_recent_outcomes,6,FALSE))=TRUE,0,VLOOKUP($B18&amp;$C$5&amp;$B$14,EYR_most_recent_outcomes,6,FALSE))</f>
        <v>3</v>
      </c>
      <c r="F18" s="164">
        <f>IF(ISERROR(VLOOKUP($B18&amp;$C$5&amp;$B$14,EYR_most_recent_outcomes,7,FALSE))=TRUE,0,VLOOKUP($B18&amp;$C$5&amp;$B$14,EYR_most_recent_outcomes,7,FALSE))</f>
        <v>17</v>
      </c>
      <c r="G18" s="164">
        <f>IF(ISERROR(VLOOKUP($B18&amp;$C$5&amp;$B$14,EYR_most_recent_outcomes,8,FALSE))=TRUE,0,VLOOKUP($B18&amp;$C$5&amp;$B$14,EYR_most_recent_outcomes,8,FALSE))</f>
        <v>2</v>
      </c>
      <c r="H18" s="214">
        <f>IF(ISERROR(VLOOKUP($B18&amp;$C$5&amp;$B$14,EYR_most_recent_outcomes,9,FALSE))=TRUE,0,VLOOKUP($B18&amp;$C$5&amp;$B$14,EYR_most_recent_outcomes,9,FALSE))</f>
        <v>1</v>
      </c>
      <c r="I18" s="164">
        <f t="shared" si="1"/>
        <v>13.043478260869565</v>
      </c>
      <c r="J18" s="164">
        <f t="shared" si="1"/>
        <v>73.91304347826086</v>
      </c>
      <c r="K18" s="164">
        <f t="shared" si="1"/>
        <v>8.695652173913043</v>
      </c>
      <c r="L18" s="164">
        <f t="shared" si="1"/>
        <v>4.3478260869565215</v>
      </c>
      <c r="M18" s="221"/>
    </row>
    <row r="19" spans="1:13" ht="37.950000000000003" customHeight="1" x14ac:dyDescent="0.25">
      <c r="B19" s="240" t="s">
        <v>4060</v>
      </c>
      <c r="C19" s="249"/>
      <c r="D19" s="164"/>
      <c r="E19" s="164"/>
      <c r="F19" s="164"/>
      <c r="G19" s="164"/>
      <c r="H19" s="214"/>
      <c r="I19" s="164"/>
      <c r="J19" s="164"/>
      <c r="K19" s="164"/>
      <c r="L19" s="164"/>
      <c r="M19" s="221"/>
    </row>
    <row r="20" spans="1:13" ht="16.95" customHeight="1" x14ac:dyDescent="0.25">
      <c r="A20" s="250"/>
      <c r="B20" s="244" t="s">
        <v>72</v>
      </c>
      <c r="C20" s="158">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56748</v>
      </c>
      <c r="D20" s="158">
        <f>IF(ISERROR(VLOOKUP($B20&amp;$C$5&amp;$B$19,EYR_most_recent_outcomes,5,FALSE))=TRUE,0,VLOOKUP($B20&amp;$C$5&amp;$B$19,EYR_most_recent_outcomes,5,FALSE))</f>
        <v>6837</v>
      </c>
      <c r="E20" s="158">
        <f>IF(ISERROR(VLOOKUP($B20&amp;$C$5&amp;$B$19,EYR_most_recent_outcomes,6,FALSE))=TRUE,0,VLOOKUP($B20&amp;$C$5&amp;$B$19,EYR_most_recent_outcomes,6,FALSE))</f>
        <v>1691</v>
      </c>
      <c r="F20" s="158">
        <f>IF(ISERROR(VLOOKUP($B20&amp;$C$5&amp;$B$19,EYR_most_recent_outcomes,7,FALSE))=TRUE,0,VLOOKUP($B20&amp;$C$5&amp;$B$19,EYR_most_recent_outcomes,7,FALSE))</f>
        <v>4760</v>
      </c>
      <c r="G20" s="158">
        <f>IF(ISERROR(VLOOKUP($B20&amp;$C$5&amp;$B$19,EYR_most_recent_outcomes,8,FALSE))=TRUE,0,VLOOKUP($B20&amp;$C$5&amp;$B$19,EYR_most_recent_outcomes,8,FALSE))</f>
        <v>308</v>
      </c>
      <c r="H20" s="210">
        <f>IF(ISERROR(VLOOKUP($B20&amp;$C$5&amp;$B$19,EYR_most_recent_outcomes,9,FALSE))=TRUE,0,VLOOKUP($B20&amp;$C$5&amp;$B$19,EYR_most_recent_outcomes,9,FALSE))</f>
        <v>78</v>
      </c>
      <c r="I20" s="158">
        <f>IF($D20 &lt;1, "-",E20/$D20*100)</f>
        <v>24.733070059967822</v>
      </c>
      <c r="J20" s="158">
        <f>IF($D20 &lt;1, "-",F20/$D20*100)</f>
        <v>69.62117887962556</v>
      </c>
      <c r="K20" s="158">
        <f>IF($D20 &lt;1, "-",G20/$D20*100)</f>
        <v>4.5048998098581245</v>
      </c>
      <c r="L20" s="158">
        <f>IF($D20 &lt;1, "-",H20/$D20*100)</f>
        <v>1.1408512505484862</v>
      </c>
      <c r="M20" s="251"/>
    </row>
    <row r="21" spans="1:13" x14ac:dyDescent="0.25">
      <c r="B21" s="252" t="s">
        <v>74</v>
      </c>
      <c r="C21" s="164">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33004</v>
      </c>
      <c r="D21" s="164">
        <f>IF(ISERROR(VLOOKUP($B21&amp;$C$5&amp;$B$19,EYR_most_recent_outcomes,5,FALSE))=TRUE,0,VLOOKUP($B21&amp;$C$5&amp;$B$19,EYR_most_recent_outcomes,5,FALSE))</f>
        <v>4433</v>
      </c>
      <c r="E21" s="164">
        <f>IF(ISERROR(VLOOKUP($B21&amp;$C$5&amp;$B$19,EYR_most_recent_outcomes,6,FALSE))=TRUE,0,VLOOKUP($B21&amp;$C$5&amp;$B$19,EYR_most_recent_outcomes,6,FALSE))</f>
        <v>1029</v>
      </c>
      <c r="F21" s="164">
        <f>IF(ISERROR(VLOOKUP($B21&amp;$C$5&amp;$B$19,EYR_most_recent_outcomes,7,FALSE))=TRUE,0,VLOOKUP($B21&amp;$C$5&amp;$B$19,EYR_most_recent_outcomes,7,FALSE))</f>
        <v>3212</v>
      </c>
      <c r="G21" s="164">
        <f>IF(ISERROR(VLOOKUP($B21&amp;$C$5&amp;$B$19,EYR_most_recent_outcomes,8,FALSE))=TRUE,0,VLOOKUP($B21&amp;$C$5&amp;$B$19,EYR_most_recent_outcomes,8,FALSE))</f>
        <v>151</v>
      </c>
      <c r="H21" s="214">
        <f>IF(ISERROR(VLOOKUP($B21&amp;$C$5&amp;$B$19,EYR_most_recent_outcomes,9,FALSE))=TRUE,0,VLOOKUP($B21&amp;$C$5&amp;$B$19,EYR_most_recent_outcomes,9,FALSE))</f>
        <v>41</v>
      </c>
      <c r="I21" s="164">
        <f t="shared" ref="I21:L23" si="2">IF($D21 &lt;1, "-",E21/$D21*100)</f>
        <v>23.212271599368371</v>
      </c>
      <c r="J21" s="164">
        <f t="shared" si="2"/>
        <v>72.456575682382123</v>
      </c>
      <c r="K21" s="164">
        <f t="shared" si="2"/>
        <v>3.4062711482066321</v>
      </c>
      <c r="L21" s="164">
        <f t="shared" si="2"/>
        <v>0.92488157004286042</v>
      </c>
      <c r="M21" s="221"/>
    </row>
    <row r="22" spans="1:13" x14ac:dyDescent="0.25">
      <c r="B22" s="248" t="s">
        <v>75</v>
      </c>
      <c r="C22" s="164">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23518</v>
      </c>
      <c r="D22" s="164">
        <f>IF(ISERROR(VLOOKUP($B22&amp;$C$5&amp;$B$19,EYR_most_recent_outcomes,5,FALSE))=TRUE,0,VLOOKUP($B22&amp;$C$5&amp;$B$19,EYR_most_recent_outcomes,5,FALSE))</f>
        <v>2381</v>
      </c>
      <c r="E22" s="164">
        <f>IF(ISERROR(VLOOKUP($B22&amp;$C$5&amp;$B$19,EYR_most_recent_outcomes,6,FALSE))=TRUE,0,VLOOKUP($B22&amp;$C$5&amp;$B$19,EYR_most_recent_outcomes,6,FALSE))</f>
        <v>659</v>
      </c>
      <c r="F22" s="164">
        <f>IF(ISERROR(VLOOKUP($B22&amp;$C$5&amp;$B$19,EYR_most_recent_outcomes,7,FALSE))=TRUE,0,VLOOKUP($B22&amp;$C$5&amp;$B$19,EYR_most_recent_outcomes,7,FALSE))</f>
        <v>1530</v>
      </c>
      <c r="G22" s="164">
        <f>IF(ISERROR(VLOOKUP($B22&amp;$C$5&amp;$B$19,EYR_most_recent_outcomes,8,FALSE))=TRUE,0,VLOOKUP($B22&amp;$C$5&amp;$B$19,EYR_most_recent_outcomes,8,FALSE))</f>
        <v>156</v>
      </c>
      <c r="H22" s="214">
        <f>IF(ISERROR(VLOOKUP($B22&amp;$C$5&amp;$B$19,EYR_most_recent_outcomes,9,FALSE))=TRUE,0,VLOOKUP($B22&amp;$C$5&amp;$B$19,EYR_most_recent_outcomes,9,FALSE))</f>
        <v>36</v>
      </c>
      <c r="I22" s="164">
        <f t="shared" si="2"/>
        <v>27.677446451070981</v>
      </c>
      <c r="J22" s="164">
        <f t="shared" si="2"/>
        <v>64.258714825703493</v>
      </c>
      <c r="K22" s="164">
        <f t="shared" si="2"/>
        <v>6.5518689626207482</v>
      </c>
      <c r="L22" s="164">
        <f t="shared" si="2"/>
        <v>1.5119697606047877</v>
      </c>
      <c r="M22" s="221"/>
    </row>
    <row r="23" spans="1:13" x14ac:dyDescent="0.25">
      <c r="B23" s="248" t="s">
        <v>77</v>
      </c>
      <c r="C23" s="164">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226</v>
      </c>
      <c r="D23" s="164">
        <f>IF(ISERROR(VLOOKUP($B23&amp;$C$5&amp;$B$19,EYR_most_recent_outcomes,5,FALSE))=TRUE,0,VLOOKUP($B23&amp;$C$5&amp;$B$19,EYR_most_recent_outcomes,5,FALSE))</f>
        <v>23</v>
      </c>
      <c r="E23" s="164">
        <f>IF(ISERROR(VLOOKUP($B23&amp;$C$5&amp;$B$19,EYR_most_recent_outcomes,6,FALSE))=TRUE,0,VLOOKUP($B23&amp;$C$5&amp;$B$19,EYR_most_recent_outcomes,6,FALSE))</f>
        <v>3</v>
      </c>
      <c r="F23" s="164">
        <f>IF(ISERROR(VLOOKUP($B23&amp;$C$5&amp;$B$19,EYR_most_recent_outcomes,7,FALSE))=TRUE,0,VLOOKUP($B23&amp;$C$5&amp;$B$19,EYR_most_recent_outcomes,7,FALSE))</f>
        <v>18</v>
      </c>
      <c r="G23" s="164">
        <f>IF(ISERROR(VLOOKUP($B23&amp;$C$5&amp;$B$19,EYR_most_recent_outcomes,8,FALSE))=TRUE,0,VLOOKUP($B23&amp;$C$5&amp;$B$19,EYR_most_recent_outcomes,8,FALSE))</f>
        <v>1</v>
      </c>
      <c r="H23" s="214">
        <f>IF(ISERROR(VLOOKUP($B23&amp;$C$5&amp;$B$19,EYR_most_recent_outcomes,9,FALSE))=TRUE,0,VLOOKUP($B23&amp;$C$5&amp;$B$19,EYR_most_recent_outcomes,9,FALSE))</f>
        <v>1</v>
      </c>
      <c r="I23" s="164">
        <f t="shared" si="2"/>
        <v>13.043478260869565</v>
      </c>
      <c r="J23" s="164">
        <f t="shared" si="2"/>
        <v>78.260869565217391</v>
      </c>
      <c r="K23" s="164">
        <f t="shared" si="2"/>
        <v>4.3478260869565215</v>
      </c>
      <c r="L23" s="164">
        <f t="shared" si="2"/>
        <v>4.3478260869565215</v>
      </c>
      <c r="M23" s="221"/>
    </row>
    <row r="24" spans="1:13" ht="37.950000000000003" customHeight="1" x14ac:dyDescent="0.25">
      <c r="B24" s="240" t="s">
        <v>4068</v>
      </c>
      <c r="C24" s="249"/>
      <c r="D24" s="164"/>
      <c r="E24" s="164"/>
      <c r="F24" s="164"/>
      <c r="G24" s="164"/>
      <c r="H24" s="214"/>
      <c r="I24" s="164"/>
      <c r="J24" s="164"/>
      <c r="K24" s="164"/>
      <c r="L24" s="164"/>
      <c r="M24" s="221"/>
    </row>
    <row r="25" spans="1:13" ht="16.95" customHeight="1" x14ac:dyDescent="0.25">
      <c r="A25" s="250"/>
      <c r="B25" s="244" t="s">
        <v>72</v>
      </c>
      <c r="C25" s="158">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56748</v>
      </c>
      <c r="D25" s="158">
        <f>IF(ISERROR(VLOOKUP($B25&amp;$C$5&amp;$B$24,EYR_most_recent_outcomes,5,FALSE))=TRUE,0,VLOOKUP($B25&amp;$C$5&amp;$B$24,EYR_most_recent_outcomes,5,FALSE))</f>
        <v>6837</v>
      </c>
      <c r="E25" s="158">
        <f>IF(ISERROR(VLOOKUP($B25&amp;$C$5&amp;$B$24,EYR_most_recent_outcomes,6,FALSE))=TRUE,0,VLOOKUP($B25&amp;$C$5&amp;$B$24,EYR_most_recent_outcomes,6,FALSE))</f>
        <v>1580</v>
      </c>
      <c r="F25" s="158">
        <f>IF(ISERROR(VLOOKUP($B25&amp;$C$5&amp;$B$24,EYR_most_recent_outcomes,7,FALSE))=TRUE,0,VLOOKUP($B25&amp;$C$5&amp;$B$24,EYR_most_recent_outcomes,7,FALSE))</f>
        <v>4758</v>
      </c>
      <c r="G25" s="158">
        <f>IF(ISERROR(VLOOKUP($B25&amp;$C$5&amp;$B$24,EYR_most_recent_outcomes,8,FALSE))=TRUE,0,VLOOKUP($B25&amp;$C$5&amp;$B$24,EYR_most_recent_outcomes,8,FALSE))</f>
        <v>309</v>
      </c>
      <c r="H25" s="210">
        <f>IF(ISERROR(VLOOKUP($B25&amp;$C$5&amp;$B$24,EYR_most_recent_outcomes,9,FALSE))=TRUE,0,VLOOKUP($B25&amp;$C$5&amp;$B$24,EYR_most_recent_outcomes,9,FALSE))</f>
        <v>190</v>
      </c>
      <c r="I25" s="158">
        <f>IF($D25 &lt;1, "-",E25/$D25*100)</f>
        <v>23.109550972648822</v>
      </c>
      <c r="J25" s="158">
        <f>IF($D25 &lt;1, "-",F25/$D25*100)</f>
        <v>69.591926283457667</v>
      </c>
      <c r="K25" s="158">
        <f>IF($D25 &lt;1, "-",G25/$D25*100)</f>
        <v>4.5195261079420801</v>
      </c>
      <c r="L25" s="158">
        <f>IF($D25 &lt;1, "-",H25/$D25*100)</f>
        <v>2.7789966359514406</v>
      </c>
      <c r="M25" s="251"/>
    </row>
    <row r="26" spans="1:13" x14ac:dyDescent="0.25">
      <c r="B26" s="252" t="s">
        <v>74</v>
      </c>
      <c r="C26" s="164">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33004</v>
      </c>
      <c r="D26" s="164">
        <f>IF(ISERROR(VLOOKUP($B26&amp;$C$5&amp;$B$24,EYR_most_recent_outcomes,5,FALSE))=TRUE,0,VLOOKUP($B26&amp;$C$5&amp;$B$24,EYR_most_recent_outcomes,5,FALSE))</f>
        <v>4433</v>
      </c>
      <c r="E26" s="164">
        <f>IF(ISERROR(VLOOKUP($B26&amp;$C$5&amp;$B$24,EYR_most_recent_outcomes,6,FALSE))=TRUE,0,VLOOKUP($B26&amp;$C$5&amp;$B$24,EYR_most_recent_outcomes,6,FALSE))</f>
        <v>948</v>
      </c>
      <c r="F26" s="164">
        <f>IF(ISERROR(VLOOKUP($B26&amp;$C$5&amp;$B$24,EYR_most_recent_outcomes,7,FALSE))=TRUE,0,VLOOKUP($B26&amp;$C$5&amp;$B$24,EYR_most_recent_outcomes,7,FALSE))</f>
        <v>3227</v>
      </c>
      <c r="G26" s="164">
        <f>IF(ISERROR(VLOOKUP($B26&amp;$C$5&amp;$B$24,EYR_most_recent_outcomes,8,FALSE))=TRUE,0,VLOOKUP($B26&amp;$C$5&amp;$B$24,EYR_most_recent_outcomes,8,FALSE))</f>
        <v>163</v>
      </c>
      <c r="H26" s="214">
        <f>IF(ISERROR(VLOOKUP($B26&amp;$C$5&amp;$B$24,EYR_most_recent_outcomes,9,FALSE))=TRUE,0,VLOOKUP($B26&amp;$C$5&amp;$B$24,EYR_most_recent_outcomes,9,FALSE))</f>
        <v>95</v>
      </c>
      <c r="I26" s="164">
        <f t="shared" ref="I26:L28" si="3">IF($D26 &lt;1, "-",E26/$D26*100)</f>
        <v>21.385066546356867</v>
      </c>
      <c r="J26" s="164">
        <f t="shared" si="3"/>
        <v>72.794946988495383</v>
      </c>
      <c r="K26" s="164">
        <f t="shared" si="3"/>
        <v>3.6769681930972258</v>
      </c>
      <c r="L26" s="164">
        <f t="shared" si="3"/>
        <v>2.1430182720505302</v>
      </c>
      <c r="M26" s="221"/>
    </row>
    <row r="27" spans="1:13" x14ac:dyDescent="0.25">
      <c r="B27" s="248" t="s">
        <v>75</v>
      </c>
      <c r="C27" s="164">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23518</v>
      </c>
      <c r="D27" s="164">
        <f>IF(ISERROR(VLOOKUP($B27&amp;$C$5&amp;$B$24,EYR_most_recent_outcomes,5,FALSE))=TRUE,0,VLOOKUP($B27&amp;$C$5&amp;$B$24,EYR_most_recent_outcomes,5,FALSE))</f>
        <v>2381</v>
      </c>
      <c r="E27" s="164">
        <f>IF(ISERROR(VLOOKUP($B27&amp;$C$5&amp;$B$24,EYR_most_recent_outcomes,6,FALSE))=TRUE,0,VLOOKUP($B27&amp;$C$5&amp;$B$24,EYR_most_recent_outcomes,6,FALSE))</f>
        <v>629</v>
      </c>
      <c r="F27" s="164">
        <f>IF(ISERROR(VLOOKUP($B27&amp;$C$5&amp;$B$24,EYR_most_recent_outcomes,7,FALSE))=TRUE,0,VLOOKUP($B27&amp;$C$5&amp;$B$24,EYR_most_recent_outcomes,7,FALSE))</f>
        <v>1513</v>
      </c>
      <c r="G27" s="164">
        <f>IF(ISERROR(VLOOKUP($B27&amp;$C$5&amp;$B$24,EYR_most_recent_outcomes,8,FALSE))=TRUE,0,VLOOKUP($B27&amp;$C$5&amp;$B$24,EYR_most_recent_outcomes,8,FALSE))</f>
        <v>145</v>
      </c>
      <c r="H27" s="214">
        <f>IF(ISERROR(VLOOKUP($B27&amp;$C$5&amp;$B$24,EYR_most_recent_outcomes,9,FALSE))=TRUE,0,VLOOKUP($B27&amp;$C$5&amp;$B$24,EYR_most_recent_outcomes,9,FALSE))</f>
        <v>94</v>
      </c>
      <c r="I27" s="164">
        <f t="shared" si="3"/>
        <v>26.417471650566988</v>
      </c>
      <c r="J27" s="164">
        <f t="shared" si="3"/>
        <v>63.544729105417893</v>
      </c>
      <c r="K27" s="164">
        <f t="shared" si="3"/>
        <v>6.0898782024359512</v>
      </c>
      <c r="L27" s="164">
        <f t="shared" si="3"/>
        <v>3.9479210415791686</v>
      </c>
      <c r="M27" s="221"/>
    </row>
    <row r="28" spans="1:13" x14ac:dyDescent="0.25">
      <c r="B28" s="248" t="s">
        <v>77</v>
      </c>
      <c r="C28" s="164">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226</v>
      </c>
      <c r="D28" s="164">
        <f>IF(ISERROR(VLOOKUP($B28&amp;$C$5&amp;$B$24,EYR_most_recent_outcomes,5,FALSE))=TRUE,0,VLOOKUP($B28&amp;$C$5&amp;$B$24,EYR_most_recent_outcomes,5,FALSE))</f>
        <v>23</v>
      </c>
      <c r="E28" s="164">
        <f>IF(ISERROR(VLOOKUP($B28&amp;$C$5&amp;$B$24,EYR_most_recent_outcomes,6,FALSE))=TRUE,0,VLOOKUP($B28&amp;$C$5&amp;$B$24,EYR_most_recent_outcomes,6,FALSE))</f>
        <v>3</v>
      </c>
      <c r="F28" s="164">
        <f>IF(ISERROR(VLOOKUP($B28&amp;$C$5&amp;$B$24,EYR_most_recent_outcomes,7,FALSE))=TRUE,0,VLOOKUP($B28&amp;$C$5&amp;$B$24,EYR_most_recent_outcomes,7,FALSE))</f>
        <v>18</v>
      </c>
      <c r="G28" s="164">
        <f>IF(ISERROR(VLOOKUP($B28&amp;$C$5&amp;$B$24,EYR_most_recent_outcomes,8,FALSE))=TRUE,0,VLOOKUP($B28&amp;$C$5&amp;$B$24,EYR_most_recent_outcomes,8,FALSE))</f>
        <v>1</v>
      </c>
      <c r="H28" s="214">
        <f>IF(ISERROR(VLOOKUP($B28&amp;$C$5&amp;$B$24,EYR_most_recent_outcomes,9,FALSE))=TRUE,0,VLOOKUP($B28&amp;$C$5&amp;$B$24,EYR_most_recent_outcomes,9,FALSE))</f>
        <v>1</v>
      </c>
      <c r="I28" s="164">
        <f t="shared" si="3"/>
        <v>13.043478260869565</v>
      </c>
      <c r="J28" s="164">
        <f t="shared" si="3"/>
        <v>78.260869565217391</v>
      </c>
      <c r="K28" s="164">
        <f t="shared" si="3"/>
        <v>4.3478260869565215</v>
      </c>
      <c r="L28" s="164">
        <f t="shared" si="3"/>
        <v>4.3478260869565215</v>
      </c>
      <c r="M28" s="221"/>
    </row>
    <row r="29" spans="1:13" ht="37.950000000000003" customHeight="1" x14ac:dyDescent="0.25">
      <c r="B29" s="240" t="s">
        <v>9819</v>
      </c>
      <c r="C29" s="249"/>
      <c r="D29" s="164"/>
      <c r="E29" s="164"/>
      <c r="F29" s="164"/>
      <c r="G29" s="164"/>
      <c r="H29" s="214"/>
      <c r="I29" s="164"/>
      <c r="J29" s="164"/>
      <c r="K29" s="164"/>
      <c r="L29" s="164"/>
      <c r="M29" s="221"/>
    </row>
    <row r="30" spans="1:13" ht="16.95" customHeight="1" x14ac:dyDescent="0.25">
      <c r="A30" s="250"/>
      <c r="B30" s="244" t="s">
        <v>72</v>
      </c>
      <c r="C30" s="158">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56748</v>
      </c>
      <c r="D30" s="158">
        <f>IF(ISERROR(VLOOKUP($B30&amp;$C$5&amp;$B$29,EYR_most_recent_outcomes,5,FALSE))=TRUE,0,VLOOKUP($B30&amp;$C$5&amp;$B$29,EYR_most_recent_outcomes,5,FALSE))</f>
        <v>41314</v>
      </c>
      <c r="E30" s="158">
        <f>IF(ISERROR(VLOOKUP($B30&amp;$C$5&amp;$B$29,EYR_most_recent_outcomes,6,FALSE))=TRUE,0,VLOOKUP($B30&amp;$C$5&amp;$B$29,EYR_most_recent_outcomes,6,FALSE))</f>
        <v>7258</v>
      </c>
      <c r="F30" s="158">
        <f>IF(ISERROR(VLOOKUP($B30&amp;$C$5&amp;$B$29,EYR_most_recent_outcomes,7,FALSE))=TRUE,0,VLOOKUP($B30&amp;$C$5&amp;$B$29,EYR_most_recent_outcomes,7,FALSE))</f>
        <v>32576</v>
      </c>
      <c r="G30" s="158">
        <f>IF(ISERROR(VLOOKUP($B30&amp;$C$5&amp;$B$29,EYR_most_recent_outcomes,8,FALSE))=TRUE,0,VLOOKUP($B30&amp;$C$5&amp;$B$29,EYR_most_recent_outcomes,8,FALSE))</f>
        <v>1152</v>
      </c>
      <c r="H30" s="210">
        <f>IF(ISERROR(VLOOKUP($B30&amp;$C$5&amp;$B$29,EYR_most_recent_outcomes,9,FALSE))=TRUE,0,VLOOKUP($B30&amp;$C$5&amp;$B$29,EYR_most_recent_outcomes,9,FALSE))</f>
        <v>328</v>
      </c>
      <c r="I30" s="158">
        <f>IF($D30 &lt;1, "-",E30/$D30*100)</f>
        <v>17.567894660405674</v>
      </c>
      <c r="J30" s="158">
        <f>IF($D30 &lt;1, "-",F30/$D30*100)</f>
        <v>78.849784576656816</v>
      </c>
      <c r="K30" s="158">
        <f>IF($D30 &lt;1, "-",G30/$D30*100)</f>
        <v>2.7884010262864889</v>
      </c>
      <c r="L30" s="158">
        <f>IF($D30 &lt;1, "-",H30/$D30*100)</f>
        <v>0.79391973665101423</v>
      </c>
      <c r="M30" s="253"/>
    </row>
    <row r="31" spans="1:13" x14ac:dyDescent="0.25">
      <c r="B31" s="252" t="s">
        <v>74</v>
      </c>
      <c r="C31" s="164">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33004</v>
      </c>
      <c r="D31" s="164">
        <f>IF(ISERROR(VLOOKUP($B31&amp;$C$5&amp;$B$29,EYR_most_recent_outcomes,5,FALSE))=TRUE,0,VLOOKUP($B31&amp;$C$5&amp;$B$29,EYR_most_recent_outcomes,5,FALSE))</f>
        <v>25452</v>
      </c>
      <c r="E31" s="164">
        <f>IF(ISERROR(VLOOKUP($B31&amp;$C$5&amp;$B$29,EYR_most_recent_outcomes,6,FALSE))=TRUE,0,VLOOKUP($B31&amp;$C$5&amp;$B$29,EYR_most_recent_outcomes,6,FALSE))</f>
        <v>3716</v>
      </c>
      <c r="F31" s="164">
        <f>IF(ISERROR(VLOOKUP($B31&amp;$C$5&amp;$B$29,EYR_most_recent_outcomes,7,FALSE))=TRUE,0,VLOOKUP($B31&amp;$C$5&amp;$B$29,EYR_most_recent_outcomes,7,FALSE))</f>
        <v>20647</v>
      </c>
      <c r="G31" s="164">
        <f>IF(ISERROR(VLOOKUP($B31&amp;$C$5&amp;$B$29,EYR_most_recent_outcomes,8,FALSE))=TRUE,0,VLOOKUP($B31&amp;$C$5&amp;$B$29,EYR_most_recent_outcomes,8,FALSE))</f>
        <v>875</v>
      </c>
      <c r="H31" s="214">
        <f>IF(ISERROR(VLOOKUP($B31&amp;$C$5&amp;$B$29,EYR_most_recent_outcomes,9,FALSE))=TRUE,0,VLOOKUP($B31&amp;$C$5&amp;$B$29,EYR_most_recent_outcomes,9,FALSE))</f>
        <v>214</v>
      </c>
      <c r="I31" s="164">
        <f t="shared" ref="I31:L33" si="4">IF($D31 &lt;1, "-",E31/$D31*100)</f>
        <v>14.6000314317146</v>
      </c>
      <c r="J31" s="164">
        <f t="shared" si="4"/>
        <v>81.121326418356119</v>
      </c>
      <c r="K31" s="164">
        <f t="shared" si="4"/>
        <v>3.4378437843784382</v>
      </c>
      <c r="L31" s="164">
        <f t="shared" si="4"/>
        <v>0.84079836555084086</v>
      </c>
      <c r="M31" s="221"/>
    </row>
    <row r="32" spans="1:13" x14ac:dyDescent="0.25">
      <c r="B32" s="248" t="s">
        <v>75</v>
      </c>
      <c r="C32" s="164">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23518</v>
      </c>
      <c r="D32" s="164">
        <f>IF(ISERROR(VLOOKUP($B32&amp;$C$5&amp;$B$29,EYR_most_recent_outcomes,5,FALSE))=TRUE,0,VLOOKUP($B32&amp;$C$5&amp;$B$29,EYR_most_recent_outcomes,5,FALSE))</f>
        <v>15723</v>
      </c>
      <c r="E32" s="164">
        <f>IF(ISERROR(VLOOKUP($B32&amp;$C$5&amp;$B$29,EYR_most_recent_outcomes,6,FALSE))=TRUE,0,VLOOKUP($B32&amp;$C$5&amp;$B$29,EYR_most_recent_outcomes,6,FALSE))</f>
        <v>3507</v>
      </c>
      <c r="F32" s="164">
        <f>IF(ISERROR(VLOOKUP($B32&amp;$C$5&amp;$B$29,EYR_most_recent_outcomes,7,FALSE))=TRUE,0,VLOOKUP($B32&amp;$C$5&amp;$B$29,EYR_most_recent_outcomes,7,FALSE))</f>
        <v>11829</v>
      </c>
      <c r="G32" s="164">
        <f>IF(ISERROR(VLOOKUP($B32&amp;$C$5&amp;$B$29,EYR_most_recent_outcomes,8,FALSE))=TRUE,0,VLOOKUP($B32&amp;$C$5&amp;$B$29,EYR_most_recent_outcomes,8,FALSE))</f>
        <v>275</v>
      </c>
      <c r="H32" s="214">
        <f>IF(ISERROR(VLOOKUP($B32&amp;$C$5&amp;$B$29,EYR_most_recent_outcomes,9,FALSE))=TRUE,0,VLOOKUP($B32&amp;$C$5&amp;$B$29,EYR_most_recent_outcomes,9,FALSE))</f>
        <v>112</v>
      </c>
      <c r="I32" s="164">
        <f t="shared" si="4"/>
        <v>22.304903644342684</v>
      </c>
      <c r="J32" s="164">
        <f t="shared" si="4"/>
        <v>75.233734020225157</v>
      </c>
      <c r="K32" s="164">
        <f t="shared" si="4"/>
        <v>1.7490300833174333</v>
      </c>
      <c r="L32" s="164">
        <f t="shared" si="4"/>
        <v>0.71233225211473639</v>
      </c>
      <c r="M32" s="221"/>
    </row>
    <row r="33" spans="1:13" x14ac:dyDescent="0.25">
      <c r="B33" s="248" t="s">
        <v>77</v>
      </c>
      <c r="C33" s="164">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226</v>
      </c>
      <c r="D33" s="164">
        <f>IF(ISERROR(VLOOKUP($B33&amp;$C$5&amp;$B$29,EYR_most_recent_outcomes,5,FALSE))=TRUE,0,VLOOKUP($B33&amp;$C$5&amp;$B$29,EYR_most_recent_outcomes,5,FALSE))</f>
        <v>139</v>
      </c>
      <c r="E33" s="164">
        <f>IF(ISERROR(VLOOKUP($B33&amp;$C$5&amp;$B$29,EYR_most_recent_outcomes,6,FALSE))=TRUE,0,VLOOKUP($B33&amp;$C$5&amp;$B$29,EYR_most_recent_outcomes,6,FALSE))</f>
        <v>35</v>
      </c>
      <c r="F33" s="164">
        <f>IF(ISERROR(VLOOKUP($B33&amp;$C$5&amp;$B$29,EYR_most_recent_outcomes,7,FALSE))=TRUE,0,VLOOKUP($B33&amp;$C$5&amp;$B$29,EYR_most_recent_outcomes,7,FALSE))</f>
        <v>100</v>
      </c>
      <c r="G33" s="164">
        <f>IF(ISERROR(VLOOKUP($B33&amp;$C$5&amp;$B$29,EYR_most_recent_outcomes,8,FALSE))=TRUE,0,VLOOKUP($B33&amp;$C$5&amp;$B$29,EYR_most_recent_outcomes,8,FALSE))</f>
        <v>2</v>
      </c>
      <c r="H33" s="214">
        <f>IF(ISERROR(VLOOKUP($B33&amp;$C$5&amp;$B$29,EYR_most_recent_outcomes,9,FALSE))=TRUE,0,VLOOKUP($B33&amp;$C$5&amp;$B$29,EYR_most_recent_outcomes,9,FALSE))</f>
        <v>2</v>
      </c>
      <c r="I33" s="164">
        <f t="shared" si="4"/>
        <v>25.179856115107913</v>
      </c>
      <c r="J33" s="164">
        <f t="shared" si="4"/>
        <v>71.942446043165461</v>
      </c>
      <c r="K33" s="164">
        <f t="shared" si="4"/>
        <v>1.4388489208633095</v>
      </c>
      <c r="L33" s="164">
        <f t="shared" si="4"/>
        <v>1.4388489208633095</v>
      </c>
      <c r="M33" s="221"/>
    </row>
    <row r="34" spans="1:13" x14ac:dyDescent="0.25">
      <c r="B34" s="222"/>
      <c r="C34" s="222"/>
      <c r="D34" s="223"/>
      <c r="E34" s="223"/>
      <c r="F34" s="223"/>
      <c r="G34" s="223"/>
      <c r="H34" s="224"/>
      <c r="I34" s="223"/>
      <c r="J34" s="223"/>
      <c r="K34" s="223"/>
      <c r="L34" s="223"/>
      <c r="M34" s="221"/>
    </row>
    <row r="35" spans="1:13" x14ac:dyDescent="0.25">
      <c r="B35" s="140"/>
      <c r="C35" s="140"/>
      <c r="D35" s="225"/>
      <c r="E35" s="225"/>
      <c r="F35" s="225"/>
      <c r="G35" s="225"/>
      <c r="H35" s="225"/>
      <c r="I35" s="225"/>
      <c r="J35" s="687" t="s">
        <v>9815</v>
      </c>
      <c r="K35" s="687"/>
      <c r="L35" s="687"/>
      <c r="M35" s="145"/>
    </row>
    <row r="36" spans="1:13" x14ac:dyDescent="0.25">
      <c r="A36" s="45"/>
      <c r="B36" s="46" t="s">
        <v>3997</v>
      </c>
      <c r="C36" s="142"/>
      <c r="D36" s="142"/>
      <c r="E36" s="142"/>
      <c r="F36" s="142"/>
      <c r="G36" s="142"/>
      <c r="H36" s="142"/>
      <c r="I36" s="142"/>
      <c r="J36" s="142"/>
      <c r="K36" s="142"/>
      <c r="L36" s="142"/>
      <c r="M36" s="142"/>
    </row>
    <row r="37" spans="1:13" x14ac:dyDescent="0.25">
      <c r="B37" s="675" t="s">
        <v>9820</v>
      </c>
      <c r="C37" s="675"/>
      <c r="D37" s="675"/>
      <c r="E37" s="675"/>
      <c r="F37" s="675"/>
      <c r="G37" s="675"/>
      <c r="H37" s="675"/>
      <c r="I37" s="675"/>
      <c r="J37" s="675"/>
      <c r="K37" s="675"/>
      <c r="L37" s="675"/>
      <c r="M37" s="231"/>
    </row>
    <row r="38" spans="1:13" x14ac:dyDescent="0.25">
      <c r="B38" s="254" t="s">
        <v>9817</v>
      </c>
      <c r="C38" s="255"/>
      <c r="D38" s="232"/>
      <c r="E38" s="232"/>
      <c r="F38" s="232"/>
      <c r="G38" s="232"/>
      <c r="H38" s="232"/>
      <c r="I38" s="233"/>
      <c r="J38" s="234"/>
      <c r="K38" s="233"/>
      <c r="L38" s="233"/>
      <c r="M38" s="231"/>
    </row>
    <row r="39" spans="1:13" x14ac:dyDescent="0.25">
      <c r="B39" s="515" t="s">
        <v>9821</v>
      </c>
      <c r="C39" s="515"/>
      <c r="D39" s="232"/>
      <c r="E39" s="232"/>
      <c r="F39" s="232"/>
      <c r="G39" s="232"/>
      <c r="H39" s="232"/>
      <c r="I39" s="233"/>
      <c r="J39" s="234"/>
      <c r="K39" s="233"/>
      <c r="L39" s="233"/>
      <c r="M39" s="231"/>
    </row>
    <row r="40" spans="1:13" x14ac:dyDescent="0.25">
      <c r="B40" s="690"/>
      <c r="C40" s="690"/>
      <c r="D40" s="232"/>
      <c r="E40" s="232"/>
      <c r="F40" s="232"/>
      <c r="G40" s="232"/>
      <c r="H40" s="232"/>
      <c r="I40" s="233"/>
      <c r="J40" s="234"/>
      <c r="K40" s="233"/>
      <c r="L40" s="233"/>
      <c r="M40" s="231"/>
    </row>
  </sheetData>
  <sheetProtection sheet="1" objects="1" scenarios="1"/>
  <mergeCells count="6">
    <mergeCell ref="B40:C40"/>
    <mergeCell ref="C5:E5"/>
    <mergeCell ref="C7:H7"/>
    <mergeCell ref="I7:L7"/>
    <mergeCell ref="J35:L35"/>
    <mergeCell ref="B37:L37"/>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2:M176"/>
  <sheetViews>
    <sheetView showGridLines="0" zoomScaleNormal="100" workbookViewId="0">
      <selection activeCell="C5" sqref="C5:E5"/>
    </sheetView>
  </sheetViews>
  <sheetFormatPr defaultRowHeight="13.2" x14ac:dyDescent="0.25"/>
  <cols>
    <col min="1" max="1" width="3" customWidth="1"/>
    <col min="2" max="2" width="33.33203125" customWidth="1"/>
    <col min="3" max="6" width="11.6640625" customWidth="1"/>
    <col min="7" max="7" width="12.33203125" customWidth="1"/>
    <col min="8" max="10" width="11.6640625" customWidth="1"/>
    <col min="11" max="11" width="12.33203125" customWidth="1"/>
    <col min="12" max="13" width="11.6640625" customWidth="1"/>
  </cols>
  <sheetData>
    <row r="2" spans="1:13" ht="16.2" customHeight="1" x14ac:dyDescent="0.25">
      <c r="B2" s="699" t="s">
        <v>9822</v>
      </c>
      <c r="C2" s="699"/>
      <c r="D2" s="699"/>
      <c r="E2" s="699"/>
      <c r="F2" s="699"/>
      <c r="G2" s="699"/>
      <c r="H2" s="699"/>
      <c r="I2" s="699"/>
      <c r="J2" s="699"/>
      <c r="K2" s="699"/>
      <c r="L2" s="699"/>
      <c r="M2" s="699"/>
    </row>
    <row r="3" spans="1:13" ht="13.8" x14ac:dyDescent="0.25">
      <c r="A3" s="57"/>
      <c r="B3" s="114" t="str">
        <f>TEXT('Drop down Values'!B3,"dd mmmm yyyy")</f>
        <v>31 March 2021</v>
      </c>
      <c r="C3" s="63"/>
      <c r="D3" s="63"/>
      <c r="E3" s="63"/>
      <c r="F3" s="64"/>
      <c r="G3" s="64"/>
      <c r="H3" s="57"/>
      <c r="I3" s="52"/>
      <c r="J3" s="52"/>
      <c r="K3" s="57"/>
      <c r="L3" s="57"/>
      <c r="M3" s="256"/>
    </row>
    <row r="4" spans="1:13" ht="13.8" x14ac:dyDescent="0.25">
      <c r="A4" s="57"/>
      <c r="B4" s="114"/>
      <c r="C4" s="147"/>
      <c r="D4" s="147"/>
      <c r="E4" s="147"/>
      <c r="F4" s="64"/>
      <c r="G4" s="64"/>
      <c r="H4" s="57"/>
      <c r="I4" s="52"/>
      <c r="J4" s="52"/>
      <c r="K4" s="52"/>
      <c r="L4" s="52"/>
    </row>
    <row r="5" spans="1:13" x14ac:dyDescent="0.25">
      <c r="A5" s="196"/>
      <c r="B5" s="257" t="s">
        <v>4002</v>
      </c>
      <c r="C5" s="682" t="s">
        <v>72</v>
      </c>
      <c r="D5" s="682"/>
      <c r="E5" s="683"/>
      <c r="F5" s="258"/>
      <c r="G5" s="258"/>
      <c r="H5" s="258"/>
      <c r="I5" s="258"/>
      <c r="J5" s="258"/>
      <c r="K5" s="258"/>
      <c r="L5" s="258"/>
    </row>
    <row r="6" spans="1:13" x14ac:dyDescent="0.25">
      <c r="A6" s="57"/>
      <c r="B6" s="1"/>
      <c r="C6" s="151"/>
      <c r="D6" s="151"/>
      <c r="E6" s="151"/>
      <c r="F6" s="151"/>
      <c r="G6" s="151"/>
      <c r="H6" s="151"/>
      <c r="I6" s="151"/>
      <c r="J6" s="151"/>
      <c r="K6" s="151"/>
      <c r="L6" s="151"/>
    </row>
    <row r="7" spans="1:13" x14ac:dyDescent="0.25">
      <c r="A7" s="196"/>
      <c r="B7" s="260"/>
      <c r="C7" s="688" t="s">
        <v>4034</v>
      </c>
      <c r="D7" s="688"/>
      <c r="E7" s="688"/>
      <c r="F7" s="688"/>
      <c r="G7" s="688"/>
      <c r="H7" s="700"/>
      <c r="I7" s="701" t="s">
        <v>9814</v>
      </c>
      <c r="J7" s="702"/>
      <c r="K7" s="702"/>
      <c r="L7" s="702"/>
    </row>
    <row r="8" spans="1:13" ht="39.6" x14ac:dyDescent="0.25">
      <c r="B8" s="50" t="s">
        <v>4066</v>
      </c>
      <c r="C8" s="631" t="s">
        <v>290</v>
      </c>
      <c r="D8" s="631" t="s">
        <v>9736</v>
      </c>
      <c r="E8" s="225" t="s">
        <v>4040</v>
      </c>
      <c r="F8" s="225" t="s">
        <v>4041</v>
      </c>
      <c r="G8" s="207" t="s">
        <v>4042</v>
      </c>
      <c r="H8" s="261" t="s">
        <v>4043</v>
      </c>
      <c r="I8" s="225" t="s">
        <v>4040</v>
      </c>
      <c r="J8" s="225" t="s">
        <v>4041</v>
      </c>
      <c r="K8" s="207" t="s">
        <v>4042</v>
      </c>
      <c r="L8" s="225" t="s">
        <v>4043</v>
      </c>
      <c r="M8" s="259"/>
    </row>
    <row r="9" spans="1:13" ht="25.2" customHeight="1" x14ac:dyDescent="0.25">
      <c r="A9" s="262"/>
      <c r="B9" s="157" t="s">
        <v>92</v>
      </c>
      <c r="C9" s="263">
        <f>VLOOKUP($C$5&amp;"All providers"&amp;B9&amp;" total",ProvidersandPlaces,6,FALSE)</f>
        <v>56748</v>
      </c>
      <c r="D9" s="158">
        <f>IF(ISERROR(VLOOKUP($C$5&amp;$B9&amp;$B$8,EYR_most_recent_outcomes,5,FALSE))=TRUE,0,VLOOKUP($C$5&amp;$B9&amp;$B$8,EYR_most_recent_outcomes,5,FALSE))</f>
        <v>41314</v>
      </c>
      <c r="E9" s="158">
        <f>IF(ISERROR(VLOOKUP($C$5&amp;$B9&amp;$B$8,EYR_most_recent_outcomes,6,FALSE))=TRUE,0,VLOOKUP($C$5&amp;$B9&amp;$B$8,EYR_most_recent_outcomes,6,FALSE))</f>
        <v>7233</v>
      </c>
      <c r="F9" s="158">
        <f>IF(ISERROR(VLOOKUP($C$5&amp;$B9&amp;$B$8,EYR_most_recent_outcomes,7,FALSE))=TRUE,0,VLOOKUP($C$5&amp;$B9&amp;$B$8,EYR_most_recent_outcomes,7,FALSE))</f>
        <v>32610</v>
      </c>
      <c r="G9" s="158">
        <f>IF(ISERROR(VLOOKUP($C$5&amp;$B9&amp;$B$8,EYR_most_recent_outcomes,8,FALSE))=TRUE,0,VLOOKUP($C$5&amp;$B9&amp;$B$8,EYR_most_recent_outcomes,8,FALSE))</f>
        <v>1143</v>
      </c>
      <c r="H9" s="264">
        <f>IF(ISERROR(VLOOKUP($C$5&amp;$B9&amp;$B$8,EYR_most_recent_outcomes,9,FALSE))=TRUE,0,VLOOKUP($C$5&amp;$B9&amp;$B$8,EYR_most_recent_outcomes,9,FALSE))</f>
        <v>328</v>
      </c>
      <c r="I9" s="158">
        <f t="shared" ref="I9:L24" si="0">IF(ISERROR(100*E9/$D9),"-",100*E9/$D9)</f>
        <v>17.507382485356054</v>
      </c>
      <c r="J9" s="158">
        <f t="shared" si="0"/>
        <v>78.932081134724299</v>
      </c>
      <c r="K9" s="158">
        <f t="shared" si="0"/>
        <v>2.7666166432686254</v>
      </c>
      <c r="L9" s="158">
        <f t="shared" si="0"/>
        <v>0.79391973665101423</v>
      </c>
      <c r="M9" s="265"/>
    </row>
    <row r="10" spans="1:13" ht="21.6" customHeight="1" x14ac:dyDescent="0.25">
      <c r="A10" s="1"/>
      <c r="B10" s="128" t="s">
        <v>255</v>
      </c>
      <c r="C10" s="266">
        <f t="shared" ref="C10:H10" si="1">SUM(C11:C33)</f>
        <v>6785</v>
      </c>
      <c r="D10" s="161">
        <f t="shared" si="1"/>
        <v>5023</v>
      </c>
      <c r="E10" s="161">
        <f t="shared" si="1"/>
        <v>884</v>
      </c>
      <c r="F10" s="161">
        <f t="shared" si="1"/>
        <v>3956</v>
      </c>
      <c r="G10" s="161">
        <f t="shared" si="1"/>
        <v>155</v>
      </c>
      <c r="H10" s="267">
        <f t="shared" si="1"/>
        <v>28</v>
      </c>
      <c r="I10" s="161">
        <f t="shared" si="0"/>
        <v>17.599044395779416</v>
      </c>
      <c r="J10" s="161">
        <f t="shared" si="0"/>
        <v>78.757714513239094</v>
      </c>
      <c r="K10" s="161">
        <f t="shared" si="0"/>
        <v>3.0858052956400557</v>
      </c>
      <c r="L10" s="161">
        <f t="shared" si="0"/>
        <v>0.5574357953414294</v>
      </c>
      <c r="M10" s="268"/>
    </row>
    <row r="11" spans="1:13" x14ac:dyDescent="0.25">
      <c r="A11" s="1"/>
      <c r="B11" s="129" t="s">
        <v>100</v>
      </c>
      <c r="C11" s="269">
        <f t="shared" ref="C11:C33" si="2">IF(ISERROR(VLOOKUP($C$5&amp;"All providers"&amp;B11,ProvidersandPlaces,6,FALSE))=TRUE,0,VLOOKUP($C$5&amp;"All providers"&amp;B11,ProvidersandPlaces,6,FALSE))</f>
        <v>142</v>
      </c>
      <c r="D11" s="164">
        <f t="shared" ref="D11:D33" si="3">IF(ISERROR(VLOOKUP($C$5&amp;$B11&amp;$B$8,EYR_most_recent_outcomes,5,FALSE))=TRUE,0,VLOOKUP($C$5&amp;$B11&amp;$B$8,EYR_most_recent_outcomes,5,FALSE))</f>
        <v>102</v>
      </c>
      <c r="E11" s="164">
        <f t="shared" ref="E11:E33" si="4">IF(ISERROR(VLOOKUP($C$5&amp;$B11&amp;$B$8,EYR_most_recent_outcomes,6,FALSE))=TRUE,0,VLOOKUP($C$5&amp;$B11&amp;$B$8,EYR_most_recent_outcomes,6,FALSE))</f>
        <v>18</v>
      </c>
      <c r="F11" s="164">
        <f t="shared" ref="F11:F33" si="5">IF(ISERROR(VLOOKUP($C$5&amp;$B11&amp;$B$8,EYR_most_recent_outcomes,7,FALSE))=TRUE,0,VLOOKUP($C$5&amp;$B11&amp;$B$8,EYR_most_recent_outcomes,7,FALSE))</f>
        <v>81</v>
      </c>
      <c r="G11" s="164">
        <f t="shared" ref="G11:G33" si="6">IF(ISERROR(VLOOKUP($C$5&amp;$B11&amp;$B$8,EYR_most_recent_outcomes,8,FALSE))=TRUE,0,VLOOKUP($C$5&amp;$B11&amp;$B$8,EYR_most_recent_outcomes,8,FALSE))</f>
        <v>2</v>
      </c>
      <c r="H11" s="214">
        <f t="shared" ref="H11:H33" si="7">IF(ISERROR(VLOOKUP($C$5&amp;$B11&amp;$B$8,EYR_most_recent_outcomes,9,FALSE))=TRUE,0,VLOOKUP($C$5&amp;$B11&amp;$B$8,EYR_most_recent_outcomes,9,FALSE))</f>
        <v>1</v>
      </c>
      <c r="I11" s="164">
        <f t="shared" si="0"/>
        <v>17.647058823529413</v>
      </c>
      <c r="J11" s="164">
        <f t="shared" si="0"/>
        <v>79.411764705882348</v>
      </c>
      <c r="K11" s="164">
        <f t="shared" si="0"/>
        <v>1.9607843137254901</v>
      </c>
      <c r="L11" s="164">
        <f t="shared" si="0"/>
        <v>0.98039215686274506</v>
      </c>
      <c r="M11" s="268"/>
    </row>
    <row r="12" spans="1:13" x14ac:dyDescent="0.25">
      <c r="A12" s="1"/>
      <c r="B12" s="129" t="s">
        <v>101</v>
      </c>
      <c r="C12" s="269">
        <f t="shared" si="2"/>
        <v>100</v>
      </c>
      <c r="D12" s="164">
        <f t="shared" si="3"/>
        <v>82</v>
      </c>
      <c r="E12" s="164">
        <f t="shared" si="4"/>
        <v>16</v>
      </c>
      <c r="F12" s="164">
        <f t="shared" si="5"/>
        <v>62</v>
      </c>
      <c r="G12" s="164">
        <f t="shared" si="6"/>
        <v>3</v>
      </c>
      <c r="H12" s="214">
        <f t="shared" si="7"/>
        <v>1</v>
      </c>
      <c r="I12" s="164">
        <f t="shared" si="0"/>
        <v>19.512195121951219</v>
      </c>
      <c r="J12" s="164">
        <f t="shared" si="0"/>
        <v>75.609756097560975</v>
      </c>
      <c r="K12" s="164">
        <f t="shared" si="0"/>
        <v>3.6585365853658538</v>
      </c>
      <c r="L12" s="164">
        <f t="shared" si="0"/>
        <v>1.2195121951219512</v>
      </c>
      <c r="M12" s="268"/>
    </row>
    <row r="13" spans="1:13" x14ac:dyDescent="0.25">
      <c r="A13" s="1"/>
      <c r="B13" s="129" t="s">
        <v>102</v>
      </c>
      <c r="C13" s="269">
        <f t="shared" si="2"/>
        <v>236</v>
      </c>
      <c r="D13" s="164">
        <f t="shared" si="3"/>
        <v>162</v>
      </c>
      <c r="E13" s="164">
        <f t="shared" si="4"/>
        <v>23</v>
      </c>
      <c r="F13" s="164">
        <f t="shared" si="5"/>
        <v>133</v>
      </c>
      <c r="G13" s="164">
        <f t="shared" si="6"/>
        <v>6</v>
      </c>
      <c r="H13" s="214">
        <f t="shared" si="7"/>
        <v>0</v>
      </c>
      <c r="I13" s="164">
        <f t="shared" si="0"/>
        <v>14.197530864197532</v>
      </c>
      <c r="J13" s="164">
        <f t="shared" si="0"/>
        <v>82.098765432098759</v>
      </c>
      <c r="K13" s="164">
        <f t="shared" si="0"/>
        <v>3.7037037037037037</v>
      </c>
      <c r="L13" s="164">
        <f t="shared" si="0"/>
        <v>0</v>
      </c>
      <c r="M13" s="268"/>
    </row>
    <row r="14" spans="1:13" x14ac:dyDescent="0.25">
      <c r="B14" s="129" t="s">
        <v>111</v>
      </c>
      <c r="C14" s="269">
        <f t="shared" si="2"/>
        <v>183</v>
      </c>
      <c r="D14" s="164">
        <f t="shared" si="3"/>
        <v>138</v>
      </c>
      <c r="E14" s="164">
        <f t="shared" si="4"/>
        <v>29</v>
      </c>
      <c r="F14" s="164">
        <f t="shared" si="5"/>
        <v>103</v>
      </c>
      <c r="G14" s="164">
        <f t="shared" si="6"/>
        <v>6</v>
      </c>
      <c r="H14" s="214">
        <f t="shared" si="7"/>
        <v>0</v>
      </c>
      <c r="I14" s="164">
        <f t="shared" si="0"/>
        <v>21.014492753623188</v>
      </c>
      <c r="J14" s="164">
        <f t="shared" si="0"/>
        <v>74.637681159420296</v>
      </c>
      <c r="K14" s="164">
        <f t="shared" si="0"/>
        <v>4.3478260869565215</v>
      </c>
      <c r="L14" s="164">
        <f t="shared" si="0"/>
        <v>0</v>
      </c>
      <c r="M14" s="268"/>
    </row>
    <row r="15" spans="1:13" x14ac:dyDescent="0.25">
      <c r="A15" s="121"/>
      <c r="B15" s="129" t="s">
        <v>116</v>
      </c>
      <c r="C15" s="269">
        <f t="shared" si="2"/>
        <v>336</v>
      </c>
      <c r="D15" s="164">
        <f t="shared" si="3"/>
        <v>244</v>
      </c>
      <c r="E15" s="164">
        <f t="shared" si="4"/>
        <v>52</v>
      </c>
      <c r="F15" s="164">
        <f t="shared" si="5"/>
        <v>189</v>
      </c>
      <c r="G15" s="164">
        <f t="shared" si="6"/>
        <v>3</v>
      </c>
      <c r="H15" s="214">
        <f t="shared" si="7"/>
        <v>0</v>
      </c>
      <c r="I15" s="164">
        <f t="shared" si="0"/>
        <v>21.311475409836067</v>
      </c>
      <c r="J15" s="164">
        <f t="shared" si="0"/>
        <v>77.459016393442624</v>
      </c>
      <c r="K15" s="164">
        <f t="shared" si="0"/>
        <v>1.2295081967213115</v>
      </c>
      <c r="L15" s="164">
        <f t="shared" si="0"/>
        <v>0</v>
      </c>
      <c r="M15" s="268"/>
    </row>
    <row r="16" spans="1:13" x14ac:dyDescent="0.25">
      <c r="A16" s="121"/>
      <c r="B16" s="129" t="s">
        <v>117</v>
      </c>
      <c r="C16" s="269">
        <f t="shared" si="2"/>
        <v>317</v>
      </c>
      <c r="D16" s="164">
        <f t="shared" si="3"/>
        <v>222</v>
      </c>
      <c r="E16" s="164">
        <f t="shared" si="4"/>
        <v>45</v>
      </c>
      <c r="F16" s="164">
        <f t="shared" si="5"/>
        <v>171</v>
      </c>
      <c r="G16" s="164">
        <f t="shared" si="6"/>
        <v>5</v>
      </c>
      <c r="H16" s="214">
        <f t="shared" si="7"/>
        <v>1</v>
      </c>
      <c r="I16" s="164">
        <f t="shared" si="0"/>
        <v>20.27027027027027</v>
      </c>
      <c r="J16" s="164">
        <f t="shared" si="0"/>
        <v>77.027027027027032</v>
      </c>
      <c r="K16" s="164">
        <f t="shared" si="0"/>
        <v>2.2522522522522523</v>
      </c>
      <c r="L16" s="164">
        <f t="shared" si="0"/>
        <v>0.45045045045045046</v>
      </c>
      <c r="M16" s="268"/>
    </row>
    <row r="17" spans="1:13" x14ac:dyDescent="0.25">
      <c r="A17" s="121"/>
      <c r="B17" s="129" t="s">
        <v>122</v>
      </c>
      <c r="C17" s="269">
        <f t="shared" si="2"/>
        <v>299</v>
      </c>
      <c r="D17" s="164">
        <f t="shared" si="3"/>
        <v>231</v>
      </c>
      <c r="E17" s="164">
        <f t="shared" si="4"/>
        <v>41</v>
      </c>
      <c r="F17" s="164">
        <f t="shared" si="5"/>
        <v>190</v>
      </c>
      <c r="G17" s="164">
        <f t="shared" si="6"/>
        <v>0</v>
      </c>
      <c r="H17" s="214">
        <f t="shared" si="7"/>
        <v>0</v>
      </c>
      <c r="I17" s="164">
        <f t="shared" si="0"/>
        <v>17.748917748917748</v>
      </c>
      <c r="J17" s="164">
        <f t="shared" si="0"/>
        <v>82.251082251082252</v>
      </c>
      <c r="K17" s="164">
        <f t="shared" si="0"/>
        <v>0</v>
      </c>
      <c r="L17" s="164">
        <f t="shared" si="0"/>
        <v>0</v>
      </c>
      <c r="M17" s="268"/>
    </row>
    <row r="18" spans="1:13" x14ac:dyDescent="0.25">
      <c r="A18" s="121"/>
      <c r="B18" s="129" t="s">
        <v>140</v>
      </c>
      <c r="C18" s="269">
        <f t="shared" si="2"/>
        <v>135</v>
      </c>
      <c r="D18" s="164">
        <f t="shared" si="3"/>
        <v>109</v>
      </c>
      <c r="E18" s="164">
        <f t="shared" si="4"/>
        <v>18</v>
      </c>
      <c r="F18" s="164">
        <f t="shared" si="5"/>
        <v>85</v>
      </c>
      <c r="G18" s="164">
        <f t="shared" si="6"/>
        <v>6</v>
      </c>
      <c r="H18" s="214">
        <f t="shared" si="7"/>
        <v>0</v>
      </c>
      <c r="I18" s="164">
        <f t="shared" si="0"/>
        <v>16.513761467889907</v>
      </c>
      <c r="J18" s="164">
        <f t="shared" si="0"/>
        <v>77.981651376146786</v>
      </c>
      <c r="K18" s="164">
        <f t="shared" si="0"/>
        <v>5.5045871559633026</v>
      </c>
      <c r="L18" s="164">
        <f t="shared" si="0"/>
        <v>0</v>
      </c>
      <c r="M18" s="268"/>
    </row>
    <row r="19" spans="1:13" x14ac:dyDescent="0.25">
      <c r="A19" s="121"/>
      <c r="B19" s="129" t="s">
        <v>159</v>
      </c>
      <c r="C19" s="269">
        <f t="shared" si="2"/>
        <v>118</v>
      </c>
      <c r="D19" s="164">
        <f t="shared" si="3"/>
        <v>86</v>
      </c>
      <c r="E19" s="164">
        <f t="shared" si="4"/>
        <v>18</v>
      </c>
      <c r="F19" s="164">
        <f t="shared" si="5"/>
        <v>64</v>
      </c>
      <c r="G19" s="164">
        <f t="shared" si="6"/>
        <v>3</v>
      </c>
      <c r="H19" s="214">
        <f t="shared" si="7"/>
        <v>1</v>
      </c>
      <c r="I19" s="164">
        <f t="shared" si="0"/>
        <v>20.930232558139537</v>
      </c>
      <c r="J19" s="164">
        <f t="shared" si="0"/>
        <v>74.418604651162795</v>
      </c>
      <c r="K19" s="164">
        <f t="shared" si="0"/>
        <v>3.4883720930232558</v>
      </c>
      <c r="L19" s="164">
        <f t="shared" si="0"/>
        <v>1.1627906976744187</v>
      </c>
      <c r="M19" s="268"/>
    </row>
    <row r="20" spans="1:13" x14ac:dyDescent="0.25">
      <c r="A20" s="121"/>
      <c r="B20" s="129" t="s">
        <v>161</v>
      </c>
      <c r="C20" s="269">
        <f t="shared" si="2"/>
        <v>1174</v>
      </c>
      <c r="D20" s="164">
        <f t="shared" si="3"/>
        <v>884</v>
      </c>
      <c r="E20" s="164">
        <f t="shared" si="4"/>
        <v>170</v>
      </c>
      <c r="F20" s="164">
        <f t="shared" si="5"/>
        <v>695</v>
      </c>
      <c r="G20" s="164">
        <f t="shared" si="6"/>
        <v>17</v>
      </c>
      <c r="H20" s="214">
        <f t="shared" si="7"/>
        <v>2</v>
      </c>
      <c r="I20" s="164">
        <f t="shared" si="0"/>
        <v>19.23076923076923</v>
      </c>
      <c r="J20" s="164">
        <f t="shared" si="0"/>
        <v>78.619909502262445</v>
      </c>
      <c r="K20" s="164">
        <f t="shared" si="0"/>
        <v>1.9230769230769231</v>
      </c>
      <c r="L20" s="164">
        <f t="shared" si="0"/>
        <v>0.22624434389140272</v>
      </c>
      <c r="M20" s="268"/>
    </row>
    <row r="21" spans="1:13" x14ac:dyDescent="0.25">
      <c r="A21" s="121"/>
      <c r="B21" s="129" t="s">
        <v>167</v>
      </c>
      <c r="C21" s="269">
        <f t="shared" si="2"/>
        <v>327</v>
      </c>
      <c r="D21" s="164">
        <f t="shared" si="3"/>
        <v>247</v>
      </c>
      <c r="E21" s="164">
        <f t="shared" si="4"/>
        <v>22</v>
      </c>
      <c r="F21" s="164">
        <f t="shared" si="5"/>
        <v>209</v>
      </c>
      <c r="G21" s="164">
        <f t="shared" si="6"/>
        <v>14</v>
      </c>
      <c r="H21" s="214">
        <f t="shared" si="7"/>
        <v>2</v>
      </c>
      <c r="I21" s="164">
        <f t="shared" si="0"/>
        <v>8.9068825910931171</v>
      </c>
      <c r="J21" s="164">
        <f t="shared" si="0"/>
        <v>84.615384615384613</v>
      </c>
      <c r="K21" s="164">
        <f t="shared" si="0"/>
        <v>5.668016194331984</v>
      </c>
      <c r="L21" s="164">
        <f t="shared" si="0"/>
        <v>0.80971659919028338</v>
      </c>
      <c r="M21" s="268"/>
    </row>
    <row r="22" spans="1:13" x14ac:dyDescent="0.25">
      <c r="B22" s="129" t="s">
        <v>169</v>
      </c>
      <c r="C22" s="269">
        <f t="shared" si="2"/>
        <v>508</v>
      </c>
      <c r="D22" s="164">
        <f t="shared" si="3"/>
        <v>366</v>
      </c>
      <c r="E22" s="164">
        <f t="shared" si="4"/>
        <v>54</v>
      </c>
      <c r="F22" s="164">
        <f t="shared" si="5"/>
        <v>280</v>
      </c>
      <c r="G22" s="164">
        <f t="shared" si="6"/>
        <v>27</v>
      </c>
      <c r="H22" s="214">
        <f t="shared" si="7"/>
        <v>5</v>
      </c>
      <c r="I22" s="164">
        <f t="shared" si="0"/>
        <v>14.754098360655737</v>
      </c>
      <c r="J22" s="164">
        <f t="shared" si="0"/>
        <v>76.502732240437155</v>
      </c>
      <c r="K22" s="164">
        <f t="shared" si="0"/>
        <v>7.3770491803278686</v>
      </c>
      <c r="L22" s="164">
        <f t="shared" si="0"/>
        <v>1.3661202185792349</v>
      </c>
      <c r="M22" s="268"/>
    </row>
    <row r="23" spans="1:13" x14ac:dyDescent="0.25">
      <c r="B23" s="129" t="s">
        <v>186</v>
      </c>
      <c r="C23" s="269">
        <f t="shared" si="2"/>
        <v>251</v>
      </c>
      <c r="D23" s="164">
        <f t="shared" si="3"/>
        <v>186</v>
      </c>
      <c r="E23" s="164">
        <f t="shared" si="4"/>
        <v>39</v>
      </c>
      <c r="F23" s="164">
        <f t="shared" si="5"/>
        <v>134</v>
      </c>
      <c r="G23" s="164">
        <f t="shared" si="6"/>
        <v>11</v>
      </c>
      <c r="H23" s="214">
        <f t="shared" si="7"/>
        <v>2</v>
      </c>
      <c r="I23" s="164">
        <f t="shared" si="0"/>
        <v>20.967741935483872</v>
      </c>
      <c r="J23" s="164">
        <f t="shared" si="0"/>
        <v>72.043010752688176</v>
      </c>
      <c r="K23" s="164">
        <f t="shared" si="0"/>
        <v>5.913978494623656</v>
      </c>
      <c r="L23" s="164">
        <f t="shared" si="0"/>
        <v>1.075268817204301</v>
      </c>
      <c r="M23" s="268"/>
    </row>
    <row r="24" spans="1:13" x14ac:dyDescent="0.25">
      <c r="B24" s="129" t="s">
        <v>195</v>
      </c>
      <c r="C24" s="269">
        <f t="shared" si="2"/>
        <v>248</v>
      </c>
      <c r="D24" s="164">
        <f t="shared" si="3"/>
        <v>185</v>
      </c>
      <c r="E24" s="164">
        <f t="shared" si="4"/>
        <v>35</v>
      </c>
      <c r="F24" s="164">
        <f t="shared" si="5"/>
        <v>142</v>
      </c>
      <c r="G24" s="164">
        <f t="shared" si="6"/>
        <v>7</v>
      </c>
      <c r="H24" s="214">
        <f t="shared" si="7"/>
        <v>1</v>
      </c>
      <c r="I24" s="164">
        <f t="shared" si="0"/>
        <v>18.918918918918919</v>
      </c>
      <c r="J24" s="164">
        <f t="shared" si="0"/>
        <v>76.756756756756758</v>
      </c>
      <c r="K24" s="164">
        <f t="shared" si="0"/>
        <v>3.7837837837837838</v>
      </c>
      <c r="L24" s="164">
        <f t="shared" si="0"/>
        <v>0.54054054054054057</v>
      </c>
      <c r="M24" s="268"/>
    </row>
    <row r="25" spans="1:13" x14ac:dyDescent="0.25">
      <c r="B25" s="129" t="s">
        <v>198</v>
      </c>
      <c r="C25" s="269">
        <f t="shared" si="2"/>
        <v>292</v>
      </c>
      <c r="D25" s="164">
        <f t="shared" si="3"/>
        <v>210</v>
      </c>
      <c r="E25" s="164">
        <f t="shared" si="4"/>
        <v>34</v>
      </c>
      <c r="F25" s="164">
        <f t="shared" si="5"/>
        <v>168</v>
      </c>
      <c r="G25" s="164">
        <f t="shared" si="6"/>
        <v>4</v>
      </c>
      <c r="H25" s="214">
        <f t="shared" si="7"/>
        <v>4</v>
      </c>
      <c r="I25" s="164">
        <f t="shared" ref="I25:L46" si="8">IF(ISERROR(100*E25/$D25),"-",100*E25/$D25)</f>
        <v>16.19047619047619</v>
      </c>
      <c r="J25" s="164">
        <f t="shared" si="8"/>
        <v>80</v>
      </c>
      <c r="K25" s="164">
        <f t="shared" si="8"/>
        <v>1.9047619047619047</v>
      </c>
      <c r="L25" s="164">
        <f t="shared" si="8"/>
        <v>1.9047619047619047</v>
      </c>
      <c r="M25" s="268"/>
    </row>
    <row r="26" spans="1:13" x14ac:dyDescent="0.25">
      <c r="A26" s="131"/>
      <c r="B26" s="129" t="s">
        <v>200</v>
      </c>
      <c r="C26" s="269">
        <f t="shared" si="2"/>
        <v>166</v>
      </c>
      <c r="D26" s="164">
        <f t="shared" si="3"/>
        <v>114</v>
      </c>
      <c r="E26" s="164">
        <f t="shared" si="4"/>
        <v>21</v>
      </c>
      <c r="F26" s="164">
        <f t="shared" si="5"/>
        <v>90</v>
      </c>
      <c r="G26" s="164">
        <f t="shared" si="6"/>
        <v>3</v>
      </c>
      <c r="H26" s="214">
        <f t="shared" si="7"/>
        <v>0</v>
      </c>
      <c r="I26" s="164">
        <f t="shared" si="8"/>
        <v>18.421052631578949</v>
      </c>
      <c r="J26" s="164">
        <f t="shared" si="8"/>
        <v>78.94736842105263</v>
      </c>
      <c r="K26" s="164">
        <f t="shared" si="8"/>
        <v>2.6315789473684212</v>
      </c>
      <c r="L26" s="164">
        <f t="shared" si="8"/>
        <v>0</v>
      </c>
      <c r="M26" s="268"/>
    </row>
    <row r="27" spans="1:13" x14ac:dyDescent="0.25">
      <c r="A27" s="131"/>
      <c r="B27" s="129" t="s">
        <v>211</v>
      </c>
      <c r="C27" s="269">
        <f t="shared" si="2"/>
        <v>110</v>
      </c>
      <c r="D27" s="164">
        <f t="shared" si="3"/>
        <v>81</v>
      </c>
      <c r="E27" s="164">
        <f t="shared" si="4"/>
        <v>12</v>
      </c>
      <c r="F27" s="164">
        <f t="shared" si="5"/>
        <v>67</v>
      </c>
      <c r="G27" s="164">
        <f t="shared" si="6"/>
        <v>2</v>
      </c>
      <c r="H27" s="214">
        <f t="shared" si="7"/>
        <v>0</v>
      </c>
      <c r="I27" s="164">
        <f t="shared" si="8"/>
        <v>14.814814814814815</v>
      </c>
      <c r="J27" s="164">
        <f t="shared" si="8"/>
        <v>82.716049382716051</v>
      </c>
      <c r="K27" s="164">
        <f t="shared" si="8"/>
        <v>2.4691358024691357</v>
      </c>
      <c r="L27" s="164">
        <f t="shared" si="8"/>
        <v>0</v>
      </c>
      <c r="M27" s="268"/>
    </row>
    <row r="28" spans="1:13" x14ac:dyDescent="0.25">
      <c r="A28" s="131"/>
      <c r="B28" s="129" t="s">
        <v>213</v>
      </c>
      <c r="C28" s="269">
        <f t="shared" si="2"/>
        <v>402</v>
      </c>
      <c r="D28" s="164">
        <f t="shared" si="3"/>
        <v>294</v>
      </c>
      <c r="E28" s="164">
        <f t="shared" si="4"/>
        <v>54</v>
      </c>
      <c r="F28" s="164">
        <f t="shared" si="5"/>
        <v>228</v>
      </c>
      <c r="G28" s="164">
        <f t="shared" si="6"/>
        <v>6</v>
      </c>
      <c r="H28" s="214">
        <f t="shared" si="7"/>
        <v>6</v>
      </c>
      <c r="I28" s="164">
        <f t="shared" si="8"/>
        <v>18.367346938775512</v>
      </c>
      <c r="J28" s="164">
        <f t="shared" si="8"/>
        <v>77.551020408163268</v>
      </c>
      <c r="K28" s="164">
        <f t="shared" si="8"/>
        <v>2.0408163265306123</v>
      </c>
      <c r="L28" s="164">
        <f t="shared" si="8"/>
        <v>2.0408163265306123</v>
      </c>
      <c r="M28" s="268"/>
    </row>
    <row r="29" spans="1:13" x14ac:dyDescent="0.25">
      <c r="A29" s="131"/>
      <c r="B29" s="129" t="s">
        <v>221</v>
      </c>
      <c r="C29" s="269">
        <f t="shared" si="2"/>
        <v>303</v>
      </c>
      <c r="D29" s="164">
        <f t="shared" si="3"/>
        <v>232</v>
      </c>
      <c r="E29" s="164">
        <f t="shared" si="4"/>
        <v>21</v>
      </c>
      <c r="F29" s="164">
        <f t="shared" si="5"/>
        <v>203</v>
      </c>
      <c r="G29" s="164">
        <f t="shared" si="6"/>
        <v>7</v>
      </c>
      <c r="H29" s="214">
        <f t="shared" si="7"/>
        <v>1</v>
      </c>
      <c r="I29" s="164">
        <f t="shared" si="8"/>
        <v>9.0517241379310338</v>
      </c>
      <c r="J29" s="164">
        <f t="shared" si="8"/>
        <v>87.5</v>
      </c>
      <c r="K29" s="164">
        <f t="shared" si="8"/>
        <v>3.0172413793103448</v>
      </c>
      <c r="L29" s="164">
        <f t="shared" si="8"/>
        <v>0.43103448275862066</v>
      </c>
      <c r="M29" s="268"/>
    </row>
    <row r="30" spans="1:13" x14ac:dyDescent="0.25">
      <c r="A30" s="131"/>
      <c r="B30" s="129" t="s">
        <v>226</v>
      </c>
      <c r="C30" s="269">
        <f t="shared" si="2"/>
        <v>343</v>
      </c>
      <c r="D30" s="164">
        <f t="shared" si="3"/>
        <v>250</v>
      </c>
      <c r="E30" s="164">
        <f t="shared" si="4"/>
        <v>57</v>
      </c>
      <c r="F30" s="164">
        <f t="shared" si="5"/>
        <v>184</v>
      </c>
      <c r="G30" s="164">
        <f t="shared" si="6"/>
        <v>8</v>
      </c>
      <c r="H30" s="214">
        <f t="shared" si="7"/>
        <v>1</v>
      </c>
      <c r="I30" s="164">
        <f t="shared" si="8"/>
        <v>22.8</v>
      </c>
      <c r="J30" s="164">
        <f t="shared" si="8"/>
        <v>73.599999999999994</v>
      </c>
      <c r="K30" s="164">
        <f t="shared" si="8"/>
        <v>3.2</v>
      </c>
      <c r="L30" s="164">
        <f t="shared" si="8"/>
        <v>0.4</v>
      </c>
      <c r="M30" s="268"/>
    </row>
    <row r="31" spans="1:13" x14ac:dyDescent="0.25">
      <c r="A31" s="131"/>
      <c r="B31" s="129" t="s">
        <v>231</v>
      </c>
      <c r="C31" s="269">
        <f t="shared" si="2"/>
        <v>249</v>
      </c>
      <c r="D31" s="164">
        <f t="shared" si="3"/>
        <v>187</v>
      </c>
      <c r="E31" s="164">
        <f t="shared" si="4"/>
        <v>40</v>
      </c>
      <c r="F31" s="164">
        <f t="shared" si="5"/>
        <v>144</v>
      </c>
      <c r="G31" s="164">
        <f t="shared" si="6"/>
        <v>3</v>
      </c>
      <c r="H31" s="214">
        <f t="shared" si="7"/>
        <v>0</v>
      </c>
      <c r="I31" s="164">
        <f t="shared" si="8"/>
        <v>21.390374331550802</v>
      </c>
      <c r="J31" s="164">
        <f t="shared" si="8"/>
        <v>77.005347593582883</v>
      </c>
      <c r="K31" s="164">
        <f t="shared" si="8"/>
        <v>1.6042780748663101</v>
      </c>
      <c r="L31" s="164">
        <f t="shared" si="8"/>
        <v>0</v>
      </c>
      <c r="M31" s="268"/>
    </row>
    <row r="32" spans="1:13" x14ac:dyDescent="0.25">
      <c r="A32" s="132"/>
      <c r="B32" s="129" t="s">
        <v>236</v>
      </c>
      <c r="C32" s="269">
        <f t="shared" si="2"/>
        <v>265</v>
      </c>
      <c r="D32" s="164">
        <f t="shared" si="3"/>
        <v>189</v>
      </c>
      <c r="E32" s="164">
        <f t="shared" si="4"/>
        <v>29</v>
      </c>
      <c r="F32" s="164">
        <f t="shared" si="5"/>
        <v>151</v>
      </c>
      <c r="G32" s="164">
        <f t="shared" si="6"/>
        <v>9</v>
      </c>
      <c r="H32" s="214">
        <f t="shared" si="7"/>
        <v>0</v>
      </c>
      <c r="I32" s="164">
        <f t="shared" si="8"/>
        <v>15.343915343915343</v>
      </c>
      <c r="J32" s="164">
        <f t="shared" si="8"/>
        <v>79.894179894179899</v>
      </c>
      <c r="K32" s="164">
        <f t="shared" si="8"/>
        <v>4.7619047619047619</v>
      </c>
      <c r="L32" s="164">
        <f t="shared" si="8"/>
        <v>0</v>
      </c>
      <c r="M32" s="268"/>
    </row>
    <row r="33" spans="1:13" x14ac:dyDescent="0.25">
      <c r="A33" s="132"/>
      <c r="B33" s="129" t="s">
        <v>239</v>
      </c>
      <c r="C33" s="269">
        <f t="shared" si="2"/>
        <v>281</v>
      </c>
      <c r="D33" s="164">
        <f t="shared" si="3"/>
        <v>222</v>
      </c>
      <c r="E33" s="164">
        <f t="shared" si="4"/>
        <v>36</v>
      </c>
      <c r="F33" s="164">
        <f t="shared" si="5"/>
        <v>183</v>
      </c>
      <c r="G33" s="164">
        <f t="shared" si="6"/>
        <v>3</v>
      </c>
      <c r="H33" s="214">
        <f t="shared" si="7"/>
        <v>0</v>
      </c>
      <c r="I33" s="164">
        <f t="shared" si="8"/>
        <v>16.216216216216218</v>
      </c>
      <c r="J33" s="164">
        <f t="shared" si="8"/>
        <v>82.432432432432435</v>
      </c>
      <c r="K33" s="164">
        <f t="shared" si="8"/>
        <v>1.3513513513513513</v>
      </c>
      <c r="L33" s="164">
        <f t="shared" si="8"/>
        <v>0</v>
      </c>
      <c r="M33" s="268"/>
    </row>
    <row r="34" spans="1:13" ht="21.6" customHeight="1" x14ac:dyDescent="0.25">
      <c r="A34" s="1"/>
      <c r="B34" s="128" t="s">
        <v>254</v>
      </c>
      <c r="C34" s="266">
        <f t="shared" ref="C34:H34" si="9">SUM(C35:C46)</f>
        <v>2104</v>
      </c>
      <c r="D34" s="161">
        <f t="shared" si="9"/>
        <v>1641</v>
      </c>
      <c r="E34" s="161">
        <f t="shared" si="9"/>
        <v>282</v>
      </c>
      <c r="F34" s="161">
        <f t="shared" si="9"/>
        <v>1314</v>
      </c>
      <c r="G34" s="161">
        <f t="shared" si="9"/>
        <v>40</v>
      </c>
      <c r="H34" s="267">
        <f t="shared" si="9"/>
        <v>5</v>
      </c>
      <c r="I34" s="161">
        <f t="shared" si="8"/>
        <v>17.184643510054844</v>
      </c>
      <c r="J34" s="161">
        <f t="shared" si="8"/>
        <v>80.073126142595981</v>
      </c>
      <c r="K34" s="161">
        <f t="shared" si="8"/>
        <v>2.437538086532602</v>
      </c>
      <c r="L34" s="161">
        <f t="shared" si="8"/>
        <v>0.30469226081657524</v>
      </c>
      <c r="M34" s="268"/>
    </row>
    <row r="35" spans="1:13" x14ac:dyDescent="0.25">
      <c r="A35" s="132"/>
      <c r="B35" s="129" t="s">
        <v>123</v>
      </c>
      <c r="C35" s="269">
        <f t="shared" ref="C35:C46" si="10">IF(ISERROR(VLOOKUP($C$5&amp;"All providers"&amp;B35,ProvidersandPlaces,6,FALSE))=TRUE,0,VLOOKUP($C$5&amp;"All providers"&amp;B35,ProvidersandPlaces,6,FALSE))</f>
        <v>103</v>
      </c>
      <c r="D35" s="164">
        <f t="shared" ref="D35:D46" si="11">IF(ISERROR(VLOOKUP($C$5&amp;$B35&amp;$B$8,EYR_most_recent_outcomes,5,FALSE))=TRUE,0,VLOOKUP($C$5&amp;$B35&amp;$B$8,EYR_most_recent_outcomes,5,FALSE))</f>
        <v>80</v>
      </c>
      <c r="E35" s="164">
        <f t="shared" ref="E35:E46" si="12">IF(ISERROR(VLOOKUP($C$5&amp;$B35&amp;$B$8,EYR_most_recent_outcomes,6,FALSE))=TRUE,0,VLOOKUP($C$5&amp;$B35&amp;$B$8,EYR_most_recent_outcomes,6,FALSE))</f>
        <v>10</v>
      </c>
      <c r="F35" s="164">
        <f t="shared" ref="F35:F46" si="13">IF(ISERROR(VLOOKUP($C$5&amp;$B35&amp;$B$8,EYR_most_recent_outcomes,7,FALSE))=TRUE,0,VLOOKUP($C$5&amp;$B35&amp;$B$8,EYR_most_recent_outcomes,7,FALSE))</f>
        <v>67</v>
      </c>
      <c r="G35" s="164">
        <f t="shared" ref="G35:G46" si="14">IF(ISERROR(VLOOKUP($C$5&amp;$B35&amp;$B$8,EYR_most_recent_outcomes,8,FALSE))=TRUE,0,VLOOKUP($C$5&amp;$B35&amp;$B$8,EYR_most_recent_outcomes,8,FALSE))</f>
        <v>2</v>
      </c>
      <c r="H35" s="214">
        <f t="shared" ref="H35:H46" si="15">IF(ISERROR(VLOOKUP($C$5&amp;$B35&amp;$B$8,EYR_most_recent_outcomes,9,FALSE))=TRUE,0,VLOOKUP($C$5&amp;$B35&amp;$B$8,EYR_most_recent_outcomes,9,FALSE))</f>
        <v>1</v>
      </c>
      <c r="I35" s="164">
        <f t="shared" si="8"/>
        <v>12.5</v>
      </c>
      <c r="J35" s="164">
        <f t="shared" si="8"/>
        <v>83.75</v>
      </c>
      <c r="K35" s="164">
        <f t="shared" si="8"/>
        <v>2.5</v>
      </c>
      <c r="L35" s="164">
        <f t="shared" si="8"/>
        <v>1.25</v>
      </c>
      <c r="M35" s="268"/>
    </row>
    <row r="36" spans="1:13" x14ac:dyDescent="0.25">
      <c r="B36" s="129" t="s">
        <v>130</v>
      </c>
      <c r="C36" s="269">
        <f t="shared" si="10"/>
        <v>386</v>
      </c>
      <c r="D36" s="164">
        <f t="shared" si="11"/>
        <v>305</v>
      </c>
      <c r="E36" s="164">
        <f t="shared" si="12"/>
        <v>40</v>
      </c>
      <c r="F36" s="164">
        <f t="shared" si="13"/>
        <v>252</v>
      </c>
      <c r="G36" s="164">
        <f t="shared" si="14"/>
        <v>12</v>
      </c>
      <c r="H36" s="214">
        <f t="shared" si="15"/>
        <v>1</v>
      </c>
      <c r="I36" s="164">
        <f t="shared" si="8"/>
        <v>13.114754098360656</v>
      </c>
      <c r="J36" s="164">
        <f t="shared" si="8"/>
        <v>82.622950819672127</v>
      </c>
      <c r="K36" s="164">
        <f t="shared" si="8"/>
        <v>3.9344262295081966</v>
      </c>
      <c r="L36" s="164">
        <f t="shared" si="8"/>
        <v>0.32786885245901637</v>
      </c>
      <c r="M36" s="268"/>
    </row>
    <row r="37" spans="1:13" x14ac:dyDescent="0.25">
      <c r="B37" s="129" t="s">
        <v>136</v>
      </c>
      <c r="C37" s="269">
        <f t="shared" si="10"/>
        <v>154</v>
      </c>
      <c r="D37" s="164">
        <f t="shared" si="11"/>
        <v>114</v>
      </c>
      <c r="E37" s="164">
        <f t="shared" si="12"/>
        <v>19</v>
      </c>
      <c r="F37" s="164">
        <f t="shared" si="13"/>
        <v>92</v>
      </c>
      <c r="G37" s="164">
        <f t="shared" si="14"/>
        <v>2</v>
      </c>
      <c r="H37" s="214">
        <f t="shared" si="15"/>
        <v>1</v>
      </c>
      <c r="I37" s="164">
        <f t="shared" si="8"/>
        <v>16.666666666666668</v>
      </c>
      <c r="J37" s="164">
        <f t="shared" si="8"/>
        <v>80.701754385964918</v>
      </c>
      <c r="K37" s="164">
        <f t="shared" si="8"/>
        <v>1.7543859649122806</v>
      </c>
      <c r="L37" s="164">
        <f t="shared" si="8"/>
        <v>0.8771929824561403</v>
      </c>
      <c r="M37" s="268"/>
    </row>
    <row r="38" spans="1:13" x14ac:dyDescent="0.25">
      <c r="B38" s="129" t="s">
        <v>145</v>
      </c>
      <c r="C38" s="269">
        <f t="shared" si="10"/>
        <v>68</v>
      </c>
      <c r="D38" s="164">
        <f t="shared" si="11"/>
        <v>53</v>
      </c>
      <c r="E38" s="164">
        <f t="shared" si="12"/>
        <v>12</v>
      </c>
      <c r="F38" s="164">
        <f t="shared" si="13"/>
        <v>40</v>
      </c>
      <c r="G38" s="164">
        <f t="shared" si="14"/>
        <v>1</v>
      </c>
      <c r="H38" s="214">
        <f t="shared" si="15"/>
        <v>0</v>
      </c>
      <c r="I38" s="164">
        <f t="shared" si="8"/>
        <v>22.641509433962263</v>
      </c>
      <c r="J38" s="164">
        <f t="shared" si="8"/>
        <v>75.471698113207552</v>
      </c>
      <c r="K38" s="164">
        <f t="shared" si="8"/>
        <v>1.8867924528301887</v>
      </c>
      <c r="L38" s="164">
        <f t="shared" si="8"/>
        <v>0</v>
      </c>
      <c r="M38" s="268"/>
    </row>
    <row r="39" spans="1:13" x14ac:dyDescent="0.25">
      <c r="B39" s="129" t="s">
        <v>172</v>
      </c>
      <c r="C39" s="269">
        <f t="shared" si="10"/>
        <v>111</v>
      </c>
      <c r="D39" s="164">
        <f t="shared" si="11"/>
        <v>80</v>
      </c>
      <c r="E39" s="164">
        <f t="shared" si="12"/>
        <v>17</v>
      </c>
      <c r="F39" s="164">
        <f t="shared" si="13"/>
        <v>61</v>
      </c>
      <c r="G39" s="164">
        <f t="shared" si="14"/>
        <v>1</v>
      </c>
      <c r="H39" s="214">
        <f t="shared" si="15"/>
        <v>1</v>
      </c>
      <c r="I39" s="164">
        <f t="shared" si="8"/>
        <v>21.25</v>
      </c>
      <c r="J39" s="164">
        <f t="shared" si="8"/>
        <v>76.25</v>
      </c>
      <c r="K39" s="164">
        <f t="shared" si="8"/>
        <v>1.25</v>
      </c>
      <c r="L39" s="164">
        <f t="shared" si="8"/>
        <v>1.25</v>
      </c>
      <c r="M39" s="268"/>
    </row>
    <row r="40" spans="1:13" x14ac:dyDescent="0.25">
      <c r="B40" s="129" t="s">
        <v>174</v>
      </c>
      <c r="C40" s="269">
        <f t="shared" si="10"/>
        <v>239</v>
      </c>
      <c r="D40" s="164">
        <f t="shared" si="11"/>
        <v>181</v>
      </c>
      <c r="E40" s="164">
        <f t="shared" si="12"/>
        <v>31</v>
      </c>
      <c r="F40" s="164">
        <f t="shared" si="13"/>
        <v>143</v>
      </c>
      <c r="G40" s="164">
        <f t="shared" si="14"/>
        <v>7</v>
      </c>
      <c r="H40" s="214">
        <f t="shared" si="15"/>
        <v>0</v>
      </c>
      <c r="I40" s="164">
        <f t="shared" si="8"/>
        <v>17.127071823204421</v>
      </c>
      <c r="J40" s="164">
        <f t="shared" si="8"/>
        <v>79.005524861878456</v>
      </c>
      <c r="K40" s="164">
        <f t="shared" si="8"/>
        <v>3.867403314917127</v>
      </c>
      <c r="L40" s="164">
        <f t="shared" si="8"/>
        <v>0</v>
      </c>
      <c r="M40" s="268"/>
    </row>
    <row r="41" spans="1:13" x14ac:dyDescent="0.25">
      <c r="B41" s="129" t="s">
        <v>180</v>
      </c>
      <c r="C41" s="269">
        <f t="shared" si="10"/>
        <v>189</v>
      </c>
      <c r="D41" s="164">
        <f t="shared" si="11"/>
        <v>142</v>
      </c>
      <c r="E41" s="164">
        <f t="shared" si="12"/>
        <v>31</v>
      </c>
      <c r="F41" s="164">
        <f t="shared" si="13"/>
        <v>108</v>
      </c>
      <c r="G41" s="164">
        <f t="shared" si="14"/>
        <v>3</v>
      </c>
      <c r="H41" s="214">
        <f t="shared" si="15"/>
        <v>0</v>
      </c>
      <c r="I41" s="164">
        <f t="shared" si="8"/>
        <v>21.830985915492956</v>
      </c>
      <c r="J41" s="164">
        <f t="shared" si="8"/>
        <v>76.056338028169009</v>
      </c>
      <c r="K41" s="164">
        <f t="shared" si="8"/>
        <v>2.112676056338028</v>
      </c>
      <c r="L41" s="164">
        <f t="shared" si="8"/>
        <v>0</v>
      </c>
      <c r="M41" s="268"/>
    </row>
    <row r="42" spans="1:13" x14ac:dyDescent="0.25">
      <c r="B42" s="129" t="s">
        <v>183</v>
      </c>
      <c r="C42" s="269">
        <f t="shared" si="10"/>
        <v>257</v>
      </c>
      <c r="D42" s="164">
        <f t="shared" si="11"/>
        <v>190</v>
      </c>
      <c r="E42" s="164">
        <f t="shared" si="12"/>
        <v>31</v>
      </c>
      <c r="F42" s="164">
        <f t="shared" si="13"/>
        <v>154</v>
      </c>
      <c r="G42" s="164">
        <f t="shared" si="14"/>
        <v>5</v>
      </c>
      <c r="H42" s="214">
        <f t="shared" si="15"/>
        <v>0</v>
      </c>
      <c r="I42" s="164">
        <f t="shared" si="8"/>
        <v>16.315789473684209</v>
      </c>
      <c r="J42" s="164">
        <f t="shared" si="8"/>
        <v>81.05263157894737</v>
      </c>
      <c r="K42" s="164">
        <f t="shared" si="8"/>
        <v>2.6315789473684212</v>
      </c>
      <c r="L42" s="164">
        <f t="shared" si="8"/>
        <v>0</v>
      </c>
      <c r="M42" s="268"/>
    </row>
    <row r="43" spans="1:13" x14ac:dyDescent="0.25">
      <c r="B43" s="129" t="s">
        <v>193</v>
      </c>
      <c r="C43" s="269">
        <f t="shared" si="10"/>
        <v>140</v>
      </c>
      <c r="D43" s="164">
        <f t="shared" si="11"/>
        <v>113</v>
      </c>
      <c r="E43" s="164">
        <f t="shared" si="12"/>
        <v>16</v>
      </c>
      <c r="F43" s="164">
        <f t="shared" si="13"/>
        <v>96</v>
      </c>
      <c r="G43" s="164">
        <f t="shared" si="14"/>
        <v>1</v>
      </c>
      <c r="H43" s="214">
        <f t="shared" si="15"/>
        <v>0</v>
      </c>
      <c r="I43" s="164">
        <f t="shared" si="8"/>
        <v>14.159292035398231</v>
      </c>
      <c r="J43" s="164">
        <f t="shared" si="8"/>
        <v>84.955752212389385</v>
      </c>
      <c r="K43" s="164">
        <f t="shared" si="8"/>
        <v>0.88495575221238942</v>
      </c>
      <c r="L43" s="164">
        <f t="shared" si="8"/>
        <v>0</v>
      </c>
      <c r="M43" s="268"/>
    </row>
    <row r="44" spans="1:13" x14ac:dyDescent="0.25">
      <c r="B44" s="129" t="s">
        <v>207</v>
      </c>
      <c r="C44" s="269">
        <f t="shared" si="10"/>
        <v>114</v>
      </c>
      <c r="D44" s="164">
        <f t="shared" si="11"/>
        <v>97</v>
      </c>
      <c r="E44" s="164">
        <f t="shared" si="12"/>
        <v>20</v>
      </c>
      <c r="F44" s="164">
        <f t="shared" si="13"/>
        <v>76</v>
      </c>
      <c r="G44" s="164">
        <f t="shared" si="14"/>
        <v>1</v>
      </c>
      <c r="H44" s="214">
        <f t="shared" si="15"/>
        <v>0</v>
      </c>
      <c r="I44" s="164">
        <f t="shared" si="8"/>
        <v>20.618556701030929</v>
      </c>
      <c r="J44" s="164">
        <f t="shared" si="8"/>
        <v>78.350515463917532</v>
      </c>
      <c r="K44" s="164">
        <f t="shared" si="8"/>
        <v>1.0309278350515463</v>
      </c>
      <c r="L44" s="164">
        <f t="shared" si="8"/>
        <v>0</v>
      </c>
      <c r="M44" s="268"/>
    </row>
    <row r="45" spans="1:13" x14ac:dyDescent="0.25">
      <c r="B45" s="129" t="s">
        <v>214</v>
      </c>
      <c r="C45" s="269">
        <f t="shared" si="10"/>
        <v>190</v>
      </c>
      <c r="D45" s="164">
        <f t="shared" si="11"/>
        <v>155</v>
      </c>
      <c r="E45" s="164">
        <f t="shared" si="12"/>
        <v>29</v>
      </c>
      <c r="F45" s="164">
        <f t="shared" si="13"/>
        <v>122</v>
      </c>
      <c r="G45" s="164">
        <f t="shared" si="14"/>
        <v>4</v>
      </c>
      <c r="H45" s="214">
        <f t="shared" si="15"/>
        <v>0</v>
      </c>
      <c r="I45" s="164">
        <f t="shared" si="8"/>
        <v>18.70967741935484</v>
      </c>
      <c r="J45" s="164">
        <f t="shared" si="8"/>
        <v>78.709677419354833</v>
      </c>
      <c r="K45" s="164">
        <f t="shared" si="8"/>
        <v>2.5806451612903225</v>
      </c>
      <c r="L45" s="164">
        <f t="shared" si="8"/>
        <v>0</v>
      </c>
      <c r="M45" s="268"/>
    </row>
    <row r="46" spans="1:13" x14ac:dyDescent="0.25">
      <c r="B46" s="129" t="s">
        <v>217</v>
      </c>
      <c r="C46" s="269">
        <f t="shared" si="10"/>
        <v>153</v>
      </c>
      <c r="D46" s="164">
        <f t="shared" si="11"/>
        <v>131</v>
      </c>
      <c r="E46" s="164">
        <f t="shared" si="12"/>
        <v>26</v>
      </c>
      <c r="F46" s="164">
        <f t="shared" si="13"/>
        <v>103</v>
      </c>
      <c r="G46" s="164">
        <f t="shared" si="14"/>
        <v>1</v>
      </c>
      <c r="H46" s="214">
        <f t="shared" si="15"/>
        <v>1</v>
      </c>
      <c r="I46" s="164">
        <f t="shared" si="8"/>
        <v>19.847328244274809</v>
      </c>
      <c r="J46" s="164">
        <f t="shared" si="8"/>
        <v>78.625954198473281</v>
      </c>
      <c r="K46" s="164">
        <f t="shared" si="8"/>
        <v>0.76335877862595425</v>
      </c>
      <c r="L46" s="164">
        <f t="shared" si="8"/>
        <v>0.76335877862595425</v>
      </c>
      <c r="M46" s="268"/>
    </row>
    <row r="47" spans="1:13" ht="21.6" customHeight="1" x14ac:dyDescent="0.25">
      <c r="A47" s="1"/>
      <c r="B47" s="128" t="s">
        <v>259</v>
      </c>
      <c r="C47" s="266">
        <f t="shared" ref="C47:H47" si="16">SUM(C48:C62)</f>
        <v>5163</v>
      </c>
      <c r="D47" s="161">
        <f t="shared" si="16"/>
        <v>3943</v>
      </c>
      <c r="E47" s="161">
        <f t="shared" si="16"/>
        <v>613</v>
      </c>
      <c r="F47" s="161">
        <f t="shared" si="16"/>
        <v>3223</v>
      </c>
      <c r="G47" s="161">
        <f t="shared" si="16"/>
        <v>68</v>
      </c>
      <c r="H47" s="267">
        <f t="shared" si="16"/>
        <v>39</v>
      </c>
      <c r="I47" s="161">
        <f>IF(ISERROR(100*E47/$D47),"-",100*E47/$D47)</f>
        <v>15.546538168906924</v>
      </c>
      <c r="J47" s="161">
        <f>IF(ISERROR(100*F47/$D47),"-",100*F47/$D47)</f>
        <v>81.739792036520413</v>
      </c>
      <c r="K47" s="161">
        <f>IF(ISERROR(100*G47/$D47),"-",100*G47/$D47)</f>
        <v>1.7245751965508496</v>
      </c>
      <c r="L47" s="161">
        <f>IF(ISERROR(100*H47/$D47),"-",100*H47/$D47)</f>
        <v>0.98909459802181077</v>
      </c>
      <c r="M47" s="268"/>
    </row>
    <row r="48" spans="1:13" x14ac:dyDescent="0.25">
      <c r="B48" s="133" t="s">
        <v>95</v>
      </c>
      <c r="C48" s="269">
        <f t="shared" ref="C48:C62" si="17">IF(ISERROR(VLOOKUP($C$5&amp;"All providers"&amp;B48,ProvidersandPlaces,6,FALSE))=TRUE,0,VLOOKUP($C$5&amp;"All providers"&amp;B48,ProvidersandPlaces,6,FALSE))</f>
        <v>216</v>
      </c>
      <c r="D48" s="164">
        <f t="shared" ref="D48:D62" si="18">IF(ISERROR(VLOOKUP($C$5&amp;$B48&amp;$B$8,EYR_most_recent_outcomes,5,FALSE))=TRUE,0,VLOOKUP($C$5&amp;$B48&amp;$B$8,EYR_most_recent_outcomes,5,FALSE))</f>
        <v>171</v>
      </c>
      <c r="E48" s="164">
        <f t="shared" ref="E48:E62" si="19">IF(ISERROR(VLOOKUP($C$5&amp;$B48&amp;$B$8,EYR_most_recent_outcomes,6,FALSE))=TRUE,0,VLOOKUP($C$5&amp;$B48&amp;$B$8,EYR_most_recent_outcomes,6,FALSE))</f>
        <v>33</v>
      </c>
      <c r="F48" s="164">
        <f t="shared" ref="F48:F62" si="20">IF(ISERROR(VLOOKUP($C$5&amp;$B48&amp;$B$8,EYR_most_recent_outcomes,7,FALSE))=TRUE,0,VLOOKUP($C$5&amp;$B48&amp;$B$8,EYR_most_recent_outcomes,7,FALSE))</f>
        <v>134</v>
      </c>
      <c r="G48" s="164">
        <f t="shared" ref="G48:G62" si="21">IF(ISERROR(VLOOKUP($C$5&amp;$B48&amp;$B$8,EYR_most_recent_outcomes,8,FALSE))=TRUE,0,VLOOKUP($C$5&amp;$B48&amp;$B$8,EYR_most_recent_outcomes,8,FALSE))</f>
        <v>1</v>
      </c>
      <c r="H48" s="214">
        <f t="shared" ref="H48:H62" si="22">IF(ISERROR(VLOOKUP($C$5&amp;$B48&amp;$B$8,EYR_most_recent_outcomes,9,FALSE))=TRUE,0,VLOOKUP($C$5&amp;$B48&amp;$B$8,EYR_most_recent_outcomes,9,FALSE))</f>
        <v>3</v>
      </c>
      <c r="I48" s="164">
        <f t="shared" ref="I48:L62" si="23">IF(ISERROR(100*E48/$D48),"-",100*E48/$D48)</f>
        <v>19.298245614035089</v>
      </c>
      <c r="J48" s="164">
        <f t="shared" si="23"/>
        <v>78.362573099415201</v>
      </c>
      <c r="K48" s="164">
        <f t="shared" si="23"/>
        <v>0.58479532163742687</v>
      </c>
      <c r="L48" s="164">
        <f t="shared" si="23"/>
        <v>1.7543859649122806</v>
      </c>
      <c r="M48" s="268"/>
    </row>
    <row r="49" spans="1:13" x14ac:dyDescent="0.25">
      <c r="B49" s="133" t="s">
        <v>105</v>
      </c>
      <c r="C49" s="269">
        <f t="shared" si="17"/>
        <v>520</v>
      </c>
      <c r="D49" s="164">
        <f t="shared" si="18"/>
        <v>408</v>
      </c>
      <c r="E49" s="164">
        <f t="shared" si="19"/>
        <v>70</v>
      </c>
      <c r="F49" s="164">
        <f t="shared" si="20"/>
        <v>327</v>
      </c>
      <c r="G49" s="164">
        <f t="shared" si="21"/>
        <v>9</v>
      </c>
      <c r="H49" s="214">
        <f t="shared" si="22"/>
        <v>2</v>
      </c>
      <c r="I49" s="164">
        <f t="shared" si="23"/>
        <v>17.156862745098039</v>
      </c>
      <c r="J49" s="164">
        <f t="shared" si="23"/>
        <v>80.147058823529406</v>
      </c>
      <c r="K49" s="164">
        <f t="shared" si="23"/>
        <v>2.2058823529411766</v>
      </c>
      <c r="L49" s="164">
        <f t="shared" si="23"/>
        <v>0.49019607843137253</v>
      </c>
      <c r="M49" s="268"/>
    </row>
    <row r="50" spans="1:13" x14ac:dyDescent="0.25">
      <c r="B50" s="133" t="s">
        <v>112</v>
      </c>
      <c r="C50" s="269">
        <f t="shared" si="17"/>
        <v>203</v>
      </c>
      <c r="D50" s="164">
        <f t="shared" si="18"/>
        <v>151</v>
      </c>
      <c r="E50" s="164">
        <f t="shared" si="19"/>
        <v>36</v>
      </c>
      <c r="F50" s="164">
        <f t="shared" si="20"/>
        <v>110</v>
      </c>
      <c r="G50" s="164">
        <f t="shared" si="21"/>
        <v>3</v>
      </c>
      <c r="H50" s="214">
        <f t="shared" si="22"/>
        <v>2</v>
      </c>
      <c r="I50" s="164">
        <f t="shared" si="23"/>
        <v>23.841059602649008</v>
      </c>
      <c r="J50" s="164">
        <f t="shared" si="23"/>
        <v>72.847682119205302</v>
      </c>
      <c r="K50" s="164">
        <f t="shared" si="23"/>
        <v>1.9867549668874172</v>
      </c>
      <c r="L50" s="164">
        <f t="shared" si="23"/>
        <v>1.3245033112582782</v>
      </c>
      <c r="M50" s="268"/>
    </row>
    <row r="51" spans="1:13" x14ac:dyDescent="0.25">
      <c r="B51" s="133" t="s">
        <v>127</v>
      </c>
      <c r="C51" s="269">
        <f t="shared" si="17"/>
        <v>323</v>
      </c>
      <c r="D51" s="164">
        <f t="shared" si="18"/>
        <v>259</v>
      </c>
      <c r="E51" s="164">
        <f t="shared" si="19"/>
        <v>29</v>
      </c>
      <c r="F51" s="164">
        <f t="shared" si="20"/>
        <v>225</v>
      </c>
      <c r="G51" s="164">
        <f t="shared" si="21"/>
        <v>3</v>
      </c>
      <c r="H51" s="214">
        <f t="shared" si="22"/>
        <v>2</v>
      </c>
      <c r="I51" s="164">
        <f t="shared" si="23"/>
        <v>11.196911196911197</v>
      </c>
      <c r="J51" s="164">
        <f t="shared" si="23"/>
        <v>86.872586872586879</v>
      </c>
      <c r="K51" s="164">
        <f t="shared" si="23"/>
        <v>1.1583011583011582</v>
      </c>
      <c r="L51" s="164">
        <f t="shared" si="23"/>
        <v>0.77220077220077221</v>
      </c>
      <c r="M51" s="268"/>
    </row>
    <row r="52" spans="1:13" x14ac:dyDescent="0.25">
      <c r="B52" s="133" t="s">
        <v>132</v>
      </c>
      <c r="C52" s="269">
        <f t="shared" si="17"/>
        <v>313</v>
      </c>
      <c r="D52" s="164">
        <f t="shared" si="18"/>
        <v>220</v>
      </c>
      <c r="E52" s="164">
        <f t="shared" si="19"/>
        <v>38</v>
      </c>
      <c r="F52" s="164">
        <f t="shared" si="20"/>
        <v>180</v>
      </c>
      <c r="G52" s="164">
        <f t="shared" si="21"/>
        <v>2</v>
      </c>
      <c r="H52" s="214">
        <f t="shared" si="22"/>
        <v>0</v>
      </c>
      <c r="I52" s="164">
        <f t="shared" si="23"/>
        <v>17.272727272727273</v>
      </c>
      <c r="J52" s="164">
        <f t="shared" si="23"/>
        <v>81.818181818181813</v>
      </c>
      <c r="K52" s="164">
        <f t="shared" si="23"/>
        <v>0.90909090909090906</v>
      </c>
      <c r="L52" s="164">
        <f t="shared" si="23"/>
        <v>0</v>
      </c>
      <c r="M52" s="268"/>
    </row>
    <row r="53" spans="1:13" x14ac:dyDescent="0.25">
      <c r="B53" s="133" t="s">
        <v>156</v>
      </c>
      <c r="C53" s="269">
        <f t="shared" si="17"/>
        <v>139</v>
      </c>
      <c r="D53" s="164">
        <f t="shared" si="18"/>
        <v>108</v>
      </c>
      <c r="E53" s="164">
        <f t="shared" si="19"/>
        <v>10</v>
      </c>
      <c r="F53" s="164">
        <f t="shared" si="20"/>
        <v>93</v>
      </c>
      <c r="G53" s="164">
        <f t="shared" si="21"/>
        <v>4</v>
      </c>
      <c r="H53" s="214">
        <f t="shared" si="22"/>
        <v>1</v>
      </c>
      <c r="I53" s="164">
        <f t="shared" si="23"/>
        <v>9.2592592592592595</v>
      </c>
      <c r="J53" s="164">
        <f t="shared" si="23"/>
        <v>86.111111111111114</v>
      </c>
      <c r="K53" s="164">
        <f t="shared" si="23"/>
        <v>3.7037037037037037</v>
      </c>
      <c r="L53" s="164">
        <f t="shared" si="23"/>
        <v>0.92592592592592593</v>
      </c>
      <c r="M53" s="268"/>
    </row>
    <row r="54" spans="1:13" x14ac:dyDescent="0.25">
      <c r="B54" s="133" t="s">
        <v>158</v>
      </c>
      <c r="C54" s="269">
        <f t="shared" si="17"/>
        <v>449</v>
      </c>
      <c r="D54" s="164">
        <f t="shared" si="18"/>
        <v>336</v>
      </c>
      <c r="E54" s="164">
        <f t="shared" si="19"/>
        <v>52</v>
      </c>
      <c r="F54" s="164">
        <f t="shared" si="20"/>
        <v>273</v>
      </c>
      <c r="G54" s="164">
        <f t="shared" si="21"/>
        <v>10</v>
      </c>
      <c r="H54" s="214">
        <f t="shared" si="22"/>
        <v>1</v>
      </c>
      <c r="I54" s="164">
        <f t="shared" si="23"/>
        <v>15.476190476190476</v>
      </c>
      <c r="J54" s="164">
        <f t="shared" si="23"/>
        <v>81.25</v>
      </c>
      <c r="K54" s="164">
        <f t="shared" si="23"/>
        <v>2.9761904761904763</v>
      </c>
      <c r="L54" s="164">
        <f t="shared" si="23"/>
        <v>0.29761904761904762</v>
      </c>
      <c r="M54" s="268"/>
    </row>
    <row r="55" spans="1:13" x14ac:dyDescent="0.25">
      <c r="B55" s="133" t="s">
        <v>162</v>
      </c>
      <c r="C55" s="269">
        <f t="shared" si="17"/>
        <v>936</v>
      </c>
      <c r="D55" s="164">
        <f t="shared" si="18"/>
        <v>725</v>
      </c>
      <c r="E55" s="164">
        <f t="shared" si="19"/>
        <v>126</v>
      </c>
      <c r="F55" s="164">
        <f t="shared" si="20"/>
        <v>574</v>
      </c>
      <c r="G55" s="164">
        <f t="shared" si="21"/>
        <v>12</v>
      </c>
      <c r="H55" s="214">
        <f t="shared" si="22"/>
        <v>13</v>
      </c>
      <c r="I55" s="164">
        <f t="shared" si="23"/>
        <v>17.379310344827587</v>
      </c>
      <c r="J55" s="164">
        <f t="shared" si="23"/>
        <v>79.172413793103445</v>
      </c>
      <c r="K55" s="164">
        <f t="shared" si="23"/>
        <v>1.6551724137931034</v>
      </c>
      <c r="L55" s="164">
        <f t="shared" si="23"/>
        <v>1.7931034482758621</v>
      </c>
      <c r="M55" s="268"/>
    </row>
    <row r="56" spans="1:13" x14ac:dyDescent="0.25">
      <c r="B56" s="133" t="s">
        <v>177</v>
      </c>
      <c r="C56" s="269">
        <f t="shared" si="17"/>
        <v>103</v>
      </c>
      <c r="D56" s="164">
        <f t="shared" si="18"/>
        <v>78</v>
      </c>
      <c r="E56" s="164">
        <f t="shared" si="19"/>
        <v>6</v>
      </c>
      <c r="F56" s="164">
        <f t="shared" si="20"/>
        <v>71</v>
      </c>
      <c r="G56" s="164">
        <f t="shared" si="21"/>
        <v>0</v>
      </c>
      <c r="H56" s="214">
        <f t="shared" si="22"/>
        <v>1</v>
      </c>
      <c r="I56" s="164">
        <f t="shared" si="23"/>
        <v>7.6923076923076925</v>
      </c>
      <c r="J56" s="164">
        <f t="shared" si="23"/>
        <v>91.025641025641022</v>
      </c>
      <c r="K56" s="164">
        <f t="shared" si="23"/>
        <v>0</v>
      </c>
      <c r="L56" s="164">
        <f t="shared" si="23"/>
        <v>1.2820512820512822</v>
      </c>
      <c r="M56" s="268"/>
    </row>
    <row r="57" spans="1:13" x14ac:dyDescent="0.25">
      <c r="B57" s="133" t="s">
        <v>178</v>
      </c>
      <c r="C57" s="269">
        <f t="shared" si="17"/>
        <v>150</v>
      </c>
      <c r="D57" s="164">
        <f t="shared" si="18"/>
        <v>114</v>
      </c>
      <c r="E57" s="164">
        <f t="shared" si="19"/>
        <v>14</v>
      </c>
      <c r="F57" s="164">
        <f t="shared" si="20"/>
        <v>99</v>
      </c>
      <c r="G57" s="164">
        <f t="shared" si="21"/>
        <v>1</v>
      </c>
      <c r="H57" s="214">
        <f t="shared" si="22"/>
        <v>0</v>
      </c>
      <c r="I57" s="164">
        <f t="shared" si="23"/>
        <v>12.280701754385966</v>
      </c>
      <c r="J57" s="164">
        <f t="shared" si="23"/>
        <v>86.84210526315789</v>
      </c>
      <c r="K57" s="164">
        <f t="shared" si="23"/>
        <v>0.8771929824561403</v>
      </c>
      <c r="L57" s="164">
        <f t="shared" si="23"/>
        <v>0</v>
      </c>
      <c r="M57" s="268"/>
    </row>
    <row r="58" spans="1:13" x14ac:dyDescent="0.25">
      <c r="B58" s="133" t="s">
        <v>181</v>
      </c>
      <c r="C58" s="269">
        <f t="shared" si="17"/>
        <v>588</v>
      </c>
      <c r="D58" s="164">
        <f t="shared" si="18"/>
        <v>421</v>
      </c>
      <c r="E58" s="164">
        <f t="shared" si="19"/>
        <v>69</v>
      </c>
      <c r="F58" s="164">
        <f t="shared" si="20"/>
        <v>342</v>
      </c>
      <c r="G58" s="164">
        <f t="shared" si="21"/>
        <v>5</v>
      </c>
      <c r="H58" s="214">
        <f t="shared" si="22"/>
        <v>5</v>
      </c>
      <c r="I58" s="164">
        <f t="shared" si="23"/>
        <v>16.389548693586697</v>
      </c>
      <c r="J58" s="164">
        <f t="shared" si="23"/>
        <v>81.235154394299286</v>
      </c>
      <c r="K58" s="164">
        <f t="shared" si="23"/>
        <v>1.1876484560570071</v>
      </c>
      <c r="L58" s="164">
        <f t="shared" si="23"/>
        <v>1.1876484560570071</v>
      </c>
      <c r="M58" s="268"/>
    </row>
    <row r="59" spans="1:13" x14ac:dyDescent="0.25">
      <c r="B59" s="133" t="s">
        <v>196</v>
      </c>
      <c r="C59" s="269">
        <f t="shared" si="17"/>
        <v>260</v>
      </c>
      <c r="D59" s="164">
        <f t="shared" si="18"/>
        <v>206</v>
      </c>
      <c r="E59" s="164">
        <f t="shared" si="19"/>
        <v>26</v>
      </c>
      <c r="F59" s="164">
        <f t="shared" si="20"/>
        <v>168</v>
      </c>
      <c r="G59" s="164">
        <f t="shared" si="21"/>
        <v>6</v>
      </c>
      <c r="H59" s="214">
        <f t="shared" si="22"/>
        <v>6</v>
      </c>
      <c r="I59" s="164">
        <f t="shared" si="23"/>
        <v>12.621359223300971</v>
      </c>
      <c r="J59" s="164">
        <f t="shared" si="23"/>
        <v>81.553398058252426</v>
      </c>
      <c r="K59" s="164">
        <f t="shared" si="23"/>
        <v>2.912621359223301</v>
      </c>
      <c r="L59" s="164">
        <f t="shared" si="23"/>
        <v>2.912621359223301</v>
      </c>
      <c r="M59" s="268"/>
    </row>
    <row r="60" spans="1:13" x14ac:dyDescent="0.25">
      <c r="B60" s="133" t="s">
        <v>201</v>
      </c>
      <c r="C60" s="269">
        <f t="shared" si="17"/>
        <v>434</v>
      </c>
      <c r="D60" s="164">
        <f t="shared" si="18"/>
        <v>335</v>
      </c>
      <c r="E60" s="164">
        <f t="shared" si="19"/>
        <v>45</v>
      </c>
      <c r="F60" s="164">
        <f t="shared" si="20"/>
        <v>279</v>
      </c>
      <c r="G60" s="164">
        <f t="shared" si="21"/>
        <v>8</v>
      </c>
      <c r="H60" s="214">
        <f t="shared" si="22"/>
        <v>3</v>
      </c>
      <c r="I60" s="164">
        <f t="shared" si="23"/>
        <v>13.432835820895523</v>
      </c>
      <c r="J60" s="164">
        <f t="shared" si="23"/>
        <v>83.28358208955224</v>
      </c>
      <c r="K60" s="164">
        <f t="shared" si="23"/>
        <v>2.3880597014925371</v>
      </c>
      <c r="L60" s="164">
        <f t="shared" si="23"/>
        <v>0.89552238805970152</v>
      </c>
      <c r="M60" s="268"/>
    </row>
    <row r="61" spans="1:13" x14ac:dyDescent="0.25">
      <c r="B61" s="133" t="s">
        <v>227</v>
      </c>
      <c r="C61" s="269">
        <f t="shared" si="17"/>
        <v>312</v>
      </c>
      <c r="D61" s="164">
        <f t="shared" si="18"/>
        <v>256</v>
      </c>
      <c r="E61" s="164">
        <f t="shared" si="19"/>
        <v>30</v>
      </c>
      <c r="F61" s="164">
        <f t="shared" si="20"/>
        <v>222</v>
      </c>
      <c r="G61" s="164">
        <f t="shared" si="21"/>
        <v>4</v>
      </c>
      <c r="H61" s="214">
        <f t="shared" si="22"/>
        <v>0</v>
      </c>
      <c r="I61" s="164">
        <f t="shared" si="23"/>
        <v>11.71875</v>
      </c>
      <c r="J61" s="164">
        <f t="shared" si="23"/>
        <v>86.71875</v>
      </c>
      <c r="K61" s="164">
        <f t="shared" si="23"/>
        <v>1.5625</v>
      </c>
      <c r="L61" s="164">
        <f t="shared" si="23"/>
        <v>0</v>
      </c>
      <c r="M61" s="268"/>
    </row>
    <row r="62" spans="1:13" x14ac:dyDescent="0.25">
      <c r="B62" s="133" t="s">
        <v>243</v>
      </c>
      <c r="C62" s="269">
        <f t="shared" si="17"/>
        <v>217</v>
      </c>
      <c r="D62" s="164">
        <f t="shared" si="18"/>
        <v>155</v>
      </c>
      <c r="E62" s="164">
        <f t="shared" si="19"/>
        <v>29</v>
      </c>
      <c r="F62" s="164">
        <f t="shared" si="20"/>
        <v>126</v>
      </c>
      <c r="G62" s="164">
        <f t="shared" si="21"/>
        <v>0</v>
      </c>
      <c r="H62" s="214">
        <f t="shared" si="22"/>
        <v>0</v>
      </c>
      <c r="I62" s="164">
        <f t="shared" si="23"/>
        <v>18.70967741935484</v>
      </c>
      <c r="J62" s="164">
        <f t="shared" si="23"/>
        <v>81.290322580645167</v>
      </c>
      <c r="K62" s="164">
        <f t="shared" si="23"/>
        <v>0</v>
      </c>
      <c r="L62" s="164">
        <f t="shared" si="23"/>
        <v>0</v>
      </c>
      <c r="M62" s="268"/>
    </row>
    <row r="63" spans="1:13" ht="21.6" customHeight="1" x14ac:dyDescent="0.25">
      <c r="A63" s="1"/>
      <c r="B63" s="128" t="s">
        <v>251</v>
      </c>
      <c r="C63" s="266">
        <f t="shared" ref="C63:H63" si="24">SUM(C64:C72)</f>
        <v>4610</v>
      </c>
      <c r="D63" s="161">
        <f t="shared" si="24"/>
        <v>3476</v>
      </c>
      <c r="E63" s="161">
        <f t="shared" si="24"/>
        <v>496</v>
      </c>
      <c r="F63" s="161">
        <f t="shared" si="24"/>
        <v>2834</v>
      </c>
      <c r="G63" s="161">
        <f t="shared" si="24"/>
        <v>103</v>
      </c>
      <c r="H63" s="267">
        <f t="shared" si="24"/>
        <v>43</v>
      </c>
      <c r="I63" s="161">
        <f>IF(ISERROR(100*E63/$D63),"-",100*E63/$D63)</f>
        <v>14.2692750287687</v>
      </c>
      <c r="J63" s="161">
        <f>IF(ISERROR(100*F63/$D63),"-",100*F63/$D63)</f>
        <v>81.530494821634065</v>
      </c>
      <c r="K63" s="161">
        <f>IF(ISERROR(100*G63/$D63),"-",100*G63/$D63)</f>
        <v>2.9631760644418872</v>
      </c>
      <c r="L63" s="161">
        <f>IF(ISERROR(100*H63/$D63),"-",100*H63/$D63)</f>
        <v>1.2370540851553509</v>
      </c>
      <c r="M63" s="268"/>
    </row>
    <row r="64" spans="1:13" x14ac:dyDescent="0.25">
      <c r="B64" s="133" t="s">
        <v>124</v>
      </c>
      <c r="C64" s="269">
        <f t="shared" ref="C64:C72" si="25">IF(ISERROR(VLOOKUP($C$5&amp;"All providers"&amp;B64,ProvidersandPlaces,6,FALSE))=TRUE,0,VLOOKUP($C$5&amp;"All providers"&amp;B64,ProvidersandPlaces,6,FALSE))</f>
        <v>204</v>
      </c>
      <c r="D64" s="164">
        <f t="shared" ref="D64:D72" si="26">IF(ISERROR(VLOOKUP($C$5&amp;$B64&amp;$B$8,EYR_most_recent_outcomes,5,FALSE))=TRUE,0,VLOOKUP($C$5&amp;$B64&amp;$B$8,EYR_most_recent_outcomes,5,FALSE))</f>
        <v>164</v>
      </c>
      <c r="E64" s="164">
        <f t="shared" ref="E64:E72" si="27">IF(ISERROR(VLOOKUP($C$5&amp;$B64&amp;$B$8,EYR_most_recent_outcomes,6,FALSE))=TRUE,0,VLOOKUP($C$5&amp;$B64&amp;$B$8,EYR_most_recent_outcomes,6,FALSE))</f>
        <v>9</v>
      </c>
      <c r="F64" s="164">
        <f t="shared" ref="F64:F72" si="28">IF(ISERROR(VLOOKUP($C$5&amp;$B64&amp;$B$8,EYR_most_recent_outcomes,7,FALSE))=TRUE,0,VLOOKUP($C$5&amp;$B64&amp;$B$8,EYR_most_recent_outcomes,7,FALSE))</f>
        <v>153</v>
      </c>
      <c r="G64" s="164">
        <f t="shared" ref="G64:G72" si="29">IF(ISERROR(VLOOKUP($C$5&amp;$B64&amp;$B$8,EYR_most_recent_outcomes,8,FALSE))=TRUE,0,VLOOKUP($C$5&amp;$B64&amp;$B$8,EYR_most_recent_outcomes,8,FALSE))</f>
        <v>1</v>
      </c>
      <c r="H64" s="214">
        <f t="shared" ref="H64:H72" si="30">IF(ISERROR(VLOOKUP($C$5&amp;$B64&amp;$B$8,EYR_most_recent_outcomes,9,FALSE))=TRUE,0,VLOOKUP($C$5&amp;$B64&amp;$B$8,EYR_most_recent_outcomes,9,FALSE))</f>
        <v>1</v>
      </c>
      <c r="I64" s="164">
        <f t="shared" ref="I64:L72" si="31">IF(ISERROR(100*E64/$D64),"-",100*E64/$D64)</f>
        <v>5.4878048780487809</v>
      </c>
      <c r="J64" s="164">
        <f t="shared" si="31"/>
        <v>93.292682926829272</v>
      </c>
      <c r="K64" s="164">
        <f t="shared" si="31"/>
        <v>0.6097560975609756</v>
      </c>
      <c r="L64" s="164">
        <f t="shared" si="31"/>
        <v>0.6097560975609756</v>
      </c>
      <c r="M64" s="268"/>
    </row>
    <row r="65" spans="1:13" x14ac:dyDescent="0.25">
      <c r="B65" s="133" t="s">
        <v>125</v>
      </c>
      <c r="C65" s="269">
        <f t="shared" si="25"/>
        <v>720</v>
      </c>
      <c r="D65" s="164">
        <f t="shared" si="26"/>
        <v>547</v>
      </c>
      <c r="E65" s="164">
        <f t="shared" si="27"/>
        <v>62</v>
      </c>
      <c r="F65" s="164">
        <f t="shared" si="28"/>
        <v>464</v>
      </c>
      <c r="G65" s="164">
        <f t="shared" si="29"/>
        <v>12</v>
      </c>
      <c r="H65" s="214">
        <f t="shared" si="30"/>
        <v>9</v>
      </c>
      <c r="I65" s="164">
        <f t="shared" si="31"/>
        <v>11.3345521023766</v>
      </c>
      <c r="J65" s="164">
        <f t="shared" si="31"/>
        <v>84.826325411334551</v>
      </c>
      <c r="K65" s="164">
        <f t="shared" si="31"/>
        <v>2.1937842778793417</v>
      </c>
      <c r="L65" s="164">
        <f t="shared" si="31"/>
        <v>1.6453382084095065</v>
      </c>
      <c r="M65" s="268"/>
    </row>
    <row r="66" spans="1:13" x14ac:dyDescent="0.25">
      <c r="B66" s="133" t="s">
        <v>163</v>
      </c>
      <c r="C66" s="269">
        <f t="shared" si="25"/>
        <v>196</v>
      </c>
      <c r="D66" s="164">
        <f t="shared" si="26"/>
        <v>157</v>
      </c>
      <c r="E66" s="164">
        <f t="shared" si="27"/>
        <v>23</v>
      </c>
      <c r="F66" s="164">
        <f t="shared" si="28"/>
        <v>114</v>
      </c>
      <c r="G66" s="164">
        <f t="shared" si="29"/>
        <v>15</v>
      </c>
      <c r="H66" s="214">
        <f t="shared" si="30"/>
        <v>5</v>
      </c>
      <c r="I66" s="164">
        <f t="shared" si="31"/>
        <v>14.64968152866242</v>
      </c>
      <c r="J66" s="164">
        <f t="shared" si="31"/>
        <v>72.611464968152873</v>
      </c>
      <c r="K66" s="164">
        <f t="shared" si="31"/>
        <v>9.5541401273885356</v>
      </c>
      <c r="L66" s="164">
        <f t="shared" si="31"/>
        <v>3.1847133757961785</v>
      </c>
      <c r="M66" s="268"/>
    </row>
    <row r="67" spans="1:13" x14ac:dyDescent="0.25">
      <c r="B67" s="133" t="s">
        <v>164</v>
      </c>
      <c r="C67" s="269">
        <f t="shared" si="25"/>
        <v>820</v>
      </c>
      <c r="D67" s="164">
        <f t="shared" si="26"/>
        <v>606</v>
      </c>
      <c r="E67" s="164">
        <f t="shared" si="27"/>
        <v>105</v>
      </c>
      <c r="F67" s="164">
        <f t="shared" si="28"/>
        <v>472</v>
      </c>
      <c r="G67" s="164">
        <f t="shared" si="29"/>
        <v>21</v>
      </c>
      <c r="H67" s="214">
        <f t="shared" si="30"/>
        <v>8</v>
      </c>
      <c r="I67" s="164">
        <f t="shared" si="31"/>
        <v>17.326732673267326</v>
      </c>
      <c r="J67" s="164">
        <f t="shared" si="31"/>
        <v>77.887788778877891</v>
      </c>
      <c r="K67" s="164">
        <f t="shared" si="31"/>
        <v>3.4653465346534653</v>
      </c>
      <c r="L67" s="164">
        <f t="shared" si="31"/>
        <v>1.3201320132013201</v>
      </c>
      <c r="M67" s="268"/>
    </row>
    <row r="68" spans="1:13" x14ac:dyDescent="0.25">
      <c r="B68" s="133" t="s">
        <v>166</v>
      </c>
      <c r="C68" s="269">
        <f t="shared" si="25"/>
        <v>692</v>
      </c>
      <c r="D68" s="164">
        <f t="shared" si="26"/>
        <v>542</v>
      </c>
      <c r="E68" s="164">
        <f t="shared" si="27"/>
        <v>51</v>
      </c>
      <c r="F68" s="164">
        <f t="shared" si="28"/>
        <v>476</v>
      </c>
      <c r="G68" s="164">
        <f t="shared" si="29"/>
        <v>12</v>
      </c>
      <c r="H68" s="214">
        <f t="shared" si="30"/>
        <v>3</v>
      </c>
      <c r="I68" s="164">
        <f t="shared" si="31"/>
        <v>9.4095940959409585</v>
      </c>
      <c r="J68" s="164">
        <f t="shared" si="31"/>
        <v>87.822878228782287</v>
      </c>
      <c r="K68" s="164">
        <f t="shared" si="31"/>
        <v>2.2140221402214024</v>
      </c>
      <c r="L68" s="164">
        <f t="shared" si="31"/>
        <v>0.55350553505535061</v>
      </c>
      <c r="M68" s="268"/>
    </row>
    <row r="69" spans="1:13" x14ac:dyDescent="0.25">
      <c r="B69" s="133" t="s">
        <v>182</v>
      </c>
      <c r="C69" s="269">
        <f t="shared" si="25"/>
        <v>882</v>
      </c>
      <c r="D69" s="164">
        <f t="shared" si="26"/>
        <v>667</v>
      </c>
      <c r="E69" s="164">
        <f t="shared" si="27"/>
        <v>149</v>
      </c>
      <c r="F69" s="164">
        <f t="shared" si="28"/>
        <v>493</v>
      </c>
      <c r="G69" s="164">
        <f t="shared" si="29"/>
        <v>22</v>
      </c>
      <c r="H69" s="214">
        <f t="shared" si="30"/>
        <v>3</v>
      </c>
      <c r="I69" s="164">
        <f t="shared" si="31"/>
        <v>22.338830584707647</v>
      </c>
      <c r="J69" s="164">
        <f t="shared" si="31"/>
        <v>73.913043478260875</v>
      </c>
      <c r="K69" s="164">
        <f t="shared" si="31"/>
        <v>3.2983508245877062</v>
      </c>
      <c r="L69" s="164">
        <f t="shared" si="31"/>
        <v>0.4497751124437781</v>
      </c>
      <c r="M69" s="268"/>
    </row>
    <row r="70" spans="1:13" x14ac:dyDescent="0.25">
      <c r="B70" s="133" t="s">
        <v>184</v>
      </c>
      <c r="C70" s="269">
        <f t="shared" si="25"/>
        <v>235</v>
      </c>
      <c r="D70" s="164">
        <f t="shared" si="26"/>
        <v>168</v>
      </c>
      <c r="E70" s="164">
        <f t="shared" si="27"/>
        <v>8</v>
      </c>
      <c r="F70" s="164">
        <f t="shared" si="28"/>
        <v>152</v>
      </c>
      <c r="G70" s="164">
        <f t="shared" si="29"/>
        <v>5</v>
      </c>
      <c r="H70" s="214">
        <f t="shared" si="30"/>
        <v>3</v>
      </c>
      <c r="I70" s="164">
        <f t="shared" si="31"/>
        <v>4.7619047619047619</v>
      </c>
      <c r="J70" s="164">
        <f t="shared" si="31"/>
        <v>90.476190476190482</v>
      </c>
      <c r="K70" s="164">
        <f t="shared" si="31"/>
        <v>2.9761904761904763</v>
      </c>
      <c r="L70" s="164">
        <f t="shared" si="31"/>
        <v>1.7857142857142858</v>
      </c>
      <c r="M70" s="268"/>
    </row>
    <row r="71" spans="1:13" x14ac:dyDescent="0.25">
      <c r="B71" s="133" t="s">
        <v>185</v>
      </c>
      <c r="C71" s="269">
        <f t="shared" si="25"/>
        <v>827</v>
      </c>
      <c r="D71" s="164">
        <f t="shared" si="26"/>
        <v>601</v>
      </c>
      <c r="E71" s="164">
        <f t="shared" si="27"/>
        <v>86</v>
      </c>
      <c r="F71" s="164">
        <f t="shared" si="28"/>
        <v>491</v>
      </c>
      <c r="G71" s="164">
        <f t="shared" si="29"/>
        <v>13</v>
      </c>
      <c r="H71" s="214">
        <f t="shared" si="30"/>
        <v>11</v>
      </c>
      <c r="I71" s="164">
        <f t="shared" si="31"/>
        <v>14.309484193011647</v>
      </c>
      <c r="J71" s="164">
        <f t="shared" si="31"/>
        <v>81.697171381031609</v>
      </c>
      <c r="K71" s="164">
        <f t="shared" si="31"/>
        <v>2.1630615640599</v>
      </c>
      <c r="L71" s="164">
        <f t="shared" si="31"/>
        <v>1.8302828618968385</v>
      </c>
      <c r="M71" s="268"/>
    </row>
    <row r="72" spans="1:13" x14ac:dyDescent="0.25">
      <c r="B72" s="133" t="s">
        <v>197</v>
      </c>
      <c r="C72" s="269">
        <f t="shared" si="25"/>
        <v>34</v>
      </c>
      <c r="D72" s="164">
        <f t="shared" si="26"/>
        <v>24</v>
      </c>
      <c r="E72" s="164">
        <f t="shared" si="27"/>
        <v>3</v>
      </c>
      <c r="F72" s="164">
        <f t="shared" si="28"/>
        <v>19</v>
      </c>
      <c r="G72" s="164">
        <f t="shared" si="29"/>
        <v>2</v>
      </c>
      <c r="H72" s="214">
        <f t="shared" si="30"/>
        <v>0</v>
      </c>
      <c r="I72" s="164">
        <f t="shared" si="31"/>
        <v>12.5</v>
      </c>
      <c r="J72" s="164">
        <f t="shared" si="31"/>
        <v>79.166666666666671</v>
      </c>
      <c r="K72" s="164">
        <f t="shared" si="31"/>
        <v>8.3333333333333339</v>
      </c>
      <c r="L72" s="164">
        <f t="shared" si="31"/>
        <v>0</v>
      </c>
      <c r="M72" s="268"/>
    </row>
    <row r="73" spans="1:13" ht="21.6" customHeight="1" x14ac:dyDescent="0.25">
      <c r="A73" s="1"/>
      <c r="B73" s="128" t="s">
        <v>258</v>
      </c>
      <c r="C73" s="266">
        <f t="shared" ref="C73:H73" si="32">SUM(C74:C87)</f>
        <v>4726</v>
      </c>
      <c r="D73" s="161">
        <f t="shared" si="32"/>
        <v>3465</v>
      </c>
      <c r="E73" s="161">
        <f t="shared" si="32"/>
        <v>573</v>
      </c>
      <c r="F73" s="161">
        <f t="shared" si="32"/>
        <v>2746</v>
      </c>
      <c r="G73" s="161">
        <f t="shared" si="32"/>
        <v>110</v>
      </c>
      <c r="H73" s="267">
        <f t="shared" si="32"/>
        <v>36</v>
      </c>
      <c r="I73" s="161">
        <f>IF(ISERROR(100*E73/$D73),"-",100*E73/$D73)</f>
        <v>16.536796536796537</v>
      </c>
      <c r="J73" s="161">
        <f>IF(ISERROR(100*F73/$D73),"-",100*F73/$D73)</f>
        <v>79.249639249639245</v>
      </c>
      <c r="K73" s="161">
        <f>IF(ISERROR(100*G73/$D73),"-",100*G73/$D73)</f>
        <v>3.1746031746031744</v>
      </c>
      <c r="L73" s="161">
        <f>IF(ISERROR(100*H73/$D73),"-",100*H73/$D73)</f>
        <v>1.0389610389610389</v>
      </c>
      <c r="M73" s="268"/>
    </row>
    <row r="74" spans="1:13" x14ac:dyDescent="0.25">
      <c r="B74" s="133" t="s">
        <v>99</v>
      </c>
      <c r="C74" s="269">
        <f t="shared" ref="C74:C87" si="33">IF(ISERROR(VLOOKUP($C$5&amp;"All providers"&amp;B74,ProvidersandPlaces,6,FALSE))=TRUE,0,VLOOKUP($C$5&amp;"All providers"&amp;B74,ProvidersandPlaces,6,FALSE))</f>
        <v>871</v>
      </c>
      <c r="D74" s="164">
        <f t="shared" ref="D74:D87" si="34">IF(ISERROR(VLOOKUP($C$5&amp;$B74&amp;$B$8,EYR_most_recent_outcomes,5,FALSE))=TRUE,0,VLOOKUP($C$5&amp;$B74&amp;$B$8,EYR_most_recent_outcomes,5,FALSE))</f>
        <v>613</v>
      </c>
      <c r="E74" s="164">
        <f t="shared" ref="E74:E87" si="35">IF(ISERROR(VLOOKUP($C$5&amp;$B74&amp;$B$8,EYR_most_recent_outcomes,6,FALSE))=TRUE,0,VLOOKUP($C$5&amp;$B74&amp;$B$8,EYR_most_recent_outcomes,6,FALSE))</f>
        <v>78</v>
      </c>
      <c r="F74" s="164">
        <f t="shared" ref="F74:F87" si="36">IF(ISERROR(VLOOKUP($C$5&amp;$B74&amp;$B$8,EYR_most_recent_outcomes,7,FALSE))=TRUE,0,VLOOKUP($C$5&amp;$B74&amp;$B$8,EYR_most_recent_outcomes,7,FALSE))</f>
        <v>493</v>
      </c>
      <c r="G74" s="164">
        <f t="shared" ref="G74:G87" si="37">IF(ISERROR(VLOOKUP($C$5&amp;$B74&amp;$B$8,EYR_most_recent_outcomes,8,FALSE))=TRUE,0,VLOOKUP($C$5&amp;$B74&amp;$B$8,EYR_most_recent_outcomes,8,FALSE))</f>
        <v>34</v>
      </c>
      <c r="H74" s="214">
        <f t="shared" ref="H74:H87" si="38">IF(ISERROR(VLOOKUP($C$5&amp;$B74&amp;$B$8,EYR_most_recent_outcomes,9,FALSE))=TRUE,0,VLOOKUP($C$5&amp;$B74&amp;$B$8,EYR_most_recent_outcomes,9,FALSE))</f>
        <v>8</v>
      </c>
      <c r="I74" s="164">
        <f t="shared" ref="I74:L87" si="39">IF(ISERROR(100*E74/$D74),"-",100*E74/$D74)</f>
        <v>12.724306688417618</v>
      </c>
      <c r="J74" s="164">
        <f t="shared" si="39"/>
        <v>80.424143556280583</v>
      </c>
      <c r="K74" s="164">
        <f t="shared" si="39"/>
        <v>5.5464926590538335</v>
      </c>
      <c r="L74" s="164">
        <f t="shared" si="39"/>
        <v>1.3050570962479608</v>
      </c>
      <c r="M74" s="268"/>
    </row>
    <row r="75" spans="1:13" x14ac:dyDescent="0.25">
      <c r="B75" s="133" t="s">
        <v>120</v>
      </c>
      <c r="C75" s="269">
        <f t="shared" si="33"/>
        <v>327</v>
      </c>
      <c r="D75" s="164">
        <f t="shared" si="34"/>
        <v>270</v>
      </c>
      <c r="E75" s="164">
        <f t="shared" si="35"/>
        <v>33</v>
      </c>
      <c r="F75" s="164">
        <f t="shared" si="36"/>
        <v>227</v>
      </c>
      <c r="G75" s="164">
        <f t="shared" si="37"/>
        <v>7</v>
      </c>
      <c r="H75" s="214">
        <f t="shared" si="38"/>
        <v>3</v>
      </c>
      <c r="I75" s="164">
        <f t="shared" si="39"/>
        <v>12.222222222222221</v>
      </c>
      <c r="J75" s="164">
        <f t="shared" si="39"/>
        <v>84.074074074074076</v>
      </c>
      <c r="K75" s="164">
        <f t="shared" si="39"/>
        <v>2.5925925925925926</v>
      </c>
      <c r="L75" s="164">
        <f t="shared" si="39"/>
        <v>1.1111111111111112</v>
      </c>
      <c r="M75" s="268"/>
    </row>
    <row r="76" spans="1:13" x14ac:dyDescent="0.25">
      <c r="B76" s="133" t="s">
        <v>129</v>
      </c>
      <c r="C76" s="269">
        <f t="shared" si="33"/>
        <v>211</v>
      </c>
      <c r="D76" s="164">
        <f t="shared" si="34"/>
        <v>152</v>
      </c>
      <c r="E76" s="164">
        <f t="shared" si="35"/>
        <v>35</v>
      </c>
      <c r="F76" s="164">
        <f t="shared" si="36"/>
        <v>112</v>
      </c>
      <c r="G76" s="164">
        <f t="shared" si="37"/>
        <v>4</v>
      </c>
      <c r="H76" s="214">
        <f t="shared" si="38"/>
        <v>1</v>
      </c>
      <c r="I76" s="164">
        <f t="shared" si="39"/>
        <v>23.026315789473685</v>
      </c>
      <c r="J76" s="164">
        <f t="shared" si="39"/>
        <v>73.684210526315795</v>
      </c>
      <c r="K76" s="164">
        <f t="shared" si="39"/>
        <v>2.6315789473684212</v>
      </c>
      <c r="L76" s="164">
        <f t="shared" si="39"/>
        <v>0.65789473684210531</v>
      </c>
      <c r="M76" s="268"/>
    </row>
    <row r="77" spans="1:13" x14ac:dyDescent="0.25">
      <c r="B77" s="133" t="s">
        <v>147</v>
      </c>
      <c r="C77" s="269">
        <f t="shared" si="33"/>
        <v>142</v>
      </c>
      <c r="D77" s="164">
        <f t="shared" si="34"/>
        <v>100</v>
      </c>
      <c r="E77" s="164">
        <f t="shared" si="35"/>
        <v>22</v>
      </c>
      <c r="F77" s="164">
        <f t="shared" si="36"/>
        <v>74</v>
      </c>
      <c r="G77" s="164">
        <f t="shared" si="37"/>
        <v>3</v>
      </c>
      <c r="H77" s="214">
        <f t="shared" si="38"/>
        <v>1</v>
      </c>
      <c r="I77" s="164">
        <f t="shared" si="39"/>
        <v>22</v>
      </c>
      <c r="J77" s="164">
        <f t="shared" si="39"/>
        <v>74</v>
      </c>
      <c r="K77" s="164">
        <f t="shared" si="39"/>
        <v>3</v>
      </c>
      <c r="L77" s="164">
        <f t="shared" si="39"/>
        <v>1</v>
      </c>
      <c r="M77" s="268"/>
    </row>
    <row r="78" spans="1:13" x14ac:dyDescent="0.25">
      <c r="B78" s="133" t="s">
        <v>199</v>
      </c>
      <c r="C78" s="269">
        <f t="shared" si="33"/>
        <v>226</v>
      </c>
      <c r="D78" s="164">
        <f t="shared" si="34"/>
        <v>155</v>
      </c>
      <c r="E78" s="164">
        <f t="shared" si="35"/>
        <v>16</v>
      </c>
      <c r="F78" s="164">
        <f t="shared" si="36"/>
        <v>129</v>
      </c>
      <c r="G78" s="164">
        <f t="shared" si="37"/>
        <v>6</v>
      </c>
      <c r="H78" s="214">
        <f t="shared" si="38"/>
        <v>4</v>
      </c>
      <c r="I78" s="164">
        <f t="shared" si="39"/>
        <v>10.32258064516129</v>
      </c>
      <c r="J78" s="164">
        <f t="shared" si="39"/>
        <v>83.225806451612897</v>
      </c>
      <c r="K78" s="164">
        <f t="shared" si="39"/>
        <v>3.870967741935484</v>
      </c>
      <c r="L78" s="164">
        <f t="shared" si="39"/>
        <v>2.5806451612903225</v>
      </c>
      <c r="M78" s="268"/>
    </row>
    <row r="79" spans="1:13" x14ac:dyDescent="0.25">
      <c r="B79" s="133" t="s">
        <v>202</v>
      </c>
      <c r="C79" s="269">
        <f t="shared" si="33"/>
        <v>247</v>
      </c>
      <c r="D79" s="164">
        <f t="shared" si="34"/>
        <v>194</v>
      </c>
      <c r="E79" s="164">
        <f t="shared" si="35"/>
        <v>39</v>
      </c>
      <c r="F79" s="164">
        <f t="shared" si="36"/>
        <v>151</v>
      </c>
      <c r="G79" s="164">
        <f t="shared" si="37"/>
        <v>2</v>
      </c>
      <c r="H79" s="214">
        <f t="shared" si="38"/>
        <v>2</v>
      </c>
      <c r="I79" s="164">
        <f t="shared" si="39"/>
        <v>20.103092783505154</v>
      </c>
      <c r="J79" s="164">
        <f t="shared" si="39"/>
        <v>77.835051546391753</v>
      </c>
      <c r="K79" s="164">
        <f t="shared" si="39"/>
        <v>1.0309278350515463</v>
      </c>
      <c r="L79" s="164">
        <f t="shared" si="39"/>
        <v>1.0309278350515463</v>
      </c>
      <c r="M79" s="268"/>
    </row>
    <row r="80" spans="1:13" x14ac:dyDescent="0.25">
      <c r="B80" s="133" t="s">
        <v>204</v>
      </c>
      <c r="C80" s="269">
        <f t="shared" si="33"/>
        <v>236</v>
      </c>
      <c r="D80" s="164">
        <f t="shared" si="34"/>
        <v>170</v>
      </c>
      <c r="E80" s="164">
        <f t="shared" si="35"/>
        <v>28</v>
      </c>
      <c r="F80" s="164">
        <f t="shared" si="36"/>
        <v>135</v>
      </c>
      <c r="G80" s="164">
        <f t="shared" si="37"/>
        <v>5</v>
      </c>
      <c r="H80" s="214">
        <f t="shared" si="38"/>
        <v>2</v>
      </c>
      <c r="I80" s="164">
        <f t="shared" si="39"/>
        <v>16.470588235294116</v>
      </c>
      <c r="J80" s="164">
        <f t="shared" si="39"/>
        <v>79.411764705882348</v>
      </c>
      <c r="K80" s="164">
        <f t="shared" si="39"/>
        <v>2.9411764705882355</v>
      </c>
      <c r="L80" s="164">
        <f t="shared" si="39"/>
        <v>1.1764705882352942</v>
      </c>
      <c r="M80" s="268"/>
    </row>
    <row r="81" spans="1:13" x14ac:dyDescent="0.25">
      <c r="B81" s="133" t="s">
        <v>212</v>
      </c>
      <c r="C81" s="269">
        <f t="shared" si="33"/>
        <v>753</v>
      </c>
      <c r="D81" s="164">
        <f t="shared" si="34"/>
        <v>552</v>
      </c>
      <c r="E81" s="164">
        <f t="shared" si="35"/>
        <v>89</v>
      </c>
      <c r="F81" s="164">
        <f t="shared" si="36"/>
        <v>452</v>
      </c>
      <c r="G81" s="164">
        <f t="shared" si="37"/>
        <v>10</v>
      </c>
      <c r="H81" s="214">
        <f t="shared" si="38"/>
        <v>1</v>
      </c>
      <c r="I81" s="164">
        <f t="shared" si="39"/>
        <v>16.123188405797102</v>
      </c>
      <c r="J81" s="164">
        <f t="shared" si="39"/>
        <v>81.884057971014499</v>
      </c>
      <c r="K81" s="164">
        <f t="shared" si="39"/>
        <v>1.8115942028985508</v>
      </c>
      <c r="L81" s="164">
        <f t="shared" si="39"/>
        <v>0.18115942028985507</v>
      </c>
      <c r="M81" s="268"/>
    </row>
    <row r="82" spans="1:13" x14ac:dyDescent="0.25">
      <c r="B82" s="133" t="s">
        <v>215</v>
      </c>
      <c r="C82" s="269">
        <f t="shared" si="33"/>
        <v>155</v>
      </c>
      <c r="D82" s="164">
        <f t="shared" si="34"/>
        <v>119</v>
      </c>
      <c r="E82" s="164">
        <f t="shared" si="35"/>
        <v>17</v>
      </c>
      <c r="F82" s="164">
        <f t="shared" si="36"/>
        <v>98</v>
      </c>
      <c r="G82" s="164">
        <f t="shared" si="37"/>
        <v>4</v>
      </c>
      <c r="H82" s="214">
        <f t="shared" si="38"/>
        <v>0</v>
      </c>
      <c r="I82" s="164">
        <f t="shared" si="39"/>
        <v>14.285714285714286</v>
      </c>
      <c r="J82" s="164">
        <f t="shared" si="39"/>
        <v>82.352941176470594</v>
      </c>
      <c r="K82" s="164">
        <f t="shared" si="39"/>
        <v>3.3613445378151261</v>
      </c>
      <c r="L82" s="164">
        <f t="shared" si="39"/>
        <v>0</v>
      </c>
      <c r="M82" s="268"/>
    </row>
    <row r="83" spans="1:13" x14ac:dyDescent="0.25">
      <c r="B83" s="133" t="s">
        <v>222</v>
      </c>
      <c r="C83" s="269">
        <f t="shared" si="33"/>
        <v>164</v>
      </c>
      <c r="D83" s="164">
        <f t="shared" si="34"/>
        <v>115</v>
      </c>
      <c r="E83" s="164">
        <f t="shared" si="35"/>
        <v>15</v>
      </c>
      <c r="F83" s="164">
        <f t="shared" si="36"/>
        <v>98</v>
      </c>
      <c r="G83" s="164">
        <f t="shared" si="37"/>
        <v>1</v>
      </c>
      <c r="H83" s="214">
        <f t="shared" si="38"/>
        <v>1</v>
      </c>
      <c r="I83" s="164">
        <f t="shared" si="39"/>
        <v>13.043478260869565</v>
      </c>
      <c r="J83" s="164">
        <f t="shared" si="39"/>
        <v>85.217391304347828</v>
      </c>
      <c r="K83" s="164">
        <f t="shared" si="39"/>
        <v>0.86956521739130432</v>
      </c>
      <c r="L83" s="164">
        <f t="shared" si="39"/>
        <v>0.86956521739130432</v>
      </c>
      <c r="M83" s="268"/>
    </row>
    <row r="84" spans="1:13" x14ac:dyDescent="0.25">
      <c r="B84" s="133" t="s">
        <v>228</v>
      </c>
      <c r="C84" s="269">
        <f t="shared" si="33"/>
        <v>148</v>
      </c>
      <c r="D84" s="164">
        <f t="shared" si="34"/>
        <v>108</v>
      </c>
      <c r="E84" s="164">
        <f t="shared" si="35"/>
        <v>10</v>
      </c>
      <c r="F84" s="164">
        <f t="shared" si="36"/>
        <v>96</v>
      </c>
      <c r="G84" s="164">
        <f t="shared" si="37"/>
        <v>1</v>
      </c>
      <c r="H84" s="214">
        <f t="shared" si="38"/>
        <v>1</v>
      </c>
      <c r="I84" s="164">
        <f t="shared" si="39"/>
        <v>9.2592592592592595</v>
      </c>
      <c r="J84" s="164">
        <f t="shared" si="39"/>
        <v>88.888888888888886</v>
      </c>
      <c r="K84" s="164">
        <f t="shared" si="39"/>
        <v>0.92592592592592593</v>
      </c>
      <c r="L84" s="164">
        <f t="shared" si="39"/>
        <v>0.92592592592592593</v>
      </c>
      <c r="M84" s="268"/>
    </row>
    <row r="85" spans="1:13" x14ac:dyDescent="0.25">
      <c r="B85" s="133" t="s">
        <v>232</v>
      </c>
      <c r="C85" s="269">
        <f t="shared" si="33"/>
        <v>563</v>
      </c>
      <c r="D85" s="164">
        <f t="shared" si="34"/>
        <v>422</v>
      </c>
      <c r="E85" s="164">
        <f t="shared" si="35"/>
        <v>83</v>
      </c>
      <c r="F85" s="164">
        <f t="shared" si="36"/>
        <v>317</v>
      </c>
      <c r="G85" s="164">
        <f t="shared" si="37"/>
        <v>16</v>
      </c>
      <c r="H85" s="214">
        <f t="shared" si="38"/>
        <v>6</v>
      </c>
      <c r="I85" s="164">
        <f t="shared" si="39"/>
        <v>19.66824644549763</v>
      </c>
      <c r="J85" s="164">
        <f t="shared" si="39"/>
        <v>75.118483412322277</v>
      </c>
      <c r="K85" s="164">
        <f t="shared" si="39"/>
        <v>3.7914691943127963</v>
      </c>
      <c r="L85" s="164">
        <f t="shared" si="39"/>
        <v>1.4218009478672986</v>
      </c>
      <c r="M85" s="268"/>
    </row>
    <row r="86" spans="1:13" x14ac:dyDescent="0.25">
      <c r="B86" s="133" t="s">
        <v>241</v>
      </c>
      <c r="C86" s="269">
        <f t="shared" si="33"/>
        <v>142</v>
      </c>
      <c r="D86" s="164">
        <f t="shared" si="34"/>
        <v>100</v>
      </c>
      <c r="E86" s="164">
        <f t="shared" si="35"/>
        <v>4</v>
      </c>
      <c r="F86" s="164">
        <f t="shared" si="36"/>
        <v>87</v>
      </c>
      <c r="G86" s="164">
        <f t="shared" si="37"/>
        <v>8</v>
      </c>
      <c r="H86" s="214">
        <f t="shared" si="38"/>
        <v>1</v>
      </c>
      <c r="I86" s="164">
        <f t="shared" si="39"/>
        <v>4</v>
      </c>
      <c r="J86" s="164">
        <f t="shared" si="39"/>
        <v>87</v>
      </c>
      <c r="K86" s="164">
        <f t="shared" si="39"/>
        <v>8</v>
      </c>
      <c r="L86" s="164">
        <f t="shared" si="39"/>
        <v>1</v>
      </c>
      <c r="M86" s="268"/>
    </row>
    <row r="87" spans="1:13" x14ac:dyDescent="0.25">
      <c r="B87" s="133" t="s">
        <v>242</v>
      </c>
      <c r="C87" s="269">
        <f t="shared" si="33"/>
        <v>541</v>
      </c>
      <c r="D87" s="164">
        <f t="shared" si="34"/>
        <v>395</v>
      </c>
      <c r="E87" s="164">
        <f t="shared" si="35"/>
        <v>104</v>
      </c>
      <c r="F87" s="164">
        <f t="shared" si="36"/>
        <v>277</v>
      </c>
      <c r="G87" s="164">
        <f t="shared" si="37"/>
        <v>9</v>
      </c>
      <c r="H87" s="214">
        <f t="shared" si="38"/>
        <v>5</v>
      </c>
      <c r="I87" s="164">
        <f t="shared" si="39"/>
        <v>26.329113924050635</v>
      </c>
      <c r="J87" s="164">
        <f t="shared" si="39"/>
        <v>70.12658227848101</v>
      </c>
      <c r="K87" s="164">
        <f t="shared" si="39"/>
        <v>2.278481012658228</v>
      </c>
      <c r="L87" s="164">
        <f t="shared" si="39"/>
        <v>1.2658227848101267</v>
      </c>
      <c r="M87" s="268"/>
    </row>
    <row r="88" spans="1:13" ht="21.6" customHeight="1" x14ac:dyDescent="0.25">
      <c r="A88" s="1"/>
      <c r="B88" s="128" t="s">
        <v>252</v>
      </c>
      <c r="C88" s="266">
        <f t="shared" ref="C88:H88" si="40">SUM(C89:C99)</f>
        <v>6892</v>
      </c>
      <c r="D88" s="161">
        <f t="shared" si="40"/>
        <v>4990</v>
      </c>
      <c r="E88" s="161">
        <f t="shared" si="40"/>
        <v>1000</v>
      </c>
      <c r="F88" s="161">
        <f t="shared" si="40"/>
        <v>3795</v>
      </c>
      <c r="G88" s="161">
        <f t="shared" si="40"/>
        <v>152</v>
      </c>
      <c r="H88" s="267">
        <f t="shared" si="40"/>
        <v>43</v>
      </c>
      <c r="I88" s="161">
        <f>IF(ISERROR(100*E88/$D88),"-",100*E88/$D88)</f>
        <v>20.040080160320642</v>
      </c>
      <c r="J88" s="161">
        <f>IF(ISERROR(100*F88/$D88),"-",100*F88/$D88)</f>
        <v>76.052104208416836</v>
      </c>
      <c r="K88" s="161">
        <f>IF(ISERROR(100*G88/$D88),"-",100*G88/$D88)</f>
        <v>3.0460921843687374</v>
      </c>
      <c r="L88" s="161">
        <f>IF(ISERROR(100*H88/$D88),"-",100*H88/$D88)</f>
        <v>0.86172344689378755</v>
      </c>
      <c r="M88" s="268"/>
    </row>
    <row r="89" spans="1:13" x14ac:dyDescent="0.25">
      <c r="B89" s="134" t="s">
        <v>97</v>
      </c>
      <c r="C89" s="269">
        <f t="shared" ref="C89:C99" si="41">IF(ISERROR(VLOOKUP($C$5&amp;"All providers"&amp;B89,ProvidersandPlaces,6,FALSE))=TRUE,0,VLOOKUP($C$5&amp;"All providers"&amp;B89,ProvidersandPlaces,6,FALSE))</f>
        <v>187</v>
      </c>
      <c r="D89" s="164">
        <f t="shared" ref="D89:D99" si="42">IF(ISERROR(VLOOKUP($C$5&amp;$B89&amp;$B$8,EYR_most_recent_outcomes,5,FALSE))=TRUE,0,VLOOKUP($C$5&amp;$B89&amp;$B$8,EYR_most_recent_outcomes,5,FALSE))</f>
        <v>125</v>
      </c>
      <c r="E89" s="164">
        <f t="shared" ref="E89:E99" si="43">IF(ISERROR(VLOOKUP($C$5&amp;$B89&amp;$B$8,EYR_most_recent_outcomes,6,FALSE))=TRUE,0,VLOOKUP($C$5&amp;$B89&amp;$B$8,EYR_most_recent_outcomes,6,FALSE))</f>
        <v>36</v>
      </c>
      <c r="F89" s="164">
        <f t="shared" ref="F89:F99" si="44">IF(ISERROR(VLOOKUP($C$5&amp;$B89&amp;$B$8,EYR_most_recent_outcomes,7,FALSE))=TRUE,0,VLOOKUP($C$5&amp;$B89&amp;$B$8,EYR_most_recent_outcomes,7,FALSE))</f>
        <v>88</v>
      </c>
      <c r="G89" s="164">
        <f t="shared" ref="G89:G99" si="45">IF(ISERROR(VLOOKUP($C$5&amp;$B89&amp;$B$8,EYR_most_recent_outcomes,8,FALSE))=TRUE,0,VLOOKUP($C$5&amp;$B89&amp;$B$8,EYR_most_recent_outcomes,8,FALSE))</f>
        <v>1</v>
      </c>
      <c r="H89" s="214">
        <f t="shared" ref="H89:H99" si="46">IF(ISERROR(VLOOKUP($C$5&amp;$B89&amp;$B$8,EYR_most_recent_outcomes,9,FALSE))=TRUE,0,VLOOKUP($C$5&amp;$B89&amp;$B$8,EYR_most_recent_outcomes,9,FALSE))</f>
        <v>0</v>
      </c>
      <c r="I89" s="164">
        <f t="shared" ref="I89:L99" si="47">IF(ISERROR(100*E89/$D89),"-",100*E89/$D89)</f>
        <v>28.8</v>
      </c>
      <c r="J89" s="164">
        <f t="shared" si="47"/>
        <v>70.400000000000006</v>
      </c>
      <c r="K89" s="164">
        <f t="shared" si="47"/>
        <v>0.8</v>
      </c>
      <c r="L89" s="164">
        <f t="shared" si="47"/>
        <v>0</v>
      </c>
      <c r="M89" s="268"/>
    </row>
    <row r="90" spans="1:13" x14ac:dyDescent="0.25">
      <c r="B90" s="134" t="s">
        <v>113</v>
      </c>
      <c r="C90" s="269">
        <f t="shared" si="41"/>
        <v>880</v>
      </c>
      <c r="D90" s="164">
        <f t="shared" si="42"/>
        <v>615</v>
      </c>
      <c r="E90" s="164">
        <f t="shared" si="43"/>
        <v>144</v>
      </c>
      <c r="F90" s="164">
        <f t="shared" si="44"/>
        <v>449</v>
      </c>
      <c r="G90" s="164">
        <f t="shared" si="45"/>
        <v>19</v>
      </c>
      <c r="H90" s="214">
        <f t="shared" si="46"/>
        <v>3</v>
      </c>
      <c r="I90" s="164">
        <f t="shared" si="47"/>
        <v>23.414634146341463</v>
      </c>
      <c r="J90" s="164">
        <f t="shared" si="47"/>
        <v>73.00813008130082</v>
      </c>
      <c r="K90" s="164">
        <f t="shared" si="47"/>
        <v>3.089430894308943</v>
      </c>
      <c r="L90" s="164">
        <f t="shared" si="47"/>
        <v>0.48780487804878048</v>
      </c>
      <c r="M90" s="268"/>
    </row>
    <row r="91" spans="1:13" x14ac:dyDescent="0.25">
      <c r="B91" s="134" t="s">
        <v>115</v>
      </c>
      <c r="C91" s="269">
        <f t="shared" si="41"/>
        <v>411</v>
      </c>
      <c r="D91" s="164">
        <f t="shared" si="42"/>
        <v>310</v>
      </c>
      <c r="E91" s="164">
        <f t="shared" si="43"/>
        <v>66</v>
      </c>
      <c r="F91" s="164">
        <f t="shared" si="44"/>
        <v>237</v>
      </c>
      <c r="G91" s="164">
        <f t="shared" si="45"/>
        <v>5</v>
      </c>
      <c r="H91" s="214">
        <f t="shared" si="46"/>
        <v>2</v>
      </c>
      <c r="I91" s="164">
        <f t="shared" si="47"/>
        <v>21.29032258064516</v>
      </c>
      <c r="J91" s="164">
        <f t="shared" si="47"/>
        <v>76.451612903225808</v>
      </c>
      <c r="K91" s="164">
        <f t="shared" si="47"/>
        <v>1.6129032258064515</v>
      </c>
      <c r="L91" s="164">
        <f t="shared" si="47"/>
        <v>0.64516129032258063</v>
      </c>
      <c r="M91" s="268"/>
    </row>
    <row r="92" spans="1:13" x14ac:dyDescent="0.25">
      <c r="B92" s="134" t="s">
        <v>135</v>
      </c>
      <c r="C92" s="269">
        <f t="shared" si="41"/>
        <v>1517</v>
      </c>
      <c r="D92" s="164">
        <f t="shared" si="42"/>
        <v>1099</v>
      </c>
      <c r="E92" s="164">
        <f t="shared" si="43"/>
        <v>214</v>
      </c>
      <c r="F92" s="164">
        <f t="shared" si="44"/>
        <v>840</v>
      </c>
      <c r="G92" s="164">
        <f t="shared" si="45"/>
        <v>35</v>
      </c>
      <c r="H92" s="214">
        <f t="shared" si="46"/>
        <v>10</v>
      </c>
      <c r="I92" s="164">
        <f t="shared" si="47"/>
        <v>19.472247497725206</v>
      </c>
      <c r="J92" s="164">
        <f t="shared" si="47"/>
        <v>76.433121019108285</v>
      </c>
      <c r="K92" s="164">
        <f t="shared" si="47"/>
        <v>3.1847133757961785</v>
      </c>
      <c r="L92" s="164">
        <f t="shared" si="47"/>
        <v>0.90991810737033663</v>
      </c>
      <c r="M92" s="268"/>
    </row>
    <row r="93" spans="1:13" x14ac:dyDescent="0.25">
      <c r="B93" s="134" t="s">
        <v>148</v>
      </c>
      <c r="C93" s="269">
        <f t="shared" si="41"/>
        <v>1798</v>
      </c>
      <c r="D93" s="164">
        <f t="shared" si="42"/>
        <v>1234</v>
      </c>
      <c r="E93" s="164">
        <f t="shared" si="43"/>
        <v>225</v>
      </c>
      <c r="F93" s="164">
        <f t="shared" si="44"/>
        <v>966</v>
      </c>
      <c r="G93" s="164">
        <f t="shared" si="45"/>
        <v>29</v>
      </c>
      <c r="H93" s="214">
        <f t="shared" si="46"/>
        <v>14</v>
      </c>
      <c r="I93" s="164">
        <f t="shared" si="47"/>
        <v>18.233387358184764</v>
      </c>
      <c r="J93" s="164">
        <f t="shared" si="47"/>
        <v>78.282009724473255</v>
      </c>
      <c r="K93" s="164">
        <f t="shared" si="47"/>
        <v>2.3500810372771475</v>
      </c>
      <c r="L93" s="164">
        <f t="shared" si="47"/>
        <v>1.1345218800648298</v>
      </c>
      <c r="M93" s="268"/>
    </row>
    <row r="94" spans="1:13" x14ac:dyDescent="0.25">
      <c r="B94" s="134" t="s">
        <v>168</v>
      </c>
      <c r="C94" s="269">
        <f t="shared" si="41"/>
        <v>199</v>
      </c>
      <c r="D94" s="164">
        <f t="shared" si="42"/>
        <v>146</v>
      </c>
      <c r="E94" s="164">
        <f t="shared" si="43"/>
        <v>40</v>
      </c>
      <c r="F94" s="164">
        <f t="shared" si="44"/>
        <v>102</v>
      </c>
      <c r="G94" s="164">
        <f t="shared" si="45"/>
        <v>3</v>
      </c>
      <c r="H94" s="214">
        <f t="shared" si="46"/>
        <v>1</v>
      </c>
      <c r="I94" s="164">
        <f t="shared" si="47"/>
        <v>27.397260273972602</v>
      </c>
      <c r="J94" s="164">
        <f t="shared" si="47"/>
        <v>69.863013698630141</v>
      </c>
      <c r="K94" s="164">
        <f t="shared" si="47"/>
        <v>2.0547945205479454</v>
      </c>
      <c r="L94" s="164">
        <f t="shared" si="47"/>
        <v>0.68493150684931503</v>
      </c>
      <c r="M94" s="268"/>
    </row>
    <row r="95" spans="1:13" x14ac:dyDescent="0.25">
      <c r="B95" s="134" t="s">
        <v>176</v>
      </c>
      <c r="C95" s="269">
        <f t="shared" si="41"/>
        <v>678</v>
      </c>
      <c r="D95" s="164">
        <f t="shared" si="42"/>
        <v>529</v>
      </c>
      <c r="E95" s="164">
        <f t="shared" si="43"/>
        <v>93</v>
      </c>
      <c r="F95" s="164">
        <f t="shared" si="44"/>
        <v>409</v>
      </c>
      <c r="G95" s="164">
        <f t="shared" si="45"/>
        <v>21</v>
      </c>
      <c r="H95" s="214">
        <f t="shared" si="46"/>
        <v>6</v>
      </c>
      <c r="I95" s="164">
        <f t="shared" si="47"/>
        <v>17.580340264650285</v>
      </c>
      <c r="J95" s="164">
        <f t="shared" si="47"/>
        <v>77.315689981096412</v>
      </c>
      <c r="K95" s="164">
        <f t="shared" si="47"/>
        <v>3.9697542533081287</v>
      </c>
      <c r="L95" s="164">
        <f t="shared" si="47"/>
        <v>1.1342155009451795</v>
      </c>
      <c r="M95" s="268"/>
    </row>
    <row r="96" spans="1:13" x14ac:dyDescent="0.25">
      <c r="B96" s="134" t="s">
        <v>188</v>
      </c>
      <c r="C96" s="269">
        <f t="shared" si="41"/>
        <v>248</v>
      </c>
      <c r="D96" s="164">
        <f t="shared" si="42"/>
        <v>185</v>
      </c>
      <c r="E96" s="164">
        <f t="shared" si="43"/>
        <v>42</v>
      </c>
      <c r="F96" s="164">
        <f t="shared" si="44"/>
        <v>133</v>
      </c>
      <c r="G96" s="164">
        <f t="shared" si="45"/>
        <v>8</v>
      </c>
      <c r="H96" s="214">
        <f t="shared" si="46"/>
        <v>2</v>
      </c>
      <c r="I96" s="164">
        <f t="shared" si="47"/>
        <v>22.702702702702702</v>
      </c>
      <c r="J96" s="164">
        <f t="shared" si="47"/>
        <v>71.891891891891888</v>
      </c>
      <c r="K96" s="164">
        <f t="shared" si="47"/>
        <v>4.3243243243243246</v>
      </c>
      <c r="L96" s="164">
        <f t="shared" si="47"/>
        <v>1.0810810810810811</v>
      </c>
      <c r="M96" s="268"/>
    </row>
    <row r="97" spans="1:13" x14ac:dyDescent="0.25">
      <c r="B97" s="134" t="s">
        <v>209</v>
      </c>
      <c r="C97" s="269">
        <f t="shared" si="41"/>
        <v>186</v>
      </c>
      <c r="D97" s="164">
        <f t="shared" si="42"/>
        <v>143</v>
      </c>
      <c r="E97" s="164">
        <f t="shared" si="43"/>
        <v>33</v>
      </c>
      <c r="F97" s="164">
        <f t="shared" si="44"/>
        <v>105</v>
      </c>
      <c r="G97" s="164">
        <f t="shared" si="45"/>
        <v>4</v>
      </c>
      <c r="H97" s="214">
        <f t="shared" si="46"/>
        <v>1</v>
      </c>
      <c r="I97" s="164">
        <f t="shared" si="47"/>
        <v>23.076923076923077</v>
      </c>
      <c r="J97" s="164">
        <f t="shared" si="47"/>
        <v>73.426573426573427</v>
      </c>
      <c r="K97" s="164">
        <f t="shared" si="47"/>
        <v>2.7972027972027971</v>
      </c>
      <c r="L97" s="164">
        <f t="shared" si="47"/>
        <v>0.69930069930069927</v>
      </c>
      <c r="M97" s="268"/>
    </row>
    <row r="98" spans="1:13" x14ac:dyDescent="0.25">
      <c r="B98" s="134" t="s">
        <v>216</v>
      </c>
      <c r="C98" s="269">
        <f t="shared" si="41"/>
        <v>588</v>
      </c>
      <c r="D98" s="164">
        <f t="shared" si="42"/>
        <v>465</v>
      </c>
      <c r="E98" s="164">
        <f t="shared" si="43"/>
        <v>83</v>
      </c>
      <c r="F98" s="164">
        <f t="shared" si="44"/>
        <v>360</v>
      </c>
      <c r="G98" s="164">
        <f t="shared" si="45"/>
        <v>19</v>
      </c>
      <c r="H98" s="214">
        <f t="shared" si="46"/>
        <v>3</v>
      </c>
      <c r="I98" s="164">
        <f t="shared" si="47"/>
        <v>17.849462365591396</v>
      </c>
      <c r="J98" s="164">
        <f t="shared" si="47"/>
        <v>77.41935483870968</v>
      </c>
      <c r="K98" s="164">
        <f t="shared" si="47"/>
        <v>4.086021505376344</v>
      </c>
      <c r="L98" s="164">
        <f t="shared" si="47"/>
        <v>0.64516129032258063</v>
      </c>
      <c r="M98" s="268"/>
    </row>
    <row r="99" spans="1:13" x14ac:dyDescent="0.25">
      <c r="B99" s="134" t="s">
        <v>223</v>
      </c>
      <c r="C99" s="269">
        <f t="shared" si="41"/>
        <v>200</v>
      </c>
      <c r="D99" s="164">
        <f t="shared" si="42"/>
        <v>139</v>
      </c>
      <c r="E99" s="164">
        <f t="shared" si="43"/>
        <v>24</v>
      </c>
      <c r="F99" s="164">
        <f t="shared" si="44"/>
        <v>106</v>
      </c>
      <c r="G99" s="164">
        <f t="shared" si="45"/>
        <v>8</v>
      </c>
      <c r="H99" s="214">
        <f t="shared" si="46"/>
        <v>1</v>
      </c>
      <c r="I99" s="164">
        <f t="shared" si="47"/>
        <v>17.266187050359711</v>
      </c>
      <c r="J99" s="164">
        <f t="shared" si="47"/>
        <v>76.258992805755398</v>
      </c>
      <c r="K99" s="164">
        <f t="shared" si="47"/>
        <v>5.7553956834532372</v>
      </c>
      <c r="L99" s="164">
        <f t="shared" si="47"/>
        <v>0.71942446043165464</v>
      </c>
      <c r="M99" s="268"/>
    </row>
    <row r="100" spans="1:13" ht="21.6" customHeight="1" x14ac:dyDescent="0.25">
      <c r="A100" s="1"/>
      <c r="B100" s="128" t="s">
        <v>253</v>
      </c>
      <c r="C100" s="266">
        <f t="shared" ref="C100:H100" si="48">SUM(C101:C133)</f>
        <v>10135</v>
      </c>
      <c r="D100" s="161">
        <f t="shared" si="48"/>
        <v>6897</v>
      </c>
      <c r="E100" s="161">
        <f t="shared" si="48"/>
        <v>1110</v>
      </c>
      <c r="F100" s="161">
        <f t="shared" si="48"/>
        <v>5457</v>
      </c>
      <c r="G100" s="161">
        <f t="shared" si="48"/>
        <v>262</v>
      </c>
      <c r="H100" s="267">
        <f t="shared" si="48"/>
        <v>68</v>
      </c>
      <c r="I100" s="161">
        <f>IF(ISERROR(100*E100/$D100),"-",100*E100/$D100)</f>
        <v>16.093953892996954</v>
      </c>
      <c r="J100" s="161">
        <f>IF(ISERROR(100*F100/$D100),"-",100*F100/$D100)</f>
        <v>79.121357111787731</v>
      </c>
      <c r="K100" s="161">
        <f>IF(ISERROR(100*G100/$D100),"-",100*G100/$D100)</f>
        <v>3.7987530810497319</v>
      </c>
      <c r="L100" s="161">
        <f>IF(ISERROR(100*H100/$D100),"-",100*H100/$D100)</f>
        <v>0.98593591416557924</v>
      </c>
      <c r="M100" s="268"/>
    </row>
    <row r="101" spans="1:13" x14ac:dyDescent="0.25">
      <c r="B101" s="129" t="s">
        <v>93</v>
      </c>
      <c r="C101" s="269">
        <f t="shared" ref="C101:C133" si="49">IF(ISERROR(VLOOKUP($C$5&amp;"All providers"&amp;B101,ProvidersandPlaces,6,FALSE))=TRUE,0,VLOOKUP($C$5&amp;"All providers"&amp;B101,ProvidersandPlaces,6,FALSE))</f>
        <v>197</v>
      </c>
      <c r="D101" s="164">
        <f t="shared" ref="D101:D133" si="50">IF(ISERROR(VLOOKUP($C$5&amp;$B101&amp;$B$8,EYR_most_recent_outcomes,5,FALSE))=TRUE,0,VLOOKUP($C$5&amp;$B101&amp;$B$8,EYR_most_recent_outcomes,5,FALSE))</f>
        <v>137</v>
      </c>
      <c r="E101" s="164">
        <f t="shared" ref="E101:E133" si="51">IF(ISERROR(VLOOKUP($C$5&amp;$B101&amp;$B$8,EYR_most_recent_outcomes,6,FALSE))=TRUE,0,VLOOKUP($C$5&amp;$B101&amp;$B$8,EYR_most_recent_outcomes,6,FALSE))</f>
        <v>16</v>
      </c>
      <c r="F101" s="164">
        <f t="shared" ref="F101:F133" si="52">IF(ISERROR(VLOOKUP($C$5&amp;$B101&amp;$B$8,EYR_most_recent_outcomes,7,FALSE))=TRUE,0,VLOOKUP($C$5&amp;$B101&amp;$B$8,EYR_most_recent_outcomes,7,FALSE))</f>
        <v>118</v>
      </c>
      <c r="G101" s="164">
        <f t="shared" ref="G101:G133" si="53">IF(ISERROR(VLOOKUP($C$5&amp;$B101&amp;$B$8,EYR_most_recent_outcomes,8,FALSE))=TRUE,0,VLOOKUP($C$5&amp;$B101&amp;$B$8,EYR_most_recent_outcomes,8,FALSE))</f>
        <v>3</v>
      </c>
      <c r="H101" s="214">
        <f t="shared" ref="H101:H133" si="54">IF(ISERROR(VLOOKUP($C$5&amp;$B101&amp;$B$8,EYR_most_recent_outcomes,9,FALSE))=TRUE,0,VLOOKUP($C$5&amp;$B101&amp;$B$8,EYR_most_recent_outcomes,9,FALSE))</f>
        <v>0</v>
      </c>
      <c r="I101" s="164">
        <f t="shared" ref="I101:L133" si="55">IF(ISERROR(100*E101/$D101),"-",100*E101/$D101)</f>
        <v>11.678832116788321</v>
      </c>
      <c r="J101" s="164">
        <f t="shared" si="55"/>
        <v>86.131386861313871</v>
      </c>
      <c r="K101" s="164">
        <f t="shared" si="55"/>
        <v>2.1897810218978102</v>
      </c>
      <c r="L101" s="164">
        <f t="shared" si="55"/>
        <v>0</v>
      </c>
      <c r="M101" s="268"/>
    </row>
    <row r="102" spans="1:13" x14ac:dyDescent="0.25">
      <c r="B102" s="129" t="s">
        <v>94</v>
      </c>
      <c r="C102" s="269">
        <f t="shared" si="49"/>
        <v>435</v>
      </c>
      <c r="D102" s="164">
        <f t="shared" si="50"/>
        <v>295</v>
      </c>
      <c r="E102" s="164">
        <f t="shared" si="51"/>
        <v>61</v>
      </c>
      <c r="F102" s="164">
        <f t="shared" si="52"/>
        <v>218</v>
      </c>
      <c r="G102" s="164">
        <f t="shared" si="53"/>
        <v>12</v>
      </c>
      <c r="H102" s="214">
        <f t="shared" si="54"/>
        <v>4</v>
      </c>
      <c r="I102" s="164">
        <f t="shared" si="55"/>
        <v>20.677966101694917</v>
      </c>
      <c r="J102" s="164">
        <f t="shared" si="55"/>
        <v>73.898305084745758</v>
      </c>
      <c r="K102" s="164">
        <f t="shared" si="55"/>
        <v>4.0677966101694913</v>
      </c>
      <c r="L102" s="164">
        <f t="shared" si="55"/>
        <v>1.3559322033898304</v>
      </c>
      <c r="M102" s="268"/>
    </row>
    <row r="103" spans="1:13" x14ac:dyDescent="0.25">
      <c r="B103" s="129" t="s">
        <v>98</v>
      </c>
      <c r="C103" s="269">
        <f t="shared" si="49"/>
        <v>445</v>
      </c>
      <c r="D103" s="164">
        <f t="shared" si="50"/>
        <v>300</v>
      </c>
      <c r="E103" s="164">
        <f t="shared" si="51"/>
        <v>35</v>
      </c>
      <c r="F103" s="164">
        <f t="shared" si="52"/>
        <v>251</v>
      </c>
      <c r="G103" s="164">
        <f t="shared" si="53"/>
        <v>8</v>
      </c>
      <c r="H103" s="214">
        <f t="shared" si="54"/>
        <v>6</v>
      </c>
      <c r="I103" s="164">
        <f t="shared" si="55"/>
        <v>11.666666666666666</v>
      </c>
      <c r="J103" s="164">
        <f t="shared" si="55"/>
        <v>83.666666666666671</v>
      </c>
      <c r="K103" s="164">
        <f t="shared" si="55"/>
        <v>2.6666666666666665</v>
      </c>
      <c r="L103" s="164">
        <f t="shared" si="55"/>
        <v>2</v>
      </c>
      <c r="M103" s="268"/>
    </row>
    <row r="104" spans="1:13" x14ac:dyDescent="0.25">
      <c r="B104" s="129" t="s">
        <v>106</v>
      </c>
      <c r="C104" s="269">
        <f t="shared" si="49"/>
        <v>264</v>
      </c>
      <c r="D104" s="164">
        <f t="shared" si="50"/>
        <v>196</v>
      </c>
      <c r="E104" s="164">
        <f t="shared" si="51"/>
        <v>28</v>
      </c>
      <c r="F104" s="164">
        <f t="shared" si="52"/>
        <v>161</v>
      </c>
      <c r="G104" s="164">
        <f t="shared" si="53"/>
        <v>5</v>
      </c>
      <c r="H104" s="214">
        <f t="shared" si="54"/>
        <v>2</v>
      </c>
      <c r="I104" s="164">
        <f t="shared" si="55"/>
        <v>14.285714285714286</v>
      </c>
      <c r="J104" s="164">
        <f t="shared" si="55"/>
        <v>82.142857142857139</v>
      </c>
      <c r="K104" s="164">
        <f t="shared" si="55"/>
        <v>2.5510204081632653</v>
      </c>
      <c r="L104" s="164">
        <f t="shared" si="55"/>
        <v>1.0204081632653061</v>
      </c>
      <c r="M104" s="268"/>
    </row>
    <row r="105" spans="1:13" x14ac:dyDescent="0.25">
      <c r="B105" s="129" t="s">
        <v>109</v>
      </c>
      <c r="C105" s="269">
        <f t="shared" si="49"/>
        <v>647</v>
      </c>
      <c r="D105" s="164">
        <f t="shared" si="50"/>
        <v>453</v>
      </c>
      <c r="E105" s="164">
        <f t="shared" si="51"/>
        <v>100</v>
      </c>
      <c r="F105" s="164">
        <f t="shared" si="52"/>
        <v>339</v>
      </c>
      <c r="G105" s="164">
        <f t="shared" si="53"/>
        <v>12</v>
      </c>
      <c r="H105" s="214">
        <f t="shared" si="54"/>
        <v>2</v>
      </c>
      <c r="I105" s="164">
        <f t="shared" si="55"/>
        <v>22.075055187637968</v>
      </c>
      <c r="J105" s="164">
        <f t="shared" si="55"/>
        <v>74.83443708609272</v>
      </c>
      <c r="K105" s="164">
        <f t="shared" si="55"/>
        <v>2.6490066225165565</v>
      </c>
      <c r="L105" s="164">
        <f t="shared" si="55"/>
        <v>0.44150110375275936</v>
      </c>
      <c r="M105" s="268"/>
    </row>
    <row r="106" spans="1:13" x14ac:dyDescent="0.25">
      <c r="B106" s="129" t="s">
        <v>114</v>
      </c>
      <c r="C106" s="269">
        <f t="shared" si="49"/>
        <v>220</v>
      </c>
      <c r="D106" s="164">
        <f t="shared" si="50"/>
        <v>159</v>
      </c>
      <c r="E106" s="164">
        <f t="shared" si="51"/>
        <v>31</v>
      </c>
      <c r="F106" s="164">
        <f t="shared" si="52"/>
        <v>118</v>
      </c>
      <c r="G106" s="164">
        <f t="shared" si="53"/>
        <v>9</v>
      </c>
      <c r="H106" s="214">
        <f t="shared" si="54"/>
        <v>1</v>
      </c>
      <c r="I106" s="164">
        <f t="shared" si="55"/>
        <v>19.49685534591195</v>
      </c>
      <c r="J106" s="164">
        <f t="shared" si="55"/>
        <v>74.213836477987428</v>
      </c>
      <c r="K106" s="164">
        <f t="shared" si="55"/>
        <v>5.6603773584905657</v>
      </c>
      <c r="L106" s="164">
        <f t="shared" si="55"/>
        <v>0.62893081761006286</v>
      </c>
      <c r="M106" s="268"/>
    </row>
    <row r="107" spans="1:13" x14ac:dyDescent="0.25">
      <c r="B107" s="129" t="s">
        <v>118</v>
      </c>
      <c r="C107" s="269">
        <f t="shared" si="49"/>
        <v>7</v>
      </c>
      <c r="D107" s="164">
        <f t="shared" si="50"/>
        <v>5</v>
      </c>
      <c r="E107" s="164">
        <f t="shared" si="51"/>
        <v>2</v>
      </c>
      <c r="F107" s="164">
        <f t="shared" si="52"/>
        <v>3</v>
      </c>
      <c r="G107" s="164">
        <f t="shared" si="53"/>
        <v>0</v>
      </c>
      <c r="H107" s="214">
        <f t="shared" si="54"/>
        <v>0</v>
      </c>
      <c r="I107" s="164">
        <f t="shared" si="55"/>
        <v>40</v>
      </c>
      <c r="J107" s="164">
        <f t="shared" si="55"/>
        <v>60</v>
      </c>
      <c r="K107" s="164">
        <f t="shared" si="55"/>
        <v>0</v>
      </c>
      <c r="L107" s="164">
        <f t="shared" si="55"/>
        <v>0</v>
      </c>
      <c r="M107" s="268"/>
    </row>
    <row r="108" spans="1:13" x14ac:dyDescent="0.25">
      <c r="B108" s="129" t="s">
        <v>121</v>
      </c>
      <c r="C108" s="269">
        <f t="shared" si="49"/>
        <v>519</v>
      </c>
      <c r="D108" s="164">
        <f t="shared" si="50"/>
        <v>337</v>
      </c>
      <c r="E108" s="164">
        <f t="shared" si="51"/>
        <v>50</v>
      </c>
      <c r="F108" s="164">
        <f t="shared" si="52"/>
        <v>272</v>
      </c>
      <c r="G108" s="164">
        <f t="shared" si="53"/>
        <v>10</v>
      </c>
      <c r="H108" s="214">
        <f t="shared" si="54"/>
        <v>5</v>
      </c>
      <c r="I108" s="164">
        <f t="shared" si="55"/>
        <v>14.836795252225519</v>
      </c>
      <c r="J108" s="164">
        <f t="shared" si="55"/>
        <v>80.712166172106819</v>
      </c>
      <c r="K108" s="164">
        <f t="shared" si="55"/>
        <v>2.9673590504451037</v>
      </c>
      <c r="L108" s="164">
        <f t="shared" si="55"/>
        <v>1.4836795252225519</v>
      </c>
      <c r="M108" s="268"/>
    </row>
    <row r="109" spans="1:13" x14ac:dyDescent="0.25">
      <c r="B109" s="129" t="s">
        <v>131</v>
      </c>
      <c r="C109" s="269">
        <f t="shared" si="49"/>
        <v>360</v>
      </c>
      <c r="D109" s="164">
        <f t="shared" si="50"/>
        <v>237</v>
      </c>
      <c r="E109" s="164">
        <f t="shared" si="51"/>
        <v>28</v>
      </c>
      <c r="F109" s="164">
        <f t="shared" si="52"/>
        <v>198</v>
      </c>
      <c r="G109" s="164">
        <f t="shared" si="53"/>
        <v>6</v>
      </c>
      <c r="H109" s="214">
        <f t="shared" si="54"/>
        <v>5</v>
      </c>
      <c r="I109" s="164">
        <f t="shared" si="55"/>
        <v>11.814345991561181</v>
      </c>
      <c r="J109" s="164">
        <f t="shared" si="55"/>
        <v>83.544303797468359</v>
      </c>
      <c r="K109" s="164">
        <f t="shared" si="55"/>
        <v>2.5316455696202533</v>
      </c>
      <c r="L109" s="164">
        <f t="shared" si="55"/>
        <v>2.109704641350211</v>
      </c>
      <c r="M109" s="268"/>
    </row>
    <row r="110" spans="1:13" x14ac:dyDescent="0.25">
      <c r="B110" s="129" t="s">
        <v>134</v>
      </c>
      <c r="C110" s="269">
        <f t="shared" si="49"/>
        <v>350</v>
      </c>
      <c r="D110" s="164">
        <f t="shared" si="50"/>
        <v>249</v>
      </c>
      <c r="E110" s="164">
        <f t="shared" si="51"/>
        <v>30</v>
      </c>
      <c r="F110" s="164">
        <f t="shared" si="52"/>
        <v>208</v>
      </c>
      <c r="G110" s="164">
        <f t="shared" si="53"/>
        <v>8</v>
      </c>
      <c r="H110" s="214">
        <f t="shared" si="54"/>
        <v>3</v>
      </c>
      <c r="I110" s="164">
        <f t="shared" si="55"/>
        <v>12.048192771084338</v>
      </c>
      <c r="J110" s="164">
        <f t="shared" si="55"/>
        <v>83.53413654618474</v>
      </c>
      <c r="K110" s="164">
        <f t="shared" si="55"/>
        <v>3.2128514056224899</v>
      </c>
      <c r="L110" s="164">
        <f t="shared" si="55"/>
        <v>1.2048192771084338</v>
      </c>
      <c r="M110" s="268"/>
    </row>
    <row r="111" spans="1:13" x14ac:dyDescent="0.25">
      <c r="B111" s="129" t="s">
        <v>138</v>
      </c>
      <c r="C111" s="269">
        <f t="shared" si="49"/>
        <v>486</v>
      </c>
      <c r="D111" s="164">
        <f t="shared" si="50"/>
        <v>290</v>
      </c>
      <c r="E111" s="164">
        <f t="shared" si="51"/>
        <v>43</v>
      </c>
      <c r="F111" s="164">
        <f t="shared" si="52"/>
        <v>227</v>
      </c>
      <c r="G111" s="164">
        <f t="shared" si="53"/>
        <v>12</v>
      </c>
      <c r="H111" s="214">
        <f t="shared" si="54"/>
        <v>8</v>
      </c>
      <c r="I111" s="164">
        <f t="shared" si="55"/>
        <v>14.827586206896552</v>
      </c>
      <c r="J111" s="164">
        <f t="shared" si="55"/>
        <v>78.275862068965523</v>
      </c>
      <c r="K111" s="164">
        <f t="shared" si="55"/>
        <v>4.1379310344827589</v>
      </c>
      <c r="L111" s="164">
        <f t="shared" si="55"/>
        <v>2.7586206896551726</v>
      </c>
      <c r="M111" s="268"/>
    </row>
    <row r="112" spans="1:13" x14ac:dyDescent="0.25">
      <c r="B112" s="129" t="s">
        <v>139</v>
      </c>
      <c r="C112" s="269">
        <f t="shared" si="49"/>
        <v>262</v>
      </c>
      <c r="D112" s="164">
        <f t="shared" si="50"/>
        <v>181</v>
      </c>
      <c r="E112" s="164">
        <f t="shared" si="51"/>
        <v>30</v>
      </c>
      <c r="F112" s="164">
        <f t="shared" si="52"/>
        <v>146</v>
      </c>
      <c r="G112" s="164">
        <f t="shared" si="53"/>
        <v>5</v>
      </c>
      <c r="H112" s="214">
        <f t="shared" si="54"/>
        <v>0</v>
      </c>
      <c r="I112" s="164">
        <f t="shared" si="55"/>
        <v>16.574585635359117</v>
      </c>
      <c r="J112" s="164">
        <f t="shared" si="55"/>
        <v>80.662983425414367</v>
      </c>
      <c r="K112" s="164">
        <f t="shared" si="55"/>
        <v>2.7624309392265194</v>
      </c>
      <c r="L112" s="164">
        <f t="shared" si="55"/>
        <v>0</v>
      </c>
      <c r="M112" s="268"/>
    </row>
    <row r="113" spans="2:13" x14ac:dyDescent="0.25">
      <c r="B113" s="129" t="s">
        <v>141</v>
      </c>
      <c r="C113" s="269">
        <f t="shared" si="49"/>
        <v>157</v>
      </c>
      <c r="D113" s="164">
        <f t="shared" si="50"/>
        <v>110</v>
      </c>
      <c r="E113" s="164">
        <f t="shared" si="51"/>
        <v>24</v>
      </c>
      <c r="F113" s="164">
        <f t="shared" si="52"/>
        <v>79</v>
      </c>
      <c r="G113" s="164">
        <f t="shared" si="53"/>
        <v>6</v>
      </c>
      <c r="H113" s="214">
        <f t="shared" si="54"/>
        <v>1</v>
      </c>
      <c r="I113" s="164">
        <f t="shared" si="55"/>
        <v>21.818181818181817</v>
      </c>
      <c r="J113" s="164">
        <f t="shared" si="55"/>
        <v>71.818181818181813</v>
      </c>
      <c r="K113" s="164">
        <f t="shared" si="55"/>
        <v>5.4545454545454541</v>
      </c>
      <c r="L113" s="164">
        <f t="shared" si="55"/>
        <v>0.90909090909090906</v>
      </c>
      <c r="M113" s="268"/>
    </row>
    <row r="114" spans="2:13" x14ac:dyDescent="0.25">
      <c r="B114" s="129" t="s">
        <v>143</v>
      </c>
      <c r="C114" s="269">
        <f t="shared" si="49"/>
        <v>243</v>
      </c>
      <c r="D114" s="164">
        <f t="shared" si="50"/>
        <v>162</v>
      </c>
      <c r="E114" s="164">
        <f t="shared" si="51"/>
        <v>29</v>
      </c>
      <c r="F114" s="164">
        <f t="shared" si="52"/>
        <v>129</v>
      </c>
      <c r="G114" s="164">
        <f t="shared" si="53"/>
        <v>4</v>
      </c>
      <c r="H114" s="214">
        <f t="shared" si="54"/>
        <v>0</v>
      </c>
      <c r="I114" s="164">
        <f t="shared" si="55"/>
        <v>17.901234567901234</v>
      </c>
      <c r="J114" s="164">
        <f t="shared" si="55"/>
        <v>79.629629629629633</v>
      </c>
      <c r="K114" s="164">
        <f t="shared" si="55"/>
        <v>2.4691358024691357</v>
      </c>
      <c r="L114" s="164">
        <f t="shared" si="55"/>
        <v>0</v>
      </c>
      <c r="M114" s="268"/>
    </row>
    <row r="115" spans="2:13" x14ac:dyDescent="0.25">
      <c r="B115" s="129" t="s">
        <v>144</v>
      </c>
      <c r="C115" s="269">
        <f t="shared" si="49"/>
        <v>256</v>
      </c>
      <c r="D115" s="164">
        <f t="shared" si="50"/>
        <v>177</v>
      </c>
      <c r="E115" s="164">
        <f t="shared" si="51"/>
        <v>34</v>
      </c>
      <c r="F115" s="164">
        <f t="shared" si="52"/>
        <v>138</v>
      </c>
      <c r="G115" s="164">
        <f t="shared" si="53"/>
        <v>5</v>
      </c>
      <c r="H115" s="214">
        <f t="shared" si="54"/>
        <v>0</v>
      </c>
      <c r="I115" s="164">
        <f t="shared" si="55"/>
        <v>19.209039548022599</v>
      </c>
      <c r="J115" s="164">
        <f t="shared" si="55"/>
        <v>77.966101694915253</v>
      </c>
      <c r="K115" s="164">
        <f t="shared" si="55"/>
        <v>2.8248587570621471</v>
      </c>
      <c r="L115" s="164">
        <f t="shared" si="55"/>
        <v>0</v>
      </c>
      <c r="M115" s="268"/>
    </row>
    <row r="116" spans="2:13" x14ac:dyDescent="0.25">
      <c r="B116" s="129" t="s">
        <v>146</v>
      </c>
      <c r="C116" s="269">
        <f t="shared" si="49"/>
        <v>327</v>
      </c>
      <c r="D116" s="164">
        <f t="shared" si="50"/>
        <v>230</v>
      </c>
      <c r="E116" s="164">
        <f t="shared" si="51"/>
        <v>39</v>
      </c>
      <c r="F116" s="164">
        <f t="shared" si="52"/>
        <v>179</v>
      </c>
      <c r="G116" s="164">
        <f t="shared" si="53"/>
        <v>9</v>
      </c>
      <c r="H116" s="214">
        <f t="shared" si="54"/>
        <v>3</v>
      </c>
      <c r="I116" s="164">
        <f t="shared" si="55"/>
        <v>16.956521739130434</v>
      </c>
      <c r="J116" s="164">
        <f t="shared" si="55"/>
        <v>77.826086956521735</v>
      </c>
      <c r="K116" s="164">
        <f t="shared" si="55"/>
        <v>3.9130434782608696</v>
      </c>
      <c r="L116" s="164">
        <f t="shared" si="55"/>
        <v>1.3043478260869565</v>
      </c>
      <c r="M116" s="268"/>
    </row>
    <row r="117" spans="2:13" x14ac:dyDescent="0.25">
      <c r="B117" s="129" t="s">
        <v>149</v>
      </c>
      <c r="C117" s="269">
        <f t="shared" si="49"/>
        <v>372</v>
      </c>
      <c r="D117" s="164">
        <f t="shared" si="50"/>
        <v>264</v>
      </c>
      <c r="E117" s="164">
        <f t="shared" si="51"/>
        <v>35</v>
      </c>
      <c r="F117" s="164">
        <f t="shared" si="52"/>
        <v>218</v>
      </c>
      <c r="G117" s="164">
        <f t="shared" si="53"/>
        <v>11</v>
      </c>
      <c r="H117" s="214">
        <f t="shared" si="54"/>
        <v>0</v>
      </c>
      <c r="I117" s="164">
        <f t="shared" si="55"/>
        <v>13.257575757575758</v>
      </c>
      <c r="J117" s="164">
        <f t="shared" si="55"/>
        <v>82.575757575757578</v>
      </c>
      <c r="K117" s="164">
        <f t="shared" si="55"/>
        <v>4.166666666666667</v>
      </c>
      <c r="L117" s="164">
        <f t="shared" si="55"/>
        <v>0</v>
      </c>
      <c r="M117" s="268"/>
    </row>
    <row r="118" spans="2:13" x14ac:dyDescent="0.25">
      <c r="B118" s="129" t="s">
        <v>150</v>
      </c>
      <c r="C118" s="269">
        <f t="shared" si="49"/>
        <v>286</v>
      </c>
      <c r="D118" s="164">
        <f t="shared" si="50"/>
        <v>193</v>
      </c>
      <c r="E118" s="164">
        <f t="shared" si="51"/>
        <v>45</v>
      </c>
      <c r="F118" s="164">
        <f t="shared" si="52"/>
        <v>141</v>
      </c>
      <c r="G118" s="164">
        <f t="shared" si="53"/>
        <v>5</v>
      </c>
      <c r="H118" s="214">
        <f t="shared" si="54"/>
        <v>2</v>
      </c>
      <c r="I118" s="164">
        <f t="shared" si="55"/>
        <v>23.316062176165804</v>
      </c>
      <c r="J118" s="164">
        <f t="shared" si="55"/>
        <v>73.056994818652853</v>
      </c>
      <c r="K118" s="164">
        <f t="shared" si="55"/>
        <v>2.5906735751295336</v>
      </c>
      <c r="L118" s="164">
        <f t="shared" si="55"/>
        <v>1.0362694300518134</v>
      </c>
      <c r="M118" s="268"/>
    </row>
    <row r="119" spans="2:13" x14ac:dyDescent="0.25">
      <c r="B119" s="129" t="s">
        <v>153</v>
      </c>
      <c r="C119" s="269">
        <f t="shared" si="49"/>
        <v>245</v>
      </c>
      <c r="D119" s="164">
        <f t="shared" si="50"/>
        <v>161</v>
      </c>
      <c r="E119" s="164">
        <f t="shared" si="51"/>
        <v>38</v>
      </c>
      <c r="F119" s="164">
        <f t="shared" si="52"/>
        <v>117</v>
      </c>
      <c r="G119" s="164">
        <f t="shared" si="53"/>
        <v>6</v>
      </c>
      <c r="H119" s="214">
        <f t="shared" si="54"/>
        <v>0</v>
      </c>
      <c r="I119" s="164">
        <f t="shared" si="55"/>
        <v>23.602484472049689</v>
      </c>
      <c r="J119" s="164">
        <f t="shared" si="55"/>
        <v>72.670807453416145</v>
      </c>
      <c r="K119" s="164">
        <f t="shared" si="55"/>
        <v>3.7267080745341614</v>
      </c>
      <c r="L119" s="164">
        <f t="shared" si="55"/>
        <v>0</v>
      </c>
      <c r="M119" s="268"/>
    </row>
    <row r="120" spans="2:13" x14ac:dyDescent="0.25">
      <c r="B120" s="129" t="s">
        <v>154</v>
      </c>
      <c r="C120" s="269">
        <f t="shared" si="49"/>
        <v>105</v>
      </c>
      <c r="D120" s="164">
        <f t="shared" si="50"/>
        <v>70</v>
      </c>
      <c r="E120" s="164">
        <f t="shared" si="51"/>
        <v>22</v>
      </c>
      <c r="F120" s="164">
        <f t="shared" si="52"/>
        <v>41</v>
      </c>
      <c r="G120" s="164">
        <f t="shared" si="53"/>
        <v>5</v>
      </c>
      <c r="H120" s="214">
        <f t="shared" si="54"/>
        <v>2</v>
      </c>
      <c r="I120" s="164">
        <f t="shared" si="55"/>
        <v>31.428571428571427</v>
      </c>
      <c r="J120" s="164">
        <f t="shared" si="55"/>
        <v>58.571428571428569</v>
      </c>
      <c r="K120" s="164">
        <f t="shared" si="55"/>
        <v>7.1428571428571432</v>
      </c>
      <c r="L120" s="164">
        <f t="shared" si="55"/>
        <v>2.8571428571428572</v>
      </c>
      <c r="M120" s="268"/>
    </row>
    <row r="121" spans="2:13" x14ac:dyDescent="0.25">
      <c r="B121" s="129" t="s">
        <v>157</v>
      </c>
      <c r="C121" s="269">
        <f t="shared" si="49"/>
        <v>228</v>
      </c>
      <c r="D121" s="164">
        <f t="shared" si="50"/>
        <v>171</v>
      </c>
      <c r="E121" s="164">
        <f t="shared" si="51"/>
        <v>28</v>
      </c>
      <c r="F121" s="164">
        <f t="shared" si="52"/>
        <v>134</v>
      </c>
      <c r="G121" s="164">
        <f t="shared" si="53"/>
        <v>8</v>
      </c>
      <c r="H121" s="214">
        <f t="shared" si="54"/>
        <v>1</v>
      </c>
      <c r="I121" s="164">
        <f t="shared" si="55"/>
        <v>16.374269005847953</v>
      </c>
      <c r="J121" s="164">
        <f t="shared" si="55"/>
        <v>78.362573099415201</v>
      </c>
      <c r="K121" s="164">
        <f t="shared" si="55"/>
        <v>4.6783625730994149</v>
      </c>
      <c r="L121" s="164">
        <f t="shared" si="55"/>
        <v>0.58479532163742687</v>
      </c>
      <c r="M121" s="268"/>
    </row>
    <row r="122" spans="2:13" x14ac:dyDescent="0.25">
      <c r="B122" s="129" t="s">
        <v>160</v>
      </c>
      <c r="C122" s="269">
        <f t="shared" si="49"/>
        <v>365</v>
      </c>
      <c r="D122" s="164">
        <f t="shared" si="50"/>
        <v>239</v>
      </c>
      <c r="E122" s="164">
        <f t="shared" si="51"/>
        <v>27</v>
      </c>
      <c r="F122" s="164">
        <f t="shared" si="52"/>
        <v>199</v>
      </c>
      <c r="G122" s="164">
        <f t="shared" si="53"/>
        <v>9</v>
      </c>
      <c r="H122" s="214">
        <f t="shared" si="54"/>
        <v>4</v>
      </c>
      <c r="I122" s="164">
        <f t="shared" si="55"/>
        <v>11.297071129707113</v>
      </c>
      <c r="J122" s="164">
        <f t="shared" si="55"/>
        <v>83.263598326359826</v>
      </c>
      <c r="K122" s="164">
        <f t="shared" si="55"/>
        <v>3.7656903765690375</v>
      </c>
      <c r="L122" s="164">
        <f t="shared" si="55"/>
        <v>1.6736401673640167</v>
      </c>
      <c r="M122" s="268"/>
    </row>
    <row r="123" spans="2:13" x14ac:dyDescent="0.25">
      <c r="B123" s="129" t="s">
        <v>165</v>
      </c>
      <c r="C123" s="269">
        <f t="shared" si="49"/>
        <v>473</v>
      </c>
      <c r="D123" s="164">
        <f t="shared" si="50"/>
        <v>314</v>
      </c>
      <c r="E123" s="164">
        <f t="shared" si="51"/>
        <v>34</v>
      </c>
      <c r="F123" s="164">
        <f t="shared" si="52"/>
        <v>255</v>
      </c>
      <c r="G123" s="164">
        <f t="shared" si="53"/>
        <v>21</v>
      </c>
      <c r="H123" s="214">
        <f t="shared" si="54"/>
        <v>4</v>
      </c>
      <c r="I123" s="164">
        <f t="shared" si="55"/>
        <v>10.828025477707007</v>
      </c>
      <c r="J123" s="164">
        <f t="shared" si="55"/>
        <v>81.210191082802552</v>
      </c>
      <c r="K123" s="164">
        <f t="shared" si="55"/>
        <v>6.6878980891719744</v>
      </c>
      <c r="L123" s="164">
        <f t="shared" si="55"/>
        <v>1.2738853503184713</v>
      </c>
      <c r="M123" s="268"/>
    </row>
    <row r="124" spans="2:13" x14ac:dyDescent="0.25">
      <c r="B124" s="129" t="s">
        <v>171</v>
      </c>
      <c r="C124" s="269">
        <f t="shared" si="49"/>
        <v>330</v>
      </c>
      <c r="D124" s="164">
        <f t="shared" si="50"/>
        <v>230</v>
      </c>
      <c r="E124" s="164">
        <f t="shared" si="51"/>
        <v>29</v>
      </c>
      <c r="F124" s="164">
        <f t="shared" si="52"/>
        <v>190</v>
      </c>
      <c r="G124" s="164">
        <f t="shared" si="53"/>
        <v>9</v>
      </c>
      <c r="H124" s="214">
        <f t="shared" si="54"/>
        <v>2</v>
      </c>
      <c r="I124" s="164">
        <f t="shared" si="55"/>
        <v>12.608695652173912</v>
      </c>
      <c r="J124" s="164">
        <f t="shared" si="55"/>
        <v>82.608695652173907</v>
      </c>
      <c r="K124" s="164">
        <f t="shared" si="55"/>
        <v>3.9130434782608696</v>
      </c>
      <c r="L124" s="164">
        <f t="shared" si="55"/>
        <v>0.86956521739130432</v>
      </c>
      <c r="M124" s="268"/>
    </row>
    <row r="125" spans="2:13" x14ac:dyDescent="0.25">
      <c r="B125" s="129" t="s">
        <v>175</v>
      </c>
      <c r="C125" s="269">
        <f t="shared" si="49"/>
        <v>252</v>
      </c>
      <c r="D125" s="164">
        <f t="shared" si="50"/>
        <v>169</v>
      </c>
      <c r="E125" s="164">
        <f t="shared" si="51"/>
        <v>21</v>
      </c>
      <c r="F125" s="164">
        <f t="shared" si="52"/>
        <v>136</v>
      </c>
      <c r="G125" s="164">
        <f t="shared" si="53"/>
        <v>7</v>
      </c>
      <c r="H125" s="214">
        <f t="shared" si="54"/>
        <v>5</v>
      </c>
      <c r="I125" s="164">
        <f t="shared" si="55"/>
        <v>12.42603550295858</v>
      </c>
      <c r="J125" s="164">
        <f t="shared" si="55"/>
        <v>80.473372781065095</v>
      </c>
      <c r="K125" s="164">
        <f t="shared" si="55"/>
        <v>4.1420118343195265</v>
      </c>
      <c r="L125" s="164">
        <f t="shared" si="55"/>
        <v>2.9585798816568047</v>
      </c>
      <c r="M125" s="268"/>
    </row>
    <row r="126" spans="2:13" x14ac:dyDescent="0.25">
      <c r="B126" s="129" t="s">
        <v>192</v>
      </c>
      <c r="C126" s="269">
        <f t="shared" si="49"/>
        <v>303</v>
      </c>
      <c r="D126" s="164">
        <f t="shared" si="50"/>
        <v>203</v>
      </c>
      <c r="E126" s="164">
        <f t="shared" si="51"/>
        <v>27</v>
      </c>
      <c r="F126" s="164">
        <f t="shared" si="52"/>
        <v>161</v>
      </c>
      <c r="G126" s="164">
        <f t="shared" si="53"/>
        <v>12</v>
      </c>
      <c r="H126" s="214">
        <f t="shared" si="54"/>
        <v>3</v>
      </c>
      <c r="I126" s="164">
        <f t="shared" si="55"/>
        <v>13.300492610837438</v>
      </c>
      <c r="J126" s="164">
        <f t="shared" si="55"/>
        <v>79.310344827586206</v>
      </c>
      <c r="K126" s="164">
        <f t="shared" si="55"/>
        <v>5.9113300492610836</v>
      </c>
      <c r="L126" s="164">
        <f t="shared" si="55"/>
        <v>1.4778325123152709</v>
      </c>
      <c r="M126" s="268"/>
    </row>
    <row r="127" spans="2:13" x14ac:dyDescent="0.25">
      <c r="B127" s="129" t="s">
        <v>194</v>
      </c>
      <c r="C127" s="269">
        <f t="shared" si="49"/>
        <v>296</v>
      </c>
      <c r="D127" s="164">
        <f t="shared" si="50"/>
        <v>209</v>
      </c>
      <c r="E127" s="164">
        <f t="shared" si="51"/>
        <v>54</v>
      </c>
      <c r="F127" s="164">
        <f t="shared" si="52"/>
        <v>146</v>
      </c>
      <c r="G127" s="164">
        <f t="shared" si="53"/>
        <v>9</v>
      </c>
      <c r="H127" s="214">
        <f t="shared" si="54"/>
        <v>0</v>
      </c>
      <c r="I127" s="164">
        <f t="shared" si="55"/>
        <v>25.837320574162678</v>
      </c>
      <c r="J127" s="164">
        <f t="shared" si="55"/>
        <v>69.856459330143537</v>
      </c>
      <c r="K127" s="164">
        <f t="shared" si="55"/>
        <v>4.3062200956937797</v>
      </c>
      <c r="L127" s="164">
        <f t="shared" si="55"/>
        <v>0</v>
      </c>
      <c r="M127" s="268"/>
    </row>
    <row r="128" spans="2:13" x14ac:dyDescent="0.25">
      <c r="B128" s="129" t="s">
        <v>210</v>
      </c>
      <c r="C128" s="269">
        <f t="shared" si="49"/>
        <v>413</v>
      </c>
      <c r="D128" s="164">
        <f t="shared" si="50"/>
        <v>284</v>
      </c>
      <c r="E128" s="164">
        <f t="shared" si="51"/>
        <v>26</v>
      </c>
      <c r="F128" s="164">
        <f t="shared" si="52"/>
        <v>241</v>
      </c>
      <c r="G128" s="164">
        <f t="shared" si="53"/>
        <v>15</v>
      </c>
      <c r="H128" s="214">
        <f t="shared" si="54"/>
        <v>2</v>
      </c>
      <c r="I128" s="164">
        <f t="shared" si="55"/>
        <v>9.1549295774647881</v>
      </c>
      <c r="J128" s="164">
        <f t="shared" si="55"/>
        <v>84.859154929577471</v>
      </c>
      <c r="K128" s="164">
        <f t="shared" si="55"/>
        <v>5.28169014084507</v>
      </c>
      <c r="L128" s="164">
        <f t="shared" si="55"/>
        <v>0.70422535211267601</v>
      </c>
      <c r="M128" s="268"/>
    </row>
    <row r="129" spans="1:13" x14ac:dyDescent="0.25">
      <c r="B129" s="129" t="s">
        <v>219</v>
      </c>
      <c r="C129" s="269">
        <f t="shared" si="49"/>
        <v>297</v>
      </c>
      <c r="D129" s="164">
        <f t="shared" si="50"/>
        <v>207</v>
      </c>
      <c r="E129" s="164">
        <f t="shared" si="51"/>
        <v>24</v>
      </c>
      <c r="F129" s="164">
        <f t="shared" si="52"/>
        <v>181</v>
      </c>
      <c r="G129" s="164">
        <f t="shared" si="53"/>
        <v>2</v>
      </c>
      <c r="H129" s="214">
        <f t="shared" si="54"/>
        <v>0</v>
      </c>
      <c r="I129" s="164">
        <f t="shared" si="55"/>
        <v>11.594202898550725</v>
      </c>
      <c r="J129" s="164">
        <f t="shared" si="55"/>
        <v>87.439613526570042</v>
      </c>
      <c r="K129" s="164">
        <f t="shared" si="55"/>
        <v>0.96618357487922701</v>
      </c>
      <c r="L129" s="164">
        <f t="shared" si="55"/>
        <v>0</v>
      </c>
      <c r="M129" s="268"/>
    </row>
    <row r="130" spans="1:13" x14ac:dyDescent="0.25">
      <c r="B130" s="129" t="s">
        <v>225</v>
      </c>
      <c r="C130" s="269">
        <f t="shared" si="49"/>
        <v>196</v>
      </c>
      <c r="D130" s="164">
        <f t="shared" si="50"/>
        <v>136</v>
      </c>
      <c r="E130" s="164">
        <f t="shared" si="51"/>
        <v>17</v>
      </c>
      <c r="F130" s="164">
        <f t="shared" si="52"/>
        <v>110</v>
      </c>
      <c r="G130" s="164">
        <f t="shared" si="53"/>
        <v>8</v>
      </c>
      <c r="H130" s="214">
        <f t="shared" si="54"/>
        <v>1</v>
      </c>
      <c r="I130" s="164">
        <f t="shared" si="55"/>
        <v>12.5</v>
      </c>
      <c r="J130" s="164">
        <f t="shared" si="55"/>
        <v>80.882352941176464</v>
      </c>
      <c r="K130" s="164">
        <f t="shared" si="55"/>
        <v>5.882352941176471</v>
      </c>
      <c r="L130" s="164">
        <f t="shared" si="55"/>
        <v>0.73529411764705888</v>
      </c>
      <c r="M130" s="268"/>
    </row>
    <row r="131" spans="1:13" x14ac:dyDescent="0.25">
      <c r="B131" s="129" t="s">
        <v>229</v>
      </c>
      <c r="C131" s="269">
        <f t="shared" si="49"/>
        <v>306</v>
      </c>
      <c r="D131" s="164">
        <f t="shared" si="50"/>
        <v>196</v>
      </c>
      <c r="E131" s="164">
        <f t="shared" si="51"/>
        <v>26</v>
      </c>
      <c r="F131" s="164">
        <f t="shared" si="52"/>
        <v>159</v>
      </c>
      <c r="G131" s="164">
        <f t="shared" si="53"/>
        <v>9</v>
      </c>
      <c r="H131" s="214">
        <f t="shared" si="54"/>
        <v>2</v>
      </c>
      <c r="I131" s="164">
        <f t="shared" si="55"/>
        <v>13.26530612244898</v>
      </c>
      <c r="J131" s="164">
        <f t="shared" si="55"/>
        <v>81.122448979591837</v>
      </c>
      <c r="K131" s="164">
        <f t="shared" si="55"/>
        <v>4.591836734693878</v>
      </c>
      <c r="L131" s="164">
        <f t="shared" si="55"/>
        <v>1.0204081632653061</v>
      </c>
      <c r="M131" s="268"/>
    </row>
    <row r="132" spans="1:13" x14ac:dyDescent="0.25">
      <c r="B132" s="129" t="s">
        <v>230</v>
      </c>
      <c r="C132" s="269">
        <f t="shared" si="49"/>
        <v>356</v>
      </c>
      <c r="D132" s="164">
        <f t="shared" si="50"/>
        <v>245</v>
      </c>
      <c r="E132" s="164">
        <f t="shared" si="51"/>
        <v>54</v>
      </c>
      <c r="F132" s="164">
        <f t="shared" si="52"/>
        <v>181</v>
      </c>
      <c r="G132" s="164">
        <f t="shared" si="53"/>
        <v>10</v>
      </c>
      <c r="H132" s="214">
        <f t="shared" si="54"/>
        <v>0</v>
      </c>
      <c r="I132" s="164">
        <f t="shared" si="55"/>
        <v>22.040816326530614</v>
      </c>
      <c r="J132" s="164">
        <f t="shared" si="55"/>
        <v>73.877551020408163</v>
      </c>
      <c r="K132" s="164">
        <f t="shared" si="55"/>
        <v>4.0816326530612246</v>
      </c>
      <c r="L132" s="164">
        <f t="shared" si="55"/>
        <v>0</v>
      </c>
      <c r="M132" s="268"/>
    </row>
    <row r="133" spans="1:13" x14ac:dyDescent="0.25">
      <c r="B133" s="129" t="s">
        <v>235</v>
      </c>
      <c r="C133" s="269">
        <f t="shared" si="49"/>
        <v>137</v>
      </c>
      <c r="D133" s="164">
        <f t="shared" si="50"/>
        <v>88</v>
      </c>
      <c r="E133" s="164">
        <f t="shared" si="51"/>
        <v>23</v>
      </c>
      <c r="F133" s="164">
        <f t="shared" si="52"/>
        <v>63</v>
      </c>
      <c r="G133" s="164">
        <f t="shared" si="53"/>
        <v>2</v>
      </c>
      <c r="H133" s="214">
        <f t="shared" si="54"/>
        <v>0</v>
      </c>
      <c r="I133" s="164">
        <f t="shared" si="55"/>
        <v>26.136363636363637</v>
      </c>
      <c r="J133" s="164">
        <f t="shared" si="55"/>
        <v>71.590909090909093</v>
      </c>
      <c r="K133" s="164">
        <f t="shared" si="55"/>
        <v>2.2727272727272729</v>
      </c>
      <c r="L133" s="164">
        <f t="shared" si="55"/>
        <v>0</v>
      </c>
      <c r="M133" s="268"/>
    </row>
    <row r="134" spans="1:13" ht="21.6" customHeight="1" x14ac:dyDescent="0.25">
      <c r="A134" s="1"/>
      <c r="B134" s="128" t="s">
        <v>256</v>
      </c>
      <c r="C134" s="266">
        <f t="shared" ref="C134:H134" si="56">SUM(C135:C153)</f>
        <v>10858</v>
      </c>
      <c r="D134" s="161">
        <f t="shared" si="56"/>
        <v>7820</v>
      </c>
      <c r="E134" s="161">
        <f t="shared" si="56"/>
        <v>1475</v>
      </c>
      <c r="F134" s="161">
        <f t="shared" si="56"/>
        <v>6143</v>
      </c>
      <c r="G134" s="161">
        <f t="shared" si="56"/>
        <v>154</v>
      </c>
      <c r="H134" s="267">
        <f t="shared" si="56"/>
        <v>48</v>
      </c>
      <c r="I134" s="161">
        <f>IF(ISERROR(100*E134/$D134),"-",100*E134/$D134)</f>
        <v>18.861892583120206</v>
      </c>
      <c r="J134" s="161">
        <f>IF(ISERROR(100*F134/$D134),"-",100*F134/$D134)</f>
        <v>78.554987212276217</v>
      </c>
      <c r="K134" s="161">
        <f>IF(ISERROR(100*G134/$D134),"-",100*G134/$D134)</f>
        <v>1.9693094629156009</v>
      </c>
      <c r="L134" s="161">
        <f>IF(ISERROR(100*H134/$D134),"-",100*H134/$D134)</f>
        <v>0.61381074168797956</v>
      </c>
      <c r="M134" s="268"/>
    </row>
    <row r="135" spans="1:13" x14ac:dyDescent="0.25">
      <c r="B135" s="129" t="s">
        <v>104</v>
      </c>
      <c r="C135" s="269">
        <f t="shared" ref="C135:C153" si="57">IF(ISERROR(VLOOKUP($C$5&amp;"All providers"&amp;B135,ProvidersandPlaces,6,FALSE))=TRUE,0,VLOOKUP($C$5&amp;"All providers"&amp;B135,ProvidersandPlaces,6,FALSE))</f>
        <v>231</v>
      </c>
      <c r="D135" s="164">
        <f t="shared" ref="D135:D153" si="58">IF(ISERROR(VLOOKUP($C$5&amp;$B135&amp;$B$8,EYR_most_recent_outcomes,5,FALSE))=TRUE,0,VLOOKUP($C$5&amp;$B135&amp;$B$8,EYR_most_recent_outcomes,5,FALSE))</f>
        <v>171</v>
      </c>
      <c r="E135" s="164">
        <f t="shared" ref="E135:E153" si="59">IF(ISERROR(VLOOKUP($C$5&amp;$B135&amp;$B$8,EYR_most_recent_outcomes,6,FALSE))=TRUE,0,VLOOKUP($C$5&amp;$B135&amp;$B$8,EYR_most_recent_outcomes,6,FALSE))</f>
        <v>34</v>
      </c>
      <c r="F135" s="164">
        <f t="shared" ref="F135:F153" si="60">IF(ISERROR(VLOOKUP($C$5&amp;$B135&amp;$B$8,EYR_most_recent_outcomes,7,FALSE))=TRUE,0,VLOOKUP($C$5&amp;$B135&amp;$B$8,EYR_most_recent_outcomes,7,FALSE))</f>
        <v>135</v>
      </c>
      <c r="G135" s="164">
        <f t="shared" ref="G135:G153" si="61">IF(ISERROR(VLOOKUP($C$5&amp;$B135&amp;$B$8,EYR_most_recent_outcomes,8,FALSE))=TRUE,0,VLOOKUP($C$5&amp;$B135&amp;$B$8,EYR_most_recent_outcomes,8,FALSE))</f>
        <v>2</v>
      </c>
      <c r="H135" s="214">
        <f t="shared" ref="H135:H153" si="62">IF(ISERROR(VLOOKUP($C$5&amp;$B135&amp;$B$8,EYR_most_recent_outcomes,9,FALSE))=TRUE,0,VLOOKUP($C$5&amp;$B135&amp;$B$8,EYR_most_recent_outcomes,9,FALSE))</f>
        <v>0</v>
      </c>
      <c r="I135" s="164">
        <f t="shared" ref="I135:L153" si="63">IF(ISERROR(100*E135/$D135),"-",100*E135/$D135)</f>
        <v>19.883040935672515</v>
      </c>
      <c r="J135" s="164">
        <f t="shared" si="63"/>
        <v>78.94736842105263</v>
      </c>
      <c r="K135" s="164">
        <f t="shared" si="63"/>
        <v>1.1695906432748537</v>
      </c>
      <c r="L135" s="164">
        <f t="shared" si="63"/>
        <v>0</v>
      </c>
      <c r="M135" s="268"/>
    </row>
    <row r="136" spans="1:13" x14ac:dyDescent="0.25">
      <c r="B136" s="129" t="s">
        <v>107</v>
      </c>
      <c r="C136" s="269">
        <f t="shared" si="57"/>
        <v>232</v>
      </c>
      <c r="D136" s="164">
        <f t="shared" si="58"/>
        <v>155</v>
      </c>
      <c r="E136" s="164">
        <f t="shared" si="59"/>
        <v>38</v>
      </c>
      <c r="F136" s="164">
        <f t="shared" si="60"/>
        <v>114</v>
      </c>
      <c r="G136" s="164">
        <f t="shared" si="61"/>
        <v>2</v>
      </c>
      <c r="H136" s="214">
        <f t="shared" si="62"/>
        <v>1</v>
      </c>
      <c r="I136" s="164">
        <f t="shared" si="63"/>
        <v>24.516129032258064</v>
      </c>
      <c r="J136" s="164">
        <f t="shared" si="63"/>
        <v>73.548387096774192</v>
      </c>
      <c r="K136" s="164">
        <f t="shared" si="63"/>
        <v>1.2903225806451613</v>
      </c>
      <c r="L136" s="164">
        <f t="shared" si="63"/>
        <v>0.64516129032258063</v>
      </c>
      <c r="M136" s="268"/>
    </row>
    <row r="137" spans="1:13" x14ac:dyDescent="0.25">
      <c r="B137" s="129" t="s">
        <v>110</v>
      </c>
      <c r="C137" s="269">
        <f t="shared" si="57"/>
        <v>791</v>
      </c>
      <c r="D137" s="164">
        <f t="shared" si="58"/>
        <v>544</v>
      </c>
      <c r="E137" s="164">
        <f t="shared" si="59"/>
        <v>86</v>
      </c>
      <c r="F137" s="164">
        <f t="shared" si="60"/>
        <v>443</v>
      </c>
      <c r="G137" s="164">
        <f t="shared" si="61"/>
        <v>14</v>
      </c>
      <c r="H137" s="214">
        <f t="shared" si="62"/>
        <v>1</v>
      </c>
      <c r="I137" s="164">
        <f t="shared" si="63"/>
        <v>15.808823529411764</v>
      </c>
      <c r="J137" s="164">
        <f t="shared" si="63"/>
        <v>81.433823529411768</v>
      </c>
      <c r="K137" s="164">
        <f t="shared" si="63"/>
        <v>2.5735294117647061</v>
      </c>
      <c r="L137" s="164">
        <f t="shared" si="63"/>
        <v>0.18382352941176472</v>
      </c>
      <c r="M137" s="268"/>
    </row>
    <row r="138" spans="1:13" x14ac:dyDescent="0.25">
      <c r="B138" s="129" t="s">
        <v>133</v>
      </c>
      <c r="C138" s="269">
        <f t="shared" si="57"/>
        <v>378</v>
      </c>
      <c r="D138" s="164">
        <f t="shared" si="58"/>
        <v>296</v>
      </c>
      <c r="E138" s="164">
        <f t="shared" si="59"/>
        <v>55</v>
      </c>
      <c r="F138" s="164">
        <f t="shared" si="60"/>
        <v>236</v>
      </c>
      <c r="G138" s="164">
        <f t="shared" si="61"/>
        <v>5</v>
      </c>
      <c r="H138" s="214">
        <f t="shared" si="62"/>
        <v>0</v>
      </c>
      <c r="I138" s="164">
        <f t="shared" si="63"/>
        <v>18.581081081081081</v>
      </c>
      <c r="J138" s="164">
        <f t="shared" si="63"/>
        <v>79.729729729729726</v>
      </c>
      <c r="K138" s="164">
        <f t="shared" si="63"/>
        <v>1.6891891891891893</v>
      </c>
      <c r="L138" s="164">
        <f t="shared" si="63"/>
        <v>0</v>
      </c>
      <c r="M138" s="268"/>
    </row>
    <row r="139" spans="1:13" x14ac:dyDescent="0.25">
      <c r="B139" s="129" t="s">
        <v>142</v>
      </c>
      <c r="C139" s="269">
        <f t="shared" si="57"/>
        <v>1809</v>
      </c>
      <c r="D139" s="164">
        <f t="shared" si="58"/>
        <v>1297</v>
      </c>
      <c r="E139" s="164">
        <f t="shared" si="59"/>
        <v>286</v>
      </c>
      <c r="F139" s="164">
        <f t="shared" si="60"/>
        <v>981</v>
      </c>
      <c r="G139" s="164">
        <f t="shared" si="61"/>
        <v>22</v>
      </c>
      <c r="H139" s="214">
        <f t="shared" si="62"/>
        <v>8</v>
      </c>
      <c r="I139" s="164">
        <f t="shared" si="63"/>
        <v>22.050886661526601</v>
      </c>
      <c r="J139" s="164">
        <f t="shared" si="63"/>
        <v>75.636083269082505</v>
      </c>
      <c r="K139" s="164">
        <f t="shared" si="63"/>
        <v>1.6962220508866614</v>
      </c>
      <c r="L139" s="164">
        <f t="shared" si="63"/>
        <v>0.61680801850424061</v>
      </c>
      <c r="M139" s="268"/>
    </row>
    <row r="140" spans="1:13" x14ac:dyDescent="0.25">
      <c r="B140" s="129" t="s">
        <v>151</v>
      </c>
      <c r="C140" s="269">
        <f t="shared" si="57"/>
        <v>85</v>
      </c>
      <c r="D140" s="164">
        <f t="shared" si="58"/>
        <v>68</v>
      </c>
      <c r="E140" s="164">
        <f t="shared" si="59"/>
        <v>21</v>
      </c>
      <c r="F140" s="164">
        <f t="shared" si="60"/>
        <v>43</v>
      </c>
      <c r="G140" s="164">
        <f t="shared" si="61"/>
        <v>4</v>
      </c>
      <c r="H140" s="214">
        <f t="shared" si="62"/>
        <v>0</v>
      </c>
      <c r="I140" s="164">
        <f t="shared" si="63"/>
        <v>30.882352941176471</v>
      </c>
      <c r="J140" s="164">
        <f t="shared" si="63"/>
        <v>63.235294117647058</v>
      </c>
      <c r="K140" s="164">
        <f t="shared" si="63"/>
        <v>5.882352941176471</v>
      </c>
      <c r="L140" s="164">
        <f t="shared" si="63"/>
        <v>0</v>
      </c>
      <c r="M140" s="268"/>
    </row>
    <row r="141" spans="1:13" x14ac:dyDescent="0.25">
      <c r="B141" s="129" t="s">
        <v>155</v>
      </c>
      <c r="C141" s="269">
        <f t="shared" si="57"/>
        <v>1650</v>
      </c>
      <c r="D141" s="164">
        <f t="shared" si="58"/>
        <v>1168</v>
      </c>
      <c r="E141" s="164">
        <f t="shared" si="59"/>
        <v>213</v>
      </c>
      <c r="F141" s="164">
        <f t="shared" si="60"/>
        <v>929</v>
      </c>
      <c r="G141" s="164">
        <f t="shared" si="61"/>
        <v>22</v>
      </c>
      <c r="H141" s="214">
        <f t="shared" si="62"/>
        <v>4</v>
      </c>
      <c r="I141" s="164">
        <f t="shared" si="63"/>
        <v>18.236301369863014</v>
      </c>
      <c r="J141" s="164">
        <f t="shared" si="63"/>
        <v>79.537671232876718</v>
      </c>
      <c r="K141" s="164">
        <f t="shared" si="63"/>
        <v>1.8835616438356164</v>
      </c>
      <c r="L141" s="164">
        <f t="shared" si="63"/>
        <v>0.34246575342465752</v>
      </c>
      <c r="M141" s="268"/>
    </row>
    <row r="142" spans="1:13" x14ac:dyDescent="0.25">
      <c r="B142" s="129" t="s">
        <v>170</v>
      </c>
      <c r="C142" s="269">
        <f t="shared" si="57"/>
        <v>272</v>
      </c>
      <c r="D142" s="164">
        <f t="shared" si="58"/>
        <v>197</v>
      </c>
      <c r="E142" s="164">
        <f t="shared" si="59"/>
        <v>26</v>
      </c>
      <c r="F142" s="164">
        <f t="shared" si="60"/>
        <v>165</v>
      </c>
      <c r="G142" s="164">
        <f t="shared" si="61"/>
        <v>5</v>
      </c>
      <c r="H142" s="214">
        <f t="shared" si="62"/>
        <v>1</v>
      </c>
      <c r="I142" s="164">
        <f t="shared" si="63"/>
        <v>13.197969543147208</v>
      </c>
      <c r="J142" s="164">
        <f t="shared" si="63"/>
        <v>83.756345177664969</v>
      </c>
      <c r="K142" s="164">
        <f t="shared" si="63"/>
        <v>2.5380710659898478</v>
      </c>
      <c r="L142" s="164">
        <f t="shared" si="63"/>
        <v>0.50761421319796951</v>
      </c>
      <c r="M142" s="268"/>
    </row>
    <row r="143" spans="1:13" x14ac:dyDescent="0.25">
      <c r="B143" s="129" t="s">
        <v>173</v>
      </c>
      <c r="C143" s="269">
        <f t="shared" si="57"/>
        <v>336</v>
      </c>
      <c r="D143" s="164">
        <f t="shared" si="58"/>
        <v>258</v>
      </c>
      <c r="E143" s="164">
        <f t="shared" si="59"/>
        <v>34</v>
      </c>
      <c r="F143" s="164">
        <f t="shared" si="60"/>
        <v>212</v>
      </c>
      <c r="G143" s="164">
        <f t="shared" si="61"/>
        <v>9</v>
      </c>
      <c r="H143" s="214">
        <f t="shared" si="62"/>
        <v>3</v>
      </c>
      <c r="I143" s="164">
        <f t="shared" si="63"/>
        <v>13.178294573643411</v>
      </c>
      <c r="J143" s="164">
        <f t="shared" si="63"/>
        <v>82.170542635658919</v>
      </c>
      <c r="K143" s="164">
        <f t="shared" si="63"/>
        <v>3.4883720930232558</v>
      </c>
      <c r="L143" s="164">
        <f t="shared" si="63"/>
        <v>1.1627906976744187</v>
      </c>
      <c r="M143" s="268"/>
    </row>
    <row r="144" spans="1:13" x14ac:dyDescent="0.25">
      <c r="B144" s="129" t="s">
        <v>187</v>
      </c>
      <c r="C144" s="269">
        <f t="shared" si="57"/>
        <v>751</v>
      </c>
      <c r="D144" s="164">
        <f t="shared" si="58"/>
        <v>552</v>
      </c>
      <c r="E144" s="164">
        <f t="shared" si="59"/>
        <v>72</v>
      </c>
      <c r="F144" s="164">
        <f t="shared" si="60"/>
        <v>459</v>
      </c>
      <c r="G144" s="164">
        <f t="shared" si="61"/>
        <v>16</v>
      </c>
      <c r="H144" s="214">
        <f t="shared" si="62"/>
        <v>5</v>
      </c>
      <c r="I144" s="164">
        <f t="shared" si="63"/>
        <v>13.043478260869565</v>
      </c>
      <c r="J144" s="164">
        <f t="shared" si="63"/>
        <v>83.152173913043484</v>
      </c>
      <c r="K144" s="164">
        <f t="shared" si="63"/>
        <v>2.8985507246376812</v>
      </c>
      <c r="L144" s="164">
        <f t="shared" si="63"/>
        <v>0.90579710144927539</v>
      </c>
      <c r="M144" s="268"/>
    </row>
    <row r="145" spans="1:13" x14ac:dyDescent="0.25">
      <c r="B145" s="129" t="s">
        <v>190</v>
      </c>
      <c r="C145" s="269">
        <f t="shared" si="57"/>
        <v>182</v>
      </c>
      <c r="D145" s="164">
        <f t="shared" si="58"/>
        <v>136</v>
      </c>
      <c r="E145" s="164">
        <f t="shared" si="59"/>
        <v>21</v>
      </c>
      <c r="F145" s="164">
        <f t="shared" si="60"/>
        <v>112</v>
      </c>
      <c r="G145" s="164">
        <f t="shared" si="61"/>
        <v>1</v>
      </c>
      <c r="H145" s="214">
        <f t="shared" si="62"/>
        <v>2</v>
      </c>
      <c r="I145" s="164">
        <f t="shared" si="63"/>
        <v>15.441176470588236</v>
      </c>
      <c r="J145" s="164">
        <f t="shared" si="63"/>
        <v>82.352941176470594</v>
      </c>
      <c r="K145" s="164">
        <f t="shared" si="63"/>
        <v>0.73529411764705888</v>
      </c>
      <c r="L145" s="164">
        <f t="shared" si="63"/>
        <v>1.4705882352941178</v>
      </c>
      <c r="M145" s="268"/>
    </row>
    <row r="146" spans="1:13" x14ac:dyDescent="0.25">
      <c r="B146" s="129" t="s">
        <v>191</v>
      </c>
      <c r="C146" s="269">
        <f t="shared" si="57"/>
        <v>180</v>
      </c>
      <c r="D146" s="164">
        <f t="shared" si="58"/>
        <v>110</v>
      </c>
      <c r="E146" s="164">
        <f t="shared" si="59"/>
        <v>15</v>
      </c>
      <c r="F146" s="164">
        <f t="shared" si="60"/>
        <v>92</v>
      </c>
      <c r="G146" s="164">
        <f t="shared" si="61"/>
        <v>2</v>
      </c>
      <c r="H146" s="214">
        <f t="shared" si="62"/>
        <v>1</v>
      </c>
      <c r="I146" s="164">
        <f t="shared" si="63"/>
        <v>13.636363636363637</v>
      </c>
      <c r="J146" s="164">
        <f t="shared" si="63"/>
        <v>83.63636363636364</v>
      </c>
      <c r="K146" s="164">
        <f t="shared" si="63"/>
        <v>1.8181818181818181</v>
      </c>
      <c r="L146" s="164">
        <f t="shared" si="63"/>
        <v>0.90909090909090906</v>
      </c>
      <c r="M146" s="268"/>
    </row>
    <row r="147" spans="1:13" x14ac:dyDescent="0.25">
      <c r="B147" s="129" t="s">
        <v>203</v>
      </c>
      <c r="C147" s="269">
        <f t="shared" si="57"/>
        <v>135</v>
      </c>
      <c r="D147" s="164">
        <f t="shared" si="58"/>
        <v>103</v>
      </c>
      <c r="E147" s="164">
        <f t="shared" si="59"/>
        <v>16</v>
      </c>
      <c r="F147" s="164">
        <f t="shared" si="60"/>
        <v>83</v>
      </c>
      <c r="G147" s="164">
        <f t="shared" si="61"/>
        <v>2</v>
      </c>
      <c r="H147" s="214">
        <f t="shared" si="62"/>
        <v>2</v>
      </c>
      <c r="I147" s="164">
        <f t="shared" si="63"/>
        <v>15.533980582524272</v>
      </c>
      <c r="J147" s="164">
        <f t="shared" si="63"/>
        <v>80.582524271844662</v>
      </c>
      <c r="K147" s="164">
        <f t="shared" si="63"/>
        <v>1.941747572815534</v>
      </c>
      <c r="L147" s="164">
        <f t="shared" si="63"/>
        <v>1.941747572815534</v>
      </c>
      <c r="M147" s="268"/>
    </row>
    <row r="148" spans="1:13" x14ac:dyDescent="0.25">
      <c r="B148" s="129" t="s">
        <v>208</v>
      </c>
      <c r="C148" s="269">
        <f t="shared" si="57"/>
        <v>235</v>
      </c>
      <c r="D148" s="164">
        <f t="shared" si="58"/>
        <v>188</v>
      </c>
      <c r="E148" s="164">
        <f t="shared" si="59"/>
        <v>38</v>
      </c>
      <c r="F148" s="164">
        <f t="shared" si="60"/>
        <v>139</v>
      </c>
      <c r="G148" s="164">
        <f t="shared" si="61"/>
        <v>9</v>
      </c>
      <c r="H148" s="214">
        <f t="shared" si="62"/>
        <v>2</v>
      </c>
      <c r="I148" s="164">
        <f t="shared" si="63"/>
        <v>20.212765957446809</v>
      </c>
      <c r="J148" s="164">
        <f t="shared" si="63"/>
        <v>73.936170212765958</v>
      </c>
      <c r="K148" s="164">
        <f t="shared" si="63"/>
        <v>4.7872340425531918</v>
      </c>
      <c r="L148" s="164">
        <f t="shared" si="63"/>
        <v>1.0638297872340425</v>
      </c>
      <c r="M148" s="268"/>
    </row>
    <row r="149" spans="1:13" x14ac:dyDescent="0.25">
      <c r="B149" s="129" t="s">
        <v>218</v>
      </c>
      <c r="C149" s="269">
        <f t="shared" si="57"/>
        <v>1844</v>
      </c>
      <c r="D149" s="164">
        <f t="shared" si="58"/>
        <v>1318</v>
      </c>
      <c r="E149" s="164">
        <f t="shared" si="59"/>
        <v>291</v>
      </c>
      <c r="F149" s="164">
        <f t="shared" si="60"/>
        <v>999</v>
      </c>
      <c r="G149" s="164">
        <f t="shared" si="61"/>
        <v>18</v>
      </c>
      <c r="H149" s="214">
        <f t="shared" si="62"/>
        <v>10</v>
      </c>
      <c r="I149" s="164">
        <f t="shared" si="63"/>
        <v>22.078907435508345</v>
      </c>
      <c r="J149" s="164">
        <f t="shared" si="63"/>
        <v>75.796661608497729</v>
      </c>
      <c r="K149" s="164">
        <f t="shared" si="63"/>
        <v>1.3657056145675266</v>
      </c>
      <c r="L149" s="164">
        <f t="shared" si="63"/>
        <v>0.75872534142640369</v>
      </c>
      <c r="M149" s="268"/>
    </row>
    <row r="150" spans="1:13" x14ac:dyDescent="0.25">
      <c r="B150" s="129" t="s">
        <v>233</v>
      </c>
      <c r="C150" s="269">
        <f t="shared" si="57"/>
        <v>241</v>
      </c>
      <c r="D150" s="164">
        <f t="shared" si="58"/>
        <v>177</v>
      </c>
      <c r="E150" s="164">
        <f t="shared" si="59"/>
        <v>22</v>
      </c>
      <c r="F150" s="164">
        <f t="shared" si="60"/>
        <v>152</v>
      </c>
      <c r="G150" s="164">
        <f t="shared" si="61"/>
        <v>1</v>
      </c>
      <c r="H150" s="214">
        <f t="shared" si="62"/>
        <v>2</v>
      </c>
      <c r="I150" s="164">
        <f t="shared" si="63"/>
        <v>12.429378531073446</v>
      </c>
      <c r="J150" s="164">
        <f t="shared" si="63"/>
        <v>85.875706214689259</v>
      </c>
      <c r="K150" s="164">
        <f t="shared" si="63"/>
        <v>0.56497175141242939</v>
      </c>
      <c r="L150" s="164">
        <f t="shared" si="63"/>
        <v>1.1299435028248588</v>
      </c>
      <c r="M150" s="268"/>
    </row>
    <row r="151" spans="1:13" x14ac:dyDescent="0.25">
      <c r="B151" s="129" t="s">
        <v>234</v>
      </c>
      <c r="C151" s="269">
        <f t="shared" si="57"/>
        <v>1008</v>
      </c>
      <c r="D151" s="164">
        <f t="shared" si="58"/>
        <v>731</v>
      </c>
      <c r="E151" s="164">
        <f t="shared" si="59"/>
        <v>125</v>
      </c>
      <c r="F151" s="164">
        <f t="shared" si="60"/>
        <v>587</v>
      </c>
      <c r="G151" s="164">
        <f t="shared" si="61"/>
        <v>14</v>
      </c>
      <c r="H151" s="214">
        <f t="shared" si="62"/>
        <v>5</v>
      </c>
      <c r="I151" s="164">
        <f t="shared" si="63"/>
        <v>17.09986320109439</v>
      </c>
      <c r="J151" s="164">
        <f t="shared" si="63"/>
        <v>80.300957592339259</v>
      </c>
      <c r="K151" s="164">
        <f t="shared" si="63"/>
        <v>1.9151846785225719</v>
      </c>
      <c r="L151" s="164">
        <f t="shared" si="63"/>
        <v>0.6839945280437757</v>
      </c>
      <c r="M151" s="268"/>
    </row>
    <row r="152" spans="1:13" x14ac:dyDescent="0.25">
      <c r="B152" s="129" t="s">
        <v>238</v>
      </c>
      <c r="C152" s="269">
        <f t="shared" si="57"/>
        <v>208</v>
      </c>
      <c r="D152" s="164">
        <f t="shared" si="58"/>
        <v>150</v>
      </c>
      <c r="E152" s="164">
        <f t="shared" si="59"/>
        <v>36</v>
      </c>
      <c r="F152" s="164">
        <f t="shared" si="60"/>
        <v>111</v>
      </c>
      <c r="G152" s="164">
        <f t="shared" si="61"/>
        <v>3</v>
      </c>
      <c r="H152" s="214">
        <f t="shared" si="62"/>
        <v>0</v>
      </c>
      <c r="I152" s="164">
        <f t="shared" si="63"/>
        <v>24</v>
      </c>
      <c r="J152" s="164">
        <f t="shared" si="63"/>
        <v>74</v>
      </c>
      <c r="K152" s="164">
        <f t="shared" si="63"/>
        <v>2</v>
      </c>
      <c r="L152" s="164">
        <f t="shared" si="63"/>
        <v>0</v>
      </c>
      <c r="M152" s="268"/>
    </row>
    <row r="153" spans="1:13" x14ac:dyDescent="0.25">
      <c r="B153" s="129" t="s">
        <v>240</v>
      </c>
      <c r="C153" s="269">
        <f t="shared" si="57"/>
        <v>290</v>
      </c>
      <c r="D153" s="164">
        <f t="shared" si="58"/>
        <v>201</v>
      </c>
      <c r="E153" s="164">
        <f t="shared" si="59"/>
        <v>46</v>
      </c>
      <c r="F153" s="164">
        <f t="shared" si="60"/>
        <v>151</v>
      </c>
      <c r="G153" s="164">
        <f t="shared" si="61"/>
        <v>3</v>
      </c>
      <c r="H153" s="214">
        <f t="shared" si="62"/>
        <v>1</v>
      </c>
      <c r="I153" s="164">
        <f t="shared" si="63"/>
        <v>22.885572139303484</v>
      </c>
      <c r="J153" s="164">
        <f t="shared" si="63"/>
        <v>75.124378109452735</v>
      </c>
      <c r="K153" s="164">
        <f t="shared" si="63"/>
        <v>1.4925373134328359</v>
      </c>
      <c r="L153" s="164">
        <f t="shared" si="63"/>
        <v>0.49751243781094528</v>
      </c>
      <c r="M153" s="268"/>
    </row>
    <row r="154" spans="1:13" ht="21.6" customHeight="1" x14ac:dyDescent="0.25">
      <c r="A154" s="1"/>
      <c r="B154" s="128" t="s">
        <v>257</v>
      </c>
      <c r="C154" s="266">
        <f t="shared" ref="C154:H154" si="64">SUM(C155:C169)</f>
        <v>5456</v>
      </c>
      <c r="D154" s="161">
        <f t="shared" si="64"/>
        <v>4048</v>
      </c>
      <c r="E154" s="161">
        <f t="shared" si="64"/>
        <v>795</v>
      </c>
      <c r="F154" s="161">
        <f t="shared" si="64"/>
        <v>3137</v>
      </c>
      <c r="G154" s="161">
        <f t="shared" si="64"/>
        <v>98</v>
      </c>
      <c r="H154" s="267">
        <f t="shared" si="64"/>
        <v>18</v>
      </c>
      <c r="I154" s="161">
        <f>IF(ISERROR(100*E154/$D154),"-",100*E154/$D154)</f>
        <v>19.639328063241106</v>
      </c>
      <c r="J154" s="161">
        <f>IF(ISERROR(100*F154/$D154),"-",100*F154/$D154)</f>
        <v>77.495059288537547</v>
      </c>
      <c r="K154" s="161">
        <f>IF(ISERROR(100*G154/$D154),"-",100*G154/$D154)</f>
        <v>2.4209486166007905</v>
      </c>
      <c r="L154" s="161">
        <f>IF(ISERROR(100*H154/$D154),"-",100*H154/$D154)</f>
        <v>0.44466403162055335</v>
      </c>
      <c r="M154" s="268"/>
    </row>
    <row r="155" spans="1:13" x14ac:dyDescent="0.25">
      <c r="B155" s="129" t="s">
        <v>96</v>
      </c>
      <c r="C155" s="269">
        <f t="shared" ref="C155:C169" si="65">IF(ISERROR(VLOOKUP($C$5&amp;"All providers"&amp;B155,ProvidersandPlaces,6,FALSE))=TRUE,0,VLOOKUP($C$5&amp;"All providers"&amp;B155,ProvidersandPlaces,6,FALSE))</f>
        <v>190</v>
      </c>
      <c r="D155" s="164">
        <f t="shared" ref="D155:D169" si="66">IF(ISERROR(VLOOKUP($C$5&amp;$B155&amp;$B$8,EYR_most_recent_outcomes,5,FALSE))=TRUE,0,VLOOKUP($C$5&amp;$B155&amp;$B$8,EYR_most_recent_outcomes,5,FALSE))</f>
        <v>135</v>
      </c>
      <c r="E155" s="164">
        <f t="shared" ref="E155:E169" si="67">IF(ISERROR(VLOOKUP($C$5&amp;$B155&amp;$B$8,EYR_most_recent_outcomes,6,FALSE))=TRUE,0,VLOOKUP($C$5&amp;$B155&amp;$B$8,EYR_most_recent_outcomes,6,FALSE))</f>
        <v>25</v>
      </c>
      <c r="F155" s="164">
        <f t="shared" ref="F155:F169" si="68">IF(ISERROR(VLOOKUP($C$5&amp;$B155&amp;$B$8,EYR_most_recent_outcomes,7,FALSE))=TRUE,0,VLOOKUP($C$5&amp;$B155&amp;$B$8,EYR_most_recent_outcomes,7,FALSE))</f>
        <v>107</v>
      </c>
      <c r="G155" s="164">
        <f t="shared" ref="G155:G169" si="69">IF(ISERROR(VLOOKUP($C$5&amp;$B155&amp;$B$8,EYR_most_recent_outcomes,8,FALSE))=TRUE,0,VLOOKUP($C$5&amp;$B155&amp;$B$8,EYR_most_recent_outcomes,8,FALSE))</f>
        <v>3</v>
      </c>
      <c r="H155" s="270">
        <f t="shared" ref="H155:H169" si="70">IF(ISERROR(VLOOKUP($C$5&amp;$B155&amp;$B$8,EYR_most_recent_outcomes,9,FALSE))=TRUE,0,VLOOKUP($C$5&amp;$B155&amp;$B$8,EYR_most_recent_outcomes,9,FALSE))</f>
        <v>0</v>
      </c>
      <c r="I155" s="164">
        <f>IF(ISERROR(100*E155/$D155),"-",100*E155/$D155)</f>
        <v>18.518518518518519</v>
      </c>
      <c r="J155" s="164">
        <f t="shared" ref="J155:L169" si="71">IF(ISERROR(100*F155/$D155),"-",100*F155/$D155)</f>
        <v>79.259259259259252</v>
      </c>
      <c r="K155" s="164">
        <f t="shared" si="71"/>
        <v>2.2222222222222223</v>
      </c>
      <c r="L155" s="164">
        <f t="shared" si="71"/>
        <v>0</v>
      </c>
      <c r="M155" s="268"/>
    </row>
    <row r="156" spans="1:13" x14ac:dyDescent="0.25">
      <c r="B156" s="129" t="s">
        <v>103</v>
      </c>
      <c r="C156" s="269">
        <f t="shared" si="65"/>
        <v>352</v>
      </c>
      <c r="D156" s="164">
        <f t="shared" si="66"/>
        <v>274</v>
      </c>
      <c r="E156" s="164">
        <f t="shared" si="67"/>
        <v>55</v>
      </c>
      <c r="F156" s="164">
        <f t="shared" si="68"/>
        <v>212</v>
      </c>
      <c r="G156" s="164">
        <f t="shared" si="69"/>
        <v>7</v>
      </c>
      <c r="H156" s="270">
        <f t="shared" si="70"/>
        <v>0</v>
      </c>
      <c r="I156" s="164">
        <f t="shared" ref="I156:I169" si="72">IF(ISERROR(100*E156/$D156),"-",100*E156/$D156)</f>
        <v>20.072992700729927</v>
      </c>
      <c r="J156" s="164">
        <f t="shared" si="71"/>
        <v>77.372262773722625</v>
      </c>
      <c r="K156" s="164">
        <f t="shared" si="71"/>
        <v>2.5547445255474455</v>
      </c>
      <c r="L156" s="164">
        <f t="shared" si="71"/>
        <v>0</v>
      </c>
      <c r="M156" s="268"/>
    </row>
    <row r="157" spans="1:13" x14ac:dyDescent="0.25">
      <c r="B157" s="129" t="s">
        <v>108</v>
      </c>
      <c r="C157" s="269">
        <f t="shared" si="65"/>
        <v>507</v>
      </c>
      <c r="D157" s="164">
        <f t="shared" si="66"/>
        <v>347</v>
      </c>
      <c r="E157" s="164">
        <f t="shared" si="67"/>
        <v>65</v>
      </c>
      <c r="F157" s="164">
        <f t="shared" si="68"/>
        <v>271</v>
      </c>
      <c r="G157" s="164">
        <f t="shared" si="69"/>
        <v>11</v>
      </c>
      <c r="H157" s="270">
        <f t="shared" si="70"/>
        <v>0</v>
      </c>
      <c r="I157" s="164">
        <f t="shared" si="72"/>
        <v>18.731988472622479</v>
      </c>
      <c r="J157" s="164">
        <f>IF(ISERROR(100*F157/$D157),"-",100*F157/$D157)</f>
        <v>78.097982708933714</v>
      </c>
      <c r="K157" s="164">
        <f t="shared" si="71"/>
        <v>3.1700288184438041</v>
      </c>
      <c r="L157" s="164">
        <f t="shared" si="71"/>
        <v>0</v>
      </c>
      <c r="M157" s="268"/>
    </row>
    <row r="158" spans="1:13" x14ac:dyDescent="0.25">
      <c r="B158" s="129" t="s">
        <v>119</v>
      </c>
      <c r="C158" s="269">
        <f t="shared" si="65"/>
        <v>454</v>
      </c>
      <c r="D158" s="164">
        <f t="shared" si="66"/>
        <v>354</v>
      </c>
      <c r="E158" s="164">
        <f t="shared" si="67"/>
        <v>85</v>
      </c>
      <c r="F158" s="164">
        <f t="shared" si="68"/>
        <v>262</v>
      </c>
      <c r="G158" s="164">
        <f t="shared" si="69"/>
        <v>5</v>
      </c>
      <c r="H158" s="270">
        <f t="shared" si="70"/>
        <v>2</v>
      </c>
      <c r="I158" s="164">
        <f t="shared" si="72"/>
        <v>24.011299435028249</v>
      </c>
      <c r="J158" s="164">
        <f t="shared" si="71"/>
        <v>74.011299435028249</v>
      </c>
      <c r="K158" s="164">
        <f>IF(ISERROR(100*G158/$D158),"-",100*G158/$D158)</f>
        <v>1.4124293785310735</v>
      </c>
      <c r="L158" s="164">
        <f t="shared" si="71"/>
        <v>0.56497175141242939</v>
      </c>
      <c r="M158" s="268"/>
    </row>
    <row r="159" spans="1:13" x14ac:dyDescent="0.25">
      <c r="B159" s="129" t="s">
        <v>126</v>
      </c>
      <c r="C159" s="269">
        <f t="shared" si="65"/>
        <v>729</v>
      </c>
      <c r="D159" s="164">
        <f t="shared" si="66"/>
        <v>536</v>
      </c>
      <c r="E159" s="164">
        <f t="shared" si="67"/>
        <v>97</v>
      </c>
      <c r="F159" s="164">
        <f t="shared" si="68"/>
        <v>420</v>
      </c>
      <c r="G159" s="164">
        <f t="shared" si="69"/>
        <v>11</v>
      </c>
      <c r="H159" s="270">
        <f t="shared" si="70"/>
        <v>8</v>
      </c>
      <c r="I159" s="164">
        <f t="shared" si="72"/>
        <v>18.097014925373134</v>
      </c>
      <c r="J159" s="164">
        <f t="shared" si="71"/>
        <v>78.358208955223887</v>
      </c>
      <c r="K159" s="164">
        <f t="shared" si="71"/>
        <v>2.0522388059701493</v>
      </c>
      <c r="L159" s="164">
        <f t="shared" si="71"/>
        <v>1.4925373134328359</v>
      </c>
      <c r="M159" s="268"/>
    </row>
    <row r="160" spans="1:13" x14ac:dyDescent="0.25">
      <c r="B160" s="129" t="s">
        <v>128</v>
      </c>
      <c r="C160" s="269">
        <f t="shared" si="65"/>
        <v>293</v>
      </c>
      <c r="D160" s="164">
        <f t="shared" si="66"/>
        <v>221</v>
      </c>
      <c r="E160" s="164">
        <f t="shared" si="67"/>
        <v>49</v>
      </c>
      <c r="F160" s="164">
        <f t="shared" si="68"/>
        <v>170</v>
      </c>
      <c r="G160" s="164">
        <f t="shared" si="69"/>
        <v>2</v>
      </c>
      <c r="H160" s="270">
        <f t="shared" si="70"/>
        <v>0</v>
      </c>
      <c r="I160" s="164">
        <f t="shared" si="72"/>
        <v>22.171945701357465</v>
      </c>
      <c r="J160" s="164">
        <f t="shared" si="71"/>
        <v>76.92307692307692</v>
      </c>
      <c r="K160" s="164">
        <f t="shared" si="71"/>
        <v>0.90497737556561086</v>
      </c>
      <c r="L160" s="164">
        <f t="shared" si="71"/>
        <v>0</v>
      </c>
      <c r="M160" s="268"/>
    </row>
    <row r="161" spans="1:13" x14ac:dyDescent="0.25">
      <c r="B161" s="129" t="s">
        <v>137</v>
      </c>
      <c r="C161" s="269">
        <f t="shared" si="65"/>
        <v>661</v>
      </c>
      <c r="D161" s="164">
        <f t="shared" si="66"/>
        <v>482</v>
      </c>
      <c r="E161" s="164">
        <f t="shared" si="67"/>
        <v>77</v>
      </c>
      <c r="F161" s="164">
        <f t="shared" si="68"/>
        <v>394</v>
      </c>
      <c r="G161" s="164">
        <f t="shared" si="69"/>
        <v>9</v>
      </c>
      <c r="H161" s="270">
        <f t="shared" si="70"/>
        <v>2</v>
      </c>
      <c r="I161" s="164">
        <f t="shared" si="72"/>
        <v>15.975103734439834</v>
      </c>
      <c r="J161" s="164">
        <f t="shared" si="71"/>
        <v>81.742738589211612</v>
      </c>
      <c r="K161" s="164">
        <f t="shared" si="71"/>
        <v>1.8672199170124482</v>
      </c>
      <c r="L161" s="164">
        <f t="shared" si="71"/>
        <v>0.41493775933609961</v>
      </c>
      <c r="M161" s="268"/>
    </row>
    <row r="162" spans="1:13" x14ac:dyDescent="0.25">
      <c r="B162" s="129" t="s">
        <v>4006</v>
      </c>
      <c r="C162" s="269">
        <f t="shared" si="65"/>
        <v>4</v>
      </c>
      <c r="D162" s="164">
        <f t="shared" si="66"/>
        <v>2</v>
      </c>
      <c r="E162" s="164">
        <f t="shared" si="67"/>
        <v>2</v>
      </c>
      <c r="F162" s="164">
        <f t="shared" si="68"/>
        <v>0</v>
      </c>
      <c r="G162" s="164">
        <f t="shared" si="69"/>
        <v>0</v>
      </c>
      <c r="H162" s="270">
        <f t="shared" si="70"/>
        <v>0</v>
      </c>
      <c r="I162" s="164">
        <f t="shared" si="72"/>
        <v>100</v>
      </c>
      <c r="J162" s="164">
        <f t="shared" si="71"/>
        <v>0</v>
      </c>
      <c r="K162" s="164">
        <f t="shared" si="71"/>
        <v>0</v>
      </c>
      <c r="L162" s="164">
        <f t="shared" si="71"/>
        <v>0</v>
      </c>
      <c r="M162" s="268"/>
    </row>
    <row r="163" spans="1:13" x14ac:dyDescent="0.25">
      <c r="B163" s="129" t="s">
        <v>179</v>
      </c>
      <c r="C163" s="269">
        <f t="shared" si="65"/>
        <v>234</v>
      </c>
      <c r="D163" s="164">
        <f t="shared" si="66"/>
        <v>176</v>
      </c>
      <c r="E163" s="164">
        <f t="shared" si="67"/>
        <v>46</v>
      </c>
      <c r="F163" s="164">
        <f t="shared" si="68"/>
        <v>123</v>
      </c>
      <c r="G163" s="164">
        <f t="shared" si="69"/>
        <v>6</v>
      </c>
      <c r="H163" s="270">
        <f t="shared" si="70"/>
        <v>1</v>
      </c>
      <c r="I163" s="164">
        <f t="shared" si="72"/>
        <v>26.136363636363637</v>
      </c>
      <c r="J163" s="164">
        <f t="shared" si="71"/>
        <v>69.88636363636364</v>
      </c>
      <c r="K163" s="164">
        <f t="shared" si="71"/>
        <v>3.4090909090909092</v>
      </c>
      <c r="L163" s="164">
        <f t="shared" si="71"/>
        <v>0.56818181818181823</v>
      </c>
      <c r="M163" s="268"/>
    </row>
    <row r="164" spans="1:13" x14ac:dyDescent="0.25">
      <c r="B164" s="129" t="s">
        <v>189</v>
      </c>
      <c r="C164" s="269">
        <f t="shared" si="65"/>
        <v>191</v>
      </c>
      <c r="D164" s="164">
        <f t="shared" si="66"/>
        <v>149</v>
      </c>
      <c r="E164" s="164">
        <f t="shared" si="67"/>
        <v>31</v>
      </c>
      <c r="F164" s="164">
        <f t="shared" si="68"/>
        <v>112</v>
      </c>
      <c r="G164" s="164">
        <f t="shared" si="69"/>
        <v>4</v>
      </c>
      <c r="H164" s="270">
        <f t="shared" si="70"/>
        <v>2</v>
      </c>
      <c r="I164" s="164">
        <f t="shared" si="72"/>
        <v>20.80536912751678</v>
      </c>
      <c r="J164" s="164">
        <f t="shared" si="71"/>
        <v>75.167785234899327</v>
      </c>
      <c r="K164" s="164">
        <f t="shared" si="71"/>
        <v>2.6845637583892619</v>
      </c>
      <c r="L164" s="164">
        <f>IF(ISERROR(100*H164/$D164),"-",100*H164/$D164)</f>
        <v>1.3422818791946309</v>
      </c>
      <c r="M164" s="268"/>
    </row>
    <row r="165" spans="1:13" x14ac:dyDescent="0.25">
      <c r="B165" s="129" t="s">
        <v>205</v>
      </c>
      <c r="C165" s="269">
        <f t="shared" si="65"/>
        <v>464</v>
      </c>
      <c r="D165" s="164">
        <f t="shared" si="66"/>
        <v>363</v>
      </c>
      <c r="E165" s="164">
        <f t="shared" si="67"/>
        <v>74</v>
      </c>
      <c r="F165" s="164">
        <f t="shared" si="68"/>
        <v>278</v>
      </c>
      <c r="G165" s="164">
        <f t="shared" si="69"/>
        <v>10</v>
      </c>
      <c r="H165" s="270">
        <f t="shared" si="70"/>
        <v>1</v>
      </c>
      <c r="I165" s="164">
        <f t="shared" si="72"/>
        <v>20.385674931129476</v>
      </c>
      <c r="J165" s="164">
        <f t="shared" si="71"/>
        <v>76.584022038567497</v>
      </c>
      <c r="K165" s="164">
        <f t="shared" si="71"/>
        <v>2.7548209366391183</v>
      </c>
      <c r="L165" s="164">
        <f t="shared" si="71"/>
        <v>0.27548209366391185</v>
      </c>
      <c r="M165" s="268"/>
    </row>
    <row r="166" spans="1:13" x14ac:dyDescent="0.25">
      <c r="B166" s="129" t="s">
        <v>206</v>
      </c>
      <c r="C166" s="269">
        <f t="shared" si="65"/>
        <v>351</v>
      </c>
      <c r="D166" s="164">
        <f t="shared" si="66"/>
        <v>248</v>
      </c>
      <c r="E166" s="164">
        <f t="shared" si="67"/>
        <v>41</v>
      </c>
      <c r="F166" s="164">
        <f t="shared" si="68"/>
        <v>202</v>
      </c>
      <c r="G166" s="164">
        <f t="shared" si="69"/>
        <v>5</v>
      </c>
      <c r="H166" s="270">
        <f t="shared" si="70"/>
        <v>0</v>
      </c>
      <c r="I166" s="164">
        <f t="shared" si="72"/>
        <v>16.532258064516128</v>
      </c>
      <c r="J166" s="164">
        <f t="shared" si="71"/>
        <v>81.451612903225808</v>
      </c>
      <c r="K166" s="164">
        <f t="shared" si="71"/>
        <v>2.0161290322580645</v>
      </c>
      <c r="L166" s="164">
        <f t="shared" si="71"/>
        <v>0</v>
      </c>
      <c r="M166" s="268"/>
    </row>
    <row r="167" spans="1:13" x14ac:dyDescent="0.25">
      <c r="B167" s="129" t="s">
        <v>220</v>
      </c>
      <c r="C167" s="269">
        <f t="shared" si="65"/>
        <v>271</v>
      </c>
      <c r="D167" s="164">
        <f t="shared" si="66"/>
        <v>220</v>
      </c>
      <c r="E167" s="164">
        <f t="shared" si="67"/>
        <v>27</v>
      </c>
      <c r="F167" s="164">
        <f t="shared" si="68"/>
        <v>187</v>
      </c>
      <c r="G167" s="164">
        <f t="shared" si="69"/>
        <v>5</v>
      </c>
      <c r="H167" s="270">
        <f t="shared" si="70"/>
        <v>1</v>
      </c>
      <c r="I167" s="164">
        <f t="shared" si="72"/>
        <v>12.272727272727273</v>
      </c>
      <c r="J167" s="164">
        <f t="shared" si="71"/>
        <v>85</v>
      </c>
      <c r="K167" s="164">
        <f t="shared" si="71"/>
        <v>2.2727272727272729</v>
      </c>
      <c r="L167" s="164">
        <f t="shared" si="71"/>
        <v>0.45454545454545453</v>
      </c>
      <c r="M167" s="268"/>
    </row>
    <row r="168" spans="1:13" x14ac:dyDescent="0.25">
      <c r="B168" s="129" t="s">
        <v>224</v>
      </c>
      <c r="C168" s="269">
        <f t="shared" si="65"/>
        <v>96</v>
      </c>
      <c r="D168" s="164">
        <f t="shared" si="66"/>
        <v>68</v>
      </c>
      <c r="E168" s="164">
        <f t="shared" si="67"/>
        <v>18</v>
      </c>
      <c r="F168" s="164">
        <f t="shared" si="68"/>
        <v>48</v>
      </c>
      <c r="G168" s="164">
        <f t="shared" si="69"/>
        <v>2</v>
      </c>
      <c r="H168" s="270">
        <f t="shared" si="70"/>
        <v>0</v>
      </c>
      <c r="I168" s="164">
        <f t="shared" si="72"/>
        <v>26.470588235294116</v>
      </c>
      <c r="J168" s="164">
        <f t="shared" si="71"/>
        <v>70.588235294117652</v>
      </c>
      <c r="K168" s="164">
        <f t="shared" si="71"/>
        <v>2.9411764705882355</v>
      </c>
      <c r="L168" s="164">
        <f t="shared" si="71"/>
        <v>0</v>
      </c>
      <c r="M168" s="268"/>
    </row>
    <row r="169" spans="1:13" x14ac:dyDescent="0.25">
      <c r="B169" s="129" t="s">
        <v>237</v>
      </c>
      <c r="C169" s="269">
        <f t="shared" si="65"/>
        <v>659</v>
      </c>
      <c r="D169" s="164">
        <f t="shared" si="66"/>
        <v>473</v>
      </c>
      <c r="E169" s="164">
        <f t="shared" si="67"/>
        <v>103</v>
      </c>
      <c r="F169" s="164">
        <f t="shared" si="68"/>
        <v>351</v>
      </c>
      <c r="G169" s="164">
        <f t="shared" si="69"/>
        <v>18</v>
      </c>
      <c r="H169" s="270">
        <f t="shared" si="70"/>
        <v>1</v>
      </c>
      <c r="I169" s="164">
        <f t="shared" si="72"/>
        <v>21.775898520084567</v>
      </c>
      <c r="J169" s="164">
        <f t="shared" si="71"/>
        <v>74.207188160676537</v>
      </c>
      <c r="K169" s="164">
        <f t="shared" si="71"/>
        <v>3.8054968287526427</v>
      </c>
      <c r="L169" s="164">
        <f>IF(ISERROR(100*H169/$D169),"-",100*H169/$D169)</f>
        <v>0.21141649048625794</v>
      </c>
      <c r="M169" s="268"/>
    </row>
    <row r="170" spans="1:13" ht="21.6" customHeight="1" x14ac:dyDescent="0.25">
      <c r="A170" s="57"/>
      <c r="B170" s="135" t="s">
        <v>9823</v>
      </c>
      <c r="C170" s="158">
        <f>IF(ISERROR(VLOOKUP($C$5&amp;"All providers"&amp;"Not recorded total",ProvidersandPlaces,6,FALSE))=TRUE,0,VLOOKUP($C$5&amp;"All providers"&amp;"Not recorded total",ProvidersandPlaces,6,FALSE))</f>
        <v>19</v>
      </c>
      <c r="D170" s="158">
        <f>IF(ISERROR(VLOOKUP($C$5&amp;"Not recorded"&amp;$B$8,EYR_most_recent_outcomes,5,FALSE))=TRUE,0,VLOOKUP($C$5&amp;"Not recorded"&amp;$B$8,EYR_most_recent_outcomes,5,FALSE))</f>
        <v>11</v>
      </c>
      <c r="E170" s="158">
        <f>IF(ISERROR(VLOOKUP($C$5&amp;"Not recorded"&amp;$B$8,EYR_most_recent_outcomes,6,FALSE))=TRUE,0,VLOOKUP($C$5&amp;"Not recorded"&amp;$B$8,EYR_most_recent_outcomes,6,FALSE))</f>
        <v>5</v>
      </c>
      <c r="F170" s="158">
        <f>IF(ISERROR(VLOOKUP($C$5&amp;"Not recorded"&amp;$B$8,EYR_most_recent_outcomes,7,FALSE))=TRUE,0,VLOOKUP($C$5&amp;"Not recorded"&amp;$B$8,EYR_most_recent_outcomes,7,FALSE))</f>
        <v>5</v>
      </c>
      <c r="G170" s="158">
        <f>IF(ISERROR(VLOOKUP($C$5&amp;"Not recorded"&amp;$B$8,EYR_most_recent_outcomes,8,FALSE))=TRUE,0,VLOOKUP($C$5&amp;"Not recorded"&amp;$B$8,EYR_most_recent_outcomes,8,FALSE))</f>
        <v>1</v>
      </c>
      <c r="H170" s="264">
        <f>IF(ISERROR(VLOOKUP($C$5&amp;"Not recorded"&amp;$B$8,EYR_most_recent_outcomes,9,FALSE))=TRUE,0,VLOOKUP($C$5&amp;"Not recorded"&amp;$B$8,EYR_most_recent_outcomes,9,FALSE))</f>
        <v>0</v>
      </c>
      <c r="I170" s="158">
        <f>IF(ISERROR(100*E170/$D170),"-",100*E170/$D170)</f>
        <v>45.454545454545453</v>
      </c>
      <c r="J170" s="158">
        <f>IF(ISERROR(100*F170/$D170),"-",100*F170/$D170)</f>
        <v>45.454545454545453</v>
      </c>
      <c r="K170" s="158">
        <f>IF(ISERROR(100*G170/$D170),"-",100*G170/$D170)</f>
        <v>9.0909090909090917</v>
      </c>
      <c r="L170" s="158">
        <f>IF(ISERROR(100*H170/$D170),"-",100*H170/$D170)</f>
        <v>0</v>
      </c>
      <c r="M170" s="268"/>
    </row>
    <row r="171" spans="1:13" x14ac:dyDescent="0.25">
      <c r="B171" s="271" t="s">
        <v>9824</v>
      </c>
      <c r="C171" s="272"/>
      <c r="D171" s="272"/>
      <c r="E171" s="272"/>
      <c r="F171" s="272"/>
      <c r="G171" s="272"/>
      <c r="H171" s="273"/>
      <c r="I171" s="272"/>
      <c r="J171" s="272"/>
      <c r="K171" s="272"/>
      <c r="L171" s="274" t="str">
        <f>IF(ISERROR(100*H171/$D171),"-",100*H171/$D171)</f>
        <v>-</v>
      </c>
      <c r="M171" s="259"/>
    </row>
    <row r="172" spans="1:13" x14ac:dyDescent="0.25">
      <c r="B172" s="140"/>
      <c r="C172" s="140"/>
      <c r="D172" s="140"/>
      <c r="E172" s="154"/>
      <c r="F172" s="154"/>
      <c r="G172" s="172"/>
      <c r="H172" s="172"/>
      <c r="I172" s="154"/>
      <c r="J172" s="154"/>
      <c r="K172" s="154"/>
      <c r="L172" s="628" t="s">
        <v>9815</v>
      </c>
      <c r="M172" s="275"/>
    </row>
    <row r="173" spans="1:13" x14ac:dyDescent="0.25">
      <c r="A173" s="45"/>
      <c r="B173" s="46" t="s">
        <v>3997</v>
      </c>
      <c r="C173" s="142"/>
      <c r="D173" s="142"/>
      <c r="E173" s="142"/>
      <c r="F173" s="142"/>
      <c r="G173" s="142"/>
      <c r="H173" s="142"/>
      <c r="I173" s="142"/>
      <c r="J173" s="142"/>
      <c r="K173" s="142"/>
      <c r="L173" s="142"/>
      <c r="M173" s="142"/>
    </row>
    <row r="174" spans="1:13" x14ac:dyDescent="0.25">
      <c r="A174" s="45"/>
      <c r="B174" s="675" t="s">
        <v>9820</v>
      </c>
      <c r="C174" s="675"/>
      <c r="D174" s="675"/>
      <c r="E174" s="675"/>
      <c r="F174" s="675"/>
      <c r="G174" s="675"/>
      <c r="H174" s="675"/>
      <c r="I174" s="675"/>
      <c r="J174" s="675"/>
      <c r="K174" s="675"/>
      <c r="L174" s="675"/>
      <c r="M174" s="226"/>
    </row>
    <row r="175" spans="1:13" x14ac:dyDescent="0.25">
      <c r="B175" s="227" t="s">
        <v>9817</v>
      </c>
      <c r="C175" s="145"/>
      <c r="D175" s="276"/>
      <c r="E175" s="276"/>
      <c r="F175" s="276"/>
      <c r="G175" s="276"/>
      <c r="H175" s="276"/>
      <c r="I175" s="276"/>
      <c r="J175" s="276"/>
      <c r="K175" s="276"/>
      <c r="L175" s="277"/>
      <c r="M175" s="259"/>
    </row>
    <row r="176" spans="1:13" x14ac:dyDescent="0.25">
      <c r="B176" s="145"/>
      <c r="C176" s="145"/>
      <c r="D176" s="276"/>
      <c r="E176" s="276"/>
      <c r="F176" s="276"/>
      <c r="G176" s="276"/>
      <c r="H176" s="276"/>
      <c r="I176" s="276"/>
      <c r="J176" s="276"/>
      <c r="K176" s="276"/>
      <c r="L176" s="277"/>
      <c r="M176" s="259"/>
    </row>
  </sheetData>
  <sheetProtection sheet="1" objects="1" scenarios="1"/>
  <mergeCells count="5">
    <mergeCell ref="B2:M2"/>
    <mergeCell ref="C5:E5"/>
    <mergeCell ref="C7:H7"/>
    <mergeCell ref="I7:L7"/>
    <mergeCell ref="B174:L174"/>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A76"/>
  <sheetViews>
    <sheetView zoomScaleNormal="100" workbookViewId="0">
      <pane ySplit="4" topLeftCell="A5" activePane="bottomLeft" state="frozen"/>
      <selection activeCell="C5" sqref="C5:D5"/>
      <selection pane="bottomLeft"/>
    </sheetView>
  </sheetViews>
  <sheetFormatPr defaultColWidth="8.88671875" defaultRowHeight="13.2" x14ac:dyDescent="0.25"/>
  <cols>
    <col min="1" max="1" width="2.6640625" style="441" customWidth="1"/>
    <col min="2" max="2" width="14.6640625" style="441" customWidth="1"/>
    <col min="3" max="3" width="66" style="441" customWidth="1"/>
    <col min="4" max="11" width="14.33203125" style="441" customWidth="1"/>
    <col min="12" max="12" width="14.5546875" style="441" customWidth="1"/>
    <col min="13" max="14" width="14.33203125" style="441" customWidth="1"/>
    <col min="15" max="15" width="15.44140625" style="441" customWidth="1"/>
    <col min="16" max="16" width="3.6640625" style="441" customWidth="1"/>
    <col min="17" max="16384" width="8.88671875" style="441"/>
  </cols>
  <sheetData>
    <row r="1" spans="1:53" x14ac:dyDescent="0.25">
      <c r="A1" s="437"/>
      <c r="B1" s="437"/>
      <c r="C1" s="437"/>
      <c r="D1" s="438"/>
      <c r="E1" s="438"/>
      <c r="F1" s="438"/>
      <c r="G1" s="438"/>
      <c r="H1" s="438"/>
      <c r="I1" s="438"/>
      <c r="J1" s="438"/>
      <c r="K1" s="438"/>
      <c r="L1" s="438"/>
      <c r="M1" s="438"/>
      <c r="N1" s="438"/>
      <c r="O1" s="438"/>
      <c r="P1" s="439"/>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row>
    <row r="2" spans="1:53" ht="17.399999999999999" x14ac:dyDescent="0.3">
      <c r="A2" s="442"/>
      <c r="B2" s="442" t="s">
        <v>0</v>
      </c>
      <c r="C2" s="442"/>
      <c r="D2" s="443"/>
      <c r="E2" s="443"/>
      <c r="F2" s="443"/>
      <c r="G2" s="443"/>
      <c r="H2" s="443"/>
      <c r="I2" s="443"/>
      <c r="J2" s="443"/>
      <c r="K2" s="443"/>
      <c r="L2" s="443"/>
      <c r="M2" s="443"/>
      <c r="N2" s="443"/>
      <c r="O2" s="443"/>
      <c r="P2" s="444"/>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row>
    <row r="3" spans="1:53" ht="12.75" customHeight="1" x14ac:dyDescent="0.35">
      <c r="A3" s="445"/>
      <c r="B3" s="445"/>
      <c r="C3" s="445"/>
      <c r="D3" s="646" t="s">
        <v>1</v>
      </c>
      <c r="E3" s="646"/>
      <c r="F3" s="646"/>
      <c r="G3" s="646"/>
      <c r="H3" s="646"/>
      <c r="I3" s="646"/>
      <c r="J3" s="647"/>
      <c r="K3" s="646" t="s">
        <v>2</v>
      </c>
      <c r="L3" s="646"/>
      <c r="M3" s="646"/>
      <c r="N3" s="646"/>
      <c r="O3" s="646"/>
      <c r="P3" s="446"/>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row>
    <row r="4" spans="1:53" ht="63.75" customHeight="1" x14ac:dyDescent="0.25">
      <c r="A4" s="447"/>
      <c r="B4" s="448" t="s">
        <v>3</v>
      </c>
      <c r="C4" s="449" t="s">
        <v>4</v>
      </c>
      <c r="D4" s="450" t="s">
        <v>5</v>
      </c>
      <c r="E4" s="450" t="s">
        <v>6</v>
      </c>
      <c r="F4" s="450" t="s">
        <v>7</v>
      </c>
      <c r="G4" s="450" t="s">
        <v>8</v>
      </c>
      <c r="H4" s="450" t="s">
        <v>9</v>
      </c>
      <c r="I4" s="451" t="s">
        <v>10</v>
      </c>
      <c r="J4" s="452" t="s">
        <v>11</v>
      </c>
      <c r="K4" s="453" t="s">
        <v>12</v>
      </c>
      <c r="L4" s="450" t="s">
        <v>13</v>
      </c>
      <c r="M4" s="451" t="s">
        <v>14</v>
      </c>
      <c r="N4" s="451" t="s">
        <v>15</v>
      </c>
      <c r="O4" s="451" t="s">
        <v>16</v>
      </c>
      <c r="P4" s="454"/>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40"/>
    </row>
    <row r="5" spans="1:53" ht="25.2" customHeight="1" x14ac:dyDescent="0.25">
      <c r="A5" s="455" t="s">
        <v>17</v>
      </c>
      <c r="B5" s="456"/>
      <c r="C5" s="457"/>
      <c r="D5" s="458"/>
      <c r="E5" s="458"/>
      <c r="F5" s="458"/>
      <c r="G5" s="458"/>
      <c r="H5" s="458"/>
      <c r="I5" s="458"/>
      <c r="J5" s="458"/>
      <c r="K5" s="457"/>
      <c r="L5" s="458"/>
      <c r="M5" s="458"/>
      <c r="N5" s="458"/>
      <c r="O5" s="458"/>
      <c r="P5" s="459"/>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row>
    <row r="6" spans="1:53" ht="39" customHeight="1" x14ac:dyDescent="0.25">
      <c r="A6" s="455" t="s">
        <v>18</v>
      </c>
      <c r="B6" s="505" t="s">
        <v>18</v>
      </c>
      <c r="C6" s="460" t="s">
        <v>19</v>
      </c>
      <c r="D6" s="461" t="s">
        <v>20</v>
      </c>
      <c r="E6" s="462" t="s">
        <v>20</v>
      </c>
      <c r="F6" s="462" t="s">
        <v>20</v>
      </c>
      <c r="G6" s="462" t="s">
        <v>20</v>
      </c>
      <c r="H6" s="462" t="s">
        <v>20</v>
      </c>
      <c r="I6" s="462" t="s">
        <v>20</v>
      </c>
      <c r="J6" s="463"/>
      <c r="K6" s="648" t="s">
        <v>21</v>
      </c>
      <c r="L6" s="649"/>
      <c r="M6" s="649"/>
      <c r="N6" s="649"/>
      <c r="O6" s="650"/>
      <c r="P6" s="454"/>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row>
    <row r="7" spans="1:53" ht="39" customHeight="1" x14ac:dyDescent="0.25">
      <c r="A7" s="455" t="s">
        <v>22</v>
      </c>
      <c r="B7" s="506" t="s">
        <v>22</v>
      </c>
      <c r="C7" s="464" t="s">
        <v>23</v>
      </c>
      <c r="D7" s="465" t="s">
        <v>20</v>
      </c>
      <c r="E7" s="466" t="s">
        <v>20</v>
      </c>
      <c r="F7" s="466" t="s">
        <v>20</v>
      </c>
      <c r="G7" s="466" t="s">
        <v>20</v>
      </c>
      <c r="H7" s="466" t="s">
        <v>20</v>
      </c>
      <c r="I7" s="466" t="s">
        <v>20</v>
      </c>
      <c r="J7" s="467"/>
      <c r="K7" s="651"/>
      <c r="L7" s="652"/>
      <c r="M7" s="652"/>
      <c r="N7" s="652"/>
      <c r="O7" s="653"/>
      <c r="P7" s="454"/>
      <c r="Q7" s="440"/>
      <c r="R7" s="440"/>
      <c r="S7" s="440"/>
      <c r="T7" s="440"/>
      <c r="U7" s="440"/>
      <c r="V7" s="440"/>
      <c r="W7" s="440"/>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row>
    <row r="8" spans="1:53" ht="39" customHeight="1" x14ac:dyDescent="0.25">
      <c r="A8" s="455" t="s">
        <v>24</v>
      </c>
      <c r="B8" s="506" t="s">
        <v>24</v>
      </c>
      <c r="C8" s="464" t="s">
        <v>25</v>
      </c>
      <c r="D8" s="465" t="s">
        <v>20</v>
      </c>
      <c r="E8" s="466" t="s">
        <v>20</v>
      </c>
      <c r="F8" s="466" t="s">
        <v>20</v>
      </c>
      <c r="G8" s="466" t="s">
        <v>20</v>
      </c>
      <c r="H8" s="466" t="s">
        <v>20</v>
      </c>
      <c r="I8" s="466" t="s">
        <v>20</v>
      </c>
      <c r="J8" s="468" t="s">
        <v>20</v>
      </c>
      <c r="K8" s="651"/>
      <c r="L8" s="652"/>
      <c r="M8" s="652"/>
      <c r="N8" s="652"/>
      <c r="O8" s="653"/>
      <c r="P8" s="454"/>
      <c r="Q8" s="440"/>
      <c r="R8" s="440"/>
      <c r="S8" s="440"/>
      <c r="T8" s="440"/>
      <c r="U8" s="440"/>
      <c r="V8" s="440"/>
      <c r="W8" s="440"/>
      <c r="X8" s="440"/>
      <c r="Y8" s="440"/>
      <c r="Z8" s="440"/>
      <c r="AA8" s="440"/>
      <c r="AB8" s="440"/>
      <c r="AC8" s="440"/>
      <c r="AD8" s="440"/>
      <c r="AE8" s="440"/>
      <c r="AF8" s="440"/>
      <c r="AG8" s="440"/>
      <c r="AH8" s="440"/>
      <c r="AI8" s="440"/>
      <c r="AJ8" s="440"/>
      <c r="AK8" s="440"/>
      <c r="AL8" s="440"/>
      <c r="AM8" s="440"/>
      <c r="AN8" s="440"/>
      <c r="AO8" s="440"/>
      <c r="AP8" s="440"/>
      <c r="AQ8" s="440"/>
      <c r="AR8" s="440"/>
      <c r="AS8" s="440"/>
      <c r="AT8" s="440"/>
      <c r="AU8" s="440"/>
      <c r="AV8" s="440"/>
      <c r="AW8" s="440"/>
      <c r="AX8" s="440"/>
      <c r="AY8" s="440"/>
      <c r="AZ8" s="440"/>
      <c r="BA8" s="440"/>
    </row>
    <row r="9" spans="1:53" ht="39" customHeight="1" x14ac:dyDescent="0.25">
      <c r="A9" s="455" t="s">
        <v>26</v>
      </c>
      <c r="B9" s="506" t="s">
        <v>26</v>
      </c>
      <c r="C9" s="464" t="s">
        <v>27</v>
      </c>
      <c r="D9" s="465" t="s">
        <v>20</v>
      </c>
      <c r="E9" s="466" t="s">
        <v>20</v>
      </c>
      <c r="F9" s="466" t="s">
        <v>20</v>
      </c>
      <c r="G9" s="466" t="s">
        <v>20</v>
      </c>
      <c r="H9" s="466" t="s">
        <v>20</v>
      </c>
      <c r="I9" s="466" t="s">
        <v>20</v>
      </c>
      <c r="J9" s="468" t="s">
        <v>20</v>
      </c>
      <c r="K9" s="651"/>
      <c r="L9" s="652"/>
      <c r="M9" s="652"/>
      <c r="N9" s="652"/>
      <c r="O9" s="653"/>
      <c r="P9" s="454"/>
      <c r="Q9" s="440"/>
      <c r="R9" s="440"/>
      <c r="S9" s="440"/>
      <c r="T9" s="440"/>
      <c r="U9" s="440"/>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row>
    <row r="10" spans="1:53" ht="39" customHeight="1" x14ac:dyDescent="0.25">
      <c r="A10" s="455" t="s">
        <v>28</v>
      </c>
      <c r="B10" s="507" t="s">
        <v>28</v>
      </c>
      <c r="C10" s="469" t="s">
        <v>29</v>
      </c>
      <c r="D10" s="470" t="s">
        <v>20</v>
      </c>
      <c r="E10" s="471"/>
      <c r="F10" s="472" t="s">
        <v>20</v>
      </c>
      <c r="G10" s="471"/>
      <c r="H10" s="472" t="s">
        <v>20</v>
      </c>
      <c r="I10" s="472" t="s">
        <v>20</v>
      </c>
      <c r="J10" s="473" t="s">
        <v>20</v>
      </c>
      <c r="K10" s="654"/>
      <c r="L10" s="655"/>
      <c r="M10" s="655"/>
      <c r="N10" s="655"/>
      <c r="O10" s="656"/>
      <c r="P10" s="454"/>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c r="AY10" s="440"/>
      <c r="AZ10" s="440"/>
      <c r="BA10" s="440"/>
    </row>
    <row r="11" spans="1:53" ht="25.5" customHeight="1" x14ac:dyDescent="0.25">
      <c r="A11" s="455" t="s">
        <v>16257</v>
      </c>
      <c r="C11" s="458"/>
      <c r="D11" s="474"/>
      <c r="E11" s="474"/>
      <c r="F11" s="474"/>
      <c r="G11" s="474"/>
      <c r="H11" s="474"/>
      <c r="I11" s="474"/>
      <c r="J11" s="475"/>
      <c r="K11" s="476"/>
      <c r="L11" s="476"/>
      <c r="M11" s="476"/>
      <c r="N11" s="476"/>
      <c r="O11" s="476"/>
      <c r="P11" s="438"/>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0"/>
      <c r="AZ11" s="440"/>
      <c r="BA11" s="440"/>
    </row>
    <row r="12" spans="1:53" ht="39" customHeight="1" x14ac:dyDescent="0.35">
      <c r="A12" s="455" t="s">
        <v>30</v>
      </c>
      <c r="B12" s="508" t="s">
        <v>30</v>
      </c>
      <c r="C12" s="477" t="s">
        <v>31</v>
      </c>
      <c r="D12" s="478" t="s">
        <v>20</v>
      </c>
      <c r="E12" s="479"/>
      <c r="F12" s="462" t="s">
        <v>20</v>
      </c>
      <c r="G12" s="479"/>
      <c r="H12" s="462" t="s">
        <v>20</v>
      </c>
      <c r="I12" s="479"/>
      <c r="J12" s="480"/>
      <c r="K12" s="481"/>
      <c r="L12" s="462" t="s">
        <v>20</v>
      </c>
      <c r="M12" s="479"/>
      <c r="N12" s="479"/>
      <c r="O12" s="482"/>
      <c r="P12" s="437"/>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row>
    <row r="13" spans="1:53" ht="39" customHeight="1" x14ac:dyDescent="0.35">
      <c r="A13" s="455" t="s">
        <v>32</v>
      </c>
      <c r="B13" s="509" t="s">
        <v>32</v>
      </c>
      <c r="C13" s="483" t="s">
        <v>33</v>
      </c>
      <c r="D13" s="484" t="s">
        <v>20</v>
      </c>
      <c r="E13" s="466" t="s">
        <v>20</v>
      </c>
      <c r="F13" s="466" t="s">
        <v>20</v>
      </c>
      <c r="G13" s="485"/>
      <c r="H13" s="466" t="s">
        <v>20</v>
      </c>
      <c r="I13" s="485"/>
      <c r="J13" s="486"/>
      <c r="K13" s="487"/>
      <c r="L13" s="466" t="s">
        <v>20</v>
      </c>
      <c r="M13" s="466" t="s">
        <v>20</v>
      </c>
      <c r="N13" s="485"/>
      <c r="O13" s="488"/>
      <c r="P13" s="437"/>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row>
    <row r="14" spans="1:53" ht="39" customHeight="1" x14ac:dyDescent="0.35">
      <c r="A14" s="455" t="s">
        <v>34</v>
      </c>
      <c r="B14" s="509" t="s">
        <v>34</v>
      </c>
      <c r="C14" s="483" t="s">
        <v>35</v>
      </c>
      <c r="D14" s="484" t="s">
        <v>20</v>
      </c>
      <c r="E14" s="466" t="s">
        <v>20</v>
      </c>
      <c r="F14" s="466" t="s">
        <v>20</v>
      </c>
      <c r="G14" s="485"/>
      <c r="H14" s="466" t="s">
        <v>20</v>
      </c>
      <c r="I14" s="485"/>
      <c r="J14" s="486"/>
      <c r="K14" s="487"/>
      <c r="L14" s="466" t="s">
        <v>20</v>
      </c>
      <c r="M14" s="485"/>
      <c r="N14" s="485"/>
      <c r="O14" s="488"/>
      <c r="P14" s="437"/>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row>
    <row r="15" spans="1:53" ht="39" customHeight="1" x14ac:dyDescent="0.35">
      <c r="A15" s="455" t="s">
        <v>36</v>
      </c>
      <c r="B15" s="509" t="s">
        <v>36</v>
      </c>
      <c r="C15" s="483" t="s">
        <v>37</v>
      </c>
      <c r="D15" s="484" t="s">
        <v>20</v>
      </c>
      <c r="E15" s="485"/>
      <c r="F15" s="466" t="s">
        <v>20</v>
      </c>
      <c r="G15" s="485"/>
      <c r="H15" s="466" t="s">
        <v>20</v>
      </c>
      <c r="I15" s="466" t="s">
        <v>20</v>
      </c>
      <c r="J15" s="486"/>
      <c r="K15" s="487"/>
      <c r="L15" s="485"/>
      <c r="M15" s="485"/>
      <c r="N15" s="466" t="s">
        <v>20</v>
      </c>
      <c r="O15" s="488"/>
      <c r="P15" s="437"/>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row>
    <row r="16" spans="1:53" ht="39" customHeight="1" x14ac:dyDescent="0.35">
      <c r="A16" s="455" t="s">
        <v>38</v>
      </c>
      <c r="B16" s="509" t="s">
        <v>38</v>
      </c>
      <c r="C16" s="483" t="s">
        <v>39</v>
      </c>
      <c r="D16" s="484" t="s">
        <v>20</v>
      </c>
      <c r="E16" s="466" t="s">
        <v>20</v>
      </c>
      <c r="F16" s="466" t="s">
        <v>20</v>
      </c>
      <c r="G16" s="485"/>
      <c r="H16" s="466" t="s">
        <v>20</v>
      </c>
      <c r="I16" s="485"/>
      <c r="J16" s="486"/>
      <c r="K16" s="487"/>
      <c r="L16" s="485"/>
      <c r="M16" s="485"/>
      <c r="N16" s="466" t="s">
        <v>20</v>
      </c>
      <c r="O16" s="488"/>
      <c r="P16" s="437"/>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row>
    <row r="17" spans="1:53" ht="39" customHeight="1" x14ac:dyDescent="0.25">
      <c r="A17" s="455" t="s">
        <v>40</v>
      </c>
      <c r="B17" s="509" t="s">
        <v>40</v>
      </c>
      <c r="C17" s="483" t="s">
        <v>41</v>
      </c>
      <c r="D17" s="484" t="s">
        <v>20</v>
      </c>
      <c r="E17" s="466" t="s">
        <v>20</v>
      </c>
      <c r="F17" s="466" t="s">
        <v>20</v>
      </c>
      <c r="G17" s="485"/>
      <c r="H17" s="466" t="s">
        <v>20</v>
      </c>
      <c r="I17" s="485"/>
      <c r="J17" s="486"/>
      <c r="K17" s="489" t="s">
        <v>20</v>
      </c>
      <c r="L17" s="485"/>
      <c r="M17" s="485"/>
      <c r="N17" s="485"/>
      <c r="O17" s="490" t="s">
        <v>20</v>
      </c>
      <c r="P17" s="437"/>
      <c r="Q17" s="440"/>
      <c r="R17" s="440"/>
      <c r="S17" s="440"/>
      <c r="T17" s="440"/>
      <c r="U17" s="440"/>
      <c r="V17" s="440"/>
      <c r="W17" s="440"/>
      <c r="X17" s="440"/>
      <c r="Y17" s="440"/>
      <c r="Z17" s="440"/>
      <c r="AA17" s="440"/>
      <c r="AB17" s="440"/>
      <c r="AC17" s="440"/>
      <c r="AD17" s="440"/>
      <c r="AE17" s="440"/>
      <c r="AF17" s="440"/>
      <c r="AG17" s="440"/>
      <c r="AH17" s="440"/>
      <c r="AI17" s="440"/>
      <c r="AJ17" s="440"/>
      <c r="AK17" s="440"/>
      <c r="AL17" s="440"/>
      <c r="AM17" s="440"/>
      <c r="AN17" s="440"/>
      <c r="AO17" s="440"/>
      <c r="AP17" s="440"/>
      <c r="AQ17" s="440"/>
      <c r="AR17" s="440"/>
      <c r="AS17" s="440"/>
      <c r="AT17" s="440"/>
      <c r="AU17" s="440"/>
      <c r="AV17" s="440"/>
      <c r="AW17" s="440"/>
      <c r="AX17" s="440"/>
      <c r="AY17" s="440"/>
      <c r="AZ17" s="440"/>
      <c r="BA17" s="440"/>
    </row>
    <row r="18" spans="1:53" ht="39" customHeight="1" x14ac:dyDescent="0.35">
      <c r="A18" s="455" t="s">
        <v>42</v>
      </c>
      <c r="B18" s="510" t="s">
        <v>42</v>
      </c>
      <c r="C18" s="483" t="s">
        <v>43</v>
      </c>
      <c r="D18" s="484" t="s">
        <v>20</v>
      </c>
      <c r="E18" s="485"/>
      <c r="F18" s="466" t="s">
        <v>20</v>
      </c>
      <c r="G18" s="485"/>
      <c r="H18" s="485"/>
      <c r="I18" s="466" t="s">
        <v>20</v>
      </c>
      <c r="J18" s="486"/>
      <c r="K18" s="487"/>
      <c r="L18" s="466" t="s">
        <v>20</v>
      </c>
      <c r="M18" s="485"/>
      <c r="N18" s="485"/>
      <c r="O18" s="488"/>
      <c r="P18" s="437"/>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row>
    <row r="19" spans="1:53" ht="39" customHeight="1" x14ac:dyDescent="0.25">
      <c r="A19" s="455" t="s">
        <v>44</v>
      </c>
      <c r="B19" s="510" t="s">
        <v>44</v>
      </c>
      <c r="C19" s="483" t="s">
        <v>45</v>
      </c>
      <c r="D19" s="484" t="s">
        <v>20</v>
      </c>
      <c r="E19" s="485"/>
      <c r="F19" s="466" t="s">
        <v>20</v>
      </c>
      <c r="G19" s="485"/>
      <c r="H19" s="466" t="s">
        <v>20</v>
      </c>
      <c r="I19" s="466" t="s">
        <v>20</v>
      </c>
      <c r="J19" s="486"/>
      <c r="K19" s="489" t="s">
        <v>20</v>
      </c>
      <c r="L19" s="485"/>
      <c r="M19" s="485"/>
      <c r="N19" s="485"/>
      <c r="O19" s="488"/>
      <c r="P19" s="437"/>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440"/>
      <c r="BA19" s="440"/>
    </row>
    <row r="20" spans="1:53" ht="39" customHeight="1" x14ac:dyDescent="0.25">
      <c r="A20" s="455" t="s">
        <v>46</v>
      </c>
      <c r="B20" s="510" t="s">
        <v>46</v>
      </c>
      <c r="C20" s="483" t="s">
        <v>47</v>
      </c>
      <c r="D20" s="484" t="s">
        <v>20</v>
      </c>
      <c r="E20" s="485"/>
      <c r="F20" s="466" t="s">
        <v>20</v>
      </c>
      <c r="G20" s="485"/>
      <c r="H20" s="485"/>
      <c r="I20" s="466" t="s">
        <v>20</v>
      </c>
      <c r="J20" s="486"/>
      <c r="K20" s="489" t="s">
        <v>20</v>
      </c>
      <c r="L20" s="485"/>
      <c r="M20" s="485"/>
      <c r="N20" s="485"/>
      <c r="O20" s="488"/>
      <c r="P20" s="437"/>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row>
    <row r="21" spans="1:53" ht="39" customHeight="1" x14ac:dyDescent="0.25">
      <c r="A21" s="455" t="s">
        <v>48</v>
      </c>
      <c r="B21" s="511" t="s">
        <v>48</v>
      </c>
      <c r="C21" s="491" t="s">
        <v>49</v>
      </c>
      <c r="D21" s="492" t="s">
        <v>20</v>
      </c>
      <c r="E21" s="471"/>
      <c r="F21" s="472" t="s">
        <v>20</v>
      </c>
      <c r="G21" s="471"/>
      <c r="H21" s="472" t="s">
        <v>20</v>
      </c>
      <c r="I21" s="471"/>
      <c r="J21" s="493"/>
      <c r="K21" s="494" t="s">
        <v>20</v>
      </c>
      <c r="L21" s="472" t="s">
        <v>20</v>
      </c>
      <c r="M21" s="472" t="s">
        <v>20</v>
      </c>
      <c r="N21" s="471"/>
      <c r="O21" s="495"/>
      <c r="P21" s="437"/>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AW21" s="440"/>
      <c r="AX21" s="440"/>
      <c r="AY21" s="440"/>
      <c r="AZ21" s="440"/>
      <c r="BA21" s="440"/>
    </row>
    <row r="22" spans="1:53" ht="25.5" customHeight="1" x14ac:dyDescent="0.25">
      <c r="A22" s="455" t="s">
        <v>16275</v>
      </c>
      <c r="C22" s="458"/>
      <c r="D22" s="474"/>
      <c r="E22" s="474"/>
      <c r="F22" s="474"/>
      <c r="G22" s="474"/>
      <c r="H22" s="474"/>
      <c r="I22" s="474"/>
      <c r="J22" s="474"/>
      <c r="K22" s="475"/>
      <c r="L22" s="474"/>
      <c r="M22" s="474"/>
      <c r="N22" s="474"/>
      <c r="O22" s="474"/>
      <c r="P22" s="437"/>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row>
    <row r="23" spans="1:53" ht="39" customHeight="1" x14ac:dyDescent="0.25">
      <c r="A23" s="455" t="s">
        <v>50</v>
      </c>
      <c r="B23" s="500" t="s">
        <v>50</v>
      </c>
      <c r="C23" s="477" t="s">
        <v>51</v>
      </c>
      <c r="D23" s="478" t="s">
        <v>20</v>
      </c>
      <c r="E23" s="479"/>
      <c r="F23" s="462" t="s">
        <v>20</v>
      </c>
      <c r="G23" s="479"/>
      <c r="H23" s="462" t="s">
        <v>20</v>
      </c>
      <c r="I23" s="462" t="s">
        <v>20</v>
      </c>
      <c r="J23" s="480"/>
      <c r="K23" s="496" t="s">
        <v>20</v>
      </c>
      <c r="L23" s="479"/>
      <c r="M23" s="479"/>
      <c r="N23" s="462" t="s">
        <v>20</v>
      </c>
      <c r="O23" s="482"/>
      <c r="P23" s="437"/>
      <c r="Q23" s="440"/>
      <c r="R23" s="440"/>
      <c r="S23" s="440"/>
      <c r="T23" s="440"/>
      <c r="U23" s="440"/>
      <c r="V23" s="440"/>
      <c r="W23" s="440"/>
      <c r="X23" s="440"/>
      <c r="Y23" s="440"/>
      <c r="Z23" s="440"/>
      <c r="AA23" s="440"/>
      <c r="AB23" s="440"/>
      <c r="AC23" s="440"/>
      <c r="AD23" s="440"/>
      <c r="AE23" s="440"/>
      <c r="AF23" s="440"/>
      <c r="AG23" s="440"/>
      <c r="AH23" s="440"/>
      <c r="AI23" s="440"/>
      <c r="AJ23" s="440"/>
      <c r="AK23" s="440"/>
      <c r="AL23" s="440"/>
      <c r="AM23" s="440"/>
      <c r="AN23" s="440"/>
      <c r="AO23" s="440"/>
      <c r="AP23" s="440"/>
      <c r="AQ23" s="440"/>
      <c r="AR23" s="440"/>
      <c r="AS23" s="440"/>
      <c r="AT23" s="440"/>
      <c r="AU23" s="440"/>
      <c r="AV23" s="440"/>
      <c r="AW23" s="440"/>
      <c r="AX23" s="440"/>
      <c r="AY23" s="440"/>
      <c r="AZ23" s="440"/>
      <c r="BA23" s="440"/>
    </row>
    <row r="24" spans="1:53" ht="39" customHeight="1" x14ac:dyDescent="0.25">
      <c r="A24" s="455"/>
      <c r="B24" s="500" t="s">
        <v>52</v>
      </c>
      <c r="C24" s="619" t="s">
        <v>53</v>
      </c>
      <c r="D24" s="657" t="s">
        <v>16233</v>
      </c>
      <c r="E24" s="658"/>
      <c r="F24" s="658"/>
      <c r="G24" s="658"/>
      <c r="H24" s="658"/>
      <c r="I24" s="658"/>
      <c r="J24" s="658"/>
      <c r="K24" s="658"/>
      <c r="L24" s="658"/>
      <c r="M24" s="658"/>
      <c r="N24" s="658"/>
      <c r="O24" s="658"/>
      <c r="P24" s="437"/>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row>
    <row r="25" spans="1:53" ht="39" customHeight="1" x14ac:dyDescent="0.25">
      <c r="A25" s="455"/>
      <c r="B25" s="500" t="s">
        <v>54</v>
      </c>
      <c r="C25" s="619" t="s">
        <v>55</v>
      </c>
      <c r="D25" s="657" t="s">
        <v>16233</v>
      </c>
      <c r="E25" s="658"/>
      <c r="F25" s="658"/>
      <c r="G25" s="658"/>
      <c r="H25" s="658"/>
      <c r="I25" s="658"/>
      <c r="J25" s="658"/>
      <c r="K25" s="658"/>
      <c r="L25" s="658"/>
      <c r="M25" s="658"/>
      <c r="N25" s="658"/>
      <c r="O25" s="658"/>
      <c r="P25" s="437"/>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40"/>
      <c r="AO25" s="440"/>
      <c r="AP25" s="440"/>
      <c r="AQ25" s="440"/>
      <c r="AR25" s="440"/>
      <c r="AS25" s="440"/>
      <c r="AT25" s="440"/>
      <c r="AU25" s="440"/>
      <c r="AV25" s="440"/>
      <c r="AW25" s="440"/>
      <c r="AX25" s="440"/>
      <c r="AY25" s="440"/>
      <c r="AZ25" s="440"/>
      <c r="BA25" s="440"/>
    </row>
    <row r="26" spans="1:53" ht="39" customHeight="1" x14ac:dyDescent="0.25">
      <c r="A26" s="455"/>
      <c r="B26" s="500" t="s">
        <v>56</v>
      </c>
      <c r="C26" s="619" t="s">
        <v>57</v>
      </c>
      <c r="D26" s="657" t="s">
        <v>16233</v>
      </c>
      <c r="E26" s="658"/>
      <c r="F26" s="658"/>
      <c r="G26" s="658"/>
      <c r="H26" s="658"/>
      <c r="I26" s="658"/>
      <c r="J26" s="658"/>
      <c r="K26" s="658"/>
      <c r="L26" s="658"/>
      <c r="M26" s="658"/>
      <c r="N26" s="658"/>
      <c r="O26" s="658"/>
      <c r="P26" s="437"/>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row>
    <row r="27" spans="1:53" ht="39" customHeight="1" x14ac:dyDescent="0.25">
      <c r="A27" s="455"/>
      <c r="B27" s="500" t="s">
        <v>58</v>
      </c>
      <c r="C27" s="619" t="s">
        <v>59</v>
      </c>
      <c r="D27" s="657" t="s">
        <v>16233</v>
      </c>
      <c r="E27" s="658"/>
      <c r="F27" s="658"/>
      <c r="G27" s="658"/>
      <c r="H27" s="658"/>
      <c r="I27" s="658"/>
      <c r="J27" s="658"/>
      <c r="K27" s="658"/>
      <c r="L27" s="658"/>
      <c r="M27" s="658"/>
      <c r="N27" s="658"/>
      <c r="O27" s="658"/>
      <c r="P27" s="437"/>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row>
    <row r="28" spans="1:53" ht="39" customHeight="1" x14ac:dyDescent="0.25">
      <c r="A28" s="455"/>
      <c r="B28" s="500" t="s">
        <v>60</v>
      </c>
      <c r="C28" s="483" t="s">
        <v>61</v>
      </c>
      <c r="D28" s="484" t="s">
        <v>20</v>
      </c>
      <c r="E28" s="485"/>
      <c r="F28" s="466" t="s">
        <v>20</v>
      </c>
      <c r="G28" s="485"/>
      <c r="H28" s="485"/>
      <c r="I28" s="466" t="s">
        <v>20</v>
      </c>
      <c r="J28" s="486"/>
      <c r="K28" s="489" t="s">
        <v>20</v>
      </c>
      <c r="L28" s="485"/>
      <c r="M28" s="485"/>
      <c r="N28" s="485"/>
      <c r="O28" s="488"/>
      <c r="P28" s="437"/>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row>
    <row r="29" spans="1:53" ht="39" customHeight="1" x14ac:dyDescent="0.25">
      <c r="A29" s="455"/>
      <c r="B29" s="500" t="s">
        <v>62</v>
      </c>
      <c r="C29" s="619" t="s">
        <v>63</v>
      </c>
      <c r="D29" s="657" t="s">
        <v>16234</v>
      </c>
      <c r="E29" s="658"/>
      <c r="F29" s="658"/>
      <c r="G29" s="658"/>
      <c r="H29" s="658"/>
      <c r="I29" s="658"/>
      <c r="J29" s="658"/>
      <c r="K29" s="658"/>
      <c r="L29" s="658"/>
      <c r="M29" s="658"/>
      <c r="N29" s="658"/>
      <c r="O29" s="658"/>
      <c r="P29" s="437"/>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0"/>
      <c r="AO29" s="440"/>
      <c r="AP29" s="440"/>
      <c r="AQ29" s="440"/>
      <c r="AR29" s="440"/>
      <c r="AS29" s="440"/>
      <c r="AT29" s="440"/>
      <c r="AU29" s="440"/>
      <c r="AV29" s="440"/>
      <c r="AW29" s="440"/>
      <c r="AX29" s="440"/>
      <c r="AY29" s="440"/>
      <c r="AZ29" s="440"/>
      <c r="BA29" s="440"/>
    </row>
    <row r="30" spans="1:53" ht="39" customHeight="1" x14ac:dyDescent="0.25">
      <c r="A30" s="455"/>
      <c r="B30" s="500" t="s">
        <v>64</v>
      </c>
      <c r="C30" s="544" t="s">
        <v>65</v>
      </c>
      <c r="D30" s="478" t="s">
        <v>20</v>
      </c>
      <c r="E30" s="545"/>
      <c r="F30" s="478" t="s">
        <v>20</v>
      </c>
      <c r="G30" s="545"/>
      <c r="H30" s="478" t="s">
        <v>20</v>
      </c>
      <c r="I30" s="478" t="s">
        <v>20</v>
      </c>
      <c r="J30" s="547"/>
      <c r="K30" s="548"/>
      <c r="L30" s="545"/>
      <c r="M30" s="545"/>
      <c r="N30" s="546"/>
      <c r="O30" s="549"/>
      <c r="P30" s="437"/>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row>
    <row r="31" spans="1:53" x14ac:dyDescent="0.25">
      <c r="A31" s="437"/>
      <c r="B31" s="454"/>
      <c r="C31" s="497"/>
      <c r="D31" s="497"/>
      <c r="E31" s="497"/>
      <c r="F31" s="497"/>
      <c r="G31" s="497"/>
      <c r="H31" s="497"/>
      <c r="I31" s="497"/>
      <c r="J31" s="497"/>
      <c r="K31" s="497"/>
      <c r="L31" s="497"/>
      <c r="M31" s="497"/>
      <c r="N31" s="497"/>
      <c r="O31" s="497"/>
      <c r="P31" s="498"/>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row>
    <row r="32" spans="1:53" x14ac:dyDescent="0.25">
      <c r="A32" s="437"/>
      <c r="B32" s="499"/>
      <c r="C32" s="439"/>
      <c r="D32" s="439"/>
      <c r="E32" s="439"/>
      <c r="F32" s="439"/>
      <c r="G32" s="439"/>
      <c r="H32" s="439"/>
      <c r="I32" s="439"/>
      <c r="J32" s="439"/>
      <c r="K32" s="439"/>
      <c r="L32" s="439"/>
      <c r="M32" s="439"/>
      <c r="N32" s="439"/>
      <c r="O32" s="439"/>
      <c r="P32" s="439"/>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row>
    <row r="33" spans="1:53" x14ac:dyDescent="0.25">
      <c r="A33" s="440"/>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0"/>
      <c r="AR33" s="440"/>
      <c r="AS33" s="440"/>
      <c r="AT33" s="440"/>
      <c r="AU33" s="440"/>
      <c r="AV33" s="440"/>
      <c r="AW33" s="440"/>
      <c r="AX33" s="440"/>
      <c r="AY33" s="440"/>
      <c r="AZ33" s="440"/>
      <c r="BA33" s="440"/>
    </row>
    <row r="34" spans="1:53" x14ac:dyDescent="0.2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row>
    <row r="35" spans="1:53" x14ac:dyDescent="0.25">
      <c r="A35" s="440"/>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440"/>
      <c r="AU35" s="440"/>
      <c r="AV35" s="440"/>
      <c r="AW35" s="440"/>
      <c r="AX35" s="440"/>
      <c r="AY35" s="440"/>
      <c r="AZ35" s="440"/>
      <c r="BA35" s="440"/>
    </row>
    <row r="36" spans="1:53" x14ac:dyDescent="0.25">
      <c r="A36" s="440"/>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row>
    <row r="37" spans="1:53" x14ac:dyDescent="0.25">
      <c r="A37" s="440"/>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440"/>
      <c r="AI37" s="440"/>
      <c r="AJ37" s="440"/>
      <c r="AK37" s="440"/>
      <c r="AL37" s="440"/>
      <c r="AM37" s="440"/>
      <c r="AN37" s="440"/>
      <c r="AO37" s="440"/>
      <c r="AP37" s="440"/>
      <c r="AQ37" s="440"/>
      <c r="AR37" s="440"/>
      <c r="AS37" s="440"/>
      <c r="AT37" s="440"/>
      <c r="AU37" s="440"/>
      <c r="AV37" s="440"/>
      <c r="AW37" s="440"/>
      <c r="AX37" s="440"/>
      <c r="AY37" s="440"/>
      <c r="AZ37" s="440"/>
      <c r="BA37" s="440"/>
    </row>
    <row r="38" spans="1:53" x14ac:dyDescent="0.25">
      <c r="A38" s="440"/>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row>
    <row r="39" spans="1:53" x14ac:dyDescent="0.25">
      <c r="A39" s="440"/>
      <c r="B39" s="440"/>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40"/>
      <c r="AO39" s="440"/>
      <c r="AP39" s="440"/>
      <c r="AQ39" s="440"/>
      <c r="AR39" s="440"/>
      <c r="AS39" s="440"/>
      <c r="AT39" s="440"/>
      <c r="AU39" s="440"/>
      <c r="AV39" s="440"/>
      <c r="AW39" s="440"/>
      <c r="AX39" s="440"/>
      <c r="AY39" s="440"/>
      <c r="AZ39" s="440"/>
      <c r="BA39" s="440"/>
    </row>
    <row r="40" spans="1:53" x14ac:dyDescent="0.25">
      <c r="A40" s="440"/>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row>
    <row r="41" spans="1:53" x14ac:dyDescent="0.25">
      <c r="A41" s="440"/>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40"/>
      <c r="AO41" s="440"/>
      <c r="AP41" s="440"/>
      <c r="AQ41" s="440"/>
      <c r="AR41" s="440"/>
      <c r="AS41" s="440"/>
      <c r="AT41" s="440"/>
      <c r="AU41" s="440"/>
      <c r="AV41" s="440"/>
      <c r="AW41" s="440"/>
      <c r="AX41" s="440"/>
      <c r="AY41" s="440"/>
      <c r="AZ41" s="440"/>
      <c r="BA41" s="440"/>
    </row>
    <row r="42" spans="1:53" x14ac:dyDescent="0.25">
      <c r="A42" s="440"/>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row>
    <row r="43" spans="1:53" x14ac:dyDescent="0.25">
      <c r="A43" s="440"/>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40"/>
      <c r="AO43" s="440"/>
      <c r="AP43" s="440"/>
      <c r="AQ43" s="440"/>
      <c r="AR43" s="440"/>
      <c r="AS43" s="440"/>
      <c r="AT43" s="440"/>
      <c r="AU43" s="440"/>
      <c r="AV43" s="440"/>
      <c r="AW43" s="440"/>
      <c r="AX43" s="440"/>
      <c r="AY43" s="440"/>
      <c r="AZ43" s="440"/>
      <c r="BA43" s="440"/>
    </row>
    <row r="44" spans="1:53" x14ac:dyDescent="0.2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c r="AT44" s="440"/>
      <c r="AU44" s="440"/>
      <c r="AV44" s="440"/>
      <c r="AW44" s="440"/>
      <c r="AX44" s="440"/>
      <c r="AY44" s="440"/>
      <c r="AZ44" s="440"/>
      <c r="BA44" s="440"/>
    </row>
    <row r="45" spans="1:53" x14ac:dyDescent="0.25">
      <c r="A45" s="440"/>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40"/>
      <c r="AO45" s="440"/>
      <c r="AP45" s="440"/>
      <c r="AQ45" s="440"/>
      <c r="AR45" s="440"/>
      <c r="AS45" s="440"/>
      <c r="AT45" s="440"/>
      <c r="AU45" s="440"/>
      <c r="AV45" s="440"/>
      <c r="AW45" s="440"/>
      <c r="AX45" s="440"/>
      <c r="AY45" s="440"/>
      <c r="AZ45" s="440"/>
      <c r="BA45" s="440"/>
    </row>
    <row r="46" spans="1:53" x14ac:dyDescent="0.25">
      <c r="A46" s="440"/>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row>
    <row r="47" spans="1:53" x14ac:dyDescent="0.25">
      <c r="A47" s="440"/>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0"/>
      <c r="AR47" s="440"/>
      <c r="AS47" s="440"/>
      <c r="AT47" s="440"/>
      <c r="AU47" s="440"/>
      <c r="AV47" s="440"/>
      <c r="AW47" s="440"/>
      <c r="AX47" s="440"/>
      <c r="AY47" s="440"/>
      <c r="AZ47" s="440"/>
      <c r="BA47" s="440"/>
    </row>
    <row r="48" spans="1:53" x14ac:dyDescent="0.25">
      <c r="A48" s="440"/>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row>
    <row r="49" spans="1:53" x14ac:dyDescent="0.25">
      <c r="A49" s="440"/>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40"/>
      <c r="AO49" s="440"/>
      <c r="AP49" s="440"/>
      <c r="AQ49" s="440"/>
      <c r="AR49" s="440"/>
      <c r="AS49" s="440"/>
      <c r="AT49" s="440"/>
      <c r="AU49" s="440"/>
      <c r="AV49" s="440"/>
      <c r="AW49" s="440"/>
      <c r="AX49" s="440"/>
      <c r="AY49" s="440"/>
      <c r="AZ49" s="440"/>
      <c r="BA49" s="440"/>
    </row>
    <row r="50" spans="1:53" x14ac:dyDescent="0.25">
      <c r="A50" s="440"/>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0"/>
      <c r="AR50" s="440"/>
      <c r="AS50" s="440"/>
      <c r="AT50" s="440"/>
      <c r="AU50" s="440"/>
      <c r="AV50" s="440"/>
      <c r="AW50" s="440"/>
      <c r="AX50" s="440"/>
      <c r="AY50" s="440"/>
      <c r="AZ50" s="440"/>
      <c r="BA50" s="440"/>
    </row>
    <row r="51" spans="1:53" x14ac:dyDescent="0.25">
      <c r="A51" s="440"/>
      <c r="B51" s="440"/>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c r="AR51" s="440"/>
      <c r="AS51" s="440"/>
      <c r="AT51" s="440"/>
      <c r="AU51" s="440"/>
      <c r="AV51" s="440"/>
      <c r="AW51" s="440"/>
      <c r="AX51" s="440"/>
      <c r="AY51" s="440"/>
      <c r="AZ51" s="440"/>
      <c r="BA51" s="440"/>
    </row>
    <row r="52" spans="1:53" x14ac:dyDescent="0.25">
      <c r="A52" s="440"/>
      <c r="B52" s="440"/>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0"/>
      <c r="AR52" s="440"/>
      <c r="AS52" s="440"/>
      <c r="AT52" s="440"/>
      <c r="AU52" s="440"/>
      <c r="AV52" s="440"/>
      <c r="AW52" s="440"/>
      <c r="AX52" s="440"/>
      <c r="AY52" s="440"/>
      <c r="AZ52" s="440"/>
      <c r="BA52" s="440"/>
    </row>
    <row r="53" spans="1:53" x14ac:dyDescent="0.25">
      <c r="A53" s="440"/>
      <c r="B53" s="440"/>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40"/>
      <c r="AO53" s="440"/>
      <c r="AP53" s="440"/>
      <c r="AQ53" s="440"/>
      <c r="AR53" s="440"/>
      <c r="AS53" s="440"/>
      <c r="AT53" s="440"/>
      <c r="AU53" s="440"/>
      <c r="AV53" s="440"/>
      <c r="AW53" s="440"/>
      <c r="AX53" s="440"/>
      <c r="AY53" s="440"/>
      <c r="AZ53" s="440"/>
      <c r="BA53" s="440"/>
    </row>
    <row r="54" spans="1:53" x14ac:dyDescent="0.25">
      <c r="A54" s="440"/>
      <c r="B54" s="440"/>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40"/>
      <c r="AO54" s="440"/>
      <c r="AP54" s="440"/>
      <c r="AQ54" s="440"/>
      <c r="AR54" s="440"/>
      <c r="AS54" s="440"/>
      <c r="AT54" s="440"/>
      <c r="AU54" s="440"/>
      <c r="AV54" s="440"/>
      <c r="AW54" s="440"/>
      <c r="AX54" s="440"/>
      <c r="AY54" s="440"/>
      <c r="AZ54" s="440"/>
      <c r="BA54" s="440"/>
    </row>
    <row r="55" spans="1:53" x14ac:dyDescent="0.25">
      <c r="A55" s="440"/>
      <c r="B55" s="440"/>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40"/>
      <c r="AO55" s="440"/>
      <c r="AP55" s="440"/>
      <c r="AQ55" s="440"/>
      <c r="AR55" s="440"/>
      <c r="AS55" s="440"/>
      <c r="AT55" s="440"/>
      <c r="AU55" s="440"/>
      <c r="AV55" s="440"/>
      <c r="AW55" s="440"/>
      <c r="AX55" s="440"/>
      <c r="AY55" s="440"/>
      <c r="AZ55" s="440"/>
      <c r="BA55" s="440"/>
    </row>
    <row r="56" spans="1:53" x14ac:dyDescent="0.25">
      <c r="A56" s="440"/>
      <c r="B56" s="440"/>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440"/>
      <c r="AY56" s="440"/>
      <c r="AZ56" s="440"/>
      <c r="BA56" s="440"/>
    </row>
    <row r="57" spans="1:53" x14ac:dyDescent="0.25">
      <c r="A57" s="440"/>
      <c r="B57" s="440"/>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40"/>
      <c r="AO57" s="440"/>
      <c r="AP57" s="440"/>
      <c r="AQ57" s="440"/>
      <c r="AR57" s="440"/>
      <c r="AS57" s="440"/>
      <c r="AT57" s="440"/>
      <c r="AU57" s="440"/>
      <c r="AV57" s="440"/>
      <c r="AW57" s="440"/>
      <c r="AX57" s="440"/>
      <c r="AY57" s="440"/>
      <c r="AZ57" s="440"/>
      <c r="BA57" s="440"/>
    </row>
    <row r="58" spans="1:53" x14ac:dyDescent="0.25">
      <c r="A58" s="440"/>
      <c r="B58" s="440"/>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row>
    <row r="59" spans="1:53" x14ac:dyDescent="0.25">
      <c r="A59" s="440"/>
      <c r="B59" s="440"/>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c r="AJ59" s="440"/>
      <c r="AK59" s="440"/>
      <c r="AL59" s="440"/>
      <c r="AM59" s="440"/>
      <c r="AN59" s="440"/>
      <c r="AO59" s="440"/>
      <c r="AP59" s="440"/>
      <c r="AQ59" s="440"/>
      <c r="AR59" s="440"/>
      <c r="AS59" s="440"/>
      <c r="AT59" s="440"/>
      <c r="AU59" s="440"/>
      <c r="AV59" s="440"/>
      <c r="AW59" s="440"/>
      <c r="AX59" s="440"/>
      <c r="AY59" s="440"/>
      <c r="AZ59" s="440"/>
      <c r="BA59" s="440"/>
    </row>
    <row r="60" spans="1:53" x14ac:dyDescent="0.25">
      <c r="A60" s="440"/>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c r="AS60" s="440"/>
      <c r="AT60" s="440"/>
      <c r="AU60" s="440"/>
      <c r="AV60" s="440"/>
      <c r="AW60" s="440"/>
      <c r="AX60" s="440"/>
      <c r="AY60" s="440"/>
      <c r="AZ60" s="440"/>
      <c r="BA60" s="440"/>
    </row>
    <row r="61" spans="1:53" x14ac:dyDescent="0.25">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0"/>
      <c r="BA61" s="440"/>
    </row>
    <row r="62" spans="1:53" x14ac:dyDescent="0.25">
      <c r="A62" s="440"/>
      <c r="B62" s="440"/>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40"/>
      <c r="AG62" s="440"/>
      <c r="AH62" s="440"/>
      <c r="AI62" s="440"/>
      <c r="AJ62" s="440"/>
      <c r="AK62" s="440"/>
      <c r="AL62" s="440"/>
      <c r="AM62" s="440"/>
      <c r="AN62" s="440"/>
      <c r="AO62" s="440"/>
      <c r="AP62" s="440"/>
      <c r="AQ62" s="440"/>
      <c r="AR62" s="440"/>
      <c r="AS62" s="440"/>
      <c r="AT62" s="440"/>
      <c r="AU62" s="440"/>
      <c r="AV62" s="440"/>
      <c r="AW62" s="440"/>
      <c r="AX62" s="440"/>
      <c r="AY62" s="440"/>
      <c r="AZ62" s="440"/>
      <c r="BA62" s="440"/>
    </row>
    <row r="63" spans="1:53" x14ac:dyDescent="0.25">
      <c r="A63" s="440"/>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40"/>
      <c r="AG63" s="440"/>
      <c r="AH63" s="440"/>
      <c r="AI63" s="440"/>
      <c r="AJ63" s="440"/>
      <c r="AK63" s="440"/>
      <c r="AL63" s="440"/>
      <c r="AM63" s="440"/>
      <c r="AN63" s="440"/>
      <c r="AO63" s="440"/>
      <c r="AP63" s="440"/>
      <c r="AQ63" s="440"/>
      <c r="AR63" s="440"/>
      <c r="AS63" s="440"/>
      <c r="AT63" s="440"/>
      <c r="AU63" s="440"/>
      <c r="AV63" s="440"/>
      <c r="AW63" s="440"/>
      <c r="AX63" s="440"/>
      <c r="AY63" s="440"/>
      <c r="AZ63" s="440"/>
      <c r="BA63" s="440"/>
    </row>
    <row r="64" spans="1:53" x14ac:dyDescent="0.25">
      <c r="A64" s="440"/>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c r="AG64" s="440"/>
      <c r="AH64" s="440"/>
      <c r="AI64" s="440"/>
      <c r="AJ64" s="440"/>
      <c r="AK64" s="440"/>
      <c r="AL64" s="440"/>
      <c r="AM64" s="440"/>
      <c r="AN64" s="440"/>
      <c r="AO64" s="440"/>
      <c r="AP64" s="440"/>
      <c r="AQ64" s="440"/>
      <c r="AR64" s="440"/>
      <c r="AS64" s="440"/>
      <c r="AT64" s="440"/>
      <c r="AU64" s="440"/>
      <c r="AV64" s="440"/>
      <c r="AW64" s="440"/>
      <c r="AX64" s="440"/>
      <c r="AY64" s="440"/>
      <c r="AZ64" s="440"/>
      <c r="BA64" s="440"/>
    </row>
    <row r="65" spans="1:53" x14ac:dyDescent="0.25">
      <c r="A65" s="440"/>
      <c r="B65" s="440"/>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0"/>
      <c r="AZ65" s="440"/>
      <c r="BA65" s="440"/>
    </row>
    <row r="66" spans="1:53" x14ac:dyDescent="0.25">
      <c r="A66" s="440"/>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c r="AK66" s="440"/>
      <c r="AL66" s="440"/>
      <c r="AM66" s="440"/>
      <c r="AN66" s="440"/>
      <c r="AO66" s="440"/>
      <c r="AP66" s="440"/>
      <c r="AQ66" s="440"/>
      <c r="AR66" s="440"/>
      <c r="AS66" s="440"/>
      <c r="AT66" s="440"/>
      <c r="AU66" s="440"/>
      <c r="AV66" s="440"/>
      <c r="AW66" s="440"/>
      <c r="AX66" s="440"/>
      <c r="AY66" s="440"/>
      <c r="AZ66" s="440"/>
      <c r="BA66" s="440"/>
    </row>
    <row r="67" spans="1:53" x14ac:dyDescent="0.25">
      <c r="A67" s="440"/>
      <c r="B67" s="440"/>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0"/>
      <c r="AZ67" s="440"/>
      <c r="BA67" s="440"/>
    </row>
    <row r="68" spans="1:53" x14ac:dyDescent="0.2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0"/>
      <c r="AZ68" s="440"/>
      <c r="BA68" s="440"/>
    </row>
    <row r="69" spans="1:53" x14ac:dyDescent="0.25">
      <c r="A69" s="440"/>
      <c r="B69" s="440"/>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0"/>
      <c r="AZ69" s="440"/>
      <c r="BA69" s="440"/>
    </row>
    <row r="70" spans="1:53" x14ac:dyDescent="0.25">
      <c r="A70" s="440"/>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440"/>
      <c r="AK70" s="440"/>
      <c r="AL70" s="440"/>
      <c r="AM70" s="440"/>
      <c r="AN70" s="440"/>
      <c r="AO70" s="440"/>
      <c r="AP70" s="440"/>
      <c r="AQ70" s="440"/>
      <c r="AR70" s="440"/>
      <c r="AS70" s="440"/>
      <c r="AT70" s="440"/>
      <c r="AU70" s="440"/>
      <c r="AV70" s="440"/>
      <c r="AW70" s="440"/>
      <c r="AX70" s="440"/>
      <c r="AY70" s="440"/>
      <c r="AZ70" s="440"/>
      <c r="BA70" s="440"/>
    </row>
    <row r="71" spans="1:53" x14ac:dyDescent="0.25">
      <c r="A71" s="440"/>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440"/>
      <c r="AK71" s="440"/>
      <c r="AL71" s="440"/>
      <c r="AM71" s="440"/>
      <c r="AN71" s="440"/>
      <c r="AO71" s="440"/>
      <c r="AP71" s="440"/>
      <c r="AQ71" s="440"/>
      <c r="AR71" s="440"/>
      <c r="AS71" s="440"/>
      <c r="AT71" s="440"/>
      <c r="AU71" s="440"/>
      <c r="AV71" s="440"/>
      <c r="AW71" s="440"/>
      <c r="AX71" s="440"/>
      <c r="AY71" s="440"/>
      <c r="AZ71" s="440"/>
      <c r="BA71" s="440"/>
    </row>
    <row r="72" spans="1:53" x14ac:dyDescent="0.2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440"/>
      <c r="AT72" s="440"/>
      <c r="AU72" s="440"/>
      <c r="AV72" s="440"/>
      <c r="AW72" s="440"/>
      <c r="AX72" s="440"/>
      <c r="AY72" s="440"/>
      <c r="AZ72" s="440"/>
      <c r="BA72" s="440"/>
    </row>
    <row r="73" spans="1:53" x14ac:dyDescent="0.25">
      <c r="A73" s="440"/>
      <c r="B73" s="440"/>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0"/>
      <c r="AZ73" s="440"/>
      <c r="BA73" s="440"/>
    </row>
    <row r="74" spans="1:53" x14ac:dyDescent="0.25">
      <c r="A74" s="440"/>
      <c r="B74" s="440"/>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c r="AW74" s="440"/>
      <c r="AX74" s="440"/>
      <c r="AY74" s="440"/>
      <c r="AZ74" s="440"/>
      <c r="BA74" s="440"/>
    </row>
    <row r="75" spans="1:53" x14ac:dyDescent="0.25">
      <c r="A75" s="440"/>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40"/>
      <c r="AU75" s="440"/>
      <c r="AV75" s="440"/>
      <c r="AW75" s="440"/>
      <c r="AX75" s="440"/>
      <c r="AY75" s="440"/>
      <c r="AZ75" s="440"/>
      <c r="BA75" s="440"/>
    </row>
    <row r="76" spans="1:53" x14ac:dyDescent="0.25">
      <c r="A76" s="440"/>
      <c r="B76" s="440"/>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440"/>
      <c r="AE76" s="440"/>
      <c r="AF76" s="440"/>
      <c r="AG76" s="440"/>
      <c r="AH76" s="440"/>
      <c r="AI76" s="440"/>
      <c r="AJ76" s="440"/>
      <c r="AK76" s="440"/>
      <c r="AL76" s="440"/>
      <c r="AM76" s="440"/>
      <c r="AN76" s="440"/>
      <c r="AO76" s="440"/>
      <c r="AP76" s="440"/>
      <c r="AQ76" s="440"/>
      <c r="AR76" s="440"/>
      <c r="AS76" s="440"/>
      <c r="AT76" s="440"/>
      <c r="AU76" s="440"/>
      <c r="AV76" s="440"/>
      <c r="AW76" s="440"/>
      <c r="AX76" s="440"/>
      <c r="AY76" s="440"/>
      <c r="AZ76" s="440"/>
      <c r="BA76" s="440"/>
    </row>
  </sheetData>
  <sheetProtection sheet="1" objects="1" scenarios="1"/>
  <mergeCells count="8">
    <mergeCell ref="D3:J3"/>
    <mergeCell ref="K3:O3"/>
    <mergeCell ref="K6:O10"/>
    <mergeCell ref="D29:O29"/>
    <mergeCell ref="D24:O24"/>
    <mergeCell ref="D25:O25"/>
    <mergeCell ref="D26:O26"/>
    <mergeCell ref="D27:O27"/>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7" location="'Table 10'!A1" display="Table 10" xr:uid="{00000000-0004-0000-0100-00000A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8" location="'Table 19'!A1" display="Table19" xr:uid="{A50CE45B-8854-4249-8ED2-EFF18E930DFE}"/>
    <hyperlink ref="B30" location="'Table 20a and 20b'!A1" display="Table 20a and 20b" xr:uid="{1C1F813C-26B0-4B91-8262-398314C77CFA}"/>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2:L20"/>
  <sheetViews>
    <sheetView showGridLines="0" workbookViewId="0">
      <selection activeCell="D5" sqref="D5:F5"/>
    </sheetView>
  </sheetViews>
  <sheetFormatPr defaultRowHeight="13.2" x14ac:dyDescent="0.25"/>
  <cols>
    <col min="1" max="1" width="3" customWidth="1"/>
    <col min="2" max="2" width="25.88671875" customWidth="1"/>
    <col min="3" max="3" width="27.88671875" customWidth="1"/>
    <col min="4" max="10" width="11.6640625" customWidth="1"/>
    <col min="11" max="12" width="7.5546875" customWidth="1"/>
    <col min="13" max="13" width="1.5546875" customWidth="1"/>
  </cols>
  <sheetData>
    <row r="2" spans="1:12" ht="33" customHeight="1" x14ac:dyDescent="0.25">
      <c r="B2" s="699" t="s">
        <v>9825</v>
      </c>
      <c r="C2" s="699"/>
      <c r="D2" s="699"/>
      <c r="E2" s="699"/>
      <c r="F2" s="699"/>
      <c r="G2" s="699"/>
      <c r="H2" s="699"/>
      <c r="I2" s="699"/>
      <c r="J2" s="699"/>
      <c r="K2" s="632"/>
      <c r="L2" s="632"/>
    </row>
    <row r="3" spans="1:12" ht="13.8" x14ac:dyDescent="0.25">
      <c r="A3" s="57"/>
      <c r="B3" s="114" t="str">
        <f>TEXT('Drop down Values'!B3,"dd mmmm yyyy")</f>
        <v>31 March 2021</v>
      </c>
      <c r="C3" s="63"/>
      <c r="D3" s="63"/>
      <c r="E3" s="64"/>
      <c r="F3" s="64"/>
      <c r="G3" s="57"/>
      <c r="H3" s="52"/>
      <c r="I3" s="52"/>
      <c r="J3" s="57"/>
      <c r="K3" s="57"/>
      <c r="L3" s="57"/>
    </row>
    <row r="4" spans="1:12" ht="13.8" x14ac:dyDescent="0.25">
      <c r="A4" s="57"/>
      <c r="B4" s="114"/>
      <c r="C4" s="63"/>
      <c r="D4" s="147"/>
      <c r="E4" s="313"/>
      <c r="F4" s="64"/>
      <c r="G4" s="57"/>
      <c r="H4" s="52"/>
      <c r="I4" s="52"/>
      <c r="J4" s="57"/>
      <c r="K4" s="57"/>
      <c r="L4" s="57"/>
    </row>
    <row r="5" spans="1:12" x14ac:dyDescent="0.25">
      <c r="A5" s="283"/>
      <c r="C5" s="316" t="s">
        <v>4002</v>
      </c>
      <c r="D5" s="703" t="s">
        <v>72</v>
      </c>
      <c r="E5" s="704"/>
      <c r="F5" s="705"/>
      <c r="G5" s="317"/>
      <c r="H5" s="232"/>
      <c r="I5" s="233"/>
      <c r="J5" s="232"/>
      <c r="K5" s="233"/>
      <c r="L5" s="232"/>
    </row>
    <row r="6" spans="1:12" x14ac:dyDescent="0.25">
      <c r="A6" s="57"/>
      <c r="B6" s="1"/>
      <c r="C6" s="57"/>
      <c r="D6" s="151"/>
      <c r="E6" s="151"/>
      <c r="F6" s="151"/>
      <c r="G6" s="151"/>
      <c r="H6" s="151"/>
      <c r="I6" s="151"/>
      <c r="J6" s="151"/>
      <c r="K6" s="57"/>
      <c r="L6" s="57"/>
    </row>
    <row r="7" spans="1:12" x14ac:dyDescent="0.25">
      <c r="A7" s="196"/>
      <c r="B7" s="311"/>
      <c r="C7" s="311"/>
      <c r="D7" s="706" t="s">
        <v>4034</v>
      </c>
      <c r="E7" s="706"/>
      <c r="F7" s="706"/>
      <c r="G7" s="707"/>
      <c r="H7" s="706" t="s">
        <v>9814</v>
      </c>
      <c r="I7" s="708"/>
      <c r="J7" s="708"/>
      <c r="K7" s="306"/>
      <c r="L7" s="310"/>
    </row>
    <row r="8" spans="1:12" ht="31.2" customHeight="1" x14ac:dyDescent="0.25">
      <c r="A8" s="196"/>
      <c r="B8" s="318"/>
      <c r="C8" s="318"/>
      <c r="D8" s="631" t="s">
        <v>9826</v>
      </c>
      <c r="E8" s="284" t="s">
        <v>4046</v>
      </c>
      <c r="F8" s="307" t="s">
        <v>9827</v>
      </c>
      <c r="G8" s="319" t="s">
        <v>9828</v>
      </c>
      <c r="H8" s="284" t="s">
        <v>4046</v>
      </c>
      <c r="I8" s="307" t="s">
        <v>9827</v>
      </c>
      <c r="J8" s="307" t="s">
        <v>9828</v>
      </c>
      <c r="K8" s="305"/>
      <c r="L8" s="306"/>
    </row>
    <row r="9" spans="1:12" ht="25.2" customHeight="1" x14ac:dyDescent="0.25">
      <c r="A9" s="262"/>
      <c r="B9" s="320" t="s">
        <v>9829</v>
      </c>
      <c r="C9" s="321"/>
      <c r="D9" s="164">
        <f>IF(ISERROR(VLOOKUP($D$5&amp;"All England",EYR_NCOR_MR,4,FALSE))=TRUE,0,VLOOKUP($D$5&amp;"All England",EYR_NCOR_MR,4,FALSE))</f>
        <v>3331</v>
      </c>
      <c r="E9" s="164">
        <f>IF(ISERROR(VLOOKUP($D$5&amp;"All England",EYR_NCOR_MR,5,FALSE))=TRUE,0,VLOOKUP($D$5&amp;"All England",EYR_NCOR_MR,5,FALSE))</f>
        <v>2964</v>
      </c>
      <c r="F9" s="164">
        <f>IF(ISERROR(VLOOKUP($D$5&amp;"All England",EYR_NCOR_MR,6,FALSE))=TRUE,0,VLOOKUP($D$5&amp;"All England",EYR_NCOR_MR,6,FALSE))</f>
        <v>357</v>
      </c>
      <c r="G9" s="214">
        <f>IF(ISERROR(VLOOKUP($D$5&amp;"All England",EYR_NCOR_MR,7,FALSE))=TRUE,0,VLOOKUP($D$5&amp;"All England",EYR_NCOR_MR,7,FALSE))</f>
        <v>10</v>
      </c>
      <c r="H9" s="164">
        <f>IF(ISERROR(100*E9/$D9),"-",100*E9/$D9)</f>
        <v>88.98228760132092</v>
      </c>
      <c r="I9" s="164">
        <f t="shared" ref="I9:J11" si="0">IF(ISERROR(100*F9/$D9),"-",100*F9/$D9)</f>
        <v>10.717502251576104</v>
      </c>
      <c r="J9" s="164">
        <f t="shared" si="0"/>
        <v>0.30021014710297206</v>
      </c>
      <c r="K9" s="322"/>
      <c r="L9" s="323"/>
    </row>
    <row r="10" spans="1:12" x14ac:dyDescent="0.25">
      <c r="B10" s="285" t="s">
        <v>9830</v>
      </c>
      <c r="C10" s="324"/>
      <c r="D10" s="164">
        <f>IF(ISERROR(VLOOKUP($D$5&amp;"All England",EYR_NCOR_MR,8,FALSE))=TRUE,0,VLOOKUP($D$5&amp;"All England",EYR_NCOR_MR,8,FALSE))</f>
        <v>3319</v>
      </c>
      <c r="E10" s="218">
        <f>IF(ISERROR(VLOOKUP($D$5&amp;"All England",EYR_NCOR_MR,9,FALSE))=TRUE,0,VLOOKUP($D$5&amp;"All England",EYR_NCOR_MR,9,FALSE))</f>
        <v>2980</v>
      </c>
      <c r="F10" s="218">
        <f>IF(ISERROR(VLOOKUP($D$5&amp;"All England",EYR_NCOR_MR,10,FALSE))=TRUE,0,VLOOKUP($D$5&amp;"All England",EYR_NCOR_MR,10,FALSE))</f>
        <v>333</v>
      </c>
      <c r="G10" s="220">
        <f>IF(ISERROR(VLOOKUP($D$5&amp;"All England",EYR_NCOR_MR,11,FALSE))=TRUE,0,VLOOKUP($D$5&amp;"All England",EYR_NCOR_MR,11,FALSE))</f>
        <v>6</v>
      </c>
      <c r="H10" s="218">
        <f>IF(ISERROR(100*E10/$D10),"-",100*E10/$D10)</f>
        <v>89.786080144621877</v>
      </c>
      <c r="I10" s="218">
        <f t="shared" si="0"/>
        <v>10.033142512805062</v>
      </c>
      <c r="J10" s="218">
        <f t="shared" si="0"/>
        <v>0.18077734257306419</v>
      </c>
      <c r="K10" s="325"/>
      <c r="L10" s="305"/>
    </row>
    <row r="11" spans="1:12" x14ac:dyDescent="0.25">
      <c r="A11" s="181"/>
      <c r="B11" s="285" t="s">
        <v>9831</v>
      </c>
      <c r="C11" s="311"/>
      <c r="D11" s="164">
        <f>IF(ISERROR(VLOOKUP($D$5&amp;"All England",EYR_NCOR_MR,12,FALSE))=TRUE,0,VLOOKUP($D$5&amp;"All England",EYR_NCOR_MR,12,FALSE))</f>
        <v>3093</v>
      </c>
      <c r="E11" s="218">
        <f>IF(ISERROR(VLOOKUP($D$5&amp;"All England",EYR_NCOR_MR,13,FALSE))=TRUE,0,VLOOKUP($D$5&amp;"All England",EYR_NCOR_MR,13,FALSE))</f>
        <v>2800</v>
      </c>
      <c r="F11" s="218">
        <f>IF(ISERROR(VLOOKUP($D$5&amp;"All England",EYR_NCOR_MR,14,FALSE))=TRUE,0,VLOOKUP($D$5&amp;"All England",EYR_NCOR_MR,14,FALSE))</f>
        <v>288</v>
      </c>
      <c r="G11" s="220">
        <f>IF(ISERROR(VLOOKUP($D$5&amp;"All England",EYR_NCOR_MR,15,FALSE))=TRUE,0,VLOOKUP($D$5&amp;"All England",EYR_NCOR_MR,15,FALSE))</f>
        <v>5</v>
      </c>
      <c r="H11" s="218">
        <f>IF(ISERROR(100*E11/$D11),"-",100*E11/$D11)</f>
        <v>90.526996443582277</v>
      </c>
      <c r="I11" s="218">
        <f t="shared" si="0"/>
        <v>9.3113482056256061</v>
      </c>
      <c r="J11" s="218">
        <f t="shared" si="0"/>
        <v>0.16165535079211121</v>
      </c>
      <c r="K11" s="325"/>
      <c r="L11" s="305"/>
    </row>
    <row r="12" spans="1:12" x14ac:dyDescent="0.25">
      <c r="A12" s="1"/>
      <c r="B12" s="289"/>
      <c r="C12" s="289"/>
      <c r="D12" s="326"/>
      <c r="E12" s="327"/>
      <c r="F12" s="327"/>
      <c r="G12" s="328"/>
      <c r="H12" s="327"/>
      <c r="I12" s="327"/>
      <c r="J12" s="327"/>
      <c r="K12" s="279"/>
      <c r="L12" s="305"/>
    </row>
    <row r="13" spans="1:12" x14ac:dyDescent="0.25">
      <c r="A13" s="1"/>
      <c r="B13" s="285"/>
      <c r="C13" s="285"/>
      <c r="D13" s="329"/>
      <c r="E13" s="329"/>
      <c r="F13" s="330"/>
      <c r="G13" s="329"/>
      <c r="H13" s="330"/>
      <c r="I13" s="329"/>
      <c r="J13" s="628" t="s">
        <v>9815</v>
      </c>
      <c r="K13" s="233"/>
      <c r="L13" s="233"/>
    </row>
    <row r="14" spans="1:12" x14ac:dyDescent="0.25">
      <c r="A14" s="45"/>
      <c r="B14" s="46" t="s">
        <v>3997</v>
      </c>
      <c r="C14" s="142"/>
      <c r="D14" s="142"/>
      <c r="E14" s="142"/>
      <c r="F14" s="142"/>
      <c r="G14" s="142"/>
      <c r="H14" s="142"/>
      <c r="I14" s="142"/>
      <c r="J14" s="142"/>
      <c r="K14" s="142"/>
      <c r="L14" s="142"/>
    </row>
    <row r="15" spans="1:12" x14ac:dyDescent="0.25">
      <c r="A15" s="121"/>
      <c r="B15" s="675" t="s">
        <v>9820</v>
      </c>
      <c r="C15" s="675"/>
      <c r="D15" s="675"/>
      <c r="E15" s="675"/>
      <c r="F15" s="675"/>
      <c r="G15" s="675"/>
      <c r="H15" s="675"/>
      <c r="I15" s="675"/>
      <c r="J15" s="675"/>
      <c r="K15" s="675"/>
      <c r="L15" s="675"/>
    </row>
    <row r="16" spans="1:12" x14ac:dyDescent="0.25">
      <c r="A16" s="121"/>
      <c r="B16" s="331"/>
      <c r="C16" s="331"/>
      <c r="D16" s="332"/>
      <c r="E16" s="332"/>
      <c r="F16" s="333"/>
      <c r="G16" s="332"/>
      <c r="H16" s="333"/>
      <c r="I16" s="332"/>
      <c r="J16" s="333"/>
      <c r="K16" s="333"/>
      <c r="L16" s="306"/>
    </row>
    <row r="17" spans="2:12" x14ac:dyDescent="0.25">
      <c r="B17" s="334"/>
      <c r="C17" s="331"/>
      <c r="D17" s="335"/>
      <c r="E17" s="336"/>
      <c r="F17" s="335"/>
      <c r="G17" s="336"/>
      <c r="H17" s="335"/>
      <c r="I17" s="336"/>
      <c r="J17" s="335"/>
      <c r="K17" s="333"/>
      <c r="L17" s="306"/>
    </row>
    <row r="18" spans="2:12" x14ac:dyDescent="0.25">
      <c r="B18" s="334"/>
      <c r="C18" s="282"/>
      <c r="D18" s="335"/>
      <c r="E18" s="336"/>
      <c r="F18" s="335"/>
      <c r="G18" s="336"/>
      <c r="H18" s="335"/>
      <c r="I18" s="336"/>
      <c r="J18" s="335"/>
      <c r="K18" s="337"/>
      <c r="L18" s="278"/>
    </row>
    <row r="19" spans="2:12" x14ac:dyDescent="0.25">
      <c r="B19" s="334"/>
      <c r="C19" s="282"/>
      <c r="D19" s="335"/>
      <c r="E19" s="336"/>
      <c r="F19" s="335"/>
      <c r="G19" s="336"/>
      <c r="H19" s="335"/>
      <c r="I19" s="336"/>
      <c r="J19" s="335"/>
      <c r="K19" s="337"/>
      <c r="L19" s="278"/>
    </row>
    <row r="20" spans="2:12" x14ac:dyDescent="0.25">
      <c r="B20" s="338"/>
      <c r="C20" s="338"/>
      <c r="D20" s="339"/>
      <c r="E20" s="337"/>
      <c r="F20" s="337"/>
      <c r="G20" s="337"/>
      <c r="H20" s="337"/>
      <c r="I20" s="337"/>
      <c r="J20" s="337"/>
      <c r="K20" s="337"/>
      <c r="L20" s="278"/>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B2:L16"/>
  <sheetViews>
    <sheetView showGridLines="0" workbookViewId="0">
      <selection activeCell="C5" sqref="C5:D5"/>
    </sheetView>
  </sheetViews>
  <sheetFormatPr defaultRowHeight="13.2" x14ac:dyDescent="0.25"/>
  <cols>
    <col min="1" max="1" width="3" customWidth="1"/>
    <col min="2" max="2" width="36.6640625" customWidth="1"/>
    <col min="3" max="3" width="13.6640625" customWidth="1"/>
    <col min="4" max="4" width="18" customWidth="1"/>
    <col min="5" max="11" width="11.6640625" customWidth="1"/>
  </cols>
  <sheetData>
    <row r="2" spans="2:12" ht="33" customHeight="1" x14ac:dyDescent="0.25">
      <c r="B2" s="709" t="s">
        <v>9832</v>
      </c>
      <c r="C2" s="709"/>
      <c r="D2" s="709"/>
      <c r="E2" s="709"/>
      <c r="F2" s="709"/>
      <c r="G2" s="709"/>
      <c r="H2" s="709"/>
      <c r="I2" s="709"/>
      <c r="J2" s="709"/>
      <c r="K2" s="173"/>
      <c r="L2" s="173"/>
    </row>
    <row r="3" spans="2:12" ht="13.8" x14ac:dyDescent="0.25">
      <c r="B3" s="114" t="str">
        <f>TEXT('Drop down Values'!B3,"dd mmmm yyyy")</f>
        <v>31 March 2021</v>
      </c>
      <c r="C3" s="65"/>
      <c r="D3" s="65"/>
      <c r="E3" s="65"/>
      <c r="F3" s="64"/>
      <c r="G3" s="64"/>
      <c r="H3" s="57"/>
      <c r="I3" s="52"/>
      <c r="J3" s="52"/>
      <c r="K3" s="57"/>
      <c r="L3" s="57"/>
    </row>
    <row r="4" spans="2:12" ht="13.8" x14ac:dyDescent="0.25">
      <c r="B4" s="114"/>
      <c r="C4" s="340"/>
      <c r="D4" s="340"/>
      <c r="E4" s="65"/>
      <c r="F4" s="64"/>
      <c r="G4" s="64"/>
      <c r="H4" s="57"/>
      <c r="I4" s="52"/>
      <c r="J4" s="52"/>
      <c r="K4" s="57"/>
      <c r="L4" s="57"/>
    </row>
    <row r="5" spans="2:12" ht="13.2" customHeight="1" x14ac:dyDescent="0.25">
      <c r="B5" s="341" t="s">
        <v>3989</v>
      </c>
      <c r="C5" s="691" t="s">
        <v>92</v>
      </c>
      <c r="D5" s="693"/>
      <c r="E5" s="342"/>
      <c r="F5" s="342"/>
      <c r="G5" s="342"/>
      <c r="H5" s="342"/>
      <c r="I5" s="343"/>
      <c r="J5" s="343"/>
      <c r="K5" s="343"/>
      <c r="L5" s="343"/>
    </row>
    <row r="6" spans="2:12" x14ac:dyDescent="0.25">
      <c r="B6" s="1"/>
      <c r="C6" s="151"/>
      <c r="D6" s="151"/>
      <c r="E6" s="151"/>
      <c r="F6" s="151"/>
      <c r="G6" s="151"/>
      <c r="H6" s="151"/>
      <c r="I6" s="151"/>
      <c r="J6" s="151"/>
      <c r="K6" s="57"/>
      <c r="L6" s="57"/>
    </row>
    <row r="7" spans="2:12" x14ac:dyDescent="0.25">
      <c r="B7" s="710"/>
      <c r="C7" s="711" t="s">
        <v>4034</v>
      </c>
      <c r="D7" s="711"/>
      <c r="E7" s="711"/>
      <c r="F7" s="711"/>
      <c r="G7" s="712"/>
      <c r="H7" s="711" t="s">
        <v>9814</v>
      </c>
      <c r="I7" s="711"/>
      <c r="J7" s="711"/>
      <c r="K7" s="343"/>
      <c r="L7" s="343"/>
    </row>
    <row r="8" spans="2:12" ht="43.95" customHeight="1" x14ac:dyDescent="0.25">
      <c r="B8" s="710"/>
      <c r="C8" s="344" t="s">
        <v>9833</v>
      </c>
      <c r="D8" s="344" t="s">
        <v>9834</v>
      </c>
      <c r="E8" s="345" t="s">
        <v>4046</v>
      </c>
      <c r="F8" s="346" t="s">
        <v>9827</v>
      </c>
      <c r="G8" s="347" t="s">
        <v>9828</v>
      </c>
      <c r="H8" s="345" t="s">
        <v>4046</v>
      </c>
      <c r="I8" s="346" t="s">
        <v>9827</v>
      </c>
      <c r="J8" s="346" t="s">
        <v>9828</v>
      </c>
      <c r="K8" s="348"/>
      <c r="L8" s="348"/>
    </row>
    <row r="9" spans="2:12" ht="25.2" customHeight="1" x14ac:dyDescent="0.25">
      <c r="B9" s="349" t="s">
        <v>72</v>
      </c>
      <c r="C9" s="350">
        <f>IF(ISNA(VLOOKUP($B9&amp;$C$5,EYR_INADQ_NCOR,4,FALSE))=TRUE,0,VLOOKUP($B9&amp;$C$5,EYR_INADQ_NCOR,4,FALSE))</f>
        <v>328</v>
      </c>
      <c r="D9" s="350">
        <f>IF(ISNA(VLOOKUP($B9&amp;$C$5,EYR_INADQ_NCOR,5,FALSE))=TRUE,0,VLOOKUP($B9&amp;$C$5,EYR_INADQ_NCOR,5,FALSE))</f>
        <v>102</v>
      </c>
      <c r="E9" s="350">
        <f>IF(ISNA(VLOOKUP($B9&amp;$C$5,EYR_INADQ_NCOR,6,FALSE))=TRUE,0,VLOOKUP($B9&amp;$C$5,EYR_INADQ_NCOR,6,FALSE))</f>
        <v>88</v>
      </c>
      <c r="F9" s="350">
        <f>IF(ISNA(VLOOKUP($B9&amp;$C$5,EYR_INADQ_NCOR,7,FALSE))=TRUE,0,VLOOKUP($B9&amp;$C$5,EYR_INADQ_NCOR,7,FALSE))</f>
        <v>9</v>
      </c>
      <c r="G9" s="351">
        <f>IF(ISNA(VLOOKUP($B9&amp;$C$5,EYR_INADQ_NCOR,8,FALSE))=TRUE,0,VLOOKUP($B9&amp;$C$5,EYR_INADQ_NCOR,8,FALSE))</f>
        <v>5</v>
      </c>
      <c r="H9" s="350">
        <f>IF($D9&lt;1,"-",E9/$D9*100)</f>
        <v>86.274509803921575</v>
      </c>
      <c r="I9" s="350">
        <f>IF($D9&lt;1,"-",F9/$D9*100)</f>
        <v>8.8235294117647065</v>
      </c>
      <c r="J9" s="350">
        <f>IF($D9&lt;1,"-",G9/$D9*100)</f>
        <v>4.9019607843137258</v>
      </c>
      <c r="K9" s="352"/>
      <c r="L9" s="352"/>
    </row>
    <row r="10" spans="2:12" x14ac:dyDescent="0.25">
      <c r="B10" s="353" t="s">
        <v>74</v>
      </c>
      <c r="C10" s="354">
        <f>IF(ISNA(VLOOKUP($B10&amp;$C$5,EYR_INADQ_NCOR,4,FALSE))=TRUE,0,VLOOKUP($B10&amp;$C$5,EYR_INADQ_NCOR,4,FALSE))</f>
        <v>214</v>
      </c>
      <c r="D10" s="354">
        <f>IF(ISNA(VLOOKUP($B10&amp;$C$5,EYR_INADQ_NCOR,5,FALSE))=TRUE,0,VLOOKUP($B10&amp;$C$5,EYR_INADQ_NCOR,5,FALSE))</f>
        <v>100</v>
      </c>
      <c r="E10" s="354">
        <f>IF(ISNA(VLOOKUP($B10&amp;$C$5,EYR_INADQ_NCOR,6,FALSE))=TRUE,0,VLOOKUP($B10&amp;$C$5,EYR_INADQ_NCOR,6,FALSE))</f>
        <v>86</v>
      </c>
      <c r="F10" s="354">
        <f>IF(ISNA(VLOOKUP($B10&amp;$C$5,EYR_INADQ_NCOR,7,FALSE))=TRUE,0,VLOOKUP($B10&amp;$C$5,EYR_INADQ_NCOR,7,FALSE))</f>
        <v>9</v>
      </c>
      <c r="G10" s="355">
        <f>IF(ISNA(VLOOKUP($B10&amp;$C$5,EYR_INADQ_NCOR,8,FALSE))=TRUE,0,VLOOKUP($B10&amp;$C$5,EYR_INADQ_NCOR,8,FALSE))</f>
        <v>5</v>
      </c>
      <c r="H10" s="354">
        <f>IF($D10&lt;1,"-",E10/$D10*100)</f>
        <v>86</v>
      </c>
      <c r="I10" s="354">
        <f t="shared" ref="I10:J12" si="0">IF($D10&lt;1,"-",F10/$D10*100)</f>
        <v>9</v>
      </c>
      <c r="J10" s="354">
        <f t="shared" si="0"/>
        <v>5</v>
      </c>
      <c r="K10" s="352"/>
      <c r="L10" s="352"/>
    </row>
    <row r="11" spans="2:12" ht="13.2" customHeight="1" x14ac:dyDescent="0.25">
      <c r="B11" s="356" t="s">
        <v>75</v>
      </c>
      <c r="C11" s="354">
        <f>IF(ISNA(VLOOKUP($B11&amp;$C$5,EYR_INADQ_NCOR,4,FALSE))=TRUE,0,VLOOKUP($B11&amp;$C$5,EYR_INADQ_NCOR,4,FALSE))</f>
        <v>112</v>
      </c>
      <c r="D11" s="354">
        <f>IF(ISNA(VLOOKUP($B11&amp;$C$5,EYR_INADQ_NCOR,5,FALSE))=TRUE,0,VLOOKUP($B11&amp;$C$5,EYR_INADQ_NCOR,5,FALSE))</f>
        <v>2</v>
      </c>
      <c r="E11" s="354">
        <f>IF(ISNA(VLOOKUP($B11&amp;$C$5,EYR_INADQ_NCOR,6,FALSE))=TRUE,0,VLOOKUP($B11&amp;$C$5,EYR_INADQ_NCOR,6,FALSE))</f>
        <v>2</v>
      </c>
      <c r="F11" s="354">
        <f>IF(ISNA(VLOOKUP($B11&amp;$C$5,EYR_INADQ_NCOR,7,FALSE))=TRUE,0,VLOOKUP($B11&amp;$C$5,EYR_INADQ_NCOR,7,FALSE))</f>
        <v>0</v>
      </c>
      <c r="G11" s="355">
        <f>IF(ISNA(VLOOKUP($B11&amp;$C$5,EYR_INADQ_NCOR,8,FALSE))=TRUE,0,VLOOKUP($B11&amp;$C$5,EYR_INADQ_NCOR,8,FALSE))</f>
        <v>0</v>
      </c>
      <c r="H11" s="354">
        <f>IF($D11&lt;1,"-",E11/$D11*100)</f>
        <v>100</v>
      </c>
      <c r="I11" s="354">
        <f t="shared" si="0"/>
        <v>0</v>
      </c>
      <c r="J11" s="354">
        <f t="shared" si="0"/>
        <v>0</v>
      </c>
      <c r="K11" s="352"/>
      <c r="L11" s="352"/>
    </row>
    <row r="12" spans="2:12" ht="13.2" customHeight="1" x14ac:dyDescent="0.25">
      <c r="B12" s="356" t="s">
        <v>77</v>
      </c>
      <c r="C12" s="354">
        <f>IF(ISNA(VLOOKUP($B12&amp;$C$5,EYR_INADQ_NCOR,4,FALSE))=TRUE,0,VLOOKUP($B12&amp;$C$5,EYR_INADQ_NCOR,4,FALSE))</f>
        <v>2</v>
      </c>
      <c r="D12" s="354">
        <f>IF(ISNA(VLOOKUP($B12&amp;$C$5,EYR_INADQ_NCOR,5,FALSE))=TRUE,0,VLOOKUP($B12&amp;$C$5,EYR_INADQ_NCOR,5,FALSE))</f>
        <v>0</v>
      </c>
      <c r="E12" s="354">
        <f>IF(ISNA(VLOOKUP($B12&amp;$C$5,EYR_INADQ_NCOR,6,FALSE))=TRUE,0,VLOOKUP($B12&amp;$C$5,EYR_INADQ_NCOR,6,FALSE))</f>
        <v>0</v>
      </c>
      <c r="F12" s="354">
        <f>IF(ISNA(VLOOKUP($B12&amp;$C$5,EYR_INADQ_NCOR,7,FALSE))=TRUE,0,VLOOKUP($B12&amp;$C$5,EYR_INADQ_NCOR,7,FALSE))</f>
        <v>0</v>
      </c>
      <c r="G12" s="355">
        <f>IF(ISNA(VLOOKUP($B12&amp;$C$5,EYR_INADQ_NCOR,8,FALSE))=TRUE,0,VLOOKUP($B12&amp;$C$5,EYR_INADQ_NCOR,8,FALSE))</f>
        <v>0</v>
      </c>
      <c r="H12" s="354" t="str">
        <f>IF($D12&lt;1,"-",E12/$D12*100)</f>
        <v>-</v>
      </c>
      <c r="I12" s="354" t="str">
        <f t="shared" si="0"/>
        <v>-</v>
      </c>
      <c r="J12" s="354" t="str">
        <f t="shared" si="0"/>
        <v>-</v>
      </c>
      <c r="K12" s="352"/>
      <c r="L12" s="352"/>
    </row>
    <row r="13" spans="2:12" ht="13.2" customHeight="1" x14ac:dyDescent="0.25">
      <c r="B13" s="357"/>
      <c r="C13" s="358"/>
      <c r="D13" s="358"/>
      <c r="E13" s="358"/>
      <c r="F13" s="358"/>
      <c r="G13" s="359"/>
      <c r="H13" s="358"/>
      <c r="I13" s="358"/>
      <c r="J13" s="360"/>
      <c r="K13" s="145"/>
      <c r="L13" s="352"/>
    </row>
    <row r="14" spans="2:12" x14ac:dyDescent="0.25">
      <c r="B14" s="361"/>
      <c r="C14" s="362"/>
      <c r="D14" s="362"/>
      <c r="E14" s="362"/>
      <c r="F14" s="362"/>
      <c r="G14" s="140"/>
      <c r="H14" s="140"/>
      <c r="I14" s="363"/>
      <c r="J14" s="364" t="s">
        <v>9815</v>
      </c>
      <c r="K14" s="348"/>
      <c r="L14" s="352"/>
    </row>
    <row r="15" spans="2:12" x14ac:dyDescent="0.25">
      <c r="B15" s="46" t="s">
        <v>3997</v>
      </c>
      <c r="C15" s="142"/>
      <c r="D15" s="142"/>
      <c r="E15" s="142"/>
      <c r="F15" s="142"/>
      <c r="G15" s="142"/>
      <c r="H15" s="142"/>
      <c r="I15" s="142"/>
      <c r="J15" s="142"/>
      <c r="K15" s="142"/>
      <c r="L15" s="142"/>
    </row>
    <row r="16" spans="2:12" x14ac:dyDescent="0.25">
      <c r="B16" s="675" t="s">
        <v>9820</v>
      </c>
      <c r="C16" s="675"/>
      <c r="D16" s="675"/>
      <c r="E16" s="675"/>
      <c r="F16" s="675"/>
      <c r="G16" s="675"/>
      <c r="H16" s="675"/>
      <c r="I16" s="675"/>
      <c r="J16" s="675"/>
      <c r="K16" s="675"/>
      <c r="L16" s="675"/>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5012"/>
  <sheetViews>
    <sheetView workbookViewId="0"/>
  </sheetViews>
  <sheetFormatPr defaultRowHeight="13.2" x14ac:dyDescent="0.25"/>
  <cols>
    <col min="1" max="1" width="80.88671875" bestFit="1" customWidth="1"/>
    <col min="2" max="2" width="31.33203125" bestFit="1" customWidth="1"/>
    <col min="3" max="3" width="30.6640625" bestFit="1" customWidth="1"/>
    <col min="4" max="4" width="46.33203125" bestFit="1" customWidth="1"/>
    <col min="5" max="5" width="8" bestFit="1" customWidth="1"/>
  </cols>
  <sheetData>
    <row r="1" spans="1:5" x14ac:dyDescent="0.25">
      <c r="A1" t="s">
        <v>4036</v>
      </c>
      <c r="B1" t="s">
        <v>286</v>
      </c>
      <c r="C1" t="s">
        <v>4037</v>
      </c>
      <c r="D1" t="s">
        <v>4038</v>
      </c>
      <c r="E1" t="s">
        <v>4039</v>
      </c>
    </row>
    <row r="2" spans="1:5" x14ac:dyDescent="0.25">
      <c r="A2" t="s">
        <v>9835</v>
      </c>
      <c r="B2" t="s">
        <v>72</v>
      </c>
      <c r="C2" t="s">
        <v>92</v>
      </c>
      <c r="D2" t="s">
        <v>9836</v>
      </c>
      <c r="E2">
        <v>33</v>
      </c>
    </row>
    <row r="3" spans="1:5" x14ac:dyDescent="0.25">
      <c r="A3" t="s">
        <v>9837</v>
      </c>
      <c r="B3" t="s">
        <v>72</v>
      </c>
      <c r="C3" t="s">
        <v>92</v>
      </c>
      <c r="D3" t="s">
        <v>9838</v>
      </c>
      <c r="E3">
        <v>11</v>
      </c>
    </row>
    <row r="4" spans="1:5" x14ac:dyDescent="0.25">
      <c r="A4" t="s">
        <v>9839</v>
      </c>
      <c r="B4" t="s">
        <v>72</v>
      </c>
      <c r="C4" t="s">
        <v>92</v>
      </c>
      <c r="D4" t="s">
        <v>9840</v>
      </c>
      <c r="E4">
        <v>231</v>
      </c>
    </row>
    <row r="5" spans="1:5" x14ac:dyDescent="0.25">
      <c r="A5" t="s">
        <v>9841</v>
      </c>
      <c r="B5" t="s">
        <v>72</v>
      </c>
      <c r="C5" t="s">
        <v>92</v>
      </c>
      <c r="D5" t="s">
        <v>9842</v>
      </c>
      <c r="E5">
        <v>3</v>
      </c>
    </row>
    <row r="6" spans="1:5" x14ac:dyDescent="0.25">
      <c r="A6" t="s">
        <v>9843</v>
      </c>
      <c r="B6" t="s">
        <v>72</v>
      </c>
      <c r="C6" t="s">
        <v>92</v>
      </c>
      <c r="D6" t="s">
        <v>9844</v>
      </c>
      <c r="E6">
        <v>57</v>
      </c>
    </row>
    <row r="7" spans="1:5" x14ac:dyDescent="0.25">
      <c r="A7" t="s">
        <v>9845</v>
      </c>
      <c r="B7" t="s">
        <v>72</v>
      </c>
      <c r="C7" t="s">
        <v>92</v>
      </c>
      <c r="D7" t="s">
        <v>9846</v>
      </c>
      <c r="E7">
        <v>5</v>
      </c>
    </row>
    <row r="8" spans="1:5" x14ac:dyDescent="0.25">
      <c r="A8" t="s">
        <v>9847</v>
      </c>
      <c r="B8" t="s">
        <v>72</v>
      </c>
      <c r="C8" t="s">
        <v>92</v>
      </c>
      <c r="D8" t="s">
        <v>9848</v>
      </c>
      <c r="E8">
        <v>20</v>
      </c>
    </row>
    <row r="9" spans="1:5" x14ac:dyDescent="0.25">
      <c r="A9" t="s">
        <v>9849</v>
      </c>
      <c r="B9" t="s">
        <v>72</v>
      </c>
      <c r="C9" t="s">
        <v>92</v>
      </c>
      <c r="D9" t="s">
        <v>9850</v>
      </c>
      <c r="E9">
        <v>16</v>
      </c>
    </row>
    <row r="10" spans="1:5" x14ac:dyDescent="0.25">
      <c r="A10" t="s">
        <v>9851</v>
      </c>
      <c r="B10" t="s">
        <v>72</v>
      </c>
      <c r="C10" t="s">
        <v>92</v>
      </c>
      <c r="D10" t="s">
        <v>9852</v>
      </c>
      <c r="E10">
        <v>1</v>
      </c>
    </row>
    <row r="11" spans="1:5" x14ac:dyDescent="0.25">
      <c r="A11" t="s">
        <v>9853</v>
      </c>
      <c r="B11" t="s">
        <v>72</v>
      </c>
      <c r="C11" t="s">
        <v>92</v>
      </c>
      <c r="D11" t="s">
        <v>9854</v>
      </c>
      <c r="E11">
        <v>296</v>
      </c>
    </row>
    <row r="12" spans="1:5" x14ac:dyDescent="0.25">
      <c r="A12" t="s">
        <v>9855</v>
      </c>
      <c r="B12" t="s">
        <v>72</v>
      </c>
      <c r="C12" t="s">
        <v>92</v>
      </c>
      <c r="D12" t="s">
        <v>9856</v>
      </c>
      <c r="E12">
        <v>20</v>
      </c>
    </row>
    <row r="13" spans="1:5" x14ac:dyDescent="0.25">
      <c r="A13" t="s">
        <v>9857</v>
      </c>
      <c r="B13" t="s">
        <v>72</v>
      </c>
      <c r="C13" t="s">
        <v>92</v>
      </c>
      <c r="D13" t="s">
        <v>9858</v>
      </c>
      <c r="E13">
        <v>36</v>
      </c>
    </row>
    <row r="14" spans="1:5" x14ac:dyDescent="0.25">
      <c r="A14" t="s">
        <v>9859</v>
      </c>
      <c r="B14" t="s">
        <v>72</v>
      </c>
      <c r="C14" t="s">
        <v>92</v>
      </c>
      <c r="D14" t="s">
        <v>9860</v>
      </c>
      <c r="E14">
        <v>94</v>
      </c>
    </row>
    <row r="15" spans="1:5" x14ac:dyDescent="0.25">
      <c r="A15" t="s">
        <v>9861</v>
      </c>
      <c r="B15" t="s">
        <v>72</v>
      </c>
      <c r="C15" t="s">
        <v>92</v>
      </c>
      <c r="D15" t="s">
        <v>9862</v>
      </c>
      <c r="E15">
        <v>108</v>
      </c>
    </row>
    <row r="16" spans="1:5" x14ac:dyDescent="0.25">
      <c r="A16" t="s">
        <v>9863</v>
      </c>
      <c r="B16" t="s">
        <v>72</v>
      </c>
      <c r="C16" t="s">
        <v>92</v>
      </c>
      <c r="D16" t="s">
        <v>9864</v>
      </c>
      <c r="E16">
        <v>3</v>
      </c>
    </row>
    <row r="17" spans="1:5" x14ac:dyDescent="0.25">
      <c r="A17" t="s">
        <v>9865</v>
      </c>
      <c r="B17" t="s">
        <v>72</v>
      </c>
      <c r="C17" t="s">
        <v>92</v>
      </c>
      <c r="D17" t="s">
        <v>9866</v>
      </c>
      <c r="E17">
        <v>34</v>
      </c>
    </row>
    <row r="18" spans="1:5" x14ac:dyDescent="0.25">
      <c r="A18" t="s">
        <v>9867</v>
      </c>
      <c r="B18" t="s">
        <v>72</v>
      </c>
      <c r="C18" t="s">
        <v>92</v>
      </c>
      <c r="D18" t="s">
        <v>9868</v>
      </c>
      <c r="E18">
        <v>46</v>
      </c>
    </row>
    <row r="19" spans="1:5" x14ac:dyDescent="0.25">
      <c r="A19" t="s">
        <v>9869</v>
      </c>
      <c r="B19" t="s">
        <v>72</v>
      </c>
      <c r="C19" t="s">
        <v>92</v>
      </c>
      <c r="D19" t="s">
        <v>9870</v>
      </c>
      <c r="E19">
        <v>28</v>
      </c>
    </row>
    <row r="20" spans="1:5" x14ac:dyDescent="0.25">
      <c r="A20" t="s">
        <v>9871</v>
      </c>
      <c r="B20" t="s">
        <v>72</v>
      </c>
      <c r="C20" t="s">
        <v>92</v>
      </c>
      <c r="D20" t="s">
        <v>9872</v>
      </c>
      <c r="E20">
        <v>971</v>
      </c>
    </row>
    <row r="21" spans="1:5" x14ac:dyDescent="0.25">
      <c r="A21" t="s">
        <v>9873</v>
      </c>
      <c r="B21" t="s">
        <v>72</v>
      </c>
      <c r="C21" t="s">
        <v>92</v>
      </c>
      <c r="D21" t="s">
        <v>9874</v>
      </c>
      <c r="E21">
        <v>15282</v>
      </c>
    </row>
    <row r="22" spans="1:5" x14ac:dyDescent="0.25">
      <c r="A22" t="s">
        <v>9875</v>
      </c>
      <c r="B22" t="s">
        <v>72</v>
      </c>
      <c r="C22" t="s">
        <v>92</v>
      </c>
      <c r="D22" t="s">
        <v>9876</v>
      </c>
      <c r="E22">
        <v>1</v>
      </c>
    </row>
    <row r="23" spans="1:5" x14ac:dyDescent="0.25">
      <c r="A23" t="s">
        <v>9877</v>
      </c>
      <c r="B23" t="s">
        <v>72</v>
      </c>
      <c r="C23" t="s">
        <v>92</v>
      </c>
      <c r="D23" t="s">
        <v>9878</v>
      </c>
      <c r="E23">
        <v>51</v>
      </c>
    </row>
    <row r="24" spans="1:5" x14ac:dyDescent="0.25">
      <c r="A24" t="s">
        <v>9879</v>
      </c>
      <c r="B24" t="s">
        <v>72</v>
      </c>
      <c r="C24" t="s">
        <v>92</v>
      </c>
      <c r="D24" t="s">
        <v>9880</v>
      </c>
      <c r="E24">
        <v>85</v>
      </c>
    </row>
    <row r="25" spans="1:5" x14ac:dyDescent="0.25">
      <c r="A25" t="s">
        <v>9881</v>
      </c>
      <c r="B25" t="s">
        <v>72</v>
      </c>
      <c r="C25" t="s">
        <v>92</v>
      </c>
      <c r="D25" t="s">
        <v>9882</v>
      </c>
      <c r="E25">
        <v>4</v>
      </c>
    </row>
    <row r="26" spans="1:5" x14ac:dyDescent="0.25">
      <c r="A26" t="s">
        <v>9883</v>
      </c>
      <c r="B26" t="s">
        <v>72</v>
      </c>
      <c r="C26" t="s">
        <v>92</v>
      </c>
      <c r="D26" t="s">
        <v>9884</v>
      </c>
      <c r="E26">
        <v>59</v>
      </c>
    </row>
    <row r="27" spans="1:5" x14ac:dyDescent="0.25">
      <c r="A27" t="s">
        <v>9885</v>
      </c>
      <c r="B27" t="s">
        <v>72</v>
      </c>
      <c r="C27" t="s">
        <v>92</v>
      </c>
      <c r="D27" t="s">
        <v>9886</v>
      </c>
      <c r="E27">
        <v>16836</v>
      </c>
    </row>
    <row r="28" spans="1:5" x14ac:dyDescent="0.25">
      <c r="A28" t="s">
        <v>9887</v>
      </c>
      <c r="B28" t="s">
        <v>72</v>
      </c>
      <c r="C28" t="s">
        <v>92</v>
      </c>
      <c r="D28" t="s">
        <v>9888</v>
      </c>
      <c r="E28">
        <v>56748</v>
      </c>
    </row>
    <row r="29" spans="1:5" x14ac:dyDescent="0.25">
      <c r="A29" t="s">
        <v>9889</v>
      </c>
      <c r="B29" t="s">
        <v>72</v>
      </c>
      <c r="C29" t="s">
        <v>92</v>
      </c>
      <c r="D29" t="s">
        <v>9890</v>
      </c>
      <c r="E29">
        <v>7</v>
      </c>
    </row>
    <row r="30" spans="1:5" x14ac:dyDescent="0.25">
      <c r="A30" t="s">
        <v>9891</v>
      </c>
      <c r="B30" t="s">
        <v>72</v>
      </c>
      <c r="C30" t="s">
        <v>92</v>
      </c>
      <c r="D30" t="s">
        <v>9892</v>
      </c>
      <c r="E30">
        <v>209</v>
      </c>
    </row>
    <row r="31" spans="1:5" x14ac:dyDescent="0.25">
      <c r="A31" t="s">
        <v>9893</v>
      </c>
      <c r="B31" t="s">
        <v>72</v>
      </c>
      <c r="C31" t="s">
        <v>92</v>
      </c>
      <c r="D31" t="s">
        <v>9894</v>
      </c>
      <c r="E31">
        <v>65</v>
      </c>
    </row>
    <row r="32" spans="1:5" x14ac:dyDescent="0.25">
      <c r="A32" t="s">
        <v>9895</v>
      </c>
      <c r="B32" t="s">
        <v>72</v>
      </c>
      <c r="C32" t="s">
        <v>92</v>
      </c>
      <c r="D32" t="s">
        <v>9896</v>
      </c>
      <c r="E32">
        <v>4</v>
      </c>
    </row>
    <row r="33" spans="1:5" x14ac:dyDescent="0.25">
      <c r="A33" t="s">
        <v>9897</v>
      </c>
      <c r="B33" t="s">
        <v>72</v>
      </c>
      <c r="C33" t="s">
        <v>92</v>
      </c>
      <c r="D33" t="s">
        <v>9898</v>
      </c>
      <c r="E33">
        <v>2</v>
      </c>
    </row>
    <row r="34" spans="1:5" x14ac:dyDescent="0.25">
      <c r="A34" t="s">
        <v>9899</v>
      </c>
      <c r="B34" t="s">
        <v>72</v>
      </c>
      <c r="C34" t="s">
        <v>92</v>
      </c>
      <c r="D34" t="s">
        <v>9900</v>
      </c>
      <c r="E34">
        <v>4</v>
      </c>
    </row>
    <row r="35" spans="1:5" x14ac:dyDescent="0.25">
      <c r="A35" t="s">
        <v>9901</v>
      </c>
      <c r="B35" t="s">
        <v>72</v>
      </c>
      <c r="C35" t="s">
        <v>92</v>
      </c>
      <c r="D35" t="s">
        <v>9902</v>
      </c>
      <c r="E35">
        <v>46</v>
      </c>
    </row>
    <row r="36" spans="1:5" x14ac:dyDescent="0.25">
      <c r="A36" t="s">
        <v>9903</v>
      </c>
      <c r="B36" t="s">
        <v>72</v>
      </c>
      <c r="C36" t="s">
        <v>92</v>
      </c>
      <c r="D36" t="s">
        <v>9904</v>
      </c>
      <c r="E36">
        <v>13</v>
      </c>
    </row>
    <row r="37" spans="1:5" x14ac:dyDescent="0.25">
      <c r="A37" t="s">
        <v>9905</v>
      </c>
      <c r="B37" t="s">
        <v>72</v>
      </c>
      <c r="C37" t="s">
        <v>92</v>
      </c>
      <c r="D37" t="s">
        <v>9906</v>
      </c>
      <c r="E37">
        <v>31</v>
      </c>
    </row>
    <row r="38" spans="1:5" x14ac:dyDescent="0.25">
      <c r="A38" t="s">
        <v>9907</v>
      </c>
      <c r="B38" t="s">
        <v>72</v>
      </c>
      <c r="C38" t="s">
        <v>92</v>
      </c>
      <c r="D38" t="s">
        <v>9908</v>
      </c>
      <c r="E38">
        <v>11</v>
      </c>
    </row>
    <row r="39" spans="1:5" x14ac:dyDescent="0.25">
      <c r="A39" t="s">
        <v>9909</v>
      </c>
      <c r="B39" t="s">
        <v>72</v>
      </c>
      <c r="C39" t="s">
        <v>92</v>
      </c>
      <c r="D39" t="s">
        <v>9910</v>
      </c>
      <c r="E39">
        <v>118</v>
      </c>
    </row>
    <row r="40" spans="1:5" x14ac:dyDescent="0.25">
      <c r="A40" t="s">
        <v>9911</v>
      </c>
      <c r="B40" t="s">
        <v>72</v>
      </c>
      <c r="C40" t="s">
        <v>92</v>
      </c>
      <c r="D40" t="s">
        <v>9912</v>
      </c>
      <c r="E40">
        <v>60</v>
      </c>
    </row>
    <row r="41" spans="1:5" x14ac:dyDescent="0.25">
      <c r="A41" t="s">
        <v>9913</v>
      </c>
      <c r="B41" t="s">
        <v>72</v>
      </c>
      <c r="C41" t="s">
        <v>92</v>
      </c>
      <c r="D41" t="s">
        <v>9914</v>
      </c>
      <c r="E41">
        <v>171</v>
      </c>
    </row>
    <row r="42" spans="1:5" x14ac:dyDescent="0.25">
      <c r="A42" t="s">
        <v>9915</v>
      </c>
      <c r="B42" t="s">
        <v>72</v>
      </c>
      <c r="C42" t="s">
        <v>92</v>
      </c>
      <c r="D42" t="s">
        <v>9916</v>
      </c>
      <c r="E42">
        <v>30</v>
      </c>
    </row>
    <row r="43" spans="1:5" x14ac:dyDescent="0.25">
      <c r="A43" t="s">
        <v>9917</v>
      </c>
      <c r="B43" t="s">
        <v>72</v>
      </c>
      <c r="C43" t="s">
        <v>92</v>
      </c>
      <c r="D43" t="s">
        <v>9918</v>
      </c>
      <c r="E43">
        <v>47</v>
      </c>
    </row>
    <row r="44" spans="1:5" x14ac:dyDescent="0.25">
      <c r="A44" t="s">
        <v>9919</v>
      </c>
      <c r="B44" t="s">
        <v>72</v>
      </c>
      <c r="C44" t="s">
        <v>92</v>
      </c>
      <c r="D44" t="s">
        <v>9920</v>
      </c>
      <c r="E44">
        <v>3</v>
      </c>
    </row>
    <row r="45" spans="1:5" x14ac:dyDescent="0.25">
      <c r="A45" t="s">
        <v>9921</v>
      </c>
      <c r="B45" t="s">
        <v>72</v>
      </c>
      <c r="C45" t="s">
        <v>92</v>
      </c>
      <c r="D45" t="s">
        <v>9922</v>
      </c>
      <c r="E45">
        <v>2</v>
      </c>
    </row>
    <row r="46" spans="1:5" x14ac:dyDescent="0.25">
      <c r="A46" t="s">
        <v>9923</v>
      </c>
      <c r="B46" t="s">
        <v>72</v>
      </c>
      <c r="C46" t="s">
        <v>92</v>
      </c>
      <c r="D46" t="s">
        <v>9924</v>
      </c>
      <c r="E46">
        <v>2</v>
      </c>
    </row>
    <row r="47" spans="1:5" x14ac:dyDescent="0.25">
      <c r="A47" t="s">
        <v>9925</v>
      </c>
      <c r="B47" t="s">
        <v>72</v>
      </c>
      <c r="C47" t="s">
        <v>92</v>
      </c>
      <c r="D47" t="s">
        <v>9926</v>
      </c>
      <c r="E47">
        <v>307</v>
      </c>
    </row>
    <row r="48" spans="1:5" x14ac:dyDescent="0.25">
      <c r="A48" t="s">
        <v>9927</v>
      </c>
      <c r="B48" t="s">
        <v>72</v>
      </c>
      <c r="C48" t="s">
        <v>92</v>
      </c>
      <c r="D48" t="s">
        <v>9928</v>
      </c>
      <c r="E48">
        <v>4</v>
      </c>
    </row>
    <row r="49" spans="1:5" x14ac:dyDescent="0.25">
      <c r="A49" t="s">
        <v>9929</v>
      </c>
      <c r="B49" t="s">
        <v>72</v>
      </c>
      <c r="C49" t="s">
        <v>93</v>
      </c>
      <c r="D49" t="s">
        <v>9874</v>
      </c>
      <c r="E49">
        <v>54</v>
      </c>
    </row>
    <row r="50" spans="1:5" x14ac:dyDescent="0.25">
      <c r="A50" t="s">
        <v>9930</v>
      </c>
      <c r="B50" t="s">
        <v>72</v>
      </c>
      <c r="C50" t="s">
        <v>93</v>
      </c>
      <c r="D50" t="s">
        <v>9886</v>
      </c>
      <c r="E50">
        <v>55</v>
      </c>
    </row>
    <row r="51" spans="1:5" x14ac:dyDescent="0.25">
      <c r="A51" t="s">
        <v>9931</v>
      </c>
      <c r="B51" t="s">
        <v>72</v>
      </c>
      <c r="C51" t="s">
        <v>93</v>
      </c>
      <c r="D51" t="s">
        <v>9888</v>
      </c>
      <c r="E51">
        <v>197</v>
      </c>
    </row>
    <row r="52" spans="1:5" x14ac:dyDescent="0.25">
      <c r="A52" t="s">
        <v>9932</v>
      </c>
      <c r="B52" t="s">
        <v>72</v>
      </c>
      <c r="C52" t="s">
        <v>94</v>
      </c>
      <c r="D52" t="s">
        <v>9840</v>
      </c>
      <c r="E52">
        <v>3</v>
      </c>
    </row>
    <row r="53" spans="1:5" x14ac:dyDescent="0.25">
      <c r="A53" t="s">
        <v>9933</v>
      </c>
      <c r="B53" t="s">
        <v>72</v>
      </c>
      <c r="C53" t="s">
        <v>94</v>
      </c>
      <c r="D53" t="s">
        <v>9844</v>
      </c>
      <c r="E53">
        <v>3</v>
      </c>
    </row>
    <row r="54" spans="1:5" x14ac:dyDescent="0.25">
      <c r="A54" t="s">
        <v>9934</v>
      </c>
      <c r="B54" t="s">
        <v>72</v>
      </c>
      <c r="C54" t="s">
        <v>94</v>
      </c>
      <c r="D54" t="s">
        <v>9846</v>
      </c>
      <c r="E54">
        <v>1</v>
      </c>
    </row>
    <row r="55" spans="1:5" x14ac:dyDescent="0.25">
      <c r="A55" t="s">
        <v>9935</v>
      </c>
      <c r="B55" t="s">
        <v>72</v>
      </c>
      <c r="C55" t="s">
        <v>94</v>
      </c>
      <c r="D55" t="s">
        <v>9848</v>
      </c>
      <c r="E55">
        <v>1</v>
      </c>
    </row>
    <row r="56" spans="1:5" x14ac:dyDescent="0.25">
      <c r="A56" t="s">
        <v>9936</v>
      </c>
      <c r="B56" t="s">
        <v>72</v>
      </c>
      <c r="C56" t="s">
        <v>94</v>
      </c>
      <c r="D56" t="s">
        <v>9854</v>
      </c>
      <c r="E56">
        <v>2</v>
      </c>
    </row>
    <row r="57" spans="1:5" x14ac:dyDescent="0.25">
      <c r="A57" t="s">
        <v>9937</v>
      </c>
      <c r="B57" t="s">
        <v>72</v>
      </c>
      <c r="C57" t="s">
        <v>94</v>
      </c>
      <c r="D57" t="s">
        <v>9862</v>
      </c>
      <c r="E57">
        <v>1</v>
      </c>
    </row>
    <row r="58" spans="1:5" x14ac:dyDescent="0.25">
      <c r="A58" t="s">
        <v>9938</v>
      </c>
      <c r="B58" t="s">
        <v>72</v>
      </c>
      <c r="C58" t="s">
        <v>94</v>
      </c>
      <c r="D58" t="s">
        <v>9870</v>
      </c>
      <c r="E58">
        <v>1</v>
      </c>
    </row>
    <row r="59" spans="1:5" x14ac:dyDescent="0.25">
      <c r="A59" t="s">
        <v>9939</v>
      </c>
      <c r="B59" t="s">
        <v>72</v>
      </c>
      <c r="C59" t="s">
        <v>94</v>
      </c>
      <c r="D59" t="s">
        <v>9872</v>
      </c>
      <c r="E59">
        <v>8</v>
      </c>
    </row>
    <row r="60" spans="1:5" x14ac:dyDescent="0.25">
      <c r="A60" t="s">
        <v>9940</v>
      </c>
      <c r="B60" t="s">
        <v>72</v>
      </c>
      <c r="C60" t="s">
        <v>94</v>
      </c>
      <c r="D60" t="s">
        <v>9874</v>
      </c>
      <c r="E60">
        <v>108</v>
      </c>
    </row>
    <row r="61" spans="1:5" x14ac:dyDescent="0.25">
      <c r="A61" t="s">
        <v>9941</v>
      </c>
      <c r="B61" t="s">
        <v>72</v>
      </c>
      <c r="C61" t="s">
        <v>94</v>
      </c>
      <c r="D61" t="s">
        <v>9880</v>
      </c>
      <c r="E61">
        <v>1</v>
      </c>
    </row>
    <row r="62" spans="1:5" x14ac:dyDescent="0.25">
      <c r="A62" t="s">
        <v>9942</v>
      </c>
      <c r="B62" t="s">
        <v>72</v>
      </c>
      <c r="C62" t="s">
        <v>94</v>
      </c>
      <c r="D62" t="s">
        <v>9886</v>
      </c>
      <c r="E62">
        <v>124</v>
      </c>
    </row>
    <row r="63" spans="1:5" x14ac:dyDescent="0.25">
      <c r="A63" t="s">
        <v>9943</v>
      </c>
      <c r="B63" t="s">
        <v>72</v>
      </c>
      <c r="C63" t="s">
        <v>94</v>
      </c>
      <c r="D63" t="s">
        <v>9888</v>
      </c>
      <c r="E63">
        <v>435</v>
      </c>
    </row>
    <row r="64" spans="1:5" x14ac:dyDescent="0.25">
      <c r="A64" t="s">
        <v>9944</v>
      </c>
      <c r="B64" t="s">
        <v>72</v>
      </c>
      <c r="C64" t="s">
        <v>94</v>
      </c>
      <c r="D64" t="s">
        <v>9892</v>
      </c>
      <c r="E64">
        <v>3</v>
      </c>
    </row>
    <row r="65" spans="1:5" x14ac:dyDescent="0.25">
      <c r="A65" t="s">
        <v>9945</v>
      </c>
      <c r="B65" t="s">
        <v>72</v>
      </c>
      <c r="C65" t="s">
        <v>94</v>
      </c>
      <c r="D65" t="s">
        <v>9894</v>
      </c>
      <c r="E65">
        <v>1</v>
      </c>
    </row>
    <row r="66" spans="1:5" x14ac:dyDescent="0.25">
      <c r="A66" t="s">
        <v>9946</v>
      </c>
      <c r="B66" t="s">
        <v>72</v>
      </c>
      <c r="C66" t="s">
        <v>94</v>
      </c>
      <c r="D66" t="s">
        <v>9910</v>
      </c>
      <c r="E66">
        <v>2</v>
      </c>
    </row>
    <row r="67" spans="1:5" x14ac:dyDescent="0.25">
      <c r="A67" t="s">
        <v>9947</v>
      </c>
      <c r="B67" t="s">
        <v>72</v>
      </c>
      <c r="C67" t="s">
        <v>94</v>
      </c>
      <c r="D67" t="s">
        <v>9914</v>
      </c>
      <c r="E67">
        <v>3</v>
      </c>
    </row>
    <row r="68" spans="1:5" x14ac:dyDescent="0.25">
      <c r="A68" t="s">
        <v>9948</v>
      </c>
      <c r="B68" t="s">
        <v>72</v>
      </c>
      <c r="C68" t="s">
        <v>94</v>
      </c>
      <c r="D68" t="s">
        <v>9926</v>
      </c>
      <c r="E68">
        <v>3</v>
      </c>
    </row>
    <row r="69" spans="1:5" x14ac:dyDescent="0.25">
      <c r="A69" t="s">
        <v>16239</v>
      </c>
      <c r="B69" t="s">
        <v>72</v>
      </c>
      <c r="C69" t="s">
        <v>95</v>
      </c>
      <c r="D69" t="s">
        <v>9836</v>
      </c>
      <c r="E69">
        <v>1</v>
      </c>
    </row>
    <row r="70" spans="1:5" x14ac:dyDescent="0.25">
      <c r="A70" t="s">
        <v>16240</v>
      </c>
      <c r="B70" t="s">
        <v>72</v>
      </c>
      <c r="C70" t="s">
        <v>95</v>
      </c>
      <c r="D70" t="s">
        <v>9860</v>
      </c>
      <c r="E70">
        <v>1</v>
      </c>
    </row>
    <row r="71" spans="1:5" x14ac:dyDescent="0.25">
      <c r="A71" t="s">
        <v>9949</v>
      </c>
      <c r="B71" t="s">
        <v>72</v>
      </c>
      <c r="C71" t="s">
        <v>95</v>
      </c>
      <c r="D71" t="s">
        <v>9862</v>
      </c>
      <c r="E71">
        <v>2</v>
      </c>
    </row>
    <row r="72" spans="1:5" x14ac:dyDescent="0.25">
      <c r="A72" t="s">
        <v>9950</v>
      </c>
      <c r="B72" t="s">
        <v>72</v>
      </c>
      <c r="C72" t="s">
        <v>95</v>
      </c>
      <c r="D72" t="s">
        <v>9868</v>
      </c>
      <c r="E72">
        <v>3</v>
      </c>
    </row>
    <row r="73" spans="1:5" x14ac:dyDescent="0.25">
      <c r="A73" t="s">
        <v>16241</v>
      </c>
      <c r="B73" t="s">
        <v>72</v>
      </c>
      <c r="C73" t="s">
        <v>95</v>
      </c>
      <c r="D73" t="s">
        <v>9870</v>
      </c>
      <c r="E73">
        <v>1</v>
      </c>
    </row>
    <row r="74" spans="1:5" x14ac:dyDescent="0.25">
      <c r="A74" t="s">
        <v>9951</v>
      </c>
      <c r="B74" t="s">
        <v>72</v>
      </c>
      <c r="C74" t="s">
        <v>95</v>
      </c>
      <c r="D74" t="s">
        <v>9872</v>
      </c>
      <c r="E74">
        <v>3</v>
      </c>
    </row>
    <row r="75" spans="1:5" x14ac:dyDescent="0.25">
      <c r="A75" t="s">
        <v>9952</v>
      </c>
      <c r="B75" t="s">
        <v>72</v>
      </c>
      <c r="C75" t="s">
        <v>95</v>
      </c>
      <c r="D75" t="s">
        <v>9874</v>
      </c>
      <c r="E75">
        <v>68</v>
      </c>
    </row>
    <row r="76" spans="1:5" x14ac:dyDescent="0.25">
      <c r="A76" t="s">
        <v>9953</v>
      </c>
      <c r="B76" t="s">
        <v>72</v>
      </c>
      <c r="C76" t="s">
        <v>95</v>
      </c>
      <c r="D76" t="s">
        <v>9878</v>
      </c>
      <c r="E76">
        <v>3</v>
      </c>
    </row>
    <row r="77" spans="1:5" x14ac:dyDescent="0.25">
      <c r="A77" t="s">
        <v>16242</v>
      </c>
      <c r="B77" t="s">
        <v>72</v>
      </c>
      <c r="C77" t="s">
        <v>95</v>
      </c>
      <c r="D77" t="s">
        <v>9880</v>
      </c>
      <c r="E77">
        <v>1</v>
      </c>
    </row>
    <row r="78" spans="1:5" x14ac:dyDescent="0.25">
      <c r="A78" t="s">
        <v>9954</v>
      </c>
      <c r="B78" t="s">
        <v>72</v>
      </c>
      <c r="C78" t="s">
        <v>95</v>
      </c>
      <c r="D78" t="s">
        <v>9884</v>
      </c>
      <c r="E78">
        <v>2</v>
      </c>
    </row>
    <row r="79" spans="1:5" x14ac:dyDescent="0.25">
      <c r="A79" t="s">
        <v>9955</v>
      </c>
      <c r="B79" t="s">
        <v>72</v>
      </c>
      <c r="C79" t="s">
        <v>95</v>
      </c>
      <c r="D79" t="s">
        <v>9886</v>
      </c>
      <c r="E79">
        <v>73</v>
      </c>
    </row>
    <row r="80" spans="1:5" x14ac:dyDescent="0.25">
      <c r="A80" t="s">
        <v>9956</v>
      </c>
      <c r="B80" t="s">
        <v>72</v>
      </c>
      <c r="C80" t="s">
        <v>95</v>
      </c>
      <c r="D80" t="s">
        <v>9888</v>
      </c>
      <c r="E80">
        <v>216</v>
      </c>
    </row>
    <row r="81" spans="1:5" x14ac:dyDescent="0.25">
      <c r="A81" t="s">
        <v>9957</v>
      </c>
      <c r="B81" t="s">
        <v>72</v>
      </c>
      <c r="C81" t="s">
        <v>95</v>
      </c>
      <c r="D81" t="s">
        <v>9892</v>
      </c>
      <c r="E81">
        <v>2</v>
      </c>
    </row>
    <row r="82" spans="1:5" x14ac:dyDescent="0.25">
      <c r="A82" t="s">
        <v>9958</v>
      </c>
      <c r="B82" t="s">
        <v>72</v>
      </c>
      <c r="C82" t="s">
        <v>95</v>
      </c>
      <c r="D82" t="s">
        <v>9894</v>
      </c>
      <c r="E82">
        <v>2</v>
      </c>
    </row>
    <row r="83" spans="1:5" x14ac:dyDescent="0.25">
      <c r="A83" t="s">
        <v>9959</v>
      </c>
      <c r="B83" t="s">
        <v>72</v>
      </c>
      <c r="C83" t="s">
        <v>95</v>
      </c>
      <c r="D83" t="s">
        <v>9906</v>
      </c>
      <c r="E83">
        <v>2</v>
      </c>
    </row>
    <row r="84" spans="1:5" x14ac:dyDescent="0.25">
      <c r="A84" t="s">
        <v>16243</v>
      </c>
      <c r="B84" t="s">
        <v>72</v>
      </c>
      <c r="C84" t="s">
        <v>95</v>
      </c>
      <c r="D84" t="s">
        <v>9914</v>
      </c>
      <c r="E84">
        <v>1</v>
      </c>
    </row>
    <row r="85" spans="1:5" x14ac:dyDescent="0.25">
      <c r="A85" t="s">
        <v>9960</v>
      </c>
      <c r="B85" t="s">
        <v>72</v>
      </c>
      <c r="C85" t="s">
        <v>95</v>
      </c>
      <c r="D85" t="s">
        <v>9918</v>
      </c>
      <c r="E85">
        <v>2</v>
      </c>
    </row>
    <row r="86" spans="1:5" x14ac:dyDescent="0.25">
      <c r="A86" t="s">
        <v>9961</v>
      </c>
      <c r="B86" t="s">
        <v>72</v>
      </c>
      <c r="C86" t="s">
        <v>95</v>
      </c>
      <c r="D86" t="s">
        <v>9926</v>
      </c>
      <c r="E86">
        <v>3</v>
      </c>
    </row>
    <row r="87" spans="1:5" x14ac:dyDescent="0.25">
      <c r="A87" t="s">
        <v>9962</v>
      </c>
      <c r="B87" t="s">
        <v>72</v>
      </c>
      <c r="C87" t="s">
        <v>96</v>
      </c>
      <c r="D87" t="s">
        <v>9840</v>
      </c>
      <c r="E87">
        <v>2</v>
      </c>
    </row>
    <row r="88" spans="1:5" x14ac:dyDescent="0.25">
      <c r="A88" t="s">
        <v>9963</v>
      </c>
      <c r="B88" t="s">
        <v>72</v>
      </c>
      <c r="C88" t="s">
        <v>96</v>
      </c>
      <c r="D88" t="s">
        <v>9854</v>
      </c>
      <c r="E88">
        <v>1</v>
      </c>
    </row>
    <row r="89" spans="1:5" x14ac:dyDescent="0.25">
      <c r="A89" t="s">
        <v>9964</v>
      </c>
      <c r="B89" t="s">
        <v>72</v>
      </c>
      <c r="C89" t="s">
        <v>96</v>
      </c>
      <c r="D89" t="s">
        <v>9866</v>
      </c>
      <c r="E89">
        <v>1</v>
      </c>
    </row>
    <row r="90" spans="1:5" x14ac:dyDescent="0.25">
      <c r="A90" t="s">
        <v>9965</v>
      </c>
      <c r="B90" t="s">
        <v>72</v>
      </c>
      <c r="C90" t="s">
        <v>96</v>
      </c>
      <c r="D90" t="s">
        <v>9872</v>
      </c>
      <c r="E90">
        <v>4</v>
      </c>
    </row>
    <row r="91" spans="1:5" x14ac:dyDescent="0.25">
      <c r="A91" t="s">
        <v>9966</v>
      </c>
      <c r="B91" t="s">
        <v>72</v>
      </c>
      <c r="C91" t="s">
        <v>96</v>
      </c>
      <c r="D91" t="s">
        <v>9874</v>
      </c>
      <c r="E91">
        <v>52</v>
      </c>
    </row>
    <row r="92" spans="1:5" x14ac:dyDescent="0.25">
      <c r="A92" t="s">
        <v>9967</v>
      </c>
      <c r="B92" t="s">
        <v>72</v>
      </c>
      <c r="C92" t="s">
        <v>96</v>
      </c>
      <c r="D92" t="s">
        <v>9886</v>
      </c>
      <c r="E92">
        <v>58</v>
      </c>
    </row>
    <row r="93" spans="1:5" x14ac:dyDescent="0.25">
      <c r="A93" t="s">
        <v>9968</v>
      </c>
      <c r="B93" t="s">
        <v>72</v>
      </c>
      <c r="C93" t="s">
        <v>96</v>
      </c>
      <c r="D93" t="s">
        <v>9888</v>
      </c>
      <c r="E93">
        <v>190</v>
      </c>
    </row>
    <row r="94" spans="1:5" x14ac:dyDescent="0.25">
      <c r="A94" t="s">
        <v>9969</v>
      </c>
      <c r="B94" t="s">
        <v>72</v>
      </c>
      <c r="C94" t="s">
        <v>96</v>
      </c>
      <c r="D94" t="s">
        <v>9914</v>
      </c>
      <c r="E94">
        <v>1</v>
      </c>
    </row>
    <row r="95" spans="1:5" x14ac:dyDescent="0.25">
      <c r="A95" t="s">
        <v>9970</v>
      </c>
      <c r="B95" t="s">
        <v>72</v>
      </c>
      <c r="C95" t="s">
        <v>96</v>
      </c>
      <c r="D95" t="s">
        <v>9926</v>
      </c>
      <c r="E95">
        <v>1</v>
      </c>
    </row>
    <row r="96" spans="1:5" x14ac:dyDescent="0.25">
      <c r="A96" t="s">
        <v>9971</v>
      </c>
      <c r="B96" t="s">
        <v>72</v>
      </c>
      <c r="C96" t="s">
        <v>97</v>
      </c>
      <c r="D96" t="s">
        <v>9844</v>
      </c>
      <c r="E96">
        <v>1</v>
      </c>
    </row>
    <row r="97" spans="1:5" x14ac:dyDescent="0.25">
      <c r="A97" t="s">
        <v>9972</v>
      </c>
      <c r="B97" t="s">
        <v>72</v>
      </c>
      <c r="C97" t="s">
        <v>97</v>
      </c>
      <c r="D97" t="s">
        <v>9872</v>
      </c>
      <c r="E97">
        <v>1</v>
      </c>
    </row>
    <row r="98" spans="1:5" x14ac:dyDescent="0.25">
      <c r="A98" t="s">
        <v>9973</v>
      </c>
      <c r="B98" t="s">
        <v>72</v>
      </c>
      <c r="C98" t="s">
        <v>97</v>
      </c>
      <c r="D98" t="s">
        <v>9874</v>
      </c>
      <c r="E98">
        <v>38</v>
      </c>
    </row>
    <row r="99" spans="1:5" x14ac:dyDescent="0.25">
      <c r="A99" t="s">
        <v>9974</v>
      </c>
      <c r="B99" t="s">
        <v>72</v>
      </c>
      <c r="C99" t="s">
        <v>97</v>
      </c>
      <c r="D99" t="s">
        <v>9886</v>
      </c>
      <c r="E99">
        <v>38</v>
      </c>
    </row>
    <row r="100" spans="1:5" x14ac:dyDescent="0.25">
      <c r="A100" t="s">
        <v>9975</v>
      </c>
      <c r="B100" t="s">
        <v>72</v>
      </c>
      <c r="C100" t="s">
        <v>97</v>
      </c>
      <c r="D100" t="s">
        <v>9888</v>
      </c>
      <c r="E100">
        <v>187</v>
      </c>
    </row>
    <row r="101" spans="1:5" x14ac:dyDescent="0.25">
      <c r="A101" t="s">
        <v>9976</v>
      </c>
      <c r="B101" t="s">
        <v>72</v>
      </c>
      <c r="C101" t="s">
        <v>98</v>
      </c>
      <c r="D101" t="s">
        <v>9840</v>
      </c>
      <c r="E101">
        <v>1</v>
      </c>
    </row>
    <row r="102" spans="1:5" x14ac:dyDescent="0.25">
      <c r="A102" t="s">
        <v>9977</v>
      </c>
      <c r="B102" t="s">
        <v>72</v>
      </c>
      <c r="C102" t="s">
        <v>98</v>
      </c>
      <c r="D102" t="s">
        <v>9850</v>
      </c>
      <c r="E102">
        <v>1</v>
      </c>
    </row>
    <row r="103" spans="1:5" x14ac:dyDescent="0.25">
      <c r="A103" t="s">
        <v>9978</v>
      </c>
      <c r="B103" t="s">
        <v>72</v>
      </c>
      <c r="C103" t="s">
        <v>98</v>
      </c>
      <c r="D103" t="s">
        <v>9854</v>
      </c>
      <c r="E103">
        <v>2</v>
      </c>
    </row>
    <row r="104" spans="1:5" x14ac:dyDescent="0.25">
      <c r="A104" t="s">
        <v>9979</v>
      </c>
      <c r="B104" t="s">
        <v>72</v>
      </c>
      <c r="C104" t="s">
        <v>98</v>
      </c>
      <c r="D104" t="s">
        <v>9862</v>
      </c>
      <c r="E104">
        <v>1</v>
      </c>
    </row>
    <row r="105" spans="1:5" x14ac:dyDescent="0.25">
      <c r="A105" t="s">
        <v>9980</v>
      </c>
      <c r="B105" t="s">
        <v>72</v>
      </c>
      <c r="C105" t="s">
        <v>98</v>
      </c>
      <c r="D105" t="s">
        <v>9872</v>
      </c>
      <c r="E105">
        <v>4</v>
      </c>
    </row>
    <row r="106" spans="1:5" x14ac:dyDescent="0.25">
      <c r="A106" t="s">
        <v>9981</v>
      </c>
      <c r="B106" t="s">
        <v>72</v>
      </c>
      <c r="C106" t="s">
        <v>98</v>
      </c>
      <c r="D106" t="s">
        <v>9874</v>
      </c>
      <c r="E106">
        <v>115</v>
      </c>
    </row>
    <row r="107" spans="1:5" x14ac:dyDescent="0.25">
      <c r="A107" t="s">
        <v>9982</v>
      </c>
      <c r="B107" t="s">
        <v>72</v>
      </c>
      <c r="C107" t="s">
        <v>98</v>
      </c>
      <c r="D107" t="s">
        <v>9880</v>
      </c>
      <c r="E107">
        <v>1</v>
      </c>
    </row>
    <row r="108" spans="1:5" x14ac:dyDescent="0.25">
      <c r="A108" t="s">
        <v>9983</v>
      </c>
      <c r="B108" t="s">
        <v>72</v>
      </c>
      <c r="C108" t="s">
        <v>98</v>
      </c>
      <c r="D108" t="s">
        <v>9886</v>
      </c>
      <c r="E108">
        <v>126</v>
      </c>
    </row>
    <row r="109" spans="1:5" x14ac:dyDescent="0.25">
      <c r="A109" t="s">
        <v>9984</v>
      </c>
      <c r="B109" t="s">
        <v>72</v>
      </c>
      <c r="C109" t="s">
        <v>98</v>
      </c>
      <c r="D109" t="s">
        <v>9888</v>
      </c>
      <c r="E109">
        <v>445</v>
      </c>
    </row>
    <row r="110" spans="1:5" x14ac:dyDescent="0.25">
      <c r="A110" t="s">
        <v>9985</v>
      </c>
      <c r="B110" t="s">
        <v>72</v>
      </c>
      <c r="C110" t="s">
        <v>98</v>
      </c>
      <c r="D110" t="s">
        <v>9892</v>
      </c>
      <c r="E110">
        <v>3</v>
      </c>
    </row>
    <row r="111" spans="1:5" x14ac:dyDescent="0.25">
      <c r="A111" t="s">
        <v>9986</v>
      </c>
      <c r="B111" t="s">
        <v>72</v>
      </c>
      <c r="C111" t="s">
        <v>98</v>
      </c>
      <c r="D111" t="s">
        <v>9910</v>
      </c>
      <c r="E111">
        <v>2</v>
      </c>
    </row>
    <row r="112" spans="1:5" x14ac:dyDescent="0.25">
      <c r="A112" t="s">
        <v>9987</v>
      </c>
      <c r="B112" t="s">
        <v>72</v>
      </c>
      <c r="C112" t="s">
        <v>98</v>
      </c>
      <c r="D112" t="s">
        <v>9912</v>
      </c>
      <c r="E112">
        <v>2</v>
      </c>
    </row>
    <row r="113" spans="1:5" x14ac:dyDescent="0.25">
      <c r="A113" t="s">
        <v>9988</v>
      </c>
      <c r="B113" t="s">
        <v>72</v>
      </c>
      <c r="C113" t="s">
        <v>98</v>
      </c>
      <c r="D113" t="s">
        <v>9914</v>
      </c>
      <c r="E113">
        <v>1</v>
      </c>
    </row>
    <row r="114" spans="1:5" x14ac:dyDescent="0.25">
      <c r="A114" t="s">
        <v>9989</v>
      </c>
      <c r="B114" t="s">
        <v>72</v>
      </c>
      <c r="C114" t="s">
        <v>98</v>
      </c>
      <c r="D114" t="s">
        <v>9916</v>
      </c>
      <c r="E114">
        <v>1</v>
      </c>
    </row>
    <row r="115" spans="1:5" x14ac:dyDescent="0.25">
      <c r="A115" t="s">
        <v>9990</v>
      </c>
      <c r="B115" t="s">
        <v>72</v>
      </c>
      <c r="C115" t="s">
        <v>98</v>
      </c>
      <c r="D115" t="s">
        <v>9918</v>
      </c>
      <c r="E115">
        <v>1</v>
      </c>
    </row>
    <row r="116" spans="1:5" x14ac:dyDescent="0.25">
      <c r="A116" t="s">
        <v>9991</v>
      </c>
      <c r="B116" t="s">
        <v>72</v>
      </c>
      <c r="C116" t="s">
        <v>98</v>
      </c>
      <c r="D116" t="s">
        <v>9926</v>
      </c>
      <c r="E116">
        <v>3</v>
      </c>
    </row>
    <row r="117" spans="1:5" x14ac:dyDescent="0.25">
      <c r="A117" t="s">
        <v>9992</v>
      </c>
      <c r="B117" t="s">
        <v>72</v>
      </c>
      <c r="C117" t="s">
        <v>99</v>
      </c>
      <c r="D117" t="s">
        <v>9836</v>
      </c>
      <c r="E117">
        <v>2</v>
      </c>
    </row>
    <row r="118" spans="1:5" x14ac:dyDescent="0.25">
      <c r="A118" t="s">
        <v>9993</v>
      </c>
      <c r="B118" t="s">
        <v>72</v>
      </c>
      <c r="C118" t="s">
        <v>99</v>
      </c>
      <c r="D118" t="s">
        <v>9840</v>
      </c>
      <c r="E118">
        <v>11</v>
      </c>
    </row>
    <row r="119" spans="1:5" x14ac:dyDescent="0.25">
      <c r="A119" t="s">
        <v>9994</v>
      </c>
      <c r="B119" t="s">
        <v>72</v>
      </c>
      <c r="C119" t="s">
        <v>99</v>
      </c>
      <c r="D119" t="s">
        <v>9844</v>
      </c>
      <c r="E119">
        <v>1</v>
      </c>
    </row>
    <row r="120" spans="1:5" x14ac:dyDescent="0.25">
      <c r="A120" t="s">
        <v>9995</v>
      </c>
      <c r="B120" t="s">
        <v>72</v>
      </c>
      <c r="C120" t="s">
        <v>99</v>
      </c>
      <c r="D120" t="s">
        <v>9850</v>
      </c>
      <c r="E120">
        <v>1</v>
      </c>
    </row>
    <row r="121" spans="1:5" x14ac:dyDescent="0.25">
      <c r="A121" t="s">
        <v>9996</v>
      </c>
      <c r="B121" t="s">
        <v>72</v>
      </c>
      <c r="C121" t="s">
        <v>99</v>
      </c>
      <c r="D121" t="s">
        <v>9854</v>
      </c>
      <c r="E121">
        <v>15</v>
      </c>
    </row>
    <row r="122" spans="1:5" x14ac:dyDescent="0.25">
      <c r="A122" t="s">
        <v>9997</v>
      </c>
      <c r="B122" t="s">
        <v>72</v>
      </c>
      <c r="C122" t="s">
        <v>99</v>
      </c>
      <c r="D122" t="s">
        <v>9856</v>
      </c>
      <c r="E122">
        <v>2</v>
      </c>
    </row>
    <row r="123" spans="1:5" x14ac:dyDescent="0.25">
      <c r="A123" t="s">
        <v>9998</v>
      </c>
      <c r="B123" t="s">
        <v>72</v>
      </c>
      <c r="C123" t="s">
        <v>99</v>
      </c>
      <c r="D123" t="s">
        <v>9858</v>
      </c>
      <c r="E123">
        <v>1</v>
      </c>
    </row>
    <row r="124" spans="1:5" x14ac:dyDescent="0.25">
      <c r="A124" t="s">
        <v>9999</v>
      </c>
      <c r="B124" t="s">
        <v>72</v>
      </c>
      <c r="C124" t="s">
        <v>99</v>
      </c>
      <c r="D124" t="s">
        <v>9860</v>
      </c>
      <c r="E124">
        <v>3</v>
      </c>
    </row>
    <row r="125" spans="1:5" x14ac:dyDescent="0.25">
      <c r="A125" t="s">
        <v>10000</v>
      </c>
      <c r="B125" t="s">
        <v>72</v>
      </c>
      <c r="C125" t="s">
        <v>99</v>
      </c>
      <c r="D125" t="s">
        <v>9862</v>
      </c>
      <c r="E125">
        <v>4</v>
      </c>
    </row>
    <row r="126" spans="1:5" x14ac:dyDescent="0.25">
      <c r="A126" t="s">
        <v>10001</v>
      </c>
      <c r="B126" t="s">
        <v>72</v>
      </c>
      <c r="C126" t="s">
        <v>99</v>
      </c>
      <c r="D126" t="s">
        <v>9868</v>
      </c>
      <c r="E126">
        <v>2</v>
      </c>
    </row>
    <row r="127" spans="1:5" x14ac:dyDescent="0.25">
      <c r="A127" t="s">
        <v>10002</v>
      </c>
      <c r="B127" t="s">
        <v>72</v>
      </c>
      <c r="C127" t="s">
        <v>99</v>
      </c>
      <c r="D127" t="s">
        <v>9870</v>
      </c>
      <c r="E127">
        <v>1</v>
      </c>
    </row>
    <row r="128" spans="1:5" x14ac:dyDescent="0.25">
      <c r="A128" t="s">
        <v>10003</v>
      </c>
      <c r="B128" t="s">
        <v>72</v>
      </c>
      <c r="C128" t="s">
        <v>99</v>
      </c>
      <c r="D128" t="s">
        <v>9872</v>
      </c>
      <c r="E128">
        <v>30</v>
      </c>
    </row>
    <row r="129" spans="1:5" x14ac:dyDescent="0.25">
      <c r="A129" t="s">
        <v>10004</v>
      </c>
      <c r="B129" t="s">
        <v>72</v>
      </c>
      <c r="C129" t="s">
        <v>99</v>
      </c>
      <c r="D129" t="s">
        <v>9874</v>
      </c>
      <c r="E129">
        <v>211</v>
      </c>
    </row>
    <row r="130" spans="1:5" x14ac:dyDescent="0.25">
      <c r="A130" t="s">
        <v>10005</v>
      </c>
      <c r="B130" t="s">
        <v>72</v>
      </c>
      <c r="C130" t="s">
        <v>99</v>
      </c>
      <c r="D130" t="s">
        <v>9878</v>
      </c>
      <c r="E130">
        <v>2</v>
      </c>
    </row>
    <row r="131" spans="1:5" x14ac:dyDescent="0.25">
      <c r="A131" t="s">
        <v>10006</v>
      </c>
      <c r="B131" t="s">
        <v>72</v>
      </c>
      <c r="C131" t="s">
        <v>99</v>
      </c>
      <c r="D131" t="s">
        <v>9880</v>
      </c>
      <c r="E131">
        <v>5</v>
      </c>
    </row>
    <row r="132" spans="1:5" x14ac:dyDescent="0.25">
      <c r="A132" t="s">
        <v>10007</v>
      </c>
      <c r="B132" t="s">
        <v>72</v>
      </c>
      <c r="C132" t="s">
        <v>99</v>
      </c>
      <c r="D132" t="s">
        <v>9884</v>
      </c>
      <c r="E132">
        <v>1</v>
      </c>
    </row>
    <row r="133" spans="1:5" x14ac:dyDescent="0.25">
      <c r="A133" t="s">
        <v>10008</v>
      </c>
      <c r="B133" t="s">
        <v>72</v>
      </c>
      <c r="C133" t="s">
        <v>99</v>
      </c>
      <c r="D133" t="s">
        <v>9886</v>
      </c>
      <c r="E133">
        <v>230</v>
      </c>
    </row>
    <row r="134" spans="1:5" x14ac:dyDescent="0.25">
      <c r="A134" t="s">
        <v>10009</v>
      </c>
      <c r="B134" t="s">
        <v>72</v>
      </c>
      <c r="C134" t="s">
        <v>99</v>
      </c>
      <c r="D134" t="s">
        <v>9888</v>
      </c>
      <c r="E134">
        <v>871</v>
      </c>
    </row>
    <row r="135" spans="1:5" x14ac:dyDescent="0.25">
      <c r="A135" t="s">
        <v>10010</v>
      </c>
      <c r="B135" t="s">
        <v>72</v>
      </c>
      <c r="C135" t="s">
        <v>99</v>
      </c>
      <c r="D135" t="s">
        <v>9892</v>
      </c>
      <c r="E135">
        <v>11</v>
      </c>
    </row>
    <row r="136" spans="1:5" x14ac:dyDescent="0.25">
      <c r="A136" t="s">
        <v>10011</v>
      </c>
      <c r="B136" t="s">
        <v>72</v>
      </c>
      <c r="C136" t="s">
        <v>99</v>
      </c>
      <c r="D136" t="s">
        <v>9894</v>
      </c>
      <c r="E136">
        <v>1</v>
      </c>
    </row>
    <row r="137" spans="1:5" x14ac:dyDescent="0.25">
      <c r="A137" t="s">
        <v>10012</v>
      </c>
      <c r="B137" t="s">
        <v>72</v>
      </c>
      <c r="C137" t="s">
        <v>99</v>
      </c>
      <c r="D137" t="s">
        <v>9906</v>
      </c>
      <c r="E137">
        <v>1</v>
      </c>
    </row>
    <row r="138" spans="1:5" x14ac:dyDescent="0.25">
      <c r="A138" t="s">
        <v>10013</v>
      </c>
      <c r="B138" t="s">
        <v>72</v>
      </c>
      <c r="C138" t="s">
        <v>99</v>
      </c>
      <c r="D138" t="s">
        <v>9910</v>
      </c>
      <c r="E138">
        <v>4</v>
      </c>
    </row>
    <row r="139" spans="1:5" x14ac:dyDescent="0.25">
      <c r="A139" t="s">
        <v>10014</v>
      </c>
      <c r="B139" t="s">
        <v>72</v>
      </c>
      <c r="C139" t="s">
        <v>99</v>
      </c>
      <c r="D139" t="s">
        <v>9912</v>
      </c>
      <c r="E139">
        <v>1</v>
      </c>
    </row>
    <row r="140" spans="1:5" x14ac:dyDescent="0.25">
      <c r="A140" t="s">
        <v>10015</v>
      </c>
      <c r="B140" t="s">
        <v>72</v>
      </c>
      <c r="C140" t="s">
        <v>99</v>
      </c>
      <c r="D140" t="s">
        <v>9914</v>
      </c>
      <c r="E140">
        <v>2</v>
      </c>
    </row>
    <row r="141" spans="1:5" x14ac:dyDescent="0.25">
      <c r="A141" t="s">
        <v>10016</v>
      </c>
      <c r="B141" t="s">
        <v>72</v>
      </c>
      <c r="C141" t="s">
        <v>99</v>
      </c>
      <c r="D141" t="s">
        <v>9916</v>
      </c>
      <c r="E141">
        <v>1</v>
      </c>
    </row>
    <row r="142" spans="1:5" x14ac:dyDescent="0.25">
      <c r="A142" t="s">
        <v>10017</v>
      </c>
      <c r="B142" t="s">
        <v>72</v>
      </c>
      <c r="C142" t="s">
        <v>99</v>
      </c>
      <c r="D142" t="s">
        <v>9918</v>
      </c>
      <c r="E142">
        <v>1</v>
      </c>
    </row>
    <row r="143" spans="1:5" x14ac:dyDescent="0.25">
      <c r="A143" t="s">
        <v>10018</v>
      </c>
      <c r="B143" t="s">
        <v>72</v>
      </c>
      <c r="C143" t="s">
        <v>99</v>
      </c>
      <c r="D143" t="s">
        <v>9926</v>
      </c>
      <c r="E143">
        <v>17</v>
      </c>
    </row>
    <row r="144" spans="1:5" x14ac:dyDescent="0.25">
      <c r="A144" t="s">
        <v>10019</v>
      </c>
      <c r="B144" t="s">
        <v>72</v>
      </c>
      <c r="C144" t="s">
        <v>100</v>
      </c>
      <c r="D144" t="s">
        <v>9854</v>
      </c>
      <c r="E144">
        <v>1</v>
      </c>
    </row>
    <row r="145" spans="1:5" x14ac:dyDescent="0.25">
      <c r="A145" t="s">
        <v>10020</v>
      </c>
      <c r="B145" t="s">
        <v>72</v>
      </c>
      <c r="C145" t="s">
        <v>100</v>
      </c>
      <c r="D145" t="s">
        <v>9858</v>
      </c>
      <c r="E145">
        <v>1</v>
      </c>
    </row>
    <row r="146" spans="1:5" x14ac:dyDescent="0.25">
      <c r="A146" t="s">
        <v>10021</v>
      </c>
      <c r="B146" t="s">
        <v>72</v>
      </c>
      <c r="C146" t="s">
        <v>100</v>
      </c>
      <c r="D146" t="s">
        <v>9872</v>
      </c>
      <c r="E146">
        <v>2</v>
      </c>
    </row>
    <row r="147" spans="1:5" x14ac:dyDescent="0.25">
      <c r="A147" t="s">
        <v>10022</v>
      </c>
      <c r="B147" t="s">
        <v>72</v>
      </c>
      <c r="C147" t="s">
        <v>100</v>
      </c>
      <c r="D147" t="s">
        <v>9874</v>
      </c>
      <c r="E147">
        <v>48</v>
      </c>
    </row>
    <row r="148" spans="1:5" x14ac:dyDescent="0.25">
      <c r="A148" t="s">
        <v>10023</v>
      </c>
      <c r="B148" t="s">
        <v>72</v>
      </c>
      <c r="C148" t="s">
        <v>100</v>
      </c>
      <c r="D148" t="s">
        <v>9884</v>
      </c>
      <c r="E148">
        <v>1</v>
      </c>
    </row>
    <row r="149" spans="1:5" x14ac:dyDescent="0.25">
      <c r="A149" t="s">
        <v>10024</v>
      </c>
      <c r="B149" t="s">
        <v>72</v>
      </c>
      <c r="C149" t="s">
        <v>100</v>
      </c>
      <c r="D149" t="s">
        <v>9886</v>
      </c>
      <c r="E149">
        <v>51</v>
      </c>
    </row>
    <row r="150" spans="1:5" x14ac:dyDescent="0.25">
      <c r="A150" t="s">
        <v>10025</v>
      </c>
      <c r="B150" t="s">
        <v>72</v>
      </c>
      <c r="C150" t="s">
        <v>100</v>
      </c>
      <c r="D150" t="s">
        <v>9888</v>
      </c>
      <c r="E150">
        <v>142</v>
      </c>
    </row>
    <row r="151" spans="1:5" x14ac:dyDescent="0.25">
      <c r="A151" t="s">
        <v>10026</v>
      </c>
      <c r="B151" t="s">
        <v>72</v>
      </c>
      <c r="C151" t="s">
        <v>100</v>
      </c>
      <c r="D151" t="s">
        <v>9892</v>
      </c>
      <c r="E151">
        <v>1</v>
      </c>
    </row>
    <row r="152" spans="1:5" x14ac:dyDescent="0.25">
      <c r="A152" t="s">
        <v>10027</v>
      </c>
      <c r="B152" t="s">
        <v>72</v>
      </c>
      <c r="C152" t="s">
        <v>100</v>
      </c>
      <c r="D152" t="s">
        <v>9902</v>
      </c>
      <c r="E152">
        <v>1</v>
      </c>
    </row>
    <row r="153" spans="1:5" x14ac:dyDescent="0.25">
      <c r="A153" t="s">
        <v>10028</v>
      </c>
      <c r="B153" t="s">
        <v>72</v>
      </c>
      <c r="C153" t="s">
        <v>100</v>
      </c>
      <c r="D153" t="s">
        <v>9910</v>
      </c>
      <c r="E153">
        <v>1</v>
      </c>
    </row>
    <row r="154" spans="1:5" x14ac:dyDescent="0.25">
      <c r="A154" t="s">
        <v>10029</v>
      </c>
      <c r="B154" t="s">
        <v>72</v>
      </c>
      <c r="C154" t="s">
        <v>100</v>
      </c>
      <c r="D154" t="s">
        <v>9926</v>
      </c>
      <c r="E154">
        <v>1</v>
      </c>
    </row>
    <row r="155" spans="1:5" x14ac:dyDescent="0.25">
      <c r="A155" t="s">
        <v>10030</v>
      </c>
      <c r="B155" t="s">
        <v>72</v>
      </c>
      <c r="C155" t="s">
        <v>101</v>
      </c>
      <c r="D155" t="s">
        <v>9854</v>
      </c>
      <c r="E155">
        <v>1</v>
      </c>
    </row>
    <row r="156" spans="1:5" x14ac:dyDescent="0.25">
      <c r="A156" t="s">
        <v>10031</v>
      </c>
      <c r="B156" t="s">
        <v>72</v>
      </c>
      <c r="C156" t="s">
        <v>101</v>
      </c>
      <c r="D156" t="s">
        <v>9872</v>
      </c>
      <c r="E156">
        <v>3</v>
      </c>
    </row>
    <row r="157" spans="1:5" x14ac:dyDescent="0.25">
      <c r="A157" t="s">
        <v>10032</v>
      </c>
      <c r="B157" t="s">
        <v>72</v>
      </c>
      <c r="C157" t="s">
        <v>101</v>
      </c>
      <c r="D157" t="s">
        <v>9874</v>
      </c>
      <c r="E157">
        <v>45</v>
      </c>
    </row>
    <row r="158" spans="1:5" x14ac:dyDescent="0.25">
      <c r="A158" t="s">
        <v>10033</v>
      </c>
      <c r="B158" t="s">
        <v>72</v>
      </c>
      <c r="C158" t="s">
        <v>101</v>
      </c>
      <c r="D158" t="s">
        <v>9886</v>
      </c>
      <c r="E158">
        <v>48</v>
      </c>
    </row>
    <row r="159" spans="1:5" x14ac:dyDescent="0.25">
      <c r="A159" t="s">
        <v>10034</v>
      </c>
      <c r="B159" t="s">
        <v>72</v>
      </c>
      <c r="C159" t="s">
        <v>101</v>
      </c>
      <c r="D159" t="s">
        <v>9888</v>
      </c>
      <c r="E159">
        <v>100</v>
      </c>
    </row>
    <row r="160" spans="1:5" x14ac:dyDescent="0.25">
      <c r="A160" t="s">
        <v>10035</v>
      </c>
      <c r="B160" t="s">
        <v>72</v>
      </c>
      <c r="C160" t="s">
        <v>101</v>
      </c>
      <c r="D160" t="s">
        <v>9906</v>
      </c>
      <c r="E160">
        <v>1</v>
      </c>
    </row>
    <row r="161" spans="1:5" x14ac:dyDescent="0.25">
      <c r="A161" t="s">
        <v>10036</v>
      </c>
      <c r="B161" t="s">
        <v>72</v>
      </c>
      <c r="C161" t="s">
        <v>101</v>
      </c>
      <c r="D161" t="s">
        <v>9914</v>
      </c>
      <c r="E161">
        <v>1</v>
      </c>
    </row>
    <row r="162" spans="1:5" x14ac:dyDescent="0.25">
      <c r="A162" t="s">
        <v>10037</v>
      </c>
      <c r="B162" t="s">
        <v>72</v>
      </c>
      <c r="C162" t="s">
        <v>101</v>
      </c>
      <c r="D162" t="s">
        <v>9918</v>
      </c>
      <c r="E162">
        <v>2</v>
      </c>
    </row>
    <row r="163" spans="1:5" x14ac:dyDescent="0.25">
      <c r="A163" t="s">
        <v>10038</v>
      </c>
      <c r="B163" t="s">
        <v>72</v>
      </c>
      <c r="C163" t="s">
        <v>101</v>
      </c>
      <c r="D163" t="s">
        <v>9926</v>
      </c>
      <c r="E163">
        <v>2</v>
      </c>
    </row>
    <row r="164" spans="1:5" x14ac:dyDescent="0.25">
      <c r="A164" t="s">
        <v>10039</v>
      </c>
      <c r="B164" t="s">
        <v>72</v>
      </c>
      <c r="C164" t="s">
        <v>102</v>
      </c>
      <c r="D164" t="s">
        <v>9840</v>
      </c>
      <c r="E164">
        <v>1</v>
      </c>
    </row>
    <row r="165" spans="1:5" x14ac:dyDescent="0.25">
      <c r="A165" t="s">
        <v>10040</v>
      </c>
      <c r="B165" t="s">
        <v>72</v>
      </c>
      <c r="C165" t="s">
        <v>102</v>
      </c>
      <c r="D165" t="s">
        <v>9854</v>
      </c>
      <c r="E165">
        <v>1</v>
      </c>
    </row>
    <row r="166" spans="1:5" x14ac:dyDescent="0.25">
      <c r="A166" t="s">
        <v>10041</v>
      </c>
      <c r="B166" t="s">
        <v>72</v>
      </c>
      <c r="C166" t="s">
        <v>102</v>
      </c>
      <c r="D166" t="s">
        <v>9856</v>
      </c>
      <c r="E166">
        <v>1</v>
      </c>
    </row>
    <row r="167" spans="1:5" x14ac:dyDescent="0.25">
      <c r="A167" t="s">
        <v>10042</v>
      </c>
      <c r="B167" t="s">
        <v>72</v>
      </c>
      <c r="C167" t="s">
        <v>102</v>
      </c>
      <c r="D167" t="s">
        <v>9868</v>
      </c>
      <c r="E167">
        <v>1</v>
      </c>
    </row>
    <row r="168" spans="1:5" x14ac:dyDescent="0.25">
      <c r="A168" t="s">
        <v>10043</v>
      </c>
      <c r="B168" t="s">
        <v>72</v>
      </c>
      <c r="C168" t="s">
        <v>102</v>
      </c>
      <c r="D168" t="s">
        <v>9872</v>
      </c>
      <c r="E168">
        <v>4</v>
      </c>
    </row>
    <row r="169" spans="1:5" x14ac:dyDescent="0.25">
      <c r="A169" t="s">
        <v>10044</v>
      </c>
      <c r="B169" t="s">
        <v>72</v>
      </c>
      <c r="C169" t="s">
        <v>102</v>
      </c>
      <c r="D169" t="s">
        <v>9874</v>
      </c>
      <c r="E169">
        <v>88</v>
      </c>
    </row>
    <row r="170" spans="1:5" x14ac:dyDescent="0.25">
      <c r="A170" t="s">
        <v>10045</v>
      </c>
      <c r="B170" t="s">
        <v>72</v>
      </c>
      <c r="C170" t="s">
        <v>102</v>
      </c>
      <c r="D170" t="s">
        <v>9886</v>
      </c>
      <c r="E170">
        <v>90</v>
      </c>
    </row>
    <row r="171" spans="1:5" x14ac:dyDescent="0.25">
      <c r="A171" t="s">
        <v>10046</v>
      </c>
      <c r="B171" t="s">
        <v>72</v>
      </c>
      <c r="C171" t="s">
        <v>102</v>
      </c>
      <c r="D171" t="s">
        <v>9888</v>
      </c>
      <c r="E171">
        <v>236</v>
      </c>
    </row>
    <row r="172" spans="1:5" x14ac:dyDescent="0.25">
      <c r="A172" t="s">
        <v>10047</v>
      </c>
      <c r="B172" t="s">
        <v>72</v>
      </c>
      <c r="C172" t="s">
        <v>102</v>
      </c>
      <c r="D172" t="s">
        <v>9892</v>
      </c>
      <c r="E172">
        <v>1</v>
      </c>
    </row>
    <row r="173" spans="1:5" x14ac:dyDescent="0.25">
      <c r="A173" t="s">
        <v>10048</v>
      </c>
      <c r="B173" t="s">
        <v>72</v>
      </c>
      <c r="C173" t="s">
        <v>102</v>
      </c>
      <c r="D173" t="s">
        <v>9894</v>
      </c>
      <c r="E173">
        <v>1</v>
      </c>
    </row>
    <row r="174" spans="1:5" x14ac:dyDescent="0.25">
      <c r="A174" t="s">
        <v>10049</v>
      </c>
      <c r="B174" t="s">
        <v>72</v>
      </c>
      <c r="C174" t="s">
        <v>102</v>
      </c>
      <c r="D174" t="s">
        <v>9926</v>
      </c>
      <c r="E174">
        <v>1</v>
      </c>
    </row>
    <row r="175" spans="1:5" x14ac:dyDescent="0.25">
      <c r="A175" t="s">
        <v>10050</v>
      </c>
      <c r="B175" t="s">
        <v>72</v>
      </c>
      <c r="C175" t="s">
        <v>103</v>
      </c>
      <c r="D175" t="s">
        <v>9854</v>
      </c>
      <c r="E175">
        <v>3</v>
      </c>
    </row>
    <row r="176" spans="1:5" x14ac:dyDescent="0.25">
      <c r="A176" t="s">
        <v>10051</v>
      </c>
      <c r="B176" t="s">
        <v>72</v>
      </c>
      <c r="C176" t="s">
        <v>103</v>
      </c>
      <c r="D176" t="s">
        <v>9872</v>
      </c>
      <c r="E176">
        <v>5</v>
      </c>
    </row>
    <row r="177" spans="1:5" x14ac:dyDescent="0.25">
      <c r="A177" t="s">
        <v>10052</v>
      </c>
      <c r="B177" t="s">
        <v>72</v>
      </c>
      <c r="C177" t="s">
        <v>103</v>
      </c>
      <c r="D177" t="s">
        <v>9874</v>
      </c>
      <c r="E177">
        <v>81</v>
      </c>
    </row>
    <row r="178" spans="1:5" x14ac:dyDescent="0.25">
      <c r="A178" t="s">
        <v>10053</v>
      </c>
      <c r="B178" t="s">
        <v>72</v>
      </c>
      <c r="C178" t="s">
        <v>103</v>
      </c>
      <c r="D178" t="s">
        <v>9886</v>
      </c>
      <c r="E178">
        <v>93</v>
      </c>
    </row>
    <row r="179" spans="1:5" x14ac:dyDescent="0.25">
      <c r="A179" t="s">
        <v>10054</v>
      </c>
      <c r="B179" t="s">
        <v>72</v>
      </c>
      <c r="C179" t="s">
        <v>103</v>
      </c>
      <c r="D179" t="s">
        <v>9888</v>
      </c>
      <c r="E179">
        <v>352</v>
      </c>
    </row>
    <row r="180" spans="1:5" x14ac:dyDescent="0.25">
      <c r="A180" t="s">
        <v>10055</v>
      </c>
      <c r="B180" t="s">
        <v>72</v>
      </c>
      <c r="C180" t="s">
        <v>103</v>
      </c>
      <c r="D180" t="s">
        <v>9914</v>
      </c>
      <c r="E180">
        <v>1</v>
      </c>
    </row>
    <row r="181" spans="1:5" x14ac:dyDescent="0.25">
      <c r="A181" t="s">
        <v>10056</v>
      </c>
      <c r="B181" t="s">
        <v>72</v>
      </c>
      <c r="C181" t="s">
        <v>103</v>
      </c>
      <c r="D181" t="s">
        <v>9926</v>
      </c>
      <c r="E181">
        <v>2</v>
      </c>
    </row>
    <row r="182" spans="1:5" x14ac:dyDescent="0.25">
      <c r="A182" t="s">
        <v>10057</v>
      </c>
      <c r="B182" t="s">
        <v>72</v>
      </c>
      <c r="C182" t="s">
        <v>104</v>
      </c>
      <c r="D182" t="s">
        <v>9844</v>
      </c>
      <c r="E182">
        <v>1</v>
      </c>
    </row>
    <row r="183" spans="1:5" x14ac:dyDescent="0.25">
      <c r="A183" t="s">
        <v>10058</v>
      </c>
      <c r="B183" t="s">
        <v>72</v>
      </c>
      <c r="C183" t="s">
        <v>104</v>
      </c>
      <c r="D183" t="s">
        <v>9872</v>
      </c>
      <c r="E183">
        <v>2</v>
      </c>
    </row>
    <row r="184" spans="1:5" x14ac:dyDescent="0.25">
      <c r="A184" t="s">
        <v>10059</v>
      </c>
      <c r="B184" t="s">
        <v>72</v>
      </c>
      <c r="C184" t="s">
        <v>104</v>
      </c>
      <c r="D184" t="s">
        <v>9874</v>
      </c>
      <c r="E184">
        <v>50</v>
      </c>
    </row>
    <row r="185" spans="1:5" x14ac:dyDescent="0.25">
      <c r="A185" t="s">
        <v>10060</v>
      </c>
      <c r="B185" t="s">
        <v>72</v>
      </c>
      <c r="C185" t="s">
        <v>104</v>
      </c>
      <c r="D185" t="s">
        <v>9886</v>
      </c>
      <c r="E185">
        <v>56</v>
      </c>
    </row>
    <row r="186" spans="1:5" x14ac:dyDescent="0.25">
      <c r="A186" t="s">
        <v>10061</v>
      </c>
      <c r="B186" t="s">
        <v>72</v>
      </c>
      <c r="C186" t="s">
        <v>104</v>
      </c>
      <c r="D186" t="s">
        <v>9888</v>
      </c>
      <c r="E186">
        <v>231</v>
      </c>
    </row>
    <row r="187" spans="1:5" x14ac:dyDescent="0.25">
      <c r="A187" t="s">
        <v>10062</v>
      </c>
      <c r="B187" t="s">
        <v>72</v>
      </c>
      <c r="C187" t="s">
        <v>104</v>
      </c>
      <c r="D187" t="s">
        <v>9926</v>
      </c>
      <c r="E187">
        <v>2</v>
      </c>
    </row>
    <row r="188" spans="1:5" x14ac:dyDescent="0.25">
      <c r="A188" t="s">
        <v>10063</v>
      </c>
      <c r="B188" t="s">
        <v>72</v>
      </c>
      <c r="C188" t="s">
        <v>105</v>
      </c>
      <c r="D188" t="s">
        <v>9840</v>
      </c>
      <c r="E188">
        <v>1</v>
      </c>
    </row>
    <row r="189" spans="1:5" x14ac:dyDescent="0.25">
      <c r="A189" t="s">
        <v>10064</v>
      </c>
      <c r="B189" t="s">
        <v>72</v>
      </c>
      <c r="C189" t="s">
        <v>105</v>
      </c>
      <c r="D189" t="s">
        <v>9844</v>
      </c>
      <c r="E189">
        <v>2</v>
      </c>
    </row>
    <row r="190" spans="1:5" x14ac:dyDescent="0.25">
      <c r="A190" t="s">
        <v>10065</v>
      </c>
      <c r="B190" t="s">
        <v>72</v>
      </c>
      <c r="C190" t="s">
        <v>105</v>
      </c>
      <c r="D190" t="s">
        <v>9854</v>
      </c>
      <c r="E190">
        <v>4</v>
      </c>
    </row>
    <row r="191" spans="1:5" x14ac:dyDescent="0.25">
      <c r="A191" t="s">
        <v>10066</v>
      </c>
      <c r="B191" t="s">
        <v>72</v>
      </c>
      <c r="C191" t="s">
        <v>105</v>
      </c>
      <c r="D191" t="s">
        <v>9858</v>
      </c>
      <c r="E191">
        <v>1</v>
      </c>
    </row>
    <row r="192" spans="1:5" x14ac:dyDescent="0.25">
      <c r="A192" t="s">
        <v>10067</v>
      </c>
      <c r="B192" t="s">
        <v>72</v>
      </c>
      <c r="C192" t="s">
        <v>105</v>
      </c>
      <c r="D192" t="s">
        <v>9860</v>
      </c>
      <c r="E192">
        <v>1</v>
      </c>
    </row>
    <row r="193" spans="1:5" x14ac:dyDescent="0.25">
      <c r="A193" t="s">
        <v>10068</v>
      </c>
      <c r="B193" t="s">
        <v>72</v>
      </c>
      <c r="C193" t="s">
        <v>105</v>
      </c>
      <c r="D193" t="s">
        <v>9866</v>
      </c>
      <c r="E193">
        <v>1</v>
      </c>
    </row>
    <row r="194" spans="1:5" x14ac:dyDescent="0.25">
      <c r="A194" t="s">
        <v>10069</v>
      </c>
      <c r="B194" t="s">
        <v>72</v>
      </c>
      <c r="C194" t="s">
        <v>105</v>
      </c>
      <c r="D194" t="s">
        <v>9870</v>
      </c>
      <c r="E194">
        <v>1</v>
      </c>
    </row>
    <row r="195" spans="1:5" x14ac:dyDescent="0.25">
      <c r="A195" t="s">
        <v>10070</v>
      </c>
      <c r="B195" t="s">
        <v>72</v>
      </c>
      <c r="C195" t="s">
        <v>105</v>
      </c>
      <c r="D195" t="s">
        <v>9872</v>
      </c>
      <c r="E195">
        <v>8</v>
      </c>
    </row>
    <row r="196" spans="1:5" x14ac:dyDescent="0.25">
      <c r="A196" t="s">
        <v>10071</v>
      </c>
      <c r="B196" t="s">
        <v>72</v>
      </c>
      <c r="C196" t="s">
        <v>105</v>
      </c>
      <c r="D196" t="s">
        <v>9874</v>
      </c>
      <c r="E196">
        <v>190</v>
      </c>
    </row>
    <row r="197" spans="1:5" x14ac:dyDescent="0.25">
      <c r="A197" t="s">
        <v>10072</v>
      </c>
      <c r="B197" t="s">
        <v>72</v>
      </c>
      <c r="C197" t="s">
        <v>105</v>
      </c>
      <c r="D197" t="s">
        <v>9878</v>
      </c>
      <c r="E197">
        <v>1</v>
      </c>
    </row>
    <row r="198" spans="1:5" x14ac:dyDescent="0.25">
      <c r="A198" t="s">
        <v>10073</v>
      </c>
      <c r="B198" t="s">
        <v>72</v>
      </c>
      <c r="C198" t="s">
        <v>105</v>
      </c>
      <c r="D198" t="s">
        <v>9880</v>
      </c>
      <c r="E198">
        <v>2</v>
      </c>
    </row>
    <row r="199" spans="1:5" x14ac:dyDescent="0.25">
      <c r="A199" t="s">
        <v>10074</v>
      </c>
      <c r="B199" t="s">
        <v>72</v>
      </c>
      <c r="C199" t="s">
        <v>105</v>
      </c>
      <c r="D199" t="s">
        <v>9886</v>
      </c>
      <c r="E199">
        <v>210</v>
      </c>
    </row>
    <row r="200" spans="1:5" x14ac:dyDescent="0.25">
      <c r="A200" t="s">
        <v>10075</v>
      </c>
      <c r="B200" t="s">
        <v>72</v>
      </c>
      <c r="C200" t="s">
        <v>105</v>
      </c>
      <c r="D200" t="s">
        <v>9888</v>
      </c>
      <c r="E200">
        <v>520</v>
      </c>
    </row>
    <row r="201" spans="1:5" x14ac:dyDescent="0.25">
      <c r="A201" t="s">
        <v>10076</v>
      </c>
      <c r="B201" t="s">
        <v>72</v>
      </c>
      <c r="C201" t="s">
        <v>105</v>
      </c>
      <c r="D201" t="s">
        <v>9892</v>
      </c>
      <c r="E201">
        <v>2</v>
      </c>
    </row>
    <row r="202" spans="1:5" x14ac:dyDescent="0.25">
      <c r="A202" t="s">
        <v>10077</v>
      </c>
      <c r="B202" t="s">
        <v>72</v>
      </c>
      <c r="C202" t="s">
        <v>105</v>
      </c>
      <c r="D202" t="s">
        <v>9902</v>
      </c>
      <c r="E202">
        <v>1</v>
      </c>
    </row>
    <row r="203" spans="1:5" x14ac:dyDescent="0.25">
      <c r="A203" t="s">
        <v>10078</v>
      </c>
      <c r="B203" t="s">
        <v>72</v>
      </c>
      <c r="C203" t="s">
        <v>105</v>
      </c>
      <c r="D203" t="s">
        <v>9910</v>
      </c>
      <c r="E203">
        <v>1</v>
      </c>
    </row>
    <row r="204" spans="1:5" x14ac:dyDescent="0.25">
      <c r="A204" t="s">
        <v>10079</v>
      </c>
      <c r="B204" t="s">
        <v>72</v>
      </c>
      <c r="C204" t="s">
        <v>105</v>
      </c>
      <c r="D204" t="s">
        <v>9912</v>
      </c>
      <c r="E204">
        <v>2</v>
      </c>
    </row>
    <row r="205" spans="1:5" x14ac:dyDescent="0.25">
      <c r="A205" t="s">
        <v>10080</v>
      </c>
      <c r="B205" t="s">
        <v>72</v>
      </c>
      <c r="C205" t="s">
        <v>105</v>
      </c>
      <c r="D205" t="s">
        <v>9914</v>
      </c>
      <c r="E205">
        <v>2</v>
      </c>
    </row>
    <row r="206" spans="1:5" x14ac:dyDescent="0.25">
      <c r="A206" t="s">
        <v>10081</v>
      </c>
      <c r="B206" t="s">
        <v>72</v>
      </c>
      <c r="C206" t="s">
        <v>105</v>
      </c>
      <c r="D206" t="s">
        <v>9918</v>
      </c>
      <c r="E206">
        <v>1</v>
      </c>
    </row>
    <row r="207" spans="1:5" x14ac:dyDescent="0.25">
      <c r="A207" t="s">
        <v>10082</v>
      </c>
      <c r="B207" t="s">
        <v>72</v>
      </c>
      <c r="C207" t="s">
        <v>105</v>
      </c>
      <c r="D207" t="s">
        <v>9920</v>
      </c>
      <c r="E207">
        <v>1</v>
      </c>
    </row>
    <row r="208" spans="1:5" x14ac:dyDescent="0.25">
      <c r="A208" t="s">
        <v>10083</v>
      </c>
      <c r="B208" t="s">
        <v>72</v>
      </c>
      <c r="C208" t="s">
        <v>105</v>
      </c>
      <c r="D208" t="s">
        <v>9926</v>
      </c>
      <c r="E208">
        <v>2</v>
      </c>
    </row>
    <row r="209" spans="1:5" x14ac:dyDescent="0.25">
      <c r="A209" t="s">
        <v>10084</v>
      </c>
      <c r="B209" t="s">
        <v>72</v>
      </c>
      <c r="C209" t="s">
        <v>106</v>
      </c>
      <c r="D209" t="s">
        <v>9840</v>
      </c>
      <c r="E209">
        <v>1</v>
      </c>
    </row>
    <row r="210" spans="1:5" x14ac:dyDescent="0.25">
      <c r="A210" t="s">
        <v>10085</v>
      </c>
      <c r="B210" t="s">
        <v>72</v>
      </c>
      <c r="C210" t="s">
        <v>106</v>
      </c>
      <c r="D210" t="s">
        <v>9854</v>
      </c>
      <c r="E210">
        <v>1</v>
      </c>
    </row>
    <row r="211" spans="1:5" x14ac:dyDescent="0.25">
      <c r="A211" t="s">
        <v>10086</v>
      </c>
      <c r="B211" t="s">
        <v>72</v>
      </c>
      <c r="C211" t="s">
        <v>106</v>
      </c>
      <c r="D211" t="s">
        <v>9858</v>
      </c>
      <c r="E211">
        <v>1</v>
      </c>
    </row>
    <row r="212" spans="1:5" x14ac:dyDescent="0.25">
      <c r="A212" t="s">
        <v>10087</v>
      </c>
      <c r="B212" t="s">
        <v>72</v>
      </c>
      <c r="C212" t="s">
        <v>106</v>
      </c>
      <c r="D212" t="s">
        <v>9862</v>
      </c>
      <c r="E212">
        <v>1</v>
      </c>
    </row>
    <row r="213" spans="1:5" x14ac:dyDescent="0.25">
      <c r="A213" t="s">
        <v>10088</v>
      </c>
      <c r="B213" t="s">
        <v>72</v>
      </c>
      <c r="C213" t="s">
        <v>106</v>
      </c>
      <c r="D213" t="s">
        <v>9872</v>
      </c>
      <c r="E213">
        <v>4</v>
      </c>
    </row>
    <row r="214" spans="1:5" x14ac:dyDescent="0.25">
      <c r="A214" t="s">
        <v>10089</v>
      </c>
      <c r="B214" t="s">
        <v>72</v>
      </c>
      <c r="C214" t="s">
        <v>106</v>
      </c>
      <c r="D214" t="s">
        <v>9874</v>
      </c>
      <c r="E214">
        <v>64</v>
      </c>
    </row>
    <row r="215" spans="1:5" x14ac:dyDescent="0.25">
      <c r="A215" t="s">
        <v>10090</v>
      </c>
      <c r="B215" t="s">
        <v>72</v>
      </c>
      <c r="C215" t="s">
        <v>106</v>
      </c>
      <c r="D215" t="s">
        <v>9886</v>
      </c>
      <c r="E215">
        <v>70</v>
      </c>
    </row>
    <row r="216" spans="1:5" x14ac:dyDescent="0.25">
      <c r="A216" t="s">
        <v>10091</v>
      </c>
      <c r="B216" t="s">
        <v>72</v>
      </c>
      <c r="C216" t="s">
        <v>106</v>
      </c>
      <c r="D216" t="s">
        <v>9888</v>
      </c>
      <c r="E216">
        <v>264</v>
      </c>
    </row>
    <row r="217" spans="1:5" x14ac:dyDescent="0.25">
      <c r="A217" t="s">
        <v>10092</v>
      </c>
      <c r="B217" t="s">
        <v>72</v>
      </c>
      <c r="C217" t="s">
        <v>106</v>
      </c>
      <c r="D217" t="s">
        <v>9892</v>
      </c>
      <c r="E217">
        <v>1</v>
      </c>
    </row>
    <row r="218" spans="1:5" x14ac:dyDescent="0.25">
      <c r="A218" t="s">
        <v>10093</v>
      </c>
      <c r="B218" t="s">
        <v>72</v>
      </c>
      <c r="C218" t="s">
        <v>106</v>
      </c>
      <c r="D218" t="s">
        <v>9902</v>
      </c>
      <c r="E218">
        <v>1</v>
      </c>
    </row>
    <row r="219" spans="1:5" x14ac:dyDescent="0.25">
      <c r="A219" t="s">
        <v>10094</v>
      </c>
      <c r="B219" t="s">
        <v>72</v>
      </c>
      <c r="C219" t="s">
        <v>106</v>
      </c>
      <c r="D219" t="s">
        <v>9910</v>
      </c>
      <c r="E219">
        <v>1</v>
      </c>
    </row>
    <row r="220" spans="1:5" x14ac:dyDescent="0.25">
      <c r="A220" t="s">
        <v>10095</v>
      </c>
      <c r="B220" t="s">
        <v>72</v>
      </c>
      <c r="C220" t="s">
        <v>106</v>
      </c>
      <c r="D220" t="s">
        <v>9912</v>
      </c>
      <c r="E220">
        <v>1</v>
      </c>
    </row>
    <row r="221" spans="1:5" x14ac:dyDescent="0.25">
      <c r="A221" t="s">
        <v>10096</v>
      </c>
      <c r="B221" t="s">
        <v>72</v>
      </c>
      <c r="C221" t="s">
        <v>106</v>
      </c>
      <c r="D221" t="s">
        <v>9914</v>
      </c>
      <c r="E221">
        <v>1</v>
      </c>
    </row>
    <row r="222" spans="1:5" x14ac:dyDescent="0.25">
      <c r="A222" t="s">
        <v>10097</v>
      </c>
      <c r="B222" t="s">
        <v>72</v>
      </c>
      <c r="C222" t="s">
        <v>106</v>
      </c>
      <c r="D222" t="s">
        <v>9926</v>
      </c>
      <c r="E222">
        <v>2</v>
      </c>
    </row>
    <row r="223" spans="1:5" x14ac:dyDescent="0.25">
      <c r="A223" t="s">
        <v>10098</v>
      </c>
      <c r="B223" t="s">
        <v>72</v>
      </c>
      <c r="C223" t="s">
        <v>107</v>
      </c>
      <c r="D223" t="s">
        <v>9854</v>
      </c>
      <c r="E223">
        <v>1</v>
      </c>
    </row>
    <row r="224" spans="1:5" x14ac:dyDescent="0.25">
      <c r="A224" t="s">
        <v>10099</v>
      </c>
      <c r="B224" t="s">
        <v>72</v>
      </c>
      <c r="C224" t="s">
        <v>107</v>
      </c>
      <c r="D224" t="s">
        <v>9872</v>
      </c>
      <c r="E224">
        <v>2</v>
      </c>
    </row>
    <row r="225" spans="1:5" x14ac:dyDescent="0.25">
      <c r="A225" t="s">
        <v>10100</v>
      </c>
      <c r="B225" t="s">
        <v>72</v>
      </c>
      <c r="C225" t="s">
        <v>107</v>
      </c>
      <c r="D225" t="s">
        <v>9874</v>
      </c>
      <c r="E225">
        <v>49</v>
      </c>
    </row>
    <row r="226" spans="1:5" x14ac:dyDescent="0.25">
      <c r="A226" t="s">
        <v>10101</v>
      </c>
      <c r="B226" t="s">
        <v>72</v>
      </c>
      <c r="C226" t="s">
        <v>107</v>
      </c>
      <c r="D226" t="s">
        <v>9886</v>
      </c>
      <c r="E226">
        <v>55</v>
      </c>
    </row>
    <row r="227" spans="1:5" x14ac:dyDescent="0.25">
      <c r="A227" t="s">
        <v>10102</v>
      </c>
      <c r="B227" t="s">
        <v>72</v>
      </c>
      <c r="C227" t="s">
        <v>107</v>
      </c>
      <c r="D227" t="s">
        <v>9888</v>
      </c>
      <c r="E227">
        <v>232</v>
      </c>
    </row>
    <row r="228" spans="1:5" x14ac:dyDescent="0.25">
      <c r="A228" t="s">
        <v>10103</v>
      </c>
      <c r="B228" t="s">
        <v>72</v>
      </c>
      <c r="C228" t="s">
        <v>107</v>
      </c>
      <c r="D228" t="s">
        <v>9926</v>
      </c>
      <c r="E228">
        <v>1</v>
      </c>
    </row>
    <row r="229" spans="1:5" x14ac:dyDescent="0.25">
      <c r="A229" t="s">
        <v>10104</v>
      </c>
      <c r="B229" t="s">
        <v>72</v>
      </c>
      <c r="C229" t="s">
        <v>108</v>
      </c>
      <c r="D229" t="s">
        <v>9840</v>
      </c>
      <c r="E229">
        <v>2</v>
      </c>
    </row>
    <row r="230" spans="1:5" x14ac:dyDescent="0.25">
      <c r="A230" t="s">
        <v>10105</v>
      </c>
      <c r="B230" t="s">
        <v>72</v>
      </c>
      <c r="C230" t="s">
        <v>108</v>
      </c>
      <c r="D230" t="s">
        <v>9862</v>
      </c>
      <c r="E230">
        <v>1</v>
      </c>
    </row>
    <row r="231" spans="1:5" x14ac:dyDescent="0.25">
      <c r="A231" t="s">
        <v>10106</v>
      </c>
      <c r="B231" t="s">
        <v>72</v>
      </c>
      <c r="C231" t="s">
        <v>108</v>
      </c>
      <c r="D231" t="s">
        <v>9872</v>
      </c>
      <c r="E231">
        <v>6</v>
      </c>
    </row>
    <row r="232" spans="1:5" x14ac:dyDescent="0.25">
      <c r="A232" t="s">
        <v>10107</v>
      </c>
      <c r="B232" t="s">
        <v>72</v>
      </c>
      <c r="C232" t="s">
        <v>108</v>
      </c>
      <c r="D232" t="s">
        <v>9874</v>
      </c>
      <c r="E232">
        <v>119</v>
      </c>
    </row>
    <row r="233" spans="1:5" x14ac:dyDescent="0.25">
      <c r="A233" t="s">
        <v>10108</v>
      </c>
      <c r="B233" t="s">
        <v>72</v>
      </c>
      <c r="C233" t="s">
        <v>108</v>
      </c>
      <c r="D233" t="s">
        <v>9884</v>
      </c>
      <c r="E233">
        <v>1</v>
      </c>
    </row>
    <row r="234" spans="1:5" x14ac:dyDescent="0.25">
      <c r="A234" t="s">
        <v>10109</v>
      </c>
      <c r="B234" t="s">
        <v>72</v>
      </c>
      <c r="C234" t="s">
        <v>108</v>
      </c>
      <c r="D234" t="s">
        <v>9886</v>
      </c>
      <c r="E234">
        <v>131</v>
      </c>
    </row>
    <row r="235" spans="1:5" x14ac:dyDescent="0.25">
      <c r="A235" t="s">
        <v>10110</v>
      </c>
      <c r="B235" t="s">
        <v>72</v>
      </c>
      <c r="C235" t="s">
        <v>108</v>
      </c>
      <c r="D235" t="s">
        <v>9888</v>
      </c>
      <c r="E235">
        <v>507</v>
      </c>
    </row>
    <row r="236" spans="1:5" x14ac:dyDescent="0.25">
      <c r="A236" t="s">
        <v>10111</v>
      </c>
      <c r="B236" t="s">
        <v>72</v>
      </c>
      <c r="C236" t="s">
        <v>108</v>
      </c>
      <c r="D236" t="s">
        <v>9902</v>
      </c>
      <c r="E236">
        <v>2</v>
      </c>
    </row>
    <row r="237" spans="1:5" x14ac:dyDescent="0.25">
      <c r="A237" t="s">
        <v>10112</v>
      </c>
      <c r="B237" t="s">
        <v>72</v>
      </c>
      <c r="C237" t="s">
        <v>108</v>
      </c>
      <c r="D237" t="s">
        <v>9904</v>
      </c>
      <c r="E237">
        <v>1</v>
      </c>
    </row>
    <row r="238" spans="1:5" x14ac:dyDescent="0.25">
      <c r="A238" t="s">
        <v>10113</v>
      </c>
      <c r="B238" t="s">
        <v>72</v>
      </c>
      <c r="C238" t="s">
        <v>108</v>
      </c>
      <c r="D238" t="s">
        <v>9926</v>
      </c>
      <c r="E238">
        <v>1</v>
      </c>
    </row>
    <row r="239" spans="1:5" x14ac:dyDescent="0.25">
      <c r="A239" t="s">
        <v>10114</v>
      </c>
      <c r="B239" t="s">
        <v>72</v>
      </c>
      <c r="C239" t="s">
        <v>109</v>
      </c>
      <c r="D239" t="s">
        <v>9836</v>
      </c>
      <c r="E239">
        <v>1</v>
      </c>
    </row>
    <row r="240" spans="1:5" x14ac:dyDescent="0.25">
      <c r="A240" t="s">
        <v>10115</v>
      </c>
      <c r="B240" t="s">
        <v>72</v>
      </c>
      <c r="C240" t="s">
        <v>109</v>
      </c>
      <c r="D240" t="s">
        <v>9840</v>
      </c>
      <c r="E240">
        <v>1</v>
      </c>
    </row>
    <row r="241" spans="1:5" x14ac:dyDescent="0.25">
      <c r="A241" t="s">
        <v>10116</v>
      </c>
      <c r="B241" t="s">
        <v>72</v>
      </c>
      <c r="C241" t="s">
        <v>109</v>
      </c>
      <c r="D241" t="s">
        <v>9860</v>
      </c>
      <c r="E241">
        <v>1</v>
      </c>
    </row>
    <row r="242" spans="1:5" x14ac:dyDescent="0.25">
      <c r="A242" t="s">
        <v>10117</v>
      </c>
      <c r="B242" t="s">
        <v>72</v>
      </c>
      <c r="C242" t="s">
        <v>109</v>
      </c>
      <c r="D242" t="s">
        <v>9864</v>
      </c>
      <c r="E242">
        <v>2</v>
      </c>
    </row>
    <row r="243" spans="1:5" x14ac:dyDescent="0.25">
      <c r="A243" t="s">
        <v>10118</v>
      </c>
      <c r="B243" t="s">
        <v>72</v>
      </c>
      <c r="C243" t="s">
        <v>109</v>
      </c>
      <c r="D243" t="s">
        <v>9872</v>
      </c>
      <c r="E243">
        <v>11</v>
      </c>
    </row>
    <row r="244" spans="1:5" x14ac:dyDescent="0.25">
      <c r="A244" t="s">
        <v>10119</v>
      </c>
      <c r="B244" t="s">
        <v>72</v>
      </c>
      <c r="C244" t="s">
        <v>109</v>
      </c>
      <c r="D244" t="s">
        <v>9874</v>
      </c>
      <c r="E244">
        <v>158</v>
      </c>
    </row>
    <row r="245" spans="1:5" x14ac:dyDescent="0.25">
      <c r="A245" t="s">
        <v>10120</v>
      </c>
      <c r="B245" t="s">
        <v>72</v>
      </c>
      <c r="C245" t="s">
        <v>109</v>
      </c>
      <c r="D245" t="s">
        <v>9884</v>
      </c>
      <c r="E245">
        <v>1</v>
      </c>
    </row>
    <row r="246" spans="1:5" x14ac:dyDescent="0.25">
      <c r="A246" t="s">
        <v>10121</v>
      </c>
      <c r="B246" t="s">
        <v>72</v>
      </c>
      <c r="C246" t="s">
        <v>109</v>
      </c>
      <c r="D246" t="s">
        <v>9886</v>
      </c>
      <c r="E246">
        <v>186</v>
      </c>
    </row>
    <row r="247" spans="1:5" x14ac:dyDescent="0.25">
      <c r="A247" t="s">
        <v>10122</v>
      </c>
      <c r="B247" t="s">
        <v>72</v>
      </c>
      <c r="C247" t="s">
        <v>109</v>
      </c>
      <c r="D247" t="s">
        <v>9888</v>
      </c>
      <c r="E247">
        <v>647</v>
      </c>
    </row>
    <row r="248" spans="1:5" x14ac:dyDescent="0.25">
      <c r="A248" t="s">
        <v>10123</v>
      </c>
      <c r="B248" t="s">
        <v>72</v>
      </c>
      <c r="C248" t="s">
        <v>109</v>
      </c>
      <c r="D248" t="s">
        <v>9894</v>
      </c>
      <c r="E248">
        <v>1</v>
      </c>
    </row>
    <row r="249" spans="1:5" x14ac:dyDescent="0.25">
      <c r="A249" t="s">
        <v>10124</v>
      </c>
      <c r="B249" t="s">
        <v>72</v>
      </c>
      <c r="C249" t="s">
        <v>109</v>
      </c>
      <c r="D249" t="s">
        <v>9910</v>
      </c>
      <c r="E249">
        <v>3</v>
      </c>
    </row>
    <row r="250" spans="1:5" x14ac:dyDescent="0.25">
      <c r="A250" t="s">
        <v>10125</v>
      </c>
      <c r="B250" t="s">
        <v>72</v>
      </c>
      <c r="C250" t="s">
        <v>109</v>
      </c>
      <c r="D250" t="s">
        <v>9912</v>
      </c>
      <c r="E250">
        <v>1</v>
      </c>
    </row>
    <row r="251" spans="1:5" x14ac:dyDescent="0.25">
      <c r="A251" t="s">
        <v>10126</v>
      </c>
      <c r="B251" t="s">
        <v>72</v>
      </c>
      <c r="C251" t="s">
        <v>109</v>
      </c>
      <c r="D251" t="s">
        <v>9914</v>
      </c>
      <c r="E251">
        <v>2</v>
      </c>
    </row>
    <row r="252" spans="1:5" x14ac:dyDescent="0.25">
      <c r="A252" t="s">
        <v>10127</v>
      </c>
      <c r="B252" t="s">
        <v>72</v>
      </c>
      <c r="C252" t="s">
        <v>109</v>
      </c>
      <c r="D252" t="s">
        <v>9924</v>
      </c>
      <c r="E252">
        <v>1</v>
      </c>
    </row>
    <row r="253" spans="1:5" x14ac:dyDescent="0.25">
      <c r="A253" t="s">
        <v>10128</v>
      </c>
      <c r="B253" t="s">
        <v>72</v>
      </c>
      <c r="C253" t="s">
        <v>109</v>
      </c>
      <c r="D253" t="s">
        <v>9926</v>
      </c>
      <c r="E253">
        <v>3</v>
      </c>
    </row>
    <row r="254" spans="1:5" x14ac:dyDescent="0.25">
      <c r="A254" t="s">
        <v>10129</v>
      </c>
      <c r="B254" t="s">
        <v>72</v>
      </c>
      <c r="C254" t="s">
        <v>110</v>
      </c>
      <c r="D254" t="s">
        <v>9840</v>
      </c>
      <c r="E254">
        <v>3</v>
      </c>
    </row>
    <row r="255" spans="1:5" x14ac:dyDescent="0.25">
      <c r="A255" t="s">
        <v>10130</v>
      </c>
      <c r="B255" t="s">
        <v>72</v>
      </c>
      <c r="C255" t="s">
        <v>110</v>
      </c>
      <c r="D255" t="s">
        <v>9844</v>
      </c>
      <c r="E255">
        <v>2</v>
      </c>
    </row>
    <row r="256" spans="1:5" x14ac:dyDescent="0.25">
      <c r="A256" t="s">
        <v>10131</v>
      </c>
      <c r="B256" t="s">
        <v>72</v>
      </c>
      <c r="C256" t="s">
        <v>110</v>
      </c>
      <c r="D256" t="s">
        <v>9854</v>
      </c>
      <c r="E256">
        <v>1</v>
      </c>
    </row>
    <row r="257" spans="1:5" x14ac:dyDescent="0.25">
      <c r="A257" t="s">
        <v>10132</v>
      </c>
      <c r="B257" t="s">
        <v>72</v>
      </c>
      <c r="C257" t="s">
        <v>110</v>
      </c>
      <c r="D257" t="s">
        <v>9868</v>
      </c>
      <c r="E257">
        <v>1</v>
      </c>
    </row>
    <row r="258" spans="1:5" x14ac:dyDescent="0.25">
      <c r="A258" t="s">
        <v>10133</v>
      </c>
      <c r="B258" t="s">
        <v>72</v>
      </c>
      <c r="C258" t="s">
        <v>110</v>
      </c>
      <c r="D258" t="s">
        <v>9872</v>
      </c>
      <c r="E258">
        <v>12</v>
      </c>
    </row>
    <row r="259" spans="1:5" x14ac:dyDescent="0.25">
      <c r="A259" t="s">
        <v>10134</v>
      </c>
      <c r="B259" t="s">
        <v>72</v>
      </c>
      <c r="C259" t="s">
        <v>110</v>
      </c>
      <c r="D259" t="s">
        <v>9874</v>
      </c>
      <c r="E259">
        <v>201</v>
      </c>
    </row>
    <row r="260" spans="1:5" x14ac:dyDescent="0.25">
      <c r="A260" t="s">
        <v>10135</v>
      </c>
      <c r="B260" t="s">
        <v>72</v>
      </c>
      <c r="C260" t="s">
        <v>110</v>
      </c>
      <c r="D260" t="s">
        <v>9884</v>
      </c>
      <c r="E260">
        <v>3</v>
      </c>
    </row>
    <row r="261" spans="1:5" x14ac:dyDescent="0.25">
      <c r="A261" t="s">
        <v>10136</v>
      </c>
      <c r="B261" t="s">
        <v>72</v>
      </c>
      <c r="C261" t="s">
        <v>110</v>
      </c>
      <c r="D261" t="s">
        <v>9886</v>
      </c>
      <c r="E261">
        <v>229</v>
      </c>
    </row>
    <row r="262" spans="1:5" x14ac:dyDescent="0.25">
      <c r="A262" t="s">
        <v>10137</v>
      </c>
      <c r="B262" t="s">
        <v>72</v>
      </c>
      <c r="C262" t="s">
        <v>110</v>
      </c>
      <c r="D262" t="s">
        <v>9888</v>
      </c>
      <c r="E262">
        <v>791</v>
      </c>
    </row>
    <row r="263" spans="1:5" x14ac:dyDescent="0.25">
      <c r="A263" t="s">
        <v>10138</v>
      </c>
      <c r="B263" t="s">
        <v>72</v>
      </c>
      <c r="C263" t="s">
        <v>110</v>
      </c>
      <c r="D263" t="s">
        <v>9892</v>
      </c>
      <c r="E263">
        <v>2</v>
      </c>
    </row>
    <row r="264" spans="1:5" x14ac:dyDescent="0.25">
      <c r="A264" t="s">
        <v>10139</v>
      </c>
      <c r="B264" t="s">
        <v>72</v>
      </c>
      <c r="C264" t="s">
        <v>110</v>
      </c>
      <c r="D264" t="s">
        <v>9906</v>
      </c>
      <c r="E264">
        <v>1</v>
      </c>
    </row>
    <row r="265" spans="1:5" x14ac:dyDescent="0.25">
      <c r="A265" t="s">
        <v>10140</v>
      </c>
      <c r="B265" t="s">
        <v>72</v>
      </c>
      <c r="C265" t="s">
        <v>110</v>
      </c>
      <c r="D265" t="s">
        <v>9908</v>
      </c>
      <c r="E265">
        <v>1</v>
      </c>
    </row>
    <row r="266" spans="1:5" x14ac:dyDescent="0.25">
      <c r="A266" t="s">
        <v>10141</v>
      </c>
      <c r="B266" t="s">
        <v>72</v>
      </c>
      <c r="C266" t="s">
        <v>110</v>
      </c>
      <c r="D266" t="s">
        <v>9910</v>
      </c>
      <c r="E266">
        <v>1</v>
      </c>
    </row>
    <row r="267" spans="1:5" x14ac:dyDescent="0.25">
      <c r="A267" t="s">
        <v>10142</v>
      </c>
      <c r="B267" t="s">
        <v>72</v>
      </c>
      <c r="C267" t="s">
        <v>110</v>
      </c>
      <c r="D267" t="s">
        <v>9918</v>
      </c>
      <c r="E267">
        <v>1</v>
      </c>
    </row>
    <row r="268" spans="1:5" x14ac:dyDescent="0.25">
      <c r="A268" t="s">
        <v>10143</v>
      </c>
      <c r="B268" t="s">
        <v>72</v>
      </c>
      <c r="C268" t="s">
        <v>110</v>
      </c>
      <c r="D268" t="s">
        <v>9926</v>
      </c>
      <c r="E268">
        <v>2</v>
      </c>
    </row>
    <row r="269" spans="1:5" x14ac:dyDescent="0.25">
      <c r="A269" t="s">
        <v>10144</v>
      </c>
      <c r="B269" t="s">
        <v>72</v>
      </c>
      <c r="C269" t="s">
        <v>111</v>
      </c>
      <c r="D269" t="s">
        <v>9840</v>
      </c>
      <c r="E269">
        <v>2</v>
      </c>
    </row>
    <row r="270" spans="1:5" x14ac:dyDescent="0.25">
      <c r="A270" t="s">
        <v>10145</v>
      </c>
      <c r="B270" t="s">
        <v>72</v>
      </c>
      <c r="C270" t="s">
        <v>111</v>
      </c>
      <c r="D270" t="s">
        <v>9846</v>
      </c>
      <c r="E270">
        <v>1</v>
      </c>
    </row>
    <row r="271" spans="1:5" x14ac:dyDescent="0.25">
      <c r="A271" t="s">
        <v>10146</v>
      </c>
      <c r="B271" t="s">
        <v>72</v>
      </c>
      <c r="C271" t="s">
        <v>111</v>
      </c>
      <c r="D271" t="s">
        <v>9854</v>
      </c>
      <c r="E271">
        <v>2</v>
      </c>
    </row>
    <row r="272" spans="1:5" x14ac:dyDescent="0.25">
      <c r="A272" t="s">
        <v>10147</v>
      </c>
      <c r="B272" t="s">
        <v>72</v>
      </c>
      <c r="C272" t="s">
        <v>111</v>
      </c>
      <c r="D272" t="s">
        <v>9872</v>
      </c>
      <c r="E272">
        <v>6</v>
      </c>
    </row>
    <row r="273" spans="1:5" x14ac:dyDescent="0.25">
      <c r="A273" t="s">
        <v>10148</v>
      </c>
      <c r="B273" t="s">
        <v>72</v>
      </c>
      <c r="C273" t="s">
        <v>111</v>
      </c>
      <c r="D273" t="s">
        <v>9874</v>
      </c>
      <c r="E273">
        <v>64</v>
      </c>
    </row>
    <row r="274" spans="1:5" x14ac:dyDescent="0.25">
      <c r="A274" t="s">
        <v>10149</v>
      </c>
      <c r="B274" t="s">
        <v>72</v>
      </c>
      <c r="C274" t="s">
        <v>111</v>
      </c>
      <c r="D274" t="s">
        <v>9886</v>
      </c>
      <c r="E274">
        <v>67</v>
      </c>
    </row>
    <row r="275" spans="1:5" x14ac:dyDescent="0.25">
      <c r="A275" t="s">
        <v>10150</v>
      </c>
      <c r="B275" t="s">
        <v>72</v>
      </c>
      <c r="C275" t="s">
        <v>111</v>
      </c>
      <c r="D275" t="s">
        <v>9888</v>
      </c>
      <c r="E275">
        <v>183</v>
      </c>
    </row>
    <row r="276" spans="1:5" x14ac:dyDescent="0.25">
      <c r="A276" t="s">
        <v>10151</v>
      </c>
      <c r="B276" t="s">
        <v>72</v>
      </c>
      <c r="C276" t="s">
        <v>111</v>
      </c>
      <c r="D276" t="s">
        <v>9902</v>
      </c>
      <c r="E276">
        <v>1</v>
      </c>
    </row>
    <row r="277" spans="1:5" x14ac:dyDescent="0.25">
      <c r="A277" t="s">
        <v>10152</v>
      </c>
      <c r="B277" t="s">
        <v>72</v>
      </c>
      <c r="C277" t="s">
        <v>111</v>
      </c>
      <c r="D277" t="s">
        <v>9926</v>
      </c>
      <c r="E277">
        <v>2</v>
      </c>
    </row>
    <row r="278" spans="1:5" x14ac:dyDescent="0.25">
      <c r="A278" t="s">
        <v>10153</v>
      </c>
      <c r="B278" t="s">
        <v>72</v>
      </c>
      <c r="C278" t="s">
        <v>112</v>
      </c>
      <c r="D278" t="s">
        <v>9836</v>
      </c>
      <c r="E278">
        <v>1</v>
      </c>
    </row>
    <row r="279" spans="1:5" x14ac:dyDescent="0.25">
      <c r="A279" t="s">
        <v>10154</v>
      </c>
      <c r="B279" t="s">
        <v>72</v>
      </c>
      <c r="C279" t="s">
        <v>112</v>
      </c>
      <c r="D279" t="s">
        <v>9862</v>
      </c>
      <c r="E279">
        <v>1</v>
      </c>
    </row>
    <row r="280" spans="1:5" x14ac:dyDescent="0.25">
      <c r="A280" t="s">
        <v>10155</v>
      </c>
      <c r="B280" t="s">
        <v>72</v>
      </c>
      <c r="C280" t="s">
        <v>112</v>
      </c>
      <c r="D280" t="s">
        <v>9872</v>
      </c>
      <c r="E280">
        <v>4</v>
      </c>
    </row>
    <row r="281" spans="1:5" x14ac:dyDescent="0.25">
      <c r="A281" t="s">
        <v>10156</v>
      </c>
      <c r="B281" t="s">
        <v>72</v>
      </c>
      <c r="C281" t="s">
        <v>112</v>
      </c>
      <c r="D281" t="s">
        <v>9874</v>
      </c>
      <c r="E281">
        <v>57</v>
      </c>
    </row>
    <row r="282" spans="1:5" x14ac:dyDescent="0.25">
      <c r="A282" t="s">
        <v>10157</v>
      </c>
      <c r="B282" t="s">
        <v>72</v>
      </c>
      <c r="C282" t="s">
        <v>112</v>
      </c>
      <c r="D282" t="s">
        <v>9884</v>
      </c>
      <c r="E282">
        <v>2</v>
      </c>
    </row>
    <row r="283" spans="1:5" x14ac:dyDescent="0.25">
      <c r="A283" t="s">
        <v>10158</v>
      </c>
      <c r="B283" t="s">
        <v>72</v>
      </c>
      <c r="C283" t="s">
        <v>112</v>
      </c>
      <c r="D283" t="s">
        <v>9886</v>
      </c>
      <c r="E283">
        <v>62</v>
      </c>
    </row>
    <row r="284" spans="1:5" x14ac:dyDescent="0.25">
      <c r="A284" t="s">
        <v>10159</v>
      </c>
      <c r="B284" t="s">
        <v>72</v>
      </c>
      <c r="C284" t="s">
        <v>112</v>
      </c>
      <c r="D284" t="s">
        <v>9888</v>
      </c>
      <c r="E284">
        <v>203</v>
      </c>
    </row>
    <row r="285" spans="1:5" x14ac:dyDescent="0.25">
      <c r="A285" t="s">
        <v>10160</v>
      </c>
      <c r="B285" t="s">
        <v>72</v>
      </c>
      <c r="C285" t="s">
        <v>112</v>
      </c>
      <c r="D285" t="s">
        <v>9912</v>
      </c>
      <c r="E285">
        <v>1</v>
      </c>
    </row>
    <row r="286" spans="1:5" x14ac:dyDescent="0.25">
      <c r="A286" t="s">
        <v>10161</v>
      </c>
      <c r="B286" t="s">
        <v>72</v>
      </c>
      <c r="C286" t="s">
        <v>112</v>
      </c>
      <c r="D286" t="s">
        <v>9914</v>
      </c>
      <c r="E286">
        <v>1</v>
      </c>
    </row>
    <row r="287" spans="1:5" x14ac:dyDescent="0.25">
      <c r="A287" t="s">
        <v>10162</v>
      </c>
      <c r="B287" t="s">
        <v>72</v>
      </c>
      <c r="C287" t="s">
        <v>112</v>
      </c>
      <c r="D287" t="s">
        <v>9916</v>
      </c>
      <c r="E287">
        <v>1</v>
      </c>
    </row>
    <row r="288" spans="1:5" x14ac:dyDescent="0.25">
      <c r="A288" t="s">
        <v>10163</v>
      </c>
      <c r="B288" t="s">
        <v>72</v>
      </c>
      <c r="C288" t="s">
        <v>112</v>
      </c>
      <c r="D288" t="s">
        <v>9926</v>
      </c>
      <c r="E288">
        <v>1</v>
      </c>
    </row>
    <row r="289" spans="1:5" x14ac:dyDescent="0.25">
      <c r="A289" t="s">
        <v>10164</v>
      </c>
      <c r="B289" t="s">
        <v>72</v>
      </c>
      <c r="C289" t="s">
        <v>113</v>
      </c>
      <c r="D289" t="s">
        <v>9840</v>
      </c>
      <c r="E289">
        <v>3</v>
      </c>
    </row>
    <row r="290" spans="1:5" x14ac:dyDescent="0.25">
      <c r="A290" t="s">
        <v>10165</v>
      </c>
      <c r="B290" t="s">
        <v>72</v>
      </c>
      <c r="C290" t="s">
        <v>113</v>
      </c>
      <c r="D290" t="s">
        <v>9844</v>
      </c>
      <c r="E290">
        <v>2</v>
      </c>
    </row>
    <row r="291" spans="1:5" x14ac:dyDescent="0.25">
      <c r="A291" t="s">
        <v>10166</v>
      </c>
      <c r="B291" t="s">
        <v>72</v>
      </c>
      <c r="C291" t="s">
        <v>113</v>
      </c>
      <c r="D291" t="s">
        <v>9854</v>
      </c>
      <c r="E291">
        <v>1</v>
      </c>
    </row>
    <row r="292" spans="1:5" x14ac:dyDescent="0.25">
      <c r="A292" t="s">
        <v>10167</v>
      </c>
      <c r="B292" t="s">
        <v>72</v>
      </c>
      <c r="C292" t="s">
        <v>113</v>
      </c>
      <c r="D292" t="s">
        <v>9858</v>
      </c>
      <c r="E292">
        <v>1</v>
      </c>
    </row>
    <row r="293" spans="1:5" x14ac:dyDescent="0.25">
      <c r="A293" t="s">
        <v>10168</v>
      </c>
      <c r="B293" t="s">
        <v>72</v>
      </c>
      <c r="C293" t="s">
        <v>113</v>
      </c>
      <c r="D293" t="s">
        <v>9862</v>
      </c>
      <c r="E293">
        <v>4</v>
      </c>
    </row>
    <row r="294" spans="1:5" x14ac:dyDescent="0.25">
      <c r="A294" t="s">
        <v>10169</v>
      </c>
      <c r="B294" t="s">
        <v>72</v>
      </c>
      <c r="C294" t="s">
        <v>113</v>
      </c>
      <c r="D294" t="s">
        <v>9872</v>
      </c>
      <c r="E294">
        <v>20</v>
      </c>
    </row>
    <row r="295" spans="1:5" x14ac:dyDescent="0.25">
      <c r="A295" t="s">
        <v>10170</v>
      </c>
      <c r="B295" t="s">
        <v>72</v>
      </c>
      <c r="C295" t="s">
        <v>113</v>
      </c>
      <c r="D295" t="s">
        <v>9874</v>
      </c>
      <c r="E295">
        <v>231</v>
      </c>
    </row>
    <row r="296" spans="1:5" x14ac:dyDescent="0.25">
      <c r="A296" t="s">
        <v>10171</v>
      </c>
      <c r="B296" t="s">
        <v>72</v>
      </c>
      <c r="C296" t="s">
        <v>113</v>
      </c>
      <c r="D296" t="s">
        <v>9878</v>
      </c>
      <c r="E296">
        <v>1</v>
      </c>
    </row>
    <row r="297" spans="1:5" x14ac:dyDescent="0.25">
      <c r="A297" t="s">
        <v>10172</v>
      </c>
      <c r="B297" t="s">
        <v>72</v>
      </c>
      <c r="C297" t="s">
        <v>113</v>
      </c>
      <c r="D297" t="s">
        <v>9880</v>
      </c>
      <c r="E297">
        <v>3</v>
      </c>
    </row>
    <row r="298" spans="1:5" x14ac:dyDescent="0.25">
      <c r="A298" t="s">
        <v>10173</v>
      </c>
      <c r="B298" t="s">
        <v>72</v>
      </c>
      <c r="C298" t="s">
        <v>113</v>
      </c>
      <c r="D298" t="s">
        <v>9886</v>
      </c>
      <c r="E298">
        <v>267</v>
      </c>
    </row>
    <row r="299" spans="1:5" x14ac:dyDescent="0.25">
      <c r="A299" t="s">
        <v>10174</v>
      </c>
      <c r="B299" t="s">
        <v>72</v>
      </c>
      <c r="C299" t="s">
        <v>113</v>
      </c>
      <c r="D299" t="s">
        <v>9888</v>
      </c>
      <c r="E299">
        <v>880</v>
      </c>
    </row>
    <row r="300" spans="1:5" x14ac:dyDescent="0.25">
      <c r="A300" t="s">
        <v>10175</v>
      </c>
      <c r="B300" t="s">
        <v>72</v>
      </c>
      <c r="C300" t="s">
        <v>113</v>
      </c>
      <c r="D300" t="s">
        <v>9892</v>
      </c>
      <c r="E300">
        <v>6</v>
      </c>
    </row>
    <row r="301" spans="1:5" x14ac:dyDescent="0.25">
      <c r="A301" t="s">
        <v>10176</v>
      </c>
      <c r="B301" t="s">
        <v>72</v>
      </c>
      <c r="C301" t="s">
        <v>113</v>
      </c>
      <c r="D301" t="s">
        <v>9906</v>
      </c>
      <c r="E301">
        <v>2</v>
      </c>
    </row>
    <row r="302" spans="1:5" x14ac:dyDescent="0.25">
      <c r="A302" t="s">
        <v>10177</v>
      </c>
      <c r="B302" t="s">
        <v>72</v>
      </c>
      <c r="C302" t="s">
        <v>113</v>
      </c>
      <c r="D302" t="s">
        <v>9910</v>
      </c>
      <c r="E302">
        <v>2</v>
      </c>
    </row>
    <row r="303" spans="1:5" x14ac:dyDescent="0.25">
      <c r="A303" t="s">
        <v>10178</v>
      </c>
      <c r="B303" t="s">
        <v>72</v>
      </c>
      <c r="C303" t="s">
        <v>113</v>
      </c>
      <c r="D303" t="s">
        <v>9914</v>
      </c>
      <c r="E303">
        <v>1</v>
      </c>
    </row>
    <row r="304" spans="1:5" x14ac:dyDescent="0.25">
      <c r="A304" t="s">
        <v>10179</v>
      </c>
      <c r="B304" t="s">
        <v>72</v>
      </c>
      <c r="C304" t="s">
        <v>113</v>
      </c>
      <c r="D304" t="s">
        <v>9918</v>
      </c>
      <c r="E304">
        <v>1</v>
      </c>
    </row>
    <row r="305" spans="1:5" x14ac:dyDescent="0.25">
      <c r="A305" t="s">
        <v>10180</v>
      </c>
      <c r="B305" t="s">
        <v>72</v>
      </c>
      <c r="C305" t="s">
        <v>113</v>
      </c>
      <c r="D305" t="s">
        <v>9926</v>
      </c>
      <c r="E305">
        <v>7</v>
      </c>
    </row>
    <row r="306" spans="1:5" x14ac:dyDescent="0.25">
      <c r="A306" t="s">
        <v>10181</v>
      </c>
      <c r="B306" t="s">
        <v>72</v>
      </c>
      <c r="C306" t="s">
        <v>113</v>
      </c>
      <c r="D306" t="s">
        <v>9928</v>
      </c>
      <c r="E306">
        <v>1</v>
      </c>
    </row>
    <row r="307" spans="1:5" x14ac:dyDescent="0.25">
      <c r="A307" t="s">
        <v>10182</v>
      </c>
      <c r="B307" t="s">
        <v>72</v>
      </c>
      <c r="C307" t="s">
        <v>114</v>
      </c>
      <c r="D307" t="s">
        <v>9840</v>
      </c>
      <c r="E307">
        <v>1</v>
      </c>
    </row>
    <row r="308" spans="1:5" x14ac:dyDescent="0.25">
      <c r="A308" t="s">
        <v>10183</v>
      </c>
      <c r="B308" t="s">
        <v>72</v>
      </c>
      <c r="C308" t="s">
        <v>114</v>
      </c>
      <c r="D308" t="s">
        <v>9854</v>
      </c>
      <c r="E308">
        <v>1</v>
      </c>
    </row>
    <row r="309" spans="1:5" x14ac:dyDescent="0.25">
      <c r="A309" t="s">
        <v>10184</v>
      </c>
      <c r="B309" t="s">
        <v>72</v>
      </c>
      <c r="C309" t="s">
        <v>114</v>
      </c>
      <c r="D309" t="s">
        <v>9858</v>
      </c>
      <c r="E309">
        <v>1</v>
      </c>
    </row>
    <row r="310" spans="1:5" x14ac:dyDescent="0.25">
      <c r="A310" t="s">
        <v>10185</v>
      </c>
      <c r="B310" t="s">
        <v>72</v>
      </c>
      <c r="C310" t="s">
        <v>114</v>
      </c>
      <c r="D310" t="s">
        <v>9860</v>
      </c>
      <c r="E310">
        <v>2</v>
      </c>
    </row>
    <row r="311" spans="1:5" x14ac:dyDescent="0.25">
      <c r="A311" t="s">
        <v>10186</v>
      </c>
      <c r="B311" t="s">
        <v>72</v>
      </c>
      <c r="C311" t="s">
        <v>114</v>
      </c>
      <c r="D311" t="s">
        <v>9862</v>
      </c>
      <c r="E311">
        <v>1</v>
      </c>
    </row>
    <row r="312" spans="1:5" x14ac:dyDescent="0.25">
      <c r="A312" t="s">
        <v>10187</v>
      </c>
      <c r="B312" t="s">
        <v>72</v>
      </c>
      <c r="C312" t="s">
        <v>114</v>
      </c>
      <c r="D312" t="s">
        <v>9866</v>
      </c>
      <c r="E312">
        <v>1</v>
      </c>
    </row>
    <row r="313" spans="1:5" x14ac:dyDescent="0.25">
      <c r="A313" t="s">
        <v>10188</v>
      </c>
      <c r="B313" t="s">
        <v>72</v>
      </c>
      <c r="C313" t="s">
        <v>114</v>
      </c>
      <c r="D313" t="s">
        <v>9868</v>
      </c>
      <c r="E313">
        <v>1</v>
      </c>
    </row>
    <row r="314" spans="1:5" x14ac:dyDescent="0.25">
      <c r="A314" t="s">
        <v>10189</v>
      </c>
      <c r="B314" t="s">
        <v>72</v>
      </c>
      <c r="C314" t="s">
        <v>114</v>
      </c>
      <c r="D314" t="s">
        <v>9872</v>
      </c>
      <c r="E314">
        <v>3</v>
      </c>
    </row>
    <row r="315" spans="1:5" x14ac:dyDescent="0.25">
      <c r="A315" t="s">
        <v>10190</v>
      </c>
      <c r="B315" t="s">
        <v>72</v>
      </c>
      <c r="C315" t="s">
        <v>114</v>
      </c>
      <c r="D315" t="s">
        <v>9874</v>
      </c>
      <c r="E315">
        <v>63</v>
      </c>
    </row>
    <row r="316" spans="1:5" x14ac:dyDescent="0.25">
      <c r="A316" t="s">
        <v>10191</v>
      </c>
      <c r="B316" t="s">
        <v>72</v>
      </c>
      <c r="C316" t="s">
        <v>114</v>
      </c>
      <c r="D316" t="s">
        <v>9886</v>
      </c>
      <c r="E316">
        <v>69</v>
      </c>
    </row>
    <row r="317" spans="1:5" x14ac:dyDescent="0.25">
      <c r="A317" t="s">
        <v>10192</v>
      </c>
      <c r="B317" t="s">
        <v>72</v>
      </c>
      <c r="C317" t="s">
        <v>114</v>
      </c>
      <c r="D317" t="s">
        <v>9888</v>
      </c>
      <c r="E317">
        <v>220</v>
      </c>
    </row>
    <row r="318" spans="1:5" x14ac:dyDescent="0.25">
      <c r="A318" t="s">
        <v>10193</v>
      </c>
      <c r="B318" t="s">
        <v>72</v>
      </c>
      <c r="C318" t="s">
        <v>114</v>
      </c>
      <c r="D318" t="s">
        <v>9892</v>
      </c>
      <c r="E318">
        <v>1</v>
      </c>
    </row>
    <row r="319" spans="1:5" x14ac:dyDescent="0.25">
      <c r="A319" t="s">
        <v>10194</v>
      </c>
      <c r="B319" t="s">
        <v>72</v>
      </c>
      <c r="C319" t="s">
        <v>114</v>
      </c>
      <c r="D319" t="s">
        <v>9914</v>
      </c>
      <c r="E319">
        <v>1</v>
      </c>
    </row>
    <row r="320" spans="1:5" x14ac:dyDescent="0.25">
      <c r="A320" t="s">
        <v>10195</v>
      </c>
      <c r="B320" t="s">
        <v>72</v>
      </c>
      <c r="C320" t="s">
        <v>114</v>
      </c>
      <c r="D320" t="s">
        <v>9926</v>
      </c>
      <c r="E320">
        <v>1</v>
      </c>
    </row>
    <row r="321" spans="1:5" x14ac:dyDescent="0.25">
      <c r="A321" t="s">
        <v>10196</v>
      </c>
      <c r="B321" t="s">
        <v>72</v>
      </c>
      <c r="C321" t="s">
        <v>115</v>
      </c>
      <c r="D321" t="s">
        <v>9836</v>
      </c>
      <c r="E321">
        <v>1</v>
      </c>
    </row>
    <row r="322" spans="1:5" x14ac:dyDescent="0.25">
      <c r="A322" t="s">
        <v>10197</v>
      </c>
      <c r="B322" t="s">
        <v>72</v>
      </c>
      <c r="C322" t="s">
        <v>115</v>
      </c>
      <c r="D322" t="s">
        <v>9840</v>
      </c>
      <c r="E322">
        <v>2</v>
      </c>
    </row>
    <row r="323" spans="1:5" x14ac:dyDescent="0.25">
      <c r="A323" t="s">
        <v>10198</v>
      </c>
      <c r="B323" t="s">
        <v>72</v>
      </c>
      <c r="C323" t="s">
        <v>115</v>
      </c>
      <c r="D323" t="s">
        <v>9848</v>
      </c>
      <c r="E323">
        <v>1</v>
      </c>
    </row>
    <row r="324" spans="1:5" x14ac:dyDescent="0.25">
      <c r="A324" t="s">
        <v>10199</v>
      </c>
      <c r="B324" t="s">
        <v>72</v>
      </c>
      <c r="C324" t="s">
        <v>115</v>
      </c>
      <c r="D324" t="s">
        <v>9854</v>
      </c>
      <c r="E324">
        <v>2</v>
      </c>
    </row>
    <row r="325" spans="1:5" x14ac:dyDescent="0.25">
      <c r="A325" t="s">
        <v>10200</v>
      </c>
      <c r="B325" t="s">
        <v>72</v>
      </c>
      <c r="C325" t="s">
        <v>115</v>
      </c>
      <c r="D325" t="s">
        <v>9858</v>
      </c>
      <c r="E325">
        <v>1</v>
      </c>
    </row>
    <row r="326" spans="1:5" x14ac:dyDescent="0.25">
      <c r="A326" t="s">
        <v>10201</v>
      </c>
      <c r="B326" t="s">
        <v>72</v>
      </c>
      <c r="C326" t="s">
        <v>115</v>
      </c>
      <c r="D326" t="s">
        <v>9860</v>
      </c>
      <c r="E326">
        <v>2</v>
      </c>
    </row>
    <row r="327" spans="1:5" x14ac:dyDescent="0.25">
      <c r="A327" t="s">
        <v>10202</v>
      </c>
      <c r="B327" t="s">
        <v>72</v>
      </c>
      <c r="C327" t="s">
        <v>115</v>
      </c>
      <c r="D327" t="s">
        <v>9866</v>
      </c>
      <c r="E327">
        <v>1</v>
      </c>
    </row>
    <row r="328" spans="1:5" x14ac:dyDescent="0.25">
      <c r="A328" t="s">
        <v>10203</v>
      </c>
      <c r="B328" t="s">
        <v>72</v>
      </c>
      <c r="C328" t="s">
        <v>115</v>
      </c>
      <c r="D328" t="s">
        <v>9872</v>
      </c>
      <c r="E328">
        <v>6</v>
      </c>
    </row>
    <row r="329" spans="1:5" x14ac:dyDescent="0.25">
      <c r="A329" t="s">
        <v>10204</v>
      </c>
      <c r="B329" t="s">
        <v>72</v>
      </c>
      <c r="C329" t="s">
        <v>115</v>
      </c>
      <c r="D329" t="s">
        <v>9874</v>
      </c>
      <c r="E329">
        <v>103</v>
      </c>
    </row>
    <row r="330" spans="1:5" x14ac:dyDescent="0.25">
      <c r="A330" t="s">
        <v>10205</v>
      </c>
      <c r="B330" t="s">
        <v>72</v>
      </c>
      <c r="C330" t="s">
        <v>115</v>
      </c>
      <c r="D330" t="s">
        <v>9880</v>
      </c>
      <c r="E330">
        <v>2</v>
      </c>
    </row>
    <row r="331" spans="1:5" x14ac:dyDescent="0.25">
      <c r="A331" t="s">
        <v>10206</v>
      </c>
      <c r="B331" t="s">
        <v>72</v>
      </c>
      <c r="C331" t="s">
        <v>115</v>
      </c>
      <c r="D331" t="s">
        <v>9886</v>
      </c>
      <c r="E331">
        <v>111</v>
      </c>
    </row>
    <row r="332" spans="1:5" x14ac:dyDescent="0.25">
      <c r="A332" t="s">
        <v>10207</v>
      </c>
      <c r="B332" t="s">
        <v>72</v>
      </c>
      <c r="C332" t="s">
        <v>115</v>
      </c>
      <c r="D332" t="s">
        <v>9888</v>
      </c>
      <c r="E332">
        <v>411</v>
      </c>
    </row>
    <row r="333" spans="1:5" x14ac:dyDescent="0.25">
      <c r="A333" t="s">
        <v>10208</v>
      </c>
      <c r="B333" t="s">
        <v>72</v>
      </c>
      <c r="C333" t="s">
        <v>115</v>
      </c>
      <c r="D333" t="s">
        <v>9892</v>
      </c>
      <c r="E333">
        <v>1</v>
      </c>
    </row>
    <row r="334" spans="1:5" x14ac:dyDescent="0.25">
      <c r="A334" t="s">
        <v>10209</v>
      </c>
      <c r="B334" t="s">
        <v>72</v>
      </c>
      <c r="C334" t="s">
        <v>115</v>
      </c>
      <c r="D334" t="s">
        <v>9894</v>
      </c>
      <c r="E334">
        <v>2</v>
      </c>
    </row>
    <row r="335" spans="1:5" x14ac:dyDescent="0.25">
      <c r="A335" t="s">
        <v>10210</v>
      </c>
      <c r="B335" t="s">
        <v>72</v>
      </c>
      <c r="C335" t="s">
        <v>115</v>
      </c>
      <c r="D335" t="s">
        <v>9914</v>
      </c>
      <c r="E335">
        <v>2</v>
      </c>
    </row>
    <row r="336" spans="1:5" x14ac:dyDescent="0.25">
      <c r="A336" t="s">
        <v>10211</v>
      </c>
      <c r="B336" t="s">
        <v>72</v>
      </c>
      <c r="C336" t="s">
        <v>115</v>
      </c>
      <c r="D336" t="s">
        <v>9926</v>
      </c>
      <c r="E336">
        <v>1</v>
      </c>
    </row>
    <row r="337" spans="1:5" x14ac:dyDescent="0.25">
      <c r="A337" t="s">
        <v>10212</v>
      </c>
      <c r="B337" t="s">
        <v>72</v>
      </c>
      <c r="C337" t="s">
        <v>116</v>
      </c>
      <c r="D337" t="s">
        <v>9840</v>
      </c>
      <c r="E337">
        <v>2</v>
      </c>
    </row>
    <row r="338" spans="1:5" x14ac:dyDescent="0.25">
      <c r="A338" t="s">
        <v>10213</v>
      </c>
      <c r="B338" t="s">
        <v>72</v>
      </c>
      <c r="C338" t="s">
        <v>116</v>
      </c>
      <c r="D338" t="s">
        <v>9860</v>
      </c>
      <c r="E338">
        <v>1</v>
      </c>
    </row>
    <row r="339" spans="1:5" x14ac:dyDescent="0.25">
      <c r="A339" t="s">
        <v>10214</v>
      </c>
      <c r="B339" t="s">
        <v>72</v>
      </c>
      <c r="C339" t="s">
        <v>116</v>
      </c>
      <c r="D339" t="s">
        <v>9872</v>
      </c>
      <c r="E339">
        <v>5</v>
      </c>
    </row>
    <row r="340" spans="1:5" x14ac:dyDescent="0.25">
      <c r="A340" t="s">
        <v>10215</v>
      </c>
      <c r="B340" t="s">
        <v>72</v>
      </c>
      <c r="C340" t="s">
        <v>116</v>
      </c>
      <c r="D340" t="s">
        <v>9874</v>
      </c>
      <c r="E340">
        <v>95</v>
      </c>
    </row>
    <row r="341" spans="1:5" x14ac:dyDescent="0.25">
      <c r="A341" t="s">
        <v>10216</v>
      </c>
      <c r="B341" t="s">
        <v>72</v>
      </c>
      <c r="C341" t="s">
        <v>116</v>
      </c>
      <c r="D341" t="s">
        <v>9884</v>
      </c>
      <c r="E341">
        <v>1</v>
      </c>
    </row>
    <row r="342" spans="1:5" x14ac:dyDescent="0.25">
      <c r="A342" t="s">
        <v>10217</v>
      </c>
      <c r="B342" t="s">
        <v>72</v>
      </c>
      <c r="C342" t="s">
        <v>116</v>
      </c>
      <c r="D342" t="s">
        <v>9886</v>
      </c>
      <c r="E342">
        <v>108</v>
      </c>
    </row>
    <row r="343" spans="1:5" x14ac:dyDescent="0.25">
      <c r="A343" t="s">
        <v>10218</v>
      </c>
      <c r="B343" t="s">
        <v>72</v>
      </c>
      <c r="C343" t="s">
        <v>116</v>
      </c>
      <c r="D343" t="s">
        <v>9888</v>
      </c>
      <c r="E343">
        <v>336</v>
      </c>
    </row>
    <row r="344" spans="1:5" x14ac:dyDescent="0.25">
      <c r="A344" t="s">
        <v>10219</v>
      </c>
      <c r="B344" t="s">
        <v>72</v>
      </c>
      <c r="C344" t="s">
        <v>116</v>
      </c>
      <c r="D344" t="s">
        <v>9908</v>
      </c>
      <c r="E344">
        <v>1</v>
      </c>
    </row>
    <row r="345" spans="1:5" x14ac:dyDescent="0.25">
      <c r="A345" t="s">
        <v>10220</v>
      </c>
      <c r="B345" t="s">
        <v>72</v>
      </c>
      <c r="C345" t="s">
        <v>116</v>
      </c>
      <c r="D345" t="s">
        <v>9912</v>
      </c>
      <c r="E345">
        <v>1</v>
      </c>
    </row>
    <row r="346" spans="1:5" x14ac:dyDescent="0.25">
      <c r="A346" t="s">
        <v>10221</v>
      </c>
      <c r="B346" t="s">
        <v>72</v>
      </c>
      <c r="C346" t="s">
        <v>116</v>
      </c>
      <c r="D346" t="s">
        <v>9926</v>
      </c>
      <c r="E346">
        <v>1</v>
      </c>
    </row>
    <row r="347" spans="1:5" x14ac:dyDescent="0.25">
      <c r="A347" t="s">
        <v>10222</v>
      </c>
      <c r="B347" t="s">
        <v>72</v>
      </c>
      <c r="C347" t="s">
        <v>117</v>
      </c>
      <c r="D347" t="s">
        <v>9868</v>
      </c>
      <c r="E347">
        <v>1</v>
      </c>
    </row>
    <row r="348" spans="1:5" x14ac:dyDescent="0.25">
      <c r="A348" t="s">
        <v>10223</v>
      </c>
      <c r="B348" t="s">
        <v>72</v>
      </c>
      <c r="C348" t="s">
        <v>117</v>
      </c>
      <c r="D348" t="s">
        <v>9872</v>
      </c>
      <c r="E348">
        <v>1</v>
      </c>
    </row>
    <row r="349" spans="1:5" x14ac:dyDescent="0.25">
      <c r="A349" t="s">
        <v>10224</v>
      </c>
      <c r="B349" t="s">
        <v>72</v>
      </c>
      <c r="C349" t="s">
        <v>117</v>
      </c>
      <c r="D349" t="s">
        <v>9874</v>
      </c>
      <c r="E349">
        <v>76</v>
      </c>
    </row>
    <row r="350" spans="1:5" x14ac:dyDescent="0.25">
      <c r="A350" t="s">
        <v>10225</v>
      </c>
      <c r="B350" t="s">
        <v>72</v>
      </c>
      <c r="C350" t="s">
        <v>117</v>
      </c>
      <c r="D350" t="s">
        <v>9886</v>
      </c>
      <c r="E350">
        <v>83</v>
      </c>
    </row>
    <row r="351" spans="1:5" x14ac:dyDescent="0.25">
      <c r="A351" t="s">
        <v>10226</v>
      </c>
      <c r="B351" t="s">
        <v>72</v>
      </c>
      <c r="C351" t="s">
        <v>117</v>
      </c>
      <c r="D351" t="s">
        <v>9888</v>
      </c>
      <c r="E351">
        <v>317</v>
      </c>
    </row>
    <row r="352" spans="1:5" x14ac:dyDescent="0.25">
      <c r="A352" t="s">
        <v>10227</v>
      </c>
      <c r="B352" t="s">
        <v>72</v>
      </c>
      <c r="C352" t="s">
        <v>117</v>
      </c>
      <c r="D352" t="s">
        <v>9902</v>
      </c>
      <c r="E352">
        <v>1</v>
      </c>
    </row>
    <row r="353" spans="1:5" x14ac:dyDescent="0.25">
      <c r="A353" t="s">
        <v>10228</v>
      </c>
      <c r="B353" t="s">
        <v>72</v>
      </c>
      <c r="C353" t="s">
        <v>118</v>
      </c>
      <c r="D353" t="s">
        <v>9874</v>
      </c>
      <c r="E353">
        <v>1</v>
      </c>
    </row>
    <row r="354" spans="1:5" x14ac:dyDescent="0.25">
      <c r="A354" t="s">
        <v>10229</v>
      </c>
      <c r="B354" t="s">
        <v>72</v>
      </c>
      <c r="C354" t="s">
        <v>118</v>
      </c>
      <c r="D354" t="s">
        <v>9886</v>
      </c>
      <c r="E354">
        <v>3</v>
      </c>
    </row>
    <row r="355" spans="1:5" x14ac:dyDescent="0.25">
      <c r="A355" t="s">
        <v>10230</v>
      </c>
      <c r="B355" t="s">
        <v>72</v>
      </c>
      <c r="C355" t="s">
        <v>118</v>
      </c>
      <c r="D355" t="s">
        <v>9888</v>
      </c>
      <c r="E355">
        <v>7</v>
      </c>
    </row>
    <row r="356" spans="1:5" x14ac:dyDescent="0.25">
      <c r="A356" t="s">
        <v>10231</v>
      </c>
      <c r="B356" t="s">
        <v>72</v>
      </c>
      <c r="C356" t="s">
        <v>119</v>
      </c>
      <c r="D356" t="s">
        <v>9840</v>
      </c>
      <c r="E356">
        <v>1</v>
      </c>
    </row>
    <row r="357" spans="1:5" x14ac:dyDescent="0.25">
      <c r="A357" t="s">
        <v>10232</v>
      </c>
      <c r="B357" t="s">
        <v>72</v>
      </c>
      <c r="C357" t="s">
        <v>119</v>
      </c>
      <c r="D357" t="s">
        <v>9854</v>
      </c>
      <c r="E357">
        <v>2</v>
      </c>
    </row>
    <row r="358" spans="1:5" x14ac:dyDescent="0.25">
      <c r="A358" t="s">
        <v>10233</v>
      </c>
      <c r="B358" t="s">
        <v>72</v>
      </c>
      <c r="C358" t="s">
        <v>119</v>
      </c>
      <c r="D358" t="s">
        <v>9860</v>
      </c>
      <c r="E358">
        <v>1</v>
      </c>
    </row>
    <row r="359" spans="1:5" x14ac:dyDescent="0.25">
      <c r="A359" t="s">
        <v>10234</v>
      </c>
      <c r="B359" t="s">
        <v>72</v>
      </c>
      <c r="C359" t="s">
        <v>119</v>
      </c>
      <c r="D359" t="s">
        <v>9862</v>
      </c>
      <c r="E359">
        <v>1</v>
      </c>
    </row>
    <row r="360" spans="1:5" x14ac:dyDescent="0.25">
      <c r="A360" t="s">
        <v>10235</v>
      </c>
      <c r="B360" t="s">
        <v>72</v>
      </c>
      <c r="C360" t="s">
        <v>119</v>
      </c>
      <c r="D360" t="s">
        <v>9872</v>
      </c>
      <c r="E360">
        <v>7</v>
      </c>
    </row>
    <row r="361" spans="1:5" x14ac:dyDescent="0.25">
      <c r="A361" t="s">
        <v>10236</v>
      </c>
      <c r="B361" t="s">
        <v>72</v>
      </c>
      <c r="C361" t="s">
        <v>119</v>
      </c>
      <c r="D361" t="s">
        <v>9874</v>
      </c>
      <c r="E361">
        <v>114</v>
      </c>
    </row>
    <row r="362" spans="1:5" x14ac:dyDescent="0.25">
      <c r="A362" t="s">
        <v>10237</v>
      </c>
      <c r="B362" t="s">
        <v>72</v>
      </c>
      <c r="C362" t="s">
        <v>119</v>
      </c>
      <c r="D362" t="s">
        <v>9884</v>
      </c>
      <c r="E362">
        <v>1</v>
      </c>
    </row>
    <row r="363" spans="1:5" x14ac:dyDescent="0.25">
      <c r="A363" t="s">
        <v>10238</v>
      </c>
      <c r="B363" t="s">
        <v>72</v>
      </c>
      <c r="C363" t="s">
        <v>119</v>
      </c>
      <c r="D363" t="s">
        <v>9886</v>
      </c>
      <c r="E363">
        <v>129</v>
      </c>
    </row>
    <row r="364" spans="1:5" x14ac:dyDescent="0.25">
      <c r="A364" t="s">
        <v>10239</v>
      </c>
      <c r="B364" t="s">
        <v>72</v>
      </c>
      <c r="C364" t="s">
        <v>119</v>
      </c>
      <c r="D364" t="s">
        <v>9888</v>
      </c>
      <c r="E364">
        <v>454</v>
      </c>
    </row>
    <row r="365" spans="1:5" x14ac:dyDescent="0.25">
      <c r="A365" t="s">
        <v>10240</v>
      </c>
      <c r="B365" t="s">
        <v>72</v>
      </c>
      <c r="C365" t="s">
        <v>119</v>
      </c>
      <c r="D365" t="s">
        <v>9892</v>
      </c>
      <c r="E365">
        <v>1</v>
      </c>
    </row>
    <row r="366" spans="1:5" x14ac:dyDescent="0.25">
      <c r="A366" t="s">
        <v>10241</v>
      </c>
      <c r="B366" t="s">
        <v>72</v>
      </c>
      <c r="C366" t="s">
        <v>119</v>
      </c>
      <c r="D366" t="s">
        <v>9912</v>
      </c>
      <c r="E366">
        <v>1</v>
      </c>
    </row>
    <row r="367" spans="1:5" x14ac:dyDescent="0.25">
      <c r="A367" t="s">
        <v>10242</v>
      </c>
      <c r="B367" t="s">
        <v>72</v>
      </c>
      <c r="C367" t="s">
        <v>119</v>
      </c>
      <c r="D367" t="s">
        <v>9914</v>
      </c>
      <c r="E367">
        <v>2</v>
      </c>
    </row>
    <row r="368" spans="1:5" x14ac:dyDescent="0.25">
      <c r="A368" t="s">
        <v>10243</v>
      </c>
      <c r="B368" t="s">
        <v>72</v>
      </c>
      <c r="C368" t="s">
        <v>119</v>
      </c>
      <c r="D368" t="s">
        <v>9926</v>
      </c>
      <c r="E368">
        <v>2</v>
      </c>
    </row>
    <row r="369" spans="1:5" x14ac:dyDescent="0.25">
      <c r="A369" t="s">
        <v>10244</v>
      </c>
      <c r="B369" t="s">
        <v>72</v>
      </c>
      <c r="C369" t="s">
        <v>120</v>
      </c>
      <c r="D369" t="s">
        <v>9840</v>
      </c>
      <c r="E369">
        <v>2</v>
      </c>
    </row>
    <row r="370" spans="1:5" x14ac:dyDescent="0.25">
      <c r="A370" t="s">
        <v>10245</v>
      </c>
      <c r="B370" t="s">
        <v>72</v>
      </c>
      <c r="C370" t="s">
        <v>120</v>
      </c>
      <c r="D370" t="s">
        <v>9854</v>
      </c>
      <c r="E370">
        <v>2</v>
      </c>
    </row>
    <row r="371" spans="1:5" x14ac:dyDescent="0.25">
      <c r="A371" t="s">
        <v>10246</v>
      </c>
      <c r="B371" t="s">
        <v>72</v>
      </c>
      <c r="C371" t="s">
        <v>120</v>
      </c>
      <c r="D371" t="s">
        <v>9872</v>
      </c>
      <c r="E371">
        <v>6</v>
      </c>
    </row>
    <row r="372" spans="1:5" x14ac:dyDescent="0.25">
      <c r="A372" t="s">
        <v>10247</v>
      </c>
      <c r="B372" t="s">
        <v>72</v>
      </c>
      <c r="C372" t="s">
        <v>120</v>
      </c>
      <c r="D372" t="s">
        <v>9874</v>
      </c>
      <c r="E372">
        <v>113</v>
      </c>
    </row>
    <row r="373" spans="1:5" x14ac:dyDescent="0.25">
      <c r="A373" t="s">
        <v>10248</v>
      </c>
      <c r="B373" t="s">
        <v>72</v>
      </c>
      <c r="C373" t="s">
        <v>120</v>
      </c>
      <c r="D373" t="s">
        <v>9886</v>
      </c>
      <c r="E373">
        <v>121</v>
      </c>
    </row>
    <row r="374" spans="1:5" x14ac:dyDescent="0.25">
      <c r="A374" t="s">
        <v>10249</v>
      </c>
      <c r="B374" t="s">
        <v>72</v>
      </c>
      <c r="C374" t="s">
        <v>120</v>
      </c>
      <c r="D374" t="s">
        <v>9888</v>
      </c>
      <c r="E374">
        <v>327</v>
      </c>
    </row>
    <row r="375" spans="1:5" x14ac:dyDescent="0.25">
      <c r="A375" t="s">
        <v>10250</v>
      </c>
      <c r="B375" t="s">
        <v>72</v>
      </c>
      <c r="C375" t="s">
        <v>120</v>
      </c>
      <c r="D375" t="s">
        <v>9892</v>
      </c>
      <c r="E375">
        <v>2</v>
      </c>
    </row>
    <row r="376" spans="1:5" x14ac:dyDescent="0.25">
      <c r="A376" t="s">
        <v>10251</v>
      </c>
      <c r="B376" t="s">
        <v>72</v>
      </c>
      <c r="C376" t="s">
        <v>120</v>
      </c>
      <c r="D376" t="s">
        <v>9912</v>
      </c>
      <c r="E376">
        <v>2</v>
      </c>
    </row>
    <row r="377" spans="1:5" x14ac:dyDescent="0.25">
      <c r="A377" t="s">
        <v>10252</v>
      </c>
      <c r="B377" t="s">
        <v>72</v>
      </c>
      <c r="C377" t="s">
        <v>120</v>
      </c>
      <c r="D377" t="s">
        <v>9914</v>
      </c>
      <c r="E377">
        <v>3</v>
      </c>
    </row>
    <row r="378" spans="1:5" x14ac:dyDescent="0.25">
      <c r="A378" t="s">
        <v>10253</v>
      </c>
      <c r="B378" t="s">
        <v>72</v>
      </c>
      <c r="C378" t="s">
        <v>120</v>
      </c>
      <c r="D378" t="s">
        <v>9926</v>
      </c>
      <c r="E378">
        <v>2</v>
      </c>
    </row>
    <row r="379" spans="1:5" x14ac:dyDescent="0.25">
      <c r="A379" t="s">
        <v>10254</v>
      </c>
      <c r="B379" t="s">
        <v>72</v>
      </c>
      <c r="C379" t="s">
        <v>121</v>
      </c>
      <c r="D379" t="s">
        <v>9836</v>
      </c>
      <c r="E379">
        <v>1</v>
      </c>
    </row>
    <row r="380" spans="1:5" x14ac:dyDescent="0.25">
      <c r="A380" t="s">
        <v>10255</v>
      </c>
      <c r="B380" t="s">
        <v>72</v>
      </c>
      <c r="C380" t="s">
        <v>121</v>
      </c>
      <c r="D380" t="s">
        <v>9840</v>
      </c>
      <c r="E380">
        <v>1</v>
      </c>
    </row>
    <row r="381" spans="1:5" x14ac:dyDescent="0.25">
      <c r="A381" t="s">
        <v>10256</v>
      </c>
      <c r="B381" t="s">
        <v>72</v>
      </c>
      <c r="C381" t="s">
        <v>121</v>
      </c>
      <c r="D381" t="s">
        <v>9854</v>
      </c>
      <c r="E381">
        <v>3</v>
      </c>
    </row>
    <row r="382" spans="1:5" x14ac:dyDescent="0.25">
      <c r="A382" t="s">
        <v>10257</v>
      </c>
      <c r="B382" t="s">
        <v>72</v>
      </c>
      <c r="C382" t="s">
        <v>121</v>
      </c>
      <c r="D382" t="s">
        <v>9858</v>
      </c>
      <c r="E382">
        <v>2</v>
      </c>
    </row>
    <row r="383" spans="1:5" x14ac:dyDescent="0.25">
      <c r="A383" t="s">
        <v>10258</v>
      </c>
      <c r="B383" t="s">
        <v>72</v>
      </c>
      <c r="C383" t="s">
        <v>121</v>
      </c>
      <c r="D383" t="s">
        <v>9860</v>
      </c>
      <c r="E383">
        <v>1</v>
      </c>
    </row>
    <row r="384" spans="1:5" x14ac:dyDescent="0.25">
      <c r="A384" t="s">
        <v>10259</v>
      </c>
      <c r="B384" t="s">
        <v>72</v>
      </c>
      <c r="C384" t="s">
        <v>121</v>
      </c>
      <c r="D384" t="s">
        <v>9862</v>
      </c>
      <c r="E384">
        <v>2</v>
      </c>
    </row>
    <row r="385" spans="1:5" x14ac:dyDescent="0.25">
      <c r="A385" t="s">
        <v>10260</v>
      </c>
      <c r="B385" t="s">
        <v>72</v>
      </c>
      <c r="C385" t="s">
        <v>121</v>
      </c>
      <c r="D385" t="s">
        <v>9868</v>
      </c>
      <c r="E385">
        <v>1</v>
      </c>
    </row>
    <row r="386" spans="1:5" x14ac:dyDescent="0.25">
      <c r="A386" t="s">
        <v>10261</v>
      </c>
      <c r="B386" t="s">
        <v>72</v>
      </c>
      <c r="C386" t="s">
        <v>121</v>
      </c>
      <c r="D386" t="s">
        <v>9872</v>
      </c>
      <c r="E386">
        <v>7</v>
      </c>
    </row>
    <row r="387" spans="1:5" x14ac:dyDescent="0.25">
      <c r="A387" t="s">
        <v>10262</v>
      </c>
      <c r="B387" t="s">
        <v>72</v>
      </c>
      <c r="C387" t="s">
        <v>121</v>
      </c>
      <c r="D387" t="s">
        <v>9874</v>
      </c>
      <c r="E387">
        <v>131</v>
      </c>
    </row>
    <row r="388" spans="1:5" x14ac:dyDescent="0.25">
      <c r="A388" t="s">
        <v>10263</v>
      </c>
      <c r="B388" t="s">
        <v>72</v>
      </c>
      <c r="C388" t="s">
        <v>121</v>
      </c>
      <c r="D388" t="s">
        <v>9878</v>
      </c>
      <c r="E388">
        <v>1</v>
      </c>
    </row>
    <row r="389" spans="1:5" x14ac:dyDescent="0.25">
      <c r="A389" t="s">
        <v>10264</v>
      </c>
      <c r="B389" t="s">
        <v>72</v>
      </c>
      <c r="C389" t="s">
        <v>121</v>
      </c>
      <c r="D389" t="s">
        <v>9880</v>
      </c>
      <c r="E389">
        <v>1</v>
      </c>
    </row>
    <row r="390" spans="1:5" x14ac:dyDescent="0.25">
      <c r="A390" t="s">
        <v>10265</v>
      </c>
      <c r="B390" t="s">
        <v>72</v>
      </c>
      <c r="C390" t="s">
        <v>121</v>
      </c>
      <c r="D390" t="s">
        <v>9886</v>
      </c>
      <c r="E390">
        <v>144</v>
      </c>
    </row>
    <row r="391" spans="1:5" x14ac:dyDescent="0.25">
      <c r="A391" t="s">
        <v>10266</v>
      </c>
      <c r="B391" t="s">
        <v>72</v>
      </c>
      <c r="C391" t="s">
        <v>121</v>
      </c>
      <c r="D391" t="s">
        <v>9888</v>
      </c>
      <c r="E391">
        <v>519</v>
      </c>
    </row>
    <row r="392" spans="1:5" x14ac:dyDescent="0.25">
      <c r="A392" t="s">
        <v>10267</v>
      </c>
      <c r="B392" t="s">
        <v>72</v>
      </c>
      <c r="C392" t="s">
        <v>121</v>
      </c>
      <c r="D392" t="s">
        <v>9890</v>
      </c>
      <c r="E392">
        <v>1</v>
      </c>
    </row>
    <row r="393" spans="1:5" x14ac:dyDescent="0.25">
      <c r="A393" t="s">
        <v>10268</v>
      </c>
      <c r="B393" t="s">
        <v>72</v>
      </c>
      <c r="C393" t="s">
        <v>121</v>
      </c>
      <c r="D393" t="s">
        <v>9892</v>
      </c>
      <c r="E393">
        <v>3</v>
      </c>
    </row>
    <row r="394" spans="1:5" x14ac:dyDescent="0.25">
      <c r="A394" t="s">
        <v>10269</v>
      </c>
      <c r="B394" t="s">
        <v>72</v>
      </c>
      <c r="C394" t="s">
        <v>121</v>
      </c>
      <c r="D394" t="s">
        <v>9894</v>
      </c>
      <c r="E394">
        <v>1</v>
      </c>
    </row>
    <row r="395" spans="1:5" x14ac:dyDescent="0.25">
      <c r="A395" t="s">
        <v>10270</v>
      </c>
      <c r="B395" t="s">
        <v>72</v>
      </c>
      <c r="C395" t="s">
        <v>121</v>
      </c>
      <c r="D395" t="s">
        <v>9906</v>
      </c>
      <c r="E395">
        <v>2</v>
      </c>
    </row>
    <row r="396" spans="1:5" x14ac:dyDescent="0.25">
      <c r="A396" t="s">
        <v>10271</v>
      </c>
      <c r="B396" t="s">
        <v>72</v>
      </c>
      <c r="C396" t="s">
        <v>121</v>
      </c>
      <c r="D396" t="s">
        <v>9914</v>
      </c>
      <c r="E396">
        <v>3</v>
      </c>
    </row>
    <row r="397" spans="1:5" x14ac:dyDescent="0.25">
      <c r="A397" t="s">
        <v>10272</v>
      </c>
      <c r="B397" t="s">
        <v>72</v>
      </c>
      <c r="C397" t="s">
        <v>121</v>
      </c>
      <c r="D397" t="s">
        <v>9916</v>
      </c>
      <c r="E397">
        <v>1</v>
      </c>
    </row>
    <row r="398" spans="1:5" x14ac:dyDescent="0.25">
      <c r="A398" t="s">
        <v>10273</v>
      </c>
      <c r="B398" t="s">
        <v>72</v>
      </c>
      <c r="C398" t="s">
        <v>121</v>
      </c>
      <c r="D398" t="s">
        <v>9926</v>
      </c>
      <c r="E398">
        <v>1</v>
      </c>
    </row>
    <row r="399" spans="1:5" x14ac:dyDescent="0.25">
      <c r="A399" t="s">
        <v>10274</v>
      </c>
      <c r="B399" t="s">
        <v>72</v>
      </c>
      <c r="C399" t="s">
        <v>122</v>
      </c>
      <c r="D399" t="s">
        <v>9874</v>
      </c>
      <c r="E399">
        <v>55</v>
      </c>
    </row>
    <row r="400" spans="1:5" x14ac:dyDescent="0.25">
      <c r="A400" t="s">
        <v>10275</v>
      </c>
      <c r="B400" t="s">
        <v>72</v>
      </c>
      <c r="C400" t="s">
        <v>122</v>
      </c>
      <c r="D400" t="s">
        <v>9886</v>
      </c>
      <c r="E400">
        <v>62</v>
      </c>
    </row>
    <row r="401" spans="1:5" x14ac:dyDescent="0.25">
      <c r="A401" t="s">
        <v>10276</v>
      </c>
      <c r="B401" t="s">
        <v>72</v>
      </c>
      <c r="C401" t="s">
        <v>122</v>
      </c>
      <c r="D401" t="s">
        <v>9888</v>
      </c>
      <c r="E401">
        <v>299</v>
      </c>
    </row>
    <row r="402" spans="1:5" x14ac:dyDescent="0.25">
      <c r="A402" t="s">
        <v>10277</v>
      </c>
      <c r="B402" t="s">
        <v>72</v>
      </c>
      <c r="C402" t="s">
        <v>123</v>
      </c>
      <c r="D402" t="s">
        <v>9838</v>
      </c>
      <c r="E402">
        <v>1</v>
      </c>
    </row>
    <row r="403" spans="1:5" x14ac:dyDescent="0.25">
      <c r="A403" t="s">
        <v>10278</v>
      </c>
      <c r="B403" t="s">
        <v>72</v>
      </c>
      <c r="C403" t="s">
        <v>123</v>
      </c>
      <c r="D403" t="s">
        <v>9854</v>
      </c>
      <c r="E403">
        <v>1</v>
      </c>
    </row>
    <row r="404" spans="1:5" x14ac:dyDescent="0.25">
      <c r="A404" t="s">
        <v>10279</v>
      </c>
      <c r="B404" t="s">
        <v>72</v>
      </c>
      <c r="C404" t="s">
        <v>123</v>
      </c>
      <c r="D404" t="s">
        <v>9872</v>
      </c>
      <c r="E404">
        <v>1</v>
      </c>
    </row>
    <row r="405" spans="1:5" x14ac:dyDescent="0.25">
      <c r="A405" t="s">
        <v>10280</v>
      </c>
      <c r="B405" t="s">
        <v>72</v>
      </c>
      <c r="C405" t="s">
        <v>123</v>
      </c>
      <c r="D405" t="s">
        <v>9874</v>
      </c>
      <c r="E405">
        <v>27</v>
      </c>
    </row>
    <row r="406" spans="1:5" x14ac:dyDescent="0.25">
      <c r="A406" t="s">
        <v>10281</v>
      </c>
      <c r="B406" t="s">
        <v>72</v>
      </c>
      <c r="C406" t="s">
        <v>123</v>
      </c>
      <c r="D406" t="s">
        <v>9886</v>
      </c>
      <c r="E406">
        <v>32</v>
      </c>
    </row>
    <row r="407" spans="1:5" x14ac:dyDescent="0.25">
      <c r="A407" t="s">
        <v>10282</v>
      </c>
      <c r="B407" t="s">
        <v>72</v>
      </c>
      <c r="C407" t="s">
        <v>123</v>
      </c>
      <c r="D407" t="s">
        <v>9888</v>
      </c>
      <c r="E407">
        <v>103</v>
      </c>
    </row>
    <row r="408" spans="1:5" x14ac:dyDescent="0.25">
      <c r="A408" t="s">
        <v>10283</v>
      </c>
      <c r="B408" t="s">
        <v>72</v>
      </c>
      <c r="C408" t="s">
        <v>123</v>
      </c>
      <c r="D408" t="s">
        <v>9912</v>
      </c>
      <c r="E408">
        <v>1</v>
      </c>
    </row>
    <row r="409" spans="1:5" x14ac:dyDescent="0.25">
      <c r="A409" t="s">
        <v>10284</v>
      </c>
      <c r="B409" t="s">
        <v>72</v>
      </c>
      <c r="C409" t="s">
        <v>123</v>
      </c>
      <c r="D409" t="s">
        <v>9926</v>
      </c>
      <c r="E409">
        <v>1</v>
      </c>
    </row>
    <row r="410" spans="1:5" x14ac:dyDescent="0.25">
      <c r="A410" t="s">
        <v>10285</v>
      </c>
      <c r="B410" t="s">
        <v>72</v>
      </c>
      <c r="C410" t="s">
        <v>124</v>
      </c>
      <c r="D410" t="s">
        <v>9836</v>
      </c>
      <c r="E410">
        <v>1</v>
      </c>
    </row>
    <row r="411" spans="1:5" x14ac:dyDescent="0.25">
      <c r="A411" t="s">
        <v>10286</v>
      </c>
      <c r="B411" t="s">
        <v>72</v>
      </c>
      <c r="C411" t="s">
        <v>124</v>
      </c>
      <c r="D411" t="s">
        <v>9854</v>
      </c>
      <c r="E411">
        <v>1</v>
      </c>
    </row>
    <row r="412" spans="1:5" x14ac:dyDescent="0.25">
      <c r="A412" t="s">
        <v>10287</v>
      </c>
      <c r="B412" t="s">
        <v>72</v>
      </c>
      <c r="C412" t="s">
        <v>124</v>
      </c>
      <c r="D412" t="s">
        <v>9872</v>
      </c>
      <c r="E412">
        <v>1</v>
      </c>
    </row>
    <row r="413" spans="1:5" x14ac:dyDescent="0.25">
      <c r="A413" t="s">
        <v>10288</v>
      </c>
      <c r="B413" t="s">
        <v>72</v>
      </c>
      <c r="C413" t="s">
        <v>124</v>
      </c>
      <c r="D413" t="s">
        <v>9874</v>
      </c>
      <c r="E413">
        <v>46</v>
      </c>
    </row>
    <row r="414" spans="1:5" x14ac:dyDescent="0.25">
      <c r="A414" t="s">
        <v>10289</v>
      </c>
      <c r="B414" t="s">
        <v>72</v>
      </c>
      <c r="C414" t="s">
        <v>124</v>
      </c>
      <c r="D414" t="s">
        <v>9880</v>
      </c>
      <c r="E414">
        <v>1</v>
      </c>
    </row>
    <row r="415" spans="1:5" x14ac:dyDescent="0.25">
      <c r="A415" t="s">
        <v>10290</v>
      </c>
      <c r="B415" t="s">
        <v>72</v>
      </c>
      <c r="C415" t="s">
        <v>124</v>
      </c>
      <c r="D415" t="s">
        <v>9886</v>
      </c>
      <c r="E415">
        <v>46</v>
      </c>
    </row>
    <row r="416" spans="1:5" x14ac:dyDescent="0.25">
      <c r="A416" t="s">
        <v>10291</v>
      </c>
      <c r="B416" t="s">
        <v>72</v>
      </c>
      <c r="C416" t="s">
        <v>124</v>
      </c>
      <c r="D416" t="s">
        <v>9888</v>
      </c>
      <c r="E416">
        <v>204</v>
      </c>
    </row>
    <row r="417" spans="1:5" x14ac:dyDescent="0.25">
      <c r="A417" t="s">
        <v>10292</v>
      </c>
      <c r="B417" t="s">
        <v>72</v>
      </c>
      <c r="C417" t="s">
        <v>124</v>
      </c>
      <c r="D417" t="s">
        <v>9892</v>
      </c>
      <c r="E417">
        <v>1</v>
      </c>
    </row>
    <row r="418" spans="1:5" x14ac:dyDescent="0.25">
      <c r="A418" t="s">
        <v>10293</v>
      </c>
      <c r="B418" t="s">
        <v>72</v>
      </c>
      <c r="C418" t="s">
        <v>125</v>
      </c>
      <c r="D418" t="s">
        <v>9840</v>
      </c>
      <c r="E418">
        <v>6</v>
      </c>
    </row>
    <row r="419" spans="1:5" x14ac:dyDescent="0.25">
      <c r="A419" t="s">
        <v>10294</v>
      </c>
      <c r="B419" t="s">
        <v>72</v>
      </c>
      <c r="C419" t="s">
        <v>125</v>
      </c>
      <c r="D419" t="s">
        <v>9844</v>
      </c>
      <c r="E419">
        <v>1</v>
      </c>
    </row>
    <row r="420" spans="1:5" x14ac:dyDescent="0.25">
      <c r="A420" t="s">
        <v>10295</v>
      </c>
      <c r="B420" t="s">
        <v>72</v>
      </c>
      <c r="C420" t="s">
        <v>125</v>
      </c>
      <c r="D420" t="s">
        <v>9850</v>
      </c>
      <c r="E420">
        <v>1</v>
      </c>
    </row>
    <row r="421" spans="1:5" x14ac:dyDescent="0.25">
      <c r="A421" t="s">
        <v>10296</v>
      </c>
      <c r="B421" t="s">
        <v>72</v>
      </c>
      <c r="C421" t="s">
        <v>125</v>
      </c>
      <c r="D421" t="s">
        <v>9854</v>
      </c>
      <c r="E421">
        <v>9</v>
      </c>
    </row>
    <row r="422" spans="1:5" x14ac:dyDescent="0.25">
      <c r="A422" t="s">
        <v>10297</v>
      </c>
      <c r="B422" t="s">
        <v>72</v>
      </c>
      <c r="C422" t="s">
        <v>125</v>
      </c>
      <c r="D422" t="s">
        <v>9860</v>
      </c>
      <c r="E422">
        <v>1</v>
      </c>
    </row>
    <row r="423" spans="1:5" x14ac:dyDescent="0.25">
      <c r="A423" t="s">
        <v>10298</v>
      </c>
      <c r="B423" t="s">
        <v>72</v>
      </c>
      <c r="C423" t="s">
        <v>125</v>
      </c>
      <c r="D423" t="s">
        <v>9862</v>
      </c>
      <c r="E423">
        <v>3</v>
      </c>
    </row>
    <row r="424" spans="1:5" x14ac:dyDescent="0.25">
      <c r="A424" t="s">
        <v>10299</v>
      </c>
      <c r="B424" t="s">
        <v>72</v>
      </c>
      <c r="C424" t="s">
        <v>125</v>
      </c>
      <c r="D424" t="s">
        <v>9866</v>
      </c>
      <c r="E424">
        <v>1</v>
      </c>
    </row>
    <row r="425" spans="1:5" x14ac:dyDescent="0.25">
      <c r="A425" t="s">
        <v>10300</v>
      </c>
      <c r="B425" t="s">
        <v>72</v>
      </c>
      <c r="C425" t="s">
        <v>125</v>
      </c>
      <c r="D425" t="s">
        <v>9868</v>
      </c>
      <c r="E425">
        <v>1</v>
      </c>
    </row>
    <row r="426" spans="1:5" x14ac:dyDescent="0.25">
      <c r="A426" t="s">
        <v>10301</v>
      </c>
      <c r="B426" t="s">
        <v>72</v>
      </c>
      <c r="C426" t="s">
        <v>125</v>
      </c>
      <c r="D426" t="s">
        <v>9872</v>
      </c>
      <c r="E426">
        <v>19</v>
      </c>
    </row>
    <row r="427" spans="1:5" x14ac:dyDescent="0.25">
      <c r="A427" t="s">
        <v>10302</v>
      </c>
      <c r="B427" t="s">
        <v>72</v>
      </c>
      <c r="C427" t="s">
        <v>125</v>
      </c>
      <c r="D427" t="s">
        <v>9874</v>
      </c>
      <c r="E427">
        <v>167</v>
      </c>
    </row>
    <row r="428" spans="1:5" x14ac:dyDescent="0.25">
      <c r="A428" t="s">
        <v>10303</v>
      </c>
      <c r="B428" t="s">
        <v>72</v>
      </c>
      <c r="C428" t="s">
        <v>125</v>
      </c>
      <c r="D428" t="s">
        <v>9880</v>
      </c>
      <c r="E428">
        <v>1</v>
      </c>
    </row>
    <row r="429" spans="1:5" x14ac:dyDescent="0.25">
      <c r="A429" t="s">
        <v>10304</v>
      </c>
      <c r="B429" t="s">
        <v>72</v>
      </c>
      <c r="C429" t="s">
        <v>125</v>
      </c>
      <c r="D429" t="s">
        <v>9886</v>
      </c>
      <c r="E429">
        <v>179</v>
      </c>
    </row>
    <row r="430" spans="1:5" x14ac:dyDescent="0.25">
      <c r="A430" t="s">
        <v>10305</v>
      </c>
      <c r="B430" t="s">
        <v>72</v>
      </c>
      <c r="C430" t="s">
        <v>125</v>
      </c>
      <c r="D430" t="s">
        <v>9888</v>
      </c>
      <c r="E430">
        <v>720</v>
      </c>
    </row>
    <row r="431" spans="1:5" x14ac:dyDescent="0.25">
      <c r="A431" t="s">
        <v>10306</v>
      </c>
      <c r="B431" t="s">
        <v>72</v>
      </c>
      <c r="C431" t="s">
        <v>125</v>
      </c>
      <c r="D431" t="s">
        <v>9892</v>
      </c>
      <c r="E431">
        <v>4</v>
      </c>
    </row>
    <row r="432" spans="1:5" x14ac:dyDescent="0.25">
      <c r="A432" t="s">
        <v>10307</v>
      </c>
      <c r="B432" t="s">
        <v>72</v>
      </c>
      <c r="C432" t="s">
        <v>125</v>
      </c>
      <c r="D432" t="s">
        <v>9894</v>
      </c>
      <c r="E432">
        <v>2</v>
      </c>
    </row>
    <row r="433" spans="1:5" x14ac:dyDescent="0.25">
      <c r="A433" t="s">
        <v>10308</v>
      </c>
      <c r="B433" t="s">
        <v>72</v>
      </c>
      <c r="C433" t="s">
        <v>125</v>
      </c>
      <c r="D433" t="s">
        <v>9904</v>
      </c>
      <c r="E433">
        <v>1</v>
      </c>
    </row>
    <row r="434" spans="1:5" x14ac:dyDescent="0.25">
      <c r="A434" t="s">
        <v>10309</v>
      </c>
      <c r="B434" t="s">
        <v>72</v>
      </c>
      <c r="C434" t="s">
        <v>125</v>
      </c>
      <c r="D434" t="s">
        <v>9910</v>
      </c>
      <c r="E434">
        <v>3</v>
      </c>
    </row>
    <row r="435" spans="1:5" x14ac:dyDescent="0.25">
      <c r="A435" t="s">
        <v>10310</v>
      </c>
      <c r="B435" t="s">
        <v>72</v>
      </c>
      <c r="C435" t="s">
        <v>125</v>
      </c>
      <c r="D435" t="s">
        <v>9912</v>
      </c>
      <c r="E435">
        <v>2</v>
      </c>
    </row>
    <row r="436" spans="1:5" x14ac:dyDescent="0.25">
      <c r="A436" t="s">
        <v>10311</v>
      </c>
      <c r="B436" t="s">
        <v>72</v>
      </c>
      <c r="C436" t="s">
        <v>125</v>
      </c>
      <c r="D436" t="s">
        <v>9914</v>
      </c>
      <c r="E436">
        <v>6</v>
      </c>
    </row>
    <row r="437" spans="1:5" x14ac:dyDescent="0.25">
      <c r="A437" t="s">
        <v>10312</v>
      </c>
      <c r="B437" t="s">
        <v>72</v>
      </c>
      <c r="C437" t="s">
        <v>125</v>
      </c>
      <c r="D437" t="s">
        <v>9916</v>
      </c>
      <c r="E437">
        <v>1</v>
      </c>
    </row>
    <row r="438" spans="1:5" x14ac:dyDescent="0.25">
      <c r="A438" t="s">
        <v>10313</v>
      </c>
      <c r="B438" t="s">
        <v>72</v>
      </c>
      <c r="C438" t="s">
        <v>125</v>
      </c>
      <c r="D438" t="s">
        <v>9926</v>
      </c>
      <c r="E438">
        <v>7</v>
      </c>
    </row>
    <row r="439" spans="1:5" x14ac:dyDescent="0.25">
      <c r="A439" t="s">
        <v>10314</v>
      </c>
      <c r="B439" t="s">
        <v>72</v>
      </c>
      <c r="C439" t="s">
        <v>126</v>
      </c>
      <c r="D439" t="s">
        <v>9840</v>
      </c>
      <c r="E439">
        <v>2</v>
      </c>
    </row>
    <row r="440" spans="1:5" x14ac:dyDescent="0.25">
      <c r="A440" t="s">
        <v>10315</v>
      </c>
      <c r="B440" t="s">
        <v>72</v>
      </c>
      <c r="C440" t="s">
        <v>126</v>
      </c>
      <c r="D440" t="s">
        <v>9850</v>
      </c>
      <c r="E440">
        <v>1</v>
      </c>
    </row>
    <row r="441" spans="1:5" x14ac:dyDescent="0.25">
      <c r="A441" t="s">
        <v>10316</v>
      </c>
      <c r="B441" t="s">
        <v>72</v>
      </c>
      <c r="C441" t="s">
        <v>126</v>
      </c>
      <c r="D441" t="s">
        <v>9854</v>
      </c>
      <c r="E441">
        <v>6</v>
      </c>
    </row>
    <row r="442" spans="1:5" x14ac:dyDescent="0.25">
      <c r="A442" t="s">
        <v>10317</v>
      </c>
      <c r="B442" t="s">
        <v>72</v>
      </c>
      <c r="C442" t="s">
        <v>126</v>
      </c>
      <c r="D442" t="s">
        <v>9860</v>
      </c>
      <c r="E442">
        <v>3</v>
      </c>
    </row>
    <row r="443" spans="1:5" x14ac:dyDescent="0.25">
      <c r="A443" t="s">
        <v>10318</v>
      </c>
      <c r="B443" t="s">
        <v>72</v>
      </c>
      <c r="C443" t="s">
        <v>126</v>
      </c>
      <c r="D443" t="s">
        <v>9862</v>
      </c>
      <c r="E443">
        <v>4</v>
      </c>
    </row>
    <row r="444" spans="1:5" x14ac:dyDescent="0.25">
      <c r="A444" t="s">
        <v>10319</v>
      </c>
      <c r="B444" t="s">
        <v>72</v>
      </c>
      <c r="C444" t="s">
        <v>126</v>
      </c>
      <c r="D444" t="s">
        <v>9866</v>
      </c>
      <c r="E444">
        <v>1</v>
      </c>
    </row>
    <row r="445" spans="1:5" x14ac:dyDescent="0.25">
      <c r="A445" t="s">
        <v>10320</v>
      </c>
      <c r="B445" t="s">
        <v>72</v>
      </c>
      <c r="C445" t="s">
        <v>126</v>
      </c>
      <c r="D445" t="s">
        <v>9868</v>
      </c>
      <c r="E445">
        <v>1</v>
      </c>
    </row>
    <row r="446" spans="1:5" x14ac:dyDescent="0.25">
      <c r="A446" t="s">
        <v>10321</v>
      </c>
      <c r="B446" t="s">
        <v>72</v>
      </c>
      <c r="C446" t="s">
        <v>126</v>
      </c>
      <c r="D446" t="s">
        <v>9870</v>
      </c>
      <c r="E446">
        <v>1</v>
      </c>
    </row>
    <row r="447" spans="1:5" x14ac:dyDescent="0.25">
      <c r="A447" t="s">
        <v>10322</v>
      </c>
      <c r="B447" t="s">
        <v>72</v>
      </c>
      <c r="C447" t="s">
        <v>126</v>
      </c>
      <c r="D447" t="s">
        <v>9872</v>
      </c>
      <c r="E447">
        <v>15</v>
      </c>
    </row>
    <row r="448" spans="1:5" x14ac:dyDescent="0.25">
      <c r="A448" t="s">
        <v>10323</v>
      </c>
      <c r="B448" t="s">
        <v>72</v>
      </c>
      <c r="C448" t="s">
        <v>126</v>
      </c>
      <c r="D448" t="s">
        <v>9874</v>
      </c>
      <c r="E448">
        <v>175</v>
      </c>
    </row>
    <row r="449" spans="1:5" x14ac:dyDescent="0.25">
      <c r="A449" t="s">
        <v>10324</v>
      </c>
      <c r="B449" t="s">
        <v>72</v>
      </c>
      <c r="C449" t="s">
        <v>126</v>
      </c>
      <c r="D449" t="s">
        <v>9880</v>
      </c>
      <c r="E449">
        <v>2</v>
      </c>
    </row>
    <row r="450" spans="1:5" x14ac:dyDescent="0.25">
      <c r="A450" t="s">
        <v>10325</v>
      </c>
      <c r="B450" t="s">
        <v>72</v>
      </c>
      <c r="C450" t="s">
        <v>126</v>
      </c>
      <c r="D450" t="s">
        <v>9884</v>
      </c>
      <c r="E450">
        <v>1</v>
      </c>
    </row>
    <row r="451" spans="1:5" x14ac:dyDescent="0.25">
      <c r="A451" t="s">
        <v>10326</v>
      </c>
      <c r="B451" t="s">
        <v>72</v>
      </c>
      <c r="C451" t="s">
        <v>126</v>
      </c>
      <c r="D451" t="s">
        <v>9886</v>
      </c>
      <c r="E451">
        <v>202</v>
      </c>
    </row>
    <row r="452" spans="1:5" x14ac:dyDescent="0.25">
      <c r="A452" t="s">
        <v>10327</v>
      </c>
      <c r="B452" t="s">
        <v>72</v>
      </c>
      <c r="C452" t="s">
        <v>126</v>
      </c>
      <c r="D452" t="s">
        <v>9888</v>
      </c>
      <c r="E452">
        <v>729</v>
      </c>
    </row>
    <row r="453" spans="1:5" x14ac:dyDescent="0.25">
      <c r="A453" t="s">
        <v>10328</v>
      </c>
      <c r="B453" t="s">
        <v>72</v>
      </c>
      <c r="C453" t="s">
        <v>126</v>
      </c>
      <c r="D453" t="s">
        <v>9892</v>
      </c>
      <c r="E453">
        <v>3</v>
      </c>
    </row>
    <row r="454" spans="1:5" x14ac:dyDescent="0.25">
      <c r="A454" t="s">
        <v>10329</v>
      </c>
      <c r="B454" t="s">
        <v>72</v>
      </c>
      <c r="C454" t="s">
        <v>126</v>
      </c>
      <c r="D454" t="s">
        <v>9894</v>
      </c>
      <c r="E454">
        <v>2</v>
      </c>
    </row>
    <row r="455" spans="1:5" x14ac:dyDescent="0.25">
      <c r="A455" t="s">
        <v>10330</v>
      </c>
      <c r="B455" t="s">
        <v>72</v>
      </c>
      <c r="C455" t="s">
        <v>126</v>
      </c>
      <c r="D455" t="s">
        <v>9914</v>
      </c>
      <c r="E455">
        <v>8</v>
      </c>
    </row>
    <row r="456" spans="1:5" x14ac:dyDescent="0.25">
      <c r="A456" t="s">
        <v>10331</v>
      </c>
      <c r="B456" t="s">
        <v>72</v>
      </c>
      <c r="C456" t="s">
        <v>126</v>
      </c>
      <c r="D456" t="s">
        <v>9918</v>
      </c>
      <c r="E456">
        <v>2</v>
      </c>
    </row>
    <row r="457" spans="1:5" x14ac:dyDescent="0.25">
      <c r="A457" t="s">
        <v>10332</v>
      </c>
      <c r="B457" t="s">
        <v>72</v>
      </c>
      <c r="C457" t="s">
        <v>126</v>
      </c>
      <c r="D457" t="s">
        <v>9926</v>
      </c>
      <c r="E457">
        <v>4</v>
      </c>
    </row>
    <row r="458" spans="1:5" x14ac:dyDescent="0.25">
      <c r="A458" t="s">
        <v>10333</v>
      </c>
      <c r="B458" t="s">
        <v>72</v>
      </c>
      <c r="C458" t="s">
        <v>127</v>
      </c>
      <c r="D458" t="s">
        <v>9840</v>
      </c>
      <c r="E458">
        <v>1</v>
      </c>
    </row>
    <row r="459" spans="1:5" x14ac:dyDescent="0.25">
      <c r="A459" t="s">
        <v>10334</v>
      </c>
      <c r="B459" t="s">
        <v>72</v>
      </c>
      <c r="C459" t="s">
        <v>127</v>
      </c>
      <c r="D459" t="s">
        <v>9872</v>
      </c>
      <c r="E459">
        <v>3</v>
      </c>
    </row>
    <row r="460" spans="1:5" x14ac:dyDescent="0.25">
      <c r="A460" t="s">
        <v>10335</v>
      </c>
      <c r="B460" t="s">
        <v>72</v>
      </c>
      <c r="C460" t="s">
        <v>127</v>
      </c>
      <c r="D460" t="s">
        <v>9874</v>
      </c>
      <c r="E460">
        <v>90</v>
      </c>
    </row>
    <row r="461" spans="1:5" x14ac:dyDescent="0.25">
      <c r="A461" t="s">
        <v>10336</v>
      </c>
      <c r="B461" t="s">
        <v>72</v>
      </c>
      <c r="C461" t="s">
        <v>127</v>
      </c>
      <c r="D461" t="s">
        <v>9878</v>
      </c>
      <c r="E461">
        <v>1</v>
      </c>
    </row>
    <row r="462" spans="1:5" x14ac:dyDescent="0.25">
      <c r="A462" t="s">
        <v>10337</v>
      </c>
      <c r="B462" t="s">
        <v>72</v>
      </c>
      <c r="C462" t="s">
        <v>127</v>
      </c>
      <c r="D462" t="s">
        <v>9886</v>
      </c>
      <c r="E462">
        <v>101</v>
      </c>
    </row>
    <row r="463" spans="1:5" x14ac:dyDescent="0.25">
      <c r="A463" t="s">
        <v>10338</v>
      </c>
      <c r="B463" t="s">
        <v>72</v>
      </c>
      <c r="C463" t="s">
        <v>127</v>
      </c>
      <c r="D463" t="s">
        <v>9888</v>
      </c>
      <c r="E463">
        <v>323</v>
      </c>
    </row>
    <row r="464" spans="1:5" x14ac:dyDescent="0.25">
      <c r="A464" t="s">
        <v>10339</v>
      </c>
      <c r="B464" t="s">
        <v>72</v>
      </c>
      <c r="C464" t="s">
        <v>127</v>
      </c>
      <c r="D464" t="s">
        <v>9914</v>
      </c>
      <c r="E464">
        <v>2</v>
      </c>
    </row>
    <row r="465" spans="1:5" x14ac:dyDescent="0.25">
      <c r="A465" t="s">
        <v>10340</v>
      </c>
      <c r="B465" t="s">
        <v>72</v>
      </c>
      <c r="C465" t="s">
        <v>128</v>
      </c>
      <c r="D465" t="s">
        <v>9848</v>
      </c>
      <c r="E465">
        <v>1</v>
      </c>
    </row>
    <row r="466" spans="1:5" x14ac:dyDescent="0.25">
      <c r="A466" t="s">
        <v>10341</v>
      </c>
      <c r="B466" t="s">
        <v>72</v>
      </c>
      <c r="C466" t="s">
        <v>128</v>
      </c>
      <c r="D466" t="s">
        <v>9854</v>
      </c>
      <c r="E466">
        <v>1</v>
      </c>
    </row>
    <row r="467" spans="1:5" x14ac:dyDescent="0.25">
      <c r="A467" t="s">
        <v>10342</v>
      </c>
      <c r="B467" t="s">
        <v>72</v>
      </c>
      <c r="C467" t="s">
        <v>128</v>
      </c>
      <c r="D467" t="s">
        <v>9872</v>
      </c>
      <c r="E467">
        <v>2</v>
      </c>
    </row>
    <row r="468" spans="1:5" x14ac:dyDescent="0.25">
      <c r="A468" t="s">
        <v>10343</v>
      </c>
      <c r="B468" t="s">
        <v>72</v>
      </c>
      <c r="C468" t="s">
        <v>128</v>
      </c>
      <c r="D468" t="s">
        <v>9874</v>
      </c>
      <c r="E468">
        <v>62</v>
      </c>
    </row>
    <row r="469" spans="1:5" x14ac:dyDescent="0.25">
      <c r="A469" t="s">
        <v>10344</v>
      </c>
      <c r="B469" t="s">
        <v>72</v>
      </c>
      <c r="C469" t="s">
        <v>128</v>
      </c>
      <c r="D469" t="s">
        <v>9886</v>
      </c>
      <c r="E469">
        <v>70</v>
      </c>
    </row>
    <row r="470" spans="1:5" x14ac:dyDescent="0.25">
      <c r="A470" t="s">
        <v>10345</v>
      </c>
      <c r="B470" t="s">
        <v>72</v>
      </c>
      <c r="C470" t="s">
        <v>128</v>
      </c>
      <c r="D470" t="s">
        <v>9888</v>
      </c>
      <c r="E470">
        <v>293</v>
      </c>
    </row>
    <row r="471" spans="1:5" x14ac:dyDescent="0.25">
      <c r="A471" t="s">
        <v>10346</v>
      </c>
      <c r="B471" t="s">
        <v>72</v>
      </c>
      <c r="C471" t="s">
        <v>128</v>
      </c>
      <c r="D471" t="s">
        <v>9910</v>
      </c>
      <c r="E471">
        <v>1</v>
      </c>
    </row>
    <row r="472" spans="1:5" x14ac:dyDescent="0.25">
      <c r="A472" t="s">
        <v>10347</v>
      </c>
      <c r="B472" t="s">
        <v>72</v>
      </c>
      <c r="C472" t="s">
        <v>128</v>
      </c>
      <c r="D472" t="s">
        <v>9926</v>
      </c>
      <c r="E472">
        <v>1</v>
      </c>
    </row>
    <row r="473" spans="1:5" x14ac:dyDescent="0.25">
      <c r="A473" t="s">
        <v>10348</v>
      </c>
      <c r="B473" t="s">
        <v>72</v>
      </c>
      <c r="C473" t="s">
        <v>129</v>
      </c>
      <c r="D473" t="s">
        <v>9840</v>
      </c>
      <c r="E473">
        <v>1</v>
      </c>
    </row>
    <row r="474" spans="1:5" x14ac:dyDescent="0.25">
      <c r="A474" t="s">
        <v>10349</v>
      </c>
      <c r="B474" t="s">
        <v>72</v>
      </c>
      <c r="C474" t="s">
        <v>129</v>
      </c>
      <c r="D474" t="s">
        <v>9854</v>
      </c>
      <c r="E474">
        <v>2</v>
      </c>
    </row>
    <row r="475" spans="1:5" x14ac:dyDescent="0.25">
      <c r="A475" t="s">
        <v>10350</v>
      </c>
      <c r="B475" t="s">
        <v>72</v>
      </c>
      <c r="C475" t="s">
        <v>129</v>
      </c>
      <c r="D475" t="s">
        <v>9856</v>
      </c>
      <c r="E475">
        <v>1</v>
      </c>
    </row>
    <row r="476" spans="1:5" x14ac:dyDescent="0.25">
      <c r="A476" t="s">
        <v>10351</v>
      </c>
      <c r="B476" t="s">
        <v>72</v>
      </c>
      <c r="C476" t="s">
        <v>129</v>
      </c>
      <c r="D476" t="s">
        <v>9862</v>
      </c>
      <c r="E476">
        <v>1</v>
      </c>
    </row>
    <row r="477" spans="1:5" x14ac:dyDescent="0.25">
      <c r="A477" t="s">
        <v>10352</v>
      </c>
      <c r="B477" t="s">
        <v>72</v>
      </c>
      <c r="C477" t="s">
        <v>129</v>
      </c>
      <c r="D477" t="s">
        <v>9866</v>
      </c>
      <c r="E477">
        <v>1</v>
      </c>
    </row>
    <row r="478" spans="1:5" x14ac:dyDescent="0.25">
      <c r="A478" t="s">
        <v>10353</v>
      </c>
      <c r="B478" t="s">
        <v>72</v>
      </c>
      <c r="C478" t="s">
        <v>129</v>
      </c>
      <c r="D478" t="s">
        <v>9872</v>
      </c>
      <c r="E478">
        <v>3</v>
      </c>
    </row>
    <row r="479" spans="1:5" x14ac:dyDescent="0.25">
      <c r="A479" t="s">
        <v>10354</v>
      </c>
      <c r="B479" t="s">
        <v>72</v>
      </c>
      <c r="C479" t="s">
        <v>129</v>
      </c>
      <c r="D479" t="s">
        <v>9874</v>
      </c>
      <c r="E479">
        <v>46</v>
      </c>
    </row>
    <row r="480" spans="1:5" x14ac:dyDescent="0.25">
      <c r="A480" t="s">
        <v>10355</v>
      </c>
      <c r="B480" t="s">
        <v>72</v>
      </c>
      <c r="C480" t="s">
        <v>129</v>
      </c>
      <c r="D480" t="s">
        <v>9886</v>
      </c>
      <c r="E480">
        <v>54</v>
      </c>
    </row>
    <row r="481" spans="1:5" x14ac:dyDescent="0.25">
      <c r="A481" t="s">
        <v>10356</v>
      </c>
      <c r="B481" t="s">
        <v>72</v>
      </c>
      <c r="C481" t="s">
        <v>129</v>
      </c>
      <c r="D481" t="s">
        <v>9888</v>
      </c>
      <c r="E481">
        <v>211</v>
      </c>
    </row>
    <row r="482" spans="1:5" x14ac:dyDescent="0.25">
      <c r="A482" t="s">
        <v>10357</v>
      </c>
      <c r="B482" t="s">
        <v>72</v>
      </c>
      <c r="C482" t="s">
        <v>129</v>
      </c>
      <c r="D482" t="s">
        <v>9894</v>
      </c>
      <c r="E482">
        <v>1</v>
      </c>
    </row>
    <row r="483" spans="1:5" x14ac:dyDescent="0.25">
      <c r="A483" t="s">
        <v>10358</v>
      </c>
      <c r="B483" t="s">
        <v>72</v>
      </c>
      <c r="C483" t="s">
        <v>129</v>
      </c>
      <c r="D483" t="s">
        <v>9910</v>
      </c>
      <c r="E483">
        <v>2</v>
      </c>
    </row>
    <row r="484" spans="1:5" x14ac:dyDescent="0.25">
      <c r="A484" t="s">
        <v>10359</v>
      </c>
      <c r="B484" t="s">
        <v>72</v>
      </c>
      <c r="C484" t="s">
        <v>129</v>
      </c>
      <c r="D484" t="s">
        <v>9926</v>
      </c>
      <c r="E484">
        <v>1</v>
      </c>
    </row>
    <row r="485" spans="1:5" x14ac:dyDescent="0.25">
      <c r="A485" t="s">
        <v>10360</v>
      </c>
      <c r="B485" t="s">
        <v>72</v>
      </c>
      <c r="C485" t="s">
        <v>130</v>
      </c>
      <c r="D485" t="s">
        <v>9840</v>
      </c>
      <c r="E485">
        <v>2</v>
      </c>
    </row>
    <row r="486" spans="1:5" x14ac:dyDescent="0.25">
      <c r="A486" t="s">
        <v>10361</v>
      </c>
      <c r="B486" t="s">
        <v>72</v>
      </c>
      <c r="C486" t="s">
        <v>130</v>
      </c>
      <c r="D486" t="s">
        <v>9854</v>
      </c>
      <c r="E486">
        <v>1</v>
      </c>
    </row>
    <row r="487" spans="1:5" x14ac:dyDescent="0.25">
      <c r="A487" t="s">
        <v>10362</v>
      </c>
      <c r="B487" t="s">
        <v>72</v>
      </c>
      <c r="C487" t="s">
        <v>130</v>
      </c>
      <c r="D487" t="s">
        <v>9860</v>
      </c>
      <c r="E487">
        <v>2</v>
      </c>
    </row>
    <row r="488" spans="1:5" x14ac:dyDescent="0.25">
      <c r="A488" t="s">
        <v>10363</v>
      </c>
      <c r="B488" t="s">
        <v>72</v>
      </c>
      <c r="C488" t="s">
        <v>130</v>
      </c>
      <c r="D488" t="s">
        <v>9866</v>
      </c>
      <c r="E488">
        <v>1</v>
      </c>
    </row>
    <row r="489" spans="1:5" x14ac:dyDescent="0.25">
      <c r="A489" t="s">
        <v>10364</v>
      </c>
      <c r="B489" t="s">
        <v>72</v>
      </c>
      <c r="C489" t="s">
        <v>130</v>
      </c>
      <c r="D489" t="s">
        <v>9872</v>
      </c>
      <c r="E489">
        <v>6</v>
      </c>
    </row>
    <row r="490" spans="1:5" x14ac:dyDescent="0.25">
      <c r="A490" t="s">
        <v>10365</v>
      </c>
      <c r="B490" t="s">
        <v>72</v>
      </c>
      <c r="C490" t="s">
        <v>130</v>
      </c>
      <c r="D490" t="s">
        <v>9874</v>
      </c>
      <c r="E490">
        <v>112</v>
      </c>
    </row>
    <row r="491" spans="1:5" x14ac:dyDescent="0.25">
      <c r="A491" t="s">
        <v>10366</v>
      </c>
      <c r="B491" t="s">
        <v>72</v>
      </c>
      <c r="C491" t="s">
        <v>130</v>
      </c>
      <c r="D491" t="s">
        <v>9886</v>
      </c>
      <c r="E491">
        <v>120</v>
      </c>
    </row>
    <row r="492" spans="1:5" x14ac:dyDescent="0.25">
      <c r="A492" t="s">
        <v>10367</v>
      </c>
      <c r="B492" t="s">
        <v>72</v>
      </c>
      <c r="C492" t="s">
        <v>130</v>
      </c>
      <c r="D492" t="s">
        <v>9888</v>
      </c>
      <c r="E492">
        <v>386</v>
      </c>
    </row>
    <row r="493" spans="1:5" x14ac:dyDescent="0.25">
      <c r="A493" t="s">
        <v>10368</v>
      </c>
      <c r="B493" t="s">
        <v>72</v>
      </c>
      <c r="C493" t="s">
        <v>130</v>
      </c>
      <c r="D493" t="s">
        <v>9892</v>
      </c>
      <c r="E493">
        <v>2</v>
      </c>
    </row>
    <row r="494" spans="1:5" x14ac:dyDescent="0.25">
      <c r="A494" t="s">
        <v>10369</v>
      </c>
      <c r="B494" t="s">
        <v>72</v>
      </c>
      <c r="C494" t="s">
        <v>130</v>
      </c>
      <c r="D494" t="s">
        <v>9910</v>
      </c>
      <c r="E494">
        <v>1</v>
      </c>
    </row>
    <row r="495" spans="1:5" x14ac:dyDescent="0.25">
      <c r="A495" t="s">
        <v>10370</v>
      </c>
      <c r="B495" t="s">
        <v>72</v>
      </c>
      <c r="C495" t="s">
        <v>130</v>
      </c>
      <c r="D495" t="s">
        <v>9912</v>
      </c>
      <c r="E495">
        <v>2</v>
      </c>
    </row>
    <row r="496" spans="1:5" x14ac:dyDescent="0.25">
      <c r="A496" t="s">
        <v>10371</v>
      </c>
      <c r="B496" t="s">
        <v>72</v>
      </c>
      <c r="C496" t="s">
        <v>130</v>
      </c>
      <c r="D496" t="s">
        <v>9914</v>
      </c>
      <c r="E496">
        <v>1</v>
      </c>
    </row>
    <row r="497" spans="1:5" x14ac:dyDescent="0.25">
      <c r="A497" t="s">
        <v>10372</v>
      </c>
      <c r="B497" t="s">
        <v>72</v>
      </c>
      <c r="C497" t="s">
        <v>130</v>
      </c>
      <c r="D497" t="s">
        <v>9926</v>
      </c>
      <c r="E497">
        <v>2</v>
      </c>
    </row>
    <row r="498" spans="1:5" x14ac:dyDescent="0.25">
      <c r="A498" t="s">
        <v>10373</v>
      </c>
      <c r="B498" t="s">
        <v>72</v>
      </c>
      <c r="C498" t="s">
        <v>131</v>
      </c>
      <c r="D498" t="s">
        <v>9848</v>
      </c>
      <c r="E498">
        <v>1</v>
      </c>
    </row>
    <row r="499" spans="1:5" x14ac:dyDescent="0.25">
      <c r="A499" t="s">
        <v>10374</v>
      </c>
      <c r="B499" t="s">
        <v>72</v>
      </c>
      <c r="C499" t="s">
        <v>131</v>
      </c>
      <c r="D499" t="s">
        <v>9850</v>
      </c>
      <c r="E499">
        <v>1</v>
      </c>
    </row>
    <row r="500" spans="1:5" x14ac:dyDescent="0.25">
      <c r="A500" t="s">
        <v>10375</v>
      </c>
      <c r="B500" t="s">
        <v>72</v>
      </c>
      <c r="C500" t="s">
        <v>131</v>
      </c>
      <c r="D500" t="s">
        <v>9854</v>
      </c>
      <c r="E500">
        <v>2</v>
      </c>
    </row>
    <row r="501" spans="1:5" x14ac:dyDescent="0.25">
      <c r="A501" t="s">
        <v>10376</v>
      </c>
      <c r="B501" t="s">
        <v>72</v>
      </c>
      <c r="C501" t="s">
        <v>131</v>
      </c>
      <c r="D501" t="s">
        <v>9860</v>
      </c>
      <c r="E501">
        <v>1</v>
      </c>
    </row>
    <row r="502" spans="1:5" x14ac:dyDescent="0.25">
      <c r="A502" t="s">
        <v>10377</v>
      </c>
      <c r="B502" t="s">
        <v>72</v>
      </c>
      <c r="C502" t="s">
        <v>131</v>
      </c>
      <c r="D502" t="s">
        <v>9862</v>
      </c>
      <c r="E502">
        <v>1</v>
      </c>
    </row>
    <row r="503" spans="1:5" x14ac:dyDescent="0.25">
      <c r="A503" t="s">
        <v>10378</v>
      </c>
      <c r="B503" t="s">
        <v>72</v>
      </c>
      <c r="C503" t="s">
        <v>131</v>
      </c>
      <c r="D503" t="s">
        <v>9866</v>
      </c>
      <c r="E503">
        <v>1</v>
      </c>
    </row>
    <row r="504" spans="1:5" x14ac:dyDescent="0.25">
      <c r="A504" t="s">
        <v>10379</v>
      </c>
      <c r="B504" t="s">
        <v>72</v>
      </c>
      <c r="C504" t="s">
        <v>131</v>
      </c>
      <c r="D504" t="s">
        <v>9870</v>
      </c>
      <c r="E504">
        <v>1</v>
      </c>
    </row>
    <row r="505" spans="1:5" x14ac:dyDescent="0.25">
      <c r="A505" t="s">
        <v>10380</v>
      </c>
      <c r="B505" t="s">
        <v>72</v>
      </c>
      <c r="C505" t="s">
        <v>131</v>
      </c>
      <c r="D505" t="s">
        <v>9872</v>
      </c>
      <c r="E505">
        <v>4</v>
      </c>
    </row>
    <row r="506" spans="1:5" x14ac:dyDescent="0.25">
      <c r="A506" t="s">
        <v>10381</v>
      </c>
      <c r="B506" t="s">
        <v>72</v>
      </c>
      <c r="C506" t="s">
        <v>131</v>
      </c>
      <c r="D506" t="s">
        <v>9874</v>
      </c>
      <c r="E506">
        <v>95</v>
      </c>
    </row>
    <row r="507" spans="1:5" x14ac:dyDescent="0.25">
      <c r="A507" t="s">
        <v>10382</v>
      </c>
      <c r="B507" t="s">
        <v>72</v>
      </c>
      <c r="C507" t="s">
        <v>131</v>
      </c>
      <c r="D507" t="s">
        <v>9886</v>
      </c>
      <c r="E507">
        <v>98</v>
      </c>
    </row>
    <row r="508" spans="1:5" x14ac:dyDescent="0.25">
      <c r="A508" t="s">
        <v>10383</v>
      </c>
      <c r="B508" t="s">
        <v>72</v>
      </c>
      <c r="C508" t="s">
        <v>131</v>
      </c>
      <c r="D508" t="s">
        <v>9888</v>
      </c>
      <c r="E508">
        <v>360</v>
      </c>
    </row>
    <row r="509" spans="1:5" x14ac:dyDescent="0.25">
      <c r="A509" t="s">
        <v>10384</v>
      </c>
      <c r="B509" t="s">
        <v>72</v>
      </c>
      <c r="C509" t="s">
        <v>131</v>
      </c>
      <c r="D509" t="s">
        <v>9898</v>
      </c>
      <c r="E509">
        <v>1</v>
      </c>
    </row>
    <row r="510" spans="1:5" x14ac:dyDescent="0.25">
      <c r="A510" t="s">
        <v>10385</v>
      </c>
      <c r="B510" t="s">
        <v>72</v>
      </c>
      <c r="C510" t="s">
        <v>131</v>
      </c>
      <c r="D510" t="s">
        <v>9910</v>
      </c>
      <c r="E510">
        <v>1</v>
      </c>
    </row>
    <row r="511" spans="1:5" x14ac:dyDescent="0.25">
      <c r="A511" t="s">
        <v>10386</v>
      </c>
      <c r="B511" t="s">
        <v>72</v>
      </c>
      <c r="C511" t="s">
        <v>131</v>
      </c>
      <c r="D511" t="s">
        <v>9918</v>
      </c>
      <c r="E511">
        <v>1</v>
      </c>
    </row>
    <row r="512" spans="1:5" x14ac:dyDescent="0.25">
      <c r="A512" t="s">
        <v>10387</v>
      </c>
      <c r="B512" t="s">
        <v>72</v>
      </c>
      <c r="C512" t="s">
        <v>131</v>
      </c>
      <c r="D512" t="s">
        <v>9926</v>
      </c>
      <c r="E512">
        <v>1</v>
      </c>
    </row>
    <row r="513" spans="1:5" x14ac:dyDescent="0.25">
      <c r="A513" t="s">
        <v>10388</v>
      </c>
      <c r="B513" t="s">
        <v>72</v>
      </c>
      <c r="C513" t="s">
        <v>132</v>
      </c>
      <c r="D513" t="s">
        <v>9872</v>
      </c>
      <c r="E513">
        <v>2</v>
      </c>
    </row>
    <row r="514" spans="1:5" x14ac:dyDescent="0.25">
      <c r="A514" t="s">
        <v>10389</v>
      </c>
      <c r="B514" t="s">
        <v>72</v>
      </c>
      <c r="C514" t="s">
        <v>132</v>
      </c>
      <c r="D514" t="s">
        <v>9874</v>
      </c>
      <c r="E514">
        <v>104</v>
      </c>
    </row>
    <row r="515" spans="1:5" x14ac:dyDescent="0.25">
      <c r="A515" t="s">
        <v>10390</v>
      </c>
      <c r="B515" t="s">
        <v>72</v>
      </c>
      <c r="C515" t="s">
        <v>132</v>
      </c>
      <c r="D515" t="s">
        <v>9884</v>
      </c>
      <c r="E515">
        <v>1</v>
      </c>
    </row>
    <row r="516" spans="1:5" x14ac:dyDescent="0.25">
      <c r="A516" t="s">
        <v>10391</v>
      </c>
      <c r="B516" t="s">
        <v>72</v>
      </c>
      <c r="C516" t="s">
        <v>132</v>
      </c>
      <c r="D516" t="s">
        <v>9886</v>
      </c>
      <c r="E516">
        <v>107</v>
      </c>
    </row>
    <row r="517" spans="1:5" x14ac:dyDescent="0.25">
      <c r="A517" t="s">
        <v>10392</v>
      </c>
      <c r="B517" t="s">
        <v>72</v>
      </c>
      <c r="C517" t="s">
        <v>132</v>
      </c>
      <c r="D517" t="s">
        <v>9888</v>
      </c>
      <c r="E517">
        <v>313</v>
      </c>
    </row>
    <row r="518" spans="1:5" x14ac:dyDescent="0.25">
      <c r="A518" t="s">
        <v>10393</v>
      </c>
      <c r="B518" t="s">
        <v>72</v>
      </c>
      <c r="C518" t="s">
        <v>132</v>
      </c>
      <c r="D518" t="s">
        <v>9910</v>
      </c>
      <c r="E518">
        <v>1</v>
      </c>
    </row>
    <row r="519" spans="1:5" x14ac:dyDescent="0.25">
      <c r="A519" t="s">
        <v>10394</v>
      </c>
      <c r="B519" t="s">
        <v>72</v>
      </c>
      <c r="C519" t="s">
        <v>133</v>
      </c>
      <c r="D519" t="s">
        <v>9872</v>
      </c>
      <c r="E519">
        <v>3</v>
      </c>
    </row>
    <row r="520" spans="1:5" x14ac:dyDescent="0.25">
      <c r="A520" t="s">
        <v>10395</v>
      </c>
      <c r="B520" t="s">
        <v>72</v>
      </c>
      <c r="C520" t="s">
        <v>133</v>
      </c>
      <c r="D520" t="s">
        <v>9874</v>
      </c>
      <c r="E520">
        <v>88</v>
      </c>
    </row>
    <row r="521" spans="1:5" x14ac:dyDescent="0.25">
      <c r="A521" t="s">
        <v>10396</v>
      </c>
      <c r="B521" t="s">
        <v>72</v>
      </c>
      <c r="C521" t="s">
        <v>133</v>
      </c>
      <c r="D521" t="s">
        <v>9884</v>
      </c>
      <c r="E521">
        <v>1</v>
      </c>
    </row>
    <row r="522" spans="1:5" x14ac:dyDescent="0.25">
      <c r="A522" t="s">
        <v>10397</v>
      </c>
      <c r="B522" t="s">
        <v>72</v>
      </c>
      <c r="C522" t="s">
        <v>133</v>
      </c>
      <c r="D522" t="s">
        <v>9886</v>
      </c>
      <c r="E522">
        <v>110</v>
      </c>
    </row>
    <row r="523" spans="1:5" x14ac:dyDescent="0.25">
      <c r="A523" t="s">
        <v>10398</v>
      </c>
      <c r="B523" t="s">
        <v>72</v>
      </c>
      <c r="C523" t="s">
        <v>133</v>
      </c>
      <c r="D523" t="s">
        <v>9888</v>
      </c>
      <c r="E523">
        <v>378</v>
      </c>
    </row>
    <row r="524" spans="1:5" x14ac:dyDescent="0.25">
      <c r="A524" t="s">
        <v>10399</v>
      </c>
      <c r="B524" t="s">
        <v>72</v>
      </c>
      <c r="C524" t="s">
        <v>133</v>
      </c>
      <c r="D524" t="s">
        <v>9892</v>
      </c>
      <c r="E524">
        <v>1</v>
      </c>
    </row>
    <row r="525" spans="1:5" x14ac:dyDescent="0.25">
      <c r="A525" t="s">
        <v>10400</v>
      </c>
      <c r="B525" t="s">
        <v>72</v>
      </c>
      <c r="C525" t="s">
        <v>133</v>
      </c>
      <c r="D525" t="s">
        <v>9924</v>
      </c>
      <c r="E525">
        <v>1</v>
      </c>
    </row>
    <row r="526" spans="1:5" x14ac:dyDescent="0.25">
      <c r="A526" t="s">
        <v>10401</v>
      </c>
      <c r="B526" t="s">
        <v>72</v>
      </c>
      <c r="C526" t="s">
        <v>134</v>
      </c>
      <c r="D526" t="s">
        <v>9840</v>
      </c>
      <c r="E526">
        <v>1</v>
      </c>
    </row>
    <row r="527" spans="1:5" x14ac:dyDescent="0.25">
      <c r="A527" t="s">
        <v>10402</v>
      </c>
      <c r="B527" t="s">
        <v>72</v>
      </c>
      <c r="C527" t="s">
        <v>134</v>
      </c>
      <c r="D527" t="s">
        <v>9848</v>
      </c>
      <c r="E527">
        <v>1</v>
      </c>
    </row>
    <row r="528" spans="1:5" x14ac:dyDescent="0.25">
      <c r="A528" t="s">
        <v>10403</v>
      </c>
      <c r="B528" t="s">
        <v>72</v>
      </c>
      <c r="C528" t="s">
        <v>134</v>
      </c>
      <c r="D528" t="s">
        <v>9854</v>
      </c>
      <c r="E528">
        <v>3</v>
      </c>
    </row>
    <row r="529" spans="1:5" x14ac:dyDescent="0.25">
      <c r="A529" t="s">
        <v>10404</v>
      </c>
      <c r="B529" t="s">
        <v>72</v>
      </c>
      <c r="C529" t="s">
        <v>134</v>
      </c>
      <c r="D529" t="s">
        <v>9858</v>
      </c>
      <c r="E529">
        <v>1</v>
      </c>
    </row>
    <row r="530" spans="1:5" x14ac:dyDescent="0.25">
      <c r="A530" t="s">
        <v>10405</v>
      </c>
      <c r="B530" t="s">
        <v>72</v>
      </c>
      <c r="C530" t="s">
        <v>134</v>
      </c>
      <c r="D530" t="s">
        <v>9862</v>
      </c>
      <c r="E530">
        <v>1</v>
      </c>
    </row>
    <row r="531" spans="1:5" x14ac:dyDescent="0.25">
      <c r="A531" t="s">
        <v>10406</v>
      </c>
      <c r="B531" t="s">
        <v>72</v>
      </c>
      <c r="C531" t="s">
        <v>134</v>
      </c>
      <c r="D531" t="s">
        <v>9872</v>
      </c>
      <c r="E531">
        <v>4</v>
      </c>
    </row>
    <row r="532" spans="1:5" x14ac:dyDescent="0.25">
      <c r="A532" t="s">
        <v>10407</v>
      </c>
      <c r="B532" t="s">
        <v>72</v>
      </c>
      <c r="C532" t="s">
        <v>134</v>
      </c>
      <c r="D532" t="s">
        <v>9874</v>
      </c>
      <c r="E532">
        <v>81</v>
      </c>
    </row>
    <row r="533" spans="1:5" x14ac:dyDescent="0.25">
      <c r="A533" t="s">
        <v>10408</v>
      </c>
      <c r="B533" t="s">
        <v>72</v>
      </c>
      <c r="C533" t="s">
        <v>134</v>
      </c>
      <c r="D533" t="s">
        <v>9886</v>
      </c>
      <c r="E533">
        <v>88</v>
      </c>
    </row>
    <row r="534" spans="1:5" x14ac:dyDescent="0.25">
      <c r="A534" t="s">
        <v>10409</v>
      </c>
      <c r="B534" t="s">
        <v>72</v>
      </c>
      <c r="C534" t="s">
        <v>134</v>
      </c>
      <c r="D534" t="s">
        <v>9888</v>
      </c>
      <c r="E534">
        <v>350</v>
      </c>
    </row>
    <row r="535" spans="1:5" x14ac:dyDescent="0.25">
      <c r="A535" t="s">
        <v>10410</v>
      </c>
      <c r="B535" t="s">
        <v>72</v>
      </c>
      <c r="C535" t="s">
        <v>134</v>
      </c>
      <c r="D535" t="s">
        <v>9892</v>
      </c>
      <c r="E535">
        <v>1</v>
      </c>
    </row>
    <row r="536" spans="1:5" x14ac:dyDescent="0.25">
      <c r="A536" t="s">
        <v>10411</v>
      </c>
      <c r="B536" t="s">
        <v>72</v>
      </c>
      <c r="C536" t="s">
        <v>134</v>
      </c>
      <c r="D536" t="s">
        <v>9910</v>
      </c>
      <c r="E536">
        <v>2</v>
      </c>
    </row>
    <row r="537" spans="1:5" x14ac:dyDescent="0.25">
      <c r="A537" t="s">
        <v>10412</v>
      </c>
      <c r="B537" t="s">
        <v>72</v>
      </c>
      <c r="C537" t="s">
        <v>134</v>
      </c>
      <c r="D537" t="s">
        <v>9912</v>
      </c>
      <c r="E537">
        <v>1</v>
      </c>
    </row>
    <row r="538" spans="1:5" x14ac:dyDescent="0.25">
      <c r="A538" t="s">
        <v>10413</v>
      </c>
      <c r="B538" t="s">
        <v>72</v>
      </c>
      <c r="C538" t="s">
        <v>134</v>
      </c>
      <c r="D538" t="s">
        <v>9918</v>
      </c>
      <c r="E538">
        <v>2</v>
      </c>
    </row>
    <row r="539" spans="1:5" x14ac:dyDescent="0.25">
      <c r="A539" t="s">
        <v>10414</v>
      </c>
      <c r="B539" t="s">
        <v>72</v>
      </c>
      <c r="C539" t="s">
        <v>134</v>
      </c>
      <c r="D539" t="s">
        <v>9926</v>
      </c>
      <c r="E539">
        <v>4</v>
      </c>
    </row>
    <row r="540" spans="1:5" x14ac:dyDescent="0.25">
      <c r="A540" t="s">
        <v>10415</v>
      </c>
      <c r="B540" t="s">
        <v>72</v>
      </c>
      <c r="C540" t="s">
        <v>135</v>
      </c>
      <c r="D540" t="s">
        <v>9836</v>
      </c>
      <c r="E540">
        <v>1</v>
      </c>
    </row>
    <row r="541" spans="1:5" x14ac:dyDescent="0.25">
      <c r="A541" t="s">
        <v>10416</v>
      </c>
      <c r="B541" t="s">
        <v>72</v>
      </c>
      <c r="C541" t="s">
        <v>135</v>
      </c>
      <c r="D541" t="s">
        <v>9838</v>
      </c>
      <c r="E541">
        <v>1</v>
      </c>
    </row>
    <row r="542" spans="1:5" x14ac:dyDescent="0.25">
      <c r="A542" t="s">
        <v>10417</v>
      </c>
      <c r="B542" t="s">
        <v>72</v>
      </c>
      <c r="C542" t="s">
        <v>135</v>
      </c>
      <c r="D542" t="s">
        <v>9840</v>
      </c>
      <c r="E542">
        <v>11</v>
      </c>
    </row>
    <row r="543" spans="1:5" x14ac:dyDescent="0.25">
      <c r="A543" t="s">
        <v>10418</v>
      </c>
      <c r="B543" t="s">
        <v>72</v>
      </c>
      <c r="C543" t="s">
        <v>135</v>
      </c>
      <c r="D543" t="s">
        <v>9848</v>
      </c>
      <c r="E543">
        <v>1</v>
      </c>
    </row>
    <row r="544" spans="1:5" x14ac:dyDescent="0.25">
      <c r="A544" t="s">
        <v>10419</v>
      </c>
      <c r="B544" t="s">
        <v>72</v>
      </c>
      <c r="C544" t="s">
        <v>135</v>
      </c>
      <c r="D544" t="s">
        <v>9854</v>
      </c>
      <c r="E544">
        <v>11</v>
      </c>
    </row>
    <row r="545" spans="1:5" x14ac:dyDescent="0.25">
      <c r="A545" t="s">
        <v>10420</v>
      </c>
      <c r="B545" t="s">
        <v>72</v>
      </c>
      <c r="C545" t="s">
        <v>135</v>
      </c>
      <c r="D545" t="s">
        <v>9856</v>
      </c>
      <c r="E545">
        <v>1</v>
      </c>
    </row>
    <row r="546" spans="1:5" x14ac:dyDescent="0.25">
      <c r="A546" t="s">
        <v>10421</v>
      </c>
      <c r="B546" t="s">
        <v>72</v>
      </c>
      <c r="C546" t="s">
        <v>135</v>
      </c>
      <c r="D546" t="s">
        <v>9860</v>
      </c>
      <c r="E546">
        <v>5</v>
      </c>
    </row>
    <row r="547" spans="1:5" x14ac:dyDescent="0.25">
      <c r="A547" t="s">
        <v>10422</v>
      </c>
      <c r="B547" t="s">
        <v>72</v>
      </c>
      <c r="C547" t="s">
        <v>135</v>
      </c>
      <c r="D547" t="s">
        <v>9862</v>
      </c>
      <c r="E547">
        <v>5</v>
      </c>
    </row>
    <row r="548" spans="1:5" x14ac:dyDescent="0.25">
      <c r="A548" t="s">
        <v>10423</v>
      </c>
      <c r="B548" t="s">
        <v>72</v>
      </c>
      <c r="C548" t="s">
        <v>135</v>
      </c>
      <c r="D548" t="s">
        <v>9866</v>
      </c>
      <c r="E548">
        <v>2</v>
      </c>
    </row>
    <row r="549" spans="1:5" x14ac:dyDescent="0.25">
      <c r="A549" t="s">
        <v>10424</v>
      </c>
      <c r="B549" t="s">
        <v>72</v>
      </c>
      <c r="C549" t="s">
        <v>135</v>
      </c>
      <c r="D549" t="s">
        <v>9868</v>
      </c>
      <c r="E549">
        <v>2</v>
      </c>
    </row>
    <row r="550" spans="1:5" x14ac:dyDescent="0.25">
      <c r="A550" t="s">
        <v>10425</v>
      </c>
      <c r="B550" t="s">
        <v>72</v>
      </c>
      <c r="C550" t="s">
        <v>135</v>
      </c>
      <c r="D550" t="s">
        <v>9870</v>
      </c>
      <c r="E550">
        <v>2</v>
      </c>
    </row>
    <row r="551" spans="1:5" x14ac:dyDescent="0.25">
      <c r="A551" t="s">
        <v>10426</v>
      </c>
      <c r="B551" t="s">
        <v>72</v>
      </c>
      <c r="C551" t="s">
        <v>135</v>
      </c>
      <c r="D551" t="s">
        <v>9872</v>
      </c>
      <c r="E551">
        <v>35</v>
      </c>
    </row>
    <row r="552" spans="1:5" x14ac:dyDescent="0.25">
      <c r="A552" t="s">
        <v>10427</v>
      </c>
      <c r="B552" t="s">
        <v>72</v>
      </c>
      <c r="C552" t="s">
        <v>135</v>
      </c>
      <c r="D552" t="s">
        <v>9874</v>
      </c>
      <c r="E552">
        <v>413</v>
      </c>
    </row>
    <row r="553" spans="1:5" x14ac:dyDescent="0.25">
      <c r="A553" t="s">
        <v>10428</v>
      </c>
      <c r="B553" t="s">
        <v>72</v>
      </c>
      <c r="C553" t="s">
        <v>135</v>
      </c>
      <c r="D553" t="s">
        <v>9878</v>
      </c>
      <c r="E553">
        <v>2</v>
      </c>
    </row>
    <row r="554" spans="1:5" x14ac:dyDescent="0.25">
      <c r="A554" t="s">
        <v>10429</v>
      </c>
      <c r="B554" t="s">
        <v>72</v>
      </c>
      <c r="C554" t="s">
        <v>135</v>
      </c>
      <c r="D554" t="s">
        <v>9880</v>
      </c>
      <c r="E554">
        <v>5</v>
      </c>
    </row>
    <row r="555" spans="1:5" x14ac:dyDescent="0.25">
      <c r="A555" t="s">
        <v>10430</v>
      </c>
      <c r="B555" t="s">
        <v>72</v>
      </c>
      <c r="C555" t="s">
        <v>135</v>
      </c>
      <c r="D555" t="s">
        <v>9884</v>
      </c>
      <c r="E555">
        <v>2</v>
      </c>
    </row>
    <row r="556" spans="1:5" x14ac:dyDescent="0.25">
      <c r="A556" t="s">
        <v>10431</v>
      </c>
      <c r="B556" t="s">
        <v>72</v>
      </c>
      <c r="C556" t="s">
        <v>135</v>
      </c>
      <c r="D556" t="s">
        <v>9886</v>
      </c>
      <c r="E556">
        <v>475</v>
      </c>
    </row>
    <row r="557" spans="1:5" x14ac:dyDescent="0.25">
      <c r="A557" t="s">
        <v>10432</v>
      </c>
      <c r="B557" t="s">
        <v>72</v>
      </c>
      <c r="C557" t="s">
        <v>135</v>
      </c>
      <c r="D557" t="s">
        <v>9888</v>
      </c>
      <c r="E557">
        <v>1517</v>
      </c>
    </row>
    <row r="558" spans="1:5" x14ac:dyDescent="0.25">
      <c r="A558" t="s">
        <v>10433</v>
      </c>
      <c r="B558" t="s">
        <v>72</v>
      </c>
      <c r="C558" t="s">
        <v>135</v>
      </c>
      <c r="D558" t="s">
        <v>9892</v>
      </c>
      <c r="E558">
        <v>6</v>
      </c>
    </row>
    <row r="559" spans="1:5" x14ac:dyDescent="0.25">
      <c r="A559" t="s">
        <v>10434</v>
      </c>
      <c r="B559" t="s">
        <v>72</v>
      </c>
      <c r="C559" t="s">
        <v>135</v>
      </c>
      <c r="D559" t="s">
        <v>9894</v>
      </c>
      <c r="E559">
        <v>2</v>
      </c>
    </row>
    <row r="560" spans="1:5" x14ac:dyDescent="0.25">
      <c r="A560" t="s">
        <v>10435</v>
      </c>
      <c r="B560" t="s">
        <v>72</v>
      </c>
      <c r="C560" t="s">
        <v>135</v>
      </c>
      <c r="D560" t="s">
        <v>9896</v>
      </c>
      <c r="E560">
        <v>1</v>
      </c>
    </row>
    <row r="561" spans="1:5" x14ac:dyDescent="0.25">
      <c r="A561" t="s">
        <v>10436</v>
      </c>
      <c r="B561" t="s">
        <v>72</v>
      </c>
      <c r="C561" t="s">
        <v>135</v>
      </c>
      <c r="D561" t="s">
        <v>9900</v>
      </c>
      <c r="E561">
        <v>2</v>
      </c>
    </row>
    <row r="562" spans="1:5" x14ac:dyDescent="0.25">
      <c r="A562" t="s">
        <v>10437</v>
      </c>
      <c r="B562" t="s">
        <v>72</v>
      </c>
      <c r="C562" t="s">
        <v>135</v>
      </c>
      <c r="D562" t="s">
        <v>9902</v>
      </c>
      <c r="E562">
        <v>1</v>
      </c>
    </row>
    <row r="563" spans="1:5" x14ac:dyDescent="0.25">
      <c r="A563" t="s">
        <v>10438</v>
      </c>
      <c r="B563" t="s">
        <v>72</v>
      </c>
      <c r="C563" t="s">
        <v>135</v>
      </c>
      <c r="D563" t="s">
        <v>9904</v>
      </c>
      <c r="E563">
        <v>1</v>
      </c>
    </row>
    <row r="564" spans="1:5" x14ac:dyDescent="0.25">
      <c r="A564" t="s">
        <v>10439</v>
      </c>
      <c r="B564" t="s">
        <v>72</v>
      </c>
      <c r="C564" t="s">
        <v>135</v>
      </c>
      <c r="D564" t="s">
        <v>9906</v>
      </c>
      <c r="E564">
        <v>1</v>
      </c>
    </row>
    <row r="565" spans="1:5" x14ac:dyDescent="0.25">
      <c r="A565" t="s">
        <v>10440</v>
      </c>
      <c r="B565" t="s">
        <v>72</v>
      </c>
      <c r="C565" t="s">
        <v>135</v>
      </c>
      <c r="D565" t="s">
        <v>9910</v>
      </c>
      <c r="E565">
        <v>3</v>
      </c>
    </row>
    <row r="566" spans="1:5" x14ac:dyDescent="0.25">
      <c r="A566" t="s">
        <v>10441</v>
      </c>
      <c r="B566" t="s">
        <v>72</v>
      </c>
      <c r="C566" t="s">
        <v>135</v>
      </c>
      <c r="D566" t="s">
        <v>9912</v>
      </c>
      <c r="E566">
        <v>1</v>
      </c>
    </row>
    <row r="567" spans="1:5" x14ac:dyDescent="0.25">
      <c r="A567" t="s">
        <v>10442</v>
      </c>
      <c r="B567" t="s">
        <v>72</v>
      </c>
      <c r="C567" t="s">
        <v>135</v>
      </c>
      <c r="D567" t="s">
        <v>9914</v>
      </c>
      <c r="E567">
        <v>8</v>
      </c>
    </row>
    <row r="568" spans="1:5" x14ac:dyDescent="0.25">
      <c r="A568" t="s">
        <v>10443</v>
      </c>
      <c r="B568" t="s">
        <v>72</v>
      </c>
      <c r="C568" t="s">
        <v>135</v>
      </c>
      <c r="D568" t="s">
        <v>9916</v>
      </c>
      <c r="E568">
        <v>1</v>
      </c>
    </row>
    <row r="569" spans="1:5" x14ac:dyDescent="0.25">
      <c r="A569" t="s">
        <v>10444</v>
      </c>
      <c r="B569" t="s">
        <v>72</v>
      </c>
      <c r="C569" t="s">
        <v>135</v>
      </c>
      <c r="D569" t="s">
        <v>9918</v>
      </c>
      <c r="E569">
        <v>1</v>
      </c>
    </row>
    <row r="570" spans="1:5" x14ac:dyDescent="0.25">
      <c r="A570" t="s">
        <v>10445</v>
      </c>
      <c r="B570" t="s">
        <v>72</v>
      </c>
      <c r="C570" t="s">
        <v>135</v>
      </c>
      <c r="D570" t="s">
        <v>9920</v>
      </c>
      <c r="E570">
        <v>1</v>
      </c>
    </row>
    <row r="571" spans="1:5" x14ac:dyDescent="0.25">
      <c r="A571" t="s">
        <v>10446</v>
      </c>
      <c r="B571" t="s">
        <v>72</v>
      </c>
      <c r="C571" t="s">
        <v>135</v>
      </c>
      <c r="D571" t="s">
        <v>9926</v>
      </c>
      <c r="E571">
        <v>17</v>
      </c>
    </row>
    <row r="572" spans="1:5" x14ac:dyDescent="0.25">
      <c r="A572" t="s">
        <v>10447</v>
      </c>
      <c r="B572" t="s">
        <v>72</v>
      </c>
      <c r="C572" t="s">
        <v>136</v>
      </c>
      <c r="D572" t="s">
        <v>9840</v>
      </c>
      <c r="E572">
        <v>1</v>
      </c>
    </row>
    <row r="573" spans="1:5" x14ac:dyDescent="0.25">
      <c r="A573" t="s">
        <v>10448</v>
      </c>
      <c r="B573" t="s">
        <v>72</v>
      </c>
      <c r="C573" t="s">
        <v>136</v>
      </c>
      <c r="D573" t="s">
        <v>9872</v>
      </c>
      <c r="E573">
        <v>3</v>
      </c>
    </row>
    <row r="574" spans="1:5" x14ac:dyDescent="0.25">
      <c r="A574" t="s">
        <v>10449</v>
      </c>
      <c r="B574" t="s">
        <v>72</v>
      </c>
      <c r="C574" t="s">
        <v>136</v>
      </c>
      <c r="D574" t="s">
        <v>9874</v>
      </c>
      <c r="E574">
        <v>32</v>
      </c>
    </row>
    <row r="575" spans="1:5" x14ac:dyDescent="0.25">
      <c r="A575" t="s">
        <v>10450</v>
      </c>
      <c r="B575" t="s">
        <v>72</v>
      </c>
      <c r="C575" t="s">
        <v>136</v>
      </c>
      <c r="D575" t="s">
        <v>9886</v>
      </c>
      <c r="E575">
        <v>35</v>
      </c>
    </row>
    <row r="576" spans="1:5" x14ac:dyDescent="0.25">
      <c r="A576" t="s">
        <v>10451</v>
      </c>
      <c r="B576" t="s">
        <v>72</v>
      </c>
      <c r="C576" t="s">
        <v>136</v>
      </c>
      <c r="D576" t="s">
        <v>9888</v>
      </c>
      <c r="E576">
        <v>154</v>
      </c>
    </row>
    <row r="577" spans="1:5" x14ac:dyDescent="0.25">
      <c r="A577" t="s">
        <v>10452</v>
      </c>
      <c r="B577" t="s">
        <v>72</v>
      </c>
      <c r="C577" t="s">
        <v>136</v>
      </c>
      <c r="D577" t="s">
        <v>9892</v>
      </c>
      <c r="E577">
        <v>1</v>
      </c>
    </row>
    <row r="578" spans="1:5" x14ac:dyDescent="0.25">
      <c r="A578" t="s">
        <v>10453</v>
      </c>
      <c r="B578" t="s">
        <v>72</v>
      </c>
      <c r="C578" t="s">
        <v>136</v>
      </c>
      <c r="D578" t="s">
        <v>9910</v>
      </c>
      <c r="E578">
        <v>1</v>
      </c>
    </row>
    <row r="579" spans="1:5" x14ac:dyDescent="0.25">
      <c r="A579" t="s">
        <v>10454</v>
      </c>
      <c r="B579" t="s">
        <v>72</v>
      </c>
      <c r="C579" t="s">
        <v>136</v>
      </c>
      <c r="D579" t="s">
        <v>9914</v>
      </c>
      <c r="E579">
        <v>1</v>
      </c>
    </row>
    <row r="580" spans="1:5" x14ac:dyDescent="0.25">
      <c r="A580" t="s">
        <v>10455</v>
      </c>
      <c r="B580" t="s">
        <v>72</v>
      </c>
      <c r="C580" t="s">
        <v>136</v>
      </c>
      <c r="D580" t="s">
        <v>9926</v>
      </c>
      <c r="E580">
        <v>1</v>
      </c>
    </row>
    <row r="581" spans="1:5" x14ac:dyDescent="0.25">
      <c r="A581" t="s">
        <v>10456</v>
      </c>
      <c r="B581" t="s">
        <v>72</v>
      </c>
      <c r="C581" t="s">
        <v>137</v>
      </c>
      <c r="D581" t="s">
        <v>9840</v>
      </c>
      <c r="E581">
        <v>3</v>
      </c>
    </row>
    <row r="582" spans="1:5" x14ac:dyDescent="0.25">
      <c r="A582" t="s">
        <v>10457</v>
      </c>
      <c r="B582" t="s">
        <v>72</v>
      </c>
      <c r="C582" t="s">
        <v>137</v>
      </c>
      <c r="D582" t="s">
        <v>9854</v>
      </c>
      <c r="E582">
        <v>5</v>
      </c>
    </row>
    <row r="583" spans="1:5" x14ac:dyDescent="0.25">
      <c r="A583" t="s">
        <v>10458</v>
      </c>
      <c r="B583" t="s">
        <v>72</v>
      </c>
      <c r="C583" t="s">
        <v>137</v>
      </c>
      <c r="D583" t="s">
        <v>9872</v>
      </c>
      <c r="E583">
        <v>10</v>
      </c>
    </row>
    <row r="584" spans="1:5" x14ac:dyDescent="0.25">
      <c r="A584" t="s">
        <v>10459</v>
      </c>
      <c r="B584" t="s">
        <v>72</v>
      </c>
      <c r="C584" t="s">
        <v>137</v>
      </c>
      <c r="D584" t="s">
        <v>9874</v>
      </c>
      <c r="E584">
        <v>149</v>
      </c>
    </row>
    <row r="585" spans="1:5" x14ac:dyDescent="0.25">
      <c r="A585" t="s">
        <v>10460</v>
      </c>
      <c r="B585" t="s">
        <v>72</v>
      </c>
      <c r="C585" t="s">
        <v>137</v>
      </c>
      <c r="D585" t="s">
        <v>9880</v>
      </c>
      <c r="E585">
        <v>2</v>
      </c>
    </row>
    <row r="586" spans="1:5" x14ac:dyDescent="0.25">
      <c r="A586" t="s">
        <v>10461</v>
      </c>
      <c r="B586" t="s">
        <v>72</v>
      </c>
      <c r="C586" t="s">
        <v>137</v>
      </c>
      <c r="D586" t="s">
        <v>9886</v>
      </c>
      <c r="E586">
        <v>167</v>
      </c>
    </row>
    <row r="587" spans="1:5" x14ac:dyDescent="0.25">
      <c r="A587" t="s">
        <v>10462</v>
      </c>
      <c r="B587" t="s">
        <v>72</v>
      </c>
      <c r="C587" t="s">
        <v>137</v>
      </c>
      <c r="D587" t="s">
        <v>9888</v>
      </c>
      <c r="E587">
        <v>661</v>
      </c>
    </row>
    <row r="588" spans="1:5" x14ac:dyDescent="0.25">
      <c r="A588" t="s">
        <v>10463</v>
      </c>
      <c r="B588" t="s">
        <v>72</v>
      </c>
      <c r="C588" t="s">
        <v>137</v>
      </c>
      <c r="D588" t="s">
        <v>9892</v>
      </c>
      <c r="E588">
        <v>3</v>
      </c>
    </row>
    <row r="589" spans="1:5" x14ac:dyDescent="0.25">
      <c r="A589" t="s">
        <v>10464</v>
      </c>
      <c r="B589" t="s">
        <v>72</v>
      </c>
      <c r="C589" t="s">
        <v>137</v>
      </c>
      <c r="D589" t="s">
        <v>9898</v>
      </c>
      <c r="E589">
        <v>1</v>
      </c>
    </row>
    <row r="590" spans="1:5" x14ac:dyDescent="0.25">
      <c r="A590" t="s">
        <v>10465</v>
      </c>
      <c r="B590" t="s">
        <v>72</v>
      </c>
      <c r="C590" t="s">
        <v>137</v>
      </c>
      <c r="D590" t="s">
        <v>9902</v>
      </c>
      <c r="E590">
        <v>1</v>
      </c>
    </row>
    <row r="591" spans="1:5" x14ac:dyDescent="0.25">
      <c r="A591" t="s">
        <v>10466</v>
      </c>
      <c r="B591" t="s">
        <v>72</v>
      </c>
      <c r="C591" t="s">
        <v>137</v>
      </c>
      <c r="D591" t="s">
        <v>9914</v>
      </c>
      <c r="E591">
        <v>1</v>
      </c>
    </row>
    <row r="592" spans="1:5" x14ac:dyDescent="0.25">
      <c r="A592" t="s">
        <v>10467</v>
      </c>
      <c r="B592" t="s">
        <v>72</v>
      </c>
      <c r="C592" t="s">
        <v>137</v>
      </c>
      <c r="D592" t="s">
        <v>9926</v>
      </c>
      <c r="E592">
        <v>3</v>
      </c>
    </row>
    <row r="593" spans="1:5" x14ac:dyDescent="0.25">
      <c r="A593" t="s">
        <v>10468</v>
      </c>
      <c r="B593" t="s">
        <v>72</v>
      </c>
      <c r="C593" t="s">
        <v>138</v>
      </c>
      <c r="D593" t="s">
        <v>9840</v>
      </c>
      <c r="E593">
        <v>2</v>
      </c>
    </row>
    <row r="594" spans="1:5" x14ac:dyDescent="0.25">
      <c r="A594" t="s">
        <v>10469</v>
      </c>
      <c r="B594" t="s">
        <v>72</v>
      </c>
      <c r="C594" t="s">
        <v>138</v>
      </c>
      <c r="D594" t="s">
        <v>9850</v>
      </c>
      <c r="E594">
        <v>1</v>
      </c>
    </row>
    <row r="595" spans="1:5" x14ac:dyDescent="0.25">
      <c r="A595" t="s">
        <v>10470</v>
      </c>
      <c r="B595" t="s">
        <v>72</v>
      </c>
      <c r="C595" t="s">
        <v>138</v>
      </c>
      <c r="D595" t="s">
        <v>9854</v>
      </c>
      <c r="E595">
        <v>4</v>
      </c>
    </row>
    <row r="596" spans="1:5" x14ac:dyDescent="0.25">
      <c r="A596" t="s">
        <v>10471</v>
      </c>
      <c r="B596" t="s">
        <v>72</v>
      </c>
      <c r="C596" t="s">
        <v>138</v>
      </c>
      <c r="D596" t="s">
        <v>9856</v>
      </c>
      <c r="E596">
        <v>2</v>
      </c>
    </row>
    <row r="597" spans="1:5" x14ac:dyDescent="0.25">
      <c r="A597" t="s">
        <v>10472</v>
      </c>
      <c r="B597" t="s">
        <v>72</v>
      </c>
      <c r="C597" t="s">
        <v>138</v>
      </c>
      <c r="D597" t="s">
        <v>9860</v>
      </c>
      <c r="E597">
        <v>2</v>
      </c>
    </row>
    <row r="598" spans="1:5" x14ac:dyDescent="0.25">
      <c r="A598" t="s">
        <v>10473</v>
      </c>
      <c r="B598" t="s">
        <v>72</v>
      </c>
      <c r="C598" t="s">
        <v>138</v>
      </c>
      <c r="D598" t="s">
        <v>9862</v>
      </c>
      <c r="E598">
        <v>2</v>
      </c>
    </row>
    <row r="599" spans="1:5" x14ac:dyDescent="0.25">
      <c r="A599" t="s">
        <v>10474</v>
      </c>
      <c r="B599" t="s">
        <v>72</v>
      </c>
      <c r="C599" t="s">
        <v>138</v>
      </c>
      <c r="D599" t="s">
        <v>9866</v>
      </c>
      <c r="E599">
        <v>2</v>
      </c>
    </row>
    <row r="600" spans="1:5" x14ac:dyDescent="0.25">
      <c r="A600" t="s">
        <v>10475</v>
      </c>
      <c r="B600" t="s">
        <v>72</v>
      </c>
      <c r="C600" t="s">
        <v>138</v>
      </c>
      <c r="D600" t="s">
        <v>9868</v>
      </c>
      <c r="E600">
        <v>1</v>
      </c>
    </row>
    <row r="601" spans="1:5" x14ac:dyDescent="0.25">
      <c r="A601" t="s">
        <v>10476</v>
      </c>
      <c r="B601" t="s">
        <v>72</v>
      </c>
      <c r="C601" t="s">
        <v>138</v>
      </c>
      <c r="D601" t="s">
        <v>9870</v>
      </c>
      <c r="E601">
        <v>1</v>
      </c>
    </row>
    <row r="602" spans="1:5" x14ac:dyDescent="0.25">
      <c r="A602" t="s">
        <v>10477</v>
      </c>
      <c r="B602" t="s">
        <v>72</v>
      </c>
      <c r="C602" t="s">
        <v>138</v>
      </c>
      <c r="D602" t="s">
        <v>9872</v>
      </c>
      <c r="E602">
        <v>9</v>
      </c>
    </row>
    <row r="603" spans="1:5" x14ac:dyDescent="0.25">
      <c r="A603" t="s">
        <v>10478</v>
      </c>
      <c r="B603" t="s">
        <v>72</v>
      </c>
      <c r="C603" t="s">
        <v>138</v>
      </c>
      <c r="D603" t="s">
        <v>9874</v>
      </c>
      <c r="E603">
        <v>106</v>
      </c>
    </row>
    <row r="604" spans="1:5" x14ac:dyDescent="0.25">
      <c r="A604" t="s">
        <v>10479</v>
      </c>
      <c r="B604" t="s">
        <v>72</v>
      </c>
      <c r="C604" t="s">
        <v>138</v>
      </c>
      <c r="D604" t="s">
        <v>9878</v>
      </c>
      <c r="E604">
        <v>2</v>
      </c>
    </row>
    <row r="605" spans="1:5" x14ac:dyDescent="0.25">
      <c r="A605" t="s">
        <v>10480</v>
      </c>
      <c r="B605" t="s">
        <v>72</v>
      </c>
      <c r="C605" t="s">
        <v>138</v>
      </c>
      <c r="D605" t="s">
        <v>9880</v>
      </c>
      <c r="E605">
        <v>2</v>
      </c>
    </row>
    <row r="606" spans="1:5" x14ac:dyDescent="0.25">
      <c r="A606" t="s">
        <v>10481</v>
      </c>
      <c r="B606" t="s">
        <v>72</v>
      </c>
      <c r="C606" t="s">
        <v>138</v>
      </c>
      <c r="D606" t="s">
        <v>9884</v>
      </c>
      <c r="E606">
        <v>1</v>
      </c>
    </row>
    <row r="607" spans="1:5" x14ac:dyDescent="0.25">
      <c r="A607" t="s">
        <v>10482</v>
      </c>
      <c r="B607" t="s">
        <v>72</v>
      </c>
      <c r="C607" t="s">
        <v>138</v>
      </c>
      <c r="D607" t="s">
        <v>9886</v>
      </c>
      <c r="E607">
        <v>114</v>
      </c>
    </row>
    <row r="608" spans="1:5" x14ac:dyDescent="0.25">
      <c r="A608" t="s">
        <v>10483</v>
      </c>
      <c r="B608" t="s">
        <v>72</v>
      </c>
      <c r="C608" t="s">
        <v>138</v>
      </c>
      <c r="D608" t="s">
        <v>9888</v>
      </c>
      <c r="E608">
        <v>486</v>
      </c>
    </row>
    <row r="609" spans="1:5" x14ac:dyDescent="0.25">
      <c r="A609" t="s">
        <v>10484</v>
      </c>
      <c r="B609" t="s">
        <v>72</v>
      </c>
      <c r="C609" t="s">
        <v>138</v>
      </c>
      <c r="D609" t="s">
        <v>9892</v>
      </c>
      <c r="E609">
        <v>2</v>
      </c>
    </row>
    <row r="610" spans="1:5" x14ac:dyDescent="0.25">
      <c r="A610" t="s">
        <v>10485</v>
      </c>
      <c r="B610" t="s">
        <v>72</v>
      </c>
      <c r="C610" t="s">
        <v>138</v>
      </c>
      <c r="D610" t="s">
        <v>9894</v>
      </c>
      <c r="E610">
        <v>1</v>
      </c>
    </row>
    <row r="611" spans="1:5" x14ac:dyDescent="0.25">
      <c r="A611" t="s">
        <v>10486</v>
      </c>
      <c r="B611" t="s">
        <v>72</v>
      </c>
      <c r="C611" t="s">
        <v>138</v>
      </c>
      <c r="D611" t="s">
        <v>9906</v>
      </c>
      <c r="E611">
        <v>1</v>
      </c>
    </row>
    <row r="612" spans="1:5" x14ac:dyDescent="0.25">
      <c r="A612" t="s">
        <v>10487</v>
      </c>
      <c r="B612" t="s">
        <v>72</v>
      </c>
      <c r="C612" t="s">
        <v>138</v>
      </c>
      <c r="D612" t="s">
        <v>9910</v>
      </c>
      <c r="E612">
        <v>5</v>
      </c>
    </row>
    <row r="613" spans="1:5" x14ac:dyDescent="0.25">
      <c r="A613" t="s">
        <v>10488</v>
      </c>
      <c r="B613" t="s">
        <v>72</v>
      </c>
      <c r="C613" t="s">
        <v>138</v>
      </c>
      <c r="D613" t="s">
        <v>9912</v>
      </c>
      <c r="E613">
        <v>2</v>
      </c>
    </row>
    <row r="614" spans="1:5" x14ac:dyDescent="0.25">
      <c r="A614" t="s">
        <v>10489</v>
      </c>
      <c r="B614" t="s">
        <v>72</v>
      </c>
      <c r="C614" t="s">
        <v>138</v>
      </c>
      <c r="D614" t="s">
        <v>9914</v>
      </c>
      <c r="E614">
        <v>3</v>
      </c>
    </row>
    <row r="615" spans="1:5" x14ac:dyDescent="0.25">
      <c r="A615" t="s">
        <v>10490</v>
      </c>
      <c r="B615" t="s">
        <v>72</v>
      </c>
      <c r="C615" t="s">
        <v>138</v>
      </c>
      <c r="D615" t="s">
        <v>9916</v>
      </c>
      <c r="E615">
        <v>1</v>
      </c>
    </row>
    <row r="616" spans="1:5" x14ac:dyDescent="0.25">
      <c r="A616" t="s">
        <v>10491</v>
      </c>
      <c r="B616" t="s">
        <v>72</v>
      </c>
      <c r="C616" t="s">
        <v>138</v>
      </c>
      <c r="D616" t="s">
        <v>9918</v>
      </c>
      <c r="E616">
        <v>1</v>
      </c>
    </row>
    <row r="617" spans="1:5" x14ac:dyDescent="0.25">
      <c r="A617" t="s">
        <v>10492</v>
      </c>
      <c r="B617" t="s">
        <v>72</v>
      </c>
      <c r="C617" t="s">
        <v>138</v>
      </c>
      <c r="D617" t="s">
        <v>9926</v>
      </c>
      <c r="E617">
        <v>4</v>
      </c>
    </row>
    <row r="618" spans="1:5" x14ac:dyDescent="0.25">
      <c r="A618" t="s">
        <v>10493</v>
      </c>
      <c r="B618" t="s">
        <v>72</v>
      </c>
      <c r="C618" t="s">
        <v>139</v>
      </c>
      <c r="D618" t="s">
        <v>9854</v>
      </c>
      <c r="E618">
        <v>1</v>
      </c>
    </row>
    <row r="619" spans="1:5" x14ac:dyDescent="0.25">
      <c r="A619" t="s">
        <v>10494</v>
      </c>
      <c r="B619" t="s">
        <v>72</v>
      </c>
      <c r="C619" t="s">
        <v>139</v>
      </c>
      <c r="D619" t="s">
        <v>9858</v>
      </c>
      <c r="E619">
        <v>1</v>
      </c>
    </row>
    <row r="620" spans="1:5" x14ac:dyDescent="0.25">
      <c r="A620" t="s">
        <v>10495</v>
      </c>
      <c r="B620" t="s">
        <v>72</v>
      </c>
      <c r="C620" t="s">
        <v>139</v>
      </c>
      <c r="D620" t="s">
        <v>9872</v>
      </c>
      <c r="E620">
        <v>2</v>
      </c>
    </row>
    <row r="621" spans="1:5" x14ac:dyDescent="0.25">
      <c r="A621" t="s">
        <v>10496</v>
      </c>
      <c r="B621" t="s">
        <v>72</v>
      </c>
      <c r="C621" t="s">
        <v>139</v>
      </c>
      <c r="D621" t="s">
        <v>9874</v>
      </c>
      <c r="E621">
        <v>81</v>
      </c>
    </row>
    <row r="622" spans="1:5" x14ac:dyDescent="0.25">
      <c r="A622" t="s">
        <v>10497</v>
      </c>
      <c r="B622" t="s">
        <v>72</v>
      </c>
      <c r="C622" t="s">
        <v>139</v>
      </c>
      <c r="D622" t="s">
        <v>9880</v>
      </c>
      <c r="E622">
        <v>1</v>
      </c>
    </row>
    <row r="623" spans="1:5" x14ac:dyDescent="0.25">
      <c r="A623" t="s">
        <v>10498</v>
      </c>
      <c r="B623" t="s">
        <v>72</v>
      </c>
      <c r="C623" t="s">
        <v>139</v>
      </c>
      <c r="D623" t="s">
        <v>9886</v>
      </c>
      <c r="E623">
        <v>87</v>
      </c>
    </row>
    <row r="624" spans="1:5" x14ac:dyDescent="0.25">
      <c r="A624" t="s">
        <v>10499</v>
      </c>
      <c r="B624" t="s">
        <v>72</v>
      </c>
      <c r="C624" t="s">
        <v>139</v>
      </c>
      <c r="D624" t="s">
        <v>9888</v>
      </c>
      <c r="E624">
        <v>262</v>
      </c>
    </row>
    <row r="625" spans="1:5" x14ac:dyDescent="0.25">
      <c r="A625" t="s">
        <v>10500</v>
      </c>
      <c r="B625" t="s">
        <v>72</v>
      </c>
      <c r="C625" t="s">
        <v>139</v>
      </c>
      <c r="D625" t="s">
        <v>9918</v>
      </c>
      <c r="E625">
        <v>1</v>
      </c>
    </row>
    <row r="626" spans="1:5" x14ac:dyDescent="0.25">
      <c r="A626" t="s">
        <v>10501</v>
      </c>
      <c r="B626" t="s">
        <v>72</v>
      </c>
      <c r="C626" t="s">
        <v>140</v>
      </c>
      <c r="D626" t="s">
        <v>9840</v>
      </c>
      <c r="E626">
        <v>1</v>
      </c>
    </row>
    <row r="627" spans="1:5" x14ac:dyDescent="0.25">
      <c r="A627" t="s">
        <v>10502</v>
      </c>
      <c r="B627" t="s">
        <v>72</v>
      </c>
      <c r="C627" t="s">
        <v>140</v>
      </c>
      <c r="D627" t="s">
        <v>9862</v>
      </c>
      <c r="E627">
        <v>1</v>
      </c>
    </row>
    <row r="628" spans="1:5" x14ac:dyDescent="0.25">
      <c r="A628" t="s">
        <v>10503</v>
      </c>
      <c r="B628" t="s">
        <v>72</v>
      </c>
      <c r="C628" t="s">
        <v>140</v>
      </c>
      <c r="D628" t="s">
        <v>9868</v>
      </c>
      <c r="E628">
        <v>1</v>
      </c>
    </row>
    <row r="629" spans="1:5" x14ac:dyDescent="0.25">
      <c r="A629" t="s">
        <v>10504</v>
      </c>
      <c r="B629" t="s">
        <v>72</v>
      </c>
      <c r="C629" t="s">
        <v>140</v>
      </c>
      <c r="D629" t="s">
        <v>9872</v>
      </c>
      <c r="E629">
        <v>6</v>
      </c>
    </row>
    <row r="630" spans="1:5" x14ac:dyDescent="0.25">
      <c r="A630" t="s">
        <v>10505</v>
      </c>
      <c r="B630" t="s">
        <v>72</v>
      </c>
      <c r="C630" t="s">
        <v>140</v>
      </c>
      <c r="D630" t="s">
        <v>9874</v>
      </c>
      <c r="E630">
        <v>53</v>
      </c>
    </row>
    <row r="631" spans="1:5" x14ac:dyDescent="0.25">
      <c r="A631" t="s">
        <v>10506</v>
      </c>
      <c r="B631" t="s">
        <v>72</v>
      </c>
      <c r="C631" t="s">
        <v>140</v>
      </c>
      <c r="D631" t="s">
        <v>9884</v>
      </c>
      <c r="E631">
        <v>2</v>
      </c>
    </row>
    <row r="632" spans="1:5" x14ac:dyDescent="0.25">
      <c r="A632" t="s">
        <v>10507</v>
      </c>
      <c r="B632" t="s">
        <v>72</v>
      </c>
      <c r="C632" t="s">
        <v>140</v>
      </c>
      <c r="D632" t="s">
        <v>9886</v>
      </c>
      <c r="E632">
        <v>56</v>
      </c>
    </row>
    <row r="633" spans="1:5" x14ac:dyDescent="0.25">
      <c r="A633" t="s">
        <v>10508</v>
      </c>
      <c r="B633" t="s">
        <v>72</v>
      </c>
      <c r="C633" t="s">
        <v>140</v>
      </c>
      <c r="D633" t="s">
        <v>9888</v>
      </c>
      <c r="E633">
        <v>135</v>
      </c>
    </row>
    <row r="634" spans="1:5" x14ac:dyDescent="0.25">
      <c r="A634" t="s">
        <v>10509</v>
      </c>
      <c r="B634" t="s">
        <v>72</v>
      </c>
      <c r="C634" t="s">
        <v>140</v>
      </c>
      <c r="D634" t="s">
        <v>9892</v>
      </c>
      <c r="E634">
        <v>1</v>
      </c>
    </row>
    <row r="635" spans="1:5" x14ac:dyDescent="0.25">
      <c r="A635" t="s">
        <v>10510</v>
      </c>
      <c r="B635" t="s">
        <v>72</v>
      </c>
      <c r="C635" t="s">
        <v>141</v>
      </c>
      <c r="D635" t="s">
        <v>9838</v>
      </c>
      <c r="E635">
        <v>1</v>
      </c>
    </row>
    <row r="636" spans="1:5" x14ac:dyDescent="0.25">
      <c r="A636" t="s">
        <v>10511</v>
      </c>
      <c r="B636" t="s">
        <v>72</v>
      </c>
      <c r="C636" t="s">
        <v>141</v>
      </c>
      <c r="D636" t="s">
        <v>9840</v>
      </c>
      <c r="E636">
        <v>1</v>
      </c>
    </row>
    <row r="637" spans="1:5" x14ac:dyDescent="0.25">
      <c r="A637" t="s">
        <v>10512</v>
      </c>
      <c r="B637" t="s">
        <v>72</v>
      </c>
      <c r="C637" t="s">
        <v>141</v>
      </c>
      <c r="D637" t="s">
        <v>9844</v>
      </c>
      <c r="E637">
        <v>2</v>
      </c>
    </row>
    <row r="638" spans="1:5" x14ac:dyDescent="0.25">
      <c r="A638" t="s">
        <v>10513</v>
      </c>
      <c r="B638" t="s">
        <v>72</v>
      </c>
      <c r="C638" t="s">
        <v>141</v>
      </c>
      <c r="D638" t="s">
        <v>9862</v>
      </c>
      <c r="E638">
        <v>1</v>
      </c>
    </row>
    <row r="639" spans="1:5" x14ac:dyDescent="0.25">
      <c r="A639" t="s">
        <v>10514</v>
      </c>
      <c r="B639" t="s">
        <v>72</v>
      </c>
      <c r="C639" t="s">
        <v>141</v>
      </c>
      <c r="D639" t="s">
        <v>9872</v>
      </c>
      <c r="E639">
        <v>6</v>
      </c>
    </row>
    <row r="640" spans="1:5" x14ac:dyDescent="0.25">
      <c r="A640" t="s">
        <v>10515</v>
      </c>
      <c r="B640" t="s">
        <v>72</v>
      </c>
      <c r="C640" t="s">
        <v>141</v>
      </c>
      <c r="D640" t="s">
        <v>9874</v>
      </c>
      <c r="E640">
        <v>47</v>
      </c>
    </row>
    <row r="641" spans="1:5" x14ac:dyDescent="0.25">
      <c r="A641" t="s">
        <v>10516</v>
      </c>
      <c r="B641" t="s">
        <v>72</v>
      </c>
      <c r="C641" t="s">
        <v>141</v>
      </c>
      <c r="D641" t="s">
        <v>9878</v>
      </c>
      <c r="E641">
        <v>1</v>
      </c>
    </row>
    <row r="642" spans="1:5" x14ac:dyDescent="0.25">
      <c r="A642" t="s">
        <v>10517</v>
      </c>
      <c r="B642" t="s">
        <v>72</v>
      </c>
      <c r="C642" t="s">
        <v>141</v>
      </c>
      <c r="D642" t="s">
        <v>9886</v>
      </c>
      <c r="E642">
        <v>52</v>
      </c>
    </row>
    <row r="643" spans="1:5" x14ac:dyDescent="0.25">
      <c r="A643" t="s">
        <v>10518</v>
      </c>
      <c r="B643" t="s">
        <v>72</v>
      </c>
      <c r="C643" t="s">
        <v>141</v>
      </c>
      <c r="D643" t="s">
        <v>9888</v>
      </c>
      <c r="E643">
        <v>157</v>
      </c>
    </row>
    <row r="644" spans="1:5" x14ac:dyDescent="0.25">
      <c r="A644" t="s">
        <v>10519</v>
      </c>
      <c r="B644" t="s">
        <v>72</v>
      </c>
      <c r="C644" t="s">
        <v>141</v>
      </c>
      <c r="D644" t="s">
        <v>9914</v>
      </c>
      <c r="E644">
        <v>2</v>
      </c>
    </row>
    <row r="645" spans="1:5" x14ac:dyDescent="0.25">
      <c r="A645" t="s">
        <v>10520</v>
      </c>
      <c r="B645" t="s">
        <v>72</v>
      </c>
      <c r="C645" t="s">
        <v>141</v>
      </c>
      <c r="D645" t="s">
        <v>9918</v>
      </c>
      <c r="E645">
        <v>1</v>
      </c>
    </row>
    <row r="646" spans="1:5" x14ac:dyDescent="0.25">
      <c r="A646" t="s">
        <v>10521</v>
      </c>
      <c r="B646" t="s">
        <v>72</v>
      </c>
      <c r="C646" t="s">
        <v>141</v>
      </c>
      <c r="D646" t="s">
        <v>9926</v>
      </c>
      <c r="E646">
        <v>2</v>
      </c>
    </row>
    <row r="647" spans="1:5" x14ac:dyDescent="0.25">
      <c r="A647" t="s">
        <v>10522</v>
      </c>
      <c r="B647" t="s">
        <v>72</v>
      </c>
      <c r="C647" t="s">
        <v>142</v>
      </c>
      <c r="D647" t="s">
        <v>9836</v>
      </c>
      <c r="E647">
        <v>1</v>
      </c>
    </row>
    <row r="648" spans="1:5" x14ac:dyDescent="0.25">
      <c r="A648" t="s">
        <v>10523</v>
      </c>
      <c r="B648" t="s">
        <v>72</v>
      </c>
      <c r="C648" t="s">
        <v>142</v>
      </c>
      <c r="D648" t="s">
        <v>9838</v>
      </c>
      <c r="E648">
        <v>1</v>
      </c>
    </row>
    <row r="649" spans="1:5" x14ac:dyDescent="0.25">
      <c r="A649" t="s">
        <v>10524</v>
      </c>
      <c r="B649" t="s">
        <v>72</v>
      </c>
      <c r="C649" t="s">
        <v>142</v>
      </c>
      <c r="D649" t="s">
        <v>9840</v>
      </c>
      <c r="E649">
        <v>4</v>
      </c>
    </row>
    <row r="650" spans="1:5" x14ac:dyDescent="0.25">
      <c r="A650" t="s">
        <v>10525</v>
      </c>
      <c r="B650" t="s">
        <v>72</v>
      </c>
      <c r="C650" t="s">
        <v>142</v>
      </c>
      <c r="D650" t="s">
        <v>9844</v>
      </c>
      <c r="E650">
        <v>1</v>
      </c>
    </row>
    <row r="651" spans="1:5" x14ac:dyDescent="0.25">
      <c r="A651" t="s">
        <v>10526</v>
      </c>
      <c r="B651" t="s">
        <v>72</v>
      </c>
      <c r="C651" t="s">
        <v>142</v>
      </c>
      <c r="D651" t="s">
        <v>9846</v>
      </c>
      <c r="E651">
        <v>1</v>
      </c>
    </row>
    <row r="652" spans="1:5" x14ac:dyDescent="0.25">
      <c r="A652" t="s">
        <v>10527</v>
      </c>
      <c r="B652" t="s">
        <v>72</v>
      </c>
      <c r="C652" t="s">
        <v>142</v>
      </c>
      <c r="D652" t="s">
        <v>9848</v>
      </c>
      <c r="E652">
        <v>1</v>
      </c>
    </row>
    <row r="653" spans="1:5" x14ac:dyDescent="0.25">
      <c r="A653" t="s">
        <v>10528</v>
      </c>
      <c r="B653" t="s">
        <v>72</v>
      </c>
      <c r="C653" t="s">
        <v>142</v>
      </c>
      <c r="D653" t="s">
        <v>9854</v>
      </c>
      <c r="E653">
        <v>6</v>
      </c>
    </row>
    <row r="654" spans="1:5" x14ac:dyDescent="0.25">
      <c r="A654" t="s">
        <v>10529</v>
      </c>
      <c r="B654" t="s">
        <v>72</v>
      </c>
      <c r="C654" t="s">
        <v>142</v>
      </c>
      <c r="D654" t="s">
        <v>9860</v>
      </c>
      <c r="E654">
        <v>6</v>
      </c>
    </row>
    <row r="655" spans="1:5" x14ac:dyDescent="0.25">
      <c r="A655" t="s">
        <v>10530</v>
      </c>
      <c r="B655" t="s">
        <v>72</v>
      </c>
      <c r="C655" t="s">
        <v>142</v>
      </c>
      <c r="D655" t="s">
        <v>9862</v>
      </c>
      <c r="E655">
        <v>10</v>
      </c>
    </row>
    <row r="656" spans="1:5" x14ac:dyDescent="0.25">
      <c r="A656" t="s">
        <v>10531</v>
      </c>
      <c r="B656" t="s">
        <v>72</v>
      </c>
      <c r="C656" t="s">
        <v>142</v>
      </c>
      <c r="D656" t="s">
        <v>9872</v>
      </c>
      <c r="E656">
        <v>26</v>
      </c>
    </row>
    <row r="657" spans="1:5" x14ac:dyDescent="0.25">
      <c r="A657" t="s">
        <v>10532</v>
      </c>
      <c r="B657" t="s">
        <v>72</v>
      </c>
      <c r="C657" t="s">
        <v>142</v>
      </c>
      <c r="D657" t="s">
        <v>9874</v>
      </c>
      <c r="E657">
        <v>511</v>
      </c>
    </row>
    <row r="658" spans="1:5" x14ac:dyDescent="0.25">
      <c r="A658" t="s">
        <v>10533</v>
      </c>
      <c r="B658" t="s">
        <v>72</v>
      </c>
      <c r="C658" t="s">
        <v>142</v>
      </c>
      <c r="D658" t="s">
        <v>9880</v>
      </c>
      <c r="E658">
        <v>1</v>
      </c>
    </row>
    <row r="659" spans="1:5" x14ac:dyDescent="0.25">
      <c r="A659" t="s">
        <v>10534</v>
      </c>
      <c r="B659" t="s">
        <v>72</v>
      </c>
      <c r="C659" t="s">
        <v>142</v>
      </c>
      <c r="D659" t="s">
        <v>9884</v>
      </c>
      <c r="E659">
        <v>2</v>
      </c>
    </row>
    <row r="660" spans="1:5" x14ac:dyDescent="0.25">
      <c r="A660" t="s">
        <v>10535</v>
      </c>
      <c r="B660" t="s">
        <v>72</v>
      </c>
      <c r="C660" t="s">
        <v>142</v>
      </c>
      <c r="D660" t="s">
        <v>9886</v>
      </c>
      <c r="E660">
        <v>590</v>
      </c>
    </row>
    <row r="661" spans="1:5" x14ac:dyDescent="0.25">
      <c r="A661" t="s">
        <v>10536</v>
      </c>
      <c r="B661" t="s">
        <v>72</v>
      </c>
      <c r="C661" t="s">
        <v>142</v>
      </c>
      <c r="D661" t="s">
        <v>9888</v>
      </c>
      <c r="E661">
        <v>1809</v>
      </c>
    </row>
    <row r="662" spans="1:5" x14ac:dyDescent="0.25">
      <c r="A662" t="s">
        <v>10537</v>
      </c>
      <c r="B662" t="s">
        <v>72</v>
      </c>
      <c r="C662" t="s">
        <v>142</v>
      </c>
      <c r="D662" t="s">
        <v>9892</v>
      </c>
      <c r="E662">
        <v>4</v>
      </c>
    </row>
    <row r="663" spans="1:5" x14ac:dyDescent="0.25">
      <c r="A663" t="s">
        <v>10538</v>
      </c>
      <c r="B663" t="s">
        <v>72</v>
      </c>
      <c r="C663" t="s">
        <v>142</v>
      </c>
      <c r="D663" t="s">
        <v>9902</v>
      </c>
      <c r="E663">
        <v>1</v>
      </c>
    </row>
    <row r="664" spans="1:5" x14ac:dyDescent="0.25">
      <c r="A664" t="s">
        <v>10539</v>
      </c>
      <c r="B664" t="s">
        <v>72</v>
      </c>
      <c r="C664" t="s">
        <v>142</v>
      </c>
      <c r="D664" t="s">
        <v>9910</v>
      </c>
      <c r="E664">
        <v>3</v>
      </c>
    </row>
    <row r="665" spans="1:5" x14ac:dyDescent="0.25">
      <c r="A665" t="s">
        <v>10540</v>
      </c>
      <c r="B665" t="s">
        <v>72</v>
      </c>
      <c r="C665" t="s">
        <v>142</v>
      </c>
      <c r="D665" t="s">
        <v>9912</v>
      </c>
      <c r="E665">
        <v>3</v>
      </c>
    </row>
    <row r="666" spans="1:5" x14ac:dyDescent="0.25">
      <c r="A666" t="s">
        <v>10541</v>
      </c>
      <c r="B666" t="s">
        <v>72</v>
      </c>
      <c r="C666" t="s">
        <v>142</v>
      </c>
      <c r="D666" t="s">
        <v>9914</v>
      </c>
      <c r="E666">
        <v>7</v>
      </c>
    </row>
    <row r="667" spans="1:5" x14ac:dyDescent="0.25">
      <c r="A667" t="s">
        <v>10542</v>
      </c>
      <c r="B667" t="s">
        <v>72</v>
      </c>
      <c r="C667" t="s">
        <v>142</v>
      </c>
      <c r="D667" t="s">
        <v>9918</v>
      </c>
      <c r="E667">
        <v>2</v>
      </c>
    </row>
    <row r="668" spans="1:5" x14ac:dyDescent="0.25">
      <c r="A668" t="s">
        <v>10543</v>
      </c>
      <c r="B668" t="s">
        <v>72</v>
      </c>
      <c r="C668" t="s">
        <v>142</v>
      </c>
      <c r="D668" t="s">
        <v>9926</v>
      </c>
      <c r="E668">
        <v>7</v>
      </c>
    </row>
    <row r="669" spans="1:5" x14ac:dyDescent="0.25">
      <c r="A669" t="s">
        <v>10544</v>
      </c>
      <c r="B669" t="s">
        <v>72</v>
      </c>
      <c r="C669" t="s">
        <v>143</v>
      </c>
      <c r="D669" t="s">
        <v>9874</v>
      </c>
      <c r="E669">
        <v>61</v>
      </c>
    </row>
    <row r="670" spans="1:5" x14ac:dyDescent="0.25">
      <c r="A670" t="s">
        <v>10545</v>
      </c>
      <c r="B670" t="s">
        <v>72</v>
      </c>
      <c r="C670" t="s">
        <v>143</v>
      </c>
      <c r="D670" t="s">
        <v>9886</v>
      </c>
      <c r="E670">
        <v>63</v>
      </c>
    </row>
    <row r="671" spans="1:5" x14ac:dyDescent="0.25">
      <c r="A671" t="s">
        <v>10546</v>
      </c>
      <c r="B671" t="s">
        <v>72</v>
      </c>
      <c r="C671" t="s">
        <v>143</v>
      </c>
      <c r="D671" t="s">
        <v>9888</v>
      </c>
      <c r="E671">
        <v>243</v>
      </c>
    </row>
    <row r="672" spans="1:5" x14ac:dyDescent="0.25">
      <c r="A672" t="s">
        <v>10547</v>
      </c>
      <c r="B672" t="s">
        <v>72</v>
      </c>
      <c r="C672" t="s">
        <v>144</v>
      </c>
      <c r="D672" t="s">
        <v>9844</v>
      </c>
      <c r="E672">
        <v>1</v>
      </c>
    </row>
    <row r="673" spans="1:5" x14ac:dyDescent="0.25">
      <c r="A673" t="s">
        <v>10548</v>
      </c>
      <c r="B673" t="s">
        <v>72</v>
      </c>
      <c r="C673" t="s">
        <v>144</v>
      </c>
      <c r="D673" t="s">
        <v>9862</v>
      </c>
      <c r="E673">
        <v>1</v>
      </c>
    </row>
    <row r="674" spans="1:5" x14ac:dyDescent="0.25">
      <c r="A674" t="s">
        <v>10549</v>
      </c>
      <c r="B674" t="s">
        <v>72</v>
      </c>
      <c r="C674" t="s">
        <v>144</v>
      </c>
      <c r="D674" t="s">
        <v>9868</v>
      </c>
      <c r="E674">
        <v>1</v>
      </c>
    </row>
    <row r="675" spans="1:5" x14ac:dyDescent="0.25">
      <c r="A675" t="s">
        <v>10550</v>
      </c>
      <c r="B675" t="s">
        <v>72</v>
      </c>
      <c r="C675" t="s">
        <v>144</v>
      </c>
      <c r="D675" t="s">
        <v>9872</v>
      </c>
      <c r="E675">
        <v>3</v>
      </c>
    </row>
    <row r="676" spans="1:5" x14ac:dyDescent="0.25">
      <c r="A676" t="s">
        <v>10551</v>
      </c>
      <c r="B676" t="s">
        <v>72</v>
      </c>
      <c r="C676" t="s">
        <v>144</v>
      </c>
      <c r="D676" t="s">
        <v>9874</v>
      </c>
      <c r="E676">
        <v>63</v>
      </c>
    </row>
    <row r="677" spans="1:5" x14ac:dyDescent="0.25">
      <c r="A677" t="s">
        <v>10552</v>
      </c>
      <c r="B677" t="s">
        <v>72</v>
      </c>
      <c r="C677" t="s">
        <v>144</v>
      </c>
      <c r="D677" t="s">
        <v>9886</v>
      </c>
      <c r="E677">
        <v>69</v>
      </c>
    </row>
    <row r="678" spans="1:5" x14ac:dyDescent="0.25">
      <c r="A678" t="s">
        <v>10553</v>
      </c>
      <c r="B678" t="s">
        <v>72</v>
      </c>
      <c r="C678" t="s">
        <v>144</v>
      </c>
      <c r="D678" t="s">
        <v>9888</v>
      </c>
      <c r="E678">
        <v>256</v>
      </c>
    </row>
    <row r="679" spans="1:5" x14ac:dyDescent="0.25">
      <c r="A679" t="s">
        <v>10554</v>
      </c>
      <c r="B679" t="s">
        <v>72</v>
      </c>
      <c r="C679" t="s">
        <v>144</v>
      </c>
      <c r="D679" t="s">
        <v>9906</v>
      </c>
      <c r="E679">
        <v>1</v>
      </c>
    </row>
    <row r="680" spans="1:5" x14ac:dyDescent="0.25">
      <c r="A680" t="s">
        <v>10555</v>
      </c>
      <c r="B680" t="s">
        <v>72</v>
      </c>
      <c r="C680" t="s">
        <v>144</v>
      </c>
      <c r="D680" t="s">
        <v>9926</v>
      </c>
      <c r="E680">
        <v>1</v>
      </c>
    </row>
    <row r="681" spans="1:5" x14ac:dyDescent="0.25">
      <c r="A681" t="s">
        <v>10556</v>
      </c>
      <c r="B681" t="s">
        <v>72</v>
      </c>
      <c r="C681" t="s">
        <v>145</v>
      </c>
      <c r="D681" t="s">
        <v>9840</v>
      </c>
      <c r="E681">
        <v>1</v>
      </c>
    </row>
    <row r="682" spans="1:5" x14ac:dyDescent="0.25">
      <c r="A682" t="s">
        <v>10557</v>
      </c>
      <c r="B682" t="s">
        <v>72</v>
      </c>
      <c r="C682" t="s">
        <v>145</v>
      </c>
      <c r="D682" t="s">
        <v>9872</v>
      </c>
      <c r="E682">
        <v>1</v>
      </c>
    </row>
    <row r="683" spans="1:5" x14ac:dyDescent="0.25">
      <c r="A683" t="s">
        <v>10558</v>
      </c>
      <c r="B683" t="s">
        <v>72</v>
      </c>
      <c r="C683" t="s">
        <v>145</v>
      </c>
      <c r="D683" t="s">
        <v>9874</v>
      </c>
      <c r="E683">
        <v>30</v>
      </c>
    </row>
    <row r="684" spans="1:5" x14ac:dyDescent="0.25">
      <c r="A684" t="s">
        <v>10559</v>
      </c>
      <c r="B684" t="s">
        <v>72</v>
      </c>
      <c r="C684" t="s">
        <v>145</v>
      </c>
      <c r="D684" t="s">
        <v>9886</v>
      </c>
      <c r="E684">
        <v>31</v>
      </c>
    </row>
    <row r="685" spans="1:5" x14ac:dyDescent="0.25">
      <c r="A685" t="s">
        <v>10560</v>
      </c>
      <c r="B685" t="s">
        <v>72</v>
      </c>
      <c r="C685" t="s">
        <v>145</v>
      </c>
      <c r="D685" t="s">
        <v>9888</v>
      </c>
      <c r="E685">
        <v>68</v>
      </c>
    </row>
    <row r="686" spans="1:5" x14ac:dyDescent="0.25">
      <c r="A686" t="s">
        <v>10561</v>
      </c>
      <c r="B686" t="s">
        <v>72</v>
      </c>
      <c r="C686" t="s">
        <v>145</v>
      </c>
      <c r="D686" t="s">
        <v>9892</v>
      </c>
      <c r="E686">
        <v>1</v>
      </c>
    </row>
    <row r="687" spans="1:5" x14ac:dyDescent="0.25">
      <c r="A687" t="s">
        <v>10562</v>
      </c>
      <c r="B687" t="s">
        <v>72</v>
      </c>
      <c r="C687" t="s">
        <v>146</v>
      </c>
      <c r="D687" t="s">
        <v>9836</v>
      </c>
      <c r="E687">
        <v>1</v>
      </c>
    </row>
    <row r="688" spans="1:5" x14ac:dyDescent="0.25">
      <c r="A688" t="s">
        <v>10563</v>
      </c>
      <c r="B688" t="s">
        <v>72</v>
      </c>
      <c r="C688" t="s">
        <v>146</v>
      </c>
      <c r="D688" t="s">
        <v>9840</v>
      </c>
      <c r="E688">
        <v>5</v>
      </c>
    </row>
    <row r="689" spans="1:5" x14ac:dyDescent="0.25">
      <c r="A689" t="s">
        <v>10564</v>
      </c>
      <c r="B689" t="s">
        <v>72</v>
      </c>
      <c r="C689" t="s">
        <v>146</v>
      </c>
      <c r="D689" t="s">
        <v>9860</v>
      </c>
      <c r="E689">
        <v>3</v>
      </c>
    </row>
    <row r="690" spans="1:5" x14ac:dyDescent="0.25">
      <c r="A690" t="s">
        <v>10565</v>
      </c>
      <c r="B690" t="s">
        <v>72</v>
      </c>
      <c r="C690" t="s">
        <v>146</v>
      </c>
      <c r="D690" t="s">
        <v>9866</v>
      </c>
      <c r="E690">
        <v>1</v>
      </c>
    </row>
    <row r="691" spans="1:5" x14ac:dyDescent="0.25">
      <c r="A691" t="s">
        <v>10566</v>
      </c>
      <c r="B691" t="s">
        <v>72</v>
      </c>
      <c r="C691" t="s">
        <v>146</v>
      </c>
      <c r="D691" t="s">
        <v>9872</v>
      </c>
      <c r="E691">
        <v>8</v>
      </c>
    </row>
    <row r="692" spans="1:5" x14ac:dyDescent="0.25">
      <c r="A692" t="s">
        <v>10567</v>
      </c>
      <c r="B692" t="s">
        <v>72</v>
      </c>
      <c r="C692" t="s">
        <v>146</v>
      </c>
      <c r="D692" t="s">
        <v>9874</v>
      </c>
      <c r="E692">
        <v>98</v>
      </c>
    </row>
    <row r="693" spans="1:5" x14ac:dyDescent="0.25">
      <c r="A693" t="s">
        <v>10568</v>
      </c>
      <c r="B693" t="s">
        <v>72</v>
      </c>
      <c r="C693" t="s">
        <v>146</v>
      </c>
      <c r="D693" t="s">
        <v>9886</v>
      </c>
      <c r="E693">
        <v>109</v>
      </c>
    </row>
    <row r="694" spans="1:5" x14ac:dyDescent="0.25">
      <c r="A694" t="s">
        <v>10569</v>
      </c>
      <c r="B694" t="s">
        <v>72</v>
      </c>
      <c r="C694" t="s">
        <v>146</v>
      </c>
      <c r="D694" t="s">
        <v>9888</v>
      </c>
      <c r="E694">
        <v>327</v>
      </c>
    </row>
    <row r="695" spans="1:5" x14ac:dyDescent="0.25">
      <c r="A695" t="s">
        <v>10570</v>
      </c>
      <c r="B695" t="s">
        <v>72</v>
      </c>
      <c r="C695" t="s">
        <v>146</v>
      </c>
      <c r="D695" t="s">
        <v>9892</v>
      </c>
      <c r="E695">
        <v>2</v>
      </c>
    </row>
    <row r="696" spans="1:5" x14ac:dyDescent="0.25">
      <c r="A696" t="s">
        <v>10571</v>
      </c>
      <c r="B696" t="s">
        <v>72</v>
      </c>
      <c r="C696" t="s">
        <v>146</v>
      </c>
      <c r="D696" t="s">
        <v>9910</v>
      </c>
      <c r="E696">
        <v>1</v>
      </c>
    </row>
    <row r="697" spans="1:5" x14ac:dyDescent="0.25">
      <c r="A697" t="s">
        <v>10572</v>
      </c>
      <c r="B697" t="s">
        <v>72</v>
      </c>
      <c r="C697" t="s">
        <v>146</v>
      </c>
      <c r="D697" t="s">
        <v>9914</v>
      </c>
      <c r="E697">
        <v>2</v>
      </c>
    </row>
    <row r="698" spans="1:5" x14ac:dyDescent="0.25">
      <c r="A698" t="s">
        <v>10573</v>
      </c>
      <c r="B698" t="s">
        <v>72</v>
      </c>
      <c r="C698" t="s">
        <v>146</v>
      </c>
      <c r="D698" t="s">
        <v>9926</v>
      </c>
      <c r="E698">
        <v>1</v>
      </c>
    </row>
    <row r="699" spans="1:5" x14ac:dyDescent="0.25">
      <c r="A699" t="s">
        <v>10574</v>
      </c>
      <c r="B699" t="s">
        <v>72</v>
      </c>
      <c r="C699" t="s">
        <v>147</v>
      </c>
      <c r="D699" t="s">
        <v>9840</v>
      </c>
      <c r="E699">
        <v>1</v>
      </c>
    </row>
    <row r="700" spans="1:5" x14ac:dyDescent="0.25">
      <c r="A700" t="s">
        <v>10575</v>
      </c>
      <c r="B700" t="s">
        <v>72</v>
      </c>
      <c r="C700" t="s">
        <v>147</v>
      </c>
      <c r="D700" t="s">
        <v>9860</v>
      </c>
      <c r="E700">
        <v>1</v>
      </c>
    </row>
    <row r="701" spans="1:5" x14ac:dyDescent="0.25">
      <c r="A701" t="s">
        <v>10576</v>
      </c>
      <c r="B701" t="s">
        <v>72</v>
      </c>
      <c r="C701" t="s">
        <v>147</v>
      </c>
      <c r="D701" t="s">
        <v>9872</v>
      </c>
      <c r="E701">
        <v>2</v>
      </c>
    </row>
    <row r="702" spans="1:5" x14ac:dyDescent="0.25">
      <c r="A702" t="s">
        <v>10577</v>
      </c>
      <c r="B702" t="s">
        <v>72</v>
      </c>
      <c r="C702" t="s">
        <v>147</v>
      </c>
      <c r="D702" t="s">
        <v>9874</v>
      </c>
      <c r="E702">
        <v>41</v>
      </c>
    </row>
    <row r="703" spans="1:5" x14ac:dyDescent="0.25">
      <c r="A703" t="s">
        <v>10578</v>
      </c>
      <c r="B703" t="s">
        <v>72</v>
      </c>
      <c r="C703" t="s">
        <v>147</v>
      </c>
      <c r="D703" t="s">
        <v>9878</v>
      </c>
      <c r="E703">
        <v>1</v>
      </c>
    </row>
    <row r="704" spans="1:5" x14ac:dyDescent="0.25">
      <c r="A704" t="s">
        <v>10579</v>
      </c>
      <c r="B704" t="s">
        <v>72</v>
      </c>
      <c r="C704" t="s">
        <v>147</v>
      </c>
      <c r="D704" t="s">
        <v>9886</v>
      </c>
      <c r="E704">
        <v>46</v>
      </c>
    </row>
    <row r="705" spans="1:5" x14ac:dyDescent="0.25">
      <c r="A705" t="s">
        <v>10580</v>
      </c>
      <c r="B705" t="s">
        <v>72</v>
      </c>
      <c r="C705" t="s">
        <v>147</v>
      </c>
      <c r="D705" t="s">
        <v>9888</v>
      </c>
      <c r="E705">
        <v>142</v>
      </c>
    </row>
    <row r="706" spans="1:5" x14ac:dyDescent="0.25">
      <c r="A706" t="s">
        <v>10581</v>
      </c>
      <c r="B706" t="s">
        <v>72</v>
      </c>
      <c r="C706" t="s">
        <v>147</v>
      </c>
      <c r="D706" t="s">
        <v>9892</v>
      </c>
      <c r="E706">
        <v>1</v>
      </c>
    </row>
    <row r="707" spans="1:5" x14ac:dyDescent="0.25">
      <c r="A707" t="s">
        <v>10582</v>
      </c>
      <c r="B707" t="s">
        <v>72</v>
      </c>
      <c r="C707" t="s">
        <v>147</v>
      </c>
      <c r="D707" t="s">
        <v>9902</v>
      </c>
      <c r="E707">
        <v>1</v>
      </c>
    </row>
    <row r="708" spans="1:5" x14ac:dyDescent="0.25">
      <c r="A708" t="s">
        <v>10583</v>
      </c>
      <c r="B708" t="s">
        <v>72</v>
      </c>
      <c r="C708" t="s">
        <v>147</v>
      </c>
      <c r="D708" t="s">
        <v>9914</v>
      </c>
      <c r="E708">
        <v>1</v>
      </c>
    </row>
    <row r="709" spans="1:5" x14ac:dyDescent="0.25">
      <c r="A709" t="s">
        <v>10584</v>
      </c>
      <c r="B709" t="s">
        <v>72</v>
      </c>
      <c r="C709" t="s">
        <v>147</v>
      </c>
      <c r="D709" t="s">
        <v>9918</v>
      </c>
      <c r="E709">
        <v>1</v>
      </c>
    </row>
    <row r="710" spans="1:5" x14ac:dyDescent="0.25">
      <c r="A710" t="s">
        <v>10585</v>
      </c>
      <c r="B710" t="s">
        <v>72</v>
      </c>
      <c r="C710" t="s">
        <v>147</v>
      </c>
      <c r="D710" t="s">
        <v>9926</v>
      </c>
      <c r="E710">
        <v>2</v>
      </c>
    </row>
    <row r="711" spans="1:5" x14ac:dyDescent="0.25">
      <c r="A711" t="s">
        <v>10586</v>
      </c>
      <c r="B711" t="s">
        <v>72</v>
      </c>
      <c r="C711" t="s">
        <v>148</v>
      </c>
      <c r="D711" t="s">
        <v>9840</v>
      </c>
      <c r="E711">
        <v>9</v>
      </c>
    </row>
    <row r="712" spans="1:5" x14ac:dyDescent="0.25">
      <c r="A712" t="s">
        <v>10587</v>
      </c>
      <c r="B712" t="s">
        <v>72</v>
      </c>
      <c r="C712" t="s">
        <v>148</v>
      </c>
      <c r="D712" t="s">
        <v>9842</v>
      </c>
      <c r="E712">
        <v>1</v>
      </c>
    </row>
    <row r="713" spans="1:5" x14ac:dyDescent="0.25">
      <c r="A713" t="s">
        <v>10588</v>
      </c>
      <c r="B713" t="s">
        <v>72</v>
      </c>
      <c r="C713" t="s">
        <v>148</v>
      </c>
      <c r="D713" t="s">
        <v>9844</v>
      </c>
      <c r="E713">
        <v>1</v>
      </c>
    </row>
    <row r="714" spans="1:5" x14ac:dyDescent="0.25">
      <c r="A714" t="s">
        <v>10589</v>
      </c>
      <c r="B714" t="s">
        <v>72</v>
      </c>
      <c r="C714" t="s">
        <v>148</v>
      </c>
      <c r="D714" t="s">
        <v>9854</v>
      </c>
      <c r="E714">
        <v>8</v>
      </c>
    </row>
    <row r="715" spans="1:5" x14ac:dyDescent="0.25">
      <c r="A715" t="s">
        <v>10590</v>
      </c>
      <c r="B715" t="s">
        <v>72</v>
      </c>
      <c r="C715" t="s">
        <v>148</v>
      </c>
      <c r="D715" t="s">
        <v>9860</v>
      </c>
      <c r="E715">
        <v>2</v>
      </c>
    </row>
    <row r="716" spans="1:5" x14ac:dyDescent="0.25">
      <c r="A716" t="s">
        <v>10591</v>
      </c>
      <c r="B716" t="s">
        <v>72</v>
      </c>
      <c r="C716" t="s">
        <v>148</v>
      </c>
      <c r="D716" t="s">
        <v>9862</v>
      </c>
      <c r="E716">
        <v>2</v>
      </c>
    </row>
    <row r="717" spans="1:5" x14ac:dyDescent="0.25">
      <c r="A717" t="s">
        <v>10592</v>
      </c>
      <c r="B717" t="s">
        <v>72</v>
      </c>
      <c r="C717" t="s">
        <v>148</v>
      </c>
      <c r="D717" t="s">
        <v>9868</v>
      </c>
      <c r="E717">
        <v>1</v>
      </c>
    </row>
    <row r="718" spans="1:5" x14ac:dyDescent="0.25">
      <c r="A718" t="s">
        <v>10593</v>
      </c>
      <c r="B718" t="s">
        <v>72</v>
      </c>
      <c r="C718" t="s">
        <v>148</v>
      </c>
      <c r="D718" t="s">
        <v>9872</v>
      </c>
      <c r="E718">
        <v>25</v>
      </c>
    </row>
    <row r="719" spans="1:5" x14ac:dyDescent="0.25">
      <c r="A719" t="s">
        <v>10594</v>
      </c>
      <c r="B719" t="s">
        <v>72</v>
      </c>
      <c r="C719" t="s">
        <v>148</v>
      </c>
      <c r="D719" t="s">
        <v>9874</v>
      </c>
      <c r="E719">
        <v>461</v>
      </c>
    </row>
    <row r="720" spans="1:5" x14ac:dyDescent="0.25">
      <c r="A720" t="s">
        <v>10595</v>
      </c>
      <c r="B720" t="s">
        <v>72</v>
      </c>
      <c r="C720" t="s">
        <v>148</v>
      </c>
      <c r="D720" t="s">
        <v>9878</v>
      </c>
      <c r="E720">
        <v>2</v>
      </c>
    </row>
    <row r="721" spans="1:5" x14ac:dyDescent="0.25">
      <c r="A721" t="s">
        <v>10596</v>
      </c>
      <c r="B721" t="s">
        <v>72</v>
      </c>
      <c r="C721" t="s">
        <v>148</v>
      </c>
      <c r="D721" t="s">
        <v>9880</v>
      </c>
      <c r="E721">
        <v>1</v>
      </c>
    </row>
    <row r="722" spans="1:5" x14ac:dyDescent="0.25">
      <c r="A722" t="s">
        <v>10597</v>
      </c>
      <c r="B722" t="s">
        <v>72</v>
      </c>
      <c r="C722" t="s">
        <v>148</v>
      </c>
      <c r="D722" t="s">
        <v>9884</v>
      </c>
      <c r="E722">
        <v>1</v>
      </c>
    </row>
    <row r="723" spans="1:5" x14ac:dyDescent="0.25">
      <c r="A723" t="s">
        <v>10598</v>
      </c>
      <c r="B723" t="s">
        <v>72</v>
      </c>
      <c r="C723" t="s">
        <v>148</v>
      </c>
      <c r="D723" t="s">
        <v>9886</v>
      </c>
      <c r="E723">
        <v>512</v>
      </c>
    </row>
    <row r="724" spans="1:5" x14ac:dyDescent="0.25">
      <c r="A724" t="s">
        <v>10599</v>
      </c>
      <c r="B724" t="s">
        <v>72</v>
      </c>
      <c r="C724" t="s">
        <v>148</v>
      </c>
      <c r="D724" t="s">
        <v>9888</v>
      </c>
      <c r="E724">
        <v>1798</v>
      </c>
    </row>
    <row r="725" spans="1:5" x14ac:dyDescent="0.25">
      <c r="A725" t="s">
        <v>10600</v>
      </c>
      <c r="B725" t="s">
        <v>72</v>
      </c>
      <c r="C725" t="s">
        <v>148</v>
      </c>
      <c r="D725" t="s">
        <v>9892</v>
      </c>
      <c r="E725">
        <v>6</v>
      </c>
    </row>
    <row r="726" spans="1:5" x14ac:dyDescent="0.25">
      <c r="A726" t="s">
        <v>10601</v>
      </c>
      <c r="B726" t="s">
        <v>72</v>
      </c>
      <c r="C726" t="s">
        <v>148</v>
      </c>
      <c r="D726" t="s">
        <v>9894</v>
      </c>
      <c r="E726">
        <v>1</v>
      </c>
    </row>
    <row r="727" spans="1:5" x14ac:dyDescent="0.25">
      <c r="A727" t="s">
        <v>10602</v>
      </c>
      <c r="B727" t="s">
        <v>72</v>
      </c>
      <c r="C727" t="s">
        <v>148</v>
      </c>
      <c r="D727" t="s">
        <v>9902</v>
      </c>
      <c r="E727">
        <v>1</v>
      </c>
    </row>
    <row r="728" spans="1:5" x14ac:dyDescent="0.25">
      <c r="A728" t="s">
        <v>10603</v>
      </c>
      <c r="B728" t="s">
        <v>72</v>
      </c>
      <c r="C728" t="s">
        <v>148</v>
      </c>
      <c r="D728" t="s">
        <v>9908</v>
      </c>
      <c r="E728">
        <v>1</v>
      </c>
    </row>
    <row r="729" spans="1:5" x14ac:dyDescent="0.25">
      <c r="A729" t="s">
        <v>10604</v>
      </c>
      <c r="B729" t="s">
        <v>72</v>
      </c>
      <c r="C729" t="s">
        <v>148</v>
      </c>
      <c r="D729" t="s">
        <v>9910</v>
      </c>
      <c r="E729">
        <v>1</v>
      </c>
    </row>
    <row r="730" spans="1:5" x14ac:dyDescent="0.25">
      <c r="A730" t="s">
        <v>10605</v>
      </c>
      <c r="B730" t="s">
        <v>72</v>
      </c>
      <c r="C730" t="s">
        <v>148</v>
      </c>
      <c r="D730" t="s">
        <v>9912</v>
      </c>
      <c r="E730">
        <v>1</v>
      </c>
    </row>
    <row r="731" spans="1:5" x14ac:dyDescent="0.25">
      <c r="A731" t="s">
        <v>10606</v>
      </c>
      <c r="B731" t="s">
        <v>72</v>
      </c>
      <c r="C731" t="s">
        <v>148</v>
      </c>
      <c r="D731" t="s">
        <v>9914</v>
      </c>
      <c r="E731">
        <v>5</v>
      </c>
    </row>
    <row r="732" spans="1:5" x14ac:dyDescent="0.25">
      <c r="A732" t="s">
        <v>10607</v>
      </c>
      <c r="B732" t="s">
        <v>72</v>
      </c>
      <c r="C732" t="s">
        <v>148</v>
      </c>
      <c r="D732" t="s">
        <v>9918</v>
      </c>
      <c r="E732">
        <v>2</v>
      </c>
    </row>
    <row r="733" spans="1:5" x14ac:dyDescent="0.25">
      <c r="A733" t="s">
        <v>10608</v>
      </c>
      <c r="B733" t="s">
        <v>72</v>
      </c>
      <c r="C733" t="s">
        <v>148</v>
      </c>
      <c r="D733" t="s">
        <v>9922</v>
      </c>
      <c r="E733">
        <v>1</v>
      </c>
    </row>
    <row r="734" spans="1:5" x14ac:dyDescent="0.25">
      <c r="A734" t="s">
        <v>10609</v>
      </c>
      <c r="B734" t="s">
        <v>72</v>
      </c>
      <c r="C734" t="s">
        <v>148</v>
      </c>
      <c r="D734" t="s">
        <v>9926</v>
      </c>
      <c r="E734">
        <v>9</v>
      </c>
    </row>
    <row r="735" spans="1:5" x14ac:dyDescent="0.25">
      <c r="A735" t="s">
        <v>10610</v>
      </c>
      <c r="B735" t="s">
        <v>72</v>
      </c>
      <c r="C735" t="s">
        <v>149</v>
      </c>
      <c r="D735" t="s">
        <v>9836</v>
      </c>
      <c r="E735">
        <v>1</v>
      </c>
    </row>
    <row r="736" spans="1:5" x14ac:dyDescent="0.25">
      <c r="A736" t="s">
        <v>10611</v>
      </c>
      <c r="B736" t="s">
        <v>72</v>
      </c>
      <c r="C736" t="s">
        <v>149</v>
      </c>
      <c r="D736" t="s">
        <v>9840</v>
      </c>
      <c r="E736">
        <v>1</v>
      </c>
    </row>
    <row r="737" spans="1:5" x14ac:dyDescent="0.25">
      <c r="A737" t="s">
        <v>10612</v>
      </c>
      <c r="B737" t="s">
        <v>72</v>
      </c>
      <c r="C737" t="s">
        <v>149</v>
      </c>
      <c r="D737" t="s">
        <v>9854</v>
      </c>
      <c r="E737">
        <v>2</v>
      </c>
    </row>
    <row r="738" spans="1:5" x14ac:dyDescent="0.25">
      <c r="A738" t="s">
        <v>10613</v>
      </c>
      <c r="B738" t="s">
        <v>72</v>
      </c>
      <c r="C738" t="s">
        <v>149</v>
      </c>
      <c r="D738" t="s">
        <v>9872</v>
      </c>
      <c r="E738">
        <v>7</v>
      </c>
    </row>
    <row r="739" spans="1:5" x14ac:dyDescent="0.25">
      <c r="A739" t="s">
        <v>10614</v>
      </c>
      <c r="B739" t="s">
        <v>72</v>
      </c>
      <c r="C739" t="s">
        <v>149</v>
      </c>
      <c r="D739" t="s">
        <v>9874</v>
      </c>
      <c r="E739">
        <v>102</v>
      </c>
    </row>
    <row r="740" spans="1:5" x14ac:dyDescent="0.25">
      <c r="A740" t="s">
        <v>10615</v>
      </c>
      <c r="B740" t="s">
        <v>72</v>
      </c>
      <c r="C740" t="s">
        <v>149</v>
      </c>
      <c r="D740" t="s">
        <v>9886</v>
      </c>
      <c r="E740">
        <v>111</v>
      </c>
    </row>
    <row r="741" spans="1:5" x14ac:dyDescent="0.25">
      <c r="A741" t="s">
        <v>10616</v>
      </c>
      <c r="B741" t="s">
        <v>72</v>
      </c>
      <c r="C741" t="s">
        <v>149</v>
      </c>
      <c r="D741" t="s">
        <v>9888</v>
      </c>
      <c r="E741">
        <v>372</v>
      </c>
    </row>
    <row r="742" spans="1:5" x14ac:dyDescent="0.25">
      <c r="A742" t="s">
        <v>10617</v>
      </c>
      <c r="B742" t="s">
        <v>72</v>
      </c>
      <c r="C742" t="s">
        <v>149</v>
      </c>
      <c r="D742" t="s">
        <v>9892</v>
      </c>
      <c r="E742">
        <v>2</v>
      </c>
    </row>
    <row r="743" spans="1:5" x14ac:dyDescent="0.25">
      <c r="A743" t="s">
        <v>10618</v>
      </c>
      <c r="B743" t="s">
        <v>72</v>
      </c>
      <c r="C743" t="s">
        <v>149</v>
      </c>
      <c r="D743" t="s">
        <v>9894</v>
      </c>
      <c r="E743">
        <v>1</v>
      </c>
    </row>
    <row r="744" spans="1:5" x14ac:dyDescent="0.25">
      <c r="A744" t="s">
        <v>10619</v>
      </c>
      <c r="B744" t="s">
        <v>72</v>
      </c>
      <c r="C744" t="s">
        <v>149</v>
      </c>
      <c r="D744" t="s">
        <v>9926</v>
      </c>
      <c r="E744">
        <v>1</v>
      </c>
    </row>
    <row r="745" spans="1:5" x14ac:dyDescent="0.25">
      <c r="A745" t="s">
        <v>10620</v>
      </c>
      <c r="B745" t="s">
        <v>72</v>
      </c>
      <c r="C745" t="s">
        <v>150</v>
      </c>
      <c r="D745" t="s">
        <v>9874</v>
      </c>
      <c r="E745">
        <v>65</v>
      </c>
    </row>
    <row r="746" spans="1:5" x14ac:dyDescent="0.25">
      <c r="A746" t="s">
        <v>10621</v>
      </c>
      <c r="B746" t="s">
        <v>72</v>
      </c>
      <c r="C746" t="s">
        <v>150</v>
      </c>
      <c r="D746" t="s">
        <v>9886</v>
      </c>
      <c r="E746">
        <v>72</v>
      </c>
    </row>
    <row r="747" spans="1:5" x14ac:dyDescent="0.25">
      <c r="A747" t="s">
        <v>10622</v>
      </c>
      <c r="B747" t="s">
        <v>72</v>
      </c>
      <c r="C747" t="s">
        <v>150</v>
      </c>
      <c r="D747" t="s">
        <v>9888</v>
      </c>
      <c r="E747">
        <v>286</v>
      </c>
    </row>
    <row r="748" spans="1:5" x14ac:dyDescent="0.25">
      <c r="A748" t="s">
        <v>10623</v>
      </c>
      <c r="B748" t="s">
        <v>72</v>
      </c>
      <c r="C748" t="s">
        <v>151</v>
      </c>
      <c r="D748" t="s">
        <v>9854</v>
      </c>
      <c r="E748">
        <v>1</v>
      </c>
    </row>
    <row r="749" spans="1:5" x14ac:dyDescent="0.25">
      <c r="A749" t="s">
        <v>10624</v>
      </c>
      <c r="B749" t="s">
        <v>72</v>
      </c>
      <c r="C749" t="s">
        <v>151</v>
      </c>
      <c r="D749" t="s">
        <v>9872</v>
      </c>
      <c r="E749">
        <v>4</v>
      </c>
    </row>
    <row r="750" spans="1:5" x14ac:dyDescent="0.25">
      <c r="A750" t="s">
        <v>10625</v>
      </c>
      <c r="B750" t="s">
        <v>72</v>
      </c>
      <c r="C750" t="s">
        <v>151</v>
      </c>
      <c r="D750" t="s">
        <v>9874</v>
      </c>
      <c r="E750">
        <v>28</v>
      </c>
    </row>
    <row r="751" spans="1:5" x14ac:dyDescent="0.25">
      <c r="A751" t="s">
        <v>10626</v>
      </c>
      <c r="B751" t="s">
        <v>72</v>
      </c>
      <c r="C751" t="s">
        <v>151</v>
      </c>
      <c r="D751" t="s">
        <v>9880</v>
      </c>
      <c r="E751">
        <v>1</v>
      </c>
    </row>
    <row r="752" spans="1:5" x14ac:dyDescent="0.25">
      <c r="A752" t="s">
        <v>10627</v>
      </c>
      <c r="B752" t="s">
        <v>72</v>
      </c>
      <c r="C752" t="s">
        <v>151</v>
      </c>
      <c r="D752" t="s">
        <v>9886</v>
      </c>
      <c r="E752">
        <v>28</v>
      </c>
    </row>
    <row r="753" spans="1:5" x14ac:dyDescent="0.25">
      <c r="A753" t="s">
        <v>10628</v>
      </c>
      <c r="B753" t="s">
        <v>72</v>
      </c>
      <c r="C753" t="s">
        <v>151</v>
      </c>
      <c r="D753" t="s">
        <v>9888</v>
      </c>
      <c r="E753">
        <v>85</v>
      </c>
    </row>
    <row r="754" spans="1:5" x14ac:dyDescent="0.25">
      <c r="A754" t="s">
        <v>10629</v>
      </c>
      <c r="B754" t="s">
        <v>72</v>
      </c>
      <c r="C754" t="s">
        <v>151</v>
      </c>
      <c r="D754" t="s">
        <v>9892</v>
      </c>
      <c r="E754">
        <v>1</v>
      </c>
    </row>
    <row r="755" spans="1:5" x14ac:dyDescent="0.25">
      <c r="A755" t="s">
        <v>10630</v>
      </c>
      <c r="B755" t="s">
        <v>72</v>
      </c>
      <c r="C755" t="s">
        <v>151</v>
      </c>
      <c r="D755" t="s">
        <v>9910</v>
      </c>
      <c r="E755">
        <v>1</v>
      </c>
    </row>
    <row r="756" spans="1:5" x14ac:dyDescent="0.25">
      <c r="A756" t="s">
        <v>10631</v>
      </c>
      <c r="B756" t="s">
        <v>72</v>
      </c>
      <c r="C756" t="s">
        <v>151</v>
      </c>
      <c r="D756" t="s">
        <v>9926</v>
      </c>
      <c r="E756">
        <v>1</v>
      </c>
    </row>
    <row r="757" spans="1:5" x14ac:dyDescent="0.25">
      <c r="A757" t="s">
        <v>10632</v>
      </c>
      <c r="B757" t="s">
        <v>72</v>
      </c>
      <c r="C757" t="s">
        <v>152</v>
      </c>
      <c r="D757" t="s">
        <v>9874</v>
      </c>
      <c r="E757">
        <v>1</v>
      </c>
    </row>
    <row r="758" spans="1:5" x14ac:dyDescent="0.25">
      <c r="A758" t="s">
        <v>10633</v>
      </c>
      <c r="B758" t="s">
        <v>72</v>
      </c>
      <c r="C758" t="s">
        <v>152</v>
      </c>
      <c r="D758" t="s">
        <v>9886</v>
      </c>
      <c r="E758">
        <v>1</v>
      </c>
    </row>
    <row r="759" spans="1:5" x14ac:dyDescent="0.25">
      <c r="A759" t="s">
        <v>10634</v>
      </c>
      <c r="B759" t="s">
        <v>72</v>
      </c>
      <c r="C759" t="s">
        <v>152</v>
      </c>
      <c r="D759" t="s">
        <v>9888</v>
      </c>
      <c r="E759">
        <v>4</v>
      </c>
    </row>
    <row r="760" spans="1:5" x14ac:dyDescent="0.25">
      <c r="A760" t="s">
        <v>10635</v>
      </c>
      <c r="B760" t="s">
        <v>72</v>
      </c>
      <c r="C760" t="s">
        <v>153</v>
      </c>
      <c r="D760" t="s">
        <v>9854</v>
      </c>
      <c r="E760">
        <v>1</v>
      </c>
    </row>
    <row r="761" spans="1:5" x14ac:dyDescent="0.25">
      <c r="A761" t="s">
        <v>10636</v>
      </c>
      <c r="B761" t="s">
        <v>72</v>
      </c>
      <c r="C761" t="s">
        <v>153</v>
      </c>
      <c r="D761" t="s">
        <v>9872</v>
      </c>
      <c r="E761">
        <v>1</v>
      </c>
    </row>
    <row r="762" spans="1:5" x14ac:dyDescent="0.25">
      <c r="A762" t="s">
        <v>10637</v>
      </c>
      <c r="B762" t="s">
        <v>72</v>
      </c>
      <c r="C762" t="s">
        <v>153</v>
      </c>
      <c r="D762" t="s">
        <v>9874</v>
      </c>
      <c r="E762">
        <v>59</v>
      </c>
    </row>
    <row r="763" spans="1:5" x14ac:dyDescent="0.25">
      <c r="A763" t="s">
        <v>10638</v>
      </c>
      <c r="B763" t="s">
        <v>72</v>
      </c>
      <c r="C763" t="s">
        <v>153</v>
      </c>
      <c r="D763" t="s">
        <v>9878</v>
      </c>
      <c r="E763">
        <v>1</v>
      </c>
    </row>
    <row r="764" spans="1:5" x14ac:dyDescent="0.25">
      <c r="A764" t="s">
        <v>10639</v>
      </c>
      <c r="B764" t="s">
        <v>72</v>
      </c>
      <c r="C764" t="s">
        <v>153</v>
      </c>
      <c r="D764" t="s">
        <v>9886</v>
      </c>
      <c r="E764">
        <v>62</v>
      </c>
    </row>
    <row r="765" spans="1:5" x14ac:dyDescent="0.25">
      <c r="A765" t="s">
        <v>10640</v>
      </c>
      <c r="B765" t="s">
        <v>72</v>
      </c>
      <c r="C765" t="s">
        <v>153</v>
      </c>
      <c r="D765" t="s">
        <v>9888</v>
      </c>
      <c r="E765">
        <v>245</v>
      </c>
    </row>
    <row r="766" spans="1:5" x14ac:dyDescent="0.25">
      <c r="A766" t="s">
        <v>10641</v>
      </c>
      <c r="B766" t="s">
        <v>72</v>
      </c>
      <c r="C766" t="s">
        <v>154</v>
      </c>
      <c r="D766" t="s">
        <v>9836</v>
      </c>
      <c r="E766">
        <v>1</v>
      </c>
    </row>
    <row r="767" spans="1:5" x14ac:dyDescent="0.25">
      <c r="A767" t="s">
        <v>10642</v>
      </c>
      <c r="B767" t="s">
        <v>72</v>
      </c>
      <c r="C767" t="s">
        <v>154</v>
      </c>
      <c r="D767" t="s">
        <v>9840</v>
      </c>
      <c r="E767">
        <v>1</v>
      </c>
    </row>
    <row r="768" spans="1:5" x14ac:dyDescent="0.25">
      <c r="A768" t="s">
        <v>10643</v>
      </c>
      <c r="B768" t="s">
        <v>72</v>
      </c>
      <c r="C768" t="s">
        <v>154</v>
      </c>
      <c r="D768" t="s">
        <v>9854</v>
      </c>
      <c r="E768">
        <v>1</v>
      </c>
    </row>
    <row r="769" spans="1:5" x14ac:dyDescent="0.25">
      <c r="A769" t="s">
        <v>10644</v>
      </c>
      <c r="B769" t="s">
        <v>72</v>
      </c>
      <c r="C769" t="s">
        <v>154</v>
      </c>
      <c r="D769" t="s">
        <v>9868</v>
      </c>
      <c r="E769">
        <v>1</v>
      </c>
    </row>
    <row r="770" spans="1:5" x14ac:dyDescent="0.25">
      <c r="A770" t="s">
        <v>10645</v>
      </c>
      <c r="B770" t="s">
        <v>72</v>
      </c>
      <c r="C770" t="s">
        <v>154</v>
      </c>
      <c r="D770" t="s">
        <v>9872</v>
      </c>
      <c r="E770">
        <v>4</v>
      </c>
    </row>
    <row r="771" spans="1:5" x14ac:dyDescent="0.25">
      <c r="A771" t="s">
        <v>10646</v>
      </c>
      <c r="B771" t="s">
        <v>72</v>
      </c>
      <c r="C771" t="s">
        <v>154</v>
      </c>
      <c r="D771" t="s">
        <v>9874</v>
      </c>
      <c r="E771">
        <v>32</v>
      </c>
    </row>
    <row r="772" spans="1:5" x14ac:dyDescent="0.25">
      <c r="A772" t="s">
        <v>10647</v>
      </c>
      <c r="B772" t="s">
        <v>72</v>
      </c>
      <c r="C772" t="s">
        <v>154</v>
      </c>
      <c r="D772" t="s">
        <v>9886</v>
      </c>
      <c r="E772">
        <v>33</v>
      </c>
    </row>
    <row r="773" spans="1:5" x14ac:dyDescent="0.25">
      <c r="A773" t="s">
        <v>10648</v>
      </c>
      <c r="B773" t="s">
        <v>72</v>
      </c>
      <c r="C773" t="s">
        <v>154</v>
      </c>
      <c r="D773" t="s">
        <v>9888</v>
      </c>
      <c r="E773">
        <v>105</v>
      </c>
    </row>
    <row r="774" spans="1:5" x14ac:dyDescent="0.25">
      <c r="A774" t="s">
        <v>10649</v>
      </c>
      <c r="B774" t="s">
        <v>72</v>
      </c>
      <c r="C774" t="s">
        <v>154</v>
      </c>
      <c r="D774" t="s">
        <v>9894</v>
      </c>
      <c r="E774">
        <v>1</v>
      </c>
    </row>
    <row r="775" spans="1:5" x14ac:dyDescent="0.25">
      <c r="A775" t="s">
        <v>10650</v>
      </c>
      <c r="B775" t="s">
        <v>72</v>
      </c>
      <c r="C775" t="s">
        <v>154</v>
      </c>
      <c r="D775" t="s">
        <v>9900</v>
      </c>
      <c r="E775">
        <v>1</v>
      </c>
    </row>
    <row r="776" spans="1:5" x14ac:dyDescent="0.25">
      <c r="A776" t="s">
        <v>10651</v>
      </c>
      <c r="B776" t="s">
        <v>72</v>
      </c>
      <c r="C776" t="s">
        <v>154</v>
      </c>
      <c r="D776" t="s">
        <v>9902</v>
      </c>
      <c r="E776">
        <v>1</v>
      </c>
    </row>
    <row r="777" spans="1:5" x14ac:dyDescent="0.25">
      <c r="A777" t="s">
        <v>10652</v>
      </c>
      <c r="B777" t="s">
        <v>72</v>
      </c>
      <c r="C777" t="s">
        <v>154</v>
      </c>
      <c r="D777" t="s">
        <v>9910</v>
      </c>
      <c r="E777">
        <v>2</v>
      </c>
    </row>
    <row r="778" spans="1:5" x14ac:dyDescent="0.25">
      <c r="A778" t="s">
        <v>10653</v>
      </c>
      <c r="B778" t="s">
        <v>72</v>
      </c>
      <c r="C778" t="s">
        <v>154</v>
      </c>
      <c r="D778" t="s">
        <v>9912</v>
      </c>
      <c r="E778">
        <v>1</v>
      </c>
    </row>
    <row r="779" spans="1:5" x14ac:dyDescent="0.25">
      <c r="A779" t="s">
        <v>10654</v>
      </c>
      <c r="B779" t="s">
        <v>72</v>
      </c>
      <c r="C779" t="s">
        <v>154</v>
      </c>
      <c r="D779" t="s">
        <v>9914</v>
      </c>
      <c r="E779">
        <v>1</v>
      </c>
    </row>
    <row r="780" spans="1:5" x14ac:dyDescent="0.25">
      <c r="A780" t="s">
        <v>10655</v>
      </c>
      <c r="B780" t="s">
        <v>72</v>
      </c>
      <c r="C780" t="s">
        <v>154</v>
      </c>
      <c r="D780" t="s">
        <v>9926</v>
      </c>
      <c r="E780">
        <v>2</v>
      </c>
    </row>
    <row r="781" spans="1:5" x14ac:dyDescent="0.25">
      <c r="A781" t="s">
        <v>10656</v>
      </c>
      <c r="B781" t="s">
        <v>72</v>
      </c>
      <c r="C781" t="s">
        <v>155</v>
      </c>
      <c r="D781" t="s">
        <v>9836</v>
      </c>
      <c r="E781">
        <v>1</v>
      </c>
    </row>
    <row r="782" spans="1:5" x14ac:dyDescent="0.25">
      <c r="A782" t="s">
        <v>10657</v>
      </c>
      <c r="B782" t="s">
        <v>72</v>
      </c>
      <c r="C782" t="s">
        <v>155</v>
      </c>
      <c r="D782" t="s">
        <v>9840</v>
      </c>
      <c r="E782">
        <v>3</v>
      </c>
    </row>
    <row r="783" spans="1:5" x14ac:dyDescent="0.25">
      <c r="A783" t="s">
        <v>10658</v>
      </c>
      <c r="B783" t="s">
        <v>72</v>
      </c>
      <c r="C783" t="s">
        <v>155</v>
      </c>
      <c r="D783" t="s">
        <v>9854</v>
      </c>
      <c r="E783">
        <v>2</v>
      </c>
    </row>
    <row r="784" spans="1:5" x14ac:dyDescent="0.25">
      <c r="A784" t="s">
        <v>10659</v>
      </c>
      <c r="B784" t="s">
        <v>72</v>
      </c>
      <c r="C784" t="s">
        <v>155</v>
      </c>
      <c r="D784" t="s">
        <v>9858</v>
      </c>
      <c r="E784">
        <v>1</v>
      </c>
    </row>
    <row r="785" spans="1:5" x14ac:dyDescent="0.25">
      <c r="A785" t="s">
        <v>10660</v>
      </c>
      <c r="B785" t="s">
        <v>72</v>
      </c>
      <c r="C785" t="s">
        <v>155</v>
      </c>
      <c r="D785" t="s">
        <v>9862</v>
      </c>
      <c r="E785">
        <v>2</v>
      </c>
    </row>
    <row r="786" spans="1:5" x14ac:dyDescent="0.25">
      <c r="A786" t="s">
        <v>10661</v>
      </c>
      <c r="B786" t="s">
        <v>72</v>
      </c>
      <c r="C786" t="s">
        <v>155</v>
      </c>
      <c r="D786" t="s">
        <v>9866</v>
      </c>
      <c r="E786">
        <v>2</v>
      </c>
    </row>
    <row r="787" spans="1:5" x14ac:dyDescent="0.25">
      <c r="A787" t="s">
        <v>10662</v>
      </c>
      <c r="B787" t="s">
        <v>72</v>
      </c>
      <c r="C787" t="s">
        <v>155</v>
      </c>
      <c r="D787" t="s">
        <v>9868</v>
      </c>
      <c r="E787">
        <v>1</v>
      </c>
    </row>
    <row r="788" spans="1:5" x14ac:dyDescent="0.25">
      <c r="A788" t="s">
        <v>10663</v>
      </c>
      <c r="B788" t="s">
        <v>72</v>
      </c>
      <c r="C788" t="s">
        <v>155</v>
      </c>
      <c r="D788" t="s">
        <v>9872</v>
      </c>
      <c r="E788">
        <v>15</v>
      </c>
    </row>
    <row r="789" spans="1:5" x14ac:dyDescent="0.25">
      <c r="A789" t="s">
        <v>10664</v>
      </c>
      <c r="B789" t="s">
        <v>72</v>
      </c>
      <c r="C789" t="s">
        <v>155</v>
      </c>
      <c r="D789" t="s">
        <v>9874</v>
      </c>
      <c r="E789">
        <v>431</v>
      </c>
    </row>
    <row r="790" spans="1:5" x14ac:dyDescent="0.25">
      <c r="A790" t="s">
        <v>10665</v>
      </c>
      <c r="B790" t="s">
        <v>72</v>
      </c>
      <c r="C790" t="s">
        <v>155</v>
      </c>
      <c r="D790" t="s">
        <v>9882</v>
      </c>
      <c r="E790">
        <v>1</v>
      </c>
    </row>
    <row r="791" spans="1:5" x14ac:dyDescent="0.25">
      <c r="A791" t="s">
        <v>10666</v>
      </c>
      <c r="B791" t="s">
        <v>72</v>
      </c>
      <c r="C791" t="s">
        <v>155</v>
      </c>
      <c r="D791" t="s">
        <v>9886</v>
      </c>
      <c r="E791">
        <v>478</v>
      </c>
    </row>
    <row r="792" spans="1:5" x14ac:dyDescent="0.25">
      <c r="A792" t="s">
        <v>10667</v>
      </c>
      <c r="B792" t="s">
        <v>72</v>
      </c>
      <c r="C792" t="s">
        <v>155</v>
      </c>
      <c r="D792" t="s">
        <v>9888</v>
      </c>
      <c r="E792">
        <v>1650</v>
      </c>
    </row>
    <row r="793" spans="1:5" x14ac:dyDescent="0.25">
      <c r="A793" t="s">
        <v>10668</v>
      </c>
      <c r="B793" t="s">
        <v>72</v>
      </c>
      <c r="C793" t="s">
        <v>155</v>
      </c>
      <c r="D793" t="s">
        <v>9892</v>
      </c>
      <c r="E793">
        <v>3</v>
      </c>
    </row>
    <row r="794" spans="1:5" x14ac:dyDescent="0.25">
      <c r="A794" t="s">
        <v>10669</v>
      </c>
      <c r="B794" t="s">
        <v>72</v>
      </c>
      <c r="C794" t="s">
        <v>155</v>
      </c>
      <c r="D794" t="s">
        <v>9904</v>
      </c>
      <c r="E794">
        <v>1</v>
      </c>
    </row>
    <row r="795" spans="1:5" x14ac:dyDescent="0.25">
      <c r="A795" t="s">
        <v>10670</v>
      </c>
      <c r="B795" t="s">
        <v>72</v>
      </c>
      <c r="C795" t="s">
        <v>155</v>
      </c>
      <c r="D795" t="s">
        <v>9908</v>
      </c>
      <c r="E795">
        <v>1</v>
      </c>
    </row>
    <row r="796" spans="1:5" x14ac:dyDescent="0.25">
      <c r="A796" t="s">
        <v>10671</v>
      </c>
      <c r="B796" t="s">
        <v>72</v>
      </c>
      <c r="C796" t="s">
        <v>155</v>
      </c>
      <c r="D796" t="s">
        <v>9910</v>
      </c>
      <c r="E796">
        <v>2</v>
      </c>
    </row>
    <row r="797" spans="1:5" x14ac:dyDescent="0.25">
      <c r="A797" t="s">
        <v>10672</v>
      </c>
      <c r="B797" t="s">
        <v>72</v>
      </c>
      <c r="C797" t="s">
        <v>155</v>
      </c>
      <c r="D797" t="s">
        <v>9912</v>
      </c>
      <c r="E797">
        <v>4</v>
      </c>
    </row>
    <row r="798" spans="1:5" x14ac:dyDescent="0.25">
      <c r="A798" t="s">
        <v>10673</v>
      </c>
      <c r="B798" t="s">
        <v>72</v>
      </c>
      <c r="C798" t="s">
        <v>155</v>
      </c>
      <c r="D798" t="s">
        <v>9914</v>
      </c>
      <c r="E798">
        <v>2</v>
      </c>
    </row>
    <row r="799" spans="1:5" x14ac:dyDescent="0.25">
      <c r="A799" t="s">
        <v>10674</v>
      </c>
      <c r="B799" t="s">
        <v>72</v>
      </c>
      <c r="C799" t="s">
        <v>155</v>
      </c>
      <c r="D799" t="s">
        <v>9918</v>
      </c>
      <c r="E799">
        <v>1</v>
      </c>
    </row>
    <row r="800" spans="1:5" x14ac:dyDescent="0.25">
      <c r="A800" t="s">
        <v>10675</v>
      </c>
      <c r="B800" t="s">
        <v>72</v>
      </c>
      <c r="C800" t="s">
        <v>155</v>
      </c>
      <c r="D800" t="s">
        <v>9926</v>
      </c>
      <c r="E800">
        <v>4</v>
      </c>
    </row>
    <row r="801" spans="1:5" x14ac:dyDescent="0.25">
      <c r="A801" t="s">
        <v>10676</v>
      </c>
      <c r="B801" t="s">
        <v>72</v>
      </c>
      <c r="C801" t="s">
        <v>156</v>
      </c>
      <c r="D801" t="s">
        <v>9840</v>
      </c>
      <c r="E801">
        <v>1</v>
      </c>
    </row>
    <row r="802" spans="1:5" x14ac:dyDescent="0.25">
      <c r="A802" t="s">
        <v>10677</v>
      </c>
      <c r="B802" t="s">
        <v>72</v>
      </c>
      <c r="C802" t="s">
        <v>156</v>
      </c>
      <c r="D802" t="s">
        <v>9854</v>
      </c>
      <c r="E802">
        <v>1</v>
      </c>
    </row>
    <row r="803" spans="1:5" x14ac:dyDescent="0.25">
      <c r="A803" t="s">
        <v>10678</v>
      </c>
      <c r="B803" t="s">
        <v>72</v>
      </c>
      <c r="C803" t="s">
        <v>156</v>
      </c>
      <c r="D803" t="s">
        <v>9862</v>
      </c>
      <c r="E803">
        <v>1</v>
      </c>
    </row>
    <row r="804" spans="1:5" x14ac:dyDescent="0.25">
      <c r="A804" t="s">
        <v>10679</v>
      </c>
      <c r="B804" t="s">
        <v>72</v>
      </c>
      <c r="C804" t="s">
        <v>156</v>
      </c>
      <c r="D804" t="s">
        <v>9872</v>
      </c>
      <c r="E804">
        <v>4</v>
      </c>
    </row>
    <row r="805" spans="1:5" x14ac:dyDescent="0.25">
      <c r="A805" t="s">
        <v>10680</v>
      </c>
      <c r="B805" t="s">
        <v>72</v>
      </c>
      <c r="C805" t="s">
        <v>156</v>
      </c>
      <c r="D805" t="s">
        <v>9874</v>
      </c>
      <c r="E805">
        <v>34</v>
      </c>
    </row>
    <row r="806" spans="1:5" x14ac:dyDescent="0.25">
      <c r="A806" t="s">
        <v>10681</v>
      </c>
      <c r="B806" t="s">
        <v>72</v>
      </c>
      <c r="C806" t="s">
        <v>156</v>
      </c>
      <c r="D806" t="s">
        <v>9886</v>
      </c>
      <c r="E806">
        <v>36</v>
      </c>
    </row>
    <row r="807" spans="1:5" x14ac:dyDescent="0.25">
      <c r="A807" t="s">
        <v>10682</v>
      </c>
      <c r="B807" t="s">
        <v>72</v>
      </c>
      <c r="C807" t="s">
        <v>156</v>
      </c>
      <c r="D807" t="s">
        <v>9888</v>
      </c>
      <c r="E807">
        <v>139</v>
      </c>
    </row>
    <row r="808" spans="1:5" x14ac:dyDescent="0.25">
      <c r="A808" t="s">
        <v>10683</v>
      </c>
      <c r="B808" t="s">
        <v>72</v>
      </c>
      <c r="C808" t="s">
        <v>156</v>
      </c>
      <c r="D808" t="s">
        <v>9894</v>
      </c>
      <c r="E808">
        <v>1</v>
      </c>
    </row>
    <row r="809" spans="1:5" x14ac:dyDescent="0.25">
      <c r="A809" t="s">
        <v>10684</v>
      </c>
      <c r="B809" t="s">
        <v>72</v>
      </c>
      <c r="C809" t="s">
        <v>156</v>
      </c>
      <c r="D809" t="s">
        <v>9914</v>
      </c>
      <c r="E809">
        <v>1</v>
      </c>
    </row>
    <row r="810" spans="1:5" x14ac:dyDescent="0.25">
      <c r="A810" t="s">
        <v>10685</v>
      </c>
      <c r="B810" t="s">
        <v>72</v>
      </c>
      <c r="C810" t="s">
        <v>156</v>
      </c>
      <c r="D810" t="s">
        <v>9926</v>
      </c>
      <c r="E810">
        <v>2</v>
      </c>
    </row>
    <row r="811" spans="1:5" x14ac:dyDescent="0.25">
      <c r="A811" t="s">
        <v>10686</v>
      </c>
      <c r="B811" t="s">
        <v>72</v>
      </c>
      <c r="C811" t="s">
        <v>157</v>
      </c>
      <c r="D811" t="s">
        <v>9840</v>
      </c>
      <c r="E811">
        <v>1</v>
      </c>
    </row>
    <row r="812" spans="1:5" x14ac:dyDescent="0.25">
      <c r="A812" t="s">
        <v>10687</v>
      </c>
      <c r="B812" t="s">
        <v>72</v>
      </c>
      <c r="C812" t="s">
        <v>157</v>
      </c>
      <c r="D812" t="s">
        <v>9844</v>
      </c>
      <c r="E812">
        <v>1</v>
      </c>
    </row>
    <row r="813" spans="1:5" x14ac:dyDescent="0.25">
      <c r="A813" t="s">
        <v>10688</v>
      </c>
      <c r="B813" t="s">
        <v>72</v>
      </c>
      <c r="C813" t="s">
        <v>157</v>
      </c>
      <c r="D813" t="s">
        <v>9860</v>
      </c>
      <c r="E813">
        <v>1</v>
      </c>
    </row>
    <row r="814" spans="1:5" x14ac:dyDescent="0.25">
      <c r="A814" t="s">
        <v>10689</v>
      </c>
      <c r="B814" t="s">
        <v>72</v>
      </c>
      <c r="C814" t="s">
        <v>157</v>
      </c>
      <c r="D814" t="s">
        <v>9862</v>
      </c>
      <c r="E814">
        <v>1</v>
      </c>
    </row>
    <row r="815" spans="1:5" x14ac:dyDescent="0.25">
      <c r="A815" t="s">
        <v>10690</v>
      </c>
      <c r="B815" t="s">
        <v>72</v>
      </c>
      <c r="C815" t="s">
        <v>157</v>
      </c>
      <c r="D815" t="s">
        <v>9872</v>
      </c>
      <c r="E815">
        <v>3</v>
      </c>
    </row>
    <row r="816" spans="1:5" x14ac:dyDescent="0.25">
      <c r="A816" t="s">
        <v>10691</v>
      </c>
      <c r="B816" t="s">
        <v>72</v>
      </c>
      <c r="C816" t="s">
        <v>157</v>
      </c>
      <c r="D816" t="s">
        <v>9874</v>
      </c>
      <c r="E816">
        <v>72</v>
      </c>
    </row>
    <row r="817" spans="1:5" x14ac:dyDescent="0.25">
      <c r="A817" t="s">
        <v>10692</v>
      </c>
      <c r="B817" t="s">
        <v>72</v>
      </c>
      <c r="C817" t="s">
        <v>157</v>
      </c>
      <c r="D817" t="s">
        <v>9886</v>
      </c>
      <c r="E817">
        <v>76</v>
      </c>
    </row>
    <row r="818" spans="1:5" x14ac:dyDescent="0.25">
      <c r="A818" t="s">
        <v>10693</v>
      </c>
      <c r="B818" t="s">
        <v>72</v>
      </c>
      <c r="C818" t="s">
        <v>157</v>
      </c>
      <c r="D818" t="s">
        <v>9888</v>
      </c>
      <c r="E818">
        <v>228</v>
      </c>
    </row>
    <row r="819" spans="1:5" x14ac:dyDescent="0.25">
      <c r="A819" t="s">
        <v>10694</v>
      </c>
      <c r="B819" t="s">
        <v>72</v>
      </c>
      <c r="C819" t="s">
        <v>158</v>
      </c>
      <c r="D819" t="s">
        <v>9836</v>
      </c>
      <c r="E819">
        <v>1</v>
      </c>
    </row>
    <row r="820" spans="1:5" x14ac:dyDescent="0.25">
      <c r="A820" t="s">
        <v>10695</v>
      </c>
      <c r="B820" t="s">
        <v>72</v>
      </c>
      <c r="C820" t="s">
        <v>158</v>
      </c>
      <c r="D820" t="s">
        <v>9838</v>
      </c>
      <c r="E820">
        <v>1</v>
      </c>
    </row>
    <row r="821" spans="1:5" x14ac:dyDescent="0.25">
      <c r="A821" t="s">
        <v>10696</v>
      </c>
      <c r="B821" t="s">
        <v>72</v>
      </c>
      <c r="C821" t="s">
        <v>158</v>
      </c>
      <c r="D821" t="s">
        <v>9840</v>
      </c>
      <c r="E821">
        <v>1</v>
      </c>
    </row>
    <row r="822" spans="1:5" x14ac:dyDescent="0.25">
      <c r="A822" t="s">
        <v>10697</v>
      </c>
      <c r="B822" t="s">
        <v>72</v>
      </c>
      <c r="C822" t="s">
        <v>158</v>
      </c>
      <c r="D822" t="s">
        <v>9854</v>
      </c>
      <c r="E822">
        <v>2</v>
      </c>
    </row>
    <row r="823" spans="1:5" x14ac:dyDescent="0.25">
      <c r="A823" t="s">
        <v>10698</v>
      </c>
      <c r="B823" t="s">
        <v>72</v>
      </c>
      <c r="C823" t="s">
        <v>158</v>
      </c>
      <c r="D823" t="s">
        <v>9858</v>
      </c>
      <c r="E823">
        <v>1</v>
      </c>
    </row>
    <row r="824" spans="1:5" x14ac:dyDescent="0.25">
      <c r="A824" t="s">
        <v>10699</v>
      </c>
      <c r="B824" t="s">
        <v>72</v>
      </c>
      <c r="C824" t="s">
        <v>158</v>
      </c>
      <c r="D824" t="s">
        <v>9872</v>
      </c>
      <c r="E824">
        <v>5</v>
      </c>
    </row>
    <row r="825" spans="1:5" x14ac:dyDescent="0.25">
      <c r="A825" t="s">
        <v>10700</v>
      </c>
      <c r="B825" t="s">
        <v>72</v>
      </c>
      <c r="C825" t="s">
        <v>158</v>
      </c>
      <c r="D825" t="s">
        <v>9874</v>
      </c>
      <c r="E825">
        <v>124</v>
      </c>
    </row>
    <row r="826" spans="1:5" x14ac:dyDescent="0.25">
      <c r="A826" t="s">
        <v>10701</v>
      </c>
      <c r="B826" t="s">
        <v>72</v>
      </c>
      <c r="C826" t="s">
        <v>158</v>
      </c>
      <c r="D826" t="s">
        <v>9884</v>
      </c>
      <c r="E826">
        <v>1</v>
      </c>
    </row>
    <row r="827" spans="1:5" x14ac:dyDescent="0.25">
      <c r="A827" t="s">
        <v>10702</v>
      </c>
      <c r="B827" t="s">
        <v>72</v>
      </c>
      <c r="C827" t="s">
        <v>158</v>
      </c>
      <c r="D827" t="s">
        <v>9886</v>
      </c>
      <c r="E827">
        <v>129</v>
      </c>
    </row>
    <row r="828" spans="1:5" x14ac:dyDescent="0.25">
      <c r="A828" t="s">
        <v>10703</v>
      </c>
      <c r="B828" t="s">
        <v>72</v>
      </c>
      <c r="C828" t="s">
        <v>158</v>
      </c>
      <c r="D828" t="s">
        <v>9888</v>
      </c>
      <c r="E828">
        <v>449</v>
      </c>
    </row>
    <row r="829" spans="1:5" x14ac:dyDescent="0.25">
      <c r="A829" t="s">
        <v>10704</v>
      </c>
      <c r="B829" t="s">
        <v>72</v>
      </c>
      <c r="C829" t="s">
        <v>158</v>
      </c>
      <c r="D829" t="s">
        <v>9892</v>
      </c>
      <c r="E829">
        <v>3</v>
      </c>
    </row>
    <row r="830" spans="1:5" x14ac:dyDescent="0.25">
      <c r="A830" t="s">
        <v>10705</v>
      </c>
      <c r="B830" t="s">
        <v>72</v>
      </c>
      <c r="C830" t="s">
        <v>158</v>
      </c>
      <c r="D830" t="s">
        <v>9910</v>
      </c>
      <c r="E830">
        <v>1</v>
      </c>
    </row>
    <row r="831" spans="1:5" x14ac:dyDescent="0.25">
      <c r="A831" t="s">
        <v>10706</v>
      </c>
      <c r="B831" t="s">
        <v>72</v>
      </c>
      <c r="C831" t="s">
        <v>158</v>
      </c>
      <c r="D831" t="s">
        <v>9912</v>
      </c>
      <c r="E831">
        <v>1</v>
      </c>
    </row>
    <row r="832" spans="1:5" x14ac:dyDescent="0.25">
      <c r="A832" t="s">
        <v>10707</v>
      </c>
      <c r="B832" t="s">
        <v>72</v>
      </c>
      <c r="C832" t="s">
        <v>158</v>
      </c>
      <c r="D832" t="s">
        <v>9916</v>
      </c>
      <c r="E832">
        <v>1</v>
      </c>
    </row>
    <row r="833" spans="1:5" x14ac:dyDescent="0.25">
      <c r="A833" t="s">
        <v>10708</v>
      </c>
      <c r="B833" t="s">
        <v>72</v>
      </c>
      <c r="C833" t="s">
        <v>158</v>
      </c>
      <c r="D833" t="s">
        <v>9918</v>
      </c>
      <c r="E833">
        <v>1</v>
      </c>
    </row>
    <row r="834" spans="1:5" x14ac:dyDescent="0.25">
      <c r="A834" t="s">
        <v>10709</v>
      </c>
      <c r="B834" t="s">
        <v>72</v>
      </c>
      <c r="C834" t="s">
        <v>158</v>
      </c>
      <c r="D834" t="s">
        <v>9926</v>
      </c>
      <c r="E834">
        <v>1</v>
      </c>
    </row>
    <row r="835" spans="1:5" x14ac:dyDescent="0.25">
      <c r="A835" t="s">
        <v>10710</v>
      </c>
      <c r="B835" t="s">
        <v>72</v>
      </c>
      <c r="C835" t="s">
        <v>159</v>
      </c>
      <c r="D835" t="s">
        <v>9836</v>
      </c>
      <c r="E835">
        <v>1</v>
      </c>
    </row>
    <row r="836" spans="1:5" x14ac:dyDescent="0.25">
      <c r="A836" t="s">
        <v>10711</v>
      </c>
      <c r="B836" t="s">
        <v>72</v>
      </c>
      <c r="C836" t="s">
        <v>159</v>
      </c>
      <c r="D836" t="s">
        <v>9840</v>
      </c>
      <c r="E836">
        <v>1</v>
      </c>
    </row>
    <row r="837" spans="1:5" x14ac:dyDescent="0.25">
      <c r="A837" t="s">
        <v>10712</v>
      </c>
      <c r="B837" t="s">
        <v>72</v>
      </c>
      <c r="C837" t="s">
        <v>159</v>
      </c>
      <c r="D837" t="s">
        <v>9854</v>
      </c>
      <c r="E837">
        <v>1</v>
      </c>
    </row>
    <row r="838" spans="1:5" x14ac:dyDescent="0.25">
      <c r="A838" t="s">
        <v>10713</v>
      </c>
      <c r="B838" t="s">
        <v>72</v>
      </c>
      <c r="C838" t="s">
        <v>159</v>
      </c>
      <c r="D838" t="s">
        <v>9872</v>
      </c>
      <c r="E838">
        <v>3</v>
      </c>
    </row>
    <row r="839" spans="1:5" x14ac:dyDescent="0.25">
      <c r="A839" t="s">
        <v>10714</v>
      </c>
      <c r="B839" t="s">
        <v>72</v>
      </c>
      <c r="C839" t="s">
        <v>159</v>
      </c>
      <c r="D839" t="s">
        <v>9874</v>
      </c>
      <c r="E839">
        <v>41</v>
      </c>
    </row>
    <row r="840" spans="1:5" x14ac:dyDescent="0.25">
      <c r="A840" t="s">
        <v>10715</v>
      </c>
      <c r="B840" t="s">
        <v>72</v>
      </c>
      <c r="C840" t="s">
        <v>159</v>
      </c>
      <c r="D840" t="s">
        <v>9878</v>
      </c>
      <c r="E840">
        <v>1</v>
      </c>
    </row>
    <row r="841" spans="1:5" x14ac:dyDescent="0.25">
      <c r="A841" t="s">
        <v>10716</v>
      </c>
      <c r="B841" t="s">
        <v>72</v>
      </c>
      <c r="C841" t="s">
        <v>159</v>
      </c>
      <c r="D841" t="s">
        <v>9886</v>
      </c>
      <c r="E841">
        <v>43</v>
      </c>
    </row>
    <row r="842" spans="1:5" x14ac:dyDescent="0.25">
      <c r="A842" t="s">
        <v>10717</v>
      </c>
      <c r="B842" t="s">
        <v>72</v>
      </c>
      <c r="C842" t="s">
        <v>159</v>
      </c>
      <c r="D842" t="s">
        <v>9888</v>
      </c>
      <c r="E842">
        <v>118</v>
      </c>
    </row>
    <row r="843" spans="1:5" x14ac:dyDescent="0.25">
      <c r="A843" t="s">
        <v>10718</v>
      </c>
      <c r="B843" t="s">
        <v>72</v>
      </c>
      <c r="C843" t="s">
        <v>159</v>
      </c>
      <c r="D843" t="s">
        <v>9910</v>
      </c>
      <c r="E843">
        <v>1</v>
      </c>
    </row>
    <row r="844" spans="1:5" x14ac:dyDescent="0.25">
      <c r="A844" t="s">
        <v>10719</v>
      </c>
      <c r="B844" t="s">
        <v>72</v>
      </c>
      <c r="C844" t="s">
        <v>159</v>
      </c>
      <c r="D844" t="s">
        <v>9914</v>
      </c>
      <c r="E844">
        <v>2</v>
      </c>
    </row>
    <row r="845" spans="1:5" x14ac:dyDescent="0.25">
      <c r="A845" t="s">
        <v>10720</v>
      </c>
      <c r="B845" t="s">
        <v>72</v>
      </c>
      <c r="C845" t="s">
        <v>160</v>
      </c>
      <c r="D845" t="s">
        <v>9840</v>
      </c>
      <c r="E845">
        <v>1</v>
      </c>
    </row>
    <row r="846" spans="1:5" x14ac:dyDescent="0.25">
      <c r="A846" t="s">
        <v>10721</v>
      </c>
      <c r="B846" t="s">
        <v>72</v>
      </c>
      <c r="C846" t="s">
        <v>160</v>
      </c>
      <c r="D846" t="s">
        <v>9854</v>
      </c>
      <c r="E846">
        <v>1</v>
      </c>
    </row>
    <row r="847" spans="1:5" x14ac:dyDescent="0.25">
      <c r="A847" t="s">
        <v>10722</v>
      </c>
      <c r="B847" t="s">
        <v>72</v>
      </c>
      <c r="C847" t="s">
        <v>160</v>
      </c>
      <c r="D847" t="s">
        <v>9856</v>
      </c>
      <c r="E847">
        <v>1</v>
      </c>
    </row>
    <row r="848" spans="1:5" x14ac:dyDescent="0.25">
      <c r="A848" t="s">
        <v>10723</v>
      </c>
      <c r="B848" t="s">
        <v>72</v>
      </c>
      <c r="C848" t="s">
        <v>160</v>
      </c>
      <c r="D848" t="s">
        <v>9858</v>
      </c>
      <c r="E848">
        <v>1</v>
      </c>
    </row>
    <row r="849" spans="1:5" x14ac:dyDescent="0.25">
      <c r="A849" t="s">
        <v>10724</v>
      </c>
      <c r="B849" t="s">
        <v>72</v>
      </c>
      <c r="C849" t="s">
        <v>160</v>
      </c>
      <c r="D849" t="s">
        <v>9860</v>
      </c>
      <c r="E849">
        <v>1</v>
      </c>
    </row>
    <row r="850" spans="1:5" x14ac:dyDescent="0.25">
      <c r="A850" t="s">
        <v>10725</v>
      </c>
      <c r="B850" t="s">
        <v>72</v>
      </c>
      <c r="C850" t="s">
        <v>160</v>
      </c>
      <c r="D850" t="s">
        <v>9862</v>
      </c>
      <c r="E850">
        <v>2</v>
      </c>
    </row>
    <row r="851" spans="1:5" x14ac:dyDescent="0.25">
      <c r="A851" t="s">
        <v>10726</v>
      </c>
      <c r="B851" t="s">
        <v>72</v>
      </c>
      <c r="C851" t="s">
        <v>160</v>
      </c>
      <c r="D851" t="s">
        <v>9870</v>
      </c>
      <c r="E851">
        <v>1</v>
      </c>
    </row>
    <row r="852" spans="1:5" x14ac:dyDescent="0.25">
      <c r="A852" t="s">
        <v>10727</v>
      </c>
      <c r="B852" t="s">
        <v>72</v>
      </c>
      <c r="C852" t="s">
        <v>160</v>
      </c>
      <c r="D852" t="s">
        <v>9872</v>
      </c>
      <c r="E852">
        <v>5</v>
      </c>
    </row>
    <row r="853" spans="1:5" x14ac:dyDescent="0.25">
      <c r="A853" t="s">
        <v>10728</v>
      </c>
      <c r="B853" t="s">
        <v>72</v>
      </c>
      <c r="C853" t="s">
        <v>160</v>
      </c>
      <c r="D853" t="s">
        <v>9874</v>
      </c>
      <c r="E853">
        <v>79</v>
      </c>
    </row>
    <row r="854" spans="1:5" x14ac:dyDescent="0.25">
      <c r="A854" t="s">
        <v>10729</v>
      </c>
      <c r="B854" t="s">
        <v>72</v>
      </c>
      <c r="C854" t="s">
        <v>160</v>
      </c>
      <c r="D854" t="s">
        <v>9878</v>
      </c>
      <c r="E854">
        <v>2</v>
      </c>
    </row>
    <row r="855" spans="1:5" x14ac:dyDescent="0.25">
      <c r="A855" t="s">
        <v>10730</v>
      </c>
      <c r="B855" t="s">
        <v>72</v>
      </c>
      <c r="C855" t="s">
        <v>160</v>
      </c>
      <c r="D855" t="s">
        <v>9880</v>
      </c>
      <c r="E855">
        <v>1</v>
      </c>
    </row>
    <row r="856" spans="1:5" x14ac:dyDescent="0.25">
      <c r="A856" t="s">
        <v>10731</v>
      </c>
      <c r="B856" t="s">
        <v>72</v>
      </c>
      <c r="C856" t="s">
        <v>160</v>
      </c>
      <c r="D856" t="s">
        <v>9884</v>
      </c>
      <c r="E856">
        <v>1</v>
      </c>
    </row>
    <row r="857" spans="1:5" x14ac:dyDescent="0.25">
      <c r="A857" t="s">
        <v>10732</v>
      </c>
      <c r="B857" t="s">
        <v>72</v>
      </c>
      <c r="C857" t="s">
        <v>160</v>
      </c>
      <c r="D857" t="s">
        <v>9886</v>
      </c>
      <c r="E857">
        <v>87</v>
      </c>
    </row>
    <row r="858" spans="1:5" x14ac:dyDescent="0.25">
      <c r="A858" t="s">
        <v>10733</v>
      </c>
      <c r="B858" t="s">
        <v>72</v>
      </c>
      <c r="C858" t="s">
        <v>160</v>
      </c>
      <c r="D858" t="s">
        <v>9888</v>
      </c>
      <c r="E858">
        <v>365</v>
      </c>
    </row>
    <row r="859" spans="1:5" x14ac:dyDescent="0.25">
      <c r="A859" t="s">
        <v>10734</v>
      </c>
      <c r="B859" t="s">
        <v>72</v>
      </c>
      <c r="C859" t="s">
        <v>160</v>
      </c>
      <c r="D859" t="s">
        <v>9892</v>
      </c>
      <c r="E859">
        <v>1</v>
      </c>
    </row>
    <row r="860" spans="1:5" x14ac:dyDescent="0.25">
      <c r="A860" t="s">
        <v>10735</v>
      </c>
      <c r="B860" t="s">
        <v>72</v>
      </c>
      <c r="C860" t="s">
        <v>160</v>
      </c>
      <c r="D860" t="s">
        <v>9904</v>
      </c>
      <c r="E860">
        <v>1</v>
      </c>
    </row>
    <row r="861" spans="1:5" x14ac:dyDescent="0.25">
      <c r="A861" t="s">
        <v>10736</v>
      </c>
      <c r="B861" t="s">
        <v>72</v>
      </c>
      <c r="C861" t="s">
        <v>160</v>
      </c>
      <c r="D861" t="s">
        <v>9910</v>
      </c>
      <c r="E861">
        <v>1</v>
      </c>
    </row>
    <row r="862" spans="1:5" x14ac:dyDescent="0.25">
      <c r="A862" t="s">
        <v>10737</v>
      </c>
      <c r="B862" t="s">
        <v>72</v>
      </c>
      <c r="C862" t="s">
        <v>160</v>
      </c>
      <c r="D862" t="s">
        <v>9914</v>
      </c>
      <c r="E862">
        <v>2</v>
      </c>
    </row>
    <row r="863" spans="1:5" x14ac:dyDescent="0.25">
      <c r="A863" t="s">
        <v>10738</v>
      </c>
      <c r="B863" t="s">
        <v>72</v>
      </c>
      <c r="C863" t="s">
        <v>160</v>
      </c>
      <c r="D863" t="s">
        <v>9926</v>
      </c>
      <c r="E863">
        <v>3</v>
      </c>
    </row>
    <row r="864" spans="1:5" x14ac:dyDescent="0.25">
      <c r="A864" t="s">
        <v>10739</v>
      </c>
      <c r="B864" t="s">
        <v>72</v>
      </c>
      <c r="C864" t="s">
        <v>161</v>
      </c>
      <c r="D864" t="s">
        <v>9836</v>
      </c>
      <c r="E864">
        <v>1</v>
      </c>
    </row>
    <row r="865" spans="1:5" x14ac:dyDescent="0.25">
      <c r="A865" t="s">
        <v>10740</v>
      </c>
      <c r="B865" t="s">
        <v>72</v>
      </c>
      <c r="C865" t="s">
        <v>161</v>
      </c>
      <c r="D865" t="s">
        <v>9842</v>
      </c>
      <c r="E865">
        <v>1</v>
      </c>
    </row>
    <row r="866" spans="1:5" x14ac:dyDescent="0.25">
      <c r="A866" t="s">
        <v>10741</v>
      </c>
      <c r="B866" t="s">
        <v>72</v>
      </c>
      <c r="C866" t="s">
        <v>161</v>
      </c>
      <c r="D866" t="s">
        <v>9846</v>
      </c>
      <c r="E866">
        <v>1</v>
      </c>
    </row>
    <row r="867" spans="1:5" x14ac:dyDescent="0.25">
      <c r="A867" t="s">
        <v>10742</v>
      </c>
      <c r="B867" t="s">
        <v>72</v>
      </c>
      <c r="C867" t="s">
        <v>161</v>
      </c>
      <c r="D867" t="s">
        <v>9850</v>
      </c>
      <c r="E867">
        <v>2</v>
      </c>
    </row>
    <row r="868" spans="1:5" x14ac:dyDescent="0.25">
      <c r="A868" t="s">
        <v>10743</v>
      </c>
      <c r="B868" t="s">
        <v>72</v>
      </c>
      <c r="C868" t="s">
        <v>161</v>
      </c>
      <c r="D868" t="s">
        <v>9854</v>
      </c>
      <c r="E868">
        <v>1</v>
      </c>
    </row>
    <row r="869" spans="1:5" x14ac:dyDescent="0.25">
      <c r="A869" t="s">
        <v>10744</v>
      </c>
      <c r="B869" t="s">
        <v>72</v>
      </c>
      <c r="C869" t="s">
        <v>161</v>
      </c>
      <c r="D869" t="s">
        <v>9858</v>
      </c>
      <c r="E869">
        <v>1</v>
      </c>
    </row>
    <row r="870" spans="1:5" x14ac:dyDescent="0.25">
      <c r="A870" t="s">
        <v>10745</v>
      </c>
      <c r="B870" t="s">
        <v>72</v>
      </c>
      <c r="C870" t="s">
        <v>161</v>
      </c>
      <c r="D870" t="s">
        <v>9862</v>
      </c>
      <c r="E870">
        <v>1</v>
      </c>
    </row>
    <row r="871" spans="1:5" x14ac:dyDescent="0.25">
      <c r="A871" t="s">
        <v>10746</v>
      </c>
      <c r="B871" t="s">
        <v>72</v>
      </c>
      <c r="C871" t="s">
        <v>161</v>
      </c>
      <c r="D871" t="s">
        <v>9864</v>
      </c>
      <c r="E871">
        <v>1</v>
      </c>
    </row>
    <row r="872" spans="1:5" x14ac:dyDescent="0.25">
      <c r="A872" t="s">
        <v>10747</v>
      </c>
      <c r="B872" t="s">
        <v>72</v>
      </c>
      <c r="C872" t="s">
        <v>161</v>
      </c>
      <c r="D872" t="s">
        <v>9868</v>
      </c>
      <c r="E872">
        <v>1</v>
      </c>
    </row>
    <row r="873" spans="1:5" x14ac:dyDescent="0.25">
      <c r="A873" t="s">
        <v>10748</v>
      </c>
      <c r="B873" t="s">
        <v>72</v>
      </c>
      <c r="C873" t="s">
        <v>161</v>
      </c>
      <c r="D873" t="s">
        <v>9872</v>
      </c>
      <c r="E873">
        <v>13</v>
      </c>
    </row>
    <row r="874" spans="1:5" x14ac:dyDescent="0.25">
      <c r="A874" t="s">
        <v>10749</v>
      </c>
      <c r="B874" t="s">
        <v>72</v>
      </c>
      <c r="C874" t="s">
        <v>161</v>
      </c>
      <c r="D874" t="s">
        <v>9874</v>
      </c>
      <c r="E874">
        <v>350</v>
      </c>
    </row>
    <row r="875" spans="1:5" x14ac:dyDescent="0.25">
      <c r="A875" t="s">
        <v>10750</v>
      </c>
      <c r="B875" t="s">
        <v>72</v>
      </c>
      <c r="C875" t="s">
        <v>161</v>
      </c>
      <c r="D875" t="s">
        <v>9884</v>
      </c>
      <c r="E875">
        <v>1</v>
      </c>
    </row>
    <row r="876" spans="1:5" x14ac:dyDescent="0.25">
      <c r="A876" t="s">
        <v>10751</v>
      </c>
      <c r="B876" t="s">
        <v>72</v>
      </c>
      <c r="C876" t="s">
        <v>161</v>
      </c>
      <c r="D876" t="s">
        <v>9886</v>
      </c>
      <c r="E876">
        <v>383</v>
      </c>
    </row>
    <row r="877" spans="1:5" x14ac:dyDescent="0.25">
      <c r="A877" t="s">
        <v>10752</v>
      </c>
      <c r="B877" t="s">
        <v>72</v>
      </c>
      <c r="C877" t="s">
        <v>161</v>
      </c>
      <c r="D877" t="s">
        <v>9888</v>
      </c>
      <c r="E877">
        <v>1174</v>
      </c>
    </row>
    <row r="878" spans="1:5" x14ac:dyDescent="0.25">
      <c r="A878" t="s">
        <v>10753</v>
      </c>
      <c r="B878" t="s">
        <v>72</v>
      </c>
      <c r="C878" t="s">
        <v>161</v>
      </c>
      <c r="D878" t="s">
        <v>9892</v>
      </c>
      <c r="E878">
        <v>1</v>
      </c>
    </row>
    <row r="879" spans="1:5" x14ac:dyDescent="0.25">
      <c r="A879" t="s">
        <v>10754</v>
      </c>
      <c r="B879" t="s">
        <v>72</v>
      </c>
      <c r="C879" t="s">
        <v>161</v>
      </c>
      <c r="D879" t="s">
        <v>9902</v>
      </c>
      <c r="E879">
        <v>1</v>
      </c>
    </row>
    <row r="880" spans="1:5" x14ac:dyDescent="0.25">
      <c r="A880" t="s">
        <v>10755</v>
      </c>
      <c r="B880" t="s">
        <v>72</v>
      </c>
      <c r="C880" t="s">
        <v>161</v>
      </c>
      <c r="D880" t="s">
        <v>9908</v>
      </c>
      <c r="E880">
        <v>1</v>
      </c>
    </row>
    <row r="881" spans="1:5" x14ac:dyDescent="0.25">
      <c r="A881" t="s">
        <v>10756</v>
      </c>
      <c r="B881" t="s">
        <v>72</v>
      </c>
      <c r="C881" t="s">
        <v>161</v>
      </c>
      <c r="D881" t="s">
        <v>9910</v>
      </c>
      <c r="E881">
        <v>2</v>
      </c>
    </row>
    <row r="882" spans="1:5" x14ac:dyDescent="0.25">
      <c r="A882" t="s">
        <v>10757</v>
      </c>
      <c r="B882" t="s">
        <v>72</v>
      </c>
      <c r="C882" t="s">
        <v>161</v>
      </c>
      <c r="D882" t="s">
        <v>9912</v>
      </c>
      <c r="E882">
        <v>1</v>
      </c>
    </row>
    <row r="883" spans="1:5" x14ac:dyDescent="0.25">
      <c r="A883" t="s">
        <v>10758</v>
      </c>
      <c r="B883" t="s">
        <v>72</v>
      </c>
      <c r="C883" t="s">
        <v>161</v>
      </c>
      <c r="D883" t="s">
        <v>9914</v>
      </c>
      <c r="E883">
        <v>2</v>
      </c>
    </row>
    <row r="884" spans="1:5" x14ac:dyDescent="0.25">
      <c r="A884" t="s">
        <v>10759</v>
      </c>
      <c r="B884" t="s">
        <v>72</v>
      </c>
      <c r="C884" t="s">
        <v>161</v>
      </c>
      <c r="D884" t="s">
        <v>9918</v>
      </c>
      <c r="E884">
        <v>2</v>
      </c>
    </row>
    <row r="885" spans="1:5" x14ac:dyDescent="0.25">
      <c r="A885" t="s">
        <v>10760</v>
      </c>
      <c r="B885" t="s">
        <v>72</v>
      </c>
      <c r="C885" t="s">
        <v>161</v>
      </c>
      <c r="D885" t="s">
        <v>9926</v>
      </c>
      <c r="E885">
        <v>2</v>
      </c>
    </row>
    <row r="886" spans="1:5" x14ac:dyDescent="0.25">
      <c r="A886" t="s">
        <v>10761</v>
      </c>
      <c r="B886" t="s">
        <v>72</v>
      </c>
      <c r="C886" t="s">
        <v>162</v>
      </c>
      <c r="D886" t="s">
        <v>9836</v>
      </c>
      <c r="E886">
        <v>1</v>
      </c>
    </row>
    <row r="887" spans="1:5" x14ac:dyDescent="0.25">
      <c r="A887" t="s">
        <v>10762</v>
      </c>
      <c r="B887" t="s">
        <v>72</v>
      </c>
      <c r="C887" t="s">
        <v>162</v>
      </c>
      <c r="D887" t="s">
        <v>9840</v>
      </c>
      <c r="E887">
        <v>6</v>
      </c>
    </row>
    <row r="888" spans="1:5" x14ac:dyDescent="0.25">
      <c r="A888" t="s">
        <v>10763</v>
      </c>
      <c r="B888" t="s">
        <v>72</v>
      </c>
      <c r="C888" t="s">
        <v>162</v>
      </c>
      <c r="D888" t="s">
        <v>9844</v>
      </c>
      <c r="E888">
        <v>1</v>
      </c>
    </row>
    <row r="889" spans="1:5" x14ac:dyDescent="0.25">
      <c r="A889" t="s">
        <v>10764</v>
      </c>
      <c r="B889" t="s">
        <v>72</v>
      </c>
      <c r="C889" t="s">
        <v>162</v>
      </c>
      <c r="D889" t="s">
        <v>9848</v>
      </c>
      <c r="E889">
        <v>1</v>
      </c>
    </row>
    <row r="890" spans="1:5" x14ac:dyDescent="0.25">
      <c r="A890" t="s">
        <v>10765</v>
      </c>
      <c r="B890" t="s">
        <v>72</v>
      </c>
      <c r="C890" t="s">
        <v>162</v>
      </c>
      <c r="D890" t="s">
        <v>9850</v>
      </c>
      <c r="E890">
        <v>2</v>
      </c>
    </row>
    <row r="891" spans="1:5" x14ac:dyDescent="0.25">
      <c r="A891" t="s">
        <v>10766</v>
      </c>
      <c r="B891" t="s">
        <v>72</v>
      </c>
      <c r="C891" t="s">
        <v>162</v>
      </c>
      <c r="D891" t="s">
        <v>9854</v>
      </c>
      <c r="E891">
        <v>4</v>
      </c>
    </row>
    <row r="892" spans="1:5" x14ac:dyDescent="0.25">
      <c r="A892" t="s">
        <v>10767</v>
      </c>
      <c r="B892" t="s">
        <v>72</v>
      </c>
      <c r="C892" t="s">
        <v>162</v>
      </c>
      <c r="D892" t="s">
        <v>9858</v>
      </c>
      <c r="E892">
        <v>2</v>
      </c>
    </row>
    <row r="893" spans="1:5" x14ac:dyDescent="0.25">
      <c r="A893" t="s">
        <v>10768</v>
      </c>
      <c r="B893" t="s">
        <v>72</v>
      </c>
      <c r="C893" t="s">
        <v>162</v>
      </c>
      <c r="D893" t="s">
        <v>9860</v>
      </c>
      <c r="E893">
        <v>3</v>
      </c>
    </row>
    <row r="894" spans="1:5" x14ac:dyDescent="0.25">
      <c r="A894" t="s">
        <v>10769</v>
      </c>
      <c r="B894" t="s">
        <v>72</v>
      </c>
      <c r="C894" t="s">
        <v>162</v>
      </c>
      <c r="D894" t="s">
        <v>9862</v>
      </c>
      <c r="E894">
        <v>3</v>
      </c>
    </row>
    <row r="895" spans="1:5" x14ac:dyDescent="0.25">
      <c r="A895" t="s">
        <v>10770</v>
      </c>
      <c r="B895" t="s">
        <v>72</v>
      </c>
      <c r="C895" t="s">
        <v>162</v>
      </c>
      <c r="D895" t="s">
        <v>9866</v>
      </c>
      <c r="E895">
        <v>2</v>
      </c>
    </row>
    <row r="896" spans="1:5" x14ac:dyDescent="0.25">
      <c r="A896" t="s">
        <v>10771</v>
      </c>
      <c r="B896" t="s">
        <v>72</v>
      </c>
      <c r="C896" t="s">
        <v>162</v>
      </c>
      <c r="D896" t="s">
        <v>9868</v>
      </c>
      <c r="E896">
        <v>1</v>
      </c>
    </row>
    <row r="897" spans="1:5" x14ac:dyDescent="0.25">
      <c r="A897" t="s">
        <v>10772</v>
      </c>
      <c r="B897" t="s">
        <v>72</v>
      </c>
      <c r="C897" t="s">
        <v>162</v>
      </c>
      <c r="D897" t="s">
        <v>9870</v>
      </c>
      <c r="E897">
        <v>1</v>
      </c>
    </row>
    <row r="898" spans="1:5" x14ac:dyDescent="0.25">
      <c r="A898" t="s">
        <v>10773</v>
      </c>
      <c r="B898" t="s">
        <v>72</v>
      </c>
      <c r="C898" t="s">
        <v>162</v>
      </c>
      <c r="D898" t="s">
        <v>9872</v>
      </c>
      <c r="E898">
        <v>15</v>
      </c>
    </row>
    <row r="899" spans="1:5" x14ac:dyDescent="0.25">
      <c r="A899" t="s">
        <v>10774</v>
      </c>
      <c r="B899" t="s">
        <v>72</v>
      </c>
      <c r="C899" t="s">
        <v>162</v>
      </c>
      <c r="D899" t="s">
        <v>9874</v>
      </c>
      <c r="E899">
        <v>261</v>
      </c>
    </row>
    <row r="900" spans="1:5" x14ac:dyDescent="0.25">
      <c r="A900" t="s">
        <v>10775</v>
      </c>
      <c r="B900" t="s">
        <v>72</v>
      </c>
      <c r="C900" t="s">
        <v>162</v>
      </c>
      <c r="D900" t="s">
        <v>9878</v>
      </c>
      <c r="E900">
        <v>2</v>
      </c>
    </row>
    <row r="901" spans="1:5" x14ac:dyDescent="0.25">
      <c r="A901" t="s">
        <v>10776</v>
      </c>
      <c r="B901" t="s">
        <v>72</v>
      </c>
      <c r="C901" t="s">
        <v>162</v>
      </c>
      <c r="D901" t="s">
        <v>9880</v>
      </c>
      <c r="E901">
        <v>2</v>
      </c>
    </row>
    <row r="902" spans="1:5" x14ac:dyDescent="0.25">
      <c r="A902" t="s">
        <v>10777</v>
      </c>
      <c r="B902" t="s">
        <v>72</v>
      </c>
      <c r="C902" t="s">
        <v>162</v>
      </c>
      <c r="D902" t="s">
        <v>9884</v>
      </c>
      <c r="E902">
        <v>3</v>
      </c>
    </row>
    <row r="903" spans="1:5" x14ac:dyDescent="0.25">
      <c r="A903" t="s">
        <v>10778</v>
      </c>
      <c r="B903" t="s">
        <v>72</v>
      </c>
      <c r="C903" t="s">
        <v>162</v>
      </c>
      <c r="D903" t="s">
        <v>9886</v>
      </c>
      <c r="E903">
        <v>283</v>
      </c>
    </row>
    <row r="904" spans="1:5" x14ac:dyDescent="0.25">
      <c r="A904" t="s">
        <v>10779</v>
      </c>
      <c r="B904" t="s">
        <v>72</v>
      </c>
      <c r="C904" t="s">
        <v>162</v>
      </c>
      <c r="D904" t="s">
        <v>9888</v>
      </c>
      <c r="E904">
        <v>936</v>
      </c>
    </row>
    <row r="905" spans="1:5" x14ac:dyDescent="0.25">
      <c r="A905" t="s">
        <v>10780</v>
      </c>
      <c r="B905" t="s">
        <v>72</v>
      </c>
      <c r="C905" t="s">
        <v>162</v>
      </c>
      <c r="D905" t="s">
        <v>9890</v>
      </c>
      <c r="E905">
        <v>1</v>
      </c>
    </row>
    <row r="906" spans="1:5" x14ac:dyDescent="0.25">
      <c r="A906" t="s">
        <v>10781</v>
      </c>
      <c r="B906" t="s">
        <v>72</v>
      </c>
      <c r="C906" t="s">
        <v>162</v>
      </c>
      <c r="D906" t="s">
        <v>9892</v>
      </c>
      <c r="E906">
        <v>5</v>
      </c>
    </row>
    <row r="907" spans="1:5" x14ac:dyDescent="0.25">
      <c r="A907" t="s">
        <v>10782</v>
      </c>
      <c r="B907" t="s">
        <v>72</v>
      </c>
      <c r="C907" t="s">
        <v>162</v>
      </c>
      <c r="D907" t="s">
        <v>9894</v>
      </c>
      <c r="E907">
        <v>3</v>
      </c>
    </row>
    <row r="908" spans="1:5" x14ac:dyDescent="0.25">
      <c r="A908" t="s">
        <v>10783</v>
      </c>
      <c r="B908" t="s">
        <v>72</v>
      </c>
      <c r="C908" t="s">
        <v>162</v>
      </c>
      <c r="D908" t="s">
        <v>9902</v>
      </c>
      <c r="E908">
        <v>2</v>
      </c>
    </row>
    <row r="909" spans="1:5" x14ac:dyDescent="0.25">
      <c r="A909" t="s">
        <v>10784</v>
      </c>
      <c r="B909" t="s">
        <v>72</v>
      </c>
      <c r="C909" t="s">
        <v>162</v>
      </c>
      <c r="D909" t="s">
        <v>9910</v>
      </c>
      <c r="E909">
        <v>5</v>
      </c>
    </row>
    <row r="910" spans="1:5" x14ac:dyDescent="0.25">
      <c r="A910" t="s">
        <v>10785</v>
      </c>
      <c r="B910" t="s">
        <v>72</v>
      </c>
      <c r="C910" t="s">
        <v>162</v>
      </c>
      <c r="D910" t="s">
        <v>9912</v>
      </c>
      <c r="E910">
        <v>3</v>
      </c>
    </row>
    <row r="911" spans="1:5" x14ac:dyDescent="0.25">
      <c r="A911" t="s">
        <v>10786</v>
      </c>
      <c r="B911" t="s">
        <v>72</v>
      </c>
      <c r="C911" t="s">
        <v>162</v>
      </c>
      <c r="D911" t="s">
        <v>9914</v>
      </c>
      <c r="E911">
        <v>3</v>
      </c>
    </row>
    <row r="912" spans="1:5" x14ac:dyDescent="0.25">
      <c r="A912" t="s">
        <v>10787</v>
      </c>
      <c r="B912" t="s">
        <v>72</v>
      </c>
      <c r="C912" t="s">
        <v>162</v>
      </c>
      <c r="D912" t="s">
        <v>9916</v>
      </c>
      <c r="E912">
        <v>3</v>
      </c>
    </row>
    <row r="913" spans="1:5" x14ac:dyDescent="0.25">
      <c r="A913" t="s">
        <v>10788</v>
      </c>
      <c r="B913" t="s">
        <v>72</v>
      </c>
      <c r="C913" t="s">
        <v>162</v>
      </c>
      <c r="D913" t="s">
        <v>9926</v>
      </c>
      <c r="E913">
        <v>4</v>
      </c>
    </row>
    <row r="914" spans="1:5" x14ac:dyDescent="0.25">
      <c r="A914" t="s">
        <v>10789</v>
      </c>
      <c r="B914" t="s">
        <v>72</v>
      </c>
      <c r="C914" t="s">
        <v>163</v>
      </c>
      <c r="D914" t="s">
        <v>9840</v>
      </c>
      <c r="E914">
        <v>3</v>
      </c>
    </row>
    <row r="915" spans="1:5" x14ac:dyDescent="0.25">
      <c r="A915" t="s">
        <v>10790</v>
      </c>
      <c r="B915" t="s">
        <v>72</v>
      </c>
      <c r="C915" t="s">
        <v>163</v>
      </c>
      <c r="D915" t="s">
        <v>9844</v>
      </c>
      <c r="E915">
        <v>1</v>
      </c>
    </row>
    <row r="916" spans="1:5" x14ac:dyDescent="0.25">
      <c r="A916" t="s">
        <v>10791</v>
      </c>
      <c r="B916" t="s">
        <v>72</v>
      </c>
      <c r="C916" t="s">
        <v>163</v>
      </c>
      <c r="D916" t="s">
        <v>9854</v>
      </c>
      <c r="E916">
        <v>5</v>
      </c>
    </row>
    <row r="917" spans="1:5" x14ac:dyDescent="0.25">
      <c r="A917" t="s">
        <v>10792</v>
      </c>
      <c r="B917" t="s">
        <v>72</v>
      </c>
      <c r="C917" t="s">
        <v>163</v>
      </c>
      <c r="D917" t="s">
        <v>9858</v>
      </c>
      <c r="E917">
        <v>2</v>
      </c>
    </row>
    <row r="918" spans="1:5" x14ac:dyDescent="0.25">
      <c r="A918" t="s">
        <v>10793</v>
      </c>
      <c r="B918" t="s">
        <v>72</v>
      </c>
      <c r="C918" t="s">
        <v>163</v>
      </c>
      <c r="D918" t="s">
        <v>9862</v>
      </c>
      <c r="E918">
        <v>3</v>
      </c>
    </row>
    <row r="919" spans="1:5" x14ac:dyDescent="0.25">
      <c r="A919" t="s">
        <v>10794</v>
      </c>
      <c r="B919" t="s">
        <v>72</v>
      </c>
      <c r="C919" t="s">
        <v>163</v>
      </c>
      <c r="D919" t="s">
        <v>9872</v>
      </c>
      <c r="E919">
        <v>14</v>
      </c>
    </row>
    <row r="920" spans="1:5" x14ac:dyDescent="0.25">
      <c r="A920" t="s">
        <v>10795</v>
      </c>
      <c r="B920" t="s">
        <v>72</v>
      </c>
      <c r="C920" t="s">
        <v>163</v>
      </c>
      <c r="D920" t="s">
        <v>9874</v>
      </c>
      <c r="E920">
        <v>65</v>
      </c>
    </row>
    <row r="921" spans="1:5" x14ac:dyDescent="0.25">
      <c r="A921" t="s">
        <v>10796</v>
      </c>
      <c r="B921" t="s">
        <v>72</v>
      </c>
      <c r="C921" t="s">
        <v>163</v>
      </c>
      <c r="D921" t="s">
        <v>9876</v>
      </c>
      <c r="E921">
        <v>1</v>
      </c>
    </row>
    <row r="922" spans="1:5" x14ac:dyDescent="0.25">
      <c r="A922" t="s">
        <v>10797</v>
      </c>
      <c r="B922" t="s">
        <v>72</v>
      </c>
      <c r="C922" t="s">
        <v>163</v>
      </c>
      <c r="D922" t="s">
        <v>9880</v>
      </c>
      <c r="E922">
        <v>2</v>
      </c>
    </row>
    <row r="923" spans="1:5" x14ac:dyDescent="0.25">
      <c r="A923" t="s">
        <v>10798</v>
      </c>
      <c r="B923" t="s">
        <v>72</v>
      </c>
      <c r="C923" t="s">
        <v>163</v>
      </c>
      <c r="D923" t="s">
        <v>9882</v>
      </c>
      <c r="E923">
        <v>1</v>
      </c>
    </row>
    <row r="924" spans="1:5" x14ac:dyDescent="0.25">
      <c r="A924" t="s">
        <v>10799</v>
      </c>
      <c r="B924" t="s">
        <v>72</v>
      </c>
      <c r="C924" t="s">
        <v>163</v>
      </c>
      <c r="D924" t="s">
        <v>9886</v>
      </c>
      <c r="E924">
        <v>68</v>
      </c>
    </row>
    <row r="925" spans="1:5" x14ac:dyDescent="0.25">
      <c r="A925" t="s">
        <v>10800</v>
      </c>
      <c r="B925" t="s">
        <v>72</v>
      </c>
      <c r="C925" t="s">
        <v>163</v>
      </c>
      <c r="D925" t="s">
        <v>9888</v>
      </c>
      <c r="E925">
        <v>196</v>
      </c>
    </row>
    <row r="926" spans="1:5" x14ac:dyDescent="0.25">
      <c r="A926" t="s">
        <v>10801</v>
      </c>
      <c r="B926" t="s">
        <v>72</v>
      </c>
      <c r="C926" t="s">
        <v>163</v>
      </c>
      <c r="D926" t="s">
        <v>9892</v>
      </c>
      <c r="E926">
        <v>4</v>
      </c>
    </row>
    <row r="927" spans="1:5" x14ac:dyDescent="0.25">
      <c r="A927" t="s">
        <v>10802</v>
      </c>
      <c r="B927" t="s">
        <v>72</v>
      </c>
      <c r="C927" t="s">
        <v>163</v>
      </c>
      <c r="D927" t="s">
        <v>9894</v>
      </c>
      <c r="E927">
        <v>3</v>
      </c>
    </row>
    <row r="928" spans="1:5" x14ac:dyDescent="0.25">
      <c r="A928" t="s">
        <v>10803</v>
      </c>
      <c r="B928" t="s">
        <v>72</v>
      </c>
      <c r="C928" t="s">
        <v>163</v>
      </c>
      <c r="D928" t="s">
        <v>9902</v>
      </c>
      <c r="E928">
        <v>1</v>
      </c>
    </row>
    <row r="929" spans="1:5" x14ac:dyDescent="0.25">
      <c r="A929" t="s">
        <v>10804</v>
      </c>
      <c r="B929" t="s">
        <v>72</v>
      </c>
      <c r="C929" t="s">
        <v>163</v>
      </c>
      <c r="D929" t="s">
        <v>9906</v>
      </c>
      <c r="E929">
        <v>1</v>
      </c>
    </row>
    <row r="930" spans="1:5" x14ac:dyDescent="0.25">
      <c r="A930" t="s">
        <v>10805</v>
      </c>
      <c r="B930" t="s">
        <v>72</v>
      </c>
      <c r="C930" t="s">
        <v>163</v>
      </c>
      <c r="D930" t="s">
        <v>9914</v>
      </c>
      <c r="E930">
        <v>1</v>
      </c>
    </row>
    <row r="931" spans="1:5" x14ac:dyDescent="0.25">
      <c r="A931" t="s">
        <v>10806</v>
      </c>
      <c r="B931" t="s">
        <v>72</v>
      </c>
      <c r="C931" t="s">
        <v>164</v>
      </c>
      <c r="D931" t="s">
        <v>9836</v>
      </c>
      <c r="E931">
        <v>1</v>
      </c>
    </row>
    <row r="932" spans="1:5" x14ac:dyDescent="0.25">
      <c r="A932" t="s">
        <v>10807</v>
      </c>
      <c r="B932" t="s">
        <v>72</v>
      </c>
      <c r="C932" t="s">
        <v>164</v>
      </c>
      <c r="D932" t="s">
        <v>9840</v>
      </c>
      <c r="E932">
        <v>3</v>
      </c>
    </row>
    <row r="933" spans="1:5" x14ac:dyDescent="0.25">
      <c r="A933" t="s">
        <v>10808</v>
      </c>
      <c r="B933" t="s">
        <v>72</v>
      </c>
      <c r="C933" t="s">
        <v>164</v>
      </c>
      <c r="D933" t="s">
        <v>9848</v>
      </c>
      <c r="E933">
        <v>1</v>
      </c>
    </row>
    <row r="934" spans="1:5" x14ac:dyDescent="0.25">
      <c r="A934" t="s">
        <v>10809</v>
      </c>
      <c r="B934" t="s">
        <v>72</v>
      </c>
      <c r="C934" t="s">
        <v>164</v>
      </c>
      <c r="D934" t="s">
        <v>9854</v>
      </c>
      <c r="E934">
        <v>8</v>
      </c>
    </row>
    <row r="935" spans="1:5" x14ac:dyDescent="0.25">
      <c r="A935" t="s">
        <v>10810</v>
      </c>
      <c r="B935" t="s">
        <v>72</v>
      </c>
      <c r="C935" t="s">
        <v>164</v>
      </c>
      <c r="D935" t="s">
        <v>9858</v>
      </c>
      <c r="E935">
        <v>1</v>
      </c>
    </row>
    <row r="936" spans="1:5" x14ac:dyDescent="0.25">
      <c r="A936" t="s">
        <v>10811</v>
      </c>
      <c r="B936" t="s">
        <v>72</v>
      </c>
      <c r="C936" t="s">
        <v>164</v>
      </c>
      <c r="D936" t="s">
        <v>9860</v>
      </c>
      <c r="E936">
        <v>4</v>
      </c>
    </row>
    <row r="937" spans="1:5" x14ac:dyDescent="0.25">
      <c r="A937" t="s">
        <v>10812</v>
      </c>
      <c r="B937" t="s">
        <v>72</v>
      </c>
      <c r="C937" t="s">
        <v>164</v>
      </c>
      <c r="D937" t="s">
        <v>9862</v>
      </c>
      <c r="E937">
        <v>2</v>
      </c>
    </row>
    <row r="938" spans="1:5" x14ac:dyDescent="0.25">
      <c r="A938" t="s">
        <v>10813</v>
      </c>
      <c r="B938" t="s">
        <v>72</v>
      </c>
      <c r="C938" t="s">
        <v>164</v>
      </c>
      <c r="D938" t="s">
        <v>9872</v>
      </c>
      <c r="E938">
        <v>19</v>
      </c>
    </row>
    <row r="939" spans="1:5" x14ac:dyDescent="0.25">
      <c r="A939" t="s">
        <v>10814</v>
      </c>
      <c r="B939" t="s">
        <v>72</v>
      </c>
      <c r="C939" t="s">
        <v>164</v>
      </c>
      <c r="D939" t="s">
        <v>9874</v>
      </c>
      <c r="E939">
        <v>185</v>
      </c>
    </row>
    <row r="940" spans="1:5" x14ac:dyDescent="0.25">
      <c r="A940" t="s">
        <v>10815</v>
      </c>
      <c r="B940" t="s">
        <v>72</v>
      </c>
      <c r="C940" t="s">
        <v>164</v>
      </c>
      <c r="D940" t="s">
        <v>9884</v>
      </c>
      <c r="E940">
        <v>1</v>
      </c>
    </row>
    <row r="941" spans="1:5" x14ac:dyDescent="0.25">
      <c r="A941" t="s">
        <v>10816</v>
      </c>
      <c r="B941" t="s">
        <v>72</v>
      </c>
      <c r="C941" t="s">
        <v>164</v>
      </c>
      <c r="D941" t="s">
        <v>9886</v>
      </c>
      <c r="E941">
        <v>195</v>
      </c>
    </row>
    <row r="942" spans="1:5" x14ac:dyDescent="0.25">
      <c r="A942" t="s">
        <v>10817</v>
      </c>
      <c r="B942" t="s">
        <v>72</v>
      </c>
      <c r="C942" t="s">
        <v>164</v>
      </c>
      <c r="D942" t="s">
        <v>9888</v>
      </c>
      <c r="E942">
        <v>820</v>
      </c>
    </row>
    <row r="943" spans="1:5" x14ac:dyDescent="0.25">
      <c r="A943" t="s">
        <v>10818</v>
      </c>
      <c r="B943" t="s">
        <v>72</v>
      </c>
      <c r="C943" t="s">
        <v>164</v>
      </c>
      <c r="D943" t="s">
        <v>9892</v>
      </c>
      <c r="E943">
        <v>5</v>
      </c>
    </row>
    <row r="944" spans="1:5" x14ac:dyDescent="0.25">
      <c r="A944" t="s">
        <v>10819</v>
      </c>
      <c r="B944" t="s">
        <v>72</v>
      </c>
      <c r="C944" t="s">
        <v>164</v>
      </c>
      <c r="D944" t="s">
        <v>9894</v>
      </c>
      <c r="E944">
        <v>2</v>
      </c>
    </row>
    <row r="945" spans="1:5" x14ac:dyDescent="0.25">
      <c r="A945" t="s">
        <v>10820</v>
      </c>
      <c r="B945" t="s">
        <v>72</v>
      </c>
      <c r="C945" t="s">
        <v>164</v>
      </c>
      <c r="D945" t="s">
        <v>9902</v>
      </c>
      <c r="E945">
        <v>1</v>
      </c>
    </row>
    <row r="946" spans="1:5" x14ac:dyDescent="0.25">
      <c r="A946" t="s">
        <v>10821</v>
      </c>
      <c r="B946" t="s">
        <v>72</v>
      </c>
      <c r="C946" t="s">
        <v>164</v>
      </c>
      <c r="D946" t="s">
        <v>9904</v>
      </c>
      <c r="E946">
        <v>1</v>
      </c>
    </row>
    <row r="947" spans="1:5" x14ac:dyDescent="0.25">
      <c r="A947" t="s">
        <v>10822</v>
      </c>
      <c r="B947" t="s">
        <v>72</v>
      </c>
      <c r="C947" t="s">
        <v>164</v>
      </c>
      <c r="D947" t="s">
        <v>9910</v>
      </c>
      <c r="E947">
        <v>3</v>
      </c>
    </row>
    <row r="948" spans="1:5" x14ac:dyDescent="0.25">
      <c r="A948" t="s">
        <v>10823</v>
      </c>
      <c r="B948" t="s">
        <v>72</v>
      </c>
      <c r="C948" t="s">
        <v>164</v>
      </c>
      <c r="D948" t="s">
        <v>9914</v>
      </c>
      <c r="E948">
        <v>6</v>
      </c>
    </row>
    <row r="949" spans="1:5" x14ac:dyDescent="0.25">
      <c r="A949" t="s">
        <v>10824</v>
      </c>
      <c r="B949" t="s">
        <v>72</v>
      </c>
      <c r="C949" t="s">
        <v>164</v>
      </c>
      <c r="D949" t="s">
        <v>9916</v>
      </c>
      <c r="E949">
        <v>1</v>
      </c>
    </row>
    <row r="950" spans="1:5" x14ac:dyDescent="0.25">
      <c r="A950" t="s">
        <v>10825</v>
      </c>
      <c r="B950" t="s">
        <v>72</v>
      </c>
      <c r="C950" t="s">
        <v>164</v>
      </c>
      <c r="D950" t="s">
        <v>9918</v>
      </c>
      <c r="E950">
        <v>1</v>
      </c>
    </row>
    <row r="951" spans="1:5" x14ac:dyDescent="0.25">
      <c r="A951" t="s">
        <v>10826</v>
      </c>
      <c r="B951" t="s">
        <v>72</v>
      </c>
      <c r="C951" t="s">
        <v>164</v>
      </c>
      <c r="D951" t="s">
        <v>9926</v>
      </c>
      <c r="E951">
        <v>5</v>
      </c>
    </row>
    <row r="952" spans="1:5" x14ac:dyDescent="0.25">
      <c r="A952" t="s">
        <v>10827</v>
      </c>
      <c r="B952" t="s">
        <v>72</v>
      </c>
      <c r="C952" t="s">
        <v>163</v>
      </c>
      <c r="D952" t="s">
        <v>9926</v>
      </c>
      <c r="E952">
        <v>4</v>
      </c>
    </row>
    <row r="953" spans="1:5" x14ac:dyDescent="0.25">
      <c r="A953" t="s">
        <v>10828</v>
      </c>
      <c r="B953" t="s">
        <v>72</v>
      </c>
      <c r="C953" t="s">
        <v>165</v>
      </c>
      <c r="D953" t="s">
        <v>9840</v>
      </c>
      <c r="E953">
        <v>4</v>
      </c>
    </row>
    <row r="954" spans="1:5" x14ac:dyDescent="0.25">
      <c r="A954" t="s">
        <v>10829</v>
      </c>
      <c r="B954" t="s">
        <v>72</v>
      </c>
      <c r="C954" t="s">
        <v>165</v>
      </c>
      <c r="D954" t="s">
        <v>9844</v>
      </c>
      <c r="E954">
        <v>1</v>
      </c>
    </row>
    <row r="955" spans="1:5" x14ac:dyDescent="0.25">
      <c r="A955" t="s">
        <v>10830</v>
      </c>
      <c r="B955" t="s">
        <v>72</v>
      </c>
      <c r="C955" t="s">
        <v>165</v>
      </c>
      <c r="D955" t="s">
        <v>9854</v>
      </c>
      <c r="E955">
        <v>3</v>
      </c>
    </row>
    <row r="956" spans="1:5" x14ac:dyDescent="0.25">
      <c r="A956" t="s">
        <v>10831</v>
      </c>
      <c r="B956" t="s">
        <v>72</v>
      </c>
      <c r="C956" t="s">
        <v>165</v>
      </c>
      <c r="D956" t="s">
        <v>9856</v>
      </c>
      <c r="E956">
        <v>1</v>
      </c>
    </row>
    <row r="957" spans="1:5" x14ac:dyDescent="0.25">
      <c r="A957" t="s">
        <v>10832</v>
      </c>
      <c r="B957" t="s">
        <v>72</v>
      </c>
      <c r="C957" t="s">
        <v>165</v>
      </c>
      <c r="D957" t="s">
        <v>9868</v>
      </c>
      <c r="E957">
        <v>1</v>
      </c>
    </row>
    <row r="958" spans="1:5" x14ac:dyDescent="0.25">
      <c r="A958" t="s">
        <v>10833</v>
      </c>
      <c r="B958" t="s">
        <v>72</v>
      </c>
      <c r="C958" t="s">
        <v>165</v>
      </c>
      <c r="D958" t="s">
        <v>9870</v>
      </c>
      <c r="E958">
        <v>1</v>
      </c>
    </row>
    <row r="959" spans="1:5" x14ac:dyDescent="0.25">
      <c r="A959" t="s">
        <v>10834</v>
      </c>
      <c r="B959" t="s">
        <v>72</v>
      </c>
      <c r="C959" t="s">
        <v>165</v>
      </c>
      <c r="D959" t="s">
        <v>9872</v>
      </c>
      <c r="E959">
        <v>13</v>
      </c>
    </row>
    <row r="960" spans="1:5" x14ac:dyDescent="0.25">
      <c r="A960" t="s">
        <v>10835</v>
      </c>
      <c r="B960" t="s">
        <v>72</v>
      </c>
      <c r="C960" t="s">
        <v>165</v>
      </c>
      <c r="D960" t="s">
        <v>9874</v>
      </c>
      <c r="E960">
        <v>124</v>
      </c>
    </row>
    <row r="961" spans="1:5" x14ac:dyDescent="0.25">
      <c r="A961" t="s">
        <v>10836</v>
      </c>
      <c r="B961" t="s">
        <v>72</v>
      </c>
      <c r="C961" t="s">
        <v>165</v>
      </c>
      <c r="D961" t="s">
        <v>9878</v>
      </c>
      <c r="E961">
        <v>1</v>
      </c>
    </row>
    <row r="962" spans="1:5" x14ac:dyDescent="0.25">
      <c r="A962" t="s">
        <v>10837</v>
      </c>
      <c r="B962" t="s">
        <v>72</v>
      </c>
      <c r="C962" t="s">
        <v>165</v>
      </c>
      <c r="D962" t="s">
        <v>9880</v>
      </c>
      <c r="E962">
        <v>1</v>
      </c>
    </row>
    <row r="963" spans="1:5" x14ac:dyDescent="0.25">
      <c r="A963" t="s">
        <v>10838</v>
      </c>
      <c r="B963" t="s">
        <v>72</v>
      </c>
      <c r="C963" t="s">
        <v>165</v>
      </c>
      <c r="D963" t="s">
        <v>9886</v>
      </c>
      <c r="E963">
        <v>131</v>
      </c>
    </row>
    <row r="964" spans="1:5" x14ac:dyDescent="0.25">
      <c r="A964" t="s">
        <v>10839</v>
      </c>
      <c r="B964" t="s">
        <v>72</v>
      </c>
      <c r="C964" t="s">
        <v>165</v>
      </c>
      <c r="D964" t="s">
        <v>9888</v>
      </c>
      <c r="E964">
        <v>473</v>
      </c>
    </row>
    <row r="965" spans="1:5" x14ac:dyDescent="0.25">
      <c r="A965" t="s">
        <v>10840</v>
      </c>
      <c r="B965" t="s">
        <v>72</v>
      </c>
      <c r="C965" t="s">
        <v>165</v>
      </c>
      <c r="D965" t="s">
        <v>9892</v>
      </c>
      <c r="E965">
        <v>3</v>
      </c>
    </row>
    <row r="966" spans="1:5" x14ac:dyDescent="0.25">
      <c r="A966" t="s">
        <v>10841</v>
      </c>
      <c r="B966" t="s">
        <v>72</v>
      </c>
      <c r="C966" t="s">
        <v>165</v>
      </c>
      <c r="D966" t="s">
        <v>9894</v>
      </c>
      <c r="E966">
        <v>3</v>
      </c>
    </row>
    <row r="967" spans="1:5" x14ac:dyDescent="0.25">
      <c r="A967" t="s">
        <v>10842</v>
      </c>
      <c r="B967" t="s">
        <v>72</v>
      </c>
      <c r="C967" t="s">
        <v>165</v>
      </c>
      <c r="D967" t="s">
        <v>9908</v>
      </c>
      <c r="E967">
        <v>1</v>
      </c>
    </row>
    <row r="968" spans="1:5" x14ac:dyDescent="0.25">
      <c r="A968" t="s">
        <v>10843</v>
      </c>
      <c r="B968" t="s">
        <v>72</v>
      </c>
      <c r="C968" t="s">
        <v>165</v>
      </c>
      <c r="D968" t="s">
        <v>9910</v>
      </c>
      <c r="E968">
        <v>3</v>
      </c>
    </row>
    <row r="969" spans="1:5" x14ac:dyDescent="0.25">
      <c r="A969" t="s">
        <v>10844</v>
      </c>
      <c r="B969" t="s">
        <v>72</v>
      </c>
      <c r="C969" t="s">
        <v>165</v>
      </c>
      <c r="D969" t="s">
        <v>9912</v>
      </c>
      <c r="E969">
        <v>1</v>
      </c>
    </row>
    <row r="970" spans="1:5" x14ac:dyDescent="0.25">
      <c r="A970" t="s">
        <v>10845</v>
      </c>
      <c r="B970" t="s">
        <v>72</v>
      </c>
      <c r="C970" t="s">
        <v>165</v>
      </c>
      <c r="D970" t="s">
        <v>9914</v>
      </c>
      <c r="E970">
        <v>3</v>
      </c>
    </row>
    <row r="971" spans="1:5" x14ac:dyDescent="0.25">
      <c r="A971" t="s">
        <v>10846</v>
      </c>
      <c r="B971" t="s">
        <v>72</v>
      </c>
      <c r="C971" t="s">
        <v>165</v>
      </c>
      <c r="D971" t="s">
        <v>9916</v>
      </c>
      <c r="E971">
        <v>1</v>
      </c>
    </row>
    <row r="972" spans="1:5" x14ac:dyDescent="0.25">
      <c r="A972" t="s">
        <v>10847</v>
      </c>
      <c r="B972" t="s">
        <v>72</v>
      </c>
      <c r="C972" t="s">
        <v>165</v>
      </c>
      <c r="D972" t="s">
        <v>9918</v>
      </c>
      <c r="E972">
        <v>1</v>
      </c>
    </row>
    <row r="973" spans="1:5" x14ac:dyDescent="0.25">
      <c r="A973" t="s">
        <v>10848</v>
      </c>
      <c r="B973" t="s">
        <v>72</v>
      </c>
      <c r="C973" t="s">
        <v>165</v>
      </c>
      <c r="D973" t="s">
        <v>9926</v>
      </c>
      <c r="E973">
        <v>4</v>
      </c>
    </row>
    <row r="974" spans="1:5" x14ac:dyDescent="0.25">
      <c r="A974" t="s">
        <v>10849</v>
      </c>
      <c r="B974" t="s">
        <v>72</v>
      </c>
      <c r="C974" t="s">
        <v>165</v>
      </c>
      <c r="D974" t="s">
        <v>9928</v>
      </c>
      <c r="E974">
        <v>1</v>
      </c>
    </row>
    <row r="975" spans="1:5" x14ac:dyDescent="0.25">
      <c r="A975" t="s">
        <v>10850</v>
      </c>
      <c r="B975" t="s">
        <v>72</v>
      </c>
      <c r="C975" t="s">
        <v>166</v>
      </c>
      <c r="D975" t="s">
        <v>9836</v>
      </c>
      <c r="E975">
        <v>1</v>
      </c>
    </row>
    <row r="976" spans="1:5" x14ac:dyDescent="0.25">
      <c r="A976" t="s">
        <v>10851</v>
      </c>
      <c r="B976" t="s">
        <v>72</v>
      </c>
      <c r="C976" t="s">
        <v>166</v>
      </c>
      <c r="D976" t="s">
        <v>9840</v>
      </c>
      <c r="E976">
        <v>6</v>
      </c>
    </row>
    <row r="977" spans="1:5" x14ac:dyDescent="0.25">
      <c r="A977" t="s">
        <v>15765</v>
      </c>
      <c r="B977" t="s">
        <v>72</v>
      </c>
      <c r="C977" t="s">
        <v>166</v>
      </c>
      <c r="D977" t="s">
        <v>9844</v>
      </c>
      <c r="E977">
        <v>1</v>
      </c>
    </row>
    <row r="978" spans="1:5" x14ac:dyDescent="0.25">
      <c r="A978" t="s">
        <v>10852</v>
      </c>
      <c r="B978" t="s">
        <v>72</v>
      </c>
      <c r="C978" t="s">
        <v>166</v>
      </c>
      <c r="D978" t="s">
        <v>9854</v>
      </c>
      <c r="E978">
        <v>2</v>
      </c>
    </row>
    <row r="979" spans="1:5" x14ac:dyDescent="0.25">
      <c r="A979" t="s">
        <v>10853</v>
      </c>
      <c r="B979" t="s">
        <v>72</v>
      </c>
      <c r="C979" t="s">
        <v>166</v>
      </c>
      <c r="D979" t="s">
        <v>9860</v>
      </c>
      <c r="E979">
        <v>1</v>
      </c>
    </row>
    <row r="980" spans="1:5" x14ac:dyDescent="0.25">
      <c r="A980" t="s">
        <v>10854</v>
      </c>
      <c r="B980" t="s">
        <v>72</v>
      </c>
      <c r="C980" t="s">
        <v>166</v>
      </c>
      <c r="D980" t="s">
        <v>9872</v>
      </c>
      <c r="E980">
        <v>11</v>
      </c>
    </row>
    <row r="981" spans="1:5" x14ac:dyDescent="0.25">
      <c r="A981" t="s">
        <v>10855</v>
      </c>
      <c r="B981" t="s">
        <v>72</v>
      </c>
      <c r="C981" t="s">
        <v>166</v>
      </c>
      <c r="D981" t="s">
        <v>9874</v>
      </c>
      <c r="E981">
        <v>199</v>
      </c>
    </row>
    <row r="982" spans="1:5" x14ac:dyDescent="0.25">
      <c r="A982" t="s">
        <v>10856</v>
      </c>
      <c r="B982" t="s">
        <v>72</v>
      </c>
      <c r="C982" t="s">
        <v>166</v>
      </c>
      <c r="D982" t="s">
        <v>9878</v>
      </c>
      <c r="E982">
        <v>1</v>
      </c>
    </row>
    <row r="983" spans="1:5" x14ac:dyDescent="0.25">
      <c r="A983" t="s">
        <v>10857</v>
      </c>
      <c r="B983" t="s">
        <v>72</v>
      </c>
      <c r="C983" t="s">
        <v>166</v>
      </c>
      <c r="D983" t="s">
        <v>9884</v>
      </c>
      <c r="E983">
        <v>1</v>
      </c>
    </row>
    <row r="984" spans="1:5" x14ac:dyDescent="0.25">
      <c r="A984" t="s">
        <v>10858</v>
      </c>
      <c r="B984" t="s">
        <v>72</v>
      </c>
      <c r="C984" t="s">
        <v>166</v>
      </c>
      <c r="D984" t="s">
        <v>9886</v>
      </c>
      <c r="E984">
        <v>204</v>
      </c>
    </row>
    <row r="985" spans="1:5" x14ac:dyDescent="0.25">
      <c r="A985" t="s">
        <v>10859</v>
      </c>
      <c r="B985" t="s">
        <v>72</v>
      </c>
      <c r="C985" t="s">
        <v>166</v>
      </c>
      <c r="D985" t="s">
        <v>9888</v>
      </c>
      <c r="E985">
        <v>692</v>
      </c>
    </row>
    <row r="986" spans="1:5" x14ac:dyDescent="0.25">
      <c r="A986" t="s">
        <v>10860</v>
      </c>
      <c r="B986" t="s">
        <v>72</v>
      </c>
      <c r="C986" t="s">
        <v>166</v>
      </c>
      <c r="D986" t="s">
        <v>9890</v>
      </c>
      <c r="E986">
        <v>1</v>
      </c>
    </row>
    <row r="987" spans="1:5" x14ac:dyDescent="0.25">
      <c r="A987" t="s">
        <v>10861</v>
      </c>
      <c r="B987" t="s">
        <v>72</v>
      </c>
      <c r="C987" t="s">
        <v>166</v>
      </c>
      <c r="D987" t="s">
        <v>9892</v>
      </c>
      <c r="E987">
        <v>3</v>
      </c>
    </row>
    <row r="988" spans="1:5" x14ac:dyDescent="0.25">
      <c r="A988" t="s">
        <v>10862</v>
      </c>
      <c r="B988" t="s">
        <v>72</v>
      </c>
      <c r="C988" t="s">
        <v>166</v>
      </c>
      <c r="D988" t="s">
        <v>9894</v>
      </c>
      <c r="E988">
        <v>2</v>
      </c>
    </row>
    <row r="989" spans="1:5" x14ac:dyDescent="0.25">
      <c r="A989" t="s">
        <v>10863</v>
      </c>
      <c r="B989" t="s">
        <v>72</v>
      </c>
      <c r="C989" t="s">
        <v>166</v>
      </c>
      <c r="D989" t="s">
        <v>9902</v>
      </c>
      <c r="E989">
        <v>2</v>
      </c>
    </row>
    <row r="990" spans="1:5" x14ac:dyDescent="0.25">
      <c r="A990" t="s">
        <v>10864</v>
      </c>
      <c r="B990" t="s">
        <v>72</v>
      </c>
      <c r="C990" t="s">
        <v>166</v>
      </c>
      <c r="D990" t="s">
        <v>9910</v>
      </c>
      <c r="E990">
        <v>1</v>
      </c>
    </row>
    <row r="991" spans="1:5" x14ac:dyDescent="0.25">
      <c r="A991" t="s">
        <v>10865</v>
      </c>
      <c r="B991" t="s">
        <v>72</v>
      </c>
      <c r="C991" t="s">
        <v>166</v>
      </c>
      <c r="D991" t="s">
        <v>9914</v>
      </c>
      <c r="E991">
        <v>2</v>
      </c>
    </row>
    <row r="992" spans="1:5" x14ac:dyDescent="0.25">
      <c r="A992" t="s">
        <v>10866</v>
      </c>
      <c r="B992" t="s">
        <v>72</v>
      </c>
      <c r="C992" t="s">
        <v>166</v>
      </c>
      <c r="D992" t="s">
        <v>9916</v>
      </c>
      <c r="E992">
        <v>2</v>
      </c>
    </row>
    <row r="993" spans="1:5" x14ac:dyDescent="0.25">
      <c r="A993" t="s">
        <v>10867</v>
      </c>
      <c r="B993" t="s">
        <v>72</v>
      </c>
      <c r="C993" t="s">
        <v>166</v>
      </c>
      <c r="D993" t="s">
        <v>9926</v>
      </c>
      <c r="E993">
        <v>2</v>
      </c>
    </row>
    <row r="994" spans="1:5" x14ac:dyDescent="0.25">
      <c r="A994" t="s">
        <v>10868</v>
      </c>
      <c r="B994" t="s">
        <v>72</v>
      </c>
      <c r="C994" t="s">
        <v>167</v>
      </c>
      <c r="D994" t="s">
        <v>9840</v>
      </c>
      <c r="E994">
        <v>2</v>
      </c>
    </row>
    <row r="995" spans="1:5" x14ac:dyDescent="0.25">
      <c r="A995" t="s">
        <v>10869</v>
      </c>
      <c r="B995" t="s">
        <v>72</v>
      </c>
      <c r="C995" t="s">
        <v>167</v>
      </c>
      <c r="D995" t="s">
        <v>9850</v>
      </c>
      <c r="E995">
        <v>1</v>
      </c>
    </row>
    <row r="996" spans="1:5" x14ac:dyDescent="0.25">
      <c r="A996" t="s">
        <v>10870</v>
      </c>
      <c r="B996" t="s">
        <v>72</v>
      </c>
      <c r="C996" t="s">
        <v>167</v>
      </c>
      <c r="D996" t="s">
        <v>9872</v>
      </c>
      <c r="E996">
        <v>6</v>
      </c>
    </row>
    <row r="997" spans="1:5" x14ac:dyDescent="0.25">
      <c r="A997" t="s">
        <v>10871</v>
      </c>
      <c r="B997" t="s">
        <v>72</v>
      </c>
      <c r="C997" t="s">
        <v>167</v>
      </c>
      <c r="D997" t="s">
        <v>9874</v>
      </c>
      <c r="E997">
        <v>99</v>
      </c>
    </row>
    <row r="998" spans="1:5" x14ac:dyDescent="0.25">
      <c r="A998" t="s">
        <v>10872</v>
      </c>
      <c r="B998" t="s">
        <v>72</v>
      </c>
      <c r="C998" t="s">
        <v>167</v>
      </c>
      <c r="D998" t="s">
        <v>9880</v>
      </c>
      <c r="E998">
        <v>1</v>
      </c>
    </row>
    <row r="999" spans="1:5" x14ac:dyDescent="0.25">
      <c r="A999" t="s">
        <v>10873</v>
      </c>
      <c r="B999" t="s">
        <v>72</v>
      </c>
      <c r="C999" t="s">
        <v>167</v>
      </c>
      <c r="D999" t="s">
        <v>9886</v>
      </c>
      <c r="E999">
        <v>102</v>
      </c>
    </row>
    <row r="1000" spans="1:5" x14ac:dyDescent="0.25">
      <c r="A1000" t="s">
        <v>10874</v>
      </c>
      <c r="B1000" t="s">
        <v>72</v>
      </c>
      <c r="C1000" t="s">
        <v>167</v>
      </c>
      <c r="D1000" t="s">
        <v>9888</v>
      </c>
      <c r="E1000">
        <v>327</v>
      </c>
    </row>
    <row r="1001" spans="1:5" x14ac:dyDescent="0.25">
      <c r="A1001" t="s">
        <v>10875</v>
      </c>
      <c r="B1001" t="s">
        <v>72</v>
      </c>
      <c r="C1001" t="s">
        <v>167</v>
      </c>
      <c r="D1001" t="s">
        <v>9892</v>
      </c>
      <c r="E1001">
        <v>3</v>
      </c>
    </row>
    <row r="1002" spans="1:5" x14ac:dyDescent="0.25">
      <c r="A1002" t="s">
        <v>10876</v>
      </c>
      <c r="B1002" t="s">
        <v>72</v>
      </c>
      <c r="C1002" t="s">
        <v>167</v>
      </c>
      <c r="D1002" t="s">
        <v>9902</v>
      </c>
      <c r="E1002">
        <v>1</v>
      </c>
    </row>
    <row r="1003" spans="1:5" x14ac:dyDescent="0.25">
      <c r="A1003" t="s">
        <v>10877</v>
      </c>
      <c r="B1003" t="s">
        <v>72</v>
      </c>
      <c r="C1003" t="s">
        <v>168</v>
      </c>
      <c r="D1003" t="s">
        <v>9840</v>
      </c>
      <c r="E1003">
        <v>1</v>
      </c>
    </row>
    <row r="1004" spans="1:5" x14ac:dyDescent="0.25">
      <c r="A1004" t="s">
        <v>10878</v>
      </c>
      <c r="B1004" t="s">
        <v>72</v>
      </c>
      <c r="C1004" t="s">
        <v>168</v>
      </c>
      <c r="D1004" t="s">
        <v>9854</v>
      </c>
      <c r="E1004">
        <v>1</v>
      </c>
    </row>
    <row r="1005" spans="1:5" x14ac:dyDescent="0.25">
      <c r="A1005" t="s">
        <v>10879</v>
      </c>
      <c r="B1005" t="s">
        <v>72</v>
      </c>
      <c r="C1005" t="s">
        <v>168</v>
      </c>
      <c r="D1005" t="s">
        <v>9862</v>
      </c>
      <c r="E1005">
        <v>1</v>
      </c>
    </row>
    <row r="1006" spans="1:5" x14ac:dyDescent="0.25">
      <c r="A1006" t="s">
        <v>10880</v>
      </c>
      <c r="B1006" t="s">
        <v>72</v>
      </c>
      <c r="C1006" t="s">
        <v>168</v>
      </c>
      <c r="D1006" t="s">
        <v>9872</v>
      </c>
      <c r="E1006">
        <v>2</v>
      </c>
    </row>
    <row r="1007" spans="1:5" x14ac:dyDescent="0.25">
      <c r="A1007" t="s">
        <v>10881</v>
      </c>
      <c r="B1007" t="s">
        <v>72</v>
      </c>
      <c r="C1007" t="s">
        <v>168</v>
      </c>
      <c r="D1007" t="s">
        <v>9874</v>
      </c>
      <c r="E1007">
        <v>51</v>
      </c>
    </row>
    <row r="1008" spans="1:5" x14ac:dyDescent="0.25">
      <c r="A1008" t="s">
        <v>10882</v>
      </c>
      <c r="B1008" t="s">
        <v>72</v>
      </c>
      <c r="C1008" t="s">
        <v>168</v>
      </c>
      <c r="D1008" t="s">
        <v>9886</v>
      </c>
      <c r="E1008">
        <v>53</v>
      </c>
    </row>
    <row r="1009" spans="1:5" x14ac:dyDescent="0.25">
      <c r="A1009" t="s">
        <v>10883</v>
      </c>
      <c r="B1009" t="s">
        <v>72</v>
      </c>
      <c r="C1009" t="s">
        <v>168</v>
      </c>
      <c r="D1009" t="s">
        <v>9888</v>
      </c>
      <c r="E1009">
        <v>199</v>
      </c>
    </row>
    <row r="1010" spans="1:5" x14ac:dyDescent="0.25">
      <c r="A1010" t="s">
        <v>10884</v>
      </c>
      <c r="B1010" t="s">
        <v>72</v>
      </c>
      <c r="C1010" t="s">
        <v>168</v>
      </c>
      <c r="D1010" t="s">
        <v>9910</v>
      </c>
      <c r="E1010">
        <v>1</v>
      </c>
    </row>
    <row r="1011" spans="1:5" x14ac:dyDescent="0.25">
      <c r="A1011" t="s">
        <v>10885</v>
      </c>
      <c r="B1011" t="s">
        <v>72</v>
      </c>
      <c r="C1011" t="s">
        <v>168</v>
      </c>
      <c r="D1011" t="s">
        <v>9912</v>
      </c>
      <c r="E1011">
        <v>1</v>
      </c>
    </row>
    <row r="1012" spans="1:5" x14ac:dyDescent="0.25">
      <c r="A1012" t="s">
        <v>10886</v>
      </c>
      <c r="B1012" t="s">
        <v>72</v>
      </c>
      <c r="C1012" t="s">
        <v>168</v>
      </c>
      <c r="D1012" t="s">
        <v>9914</v>
      </c>
      <c r="E1012">
        <v>1</v>
      </c>
    </row>
    <row r="1013" spans="1:5" x14ac:dyDescent="0.25">
      <c r="A1013" t="s">
        <v>10887</v>
      </c>
      <c r="B1013" t="s">
        <v>72</v>
      </c>
      <c r="C1013" t="s">
        <v>168</v>
      </c>
      <c r="D1013" t="s">
        <v>9918</v>
      </c>
      <c r="E1013">
        <v>1</v>
      </c>
    </row>
    <row r="1014" spans="1:5" x14ac:dyDescent="0.25">
      <c r="A1014" t="s">
        <v>10888</v>
      </c>
      <c r="B1014" t="s">
        <v>72</v>
      </c>
      <c r="C1014" t="s">
        <v>169</v>
      </c>
      <c r="D1014" t="s">
        <v>9838</v>
      </c>
      <c r="E1014">
        <v>1</v>
      </c>
    </row>
    <row r="1015" spans="1:5" x14ac:dyDescent="0.25">
      <c r="A1015" t="s">
        <v>10889</v>
      </c>
      <c r="B1015" t="s">
        <v>72</v>
      </c>
      <c r="C1015" t="s">
        <v>169</v>
      </c>
      <c r="D1015" t="s">
        <v>9840</v>
      </c>
      <c r="E1015">
        <v>2</v>
      </c>
    </row>
    <row r="1016" spans="1:5" x14ac:dyDescent="0.25">
      <c r="A1016" t="s">
        <v>10890</v>
      </c>
      <c r="B1016" t="s">
        <v>72</v>
      </c>
      <c r="C1016" t="s">
        <v>169</v>
      </c>
      <c r="D1016" t="s">
        <v>9844</v>
      </c>
      <c r="E1016">
        <v>1</v>
      </c>
    </row>
    <row r="1017" spans="1:5" x14ac:dyDescent="0.25">
      <c r="A1017" t="s">
        <v>10891</v>
      </c>
      <c r="B1017" t="s">
        <v>72</v>
      </c>
      <c r="C1017" t="s">
        <v>169</v>
      </c>
      <c r="D1017" t="s">
        <v>9854</v>
      </c>
      <c r="E1017">
        <v>9</v>
      </c>
    </row>
    <row r="1018" spans="1:5" x14ac:dyDescent="0.25">
      <c r="A1018" t="s">
        <v>10892</v>
      </c>
      <c r="B1018" t="s">
        <v>72</v>
      </c>
      <c r="C1018" t="s">
        <v>169</v>
      </c>
      <c r="D1018" t="s">
        <v>9860</v>
      </c>
      <c r="E1018">
        <v>2</v>
      </c>
    </row>
    <row r="1019" spans="1:5" x14ac:dyDescent="0.25">
      <c r="A1019" t="s">
        <v>10893</v>
      </c>
      <c r="B1019" t="s">
        <v>72</v>
      </c>
      <c r="C1019" t="s">
        <v>169</v>
      </c>
      <c r="D1019" t="s">
        <v>9866</v>
      </c>
      <c r="E1019">
        <v>1</v>
      </c>
    </row>
    <row r="1020" spans="1:5" x14ac:dyDescent="0.25">
      <c r="A1020" t="s">
        <v>10894</v>
      </c>
      <c r="B1020" t="s">
        <v>72</v>
      </c>
      <c r="C1020" t="s">
        <v>169</v>
      </c>
      <c r="D1020" t="s">
        <v>9868</v>
      </c>
      <c r="E1020">
        <v>2</v>
      </c>
    </row>
    <row r="1021" spans="1:5" x14ac:dyDescent="0.25">
      <c r="A1021" t="s">
        <v>10895</v>
      </c>
      <c r="B1021" t="s">
        <v>72</v>
      </c>
      <c r="C1021" t="s">
        <v>169</v>
      </c>
      <c r="D1021" t="s">
        <v>9870</v>
      </c>
      <c r="E1021">
        <v>1</v>
      </c>
    </row>
    <row r="1022" spans="1:5" x14ac:dyDescent="0.25">
      <c r="A1022" t="s">
        <v>10896</v>
      </c>
      <c r="B1022" t="s">
        <v>72</v>
      </c>
      <c r="C1022" t="s">
        <v>169</v>
      </c>
      <c r="D1022" t="s">
        <v>9872</v>
      </c>
      <c r="E1022">
        <v>17</v>
      </c>
    </row>
    <row r="1023" spans="1:5" x14ac:dyDescent="0.25">
      <c r="A1023" t="s">
        <v>10897</v>
      </c>
      <c r="B1023" t="s">
        <v>72</v>
      </c>
      <c r="C1023" t="s">
        <v>169</v>
      </c>
      <c r="D1023" t="s">
        <v>9874</v>
      </c>
      <c r="E1023">
        <v>144</v>
      </c>
    </row>
    <row r="1024" spans="1:5" x14ac:dyDescent="0.25">
      <c r="A1024" t="s">
        <v>10898</v>
      </c>
      <c r="B1024" t="s">
        <v>72</v>
      </c>
      <c r="C1024" t="s">
        <v>169</v>
      </c>
      <c r="D1024" t="s">
        <v>9878</v>
      </c>
      <c r="E1024">
        <v>2</v>
      </c>
    </row>
    <row r="1025" spans="1:5" x14ac:dyDescent="0.25">
      <c r="A1025" t="s">
        <v>10899</v>
      </c>
      <c r="B1025" t="s">
        <v>72</v>
      </c>
      <c r="C1025" t="s">
        <v>169</v>
      </c>
      <c r="D1025" t="s">
        <v>9880</v>
      </c>
      <c r="E1025">
        <v>2</v>
      </c>
    </row>
    <row r="1026" spans="1:5" x14ac:dyDescent="0.25">
      <c r="A1026" t="s">
        <v>10900</v>
      </c>
      <c r="B1026" t="s">
        <v>72</v>
      </c>
      <c r="C1026" t="s">
        <v>169</v>
      </c>
      <c r="D1026" t="s">
        <v>9886</v>
      </c>
      <c r="E1026">
        <v>152</v>
      </c>
    </row>
    <row r="1027" spans="1:5" x14ac:dyDescent="0.25">
      <c r="A1027" t="s">
        <v>10901</v>
      </c>
      <c r="B1027" t="s">
        <v>72</v>
      </c>
      <c r="C1027" t="s">
        <v>169</v>
      </c>
      <c r="D1027" t="s">
        <v>9888</v>
      </c>
      <c r="E1027">
        <v>508</v>
      </c>
    </row>
    <row r="1028" spans="1:5" x14ac:dyDescent="0.25">
      <c r="A1028" t="s">
        <v>10902</v>
      </c>
      <c r="B1028" t="s">
        <v>72</v>
      </c>
      <c r="C1028" t="s">
        <v>169</v>
      </c>
      <c r="D1028" t="s">
        <v>9892</v>
      </c>
      <c r="E1028">
        <v>3</v>
      </c>
    </row>
    <row r="1029" spans="1:5" x14ac:dyDescent="0.25">
      <c r="A1029" t="s">
        <v>10903</v>
      </c>
      <c r="B1029" t="s">
        <v>72</v>
      </c>
      <c r="C1029" t="s">
        <v>169</v>
      </c>
      <c r="D1029" t="s">
        <v>9910</v>
      </c>
      <c r="E1029">
        <v>1</v>
      </c>
    </row>
    <row r="1030" spans="1:5" x14ac:dyDescent="0.25">
      <c r="A1030" t="s">
        <v>10904</v>
      </c>
      <c r="B1030" t="s">
        <v>72</v>
      </c>
      <c r="C1030" t="s">
        <v>169</v>
      </c>
      <c r="D1030" t="s">
        <v>9912</v>
      </c>
      <c r="E1030">
        <v>1</v>
      </c>
    </row>
    <row r="1031" spans="1:5" x14ac:dyDescent="0.25">
      <c r="A1031" t="s">
        <v>10905</v>
      </c>
      <c r="B1031" t="s">
        <v>72</v>
      </c>
      <c r="C1031" t="s">
        <v>169</v>
      </c>
      <c r="D1031" t="s">
        <v>9914</v>
      </c>
      <c r="E1031">
        <v>1</v>
      </c>
    </row>
    <row r="1032" spans="1:5" x14ac:dyDescent="0.25">
      <c r="A1032" t="s">
        <v>10906</v>
      </c>
      <c r="B1032" t="s">
        <v>72</v>
      </c>
      <c r="C1032" t="s">
        <v>169</v>
      </c>
      <c r="D1032" t="s">
        <v>9926</v>
      </c>
      <c r="E1032">
        <v>4</v>
      </c>
    </row>
    <row r="1033" spans="1:5" x14ac:dyDescent="0.25">
      <c r="A1033" t="s">
        <v>10907</v>
      </c>
      <c r="B1033" t="s">
        <v>72</v>
      </c>
      <c r="C1033" t="s">
        <v>170</v>
      </c>
      <c r="D1033" t="s">
        <v>9854</v>
      </c>
      <c r="E1033">
        <v>2</v>
      </c>
    </row>
    <row r="1034" spans="1:5" x14ac:dyDescent="0.25">
      <c r="A1034" t="s">
        <v>10908</v>
      </c>
      <c r="B1034" t="s">
        <v>72</v>
      </c>
      <c r="C1034" t="s">
        <v>170</v>
      </c>
      <c r="D1034" t="s">
        <v>9858</v>
      </c>
      <c r="E1034">
        <v>1</v>
      </c>
    </row>
    <row r="1035" spans="1:5" x14ac:dyDescent="0.25">
      <c r="A1035" t="s">
        <v>10909</v>
      </c>
      <c r="B1035" t="s">
        <v>72</v>
      </c>
      <c r="C1035" t="s">
        <v>170</v>
      </c>
      <c r="D1035" t="s">
        <v>9860</v>
      </c>
      <c r="E1035">
        <v>1</v>
      </c>
    </row>
    <row r="1036" spans="1:5" x14ac:dyDescent="0.25">
      <c r="A1036" t="s">
        <v>10910</v>
      </c>
      <c r="B1036" t="s">
        <v>72</v>
      </c>
      <c r="C1036" t="s">
        <v>170</v>
      </c>
      <c r="D1036" t="s">
        <v>9862</v>
      </c>
      <c r="E1036">
        <v>1</v>
      </c>
    </row>
    <row r="1037" spans="1:5" x14ac:dyDescent="0.25">
      <c r="A1037" t="s">
        <v>10911</v>
      </c>
      <c r="B1037" t="s">
        <v>72</v>
      </c>
      <c r="C1037" t="s">
        <v>170</v>
      </c>
      <c r="D1037" t="s">
        <v>9872</v>
      </c>
      <c r="E1037">
        <v>4</v>
      </c>
    </row>
    <row r="1038" spans="1:5" x14ac:dyDescent="0.25">
      <c r="A1038" t="s">
        <v>10912</v>
      </c>
      <c r="B1038" t="s">
        <v>72</v>
      </c>
      <c r="C1038" t="s">
        <v>170</v>
      </c>
      <c r="D1038" t="s">
        <v>9874</v>
      </c>
      <c r="E1038">
        <v>76</v>
      </c>
    </row>
    <row r="1039" spans="1:5" x14ac:dyDescent="0.25">
      <c r="A1039" t="s">
        <v>10913</v>
      </c>
      <c r="B1039" t="s">
        <v>72</v>
      </c>
      <c r="C1039" t="s">
        <v>170</v>
      </c>
      <c r="D1039" t="s">
        <v>9880</v>
      </c>
      <c r="E1039">
        <v>1</v>
      </c>
    </row>
    <row r="1040" spans="1:5" x14ac:dyDescent="0.25">
      <c r="A1040" t="s">
        <v>10914</v>
      </c>
      <c r="B1040" t="s">
        <v>72</v>
      </c>
      <c r="C1040" t="s">
        <v>170</v>
      </c>
      <c r="D1040" t="s">
        <v>9886</v>
      </c>
      <c r="E1040">
        <v>81</v>
      </c>
    </row>
    <row r="1041" spans="1:5" x14ac:dyDescent="0.25">
      <c r="A1041" t="s">
        <v>10915</v>
      </c>
      <c r="B1041" t="s">
        <v>72</v>
      </c>
      <c r="C1041" t="s">
        <v>170</v>
      </c>
      <c r="D1041" t="s">
        <v>9888</v>
      </c>
      <c r="E1041">
        <v>272</v>
      </c>
    </row>
    <row r="1042" spans="1:5" x14ac:dyDescent="0.25">
      <c r="A1042" t="s">
        <v>10916</v>
      </c>
      <c r="B1042" t="s">
        <v>72</v>
      </c>
      <c r="C1042" t="s">
        <v>170</v>
      </c>
      <c r="D1042" t="s">
        <v>9892</v>
      </c>
      <c r="E1042">
        <v>1</v>
      </c>
    </row>
    <row r="1043" spans="1:5" x14ac:dyDescent="0.25">
      <c r="A1043" t="s">
        <v>10917</v>
      </c>
      <c r="B1043" t="s">
        <v>72</v>
      </c>
      <c r="C1043" t="s">
        <v>170</v>
      </c>
      <c r="D1043" t="s">
        <v>9894</v>
      </c>
      <c r="E1043">
        <v>2</v>
      </c>
    </row>
    <row r="1044" spans="1:5" x14ac:dyDescent="0.25">
      <c r="A1044" t="s">
        <v>10918</v>
      </c>
      <c r="B1044" t="s">
        <v>72</v>
      </c>
      <c r="C1044" t="s">
        <v>170</v>
      </c>
      <c r="D1044" t="s">
        <v>9910</v>
      </c>
      <c r="E1044">
        <v>2</v>
      </c>
    </row>
    <row r="1045" spans="1:5" x14ac:dyDescent="0.25">
      <c r="A1045" t="s">
        <v>10919</v>
      </c>
      <c r="B1045" t="s">
        <v>72</v>
      </c>
      <c r="C1045" t="s">
        <v>170</v>
      </c>
      <c r="D1045" t="s">
        <v>9926</v>
      </c>
      <c r="E1045">
        <v>2</v>
      </c>
    </row>
    <row r="1046" spans="1:5" x14ac:dyDescent="0.25">
      <c r="A1046" t="s">
        <v>10920</v>
      </c>
      <c r="B1046" t="s">
        <v>72</v>
      </c>
      <c r="C1046" t="s">
        <v>171</v>
      </c>
      <c r="D1046" t="s">
        <v>9840</v>
      </c>
      <c r="E1046">
        <v>2</v>
      </c>
    </row>
    <row r="1047" spans="1:5" x14ac:dyDescent="0.25">
      <c r="A1047" t="s">
        <v>10921</v>
      </c>
      <c r="B1047" t="s">
        <v>72</v>
      </c>
      <c r="C1047" t="s">
        <v>171</v>
      </c>
      <c r="D1047" t="s">
        <v>9854</v>
      </c>
      <c r="E1047">
        <v>3</v>
      </c>
    </row>
    <row r="1048" spans="1:5" x14ac:dyDescent="0.25">
      <c r="A1048" t="s">
        <v>10922</v>
      </c>
      <c r="B1048" t="s">
        <v>72</v>
      </c>
      <c r="C1048" t="s">
        <v>171</v>
      </c>
      <c r="D1048" t="s">
        <v>9856</v>
      </c>
      <c r="E1048">
        <v>2</v>
      </c>
    </row>
    <row r="1049" spans="1:5" x14ac:dyDescent="0.25">
      <c r="A1049" t="s">
        <v>10923</v>
      </c>
      <c r="B1049" t="s">
        <v>72</v>
      </c>
      <c r="C1049" t="s">
        <v>171</v>
      </c>
      <c r="D1049" t="s">
        <v>9860</v>
      </c>
      <c r="E1049">
        <v>1</v>
      </c>
    </row>
    <row r="1050" spans="1:5" x14ac:dyDescent="0.25">
      <c r="A1050" t="s">
        <v>10924</v>
      </c>
      <c r="B1050" t="s">
        <v>72</v>
      </c>
      <c r="C1050" t="s">
        <v>171</v>
      </c>
      <c r="D1050" t="s">
        <v>9870</v>
      </c>
      <c r="E1050">
        <v>1</v>
      </c>
    </row>
    <row r="1051" spans="1:5" x14ac:dyDescent="0.25">
      <c r="A1051" t="s">
        <v>10925</v>
      </c>
      <c r="B1051" t="s">
        <v>72</v>
      </c>
      <c r="C1051" t="s">
        <v>171</v>
      </c>
      <c r="D1051" t="s">
        <v>9872</v>
      </c>
      <c r="E1051">
        <v>7</v>
      </c>
    </row>
    <row r="1052" spans="1:5" x14ac:dyDescent="0.25">
      <c r="A1052" t="s">
        <v>10926</v>
      </c>
      <c r="B1052" t="s">
        <v>72</v>
      </c>
      <c r="C1052" t="s">
        <v>171</v>
      </c>
      <c r="D1052" t="s">
        <v>9874</v>
      </c>
      <c r="E1052">
        <v>90</v>
      </c>
    </row>
    <row r="1053" spans="1:5" x14ac:dyDescent="0.25">
      <c r="A1053" t="s">
        <v>10927</v>
      </c>
      <c r="B1053" t="s">
        <v>72</v>
      </c>
      <c r="C1053" t="s">
        <v>171</v>
      </c>
      <c r="D1053" t="s">
        <v>9878</v>
      </c>
      <c r="E1053">
        <v>2</v>
      </c>
    </row>
    <row r="1054" spans="1:5" x14ac:dyDescent="0.25">
      <c r="A1054" t="s">
        <v>10928</v>
      </c>
      <c r="B1054" t="s">
        <v>72</v>
      </c>
      <c r="C1054" t="s">
        <v>171</v>
      </c>
      <c r="D1054" t="s">
        <v>9880</v>
      </c>
      <c r="E1054">
        <v>2</v>
      </c>
    </row>
    <row r="1055" spans="1:5" x14ac:dyDescent="0.25">
      <c r="A1055" t="s">
        <v>10929</v>
      </c>
      <c r="B1055" t="s">
        <v>72</v>
      </c>
      <c r="C1055" t="s">
        <v>171</v>
      </c>
      <c r="D1055" t="s">
        <v>9884</v>
      </c>
      <c r="E1055">
        <v>1</v>
      </c>
    </row>
    <row r="1056" spans="1:5" x14ac:dyDescent="0.25">
      <c r="A1056" t="s">
        <v>10930</v>
      </c>
      <c r="B1056" t="s">
        <v>72</v>
      </c>
      <c r="C1056" t="s">
        <v>171</v>
      </c>
      <c r="D1056" t="s">
        <v>9886</v>
      </c>
      <c r="E1056">
        <v>94</v>
      </c>
    </row>
    <row r="1057" spans="1:5" x14ac:dyDescent="0.25">
      <c r="A1057" t="s">
        <v>10931</v>
      </c>
      <c r="B1057" t="s">
        <v>72</v>
      </c>
      <c r="C1057" t="s">
        <v>171</v>
      </c>
      <c r="D1057" t="s">
        <v>9888</v>
      </c>
      <c r="E1057">
        <v>330</v>
      </c>
    </row>
    <row r="1058" spans="1:5" x14ac:dyDescent="0.25">
      <c r="A1058" t="s">
        <v>10932</v>
      </c>
      <c r="B1058" t="s">
        <v>72</v>
      </c>
      <c r="C1058" t="s">
        <v>171</v>
      </c>
      <c r="D1058" t="s">
        <v>9892</v>
      </c>
      <c r="E1058">
        <v>1</v>
      </c>
    </row>
    <row r="1059" spans="1:5" x14ac:dyDescent="0.25">
      <c r="A1059" t="s">
        <v>10933</v>
      </c>
      <c r="B1059" t="s">
        <v>72</v>
      </c>
      <c r="C1059" t="s">
        <v>171</v>
      </c>
      <c r="D1059" t="s">
        <v>9894</v>
      </c>
      <c r="E1059">
        <v>1</v>
      </c>
    </row>
    <row r="1060" spans="1:5" x14ac:dyDescent="0.25">
      <c r="A1060" t="s">
        <v>10934</v>
      </c>
      <c r="B1060" t="s">
        <v>72</v>
      </c>
      <c r="C1060" t="s">
        <v>171</v>
      </c>
      <c r="D1060" t="s">
        <v>9900</v>
      </c>
      <c r="E1060">
        <v>1</v>
      </c>
    </row>
    <row r="1061" spans="1:5" x14ac:dyDescent="0.25">
      <c r="A1061" t="s">
        <v>10935</v>
      </c>
      <c r="B1061" t="s">
        <v>72</v>
      </c>
      <c r="C1061" t="s">
        <v>171</v>
      </c>
      <c r="D1061" t="s">
        <v>9906</v>
      </c>
      <c r="E1061">
        <v>1</v>
      </c>
    </row>
    <row r="1062" spans="1:5" x14ac:dyDescent="0.25">
      <c r="A1062" t="s">
        <v>10936</v>
      </c>
      <c r="B1062" t="s">
        <v>72</v>
      </c>
      <c r="C1062" t="s">
        <v>171</v>
      </c>
      <c r="D1062" t="s">
        <v>9910</v>
      </c>
      <c r="E1062">
        <v>1</v>
      </c>
    </row>
    <row r="1063" spans="1:5" x14ac:dyDescent="0.25">
      <c r="A1063" t="s">
        <v>10937</v>
      </c>
      <c r="B1063" t="s">
        <v>72</v>
      </c>
      <c r="C1063" t="s">
        <v>171</v>
      </c>
      <c r="D1063" t="s">
        <v>9914</v>
      </c>
      <c r="E1063">
        <v>2</v>
      </c>
    </row>
    <row r="1064" spans="1:5" x14ac:dyDescent="0.25">
      <c r="A1064" t="s">
        <v>10938</v>
      </c>
      <c r="B1064" t="s">
        <v>72</v>
      </c>
      <c r="C1064" t="s">
        <v>171</v>
      </c>
      <c r="D1064" t="s">
        <v>9920</v>
      </c>
      <c r="E1064">
        <v>1</v>
      </c>
    </row>
    <row r="1065" spans="1:5" x14ac:dyDescent="0.25">
      <c r="A1065" t="s">
        <v>10939</v>
      </c>
      <c r="B1065" t="s">
        <v>72</v>
      </c>
      <c r="C1065" t="s">
        <v>171</v>
      </c>
      <c r="D1065" t="s">
        <v>9926</v>
      </c>
      <c r="E1065">
        <v>2</v>
      </c>
    </row>
    <row r="1066" spans="1:5" x14ac:dyDescent="0.25">
      <c r="A1066" t="s">
        <v>10940</v>
      </c>
      <c r="B1066" t="s">
        <v>72</v>
      </c>
      <c r="C1066" t="s">
        <v>172</v>
      </c>
      <c r="D1066" t="s">
        <v>9872</v>
      </c>
      <c r="E1066">
        <v>2</v>
      </c>
    </row>
    <row r="1067" spans="1:5" x14ac:dyDescent="0.25">
      <c r="A1067" t="s">
        <v>10941</v>
      </c>
      <c r="B1067" t="s">
        <v>72</v>
      </c>
      <c r="C1067" t="s">
        <v>172</v>
      </c>
      <c r="D1067" t="s">
        <v>9874</v>
      </c>
      <c r="E1067">
        <v>38</v>
      </c>
    </row>
    <row r="1068" spans="1:5" x14ac:dyDescent="0.25">
      <c r="A1068" t="s">
        <v>10942</v>
      </c>
      <c r="B1068" t="s">
        <v>72</v>
      </c>
      <c r="C1068" t="s">
        <v>172</v>
      </c>
      <c r="D1068" t="s">
        <v>9884</v>
      </c>
      <c r="E1068">
        <v>1</v>
      </c>
    </row>
    <row r="1069" spans="1:5" x14ac:dyDescent="0.25">
      <c r="A1069" t="s">
        <v>10943</v>
      </c>
      <c r="B1069" t="s">
        <v>72</v>
      </c>
      <c r="C1069" t="s">
        <v>172</v>
      </c>
      <c r="D1069" t="s">
        <v>9886</v>
      </c>
      <c r="E1069">
        <v>41</v>
      </c>
    </row>
    <row r="1070" spans="1:5" x14ac:dyDescent="0.25">
      <c r="A1070" t="s">
        <v>10944</v>
      </c>
      <c r="B1070" t="s">
        <v>72</v>
      </c>
      <c r="C1070" t="s">
        <v>172</v>
      </c>
      <c r="D1070" t="s">
        <v>9888</v>
      </c>
      <c r="E1070">
        <v>111</v>
      </c>
    </row>
    <row r="1071" spans="1:5" x14ac:dyDescent="0.25">
      <c r="A1071" t="s">
        <v>10945</v>
      </c>
      <c r="B1071" t="s">
        <v>72</v>
      </c>
      <c r="C1071" t="s">
        <v>172</v>
      </c>
      <c r="D1071" t="s">
        <v>9902</v>
      </c>
      <c r="E1071">
        <v>1</v>
      </c>
    </row>
    <row r="1072" spans="1:5" x14ac:dyDescent="0.25">
      <c r="A1072" t="s">
        <v>10946</v>
      </c>
      <c r="B1072" t="s">
        <v>72</v>
      </c>
      <c r="C1072" t="s">
        <v>172</v>
      </c>
      <c r="D1072" t="s">
        <v>9910</v>
      </c>
      <c r="E1072">
        <v>1</v>
      </c>
    </row>
    <row r="1073" spans="1:5" x14ac:dyDescent="0.25">
      <c r="A1073" t="s">
        <v>10947</v>
      </c>
      <c r="B1073" t="s">
        <v>72</v>
      </c>
      <c r="C1073" t="s">
        <v>173</v>
      </c>
      <c r="D1073" t="s">
        <v>9840</v>
      </c>
      <c r="E1073">
        <v>3</v>
      </c>
    </row>
    <row r="1074" spans="1:5" x14ac:dyDescent="0.25">
      <c r="A1074" t="s">
        <v>10948</v>
      </c>
      <c r="B1074" t="s">
        <v>72</v>
      </c>
      <c r="C1074" t="s">
        <v>173</v>
      </c>
      <c r="D1074" t="s">
        <v>9844</v>
      </c>
      <c r="E1074">
        <v>2</v>
      </c>
    </row>
    <row r="1075" spans="1:5" x14ac:dyDescent="0.25">
      <c r="A1075" t="s">
        <v>10949</v>
      </c>
      <c r="B1075" t="s">
        <v>72</v>
      </c>
      <c r="C1075" t="s">
        <v>173</v>
      </c>
      <c r="D1075" t="s">
        <v>9854</v>
      </c>
      <c r="E1075">
        <v>1</v>
      </c>
    </row>
    <row r="1076" spans="1:5" x14ac:dyDescent="0.25">
      <c r="A1076" t="s">
        <v>10950</v>
      </c>
      <c r="B1076" t="s">
        <v>72</v>
      </c>
      <c r="C1076" t="s">
        <v>173</v>
      </c>
      <c r="D1076" t="s">
        <v>9868</v>
      </c>
      <c r="E1076">
        <v>1</v>
      </c>
    </row>
    <row r="1077" spans="1:5" x14ac:dyDescent="0.25">
      <c r="A1077" t="s">
        <v>10951</v>
      </c>
      <c r="B1077" t="s">
        <v>72</v>
      </c>
      <c r="C1077" t="s">
        <v>173</v>
      </c>
      <c r="D1077" t="s">
        <v>9872</v>
      </c>
      <c r="E1077">
        <v>7</v>
      </c>
    </row>
    <row r="1078" spans="1:5" x14ac:dyDescent="0.25">
      <c r="A1078" t="s">
        <v>10952</v>
      </c>
      <c r="B1078" t="s">
        <v>72</v>
      </c>
      <c r="C1078" t="s">
        <v>173</v>
      </c>
      <c r="D1078" t="s">
        <v>9874</v>
      </c>
      <c r="E1078">
        <v>98</v>
      </c>
    </row>
    <row r="1079" spans="1:5" x14ac:dyDescent="0.25">
      <c r="A1079" t="s">
        <v>10953</v>
      </c>
      <c r="B1079" t="s">
        <v>72</v>
      </c>
      <c r="C1079" t="s">
        <v>173</v>
      </c>
      <c r="D1079" t="s">
        <v>9878</v>
      </c>
      <c r="E1079">
        <v>3</v>
      </c>
    </row>
    <row r="1080" spans="1:5" x14ac:dyDescent="0.25">
      <c r="A1080" t="s">
        <v>10954</v>
      </c>
      <c r="B1080" t="s">
        <v>72</v>
      </c>
      <c r="C1080" t="s">
        <v>173</v>
      </c>
      <c r="D1080" t="s">
        <v>9884</v>
      </c>
      <c r="E1080">
        <v>1</v>
      </c>
    </row>
    <row r="1081" spans="1:5" x14ac:dyDescent="0.25">
      <c r="A1081" t="s">
        <v>10955</v>
      </c>
      <c r="B1081" t="s">
        <v>72</v>
      </c>
      <c r="C1081" t="s">
        <v>173</v>
      </c>
      <c r="D1081" t="s">
        <v>9886</v>
      </c>
      <c r="E1081">
        <v>108</v>
      </c>
    </row>
    <row r="1082" spans="1:5" x14ac:dyDescent="0.25">
      <c r="A1082" t="s">
        <v>10956</v>
      </c>
      <c r="B1082" t="s">
        <v>72</v>
      </c>
      <c r="C1082" t="s">
        <v>173</v>
      </c>
      <c r="D1082" t="s">
        <v>9888</v>
      </c>
      <c r="E1082">
        <v>336</v>
      </c>
    </row>
    <row r="1083" spans="1:5" x14ac:dyDescent="0.25">
      <c r="A1083" t="s">
        <v>10957</v>
      </c>
      <c r="B1083" t="s">
        <v>72</v>
      </c>
      <c r="C1083" t="s">
        <v>173</v>
      </c>
      <c r="D1083" t="s">
        <v>9892</v>
      </c>
      <c r="E1083">
        <v>2</v>
      </c>
    </row>
    <row r="1084" spans="1:5" x14ac:dyDescent="0.25">
      <c r="A1084" t="s">
        <v>10958</v>
      </c>
      <c r="B1084" t="s">
        <v>72</v>
      </c>
      <c r="C1084" t="s">
        <v>173</v>
      </c>
      <c r="D1084" t="s">
        <v>9894</v>
      </c>
      <c r="E1084">
        <v>1</v>
      </c>
    </row>
    <row r="1085" spans="1:5" x14ac:dyDescent="0.25">
      <c r="A1085" t="s">
        <v>10959</v>
      </c>
      <c r="B1085" t="s">
        <v>72</v>
      </c>
      <c r="C1085" t="s">
        <v>173</v>
      </c>
      <c r="D1085" t="s">
        <v>9902</v>
      </c>
      <c r="E1085">
        <v>4</v>
      </c>
    </row>
    <row r="1086" spans="1:5" x14ac:dyDescent="0.25">
      <c r="A1086" t="s">
        <v>10960</v>
      </c>
      <c r="B1086" t="s">
        <v>72</v>
      </c>
      <c r="C1086" t="s">
        <v>173</v>
      </c>
      <c r="D1086" t="s">
        <v>9906</v>
      </c>
      <c r="E1086">
        <v>2</v>
      </c>
    </row>
    <row r="1087" spans="1:5" x14ac:dyDescent="0.25">
      <c r="A1087" t="s">
        <v>10961</v>
      </c>
      <c r="B1087" t="s">
        <v>72</v>
      </c>
      <c r="C1087" t="s">
        <v>173</v>
      </c>
      <c r="D1087" t="s">
        <v>9910</v>
      </c>
      <c r="E1087">
        <v>1</v>
      </c>
    </row>
    <row r="1088" spans="1:5" x14ac:dyDescent="0.25">
      <c r="A1088" t="s">
        <v>10962</v>
      </c>
      <c r="B1088" t="s">
        <v>72</v>
      </c>
      <c r="C1088" t="s">
        <v>173</v>
      </c>
      <c r="D1088" t="s">
        <v>9914</v>
      </c>
      <c r="E1088">
        <v>2</v>
      </c>
    </row>
    <row r="1089" spans="1:5" x14ac:dyDescent="0.25">
      <c r="A1089" t="s">
        <v>10963</v>
      </c>
      <c r="B1089" t="s">
        <v>72</v>
      </c>
      <c r="C1089" t="s">
        <v>173</v>
      </c>
      <c r="D1089" t="s">
        <v>9926</v>
      </c>
      <c r="E1089">
        <v>2</v>
      </c>
    </row>
    <row r="1090" spans="1:5" x14ac:dyDescent="0.25">
      <c r="A1090" t="s">
        <v>10964</v>
      </c>
      <c r="B1090" t="s">
        <v>72</v>
      </c>
      <c r="C1090" t="s">
        <v>174</v>
      </c>
      <c r="D1090" t="s">
        <v>9854</v>
      </c>
      <c r="E1090">
        <v>1</v>
      </c>
    </row>
    <row r="1091" spans="1:5" x14ac:dyDescent="0.25">
      <c r="A1091" t="s">
        <v>10965</v>
      </c>
      <c r="B1091" t="s">
        <v>72</v>
      </c>
      <c r="C1091" t="s">
        <v>174</v>
      </c>
      <c r="D1091" t="s">
        <v>9860</v>
      </c>
      <c r="E1091">
        <v>1</v>
      </c>
    </row>
    <row r="1092" spans="1:5" x14ac:dyDescent="0.25">
      <c r="A1092" t="s">
        <v>10966</v>
      </c>
      <c r="B1092" t="s">
        <v>72</v>
      </c>
      <c r="C1092" t="s">
        <v>174</v>
      </c>
      <c r="D1092" t="s">
        <v>9868</v>
      </c>
      <c r="E1092">
        <v>2</v>
      </c>
    </row>
    <row r="1093" spans="1:5" x14ac:dyDescent="0.25">
      <c r="A1093" t="s">
        <v>10967</v>
      </c>
      <c r="B1093" t="s">
        <v>72</v>
      </c>
      <c r="C1093" t="s">
        <v>174</v>
      </c>
      <c r="D1093" t="s">
        <v>9870</v>
      </c>
      <c r="E1093">
        <v>1</v>
      </c>
    </row>
    <row r="1094" spans="1:5" x14ac:dyDescent="0.25">
      <c r="A1094" t="s">
        <v>10968</v>
      </c>
      <c r="B1094" t="s">
        <v>72</v>
      </c>
      <c r="C1094" t="s">
        <v>174</v>
      </c>
      <c r="D1094" t="s">
        <v>9872</v>
      </c>
      <c r="E1094">
        <v>4</v>
      </c>
    </row>
    <row r="1095" spans="1:5" x14ac:dyDescent="0.25">
      <c r="A1095" t="s">
        <v>10969</v>
      </c>
      <c r="B1095" t="s">
        <v>72</v>
      </c>
      <c r="C1095" t="s">
        <v>174</v>
      </c>
      <c r="D1095" t="s">
        <v>9874</v>
      </c>
      <c r="E1095">
        <v>67</v>
      </c>
    </row>
    <row r="1096" spans="1:5" x14ac:dyDescent="0.25">
      <c r="A1096" t="s">
        <v>10970</v>
      </c>
      <c r="B1096" t="s">
        <v>72</v>
      </c>
      <c r="C1096" t="s">
        <v>174</v>
      </c>
      <c r="D1096" t="s">
        <v>9886</v>
      </c>
      <c r="E1096">
        <v>76</v>
      </c>
    </row>
    <row r="1097" spans="1:5" x14ac:dyDescent="0.25">
      <c r="A1097" t="s">
        <v>10971</v>
      </c>
      <c r="B1097" t="s">
        <v>72</v>
      </c>
      <c r="C1097" t="s">
        <v>174</v>
      </c>
      <c r="D1097" t="s">
        <v>9888</v>
      </c>
      <c r="E1097">
        <v>239</v>
      </c>
    </row>
    <row r="1098" spans="1:5" x14ac:dyDescent="0.25">
      <c r="A1098" t="s">
        <v>10972</v>
      </c>
      <c r="B1098" t="s">
        <v>72</v>
      </c>
      <c r="C1098" t="s">
        <v>174</v>
      </c>
      <c r="D1098" t="s">
        <v>9910</v>
      </c>
      <c r="E1098">
        <v>1</v>
      </c>
    </row>
    <row r="1099" spans="1:5" x14ac:dyDescent="0.25">
      <c r="A1099" t="s">
        <v>10973</v>
      </c>
      <c r="B1099" t="s">
        <v>72</v>
      </c>
      <c r="C1099" t="s">
        <v>174</v>
      </c>
      <c r="D1099" t="s">
        <v>9926</v>
      </c>
      <c r="E1099">
        <v>1</v>
      </c>
    </row>
    <row r="1100" spans="1:5" x14ac:dyDescent="0.25">
      <c r="A1100" t="s">
        <v>10974</v>
      </c>
      <c r="B1100" t="s">
        <v>72</v>
      </c>
      <c r="C1100" t="s">
        <v>175</v>
      </c>
      <c r="D1100" t="s">
        <v>9838</v>
      </c>
      <c r="E1100">
        <v>1</v>
      </c>
    </row>
    <row r="1101" spans="1:5" x14ac:dyDescent="0.25">
      <c r="A1101" t="s">
        <v>10975</v>
      </c>
      <c r="B1101" t="s">
        <v>72</v>
      </c>
      <c r="C1101" t="s">
        <v>175</v>
      </c>
      <c r="D1101" t="s">
        <v>9840</v>
      </c>
      <c r="E1101">
        <v>1</v>
      </c>
    </row>
    <row r="1102" spans="1:5" x14ac:dyDescent="0.25">
      <c r="A1102" t="s">
        <v>10976</v>
      </c>
      <c r="B1102" t="s">
        <v>72</v>
      </c>
      <c r="C1102" t="s">
        <v>175</v>
      </c>
      <c r="D1102" t="s">
        <v>9848</v>
      </c>
      <c r="E1102">
        <v>1</v>
      </c>
    </row>
    <row r="1103" spans="1:5" x14ac:dyDescent="0.25">
      <c r="A1103" t="s">
        <v>10977</v>
      </c>
      <c r="B1103" t="s">
        <v>72</v>
      </c>
      <c r="C1103" t="s">
        <v>175</v>
      </c>
      <c r="D1103" t="s">
        <v>9850</v>
      </c>
      <c r="E1103">
        <v>1</v>
      </c>
    </row>
    <row r="1104" spans="1:5" x14ac:dyDescent="0.25">
      <c r="A1104" t="s">
        <v>10978</v>
      </c>
      <c r="B1104" t="s">
        <v>72</v>
      </c>
      <c r="C1104" t="s">
        <v>175</v>
      </c>
      <c r="D1104" t="s">
        <v>9854</v>
      </c>
      <c r="E1104">
        <v>4</v>
      </c>
    </row>
    <row r="1105" spans="1:5" x14ac:dyDescent="0.25">
      <c r="A1105" t="s">
        <v>10979</v>
      </c>
      <c r="B1105" t="s">
        <v>72</v>
      </c>
      <c r="C1105" t="s">
        <v>175</v>
      </c>
      <c r="D1105" t="s">
        <v>9860</v>
      </c>
      <c r="E1105">
        <v>1</v>
      </c>
    </row>
    <row r="1106" spans="1:5" x14ac:dyDescent="0.25">
      <c r="A1106" t="s">
        <v>10980</v>
      </c>
      <c r="B1106" t="s">
        <v>72</v>
      </c>
      <c r="C1106" t="s">
        <v>175</v>
      </c>
      <c r="D1106" t="s">
        <v>9862</v>
      </c>
      <c r="E1106">
        <v>1</v>
      </c>
    </row>
    <row r="1107" spans="1:5" x14ac:dyDescent="0.25">
      <c r="A1107" t="s">
        <v>10981</v>
      </c>
      <c r="B1107" t="s">
        <v>72</v>
      </c>
      <c r="C1107" t="s">
        <v>175</v>
      </c>
      <c r="D1107" t="s">
        <v>9870</v>
      </c>
      <c r="E1107">
        <v>2</v>
      </c>
    </row>
    <row r="1108" spans="1:5" x14ac:dyDescent="0.25">
      <c r="A1108" t="s">
        <v>10982</v>
      </c>
      <c r="B1108" t="s">
        <v>72</v>
      </c>
      <c r="C1108" t="s">
        <v>175</v>
      </c>
      <c r="D1108" t="s">
        <v>9872</v>
      </c>
      <c r="E1108">
        <v>9</v>
      </c>
    </row>
    <row r="1109" spans="1:5" x14ac:dyDescent="0.25">
      <c r="A1109" t="s">
        <v>10983</v>
      </c>
      <c r="B1109" t="s">
        <v>72</v>
      </c>
      <c r="C1109" t="s">
        <v>175</v>
      </c>
      <c r="D1109" t="s">
        <v>9874</v>
      </c>
      <c r="E1109">
        <v>55</v>
      </c>
    </row>
    <row r="1110" spans="1:5" x14ac:dyDescent="0.25">
      <c r="A1110" t="s">
        <v>10984</v>
      </c>
      <c r="B1110" t="s">
        <v>72</v>
      </c>
      <c r="C1110" t="s">
        <v>175</v>
      </c>
      <c r="D1110" t="s">
        <v>9878</v>
      </c>
      <c r="E1110">
        <v>2</v>
      </c>
    </row>
    <row r="1111" spans="1:5" x14ac:dyDescent="0.25">
      <c r="A1111" t="s">
        <v>10985</v>
      </c>
      <c r="B1111" t="s">
        <v>72</v>
      </c>
      <c r="C1111" t="s">
        <v>175</v>
      </c>
      <c r="D1111" t="s">
        <v>9880</v>
      </c>
      <c r="E1111">
        <v>1</v>
      </c>
    </row>
    <row r="1112" spans="1:5" x14ac:dyDescent="0.25">
      <c r="A1112" t="s">
        <v>10986</v>
      </c>
      <c r="B1112" t="s">
        <v>72</v>
      </c>
      <c r="C1112" t="s">
        <v>175</v>
      </c>
      <c r="D1112" t="s">
        <v>9886</v>
      </c>
      <c r="E1112">
        <v>59</v>
      </c>
    </row>
    <row r="1113" spans="1:5" x14ac:dyDescent="0.25">
      <c r="A1113" t="s">
        <v>10987</v>
      </c>
      <c r="B1113" t="s">
        <v>72</v>
      </c>
      <c r="C1113" t="s">
        <v>175</v>
      </c>
      <c r="D1113" t="s">
        <v>9888</v>
      </c>
      <c r="E1113">
        <v>252</v>
      </c>
    </row>
    <row r="1114" spans="1:5" x14ac:dyDescent="0.25">
      <c r="A1114" t="s">
        <v>10988</v>
      </c>
      <c r="B1114" t="s">
        <v>72</v>
      </c>
      <c r="C1114" t="s">
        <v>175</v>
      </c>
      <c r="D1114" t="s">
        <v>9892</v>
      </c>
      <c r="E1114">
        <v>2</v>
      </c>
    </row>
    <row r="1115" spans="1:5" x14ac:dyDescent="0.25">
      <c r="A1115" t="s">
        <v>10989</v>
      </c>
      <c r="B1115" t="s">
        <v>72</v>
      </c>
      <c r="C1115" t="s">
        <v>175</v>
      </c>
      <c r="D1115" t="s">
        <v>9894</v>
      </c>
      <c r="E1115">
        <v>2</v>
      </c>
    </row>
    <row r="1116" spans="1:5" x14ac:dyDescent="0.25">
      <c r="A1116" t="s">
        <v>10990</v>
      </c>
      <c r="B1116" t="s">
        <v>72</v>
      </c>
      <c r="C1116" t="s">
        <v>175</v>
      </c>
      <c r="D1116" t="s">
        <v>9906</v>
      </c>
      <c r="E1116">
        <v>1</v>
      </c>
    </row>
    <row r="1117" spans="1:5" x14ac:dyDescent="0.25">
      <c r="A1117" t="s">
        <v>10991</v>
      </c>
      <c r="B1117" t="s">
        <v>72</v>
      </c>
      <c r="C1117" t="s">
        <v>175</v>
      </c>
      <c r="D1117" t="s">
        <v>9910</v>
      </c>
      <c r="E1117">
        <v>1</v>
      </c>
    </row>
    <row r="1118" spans="1:5" x14ac:dyDescent="0.25">
      <c r="A1118" t="s">
        <v>10992</v>
      </c>
      <c r="B1118" t="s">
        <v>72</v>
      </c>
      <c r="C1118" t="s">
        <v>175</v>
      </c>
      <c r="D1118" t="s">
        <v>9912</v>
      </c>
      <c r="E1118">
        <v>1</v>
      </c>
    </row>
    <row r="1119" spans="1:5" x14ac:dyDescent="0.25">
      <c r="A1119" t="s">
        <v>10993</v>
      </c>
      <c r="B1119" t="s">
        <v>72</v>
      </c>
      <c r="C1119" t="s">
        <v>175</v>
      </c>
      <c r="D1119" t="s">
        <v>9914</v>
      </c>
      <c r="E1119">
        <v>1</v>
      </c>
    </row>
    <row r="1120" spans="1:5" x14ac:dyDescent="0.25">
      <c r="A1120" t="s">
        <v>10994</v>
      </c>
      <c r="B1120" t="s">
        <v>72</v>
      </c>
      <c r="C1120" t="s">
        <v>175</v>
      </c>
      <c r="D1120" t="s">
        <v>9918</v>
      </c>
      <c r="E1120">
        <v>1</v>
      </c>
    </row>
    <row r="1121" spans="1:5" x14ac:dyDescent="0.25">
      <c r="A1121" t="s">
        <v>10995</v>
      </c>
      <c r="B1121" t="s">
        <v>72</v>
      </c>
      <c r="C1121" t="s">
        <v>175</v>
      </c>
      <c r="D1121" t="s">
        <v>9926</v>
      </c>
      <c r="E1121">
        <v>5</v>
      </c>
    </row>
    <row r="1122" spans="1:5" x14ac:dyDescent="0.25">
      <c r="A1122" t="s">
        <v>10996</v>
      </c>
      <c r="B1122" t="s">
        <v>72</v>
      </c>
      <c r="C1122" t="s">
        <v>176</v>
      </c>
      <c r="D1122" t="s">
        <v>9836</v>
      </c>
      <c r="E1122">
        <v>1</v>
      </c>
    </row>
    <row r="1123" spans="1:5" x14ac:dyDescent="0.25">
      <c r="A1123" t="s">
        <v>10997</v>
      </c>
      <c r="B1123" t="s">
        <v>72</v>
      </c>
      <c r="C1123" t="s">
        <v>176</v>
      </c>
      <c r="D1123" t="s">
        <v>9840</v>
      </c>
      <c r="E1123">
        <v>3</v>
      </c>
    </row>
    <row r="1124" spans="1:5" x14ac:dyDescent="0.25">
      <c r="A1124" t="s">
        <v>10998</v>
      </c>
      <c r="B1124" t="s">
        <v>72</v>
      </c>
      <c r="C1124" t="s">
        <v>176</v>
      </c>
      <c r="D1124" t="s">
        <v>9844</v>
      </c>
      <c r="E1124">
        <v>2</v>
      </c>
    </row>
    <row r="1125" spans="1:5" x14ac:dyDescent="0.25">
      <c r="A1125" t="s">
        <v>10999</v>
      </c>
      <c r="B1125" t="s">
        <v>72</v>
      </c>
      <c r="C1125" t="s">
        <v>176</v>
      </c>
      <c r="D1125" t="s">
        <v>9848</v>
      </c>
      <c r="E1125">
        <v>2</v>
      </c>
    </row>
    <row r="1126" spans="1:5" x14ac:dyDescent="0.25">
      <c r="A1126" t="s">
        <v>11000</v>
      </c>
      <c r="B1126" t="s">
        <v>72</v>
      </c>
      <c r="C1126" t="s">
        <v>176</v>
      </c>
      <c r="D1126" t="s">
        <v>9854</v>
      </c>
      <c r="E1126">
        <v>14</v>
      </c>
    </row>
    <row r="1127" spans="1:5" x14ac:dyDescent="0.25">
      <c r="A1127" t="s">
        <v>11001</v>
      </c>
      <c r="B1127" t="s">
        <v>72</v>
      </c>
      <c r="C1127" t="s">
        <v>176</v>
      </c>
      <c r="D1127" t="s">
        <v>9856</v>
      </c>
      <c r="E1127">
        <v>1</v>
      </c>
    </row>
    <row r="1128" spans="1:5" x14ac:dyDescent="0.25">
      <c r="A1128" t="s">
        <v>11002</v>
      </c>
      <c r="B1128" t="s">
        <v>72</v>
      </c>
      <c r="C1128" t="s">
        <v>176</v>
      </c>
      <c r="D1128" t="s">
        <v>9858</v>
      </c>
      <c r="E1128">
        <v>1</v>
      </c>
    </row>
    <row r="1129" spans="1:5" x14ac:dyDescent="0.25">
      <c r="A1129" t="s">
        <v>11003</v>
      </c>
      <c r="B1129" t="s">
        <v>72</v>
      </c>
      <c r="C1129" t="s">
        <v>176</v>
      </c>
      <c r="D1129" t="s">
        <v>9860</v>
      </c>
      <c r="E1129">
        <v>3</v>
      </c>
    </row>
    <row r="1130" spans="1:5" x14ac:dyDescent="0.25">
      <c r="A1130" t="s">
        <v>11004</v>
      </c>
      <c r="B1130" t="s">
        <v>72</v>
      </c>
      <c r="C1130" t="s">
        <v>176</v>
      </c>
      <c r="D1130" t="s">
        <v>9862</v>
      </c>
      <c r="E1130">
        <v>3</v>
      </c>
    </row>
    <row r="1131" spans="1:5" x14ac:dyDescent="0.25">
      <c r="A1131" t="s">
        <v>11005</v>
      </c>
      <c r="B1131" t="s">
        <v>72</v>
      </c>
      <c r="C1131" t="s">
        <v>176</v>
      </c>
      <c r="D1131" t="s">
        <v>9868</v>
      </c>
      <c r="E1131">
        <v>1</v>
      </c>
    </row>
    <row r="1132" spans="1:5" x14ac:dyDescent="0.25">
      <c r="A1132" t="s">
        <v>11006</v>
      </c>
      <c r="B1132" t="s">
        <v>72</v>
      </c>
      <c r="C1132" t="s">
        <v>176</v>
      </c>
      <c r="D1132" t="s">
        <v>9870</v>
      </c>
      <c r="E1132">
        <v>1</v>
      </c>
    </row>
    <row r="1133" spans="1:5" x14ac:dyDescent="0.25">
      <c r="A1133" t="s">
        <v>11007</v>
      </c>
      <c r="B1133" t="s">
        <v>72</v>
      </c>
      <c r="C1133" t="s">
        <v>176</v>
      </c>
      <c r="D1133" t="s">
        <v>9872</v>
      </c>
      <c r="E1133">
        <v>25</v>
      </c>
    </row>
    <row r="1134" spans="1:5" x14ac:dyDescent="0.25">
      <c r="A1134" t="s">
        <v>11008</v>
      </c>
      <c r="B1134" t="s">
        <v>72</v>
      </c>
      <c r="C1134" t="s">
        <v>176</v>
      </c>
      <c r="D1134" t="s">
        <v>9874</v>
      </c>
      <c r="E1134">
        <v>225</v>
      </c>
    </row>
    <row r="1135" spans="1:5" x14ac:dyDescent="0.25">
      <c r="A1135" t="s">
        <v>11009</v>
      </c>
      <c r="B1135" t="s">
        <v>72</v>
      </c>
      <c r="C1135" t="s">
        <v>176</v>
      </c>
      <c r="D1135" t="s">
        <v>9878</v>
      </c>
      <c r="E1135">
        <v>2</v>
      </c>
    </row>
    <row r="1136" spans="1:5" x14ac:dyDescent="0.25">
      <c r="A1136" t="s">
        <v>11010</v>
      </c>
      <c r="B1136" t="s">
        <v>72</v>
      </c>
      <c r="C1136" t="s">
        <v>176</v>
      </c>
      <c r="D1136" t="s">
        <v>9884</v>
      </c>
      <c r="E1136">
        <v>2</v>
      </c>
    </row>
    <row r="1137" spans="1:5" x14ac:dyDescent="0.25">
      <c r="A1137" t="s">
        <v>11011</v>
      </c>
      <c r="B1137" t="s">
        <v>72</v>
      </c>
      <c r="C1137" t="s">
        <v>176</v>
      </c>
      <c r="D1137" t="s">
        <v>9886</v>
      </c>
      <c r="E1137">
        <v>260</v>
      </c>
    </row>
    <row r="1138" spans="1:5" x14ac:dyDescent="0.25">
      <c r="A1138" t="s">
        <v>11012</v>
      </c>
      <c r="B1138" t="s">
        <v>72</v>
      </c>
      <c r="C1138" t="s">
        <v>176</v>
      </c>
      <c r="D1138" t="s">
        <v>9888</v>
      </c>
      <c r="E1138">
        <v>678</v>
      </c>
    </row>
    <row r="1139" spans="1:5" x14ac:dyDescent="0.25">
      <c r="A1139" t="s">
        <v>11013</v>
      </c>
      <c r="B1139" t="s">
        <v>72</v>
      </c>
      <c r="C1139" t="s">
        <v>176</v>
      </c>
      <c r="D1139" t="s">
        <v>9890</v>
      </c>
      <c r="E1139">
        <v>1</v>
      </c>
    </row>
    <row r="1140" spans="1:5" x14ac:dyDescent="0.25">
      <c r="A1140" t="s">
        <v>11014</v>
      </c>
      <c r="B1140" t="s">
        <v>72</v>
      </c>
      <c r="C1140" t="s">
        <v>176</v>
      </c>
      <c r="D1140" t="s">
        <v>9892</v>
      </c>
      <c r="E1140">
        <v>4</v>
      </c>
    </row>
    <row r="1141" spans="1:5" x14ac:dyDescent="0.25">
      <c r="A1141" t="s">
        <v>11015</v>
      </c>
      <c r="B1141" t="s">
        <v>72</v>
      </c>
      <c r="C1141" t="s">
        <v>176</v>
      </c>
      <c r="D1141" t="s">
        <v>9894</v>
      </c>
      <c r="E1141">
        <v>5</v>
      </c>
    </row>
    <row r="1142" spans="1:5" x14ac:dyDescent="0.25">
      <c r="A1142" t="s">
        <v>11016</v>
      </c>
      <c r="B1142" t="s">
        <v>72</v>
      </c>
      <c r="C1142" t="s">
        <v>176</v>
      </c>
      <c r="D1142" t="s">
        <v>9902</v>
      </c>
      <c r="E1142">
        <v>1</v>
      </c>
    </row>
    <row r="1143" spans="1:5" x14ac:dyDescent="0.25">
      <c r="A1143" t="s">
        <v>11017</v>
      </c>
      <c r="B1143" t="s">
        <v>72</v>
      </c>
      <c r="C1143" t="s">
        <v>176</v>
      </c>
      <c r="D1143" t="s">
        <v>9910</v>
      </c>
      <c r="E1143">
        <v>3</v>
      </c>
    </row>
    <row r="1144" spans="1:5" x14ac:dyDescent="0.25">
      <c r="A1144" t="s">
        <v>11018</v>
      </c>
      <c r="B1144" t="s">
        <v>72</v>
      </c>
      <c r="C1144" t="s">
        <v>176</v>
      </c>
      <c r="D1144" t="s">
        <v>9912</v>
      </c>
      <c r="E1144">
        <v>1</v>
      </c>
    </row>
    <row r="1145" spans="1:5" x14ac:dyDescent="0.25">
      <c r="A1145" t="s">
        <v>11019</v>
      </c>
      <c r="B1145" t="s">
        <v>72</v>
      </c>
      <c r="C1145" t="s">
        <v>176</v>
      </c>
      <c r="D1145" t="s">
        <v>9914</v>
      </c>
      <c r="E1145">
        <v>1</v>
      </c>
    </row>
    <row r="1146" spans="1:5" x14ac:dyDescent="0.25">
      <c r="A1146" t="s">
        <v>11020</v>
      </c>
      <c r="B1146" t="s">
        <v>72</v>
      </c>
      <c r="C1146" t="s">
        <v>176</v>
      </c>
      <c r="D1146" t="s">
        <v>9916</v>
      </c>
      <c r="E1146">
        <v>2</v>
      </c>
    </row>
    <row r="1147" spans="1:5" x14ac:dyDescent="0.25">
      <c r="A1147" t="s">
        <v>11021</v>
      </c>
      <c r="B1147" t="s">
        <v>72</v>
      </c>
      <c r="C1147" t="s">
        <v>176</v>
      </c>
      <c r="D1147" t="s">
        <v>9926</v>
      </c>
      <c r="E1147">
        <v>10</v>
      </c>
    </row>
    <row r="1148" spans="1:5" x14ac:dyDescent="0.25">
      <c r="A1148" t="s">
        <v>11022</v>
      </c>
      <c r="B1148" t="s">
        <v>72</v>
      </c>
      <c r="C1148" t="s">
        <v>177</v>
      </c>
      <c r="D1148" t="s">
        <v>9874</v>
      </c>
      <c r="E1148">
        <v>26</v>
      </c>
    </row>
    <row r="1149" spans="1:5" x14ac:dyDescent="0.25">
      <c r="A1149" t="s">
        <v>11023</v>
      </c>
      <c r="B1149" t="s">
        <v>72</v>
      </c>
      <c r="C1149" t="s">
        <v>177</v>
      </c>
      <c r="D1149" t="s">
        <v>9886</v>
      </c>
      <c r="E1149">
        <v>27</v>
      </c>
    </row>
    <row r="1150" spans="1:5" x14ac:dyDescent="0.25">
      <c r="A1150" t="s">
        <v>11024</v>
      </c>
      <c r="B1150" t="s">
        <v>72</v>
      </c>
      <c r="C1150" t="s">
        <v>177</v>
      </c>
      <c r="D1150" t="s">
        <v>9888</v>
      </c>
      <c r="E1150">
        <v>103</v>
      </c>
    </row>
    <row r="1151" spans="1:5" x14ac:dyDescent="0.25">
      <c r="A1151" t="s">
        <v>11025</v>
      </c>
      <c r="B1151" t="s">
        <v>72</v>
      </c>
      <c r="C1151" t="s">
        <v>178</v>
      </c>
      <c r="D1151" t="s">
        <v>9854</v>
      </c>
      <c r="E1151">
        <v>1</v>
      </c>
    </row>
    <row r="1152" spans="1:5" x14ac:dyDescent="0.25">
      <c r="A1152" t="s">
        <v>11026</v>
      </c>
      <c r="B1152" t="s">
        <v>72</v>
      </c>
      <c r="C1152" t="s">
        <v>178</v>
      </c>
      <c r="D1152" t="s">
        <v>9872</v>
      </c>
      <c r="E1152">
        <v>1</v>
      </c>
    </row>
    <row r="1153" spans="1:5" x14ac:dyDescent="0.25">
      <c r="A1153" t="s">
        <v>11027</v>
      </c>
      <c r="B1153" t="s">
        <v>72</v>
      </c>
      <c r="C1153" t="s">
        <v>178</v>
      </c>
      <c r="D1153" t="s">
        <v>9874</v>
      </c>
      <c r="E1153">
        <v>36</v>
      </c>
    </row>
    <row r="1154" spans="1:5" x14ac:dyDescent="0.25">
      <c r="A1154" t="s">
        <v>11028</v>
      </c>
      <c r="B1154" t="s">
        <v>72</v>
      </c>
      <c r="C1154" t="s">
        <v>178</v>
      </c>
      <c r="D1154" t="s">
        <v>9886</v>
      </c>
      <c r="E1154">
        <v>38</v>
      </c>
    </row>
    <row r="1155" spans="1:5" x14ac:dyDescent="0.25">
      <c r="A1155" t="s">
        <v>11029</v>
      </c>
      <c r="B1155" t="s">
        <v>72</v>
      </c>
      <c r="C1155" t="s">
        <v>178</v>
      </c>
      <c r="D1155" t="s">
        <v>9888</v>
      </c>
      <c r="E1155">
        <v>150</v>
      </c>
    </row>
    <row r="1156" spans="1:5" x14ac:dyDescent="0.25">
      <c r="A1156" t="s">
        <v>11030</v>
      </c>
      <c r="B1156" t="s">
        <v>72</v>
      </c>
      <c r="C1156" t="s">
        <v>178</v>
      </c>
      <c r="D1156" t="s">
        <v>9926</v>
      </c>
      <c r="E1156">
        <v>1</v>
      </c>
    </row>
    <row r="1157" spans="1:5" x14ac:dyDescent="0.25">
      <c r="A1157" t="s">
        <v>11031</v>
      </c>
      <c r="B1157" t="s">
        <v>72</v>
      </c>
      <c r="C1157" t="s">
        <v>179</v>
      </c>
      <c r="D1157" t="s">
        <v>9840</v>
      </c>
      <c r="E1157">
        <v>2</v>
      </c>
    </row>
    <row r="1158" spans="1:5" x14ac:dyDescent="0.25">
      <c r="A1158" t="s">
        <v>11032</v>
      </c>
      <c r="B1158" t="s">
        <v>72</v>
      </c>
      <c r="C1158" t="s">
        <v>179</v>
      </c>
      <c r="D1158" t="s">
        <v>9848</v>
      </c>
      <c r="E1158">
        <v>1</v>
      </c>
    </row>
    <row r="1159" spans="1:5" x14ac:dyDescent="0.25">
      <c r="A1159" t="s">
        <v>11033</v>
      </c>
      <c r="B1159" t="s">
        <v>72</v>
      </c>
      <c r="C1159" t="s">
        <v>179</v>
      </c>
      <c r="D1159" t="s">
        <v>9854</v>
      </c>
      <c r="E1159">
        <v>1</v>
      </c>
    </row>
    <row r="1160" spans="1:5" x14ac:dyDescent="0.25">
      <c r="A1160" t="s">
        <v>11034</v>
      </c>
      <c r="B1160" t="s">
        <v>72</v>
      </c>
      <c r="C1160" t="s">
        <v>179</v>
      </c>
      <c r="D1160" t="s">
        <v>9862</v>
      </c>
      <c r="E1160">
        <v>1</v>
      </c>
    </row>
    <row r="1161" spans="1:5" x14ac:dyDescent="0.25">
      <c r="A1161" t="s">
        <v>11035</v>
      </c>
      <c r="B1161" t="s">
        <v>72</v>
      </c>
      <c r="C1161" t="s">
        <v>179</v>
      </c>
      <c r="D1161" t="s">
        <v>9866</v>
      </c>
      <c r="E1161">
        <v>1</v>
      </c>
    </row>
    <row r="1162" spans="1:5" x14ac:dyDescent="0.25">
      <c r="A1162" t="s">
        <v>11036</v>
      </c>
      <c r="B1162" t="s">
        <v>72</v>
      </c>
      <c r="C1162" t="s">
        <v>179</v>
      </c>
      <c r="D1162" t="s">
        <v>9872</v>
      </c>
      <c r="E1162">
        <v>7</v>
      </c>
    </row>
    <row r="1163" spans="1:5" x14ac:dyDescent="0.25">
      <c r="A1163" t="s">
        <v>11037</v>
      </c>
      <c r="B1163" t="s">
        <v>72</v>
      </c>
      <c r="C1163" t="s">
        <v>179</v>
      </c>
      <c r="D1163" t="s">
        <v>9874</v>
      </c>
      <c r="E1163">
        <v>61</v>
      </c>
    </row>
    <row r="1164" spans="1:5" x14ac:dyDescent="0.25">
      <c r="A1164" t="s">
        <v>11038</v>
      </c>
      <c r="B1164" t="s">
        <v>72</v>
      </c>
      <c r="C1164" t="s">
        <v>179</v>
      </c>
      <c r="D1164" t="s">
        <v>9880</v>
      </c>
      <c r="E1164">
        <v>1</v>
      </c>
    </row>
    <row r="1165" spans="1:5" x14ac:dyDescent="0.25">
      <c r="A1165" t="s">
        <v>11039</v>
      </c>
      <c r="B1165" t="s">
        <v>72</v>
      </c>
      <c r="C1165" t="s">
        <v>179</v>
      </c>
      <c r="D1165" t="s">
        <v>9886</v>
      </c>
      <c r="E1165">
        <v>68</v>
      </c>
    </row>
    <row r="1166" spans="1:5" x14ac:dyDescent="0.25">
      <c r="A1166" t="s">
        <v>11040</v>
      </c>
      <c r="B1166" t="s">
        <v>72</v>
      </c>
      <c r="C1166" t="s">
        <v>179</v>
      </c>
      <c r="D1166" t="s">
        <v>9888</v>
      </c>
      <c r="E1166">
        <v>234</v>
      </c>
    </row>
    <row r="1167" spans="1:5" x14ac:dyDescent="0.25">
      <c r="A1167" t="s">
        <v>11041</v>
      </c>
      <c r="B1167" t="s">
        <v>72</v>
      </c>
      <c r="C1167" t="s">
        <v>179</v>
      </c>
      <c r="D1167" t="s">
        <v>9890</v>
      </c>
      <c r="E1167">
        <v>1</v>
      </c>
    </row>
    <row r="1168" spans="1:5" x14ac:dyDescent="0.25">
      <c r="A1168" t="s">
        <v>11042</v>
      </c>
      <c r="B1168" t="s">
        <v>72</v>
      </c>
      <c r="C1168" t="s">
        <v>179</v>
      </c>
      <c r="D1168" t="s">
        <v>9892</v>
      </c>
      <c r="E1168">
        <v>1</v>
      </c>
    </row>
    <row r="1169" spans="1:5" x14ac:dyDescent="0.25">
      <c r="A1169" t="s">
        <v>11043</v>
      </c>
      <c r="B1169" t="s">
        <v>72</v>
      </c>
      <c r="C1169" t="s">
        <v>179</v>
      </c>
      <c r="D1169" t="s">
        <v>9906</v>
      </c>
      <c r="E1169">
        <v>1</v>
      </c>
    </row>
    <row r="1170" spans="1:5" x14ac:dyDescent="0.25">
      <c r="A1170" t="s">
        <v>11044</v>
      </c>
      <c r="B1170" t="s">
        <v>72</v>
      </c>
      <c r="C1170" t="s">
        <v>179</v>
      </c>
      <c r="D1170" t="s">
        <v>9912</v>
      </c>
      <c r="E1170">
        <v>1</v>
      </c>
    </row>
    <row r="1171" spans="1:5" x14ac:dyDescent="0.25">
      <c r="A1171" t="s">
        <v>11045</v>
      </c>
      <c r="B1171" t="s">
        <v>72</v>
      </c>
      <c r="C1171" t="s">
        <v>179</v>
      </c>
      <c r="D1171" t="s">
        <v>9916</v>
      </c>
      <c r="E1171">
        <v>1</v>
      </c>
    </row>
    <row r="1172" spans="1:5" x14ac:dyDescent="0.25">
      <c r="A1172" t="s">
        <v>11046</v>
      </c>
      <c r="B1172" t="s">
        <v>72</v>
      </c>
      <c r="C1172" t="s">
        <v>179</v>
      </c>
      <c r="D1172" t="s">
        <v>9926</v>
      </c>
      <c r="E1172">
        <v>3</v>
      </c>
    </row>
    <row r="1173" spans="1:5" x14ac:dyDescent="0.25">
      <c r="A1173" t="s">
        <v>11047</v>
      </c>
      <c r="B1173" t="s">
        <v>72</v>
      </c>
      <c r="C1173" t="s">
        <v>180</v>
      </c>
      <c r="D1173" t="s">
        <v>9866</v>
      </c>
      <c r="E1173">
        <v>1</v>
      </c>
    </row>
    <row r="1174" spans="1:5" x14ac:dyDescent="0.25">
      <c r="A1174" t="s">
        <v>11048</v>
      </c>
      <c r="B1174" t="s">
        <v>72</v>
      </c>
      <c r="C1174" t="s">
        <v>180</v>
      </c>
      <c r="D1174" t="s">
        <v>9872</v>
      </c>
      <c r="E1174">
        <v>2</v>
      </c>
    </row>
    <row r="1175" spans="1:5" x14ac:dyDescent="0.25">
      <c r="A1175" t="s">
        <v>11049</v>
      </c>
      <c r="B1175" t="s">
        <v>72</v>
      </c>
      <c r="C1175" t="s">
        <v>180</v>
      </c>
      <c r="D1175" t="s">
        <v>9874</v>
      </c>
      <c r="E1175">
        <v>55</v>
      </c>
    </row>
    <row r="1176" spans="1:5" x14ac:dyDescent="0.25">
      <c r="A1176" t="s">
        <v>11050</v>
      </c>
      <c r="B1176" t="s">
        <v>72</v>
      </c>
      <c r="C1176" t="s">
        <v>180</v>
      </c>
      <c r="D1176" t="s">
        <v>9886</v>
      </c>
      <c r="E1176">
        <v>64</v>
      </c>
    </row>
    <row r="1177" spans="1:5" x14ac:dyDescent="0.25">
      <c r="A1177" t="s">
        <v>11051</v>
      </c>
      <c r="B1177" t="s">
        <v>72</v>
      </c>
      <c r="C1177" t="s">
        <v>180</v>
      </c>
      <c r="D1177" t="s">
        <v>9888</v>
      </c>
      <c r="E1177">
        <v>189</v>
      </c>
    </row>
    <row r="1178" spans="1:5" x14ac:dyDescent="0.25">
      <c r="A1178" t="s">
        <v>11052</v>
      </c>
      <c r="B1178" t="s">
        <v>72</v>
      </c>
      <c r="C1178" t="s">
        <v>180</v>
      </c>
      <c r="D1178" t="s">
        <v>9892</v>
      </c>
      <c r="E1178">
        <v>1</v>
      </c>
    </row>
    <row r="1179" spans="1:5" x14ac:dyDescent="0.25">
      <c r="A1179" t="s">
        <v>11053</v>
      </c>
      <c r="B1179" t="s">
        <v>72</v>
      </c>
      <c r="C1179" t="s">
        <v>180</v>
      </c>
      <c r="D1179" t="s">
        <v>9908</v>
      </c>
      <c r="E1179">
        <v>1</v>
      </c>
    </row>
    <row r="1180" spans="1:5" x14ac:dyDescent="0.25">
      <c r="A1180" t="s">
        <v>11054</v>
      </c>
      <c r="B1180" t="s">
        <v>72</v>
      </c>
      <c r="C1180" t="s">
        <v>181</v>
      </c>
      <c r="D1180" t="s">
        <v>9836</v>
      </c>
      <c r="E1180">
        <v>1</v>
      </c>
    </row>
    <row r="1181" spans="1:5" x14ac:dyDescent="0.25">
      <c r="A1181" t="s">
        <v>11055</v>
      </c>
      <c r="B1181" t="s">
        <v>72</v>
      </c>
      <c r="C1181" t="s">
        <v>181</v>
      </c>
      <c r="D1181" t="s">
        <v>9840</v>
      </c>
      <c r="E1181">
        <v>3</v>
      </c>
    </row>
    <row r="1182" spans="1:5" x14ac:dyDescent="0.25">
      <c r="A1182" t="s">
        <v>11056</v>
      </c>
      <c r="B1182" t="s">
        <v>72</v>
      </c>
      <c r="C1182" t="s">
        <v>181</v>
      </c>
      <c r="D1182" t="s">
        <v>9854</v>
      </c>
      <c r="E1182">
        <v>5</v>
      </c>
    </row>
    <row r="1183" spans="1:5" x14ac:dyDescent="0.25">
      <c r="A1183" t="s">
        <v>11057</v>
      </c>
      <c r="B1183" t="s">
        <v>72</v>
      </c>
      <c r="C1183" t="s">
        <v>181</v>
      </c>
      <c r="D1183" t="s">
        <v>9856</v>
      </c>
      <c r="E1183">
        <v>3</v>
      </c>
    </row>
    <row r="1184" spans="1:5" x14ac:dyDescent="0.25">
      <c r="A1184" t="s">
        <v>11058</v>
      </c>
      <c r="B1184" t="s">
        <v>72</v>
      </c>
      <c r="C1184" t="s">
        <v>181</v>
      </c>
      <c r="D1184" t="s">
        <v>9860</v>
      </c>
      <c r="E1184">
        <v>3</v>
      </c>
    </row>
    <row r="1185" spans="1:5" x14ac:dyDescent="0.25">
      <c r="A1185" t="s">
        <v>11059</v>
      </c>
      <c r="B1185" t="s">
        <v>72</v>
      </c>
      <c r="C1185" t="s">
        <v>181</v>
      </c>
      <c r="D1185" t="s">
        <v>9862</v>
      </c>
      <c r="E1185">
        <v>3</v>
      </c>
    </row>
    <row r="1186" spans="1:5" x14ac:dyDescent="0.25">
      <c r="A1186" t="s">
        <v>11060</v>
      </c>
      <c r="B1186" t="s">
        <v>72</v>
      </c>
      <c r="C1186" t="s">
        <v>181</v>
      </c>
      <c r="D1186" t="s">
        <v>9870</v>
      </c>
      <c r="E1186">
        <v>1</v>
      </c>
    </row>
    <row r="1187" spans="1:5" x14ac:dyDescent="0.25">
      <c r="A1187" t="s">
        <v>11061</v>
      </c>
      <c r="B1187" t="s">
        <v>72</v>
      </c>
      <c r="C1187" t="s">
        <v>181</v>
      </c>
      <c r="D1187" t="s">
        <v>9872</v>
      </c>
      <c r="E1187">
        <v>7</v>
      </c>
    </row>
    <row r="1188" spans="1:5" x14ac:dyDescent="0.25">
      <c r="A1188" t="s">
        <v>11062</v>
      </c>
      <c r="B1188" t="s">
        <v>72</v>
      </c>
      <c r="C1188" t="s">
        <v>181</v>
      </c>
      <c r="D1188" t="s">
        <v>9874</v>
      </c>
      <c r="E1188">
        <v>178</v>
      </c>
    </row>
    <row r="1189" spans="1:5" x14ac:dyDescent="0.25">
      <c r="A1189" t="s">
        <v>11063</v>
      </c>
      <c r="B1189" t="s">
        <v>72</v>
      </c>
      <c r="C1189" t="s">
        <v>181</v>
      </c>
      <c r="D1189" t="s">
        <v>9886</v>
      </c>
      <c r="E1189">
        <v>195</v>
      </c>
    </row>
    <row r="1190" spans="1:5" x14ac:dyDescent="0.25">
      <c r="A1190" t="s">
        <v>11064</v>
      </c>
      <c r="B1190" t="s">
        <v>72</v>
      </c>
      <c r="C1190" t="s">
        <v>181</v>
      </c>
      <c r="D1190" t="s">
        <v>9888</v>
      </c>
      <c r="E1190">
        <v>588</v>
      </c>
    </row>
    <row r="1191" spans="1:5" x14ac:dyDescent="0.25">
      <c r="A1191" t="s">
        <v>11065</v>
      </c>
      <c r="B1191" t="s">
        <v>72</v>
      </c>
      <c r="C1191" t="s">
        <v>181</v>
      </c>
      <c r="D1191" t="s">
        <v>9892</v>
      </c>
      <c r="E1191">
        <v>3</v>
      </c>
    </row>
    <row r="1192" spans="1:5" x14ac:dyDescent="0.25">
      <c r="A1192" t="s">
        <v>11066</v>
      </c>
      <c r="B1192" t="s">
        <v>72</v>
      </c>
      <c r="C1192" t="s">
        <v>181</v>
      </c>
      <c r="D1192" t="s">
        <v>9894</v>
      </c>
      <c r="E1192">
        <v>1</v>
      </c>
    </row>
    <row r="1193" spans="1:5" x14ac:dyDescent="0.25">
      <c r="A1193" t="s">
        <v>11067</v>
      </c>
      <c r="B1193" t="s">
        <v>72</v>
      </c>
      <c r="C1193" t="s">
        <v>181</v>
      </c>
      <c r="D1193" t="s">
        <v>9902</v>
      </c>
      <c r="E1193">
        <v>1</v>
      </c>
    </row>
    <row r="1194" spans="1:5" x14ac:dyDescent="0.25">
      <c r="A1194" t="s">
        <v>11068</v>
      </c>
      <c r="B1194" t="s">
        <v>72</v>
      </c>
      <c r="C1194" t="s">
        <v>181</v>
      </c>
      <c r="D1194" t="s">
        <v>9906</v>
      </c>
      <c r="E1194">
        <v>1</v>
      </c>
    </row>
    <row r="1195" spans="1:5" x14ac:dyDescent="0.25">
      <c r="A1195" t="s">
        <v>11069</v>
      </c>
      <c r="B1195" t="s">
        <v>72</v>
      </c>
      <c r="C1195" t="s">
        <v>181</v>
      </c>
      <c r="D1195" t="s">
        <v>9910</v>
      </c>
      <c r="E1195">
        <v>1</v>
      </c>
    </row>
    <row r="1196" spans="1:5" x14ac:dyDescent="0.25">
      <c r="A1196" t="s">
        <v>11070</v>
      </c>
      <c r="B1196" t="s">
        <v>72</v>
      </c>
      <c r="C1196" t="s">
        <v>181</v>
      </c>
      <c r="D1196" t="s">
        <v>9912</v>
      </c>
      <c r="E1196">
        <v>1</v>
      </c>
    </row>
    <row r="1197" spans="1:5" x14ac:dyDescent="0.25">
      <c r="A1197" t="s">
        <v>11071</v>
      </c>
      <c r="B1197" t="s">
        <v>72</v>
      </c>
      <c r="C1197" t="s">
        <v>181</v>
      </c>
      <c r="D1197" t="s">
        <v>9914</v>
      </c>
      <c r="E1197">
        <v>3</v>
      </c>
    </row>
    <row r="1198" spans="1:5" x14ac:dyDescent="0.25">
      <c r="A1198" t="s">
        <v>11072</v>
      </c>
      <c r="B1198" t="s">
        <v>72</v>
      </c>
      <c r="C1198" t="s">
        <v>181</v>
      </c>
      <c r="D1198" t="s">
        <v>9916</v>
      </c>
      <c r="E1198">
        <v>1</v>
      </c>
    </row>
    <row r="1199" spans="1:5" x14ac:dyDescent="0.25">
      <c r="A1199" t="s">
        <v>11073</v>
      </c>
      <c r="B1199" t="s">
        <v>72</v>
      </c>
      <c r="C1199" t="s">
        <v>181</v>
      </c>
      <c r="D1199" t="s">
        <v>9918</v>
      </c>
      <c r="E1199">
        <v>1</v>
      </c>
    </row>
    <row r="1200" spans="1:5" x14ac:dyDescent="0.25">
      <c r="A1200" t="s">
        <v>11074</v>
      </c>
      <c r="B1200" t="s">
        <v>72</v>
      </c>
      <c r="C1200" t="s">
        <v>181</v>
      </c>
      <c r="D1200" t="s">
        <v>9922</v>
      </c>
      <c r="E1200">
        <v>1</v>
      </c>
    </row>
    <row r="1201" spans="1:5" x14ac:dyDescent="0.25">
      <c r="A1201" t="s">
        <v>11075</v>
      </c>
      <c r="B1201" t="s">
        <v>72</v>
      </c>
      <c r="C1201" t="s">
        <v>181</v>
      </c>
      <c r="D1201" t="s">
        <v>9926</v>
      </c>
      <c r="E1201">
        <v>3</v>
      </c>
    </row>
    <row r="1202" spans="1:5" x14ac:dyDescent="0.25">
      <c r="A1202" t="s">
        <v>11076</v>
      </c>
      <c r="B1202" t="s">
        <v>72</v>
      </c>
      <c r="C1202" t="s">
        <v>182</v>
      </c>
      <c r="D1202" t="s">
        <v>9840</v>
      </c>
      <c r="E1202">
        <v>5</v>
      </c>
    </row>
    <row r="1203" spans="1:5" x14ac:dyDescent="0.25">
      <c r="A1203" t="s">
        <v>11077</v>
      </c>
      <c r="B1203" t="s">
        <v>72</v>
      </c>
      <c r="C1203" t="s">
        <v>182</v>
      </c>
      <c r="D1203" t="s">
        <v>9844</v>
      </c>
      <c r="E1203">
        <v>1</v>
      </c>
    </row>
    <row r="1204" spans="1:5" x14ac:dyDescent="0.25">
      <c r="A1204" t="s">
        <v>11078</v>
      </c>
      <c r="B1204" t="s">
        <v>72</v>
      </c>
      <c r="C1204" t="s">
        <v>182</v>
      </c>
      <c r="D1204" t="s">
        <v>9850</v>
      </c>
      <c r="E1204">
        <v>1</v>
      </c>
    </row>
    <row r="1205" spans="1:5" x14ac:dyDescent="0.25">
      <c r="A1205" t="s">
        <v>11079</v>
      </c>
      <c r="B1205" t="s">
        <v>72</v>
      </c>
      <c r="C1205" t="s">
        <v>182</v>
      </c>
      <c r="D1205" t="s">
        <v>9854</v>
      </c>
      <c r="E1205">
        <v>5</v>
      </c>
    </row>
    <row r="1206" spans="1:5" x14ac:dyDescent="0.25">
      <c r="A1206" t="s">
        <v>11080</v>
      </c>
      <c r="B1206" t="s">
        <v>72</v>
      </c>
      <c r="C1206" t="s">
        <v>182</v>
      </c>
      <c r="D1206" t="s">
        <v>9858</v>
      </c>
      <c r="E1206">
        <v>1</v>
      </c>
    </row>
    <row r="1207" spans="1:5" x14ac:dyDescent="0.25">
      <c r="A1207" t="s">
        <v>11081</v>
      </c>
      <c r="B1207" t="s">
        <v>72</v>
      </c>
      <c r="C1207" t="s">
        <v>182</v>
      </c>
      <c r="D1207" t="s">
        <v>9860</v>
      </c>
      <c r="E1207">
        <v>1</v>
      </c>
    </row>
    <row r="1208" spans="1:5" x14ac:dyDescent="0.25">
      <c r="A1208" t="s">
        <v>11082</v>
      </c>
      <c r="B1208" t="s">
        <v>72</v>
      </c>
      <c r="C1208" t="s">
        <v>182</v>
      </c>
      <c r="D1208" t="s">
        <v>9862</v>
      </c>
      <c r="E1208">
        <v>2</v>
      </c>
    </row>
    <row r="1209" spans="1:5" x14ac:dyDescent="0.25">
      <c r="A1209" t="s">
        <v>11083</v>
      </c>
      <c r="B1209" t="s">
        <v>72</v>
      </c>
      <c r="C1209" t="s">
        <v>182</v>
      </c>
      <c r="D1209" t="s">
        <v>9868</v>
      </c>
      <c r="E1209">
        <v>1</v>
      </c>
    </row>
    <row r="1210" spans="1:5" x14ac:dyDescent="0.25">
      <c r="A1210" t="s">
        <v>11084</v>
      </c>
      <c r="B1210" t="s">
        <v>72</v>
      </c>
      <c r="C1210" t="s">
        <v>182</v>
      </c>
      <c r="D1210" t="s">
        <v>9872</v>
      </c>
      <c r="E1210">
        <v>16</v>
      </c>
    </row>
    <row r="1211" spans="1:5" x14ac:dyDescent="0.25">
      <c r="A1211" t="s">
        <v>11085</v>
      </c>
      <c r="B1211" t="s">
        <v>72</v>
      </c>
      <c r="C1211" t="s">
        <v>182</v>
      </c>
      <c r="D1211" t="s">
        <v>9874</v>
      </c>
      <c r="E1211">
        <v>194</v>
      </c>
    </row>
    <row r="1212" spans="1:5" x14ac:dyDescent="0.25">
      <c r="A1212" t="s">
        <v>11086</v>
      </c>
      <c r="B1212" t="s">
        <v>72</v>
      </c>
      <c r="C1212" t="s">
        <v>182</v>
      </c>
      <c r="D1212" t="s">
        <v>9878</v>
      </c>
      <c r="E1212">
        <v>1</v>
      </c>
    </row>
    <row r="1213" spans="1:5" x14ac:dyDescent="0.25">
      <c r="A1213" t="s">
        <v>11087</v>
      </c>
      <c r="B1213" t="s">
        <v>72</v>
      </c>
      <c r="C1213" t="s">
        <v>182</v>
      </c>
      <c r="D1213" t="s">
        <v>9880</v>
      </c>
      <c r="E1213">
        <v>1</v>
      </c>
    </row>
    <row r="1214" spans="1:5" x14ac:dyDescent="0.25">
      <c r="A1214" t="s">
        <v>11088</v>
      </c>
      <c r="B1214" t="s">
        <v>72</v>
      </c>
      <c r="C1214" t="s">
        <v>182</v>
      </c>
      <c r="D1214" t="s">
        <v>9884</v>
      </c>
      <c r="E1214">
        <v>2</v>
      </c>
    </row>
    <row r="1215" spans="1:5" x14ac:dyDescent="0.25">
      <c r="A1215" t="s">
        <v>11089</v>
      </c>
      <c r="B1215" t="s">
        <v>72</v>
      </c>
      <c r="C1215" t="s">
        <v>182</v>
      </c>
      <c r="D1215" t="s">
        <v>9886</v>
      </c>
      <c r="E1215">
        <v>205</v>
      </c>
    </row>
    <row r="1216" spans="1:5" x14ac:dyDescent="0.25">
      <c r="A1216" t="s">
        <v>11090</v>
      </c>
      <c r="B1216" t="s">
        <v>72</v>
      </c>
      <c r="C1216" t="s">
        <v>182</v>
      </c>
      <c r="D1216" t="s">
        <v>9888</v>
      </c>
      <c r="E1216">
        <v>882</v>
      </c>
    </row>
    <row r="1217" spans="1:5" x14ac:dyDescent="0.25">
      <c r="A1217" t="s">
        <v>11091</v>
      </c>
      <c r="B1217" t="s">
        <v>72</v>
      </c>
      <c r="C1217" t="s">
        <v>182</v>
      </c>
      <c r="D1217" t="s">
        <v>9892</v>
      </c>
      <c r="E1217">
        <v>4</v>
      </c>
    </row>
    <row r="1218" spans="1:5" x14ac:dyDescent="0.25">
      <c r="A1218" t="s">
        <v>11092</v>
      </c>
      <c r="B1218" t="s">
        <v>72</v>
      </c>
      <c r="C1218" t="s">
        <v>182</v>
      </c>
      <c r="D1218" t="s">
        <v>9904</v>
      </c>
      <c r="E1218">
        <v>1</v>
      </c>
    </row>
    <row r="1219" spans="1:5" x14ac:dyDescent="0.25">
      <c r="A1219" t="s">
        <v>11093</v>
      </c>
      <c r="B1219" t="s">
        <v>72</v>
      </c>
      <c r="C1219" t="s">
        <v>182</v>
      </c>
      <c r="D1219" t="s">
        <v>9910</v>
      </c>
      <c r="E1219">
        <v>2</v>
      </c>
    </row>
    <row r="1220" spans="1:5" x14ac:dyDescent="0.25">
      <c r="A1220" t="s">
        <v>11094</v>
      </c>
      <c r="B1220" t="s">
        <v>72</v>
      </c>
      <c r="C1220" t="s">
        <v>182</v>
      </c>
      <c r="D1220" t="s">
        <v>9914</v>
      </c>
      <c r="E1220">
        <v>6</v>
      </c>
    </row>
    <row r="1221" spans="1:5" x14ac:dyDescent="0.25">
      <c r="A1221" t="s">
        <v>11095</v>
      </c>
      <c r="B1221" t="s">
        <v>72</v>
      </c>
      <c r="C1221" t="s">
        <v>182</v>
      </c>
      <c r="D1221" t="s">
        <v>9918</v>
      </c>
      <c r="E1221">
        <v>1</v>
      </c>
    </row>
    <row r="1222" spans="1:5" x14ac:dyDescent="0.25">
      <c r="A1222" t="s">
        <v>11096</v>
      </c>
      <c r="B1222" t="s">
        <v>72</v>
      </c>
      <c r="C1222" t="s">
        <v>182</v>
      </c>
      <c r="D1222" t="s">
        <v>9926</v>
      </c>
      <c r="E1222">
        <v>5</v>
      </c>
    </row>
    <row r="1223" spans="1:5" x14ac:dyDescent="0.25">
      <c r="A1223" t="s">
        <v>11097</v>
      </c>
      <c r="B1223" t="s">
        <v>72</v>
      </c>
      <c r="C1223" t="s">
        <v>183</v>
      </c>
      <c r="D1223" t="s">
        <v>9854</v>
      </c>
      <c r="E1223">
        <v>1</v>
      </c>
    </row>
    <row r="1224" spans="1:5" x14ac:dyDescent="0.25">
      <c r="A1224" t="s">
        <v>11098</v>
      </c>
      <c r="B1224" t="s">
        <v>72</v>
      </c>
      <c r="C1224" t="s">
        <v>183</v>
      </c>
      <c r="D1224" t="s">
        <v>9866</v>
      </c>
      <c r="E1224">
        <v>1</v>
      </c>
    </row>
    <row r="1225" spans="1:5" x14ac:dyDescent="0.25">
      <c r="A1225" t="s">
        <v>11099</v>
      </c>
      <c r="B1225" t="s">
        <v>72</v>
      </c>
      <c r="C1225" t="s">
        <v>183</v>
      </c>
      <c r="D1225" t="s">
        <v>9872</v>
      </c>
      <c r="E1225">
        <v>5</v>
      </c>
    </row>
    <row r="1226" spans="1:5" x14ac:dyDescent="0.25">
      <c r="A1226" t="s">
        <v>11100</v>
      </c>
      <c r="B1226" t="s">
        <v>72</v>
      </c>
      <c r="C1226" t="s">
        <v>183</v>
      </c>
      <c r="D1226" t="s">
        <v>9874</v>
      </c>
      <c r="E1226">
        <v>61</v>
      </c>
    </row>
    <row r="1227" spans="1:5" x14ac:dyDescent="0.25">
      <c r="A1227" t="s">
        <v>11101</v>
      </c>
      <c r="B1227" t="s">
        <v>72</v>
      </c>
      <c r="C1227" t="s">
        <v>183</v>
      </c>
      <c r="D1227" t="s">
        <v>9878</v>
      </c>
      <c r="E1227">
        <v>1</v>
      </c>
    </row>
    <row r="1228" spans="1:5" x14ac:dyDescent="0.25">
      <c r="A1228" t="s">
        <v>11102</v>
      </c>
      <c r="B1228" t="s">
        <v>72</v>
      </c>
      <c r="C1228" t="s">
        <v>183</v>
      </c>
      <c r="D1228" t="s">
        <v>9880</v>
      </c>
      <c r="E1228">
        <v>2</v>
      </c>
    </row>
    <row r="1229" spans="1:5" x14ac:dyDescent="0.25">
      <c r="A1229" t="s">
        <v>11103</v>
      </c>
      <c r="B1229" t="s">
        <v>72</v>
      </c>
      <c r="C1229" t="s">
        <v>183</v>
      </c>
      <c r="D1229" t="s">
        <v>9886</v>
      </c>
      <c r="E1229">
        <v>73</v>
      </c>
    </row>
    <row r="1230" spans="1:5" x14ac:dyDescent="0.25">
      <c r="A1230" t="s">
        <v>11104</v>
      </c>
      <c r="B1230" t="s">
        <v>72</v>
      </c>
      <c r="C1230" t="s">
        <v>183</v>
      </c>
      <c r="D1230" t="s">
        <v>9888</v>
      </c>
      <c r="E1230">
        <v>257</v>
      </c>
    </row>
    <row r="1231" spans="1:5" x14ac:dyDescent="0.25">
      <c r="A1231" t="s">
        <v>11105</v>
      </c>
      <c r="B1231" t="s">
        <v>72</v>
      </c>
      <c r="C1231" t="s">
        <v>183</v>
      </c>
      <c r="D1231" t="s">
        <v>9892</v>
      </c>
      <c r="E1231">
        <v>2</v>
      </c>
    </row>
    <row r="1232" spans="1:5" x14ac:dyDescent="0.25">
      <c r="A1232" t="s">
        <v>11106</v>
      </c>
      <c r="B1232" t="s">
        <v>72</v>
      </c>
      <c r="C1232" t="s">
        <v>183</v>
      </c>
      <c r="D1232" t="s">
        <v>9904</v>
      </c>
      <c r="E1232">
        <v>1</v>
      </c>
    </row>
    <row r="1233" spans="1:5" x14ac:dyDescent="0.25">
      <c r="A1233" t="s">
        <v>11107</v>
      </c>
      <c r="B1233" t="s">
        <v>72</v>
      </c>
      <c r="C1233" t="s">
        <v>183</v>
      </c>
      <c r="D1233" t="s">
        <v>9914</v>
      </c>
      <c r="E1233">
        <v>2</v>
      </c>
    </row>
    <row r="1234" spans="1:5" x14ac:dyDescent="0.25">
      <c r="A1234" t="s">
        <v>11108</v>
      </c>
      <c r="B1234" t="s">
        <v>72</v>
      </c>
      <c r="C1234" t="s">
        <v>260</v>
      </c>
      <c r="D1234" t="s">
        <v>9840</v>
      </c>
      <c r="E1234">
        <v>1</v>
      </c>
    </row>
    <row r="1235" spans="1:5" x14ac:dyDescent="0.25">
      <c r="A1235" t="s">
        <v>11109</v>
      </c>
      <c r="B1235" t="s">
        <v>72</v>
      </c>
      <c r="C1235" t="s">
        <v>260</v>
      </c>
      <c r="D1235" t="s">
        <v>9872</v>
      </c>
      <c r="E1235">
        <v>1</v>
      </c>
    </row>
    <row r="1236" spans="1:5" x14ac:dyDescent="0.25">
      <c r="A1236" t="s">
        <v>11110</v>
      </c>
      <c r="B1236" t="s">
        <v>72</v>
      </c>
      <c r="C1236" t="s">
        <v>260</v>
      </c>
      <c r="D1236" t="s">
        <v>9874</v>
      </c>
      <c r="E1236">
        <v>3</v>
      </c>
    </row>
    <row r="1237" spans="1:5" x14ac:dyDescent="0.25">
      <c r="A1237" t="s">
        <v>11111</v>
      </c>
      <c r="B1237" t="s">
        <v>72</v>
      </c>
      <c r="C1237" t="s">
        <v>260</v>
      </c>
      <c r="D1237" t="s">
        <v>9886</v>
      </c>
      <c r="E1237">
        <v>3</v>
      </c>
    </row>
    <row r="1238" spans="1:5" x14ac:dyDescent="0.25">
      <c r="A1238" t="s">
        <v>11112</v>
      </c>
      <c r="B1238" t="s">
        <v>72</v>
      </c>
      <c r="C1238" t="s">
        <v>260</v>
      </c>
      <c r="D1238" t="s">
        <v>9888</v>
      </c>
      <c r="E1238">
        <v>19</v>
      </c>
    </row>
    <row r="1239" spans="1:5" x14ac:dyDescent="0.25">
      <c r="A1239" t="s">
        <v>11113</v>
      </c>
      <c r="B1239" t="s">
        <v>72</v>
      </c>
      <c r="C1239" t="s">
        <v>184</v>
      </c>
      <c r="D1239" t="s">
        <v>9836</v>
      </c>
      <c r="E1239">
        <v>2</v>
      </c>
    </row>
    <row r="1240" spans="1:5" x14ac:dyDescent="0.25">
      <c r="A1240" t="s">
        <v>11114</v>
      </c>
      <c r="B1240" t="s">
        <v>72</v>
      </c>
      <c r="C1240" t="s">
        <v>184</v>
      </c>
      <c r="D1240" t="s">
        <v>9840</v>
      </c>
      <c r="E1240">
        <v>3</v>
      </c>
    </row>
    <row r="1241" spans="1:5" x14ac:dyDescent="0.25">
      <c r="A1241" t="s">
        <v>11115</v>
      </c>
      <c r="B1241" t="s">
        <v>72</v>
      </c>
      <c r="C1241" t="s">
        <v>184</v>
      </c>
      <c r="D1241" t="s">
        <v>9854</v>
      </c>
      <c r="E1241">
        <v>3</v>
      </c>
    </row>
    <row r="1242" spans="1:5" x14ac:dyDescent="0.25">
      <c r="A1242" t="s">
        <v>11116</v>
      </c>
      <c r="B1242" t="s">
        <v>72</v>
      </c>
      <c r="C1242" t="s">
        <v>184</v>
      </c>
      <c r="D1242" t="s">
        <v>9858</v>
      </c>
      <c r="E1242">
        <v>1</v>
      </c>
    </row>
    <row r="1243" spans="1:5" x14ac:dyDescent="0.25">
      <c r="A1243" t="s">
        <v>11117</v>
      </c>
      <c r="B1243" t="s">
        <v>72</v>
      </c>
      <c r="C1243" t="s">
        <v>184</v>
      </c>
      <c r="D1243" t="s">
        <v>9868</v>
      </c>
      <c r="E1243">
        <v>1</v>
      </c>
    </row>
    <row r="1244" spans="1:5" x14ac:dyDescent="0.25">
      <c r="A1244" t="s">
        <v>11118</v>
      </c>
      <c r="B1244" t="s">
        <v>72</v>
      </c>
      <c r="C1244" t="s">
        <v>184</v>
      </c>
      <c r="D1244" t="s">
        <v>9872</v>
      </c>
      <c r="E1244">
        <v>6</v>
      </c>
    </row>
    <row r="1245" spans="1:5" x14ac:dyDescent="0.25">
      <c r="A1245" t="s">
        <v>11119</v>
      </c>
      <c r="B1245" t="s">
        <v>72</v>
      </c>
      <c r="C1245" t="s">
        <v>184</v>
      </c>
      <c r="D1245" t="s">
        <v>9874</v>
      </c>
      <c r="E1245">
        <v>68</v>
      </c>
    </row>
    <row r="1246" spans="1:5" x14ac:dyDescent="0.25">
      <c r="A1246" t="s">
        <v>11120</v>
      </c>
      <c r="B1246" t="s">
        <v>72</v>
      </c>
      <c r="C1246" t="s">
        <v>184</v>
      </c>
      <c r="D1246" t="s">
        <v>9880</v>
      </c>
      <c r="E1246">
        <v>2</v>
      </c>
    </row>
    <row r="1247" spans="1:5" x14ac:dyDescent="0.25">
      <c r="A1247" t="s">
        <v>11121</v>
      </c>
      <c r="B1247" t="s">
        <v>72</v>
      </c>
      <c r="C1247" t="s">
        <v>184</v>
      </c>
      <c r="D1247" t="s">
        <v>9886</v>
      </c>
      <c r="E1247">
        <v>71</v>
      </c>
    </row>
    <row r="1248" spans="1:5" x14ac:dyDescent="0.25">
      <c r="A1248" t="s">
        <v>11122</v>
      </c>
      <c r="B1248" t="s">
        <v>72</v>
      </c>
      <c r="C1248" t="s">
        <v>184</v>
      </c>
      <c r="D1248" t="s">
        <v>9888</v>
      </c>
      <c r="E1248">
        <v>235</v>
      </c>
    </row>
    <row r="1249" spans="1:5" x14ac:dyDescent="0.25">
      <c r="A1249" t="s">
        <v>11123</v>
      </c>
      <c r="B1249" t="s">
        <v>72</v>
      </c>
      <c r="C1249" t="s">
        <v>184</v>
      </c>
      <c r="D1249" t="s">
        <v>9892</v>
      </c>
      <c r="E1249">
        <v>4</v>
      </c>
    </row>
    <row r="1250" spans="1:5" x14ac:dyDescent="0.25">
      <c r="A1250" t="s">
        <v>11124</v>
      </c>
      <c r="B1250" t="s">
        <v>72</v>
      </c>
      <c r="C1250" t="s">
        <v>184</v>
      </c>
      <c r="D1250" t="s">
        <v>9906</v>
      </c>
      <c r="E1250">
        <v>1</v>
      </c>
    </row>
    <row r="1251" spans="1:5" x14ac:dyDescent="0.25">
      <c r="A1251" t="s">
        <v>11125</v>
      </c>
      <c r="B1251" t="s">
        <v>72</v>
      </c>
      <c r="C1251" t="s">
        <v>184</v>
      </c>
      <c r="D1251" t="s">
        <v>9908</v>
      </c>
      <c r="E1251">
        <v>1</v>
      </c>
    </row>
    <row r="1252" spans="1:5" x14ac:dyDescent="0.25">
      <c r="A1252" t="s">
        <v>11126</v>
      </c>
      <c r="B1252" t="s">
        <v>72</v>
      </c>
      <c r="C1252" t="s">
        <v>184</v>
      </c>
      <c r="D1252" t="s">
        <v>9910</v>
      </c>
      <c r="E1252">
        <v>1</v>
      </c>
    </row>
    <row r="1253" spans="1:5" x14ac:dyDescent="0.25">
      <c r="A1253" t="s">
        <v>11127</v>
      </c>
      <c r="B1253" t="s">
        <v>72</v>
      </c>
      <c r="C1253" t="s">
        <v>184</v>
      </c>
      <c r="D1253" t="s">
        <v>9914</v>
      </c>
      <c r="E1253">
        <v>3</v>
      </c>
    </row>
    <row r="1254" spans="1:5" x14ac:dyDescent="0.25">
      <c r="A1254" t="s">
        <v>11128</v>
      </c>
      <c r="B1254" t="s">
        <v>72</v>
      </c>
      <c r="C1254" t="s">
        <v>184</v>
      </c>
      <c r="D1254" t="s">
        <v>9916</v>
      </c>
      <c r="E1254">
        <v>2</v>
      </c>
    </row>
    <row r="1255" spans="1:5" x14ac:dyDescent="0.25">
      <c r="A1255" t="s">
        <v>11129</v>
      </c>
      <c r="B1255" t="s">
        <v>72</v>
      </c>
      <c r="C1255" t="s">
        <v>185</v>
      </c>
      <c r="D1255" t="s">
        <v>9840</v>
      </c>
      <c r="E1255">
        <v>5</v>
      </c>
    </row>
    <row r="1256" spans="1:5" x14ac:dyDescent="0.25">
      <c r="A1256" t="s">
        <v>11130</v>
      </c>
      <c r="B1256" t="s">
        <v>72</v>
      </c>
      <c r="C1256" t="s">
        <v>185</v>
      </c>
      <c r="D1256" t="s">
        <v>9844</v>
      </c>
      <c r="E1256">
        <v>2</v>
      </c>
    </row>
    <row r="1257" spans="1:5" x14ac:dyDescent="0.25">
      <c r="A1257" t="s">
        <v>11131</v>
      </c>
      <c r="B1257" t="s">
        <v>72</v>
      </c>
      <c r="C1257" t="s">
        <v>185</v>
      </c>
      <c r="D1257" t="s">
        <v>9854</v>
      </c>
      <c r="E1257">
        <v>2</v>
      </c>
    </row>
    <row r="1258" spans="1:5" x14ac:dyDescent="0.25">
      <c r="A1258" t="s">
        <v>11132</v>
      </c>
      <c r="B1258" t="s">
        <v>72</v>
      </c>
      <c r="C1258" t="s">
        <v>185</v>
      </c>
      <c r="D1258" t="s">
        <v>9862</v>
      </c>
      <c r="E1258">
        <v>2</v>
      </c>
    </row>
    <row r="1259" spans="1:5" x14ac:dyDescent="0.25">
      <c r="A1259" t="s">
        <v>11133</v>
      </c>
      <c r="B1259" t="s">
        <v>72</v>
      </c>
      <c r="C1259" t="s">
        <v>185</v>
      </c>
      <c r="D1259" t="s">
        <v>9868</v>
      </c>
      <c r="E1259">
        <v>1</v>
      </c>
    </row>
    <row r="1260" spans="1:5" x14ac:dyDescent="0.25">
      <c r="A1260" t="s">
        <v>11134</v>
      </c>
      <c r="B1260" t="s">
        <v>72</v>
      </c>
      <c r="C1260" t="s">
        <v>185</v>
      </c>
      <c r="D1260" t="s">
        <v>9872</v>
      </c>
      <c r="E1260">
        <v>16</v>
      </c>
    </row>
    <row r="1261" spans="1:5" x14ac:dyDescent="0.25">
      <c r="A1261" t="s">
        <v>11135</v>
      </c>
      <c r="B1261" t="s">
        <v>72</v>
      </c>
      <c r="C1261" t="s">
        <v>185</v>
      </c>
      <c r="D1261" t="s">
        <v>9874</v>
      </c>
      <c r="E1261">
        <v>215</v>
      </c>
    </row>
    <row r="1262" spans="1:5" x14ac:dyDescent="0.25">
      <c r="A1262" t="s">
        <v>11136</v>
      </c>
      <c r="B1262" t="s">
        <v>72</v>
      </c>
      <c r="C1262" t="s">
        <v>185</v>
      </c>
      <c r="D1262" t="s">
        <v>9886</v>
      </c>
      <c r="E1262">
        <v>223</v>
      </c>
    </row>
    <row r="1263" spans="1:5" x14ac:dyDescent="0.25">
      <c r="A1263" t="s">
        <v>11137</v>
      </c>
      <c r="B1263" t="s">
        <v>72</v>
      </c>
      <c r="C1263" t="s">
        <v>185</v>
      </c>
      <c r="D1263" t="s">
        <v>9888</v>
      </c>
      <c r="E1263">
        <v>827</v>
      </c>
    </row>
    <row r="1264" spans="1:5" x14ac:dyDescent="0.25">
      <c r="A1264" t="s">
        <v>11138</v>
      </c>
      <c r="B1264" t="s">
        <v>72</v>
      </c>
      <c r="C1264" t="s">
        <v>185</v>
      </c>
      <c r="D1264" t="s">
        <v>9892</v>
      </c>
      <c r="E1264">
        <v>5</v>
      </c>
    </row>
    <row r="1265" spans="1:5" x14ac:dyDescent="0.25">
      <c r="A1265" t="s">
        <v>11139</v>
      </c>
      <c r="B1265" t="s">
        <v>72</v>
      </c>
      <c r="C1265" t="s">
        <v>185</v>
      </c>
      <c r="D1265" t="s">
        <v>9894</v>
      </c>
      <c r="E1265">
        <v>1</v>
      </c>
    </row>
    <row r="1266" spans="1:5" x14ac:dyDescent="0.25">
      <c r="A1266" t="s">
        <v>11140</v>
      </c>
      <c r="B1266" t="s">
        <v>72</v>
      </c>
      <c r="C1266" t="s">
        <v>185</v>
      </c>
      <c r="D1266" t="s">
        <v>9902</v>
      </c>
      <c r="E1266">
        <v>3</v>
      </c>
    </row>
    <row r="1267" spans="1:5" x14ac:dyDescent="0.25">
      <c r="A1267" t="s">
        <v>11141</v>
      </c>
      <c r="B1267" t="s">
        <v>72</v>
      </c>
      <c r="C1267" t="s">
        <v>185</v>
      </c>
      <c r="D1267" t="s">
        <v>9906</v>
      </c>
      <c r="E1267">
        <v>1</v>
      </c>
    </row>
    <row r="1268" spans="1:5" x14ac:dyDescent="0.25">
      <c r="A1268" t="s">
        <v>11142</v>
      </c>
      <c r="B1268" t="s">
        <v>72</v>
      </c>
      <c r="C1268" t="s">
        <v>185</v>
      </c>
      <c r="D1268" t="s">
        <v>9910</v>
      </c>
      <c r="E1268">
        <v>2</v>
      </c>
    </row>
    <row r="1269" spans="1:5" x14ac:dyDescent="0.25">
      <c r="A1269" t="s">
        <v>11143</v>
      </c>
      <c r="B1269" t="s">
        <v>72</v>
      </c>
      <c r="C1269" t="s">
        <v>185</v>
      </c>
      <c r="D1269" t="s">
        <v>9912</v>
      </c>
      <c r="E1269">
        <v>1</v>
      </c>
    </row>
    <row r="1270" spans="1:5" x14ac:dyDescent="0.25">
      <c r="A1270" t="s">
        <v>11144</v>
      </c>
      <c r="B1270" t="s">
        <v>72</v>
      </c>
      <c r="C1270" t="s">
        <v>185</v>
      </c>
      <c r="D1270" t="s">
        <v>9914</v>
      </c>
      <c r="E1270">
        <v>3</v>
      </c>
    </row>
    <row r="1271" spans="1:5" x14ac:dyDescent="0.25">
      <c r="A1271" t="s">
        <v>11145</v>
      </c>
      <c r="B1271" t="s">
        <v>72</v>
      </c>
      <c r="C1271" t="s">
        <v>185</v>
      </c>
      <c r="D1271" t="s">
        <v>9916</v>
      </c>
      <c r="E1271">
        <v>3</v>
      </c>
    </row>
    <row r="1272" spans="1:5" x14ac:dyDescent="0.25">
      <c r="A1272" t="s">
        <v>11146</v>
      </c>
      <c r="B1272" t="s">
        <v>72</v>
      </c>
      <c r="C1272" t="s">
        <v>185</v>
      </c>
      <c r="D1272" t="s">
        <v>9926</v>
      </c>
      <c r="E1272">
        <v>3</v>
      </c>
    </row>
    <row r="1273" spans="1:5" x14ac:dyDescent="0.25">
      <c r="A1273" t="s">
        <v>11147</v>
      </c>
      <c r="B1273" t="s">
        <v>72</v>
      </c>
      <c r="C1273" t="s">
        <v>184</v>
      </c>
      <c r="D1273" t="s">
        <v>9926</v>
      </c>
      <c r="E1273">
        <v>4</v>
      </c>
    </row>
    <row r="1274" spans="1:5" x14ac:dyDescent="0.25">
      <c r="A1274" t="s">
        <v>11148</v>
      </c>
      <c r="B1274" t="s">
        <v>72</v>
      </c>
      <c r="C1274" t="s">
        <v>186</v>
      </c>
      <c r="D1274" t="s">
        <v>9854</v>
      </c>
      <c r="E1274">
        <v>1</v>
      </c>
    </row>
    <row r="1275" spans="1:5" x14ac:dyDescent="0.25">
      <c r="A1275" t="s">
        <v>11149</v>
      </c>
      <c r="B1275" t="s">
        <v>72</v>
      </c>
      <c r="C1275" t="s">
        <v>186</v>
      </c>
      <c r="D1275" t="s">
        <v>9860</v>
      </c>
      <c r="E1275">
        <v>1</v>
      </c>
    </row>
    <row r="1276" spans="1:5" x14ac:dyDescent="0.25">
      <c r="A1276" t="s">
        <v>11150</v>
      </c>
      <c r="B1276" t="s">
        <v>72</v>
      </c>
      <c r="C1276" t="s">
        <v>186</v>
      </c>
      <c r="D1276" t="s">
        <v>9862</v>
      </c>
      <c r="E1276">
        <v>2</v>
      </c>
    </row>
    <row r="1277" spans="1:5" x14ac:dyDescent="0.25">
      <c r="A1277" t="s">
        <v>11151</v>
      </c>
      <c r="B1277" t="s">
        <v>72</v>
      </c>
      <c r="C1277" t="s">
        <v>186</v>
      </c>
      <c r="D1277" t="s">
        <v>9866</v>
      </c>
      <c r="E1277">
        <v>2</v>
      </c>
    </row>
    <row r="1278" spans="1:5" x14ac:dyDescent="0.25">
      <c r="A1278" t="s">
        <v>11152</v>
      </c>
      <c r="B1278" t="s">
        <v>72</v>
      </c>
      <c r="C1278" t="s">
        <v>186</v>
      </c>
      <c r="D1278" t="s">
        <v>9872</v>
      </c>
      <c r="E1278">
        <v>4</v>
      </c>
    </row>
    <row r="1279" spans="1:5" x14ac:dyDescent="0.25">
      <c r="A1279" t="s">
        <v>11153</v>
      </c>
      <c r="B1279" t="s">
        <v>72</v>
      </c>
      <c r="C1279" t="s">
        <v>186</v>
      </c>
      <c r="D1279" t="s">
        <v>9874</v>
      </c>
      <c r="E1279">
        <v>75</v>
      </c>
    </row>
    <row r="1280" spans="1:5" x14ac:dyDescent="0.25">
      <c r="A1280" t="s">
        <v>11154</v>
      </c>
      <c r="B1280" t="s">
        <v>72</v>
      </c>
      <c r="C1280" t="s">
        <v>186</v>
      </c>
      <c r="D1280" t="s">
        <v>9884</v>
      </c>
      <c r="E1280">
        <v>1</v>
      </c>
    </row>
    <row r="1281" spans="1:5" x14ac:dyDescent="0.25">
      <c r="A1281" t="s">
        <v>11155</v>
      </c>
      <c r="B1281" t="s">
        <v>72</v>
      </c>
      <c r="C1281" t="s">
        <v>186</v>
      </c>
      <c r="D1281" t="s">
        <v>9886</v>
      </c>
      <c r="E1281">
        <v>83</v>
      </c>
    </row>
    <row r="1282" spans="1:5" x14ac:dyDescent="0.25">
      <c r="A1282" t="s">
        <v>11156</v>
      </c>
      <c r="B1282" t="s">
        <v>72</v>
      </c>
      <c r="C1282" t="s">
        <v>186</v>
      </c>
      <c r="D1282" t="s">
        <v>9888</v>
      </c>
      <c r="E1282">
        <v>251</v>
      </c>
    </row>
    <row r="1283" spans="1:5" x14ac:dyDescent="0.25">
      <c r="A1283" t="s">
        <v>11157</v>
      </c>
      <c r="B1283" t="s">
        <v>72</v>
      </c>
      <c r="C1283" t="s">
        <v>186</v>
      </c>
      <c r="D1283" t="s">
        <v>9892</v>
      </c>
      <c r="E1283">
        <v>1</v>
      </c>
    </row>
    <row r="1284" spans="1:5" x14ac:dyDescent="0.25">
      <c r="A1284" t="s">
        <v>11158</v>
      </c>
      <c r="B1284" t="s">
        <v>72</v>
      </c>
      <c r="C1284" t="s">
        <v>186</v>
      </c>
      <c r="D1284" t="s">
        <v>9902</v>
      </c>
      <c r="E1284">
        <v>1</v>
      </c>
    </row>
    <row r="1285" spans="1:5" x14ac:dyDescent="0.25">
      <c r="A1285" t="s">
        <v>11159</v>
      </c>
      <c r="B1285" t="s">
        <v>72</v>
      </c>
      <c r="C1285" t="s">
        <v>186</v>
      </c>
      <c r="D1285" t="s">
        <v>9914</v>
      </c>
      <c r="E1285">
        <v>1</v>
      </c>
    </row>
    <row r="1286" spans="1:5" x14ac:dyDescent="0.25">
      <c r="A1286" t="s">
        <v>11160</v>
      </c>
      <c r="B1286" t="s">
        <v>72</v>
      </c>
      <c r="C1286" t="s">
        <v>186</v>
      </c>
      <c r="D1286" t="s">
        <v>9926</v>
      </c>
      <c r="E1286">
        <v>1</v>
      </c>
    </row>
    <row r="1287" spans="1:5" x14ac:dyDescent="0.25">
      <c r="A1287" t="s">
        <v>11161</v>
      </c>
      <c r="B1287" t="s">
        <v>72</v>
      </c>
      <c r="C1287" t="s">
        <v>187</v>
      </c>
      <c r="D1287" t="s">
        <v>9840</v>
      </c>
      <c r="E1287">
        <v>3</v>
      </c>
    </row>
    <row r="1288" spans="1:5" x14ac:dyDescent="0.25">
      <c r="A1288" t="s">
        <v>11162</v>
      </c>
      <c r="B1288" t="s">
        <v>72</v>
      </c>
      <c r="C1288" t="s">
        <v>187</v>
      </c>
      <c r="D1288" t="s">
        <v>9844</v>
      </c>
      <c r="E1288">
        <v>2</v>
      </c>
    </row>
    <row r="1289" spans="1:5" x14ac:dyDescent="0.25">
      <c r="A1289" t="s">
        <v>11163</v>
      </c>
      <c r="B1289" t="s">
        <v>72</v>
      </c>
      <c r="C1289" t="s">
        <v>187</v>
      </c>
      <c r="D1289" t="s">
        <v>9850</v>
      </c>
      <c r="E1289">
        <v>1</v>
      </c>
    </row>
    <row r="1290" spans="1:5" x14ac:dyDescent="0.25">
      <c r="A1290" t="s">
        <v>11164</v>
      </c>
      <c r="B1290" t="s">
        <v>72</v>
      </c>
      <c r="C1290" t="s">
        <v>187</v>
      </c>
      <c r="D1290" t="s">
        <v>9854</v>
      </c>
      <c r="E1290">
        <v>3</v>
      </c>
    </row>
    <row r="1291" spans="1:5" x14ac:dyDescent="0.25">
      <c r="A1291" t="s">
        <v>11165</v>
      </c>
      <c r="B1291" t="s">
        <v>72</v>
      </c>
      <c r="C1291" t="s">
        <v>187</v>
      </c>
      <c r="D1291" t="s">
        <v>9862</v>
      </c>
      <c r="E1291">
        <v>1</v>
      </c>
    </row>
    <row r="1292" spans="1:5" x14ac:dyDescent="0.25">
      <c r="A1292" t="s">
        <v>11166</v>
      </c>
      <c r="B1292" t="s">
        <v>72</v>
      </c>
      <c r="C1292" t="s">
        <v>187</v>
      </c>
      <c r="D1292" t="s">
        <v>9870</v>
      </c>
      <c r="E1292">
        <v>1</v>
      </c>
    </row>
    <row r="1293" spans="1:5" x14ac:dyDescent="0.25">
      <c r="A1293" t="s">
        <v>11167</v>
      </c>
      <c r="B1293" t="s">
        <v>72</v>
      </c>
      <c r="C1293" t="s">
        <v>187</v>
      </c>
      <c r="D1293" t="s">
        <v>9872</v>
      </c>
      <c r="E1293">
        <v>17</v>
      </c>
    </row>
    <row r="1294" spans="1:5" x14ac:dyDescent="0.25">
      <c r="A1294" t="s">
        <v>11168</v>
      </c>
      <c r="B1294" t="s">
        <v>72</v>
      </c>
      <c r="C1294" t="s">
        <v>187</v>
      </c>
      <c r="D1294" t="s">
        <v>9874</v>
      </c>
      <c r="E1294">
        <v>207</v>
      </c>
    </row>
    <row r="1295" spans="1:5" x14ac:dyDescent="0.25">
      <c r="A1295" t="s">
        <v>11169</v>
      </c>
      <c r="B1295" t="s">
        <v>72</v>
      </c>
      <c r="C1295" t="s">
        <v>187</v>
      </c>
      <c r="D1295" t="s">
        <v>9880</v>
      </c>
      <c r="E1295">
        <v>2</v>
      </c>
    </row>
    <row r="1296" spans="1:5" x14ac:dyDescent="0.25">
      <c r="A1296" t="s">
        <v>11170</v>
      </c>
      <c r="B1296" t="s">
        <v>72</v>
      </c>
      <c r="C1296" t="s">
        <v>187</v>
      </c>
      <c r="D1296" t="s">
        <v>9884</v>
      </c>
      <c r="E1296">
        <v>3</v>
      </c>
    </row>
    <row r="1297" spans="1:5" x14ac:dyDescent="0.25">
      <c r="A1297" t="s">
        <v>11171</v>
      </c>
      <c r="B1297" t="s">
        <v>72</v>
      </c>
      <c r="C1297" t="s">
        <v>187</v>
      </c>
      <c r="D1297" t="s">
        <v>9886</v>
      </c>
      <c r="E1297">
        <v>226</v>
      </c>
    </row>
    <row r="1298" spans="1:5" x14ac:dyDescent="0.25">
      <c r="A1298" t="s">
        <v>11172</v>
      </c>
      <c r="B1298" t="s">
        <v>72</v>
      </c>
      <c r="C1298" t="s">
        <v>187</v>
      </c>
      <c r="D1298" t="s">
        <v>9888</v>
      </c>
      <c r="E1298">
        <v>751</v>
      </c>
    </row>
    <row r="1299" spans="1:5" x14ac:dyDescent="0.25">
      <c r="A1299" t="s">
        <v>11173</v>
      </c>
      <c r="B1299" t="s">
        <v>72</v>
      </c>
      <c r="C1299" t="s">
        <v>187</v>
      </c>
      <c r="D1299" t="s">
        <v>9892</v>
      </c>
      <c r="E1299">
        <v>3</v>
      </c>
    </row>
    <row r="1300" spans="1:5" x14ac:dyDescent="0.25">
      <c r="A1300" t="s">
        <v>11174</v>
      </c>
      <c r="B1300" t="s">
        <v>72</v>
      </c>
      <c r="C1300" t="s">
        <v>187</v>
      </c>
      <c r="D1300" t="s">
        <v>9902</v>
      </c>
      <c r="E1300">
        <v>1</v>
      </c>
    </row>
    <row r="1301" spans="1:5" x14ac:dyDescent="0.25">
      <c r="A1301" t="s">
        <v>11175</v>
      </c>
      <c r="B1301" t="s">
        <v>72</v>
      </c>
      <c r="C1301" t="s">
        <v>187</v>
      </c>
      <c r="D1301" t="s">
        <v>9906</v>
      </c>
      <c r="E1301">
        <v>1</v>
      </c>
    </row>
    <row r="1302" spans="1:5" x14ac:dyDescent="0.25">
      <c r="A1302" t="s">
        <v>11176</v>
      </c>
      <c r="B1302" t="s">
        <v>72</v>
      </c>
      <c r="C1302" t="s">
        <v>187</v>
      </c>
      <c r="D1302" t="s">
        <v>9910</v>
      </c>
      <c r="E1302">
        <v>2</v>
      </c>
    </row>
    <row r="1303" spans="1:5" x14ac:dyDescent="0.25">
      <c r="A1303" t="s">
        <v>11177</v>
      </c>
      <c r="B1303" t="s">
        <v>72</v>
      </c>
      <c r="C1303" t="s">
        <v>187</v>
      </c>
      <c r="D1303" t="s">
        <v>9912</v>
      </c>
      <c r="E1303">
        <v>1</v>
      </c>
    </row>
    <row r="1304" spans="1:5" x14ac:dyDescent="0.25">
      <c r="A1304" t="s">
        <v>11178</v>
      </c>
      <c r="B1304" t="s">
        <v>72</v>
      </c>
      <c r="C1304" t="s">
        <v>187</v>
      </c>
      <c r="D1304" t="s">
        <v>9914</v>
      </c>
      <c r="E1304">
        <v>4</v>
      </c>
    </row>
    <row r="1305" spans="1:5" x14ac:dyDescent="0.25">
      <c r="A1305" t="s">
        <v>11179</v>
      </c>
      <c r="B1305" t="s">
        <v>72</v>
      </c>
      <c r="C1305" t="s">
        <v>187</v>
      </c>
      <c r="D1305" t="s">
        <v>9918</v>
      </c>
      <c r="E1305">
        <v>1</v>
      </c>
    </row>
    <row r="1306" spans="1:5" x14ac:dyDescent="0.25">
      <c r="A1306" t="s">
        <v>11180</v>
      </c>
      <c r="B1306" t="s">
        <v>72</v>
      </c>
      <c r="C1306" t="s">
        <v>187</v>
      </c>
      <c r="D1306" t="s">
        <v>9926</v>
      </c>
      <c r="E1306">
        <v>7</v>
      </c>
    </row>
    <row r="1307" spans="1:5" x14ac:dyDescent="0.25">
      <c r="A1307" t="s">
        <v>11181</v>
      </c>
      <c r="B1307" t="s">
        <v>72</v>
      </c>
      <c r="C1307" t="s">
        <v>188</v>
      </c>
      <c r="D1307" t="s">
        <v>9840</v>
      </c>
      <c r="E1307">
        <v>1</v>
      </c>
    </row>
    <row r="1308" spans="1:5" x14ac:dyDescent="0.25">
      <c r="A1308" t="s">
        <v>11182</v>
      </c>
      <c r="B1308" t="s">
        <v>72</v>
      </c>
      <c r="C1308" t="s">
        <v>188</v>
      </c>
      <c r="D1308" t="s">
        <v>9844</v>
      </c>
      <c r="E1308">
        <v>1</v>
      </c>
    </row>
    <row r="1309" spans="1:5" x14ac:dyDescent="0.25">
      <c r="A1309" t="s">
        <v>11183</v>
      </c>
      <c r="B1309" t="s">
        <v>72</v>
      </c>
      <c r="C1309" t="s">
        <v>188</v>
      </c>
      <c r="D1309" t="s">
        <v>9854</v>
      </c>
      <c r="E1309">
        <v>2</v>
      </c>
    </row>
    <row r="1310" spans="1:5" x14ac:dyDescent="0.25">
      <c r="A1310" t="s">
        <v>11184</v>
      </c>
      <c r="B1310" t="s">
        <v>72</v>
      </c>
      <c r="C1310" t="s">
        <v>188</v>
      </c>
      <c r="D1310" t="s">
        <v>9860</v>
      </c>
      <c r="E1310">
        <v>2</v>
      </c>
    </row>
    <row r="1311" spans="1:5" x14ac:dyDescent="0.25">
      <c r="A1311" t="s">
        <v>11185</v>
      </c>
      <c r="B1311" t="s">
        <v>72</v>
      </c>
      <c r="C1311" t="s">
        <v>188</v>
      </c>
      <c r="D1311" t="s">
        <v>9862</v>
      </c>
      <c r="E1311">
        <v>2</v>
      </c>
    </row>
    <row r="1312" spans="1:5" x14ac:dyDescent="0.25">
      <c r="A1312" t="s">
        <v>11186</v>
      </c>
      <c r="B1312" t="s">
        <v>72</v>
      </c>
      <c r="C1312" t="s">
        <v>188</v>
      </c>
      <c r="D1312" t="s">
        <v>9866</v>
      </c>
      <c r="E1312">
        <v>1</v>
      </c>
    </row>
    <row r="1313" spans="1:5" x14ac:dyDescent="0.25">
      <c r="A1313" t="s">
        <v>11187</v>
      </c>
      <c r="B1313" t="s">
        <v>72</v>
      </c>
      <c r="C1313" t="s">
        <v>188</v>
      </c>
      <c r="D1313" t="s">
        <v>9868</v>
      </c>
      <c r="E1313">
        <v>1</v>
      </c>
    </row>
    <row r="1314" spans="1:5" x14ac:dyDescent="0.25">
      <c r="A1314" t="s">
        <v>11188</v>
      </c>
      <c r="B1314" t="s">
        <v>72</v>
      </c>
      <c r="C1314" t="s">
        <v>188</v>
      </c>
      <c r="D1314" t="s">
        <v>9872</v>
      </c>
      <c r="E1314">
        <v>8</v>
      </c>
    </row>
    <row r="1315" spans="1:5" x14ac:dyDescent="0.25">
      <c r="A1315" t="s">
        <v>11189</v>
      </c>
      <c r="B1315" t="s">
        <v>72</v>
      </c>
      <c r="C1315" t="s">
        <v>188</v>
      </c>
      <c r="D1315" t="s">
        <v>9874</v>
      </c>
      <c r="E1315">
        <v>58</v>
      </c>
    </row>
    <row r="1316" spans="1:5" x14ac:dyDescent="0.25">
      <c r="A1316" t="s">
        <v>11190</v>
      </c>
      <c r="B1316" t="s">
        <v>72</v>
      </c>
      <c r="C1316" t="s">
        <v>188</v>
      </c>
      <c r="D1316" t="s">
        <v>9880</v>
      </c>
      <c r="E1316">
        <v>1</v>
      </c>
    </row>
    <row r="1317" spans="1:5" x14ac:dyDescent="0.25">
      <c r="A1317" t="s">
        <v>11191</v>
      </c>
      <c r="B1317" t="s">
        <v>72</v>
      </c>
      <c r="C1317" t="s">
        <v>188</v>
      </c>
      <c r="D1317" t="s">
        <v>9884</v>
      </c>
      <c r="E1317">
        <v>1</v>
      </c>
    </row>
    <row r="1318" spans="1:5" x14ac:dyDescent="0.25">
      <c r="A1318" t="s">
        <v>11192</v>
      </c>
      <c r="B1318" t="s">
        <v>72</v>
      </c>
      <c r="C1318" t="s">
        <v>188</v>
      </c>
      <c r="D1318" t="s">
        <v>9886</v>
      </c>
      <c r="E1318">
        <v>65</v>
      </c>
    </row>
    <row r="1319" spans="1:5" x14ac:dyDescent="0.25">
      <c r="A1319" t="s">
        <v>11193</v>
      </c>
      <c r="B1319" t="s">
        <v>72</v>
      </c>
      <c r="C1319" t="s">
        <v>188</v>
      </c>
      <c r="D1319" t="s">
        <v>9888</v>
      </c>
      <c r="E1319">
        <v>248</v>
      </c>
    </row>
    <row r="1320" spans="1:5" x14ac:dyDescent="0.25">
      <c r="A1320" t="s">
        <v>11194</v>
      </c>
      <c r="B1320" t="s">
        <v>72</v>
      </c>
      <c r="C1320" t="s">
        <v>188</v>
      </c>
      <c r="D1320" t="s">
        <v>9892</v>
      </c>
      <c r="E1320">
        <v>4</v>
      </c>
    </row>
    <row r="1321" spans="1:5" x14ac:dyDescent="0.25">
      <c r="A1321" t="s">
        <v>11195</v>
      </c>
      <c r="B1321" t="s">
        <v>72</v>
      </c>
      <c r="C1321" t="s">
        <v>188</v>
      </c>
      <c r="D1321" t="s">
        <v>9908</v>
      </c>
      <c r="E1321">
        <v>1</v>
      </c>
    </row>
    <row r="1322" spans="1:5" x14ac:dyDescent="0.25">
      <c r="A1322" t="s">
        <v>11196</v>
      </c>
      <c r="B1322" t="s">
        <v>72</v>
      </c>
      <c r="C1322" t="s">
        <v>188</v>
      </c>
      <c r="D1322" t="s">
        <v>9910</v>
      </c>
      <c r="E1322">
        <v>1</v>
      </c>
    </row>
    <row r="1323" spans="1:5" x14ac:dyDescent="0.25">
      <c r="A1323" t="s">
        <v>11197</v>
      </c>
      <c r="B1323" t="s">
        <v>72</v>
      </c>
      <c r="C1323" t="s">
        <v>188</v>
      </c>
      <c r="D1323" t="s">
        <v>9914</v>
      </c>
      <c r="E1323">
        <v>1</v>
      </c>
    </row>
    <row r="1324" spans="1:5" x14ac:dyDescent="0.25">
      <c r="A1324" t="s">
        <v>11198</v>
      </c>
      <c r="B1324" t="s">
        <v>72</v>
      </c>
      <c r="C1324" t="s">
        <v>188</v>
      </c>
      <c r="D1324" t="s">
        <v>9918</v>
      </c>
      <c r="E1324">
        <v>1</v>
      </c>
    </row>
    <row r="1325" spans="1:5" x14ac:dyDescent="0.25">
      <c r="A1325" t="s">
        <v>11199</v>
      </c>
      <c r="B1325" t="s">
        <v>72</v>
      </c>
      <c r="C1325" t="s">
        <v>188</v>
      </c>
      <c r="D1325" t="s">
        <v>9926</v>
      </c>
      <c r="E1325">
        <v>3</v>
      </c>
    </row>
    <row r="1326" spans="1:5" x14ac:dyDescent="0.25">
      <c r="A1326" t="s">
        <v>11200</v>
      </c>
      <c r="B1326" t="s">
        <v>72</v>
      </c>
      <c r="C1326" t="s">
        <v>189</v>
      </c>
      <c r="D1326" t="s">
        <v>9840</v>
      </c>
      <c r="E1326">
        <v>2</v>
      </c>
    </row>
    <row r="1327" spans="1:5" x14ac:dyDescent="0.25">
      <c r="A1327" t="s">
        <v>11201</v>
      </c>
      <c r="B1327" t="s">
        <v>72</v>
      </c>
      <c r="C1327" t="s">
        <v>189</v>
      </c>
      <c r="D1327" t="s">
        <v>9844</v>
      </c>
      <c r="E1327">
        <v>1</v>
      </c>
    </row>
    <row r="1328" spans="1:5" x14ac:dyDescent="0.25">
      <c r="A1328" t="s">
        <v>11202</v>
      </c>
      <c r="B1328" t="s">
        <v>72</v>
      </c>
      <c r="C1328" t="s">
        <v>189</v>
      </c>
      <c r="D1328" t="s">
        <v>9854</v>
      </c>
      <c r="E1328">
        <v>1</v>
      </c>
    </row>
    <row r="1329" spans="1:5" x14ac:dyDescent="0.25">
      <c r="A1329" t="s">
        <v>11203</v>
      </c>
      <c r="B1329" t="s">
        <v>72</v>
      </c>
      <c r="C1329" t="s">
        <v>189</v>
      </c>
      <c r="D1329" t="s">
        <v>9860</v>
      </c>
      <c r="E1329">
        <v>1</v>
      </c>
    </row>
    <row r="1330" spans="1:5" x14ac:dyDescent="0.25">
      <c r="A1330" t="s">
        <v>11204</v>
      </c>
      <c r="B1330" t="s">
        <v>72</v>
      </c>
      <c r="C1330" t="s">
        <v>189</v>
      </c>
      <c r="D1330" t="s">
        <v>9862</v>
      </c>
      <c r="E1330">
        <v>1</v>
      </c>
    </row>
    <row r="1331" spans="1:5" x14ac:dyDescent="0.25">
      <c r="A1331" t="s">
        <v>11205</v>
      </c>
      <c r="B1331" t="s">
        <v>72</v>
      </c>
      <c r="C1331" t="s">
        <v>189</v>
      </c>
      <c r="D1331" t="s">
        <v>9872</v>
      </c>
      <c r="E1331">
        <v>4</v>
      </c>
    </row>
    <row r="1332" spans="1:5" x14ac:dyDescent="0.25">
      <c r="A1332" t="s">
        <v>11206</v>
      </c>
      <c r="B1332" t="s">
        <v>72</v>
      </c>
      <c r="C1332" t="s">
        <v>189</v>
      </c>
      <c r="D1332" t="s">
        <v>9874</v>
      </c>
      <c r="E1332">
        <v>36</v>
      </c>
    </row>
    <row r="1333" spans="1:5" x14ac:dyDescent="0.25">
      <c r="A1333" t="s">
        <v>11207</v>
      </c>
      <c r="B1333" t="s">
        <v>72</v>
      </c>
      <c r="C1333" t="s">
        <v>189</v>
      </c>
      <c r="D1333" t="s">
        <v>9880</v>
      </c>
      <c r="E1333">
        <v>1</v>
      </c>
    </row>
    <row r="1334" spans="1:5" x14ac:dyDescent="0.25">
      <c r="A1334" t="s">
        <v>11208</v>
      </c>
      <c r="B1334" t="s">
        <v>72</v>
      </c>
      <c r="C1334" t="s">
        <v>189</v>
      </c>
      <c r="D1334" t="s">
        <v>9886</v>
      </c>
      <c r="E1334">
        <v>53</v>
      </c>
    </row>
    <row r="1335" spans="1:5" x14ac:dyDescent="0.25">
      <c r="A1335" t="s">
        <v>11209</v>
      </c>
      <c r="B1335" t="s">
        <v>72</v>
      </c>
      <c r="C1335" t="s">
        <v>189</v>
      </c>
      <c r="D1335" t="s">
        <v>9888</v>
      </c>
      <c r="E1335">
        <v>191</v>
      </c>
    </row>
    <row r="1336" spans="1:5" x14ac:dyDescent="0.25">
      <c r="A1336" t="s">
        <v>11210</v>
      </c>
      <c r="B1336" t="s">
        <v>72</v>
      </c>
      <c r="C1336" t="s">
        <v>189</v>
      </c>
      <c r="D1336" t="s">
        <v>9892</v>
      </c>
      <c r="E1336">
        <v>2</v>
      </c>
    </row>
    <row r="1337" spans="1:5" x14ac:dyDescent="0.25">
      <c r="A1337" t="s">
        <v>11211</v>
      </c>
      <c r="B1337" t="s">
        <v>72</v>
      </c>
      <c r="C1337" t="s">
        <v>189</v>
      </c>
      <c r="D1337" t="s">
        <v>9912</v>
      </c>
      <c r="E1337">
        <v>1</v>
      </c>
    </row>
    <row r="1338" spans="1:5" x14ac:dyDescent="0.25">
      <c r="A1338" t="s">
        <v>11212</v>
      </c>
      <c r="B1338" t="s">
        <v>72</v>
      </c>
      <c r="C1338" t="s">
        <v>189</v>
      </c>
      <c r="D1338" t="s">
        <v>9914</v>
      </c>
      <c r="E1338">
        <v>2</v>
      </c>
    </row>
    <row r="1339" spans="1:5" x14ac:dyDescent="0.25">
      <c r="A1339" t="s">
        <v>11213</v>
      </c>
      <c r="B1339" t="s">
        <v>72</v>
      </c>
      <c r="C1339" t="s">
        <v>190</v>
      </c>
      <c r="D1339" t="s">
        <v>9840</v>
      </c>
      <c r="E1339">
        <v>1</v>
      </c>
    </row>
    <row r="1340" spans="1:5" x14ac:dyDescent="0.25">
      <c r="A1340" t="s">
        <v>11214</v>
      </c>
      <c r="B1340" t="s">
        <v>72</v>
      </c>
      <c r="C1340" t="s">
        <v>190</v>
      </c>
      <c r="D1340" t="s">
        <v>9854</v>
      </c>
      <c r="E1340">
        <v>1</v>
      </c>
    </row>
    <row r="1341" spans="1:5" x14ac:dyDescent="0.25">
      <c r="A1341" t="s">
        <v>11215</v>
      </c>
      <c r="B1341" t="s">
        <v>72</v>
      </c>
      <c r="C1341" t="s">
        <v>190</v>
      </c>
      <c r="D1341" t="s">
        <v>9860</v>
      </c>
      <c r="E1341">
        <v>1</v>
      </c>
    </row>
    <row r="1342" spans="1:5" x14ac:dyDescent="0.25">
      <c r="A1342" t="s">
        <v>11216</v>
      </c>
      <c r="B1342" t="s">
        <v>72</v>
      </c>
      <c r="C1342" t="s">
        <v>190</v>
      </c>
      <c r="D1342" t="s">
        <v>9862</v>
      </c>
      <c r="E1342">
        <v>1</v>
      </c>
    </row>
    <row r="1343" spans="1:5" x14ac:dyDescent="0.25">
      <c r="A1343" t="s">
        <v>11217</v>
      </c>
      <c r="B1343" t="s">
        <v>72</v>
      </c>
      <c r="C1343" t="s">
        <v>190</v>
      </c>
      <c r="D1343" t="s">
        <v>9868</v>
      </c>
      <c r="E1343">
        <v>1</v>
      </c>
    </row>
    <row r="1344" spans="1:5" x14ac:dyDescent="0.25">
      <c r="A1344" t="s">
        <v>11218</v>
      </c>
      <c r="B1344" t="s">
        <v>72</v>
      </c>
      <c r="C1344" t="s">
        <v>190</v>
      </c>
      <c r="D1344" t="s">
        <v>9872</v>
      </c>
      <c r="E1344">
        <v>3</v>
      </c>
    </row>
    <row r="1345" spans="1:5" x14ac:dyDescent="0.25">
      <c r="A1345" t="s">
        <v>11219</v>
      </c>
      <c r="B1345" t="s">
        <v>72</v>
      </c>
      <c r="C1345" t="s">
        <v>190</v>
      </c>
      <c r="D1345" t="s">
        <v>9874</v>
      </c>
      <c r="E1345">
        <v>72</v>
      </c>
    </row>
    <row r="1346" spans="1:5" x14ac:dyDescent="0.25">
      <c r="A1346" t="s">
        <v>11220</v>
      </c>
      <c r="B1346" t="s">
        <v>72</v>
      </c>
      <c r="C1346" t="s">
        <v>190</v>
      </c>
      <c r="D1346" t="s">
        <v>9886</v>
      </c>
      <c r="E1346">
        <v>74</v>
      </c>
    </row>
    <row r="1347" spans="1:5" x14ac:dyDescent="0.25">
      <c r="A1347" t="s">
        <v>11221</v>
      </c>
      <c r="B1347" t="s">
        <v>72</v>
      </c>
      <c r="C1347" t="s">
        <v>190</v>
      </c>
      <c r="D1347" t="s">
        <v>9888</v>
      </c>
      <c r="E1347">
        <v>182</v>
      </c>
    </row>
    <row r="1348" spans="1:5" x14ac:dyDescent="0.25">
      <c r="A1348" t="s">
        <v>11222</v>
      </c>
      <c r="B1348" t="s">
        <v>72</v>
      </c>
      <c r="C1348" t="s">
        <v>190</v>
      </c>
      <c r="D1348" t="s">
        <v>9914</v>
      </c>
      <c r="E1348">
        <v>1</v>
      </c>
    </row>
    <row r="1349" spans="1:5" x14ac:dyDescent="0.25">
      <c r="A1349" t="s">
        <v>11223</v>
      </c>
      <c r="B1349" t="s">
        <v>72</v>
      </c>
      <c r="C1349" t="s">
        <v>190</v>
      </c>
      <c r="D1349" t="s">
        <v>9926</v>
      </c>
      <c r="E1349">
        <v>2</v>
      </c>
    </row>
    <row r="1350" spans="1:5" x14ac:dyDescent="0.25">
      <c r="A1350" t="s">
        <v>11224</v>
      </c>
      <c r="B1350" t="s">
        <v>72</v>
      </c>
      <c r="C1350" t="s">
        <v>191</v>
      </c>
      <c r="D1350" t="s">
        <v>9840</v>
      </c>
      <c r="E1350">
        <v>1</v>
      </c>
    </row>
    <row r="1351" spans="1:5" x14ac:dyDescent="0.25">
      <c r="A1351" t="s">
        <v>11225</v>
      </c>
      <c r="B1351" t="s">
        <v>72</v>
      </c>
      <c r="C1351" t="s">
        <v>191</v>
      </c>
      <c r="D1351" t="s">
        <v>9854</v>
      </c>
      <c r="E1351">
        <v>1</v>
      </c>
    </row>
    <row r="1352" spans="1:5" x14ac:dyDescent="0.25">
      <c r="A1352" t="s">
        <v>11226</v>
      </c>
      <c r="B1352" t="s">
        <v>72</v>
      </c>
      <c r="C1352" t="s">
        <v>191</v>
      </c>
      <c r="D1352" t="s">
        <v>9872</v>
      </c>
      <c r="E1352">
        <v>2</v>
      </c>
    </row>
    <row r="1353" spans="1:5" x14ac:dyDescent="0.25">
      <c r="A1353" t="s">
        <v>11227</v>
      </c>
      <c r="B1353" t="s">
        <v>72</v>
      </c>
      <c r="C1353" t="s">
        <v>191</v>
      </c>
      <c r="D1353" t="s">
        <v>9874</v>
      </c>
      <c r="E1353">
        <v>57</v>
      </c>
    </row>
    <row r="1354" spans="1:5" x14ac:dyDescent="0.25">
      <c r="A1354" t="s">
        <v>11228</v>
      </c>
      <c r="B1354" t="s">
        <v>72</v>
      </c>
      <c r="C1354" t="s">
        <v>191</v>
      </c>
      <c r="D1354" t="s">
        <v>9880</v>
      </c>
      <c r="E1354">
        <v>1</v>
      </c>
    </row>
    <row r="1355" spans="1:5" x14ac:dyDescent="0.25">
      <c r="A1355" t="s">
        <v>11229</v>
      </c>
      <c r="B1355" t="s">
        <v>72</v>
      </c>
      <c r="C1355" t="s">
        <v>191</v>
      </c>
      <c r="D1355" t="s">
        <v>9886</v>
      </c>
      <c r="E1355">
        <v>61</v>
      </c>
    </row>
    <row r="1356" spans="1:5" x14ac:dyDescent="0.25">
      <c r="A1356" t="s">
        <v>11230</v>
      </c>
      <c r="B1356" t="s">
        <v>72</v>
      </c>
      <c r="C1356" t="s">
        <v>191</v>
      </c>
      <c r="D1356" t="s">
        <v>9888</v>
      </c>
      <c r="E1356">
        <v>180</v>
      </c>
    </row>
    <row r="1357" spans="1:5" x14ac:dyDescent="0.25">
      <c r="A1357" t="s">
        <v>11231</v>
      </c>
      <c r="B1357" t="s">
        <v>72</v>
      </c>
      <c r="C1357" t="s">
        <v>191</v>
      </c>
      <c r="D1357" t="s">
        <v>9892</v>
      </c>
      <c r="E1357">
        <v>1</v>
      </c>
    </row>
    <row r="1358" spans="1:5" x14ac:dyDescent="0.25">
      <c r="A1358" t="s">
        <v>11232</v>
      </c>
      <c r="B1358" t="s">
        <v>72</v>
      </c>
      <c r="C1358" t="s">
        <v>191</v>
      </c>
      <c r="D1358" t="s">
        <v>9906</v>
      </c>
      <c r="E1358">
        <v>1</v>
      </c>
    </row>
    <row r="1359" spans="1:5" x14ac:dyDescent="0.25">
      <c r="A1359" t="s">
        <v>11233</v>
      </c>
      <c r="B1359" t="s">
        <v>72</v>
      </c>
      <c r="C1359" t="s">
        <v>192</v>
      </c>
      <c r="D1359" t="s">
        <v>9840</v>
      </c>
      <c r="E1359">
        <v>1</v>
      </c>
    </row>
    <row r="1360" spans="1:5" x14ac:dyDescent="0.25">
      <c r="A1360" t="s">
        <v>11234</v>
      </c>
      <c r="B1360" t="s">
        <v>72</v>
      </c>
      <c r="C1360" t="s">
        <v>192</v>
      </c>
      <c r="D1360" t="s">
        <v>9854</v>
      </c>
      <c r="E1360">
        <v>1</v>
      </c>
    </row>
    <row r="1361" spans="1:5" x14ac:dyDescent="0.25">
      <c r="A1361" t="s">
        <v>11235</v>
      </c>
      <c r="B1361" t="s">
        <v>72</v>
      </c>
      <c r="C1361" t="s">
        <v>192</v>
      </c>
      <c r="D1361" t="s">
        <v>9860</v>
      </c>
      <c r="E1361">
        <v>1</v>
      </c>
    </row>
    <row r="1362" spans="1:5" x14ac:dyDescent="0.25">
      <c r="A1362" t="s">
        <v>11236</v>
      </c>
      <c r="B1362" t="s">
        <v>72</v>
      </c>
      <c r="C1362" t="s">
        <v>192</v>
      </c>
      <c r="D1362" t="s">
        <v>9870</v>
      </c>
      <c r="E1362">
        <v>1</v>
      </c>
    </row>
    <row r="1363" spans="1:5" x14ac:dyDescent="0.25">
      <c r="A1363" t="s">
        <v>11237</v>
      </c>
      <c r="B1363" t="s">
        <v>72</v>
      </c>
      <c r="C1363" t="s">
        <v>192</v>
      </c>
      <c r="D1363" t="s">
        <v>9872</v>
      </c>
      <c r="E1363">
        <v>5</v>
      </c>
    </row>
    <row r="1364" spans="1:5" x14ac:dyDescent="0.25">
      <c r="A1364" t="s">
        <v>11238</v>
      </c>
      <c r="B1364" t="s">
        <v>72</v>
      </c>
      <c r="C1364" t="s">
        <v>192</v>
      </c>
      <c r="D1364" t="s">
        <v>9874</v>
      </c>
      <c r="E1364">
        <v>76</v>
      </c>
    </row>
    <row r="1365" spans="1:5" x14ac:dyDescent="0.25">
      <c r="A1365" t="s">
        <v>11239</v>
      </c>
      <c r="B1365" t="s">
        <v>72</v>
      </c>
      <c r="C1365" t="s">
        <v>192</v>
      </c>
      <c r="D1365" t="s">
        <v>9880</v>
      </c>
      <c r="E1365">
        <v>2</v>
      </c>
    </row>
    <row r="1366" spans="1:5" x14ac:dyDescent="0.25">
      <c r="A1366" t="s">
        <v>11240</v>
      </c>
      <c r="B1366" t="s">
        <v>72</v>
      </c>
      <c r="C1366" t="s">
        <v>192</v>
      </c>
      <c r="D1366" t="s">
        <v>9886</v>
      </c>
      <c r="E1366">
        <v>79</v>
      </c>
    </row>
    <row r="1367" spans="1:5" x14ac:dyDescent="0.25">
      <c r="A1367" t="s">
        <v>11241</v>
      </c>
      <c r="B1367" t="s">
        <v>72</v>
      </c>
      <c r="C1367" t="s">
        <v>192</v>
      </c>
      <c r="D1367" t="s">
        <v>9888</v>
      </c>
      <c r="E1367">
        <v>303</v>
      </c>
    </row>
    <row r="1368" spans="1:5" x14ac:dyDescent="0.25">
      <c r="A1368" t="s">
        <v>11242</v>
      </c>
      <c r="B1368" t="s">
        <v>72</v>
      </c>
      <c r="C1368" t="s">
        <v>192</v>
      </c>
      <c r="D1368" t="s">
        <v>9914</v>
      </c>
      <c r="E1368">
        <v>1</v>
      </c>
    </row>
    <row r="1369" spans="1:5" x14ac:dyDescent="0.25">
      <c r="A1369" t="s">
        <v>11243</v>
      </c>
      <c r="B1369" t="s">
        <v>72</v>
      </c>
      <c r="C1369" t="s">
        <v>192</v>
      </c>
      <c r="D1369" t="s">
        <v>9918</v>
      </c>
      <c r="E1369">
        <v>1</v>
      </c>
    </row>
    <row r="1370" spans="1:5" x14ac:dyDescent="0.25">
      <c r="A1370" t="s">
        <v>11244</v>
      </c>
      <c r="B1370" t="s">
        <v>72</v>
      </c>
      <c r="C1370" t="s">
        <v>193</v>
      </c>
      <c r="D1370" t="s">
        <v>9840</v>
      </c>
      <c r="E1370">
        <v>1</v>
      </c>
    </row>
    <row r="1371" spans="1:5" x14ac:dyDescent="0.25">
      <c r="A1371" t="s">
        <v>11245</v>
      </c>
      <c r="B1371" t="s">
        <v>72</v>
      </c>
      <c r="C1371" t="s">
        <v>193</v>
      </c>
      <c r="D1371" t="s">
        <v>9872</v>
      </c>
      <c r="E1371">
        <v>1</v>
      </c>
    </row>
    <row r="1372" spans="1:5" x14ac:dyDescent="0.25">
      <c r="A1372" t="s">
        <v>11246</v>
      </c>
      <c r="B1372" t="s">
        <v>72</v>
      </c>
      <c r="C1372" t="s">
        <v>193</v>
      </c>
      <c r="D1372" t="s">
        <v>9874</v>
      </c>
      <c r="E1372">
        <v>61</v>
      </c>
    </row>
    <row r="1373" spans="1:5" x14ac:dyDescent="0.25">
      <c r="A1373" t="s">
        <v>11247</v>
      </c>
      <c r="B1373" t="s">
        <v>72</v>
      </c>
      <c r="C1373" t="s">
        <v>193</v>
      </c>
      <c r="D1373" t="s">
        <v>9886</v>
      </c>
      <c r="E1373">
        <v>65</v>
      </c>
    </row>
    <row r="1374" spans="1:5" x14ac:dyDescent="0.25">
      <c r="A1374" t="s">
        <v>11248</v>
      </c>
      <c r="B1374" t="s">
        <v>72</v>
      </c>
      <c r="C1374" t="s">
        <v>193</v>
      </c>
      <c r="D1374" t="s">
        <v>9888</v>
      </c>
      <c r="E1374">
        <v>140</v>
      </c>
    </row>
    <row r="1375" spans="1:5" x14ac:dyDescent="0.25">
      <c r="A1375" t="s">
        <v>11249</v>
      </c>
      <c r="B1375" t="s">
        <v>72</v>
      </c>
      <c r="C1375" t="s">
        <v>193</v>
      </c>
      <c r="D1375" t="s">
        <v>9892</v>
      </c>
      <c r="E1375">
        <v>1</v>
      </c>
    </row>
    <row r="1376" spans="1:5" x14ac:dyDescent="0.25">
      <c r="A1376" t="s">
        <v>11250</v>
      </c>
      <c r="B1376" t="s">
        <v>72</v>
      </c>
      <c r="C1376" t="s">
        <v>194</v>
      </c>
      <c r="D1376" t="s">
        <v>9838</v>
      </c>
      <c r="E1376">
        <v>1</v>
      </c>
    </row>
    <row r="1377" spans="1:5" x14ac:dyDescent="0.25">
      <c r="A1377" t="s">
        <v>11251</v>
      </c>
      <c r="B1377" t="s">
        <v>72</v>
      </c>
      <c r="C1377" t="s">
        <v>194</v>
      </c>
      <c r="D1377" t="s">
        <v>9840</v>
      </c>
      <c r="E1377">
        <v>1</v>
      </c>
    </row>
    <row r="1378" spans="1:5" x14ac:dyDescent="0.25">
      <c r="A1378" t="s">
        <v>11252</v>
      </c>
      <c r="B1378" t="s">
        <v>72</v>
      </c>
      <c r="C1378" t="s">
        <v>194</v>
      </c>
      <c r="D1378" t="s">
        <v>9844</v>
      </c>
      <c r="E1378">
        <v>1</v>
      </c>
    </row>
    <row r="1379" spans="1:5" x14ac:dyDescent="0.25">
      <c r="A1379" t="s">
        <v>11253</v>
      </c>
      <c r="B1379" t="s">
        <v>72</v>
      </c>
      <c r="C1379" t="s">
        <v>194</v>
      </c>
      <c r="D1379" t="s">
        <v>9860</v>
      </c>
      <c r="E1379">
        <v>1</v>
      </c>
    </row>
    <row r="1380" spans="1:5" x14ac:dyDescent="0.25">
      <c r="A1380" t="s">
        <v>11254</v>
      </c>
      <c r="B1380" t="s">
        <v>72</v>
      </c>
      <c r="C1380" t="s">
        <v>194</v>
      </c>
      <c r="D1380" t="s">
        <v>9868</v>
      </c>
      <c r="E1380">
        <v>2</v>
      </c>
    </row>
    <row r="1381" spans="1:5" x14ac:dyDescent="0.25">
      <c r="A1381" t="s">
        <v>11255</v>
      </c>
      <c r="B1381" t="s">
        <v>72</v>
      </c>
      <c r="C1381" t="s">
        <v>194</v>
      </c>
      <c r="D1381" t="s">
        <v>9870</v>
      </c>
      <c r="E1381">
        <v>1</v>
      </c>
    </row>
    <row r="1382" spans="1:5" x14ac:dyDescent="0.25">
      <c r="A1382" t="s">
        <v>11256</v>
      </c>
      <c r="B1382" t="s">
        <v>72</v>
      </c>
      <c r="C1382" t="s">
        <v>194</v>
      </c>
      <c r="D1382" t="s">
        <v>9872</v>
      </c>
      <c r="E1382">
        <v>6</v>
      </c>
    </row>
    <row r="1383" spans="1:5" x14ac:dyDescent="0.25">
      <c r="A1383" t="s">
        <v>11257</v>
      </c>
      <c r="B1383" t="s">
        <v>72</v>
      </c>
      <c r="C1383" t="s">
        <v>194</v>
      </c>
      <c r="D1383" t="s">
        <v>9874</v>
      </c>
      <c r="E1383">
        <v>80</v>
      </c>
    </row>
    <row r="1384" spans="1:5" x14ac:dyDescent="0.25">
      <c r="A1384" t="s">
        <v>11258</v>
      </c>
      <c r="B1384" t="s">
        <v>72</v>
      </c>
      <c r="C1384" t="s">
        <v>194</v>
      </c>
      <c r="D1384" t="s">
        <v>9886</v>
      </c>
      <c r="E1384">
        <v>90</v>
      </c>
    </row>
    <row r="1385" spans="1:5" x14ac:dyDescent="0.25">
      <c r="A1385" t="s">
        <v>11259</v>
      </c>
      <c r="B1385" t="s">
        <v>72</v>
      </c>
      <c r="C1385" t="s">
        <v>194</v>
      </c>
      <c r="D1385" t="s">
        <v>9888</v>
      </c>
      <c r="E1385">
        <v>296</v>
      </c>
    </row>
    <row r="1386" spans="1:5" x14ac:dyDescent="0.25">
      <c r="A1386" t="s">
        <v>11260</v>
      </c>
      <c r="B1386" t="s">
        <v>72</v>
      </c>
      <c r="C1386" t="s">
        <v>194</v>
      </c>
      <c r="D1386" t="s">
        <v>9894</v>
      </c>
      <c r="E1386">
        <v>1</v>
      </c>
    </row>
    <row r="1387" spans="1:5" x14ac:dyDescent="0.25">
      <c r="A1387" t="s">
        <v>11261</v>
      </c>
      <c r="B1387" t="s">
        <v>72</v>
      </c>
      <c r="C1387" t="s">
        <v>194</v>
      </c>
      <c r="D1387" t="s">
        <v>9906</v>
      </c>
      <c r="E1387">
        <v>1</v>
      </c>
    </row>
    <row r="1388" spans="1:5" x14ac:dyDescent="0.25">
      <c r="A1388" t="s">
        <v>11262</v>
      </c>
      <c r="B1388" t="s">
        <v>72</v>
      </c>
      <c r="C1388" t="s">
        <v>195</v>
      </c>
      <c r="D1388" t="s">
        <v>9836</v>
      </c>
      <c r="E1388">
        <v>2</v>
      </c>
    </row>
    <row r="1389" spans="1:5" x14ac:dyDescent="0.25">
      <c r="A1389" t="s">
        <v>11263</v>
      </c>
      <c r="B1389" t="s">
        <v>72</v>
      </c>
      <c r="C1389" t="s">
        <v>195</v>
      </c>
      <c r="D1389" t="s">
        <v>9840</v>
      </c>
      <c r="E1389">
        <v>1</v>
      </c>
    </row>
    <row r="1390" spans="1:5" x14ac:dyDescent="0.25">
      <c r="A1390" t="s">
        <v>11264</v>
      </c>
      <c r="B1390" t="s">
        <v>72</v>
      </c>
      <c r="C1390" t="s">
        <v>195</v>
      </c>
      <c r="D1390" t="s">
        <v>9854</v>
      </c>
      <c r="E1390">
        <v>3</v>
      </c>
    </row>
    <row r="1391" spans="1:5" x14ac:dyDescent="0.25">
      <c r="A1391" t="s">
        <v>11265</v>
      </c>
      <c r="B1391" t="s">
        <v>72</v>
      </c>
      <c r="C1391" t="s">
        <v>195</v>
      </c>
      <c r="D1391" t="s">
        <v>9858</v>
      </c>
      <c r="E1391">
        <v>1</v>
      </c>
    </row>
    <row r="1392" spans="1:5" x14ac:dyDescent="0.25">
      <c r="A1392" t="s">
        <v>11266</v>
      </c>
      <c r="B1392" t="s">
        <v>72</v>
      </c>
      <c r="C1392" t="s">
        <v>195</v>
      </c>
      <c r="D1392" t="s">
        <v>9860</v>
      </c>
      <c r="E1392">
        <v>1</v>
      </c>
    </row>
    <row r="1393" spans="1:5" x14ac:dyDescent="0.25">
      <c r="A1393" t="s">
        <v>11267</v>
      </c>
      <c r="B1393" t="s">
        <v>72</v>
      </c>
      <c r="C1393" t="s">
        <v>195</v>
      </c>
      <c r="D1393" t="s">
        <v>9868</v>
      </c>
      <c r="E1393">
        <v>1</v>
      </c>
    </row>
    <row r="1394" spans="1:5" x14ac:dyDescent="0.25">
      <c r="A1394" t="s">
        <v>11268</v>
      </c>
      <c r="B1394" t="s">
        <v>72</v>
      </c>
      <c r="C1394" t="s">
        <v>195</v>
      </c>
      <c r="D1394" t="s">
        <v>9870</v>
      </c>
      <c r="E1394">
        <v>1</v>
      </c>
    </row>
    <row r="1395" spans="1:5" x14ac:dyDescent="0.25">
      <c r="A1395" t="s">
        <v>11269</v>
      </c>
      <c r="B1395" t="s">
        <v>72</v>
      </c>
      <c r="C1395" t="s">
        <v>195</v>
      </c>
      <c r="D1395" t="s">
        <v>9872</v>
      </c>
      <c r="E1395">
        <v>6</v>
      </c>
    </row>
    <row r="1396" spans="1:5" x14ac:dyDescent="0.25">
      <c r="A1396" t="s">
        <v>11270</v>
      </c>
      <c r="B1396" t="s">
        <v>72</v>
      </c>
      <c r="C1396" t="s">
        <v>195</v>
      </c>
      <c r="D1396" t="s">
        <v>9874</v>
      </c>
      <c r="E1396">
        <v>89</v>
      </c>
    </row>
    <row r="1397" spans="1:5" x14ac:dyDescent="0.25">
      <c r="A1397" t="s">
        <v>11271</v>
      </c>
      <c r="B1397" t="s">
        <v>72</v>
      </c>
      <c r="C1397" t="s">
        <v>195</v>
      </c>
      <c r="D1397" t="s">
        <v>9880</v>
      </c>
      <c r="E1397">
        <v>1</v>
      </c>
    </row>
    <row r="1398" spans="1:5" x14ac:dyDescent="0.25">
      <c r="A1398" t="s">
        <v>11272</v>
      </c>
      <c r="B1398" t="s">
        <v>72</v>
      </c>
      <c r="C1398" t="s">
        <v>195</v>
      </c>
      <c r="D1398" t="s">
        <v>9884</v>
      </c>
      <c r="E1398">
        <v>1</v>
      </c>
    </row>
    <row r="1399" spans="1:5" x14ac:dyDescent="0.25">
      <c r="A1399" t="s">
        <v>11273</v>
      </c>
      <c r="B1399" t="s">
        <v>72</v>
      </c>
      <c r="C1399" t="s">
        <v>195</v>
      </c>
      <c r="D1399" t="s">
        <v>9886</v>
      </c>
      <c r="E1399">
        <v>100</v>
      </c>
    </row>
    <row r="1400" spans="1:5" x14ac:dyDescent="0.25">
      <c r="A1400" t="s">
        <v>11274</v>
      </c>
      <c r="B1400" t="s">
        <v>72</v>
      </c>
      <c r="C1400" t="s">
        <v>195</v>
      </c>
      <c r="D1400" t="s">
        <v>9888</v>
      </c>
      <c r="E1400">
        <v>248</v>
      </c>
    </row>
    <row r="1401" spans="1:5" x14ac:dyDescent="0.25">
      <c r="A1401" t="s">
        <v>11275</v>
      </c>
      <c r="B1401" t="s">
        <v>72</v>
      </c>
      <c r="C1401" t="s">
        <v>195</v>
      </c>
      <c r="D1401" t="s">
        <v>9894</v>
      </c>
      <c r="E1401">
        <v>2</v>
      </c>
    </row>
    <row r="1402" spans="1:5" x14ac:dyDescent="0.25">
      <c r="A1402" t="s">
        <v>11276</v>
      </c>
      <c r="B1402" t="s">
        <v>72</v>
      </c>
      <c r="C1402" t="s">
        <v>195</v>
      </c>
      <c r="D1402" t="s">
        <v>9910</v>
      </c>
      <c r="E1402">
        <v>1</v>
      </c>
    </row>
    <row r="1403" spans="1:5" x14ac:dyDescent="0.25">
      <c r="A1403" t="s">
        <v>11277</v>
      </c>
      <c r="B1403" t="s">
        <v>72</v>
      </c>
      <c r="C1403" t="s">
        <v>195</v>
      </c>
      <c r="D1403" t="s">
        <v>9914</v>
      </c>
      <c r="E1403">
        <v>1</v>
      </c>
    </row>
    <row r="1404" spans="1:5" x14ac:dyDescent="0.25">
      <c r="A1404" t="s">
        <v>11278</v>
      </c>
      <c r="B1404" t="s">
        <v>72</v>
      </c>
      <c r="C1404" t="s">
        <v>195</v>
      </c>
      <c r="D1404" t="s">
        <v>9926</v>
      </c>
      <c r="E1404">
        <v>2</v>
      </c>
    </row>
    <row r="1405" spans="1:5" x14ac:dyDescent="0.25">
      <c r="A1405" t="s">
        <v>11279</v>
      </c>
      <c r="B1405" t="s">
        <v>72</v>
      </c>
      <c r="C1405" t="s">
        <v>196</v>
      </c>
      <c r="D1405" t="s">
        <v>9840</v>
      </c>
      <c r="E1405">
        <v>1</v>
      </c>
    </row>
    <row r="1406" spans="1:5" x14ac:dyDescent="0.25">
      <c r="A1406" t="s">
        <v>11280</v>
      </c>
      <c r="B1406" t="s">
        <v>72</v>
      </c>
      <c r="C1406" t="s">
        <v>196</v>
      </c>
      <c r="D1406" t="s">
        <v>9872</v>
      </c>
      <c r="E1406">
        <v>4</v>
      </c>
    </row>
    <row r="1407" spans="1:5" x14ac:dyDescent="0.25">
      <c r="A1407" t="s">
        <v>11281</v>
      </c>
      <c r="B1407" t="s">
        <v>72</v>
      </c>
      <c r="C1407" t="s">
        <v>196</v>
      </c>
      <c r="D1407" t="s">
        <v>9874</v>
      </c>
      <c r="E1407">
        <v>64</v>
      </c>
    </row>
    <row r="1408" spans="1:5" x14ac:dyDescent="0.25">
      <c r="A1408" t="s">
        <v>11282</v>
      </c>
      <c r="B1408" t="s">
        <v>72</v>
      </c>
      <c r="C1408" t="s">
        <v>196</v>
      </c>
      <c r="D1408" t="s">
        <v>9886</v>
      </c>
      <c r="E1408">
        <v>70</v>
      </c>
    </row>
    <row r="1409" spans="1:5" x14ac:dyDescent="0.25">
      <c r="A1409" t="s">
        <v>11283</v>
      </c>
      <c r="B1409" t="s">
        <v>72</v>
      </c>
      <c r="C1409" t="s">
        <v>196</v>
      </c>
      <c r="D1409" t="s">
        <v>9888</v>
      </c>
      <c r="E1409">
        <v>260</v>
      </c>
    </row>
    <row r="1410" spans="1:5" x14ac:dyDescent="0.25">
      <c r="A1410" t="s">
        <v>11284</v>
      </c>
      <c r="B1410" t="s">
        <v>72</v>
      </c>
      <c r="C1410" t="s">
        <v>196</v>
      </c>
      <c r="D1410" t="s">
        <v>9892</v>
      </c>
      <c r="E1410">
        <v>1</v>
      </c>
    </row>
    <row r="1411" spans="1:5" x14ac:dyDescent="0.25">
      <c r="A1411" t="s">
        <v>11285</v>
      </c>
      <c r="B1411" t="s">
        <v>72</v>
      </c>
      <c r="C1411" t="s">
        <v>196</v>
      </c>
      <c r="D1411" t="s">
        <v>9914</v>
      </c>
      <c r="E1411">
        <v>2</v>
      </c>
    </row>
    <row r="1412" spans="1:5" x14ac:dyDescent="0.25">
      <c r="A1412" t="s">
        <v>11286</v>
      </c>
      <c r="B1412" t="s">
        <v>72</v>
      </c>
      <c r="C1412" t="s">
        <v>196</v>
      </c>
      <c r="D1412" t="s">
        <v>9926</v>
      </c>
      <c r="E1412">
        <v>1</v>
      </c>
    </row>
    <row r="1413" spans="1:5" x14ac:dyDescent="0.25">
      <c r="A1413" t="s">
        <v>11287</v>
      </c>
      <c r="B1413" t="s">
        <v>72</v>
      </c>
      <c r="C1413" t="s">
        <v>197</v>
      </c>
      <c r="D1413" t="s">
        <v>9854</v>
      </c>
      <c r="E1413">
        <v>1</v>
      </c>
    </row>
    <row r="1414" spans="1:5" x14ac:dyDescent="0.25">
      <c r="A1414" t="s">
        <v>11288</v>
      </c>
      <c r="B1414" t="s">
        <v>72</v>
      </c>
      <c r="C1414" t="s">
        <v>197</v>
      </c>
      <c r="D1414" t="s">
        <v>9872</v>
      </c>
      <c r="E1414">
        <v>1</v>
      </c>
    </row>
    <row r="1415" spans="1:5" x14ac:dyDescent="0.25">
      <c r="A1415" t="s">
        <v>11289</v>
      </c>
      <c r="B1415" t="s">
        <v>72</v>
      </c>
      <c r="C1415" t="s">
        <v>197</v>
      </c>
      <c r="D1415" t="s">
        <v>9874</v>
      </c>
      <c r="E1415">
        <v>11</v>
      </c>
    </row>
    <row r="1416" spans="1:5" x14ac:dyDescent="0.25">
      <c r="A1416" t="s">
        <v>11290</v>
      </c>
      <c r="B1416" t="s">
        <v>72</v>
      </c>
      <c r="C1416" t="s">
        <v>197</v>
      </c>
      <c r="D1416" t="s">
        <v>9886</v>
      </c>
      <c r="E1416">
        <v>11</v>
      </c>
    </row>
    <row r="1417" spans="1:5" x14ac:dyDescent="0.25">
      <c r="A1417" t="s">
        <v>11291</v>
      </c>
      <c r="B1417" t="s">
        <v>72</v>
      </c>
      <c r="C1417" t="s">
        <v>197</v>
      </c>
      <c r="D1417" t="s">
        <v>9888</v>
      </c>
      <c r="E1417">
        <v>34</v>
      </c>
    </row>
    <row r="1418" spans="1:5" x14ac:dyDescent="0.25">
      <c r="A1418" t="s">
        <v>11292</v>
      </c>
      <c r="B1418" t="s">
        <v>72</v>
      </c>
      <c r="C1418" t="s">
        <v>198</v>
      </c>
      <c r="D1418" t="s">
        <v>9840</v>
      </c>
      <c r="E1418">
        <v>1</v>
      </c>
    </row>
    <row r="1419" spans="1:5" x14ac:dyDescent="0.25">
      <c r="A1419" t="s">
        <v>11293</v>
      </c>
      <c r="B1419" t="s">
        <v>72</v>
      </c>
      <c r="C1419" t="s">
        <v>198</v>
      </c>
      <c r="D1419" t="s">
        <v>9854</v>
      </c>
      <c r="E1419">
        <v>1</v>
      </c>
    </row>
    <row r="1420" spans="1:5" x14ac:dyDescent="0.25">
      <c r="A1420" t="s">
        <v>11294</v>
      </c>
      <c r="B1420" t="s">
        <v>72</v>
      </c>
      <c r="C1420" t="s">
        <v>198</v>
      </c>
      <c r="D1420" t="s">
        <v>9862</v>
      </c>
      <c r="E1420">
        <v>1</v>
      </c>
    </row>
    <row r="1421" spans="1:5" x14ac:dyDescent="0.25">
      <c r="A1421" t="s">
        <v>11295</v>
      </c>
      <c r="B1421" t="s">
        <v>72</v>
      </c>
      <c r="C1421" t="s">
        <v>198</v>
      </c>
      <c r="D1421" t="s">
        <v>9866</v>
      </c>
      <c r="E1421">
        <v>1</v>
      </c>
    </row>
    <row r="1422" spans="1:5" x14ac:dyDescent="0.25">
      <c r="A1422" t="s">
        <v>11296</v>
      </c>
      <c r="B1422" t="s">
        <v>72</v>
      </c>
      <c r="C1422" t="s">
        <v>198</v>
      </c>
      <c r="D1422" t="s">
        <v>9872</v>
      </c>
      <c r="E1422">
        <v>3</v>
      </c>
    </row>
    <row r="1423" spans="1:5" x14ac:dyDescent="0.25">
      <c r="A1423" t="s">
        <v>11297</v>
      </c>
      <c r="B1423" t="s">
        <v>72</v>
      </c>
      <c r="C1423" t="s">
        <v>198</v>
      </c>
      <c r="D1423" t="s">
        <v>9874</v>
      </c>
      <c r="E1423">
        <v>87</v>
      </c>
    </row>
    <row r="1424" spans="1:5" x14ac:dyDescent="0.25">
      <c r="A1424" t="s">
        <v>11298</v>
      </c>
      <c r="B1424" t="s">
        <v>72</v>
      </c>
      <c r="C1424" t="s">
        <v>198</v>
      </c>
      <c r="D1424" t="s">
        <v>9880</v>
      </c>
      <c r="E1424">
        <v>1</v>
      </c>
    </row>
    <row r="1425" spans="1:5" x14ac:dyDescent="0.25">
      <c r="A1425" t="s">
        <v>11299</v>
      </c>
      <c r="B1425" t="s">
        <v>72</v>
      </c>
      <c r="C1425" t="s">
        <v>198</v>
      </c>
      <c r="D1425" t="s">
        <v>9884</v>
      </c>
      <c r="E1425">
        <v>1</v>
      </c>
    </row>
    <row r="1426" spans="1:5" x14ac:dyDescent="0.25">
      <c r="A1426" t="s">
        <v>11300</v>
      </c>
      <c r="B1426" t="s">
        <v>72</v>
      </c>
      <c r="C1426" t="s">
        <v>198</v>
      </c>
      <c r="D1426" t="s">
        <v>9886</v>
      </c>
      <c r="E1426">
        <v>96</v>
      </c>
    </row>
    <row r="1427" spans="1:5" x14ac:dyDescent="0.25">
      <c r="A1427" t="s">
        <v>11301</v>
      </c>
      <c r="B1427" t="s">
        <v>72</v>
      </c>
      <c r="C1427" t="s">
        <v>198</v>
      </c>
      <c r="D1427" t="s">
        <v>9888</v>
      </c>
      <c r="E1427">
        <v>292</v>
      </c>
    </row>
    <row r="1428" spans="1:5" x14ac:dyDescent="0.25">
      <c r="A1428" t="s">
        <v>11302</v>
      </c>
      <c r="B1428" t="s">
        <v>72</v>
      </c>
      <c r="C1428" t="s">
        <v>198</v>
      </c>
      <c r="D1428" t="s">
        <v>9892</v>
      </c>
      <c r="E1428">
        <v>2</v>
      </c>
    </row>
    <row r="1429" spans="1:5" x14ac:dyDescent="0.25">
      <c r="A1429" t="s">
        <v>11303</v>
      </c>
      <c r="B1429" t="s">
        <v>72</v>
      </c>
      <c r="C1429" t="s">
        <v>198</v>
      </c>
      <c r="D1429" t="s">
        <v>9910</v>
      </c>
      <c r="E1429">
        <v>1</v>
      </c>
    </row>
    <row r="1430" spans="1:5" x14ac:dyDescent="0.25">
      <c r="A1430" t="s">
        <v>11304</v>
      </c>
      <c r="B1430" t="s">
        <v>72</v>
      </c>
      <c r="C1430" t="s">
        <v>198</v>
      </c>
      <c r="D1430" t="s">
        <v>9914</v>
      </c>
      <c r="E1430">
        <v>2</v>
      </c>
    </row>
    <row r="1431" spans="1:5" x14ac:dyDescent="0.25">
      <c r="A1431" t="s">
        <v>11305</v>
      </c>
      <c r="B1431" t="s">
        <v>72</v>
      </c>
      <c r="C1431" t="s">
        <v>198</v>
      </c>
      <c r="D1431" t="s">
        <v>9926</v>
      </c>
      <c r="E1431">
        <v>2</v>
      </c>
    </row>
    <row r="1432" spans="1:5" x14ac:dyDescent="0.25">
      <c r="A1432" t="s">
        <v>11306</v>
      </c>
      <c r="B1432" t="s">
        <v>72</v>
      </c>
      <c r="C1432" t="s">
        <v>199</v>
      </c>
      <c r="D1432" t="s">
        <v>9840</v>
      </c>
      <c r="E1432">
        <v>1</v>
      </c>
    </row>
    <row r="1433" spans="1:5" x14ac:dyDescent="0.25">
      <c r="A1433" t="s">
        <v>11307</v>
      </c>
      <c r="B1433" t="s">
        <v>72</v>
      </c>
      <c r="C1433" t="s">
        <v>199</v>
      </c>
      <c r="D1433" t="s">
        <v>9844</v>
      </c>
      <c r="E1433">
        <v>2</v>
      </c>
    </row>
    <row r="1434" spans="1:5" x14ac:dyDescent="0.25">
      <c r="A1434" t="s">
        <v>11308</v>
      </c>
      <c r="B1434" t="s">
        <v>72</v>
      </c>
      <c r="C1434" t="s">
        <v>199</v>
      </c>
      <c r="D1434" t="s">
        <v>9848</v>
      </c>
      <c r="E1434">
        <v>1</v>
      </c>
    </row>
    <row r="1435" spans="1:5" x14ac:dyDescent="0.25">
      <c r="A1435" t="s">
        <v>11309</v>
      </c>
      <c r="B1435" t="s">
        <v>72</v>
      </c>
      <c r="C1435" t="s">
        <v>199</v>
      </c>
      <c r="D1435" t="s">
        <v>9854</v>
      </c>
      <c r="E1435">
        <v>3</v>
      </c>
    </row>
    <row r="1436" spans="1:5" x14ac:dyDescent="0.25">
      <c r="A1436" t="s">
        <v>11310</v>
      </c>
      <c r="B1436" t="s">
        <v>72</v>
      </c>
      <c r="C1436" t="s">
        <v>199</v>
      </c>
      <c r="D1436" t="s">
        <v>9860</v>
      </c>
      <c r="E1436">
        <v>1</v>
      </c>
    </row>
    <row r="1437" spans="1:5" x14ac:dyDescent="0.25">
      <c r="A1437" t="s">
        <v>11311</v>
      </c>
      <c r="B1437" t="s">
        <v>72</v>
      </c>
      <c r="C1437" t="s">
        <v>199</v>
      </c>
      <c r="D1437" t="s">
        <v>9862</v>
      </c>
      <c r="E1437">
        <v>1</v>
      </c>
    </row>
    <row r="1438" spans="1:5" x14ac:dyDescent="0.25">
      <c r="A1438" t="s">
        <v>11312</v>
      </c>
      <c r="B1438" t="s">
        <v>72</v>
      </c>
      <c r="C1438" t="s">
        <v>199</v>
      </c>
      <c r="D1438" t="s">
        <v>9866</v>
      </c>
      <c r="E1438">
        <v>1</v>
      </c>
    </row>
    <row r="1439" spans="1:5" x14ac:dyDescent="0.25">
      <c r="A1439" t="s">
        <v>11313</v>
      </c>
      <c r="B1439" t="s">
        <v>72</v>
      </c>
      <c r="C1439" t="s">
        <v>199</v>
      </c>
      <c r="D1439" t="s">
        <v>9872</v>
      </c>
      <c r="E1439">
        <v>9</v>
      </c>
    </row>
    <row r="1440" spans="1:5" x14ac:dyDescent="0.25">
      <c r="A1440" t="s">
        <v>11314</v>
      </c>
      <c r="B1440" t="s">
        <v>72</v>
      </c>
      <c r="C1440" t="s">
        <v>199</v>
      </c>
      <c r="D1440" t="s">
        <v>9874</v>
      </c>
      <c r="E1440">
        <v>52</v>
      </c>
    </row>
    <row r="1441" spans="1:5" x14ac:dyDescent="0.25">
      <c r="A1441" t="s">
        <v>11315</v>
      </c>
      <c r="B1441" t="s">
        <v>72</v>
      </c>
      <c r="C1441" t="s">
        <v>199</v>
      </c>
      <c r="D1441" t="s">
        <v>9880</v>
      </c>
      <c r="E1441">
        <v>2</v>
      </c>
    </row>
    <row r="1442" spans="1:5" x14ac:dyDescent="0.25">
      <c r="A1442" t="s">
        <v>11316</v>
      </c>
      <c r="B1442" t="s">
        <v>72</v>
      </c>
      <c r="C1442" t="s">
        <v>199</v>
      </c>
      <c r="D1442" t="s">
        <v>9886</v>
      </c>
      <c r="E1442">
        <v>56</v>
      </c>
    </row>
    <row r="1443" spans="1:5" x14ac:dyDescent="0.25">
      <c r="A1443" t="s">
        <v>11317</v>
      </c>
      <c r="B1443" t="s">
        <v>72</v>
      </c>
      <c r="C1443" t="s">
        <v>199</v>
      </c>
      <c r="D1443" t="s">
        <v>9888</v>
      </c>
      <c r="E1443">
        <v>226</v>
      </c>
    </row>
    <row r="1444" spans="1:5" x14ac:dyDescent="0.25">
      <c r="A1444" t="s">
        <v>11318</v>
      </c>
      <c r="B1444" t="s">
        <v>72</v>
      </c>
      <c r="C1444" t="s">
        <v>199</v>
      </c>
      <c r="D1444" t="s">
        <v>9892</v>
      </c>
      <c r="E1444">
        <v>4</v>
      </c>
    </row>
    <row r="1445" spans="1:5" x14ac:dyDescent="0.25">
      <c r="A1445" t="s">
        <v>11319</v>
      </c>
      <c r="B1445" t="s">
        <v>72</v>
      </c>
      <c r="C1445" t="s">
        <v>199</v>
      </c>
      <c r="D1445" t="s">
        <v>9910</v>
      </c>
      <c r="E1445">
        <v>1</v>
      </c>
    </row>
    <row r="1446" spans="1:5" x14ac:dyDescent="0.25">
      <c r="A1446" t="s">
        <v>11320</v>
      </c>
      <c r="B1446" t="s">
        <v>72</v>
      </c>
      <c r="C1446" t="s">
        <v>199</v>
      </c>
      <c r="D1446" t="s">
        <v>9912</v>
      </c>
      <c r="E1446">
        <v>1</v>
      </c>
    </row>
    <row r="1447" spans="1:5" x14ac:dyDescent="0.25">
      <c r="A1447" t="s">
        <v>11321</v>
      </c>
      <c r="B1447" t="s">
        <v>72</v>
      </c>
      <c r="C1447" t="s">
        <v>199</v>
      </c>
      <c r="D1447" t="s">
        <v>9914</v>
      </c>
      <c r="E1447">
        <v>1</v>
      </c>
    </row>
    <row r="1448" spans="1:5" x14ac:dyDescent="0.25">
      <c r="A1448" t="s">
        <v>11322</v>
      </c>
      <c r="B1448" t="s">
        <v>72</v>
      </c>
      <c r="C1448" t="s">
        <v>199</v>
      </c>
      <c r="D1448" t="s">
        <v>9926</v>
      </c>
      <c r="E1448">
        <v>4</v>
      </c>
    </row>
    <row r="1449" spans="1:5" x14ac:dyDescent="0.25">
      <c r="A1449" t="s">
        <v>11323</v>
      </c>
      <c r="B1449" t="s">
        <v>72</v>
      </c>
      <c r="C1449" t="s">
        <v>200</v>
      </c>
      <c r="D1449" t="s">
        <v>9872</v>
      </c>
      <c r="E1449">
        <v>1</v>
      </c>
    </row>
    <row r="1450" spans="1:5" x14ac:dyDescent="0.25">
      <c r="A1450" t="s">
        <v>11324</v>
      </c>
      <c r="B1450" t="s">
        <v>72</v>
      </c>
      <c r="C1450" t="s">
        <v>200</v>
      </c>
      <c r="D1450" t="s">
        <v>9874</v>
      </c>
      <c r="E1450">
        <v>52</v>
      </c>
    </row>
    <row r="1451" spans="1:5" x14ac:dyDescent="0.25">
      <c r="A1451" t="s">
        <v>11325</v>
      </c>
      <c r="B1451" t="s">
        <v>72</v>
      </c>
      <c r="C1451" t="s">
        <v>200</v>
      </c>
      <c r="D1451" t="s">
        <v>9886</v>
      </c>
      <c r="E1451">
        <v>54</v>
      </c>
    </row>
    <row r="1452" spans="1:5" x14ac:dyDescent="0.25">
      <c r="A1452" t="s">
        <v>11326</v>
      </c>
      <c r="B1452" t="s">
        <v>72</v>
      </c>
      <c r="C1452" t="s">
        <v>200</v>
      </c>
      <c r="D1452" t="s">
        <v>9888</v>
      </c>
      <c r="E1452">
        <v>166</v>
      </c>
    </row>
    <row r="1453" spans="1:5" x14ac:dyDescent="0.25">
      <c r="A1453" t="s">
        <v>11327</v>
      </c>
      <c r="B1453" t="s">
        <v>72</v>
      </c>
      <c r="C1453" t="s">
        <v>200</v>
      </c>
      <c r="D1453" t="s">
        <v>9902</v>
      </c>
      <c r="E1453">
        <v>1</v>
      </c>
    </row>
    <row r="1454" spans="1:5" x14ac:dyDescent="0.25">
      <c r="A1454" t="s">
        <v>11328</v>
      </c>
      <c r="B1454" t="s">
        <v>72</v>
      </c>
      <c r="C1454" t="s">
        <v>200</v>
      </c>
      <c r="D1454" t="s">
        <v>9926</v>
      </c>
      <c r="E1454">
        <v>1</v>
      </c>
    </row>
    <row r="1455" spans="1:5" x14ac:dyDescent="0.25">
      <c r="A1455" t="s">
        <v>11329</v>
      </c>
      <c r="B1455" t="s">
        <v>72</v>
      </c>
      <c r="C1455" t="s">
        <v>201</v>
      </c>
      <c r="D1455" t="s">
        <v>9844</v>
      </c>
      <c r="E1455">
        <v>1</v>
      </c>
    </row>
    <row r="1456" spans="1:5" x14ac:dyDescent="0.25">
      <c r="A1456" t="s">
        <v>11330</v>
      </c>
      <c r="B1456" t="s">
        <v>72</v>
      </c>
      <c r="C1456" t="s">
        <v>201</v>
      </c>
      <c r="D1456" t="s">
        <v>9852</v>
      </c>
      <c r="E1456">
        <v>1</v>
      </c>
    </row>
    <row r="1457" spans="1:5" x14ac:dyDescent="0.25">
      <c r="A1457" t="s">
        <v>11331</v>
      </c>
      <c r="B1457" t="s">
        <v>72</v>
      </c>
      <c r="C1457" t="s">
        <v>201</v>
      </c>
      <c r="D1457" t="s">
        <v>9854</v>
      </c>
      <c r="E1457">
        <v>2</v>
      </c>
    </row>
    <row r="1458" spans="1:5" x14ac:dyDescent="0.25">
      <c r="A1458" t="s">
        <v>11332</v>
      </c>
      <c r="B1458" t="s">
        <v>72</v>
      </c>
      <c r="C1458" t="s">
        <v>201</v>
      </c>
      <c r="D1458" t="s">
        <v>9860</v>
      </c>
      <c r="E1458">
        <v>1</v>
      </c>
    </row>
    <row r="1459" spans="1:5" x14ac:dyDescent="0.25">
      <c r="A1459" t="s">
        <v>11333</v>
      </c>
      <c r="B1459" t="s">
        <v>72</v>
      </c>
      <c r="C1459" t="s">
        <v>201</v>
      </c>
      <c r="D1459" t="s">
        <v>9872</v>
      </c>
      <c r="E1459">
        <v>5</v>
      </c>
    </row>
    <row r="1460" spans="1:5" x14ac:dyDescent="0.25">
      <c r="A1460" t="s">
        <v>11334</v>
      </c>
      <c r="B1460" t="s">
        <v>72</v>
      </c>
      <c r="C1460" t="s">
        <v>201</v>
      </c>
      <c r="D1460" t="s">
        <v>9874</v>
      </c>
      <c r="E1460">
        <v>126</v>
      </c>
    </row>
    <row r="1461" spans="1:5" x14ac:dyDescent="0.25">
      <c r="A1461" t="s">
        <v>11335</v>
      </c>
      <c r="B1461" t="s">
        <v>72</v>
      </c>
      <c r="C1461" t="s">
        <v>201</v>
      </c>
      <c r="D1461" t="s">
        <v>9878</v>
      </c>
      <c r="E1461">
        <v>2</v>
      </c>
    </row>
    <row r="1462" spans="1:5" x14ac:dyDescent="0.25">
      <c r="A1462" t="s">
        <v>11336</v>
      </c>
      <c r="B1462" t="s">
        <v>72</v>
      </c>
      <c r="C1462" t="s">
        <v>201</v>
      </c>
      <c r="D1462" t="s">
        <v>9886</v>
      </c>
      <c r="E1462">
        <v>133</v>
      </c>
    </row>
    <row r="1463" spans="1:5" x14ac:dyDescent="0.25">
      <c r="A1463" t="s">
        <v>11337</v>
      </c>
      <c r="B1463" t="s">
        <v>72</v>
      </c>
      <c r="C1463" t="s">
        <v>201</v>
      </c>
      <c r="D1463" t="s">
        <v>9888</v>
      </c>
      <c r="E1463">
        <v>434</v>
      </c>
    </row>
    <row r="1464" spans="1:5" x14ac:dyDescent="0.25">
      <c r="A1464" t="s">
        <v>11338</v>
      </c>
      <c r="B1464" t="s">
        <v>72</v>
      </c>
      <c r="C1464" t="s">
        <v>201</v>
      </c>
      <c r="D1464" t="s">
        <v>9890</v>
      </c>
      <c r="E1464">
        <v>1</v>
      </c>
    </row>
    <row r="1465" spans="1:5" x14ac:dyDescent="0.25">
      <c r="A1465" t="s">
        <v>11339</v>
      </c>
      <c r="B1465" t="s">
        <v>72</v>
      </c>
      <c r="C1465" t="s">
        <v>201</v>
      </c>
      <c r="D1465" t="s">
        <v>9892</v>
      </c>
      <c r="E1465">
        <v>1</v>
      </c>
    </row>
    <row r="1466" spans="1:5" x14ac:dyDescent="0.25">
      <c r="A1466" t="s">
        <v>11340</v>
      </c>
      <c r="B1466" t="s">
        <v>72</v>
      </c>
      <c r="C1466" t="s">
        <v>201</v>
      </c>
      <c r="D1466" t="s">
        <v>9902</v>
      </c>
      <c r="E1466">
        <v>1</v>
      </c>
    </row>
    <row r="1467" spans="1:5" x14ac:dyDescent="0.25">
      <c r="A1467" t="s">
        <v>11341</v>
      </c>
      <c r="B1467" t="s">
        <v>72</v>
      </c>
      <c r="C1467" t="s">
        <v>201</v>
      </c>
      <c r="D1467" t="s">
        <v>9914</v>
      </c>
      <c r="E1467">
        <v>2</v>
      </c>
    </row>
    <row r="1468" spans="1:5" x14ac:dyDescent="0.25">
      <c r="A1468" t="s">
        <v>11342</v>
      </c>
      <c r="B1468" t="s">
        <v>72</v>
      </c>
      <c r="C1468" t="s">
        <v>201</v>
      </c>
      <c r="D1468" t="s">
        <v>9926</v>
      </c>
      <c r="E1468">
        <v>2</v>
      </c>
    </row>
    <row r="1469" spans="1:5" x14ac:dyDescent="0.25">
      <c r="A1469" t="s">
        <v>11343</v>
      </c>
      <c r="B1469" t="s">
        <v>72</v>
      </c>
      <c r="C1469" t="s">
        <v>202</v>
      </c>
      <c r="D1469" t="s">
        <v>9840</v>
      </c>
      <c r="E1469">
        <v>3</v>
      </c>
    </row>
    <row r="1470" spans="1:5" x14ac:dyDescent="0.25">
      <c r="A1470" t="s">
        <v>11344</v>
      </c>
      <c r="B1470" t="s">
        <v>72</v>
      </c>
      <c r="C1470" t="s">
        <v>202</v>
      </c>
      <c r="D1470" t="s">
        <v>9848</v>
      </c>
      <c r="E1470">
        <v>1</v>
      </c>
    </row>
    <row r="1471" spans="1:5" x14ac:dyDescent="0.25">
      <c r="A1471" t="s">
        <v>11345</v>
      </c>
      <c r="B1471" t="s">
        <v>72</v>
      </c>
      <c r="C1471" t="s">
        <v>202</v>
      </c>
      <c r="D1471" t="s">
        <v>9870</v>
      </c>
      <c r="E1471">
        <v>1</v>
      </c>
    </row>
    <row r="1472" spans="1:5" x14ac:dyDescent="0.25">
      <c r="A1472" t="s">
        <v>11346</v>
      </c>
      <c r="B1472" t="s">
        <v>72</v>
      </c>
      <c r="C1472" t="s">
        <v>202</v>
      </c>
      <c r="D1472" t="s">
        <v>9872</v>
      </c>
      <c r="E1472">
        <v>4</v>
      </c>
    </row>
    <row r="1473" spans="1:5" x14ac:dyDescent="0.25">
      <c r="A1473" t="s">
        <v>11347</v>
      </c>
      <c r="B1473" t="s">
        <v>72</v>
      </c>
      <c r="C1473" t="s">
        <v>202</v>
      </c>
      <c r="D1473" t="s">
        <v>9874</v>
      </c>
      <c r="E1473">
        <v>67</v>
      </c>
    </row>
    <row r="1474" spans="1:5" x14ac:dyDescent="0.25">
      <c r="A1474" t="s">
        <v>11348</v>
      </c>
      <c r="B1474" t="s">
        <v>72</v>
      </c>
      <c r="C1474" t="s">
        <v>202</v>
      </c>
      <c r="D1474" t="s">
        <v>9880</v>
      </c>
      <c r="E1474">
        <v>1</v>
      </c>
    </row>
    <row r="1475" spans="1:5" x14ac:dyDescent="0.25">
      <c r="A1475" t="s">
        <v>11349</v>
      </c>
      <c r="B1475" t="s">
        <v>72</v>
      </c>
      <c r="C1475" t="s">
        <v>202</v>
      </c>
      <c r="D1475" t="s">
        <v>9886</v>
      </c>
      <c r="E1475">
        <v>79</v>
      </c>
    </row>
    <row r="1476" spans="1:5" x14ac:dyDescent="0.25">
      <c r="A1476" t="s">
        <v>11350</v>
      </c>
      <c r="B1476" t="s">
        <v>72</v>
      </c>
      <c r="C1476" t="s">
        <v>202</v>
      </c>
      <c r="D1476" t="s">
        <v>9888</v>
      </c>
      <c r="E1476">
        <v>247</v>
      </c>
    </row>
    <row r="1477" spans="1:5" x14ac:dyDescent="0.25">
      <c r="A1477" t="s">
        <v>11351</v>
      </c>
      <c r="B1477" t="s">
        <v>72</v>
      </c>
      <c r="C1477" t="s">
        <v>202</v>
      </c>
      <c r="D1477" t="s">
        <v>9892</v>
      </c>
      <c r="E1477">
        <v>1</v>
      </c>
    </row>
    <row r="1478" spans="1:5" x14ac:dyDescent="0.25">
      <c r="A1478" t="s">
        <v>11352</v>
      </c>
      <c r="B1478" t="s">
        <v>72</v>
      </c>
      <c r="C1478" t="s">
        <v>202</v>
      </c>
      <c r="D1478" t="s">
        <v>9894</v>
      </c>
      <c r="E1478">
        <v>1</v>
      </c>
    </row>
    <row r="1479" spans="1:5" x14ac:dyDescent="0.25">
      <c r="A1479" t="s">
        <v>11353</v>
      </c>
      <c r="B1479" t="s">
        <v>72</v>
      </c>
      <c r="C1479" t="s">
        <v>202</v>
      </c>
      <c r="D1479" t="s">
        <v>9904</v>
      </c>
      <c r="E1479">
        <v>1</v>
      </c>
    </row>
    <row r="1480" spans="1:5" x14ac:dyDescent="0.25">
      <c r="A1480" t="s">
        <v>11354</v>
      </c>
      <c r="B1480" t="s">
        <v>72</v>
      </c>
      <c r="C1480" t="s">
        <v>202</v>
      </c>
      <c r="D1480" t="s">
        <v>9910</v>
      </c>
      <c r="E1480">
        <v>1</v>
      </c>
    </row>
    <row r="1481" spans="1:5" x14ac:dyDescent="0.25">
      <c r="A1481" t="s">
        <v>11355</v>
      </c>
      <c r="B1481" t="s">
        <v>72</v>
      </c>
      <c r="C1481" t="s">
        <v>202</v>
      </c>
      <c r="D1481" t="s">
        <v>9914</v>
      </c>
      <c r="E1481">
        <v>1</v>
      </c>
    </row>
    <row r="1482" spans="1:5" x14ac:dyDescent="0.25">
      <c r="A1482" t="s">
        <v>11356</v>
      </c>
      <c r="B1482" t="s">
        <v>72</v>
      </c>
      <c r="C1482" t="s">
        <v>202</v>
      </c>
      <c r="D1482" t="s">
        <v>9926</v>
      </c>
      <c r="E1482">
        <v>2</v>
      </c>
    </row>
    <row r="1483" spans="1:5" x14ac:dyDescent="0.25">
      <c r="A1483" t="s">
        <v>11357</v>
      </c>
      <c r="B1483" t="s">
        <v>72</v>
      </c>
      <c r="C1483" t="s">
        <v>202</v>
      </c>
      <c r="D1483" t="s">
        <v>9928</v>
      </c>
      <c r="E1483">
        <v>1</v>
      </c>
    </row>
    <row r="1484" spans="1:5" x14ac:dyDescent="0.25">
      <c r="A1484" t="s">
        <v>11358</v>
      </c>
      <c r="B1484" t="s">
        <v>72</v>
      </c>
      <c r="C1484" t="s">
        <v>203</v>
      </c>
      <c r="D1484" t="s">
        <v>9854</v>
      </c>
      <c r="E1484">
        <v>1</v>
      </c>
    </row>
    <row r="1485" spans="1:5" x14ac:dyDescent="0.25">
      <c r="A1485" t="s">
        <v>11359</v>
      </c>
      <c r="B1485" t="s">
        <v>72</v>
      </c>
      <c r="C1485" t="s">
        <v>203</v>
      </c>
      <c r="D1485" t="s">
        <v>9872</v>
      </c>
      <c r="E1485">
        <v>2</v>
      </c>
    </row>
    <row r="1486" spans="1:5" x14ac:dyDescent="0.25">
      <c r="A1486" t="s">
        <v>11360</v>
      </c>
      <c r="B1486" t="s">
        <v>72</v>
      </c>
      <c r="C1486" t="s">
        <v>203</v>
      </c>
      <c r="D1486" t="s">
        <v>9874</v>
      </c>
      <c r="E1486">
        <v>45</v>
      </c>
    </row>
    <row r="1487" spans="1:5" x14ac:dyDescent="0.25">
      <c r="A1487" t="s">
        <v>11361</v>
      </c>
      <c r="B1487" t="s">
        <v>72</v>
      </c>
      <c r="C1487" t="s">
        <v>203</v>
      </c>
      <c r="D1487" t="s">
        <v>9886</v>
      </c>
      <c r="E1487">
        <v>46</v>
      </c>
    </row>
    <row r="1488" spans="1:5" x14ac:dyDescent="0.25">
      <c r="A1488" t="s">
        <v>11362</v>
      </c>
      <c r="B1488" t="s">
        <v>72</v>
      </c>
      <c r="C1488" t="s">
        <v>203</v>
      </c>
      <c r="D1488" t="s">
        <v>9888</v>
      </c>
      <c r="E1488">
        <v>135</v>
      </c>
    </row>
    <row r="1489" spans="1:5" x14ac:dyDescent="0.25">
      <c r="A1489" t="s">
        <v>11363</v>
      </c>
      <c r="B1489" t="s">
        <v>72</v>
      </c>
      <c r="C1489" t="s">
        <v>203</v>
      </c>
      <c r="D1489" t="s">
        <v>9892</v>
      </c>
      <c r="E1489">
        <v>1</v>
      </c>
    </row>
    <row r="1490" spans="1:5" x14ac:dyDescent="0.25">
      <c r="A1490" t="s">
        <v>11364</v>
      </c>
      <c r="B1490" t="s">
        <v>72</v>
      </c>
      <c r="C1490" t="s">
        <v>203</v>
      </c>
      <c r="D1490" t="s">
        <v>9914</v>
      </c>
      <c r="E1490">
        <v>1</v>
      </c>
    </row>
    <row r="1491" spans="1:5" x14ac:dyDescent="0.25">
      <c r="A1491" t="s">
        <v>11365</v>
      </c>
      <c r="B1491" t="s">
        <v>72</v>
      </c>
      <c r="C1491" t="s">
        <v>204</v>
      </c>
      <c r="D1491" t="s">
        <v>9840</v>
      </c>
      <c r="E1491">
        <v>4</v>
      </c>
    </row>
    <row r="1492" spans="1:5" x14ac:dyDescent="0.25">
      <c r="A1492" t="s">
        <v>11366</v>
      </c>
      <c r="B1492" t="s">
        <v>72</v>
      </c>
      <c r="C1492" t="s">
        <v>204</v>
      </c>
      <c r="D1492" t="s">
        <v>9848</v>
      </c>
      <c r="E1492">
        <v>1</v>
      </c>
    </row>
    <row r="1493" spans="1:5" x14ac:dyDescent="0.25">
      <c r="A1493" t="s">
        <v>11367</v>
      </c>
      <c r="B1493" t="s">
        <v>72</v>
      </c>
      <c r="C1493" t="s">
        <v>204</v>
      </c>
      <c r="D1493" t="s">
        <v>9854</v>
      </c>
      <c r="E1493">
        <v>2</v>
      </c>
    </row>
    <row r="1494" spans="1:5" x14ac:dyDescent="0.25">
      <c r="A1494" t="s">
        <v>11368</v>
      </c>
      <c r="B1494" t="s">
        <v>72</v>
      </c>
      <c r="C1494" t="s">
        <v>204</v>
      </c>
      <c r="D1494" t="s">
        <v>9856</v>
      </c>
      <c r="E1494">
        <v>1</v>
      </c>
    </row>
    <row r="1495" spans="1:5" x14ac:dyDescent="0.25">
      <c r="A1495" t="s">
        <v>11369</v>
      </c>
      <c r="B1495" t="s">
        <v>72</v>
      </c>
      <c r="C1495" t="s">
        <v>204</v>
      </c>
      <c r="D1495" t="s">
        <v>9858</v>
      </c>
      <c r="E1495">
        <v>1</v>
      </c>
    </row>
    <row r="1496" spans="1:5" x14ac:dyDescent="0.25">
      <c r="A1496" t="s">
        <v>11370</v>
      </c>
      <c r="B1496" t="s">
        <v>72</v>
      </c>
      <c r="C1496" t="s">
        <v>204</v>
      </c>
      <c r="D1496" t="s">
        <v>9870</v>
      </c>
      <c r="E1496">
        <v>1</v>
      </c>
    </row>
    <row r="1497" spans="1:5" x14ac:dyDescent="0.25">
      <c r="A1497" t="s">
        <v>11371</v>
      </c>
      <c r="B1497" t="s">
        <v>72</v>
      </c>
      <c r="C1497" t="s">
        <v>204</v>
      </c>
      <c r="D1497" t="s">
        <v>9872</v>
      </c>
      <c r="E1497">
        <v>8</v>
      </c>
    </row>
    <row r="1498" spans="1:5" x14ac:dyDescent="0.25">
      <c r="A1498" t="s">
        <v>11372</v>
      </c>
      <c r="B1498" t="s">
        <v>72</v>
      </c>
      <c r="C1498" t="s">
        <v>204</v>
      </c>
      <c r="D1498" t="s">
        <v>9874</v>
      </c>
      <c r="E1498">
        <v>75</v>
      </c>
    </row>
    <row r="1499" spans="1:5" x14ac:dyDescent="0.25">
      <c r="A1499" t="s">
        <v>11373</v>
      </c>
      <c r="B1499" t="s">
        <v>72</v>
      </c>
      <c r="C1499" t="s">
        <v>204</v>
      </c>
      <c r="D1499" t="s">
        <v>9878</v>
      </c>
      <c r="E1499">
        <v>1</v>
      </c>
    </row>
    <row r="1500" spans="1:5" x14ac:dyDescent="0.25">
      <c r="A1500" t="s">
        <v>11374</v>
      </c>
      <c r="B1500" t="s">
        <v>72</v>
      </c>
      <c r="C1500" t="s">
        <v>204</v>
      </c>
      <c r="D1500" t="s">
        <v>9880</v>
      </c>
      <c r="E1500">
        <v>1</v>
      </c>
    </row>
    <row r="1501" spans="1:5" x14ac:dyDescent="0.25">
      <c r="A1501" t="s">
        <v>11375</v>
      </c>
      <c r="B1501" t="s">
        <v>72</v>
      </c>
      <c r="C1501" t="s">
        <v>204</v>
      </c>
      <c r="D1501" t="s">
        <v>9886</v>
      </c>
      <c r="E1501">
        <v>82</v>
      </c>
    </row>
    <row r="1502" spans="1:5" x14ac:dyDescent="0.25">
      <c r="A1502" t="s">
        <v>11376</v>
      </c>
      <c r="B1502" t="s">
        <v>72</v>
      </c>
      <c r="C1502" t="s">
        <v>204</v>
      </c>
      <c r="D1502" t="s">
        <v>9888</v>
      </c>
      <c r="E1502">
        <v>236</v>
      </c>
    </row>
    <row r="1503" spans="1:5" x14ac:dyDescent="0.25">
      <c r="A1503" t="s">
        <v>11377</v>
      </c>
      <c r="B1503" t="s">
        <v>72</v>
      </c>
      <c r="C1503" t="s">
        <v>204</v>
      </c>
      <c r="D1503" t="s">
        <v>9892</v>
      </c>
      <c r="E1503">
        <v>4</v>
      </c>
    </row>
    <row r="1504" spans="1:5" x14ac:dyDescent="0.25">
      <c r="A1504" t="s">
        <v>11378</v>
      </c>
      <c r="B1504" t="s">
        <v>72</v>
      </c>
      <c r="C1504" t="s">
        <v>204</v>
      </c>
      <c r="D1504" t="s">
        <v>9912</v>
      </c>
      <c r="E1504">
        <v>1</v>
      </c>
    </row>
    <row r="1505" spans="1:5" x14ac:dyDescent="0.25">
      <c r="A1505" t="s">
        <v>11379</v>
      </c>
      <c r="B1505" t="s">
        <v>72</v>
      </c>
      <c r="C1505" t="s">
        <v>204</v>
      </c>
      <c r="D1505" t="s">
        <v>9914</v>
      </c>
      <c r="E1505">
        <v>1</v>
      </c>
    </row>
    <row r="1506" spans="1:5" x14ac:dyDescent="0.25">
      <c r="A1506" t="s">
        <v>11380</v>
      </c>
      <c r="B1506" t="s">
        <v>72</v>
      </c>
      <c r="C1506" t="s">
        <v>204</v>
      </c>
      <c r="D1506" t="s">
        <v>9926</v>
      </c>
      <c r="E1506">
        <v>4</v>
      </c>
    </row>
    <row r="1507" spans="1:5" x14ac:dyDescent="0.25">
      <c r="A1507" t="s">
        <v>11381</v>
      </c>
      <c r="B1507" t="s">
        <v>72</v>
      </c>
      <c r="C1507" t="s">
        <v>205</v>
      </c>
      <c r="D1507" t="s">
        <v>9838</v>
      </c>
      <c r="E1507">
        <v>1</v>
      </c>
    </row>
    <row r="1508" spans="1:5" x14ac:dyDescent="0.25">
      <c r="A1508" t="s">
        <v>11382</v>
      </c>
      <c r="B1508" t="s">
        <v>72</v>
      </c>
      <c r="C1508" t="s">
        <v>205</v>
      </c>
      <c r="D1508" t="s">
        <v>9854</v>
      </c>
      <c r="E1508">
        <v>2</v>
      </c>
    </row>
    <row r="1509" spans="1:5" x14ac:dyDescent="0.25">
      <c r="A1509" t="s">
        <v>11383</v>
      </c>
      <c r="B1509" t="s">
        <v>72</v>
      </c>
      <c r="C1509" t="s">
        <v>205</v>
      </c>
      <c r="D1509" t="s">
        <v>9862</v>
      </c>
      <c r="E1509">
        <v>2</v>
      </c>
    </row>
    <row r="1510" spans="1:5" x14ac:dyDescent="0.25">
      <c r="A1510" t="s">
        <v>11384</v>
      </c>
      <c r="B1510" t="s">
        <v>72</v>
      </c>
      <c r="C1510" t="s">
        <v>205</v>
      </c>
      <c r="D1510" t="s">
        <v>9872</v>
      </c>
      <c r="E1510">
        <v>9</v>
      </c>
    </row>
    <row r="1511" spans="1:5" x14ac:dyDescent="0.25">
      <c r="A1511" t="s">
        <v>11385</v>
      </c>
      <c r="B1511" t="s">
        <v>72</v>
      </c>
      <c r="C1511" t="s">
        <v>205</v>
      </c>
      <c r="D1511" t="s">
        <v>9874</v>
      </c>
      <c r="E1511">
        <v>84</v>
      </c>
    </row>
    <row r="1512" spans="1:5" x14ac:dyDescent="0.25">
      <c r="A1512" t="s">
        <v>11386</v>
      </c>
      <c r="B1512" t="s">
        <v>72</v>
      </c>
      <c r="C1512" t="s">
        <v>205</v>
      </c>
      <c r="D1512" t="s">
        <v>9884</v>
      </c>
      <c r="E1512">
        <v>3</v>
      </c>
    </row>
    <row r="1513" spans="1:5" x14ac:dyDescent="0.25">
      <c r="A1513" t="s">
        <v>11387</v>
      </c>
      <c r="B1513" t="s">
        <v>72</v>
      </c>
      <c r="C1513" t="s">
        <v>205</v>
      </c>
      <c r="D1513" t="s">
        <v>9886</v>
      </c>
      <c r="E1513">
        <v>100</v>
      </c>
    </row>
    <row r="1514" spans="1:5" x14ac:dyDescent="0.25">
      <c r="A1514" t="s">
        <v>11388</v>
      </c>
      <c r="B1514" t="s">
        <v>72</v>
      </c>
      <c r="C1514" t="s">
        <v>205</v>
      </c>
      <c r="D1514" t="s">
        <v>9888</v>
      </c>
      <c r="E1514">
        <v>464</v>
      </c>
    </row>
    <row r="1515" spans="1:5" x14ac:dyDescent="0.25">
      <c r="A1515" t="s">
        <v>11389</v>
      </c>
      <c r="B1515" t="s">
        <v>72</v>
      </c>
      <c r="C1515" t="s">
        <v>205</v>
      </c>
      <c r="D1515" t="s">
        <v>9892</v>
      </c>
      <c r="E1515">
        <v>1</v>
      </c>
    </row>
    <row r="1516" spans="1:5" x14ac:dyDescent="0.25">
      <c r="A1516" t="s">
        <v>11390</v>
      </c>
      <c r="B1516" t="s">
        <v>72</v>
      </c>
      <c r="C1516" t="s">
        <v>205</v>
      </c>
      <c r="D1516" t="s">
        <v>9910</v>
      </c>
      <c r="E1516">
        <v>2</v>
      </c>
    </row>
    <row r="1517" spans="1:5" x14ac:dyDescent="0.25">
      <c r="A1517" t="s">
        <v>11391</v>
      </c>
      <c r="B1517" t="s">
        <v>72</v>
      </c>
      <c r="C1517" t="s">
        <v>205</v>
      </c>
      <c r="D1517" t="s">
        <v>9914</v>
      </c>
      <c r="E1517">
        <v>1</v>
      </c>
    </row>
    <row r="1518" spans="1:5" x14ac:dyDescent="0.25">
      <c r="A1518" t="s">
        <v>11392</v>
      </c>
      <c r="B1518" t="s">
        <v>72</v>
      </c>
      <c r="C1518" t="s">
        <v>205</v>
      </c>
      <c r="D1518" t="s">
        <v>9926</v>
      </c>
      <c r="E1518">
        <v>1</v>
      </c>
    </row>
    <row r="1519" spans="1:5" x14ac:dyDescent="0.25">
      <c r="A1519" t="s">
        <v>11393</v>
      </c>
      <c r="B1519" t="s">
        <v>72</v>
      </c>
      <c r="C1519" t="s">
        <v>206</v>
      </c>
      <c r="D1519" t="s">
        <v>9844</v>
      </c>
      <c r="E1519">
        <v>1</v>
      </c>
    </row>
    <row r="1520" spans="1:5" x14ac:dyDescent="0.25">
      <c r="A1520" t="s">
        <v>11394</v>
      </c>
      <c r="B1520" t="s">
        <v>72</v>
      </c>
      <c r="C1520" t="s">
        <v>206</v>
      </c>
      <c r="D1520" t="s">
        <v>9854</v>
      </c>
      <c r="E1520">
        <v>2</v>
      </c>
    </row>
    <row r="1521" spans="1:5" x14ac:dyDescent="0.25">
      <c r="A1521" t="s">
        <v>11395</v>
      </c>
      <c r="B1521" t="s">
        <v>72</v>
      </c>
      <c r="C1521" t="s">
        <v>206</v>
      </c>
      <c r="D1521" t="s">
        <v>9862</v>
      </c>
      <c r="E1521">
        <v>1</v>
      </c>
    </row>
    <row r="1522" spans="1:5" x14ac:dyDescent="0.25">
      <c r="A1522" t="s">
        <v>11396</v>
      </c>
      <c r="B1522" t="s">
        <v>72</v>
      </c>
      <c r="C1522" t="s">
        <v>206</v>
      </c>
      <c r="D1522" t="s">
        <v>9872</v>
      </c>
      <c r="E1522">
        <v>3</v>
      </c>
    </row>
    <row r="1523" spans="1:5" x14ac:dyDescent="0.25">
      <c r="A1523" t="s">
        <v>11397</v>
      </c>
      <c r="B1523" t="s">
        <v>72</v>
      </c>
      <c r="C1523" t="s">
        <v>206</v>
      </c>
      <c r="D1523" t="s">
        <v>9874</v>
      </c>
      <c r="E1523">
        <v>85</v>
      </c>
    </row>
    <row r="1524" spans="1:5" x14ac:dyDescent="0.25">
      <c r="A1524" t="s">
        <v>11398</v>
      </c>
      <c r="B1524" t="s">
        <v>72</v>
      </c>
      <c r="C1524" t="s">
        <v>206</v>
      </c>
      <c r="D1524" t="s">
        <v>9886</v>
      </c>
      <c r="E1524">
        <v>96</v>
      </c>
    </row>
    <row r="1525" spans="1:5" x14ac:dyDescent="0.25">
      <c r="A1525" t="s">
        <v>11399</v>
      </c>
      <c r="B1525" t="s">
        <v>72</v>
      </c>
      <c r="C1525" t="s">
        <v>206</v>
      </c>
      <c r="D1525" t="s">
        <v>9888</v>
      </c>
      <c r="E1525">
        <v>351</v>
      </c>
    </row>
    <row r="1526" spans="1:5" x14ac:dyDescent="0.25">
      <c r="A1526" t="s">
        <v>11400</v>
      </c>
      <c r="B1526" t="s">
        <v>72</v>
      </c>
      <c r="C1526" t="s">
        <v>206</v>
      </c>
      <c r="D1526" t="s">
        <v>9892</v>
      </c>
      <c r="E1526">
        <v>1</v>
      </c>
    </row>
    <row r="1527" spans="1:5" x14ac:dyDescent="0.25">
      <c r="A1527" t="s">
        <v>11401</v>
      </c>
      <c r="B1527" t="s">
        <v>72</v>
      </c>
      <c r="C1527" t="s">
        <v>207</v>
      </c>
      <c r="D1527" t="s">
        <v>9874</v>
      </c>
      <c r="E1527">
        <v>28</v>
      </c>
    </row>
    <row r="1528" spans="1:5" x14ac:dyDescent="0.25">
      <c r="A1528" t="s">
        <v>11402</v>
      </c>
      <c r="B1528" t="s">
        <v>72</v>
      </c>
      <c r="C1528" t="s">
        <v>207</v>
      </c>
      <c r="D1528" t="s">
        <v>9886</v>
      </c>
      <c r="E1528">
        <v>29</v>
      </c>
    </row>
    <row r="1529" spans="1:5" x14ac:dyDescent="0.25">
      <c r="A1529" t="s">
        <v>11403</v>
      </c>
      <c r="B1529" t="s">
        <v>72</v>
      </c>
      <c r="C1529" t="s">
        <v>207</v>
      </c>
      <c r="D1529" t="s">
        <v>9888</v>
      </c>
      <c r="E1529">
        <v>114</v>
      </c>
    </row>
    <row r="1530" spans="1:5" x14ac:dyDescent="0.25">
      <c r="A1530" t="s">
        <v>11404</v>
      </c>
      <c r="B1530" t="s">
        <v>72</v>
      </c>
      <c r="C1530" t="s">
        <v>208</v>
      </c>
      <c r="D1530" t="s">
        <v>9836</v>
      </c>
      <c r="E1530">
        <v>1</v>
      </c>
    </row>
    <row r="1531" spans="1:5" x14ac:dyDescent="0.25">
      <c r="A1531" t="s">
        <v>11405</v>
      </c>
      <c r="B1531" t="s">
        <v>72</v>
      </c>
      <c r="C1531" t="s">
        <v>208</v>
      </c>
      <c r="D1531" t="s">
        <v>9840</v>
      </c>
      <c r="E1531">
        <v>3</v>
      </c>
    </row>
    <row r="1532" spans="1:5" x14ac:dyDescent="0.25">
      <c r="A1532" t="s">
        <v>11406</v>
      </c>
      <c r="B1532" t="s">
        <v>72</v>
      </c>
      <c r="C1532" t="s">
        <v>208</v>
      </c>
      <c r="D1532" t="s">
        <v>9844</v>
      </c>
      <c r="E1532">
        <v>1</v>
      </c>
    </row>
    <row r="1533" spans="1:5" x14ac:dyDescent="0.25">
      <c r="A1533" t="s">
        <v>11407</v>
      </c>
      <c r="B1533" t="s">
        <v>72</v>
      </c>
      <c r="C1533" t="s">
        <v>208</v>
      </c>
      <c r="D1533" t="s">
        <v>9854</v>
      </c>
      <c r="E1533">
        <v>2</v>
      </c>
    </row>
    <row r="1534" spans="1:5" x14ac:dyDescent="0.25">
      <c r="A1534" t="s">
        <v>11408</v>
      </c>
      <c r="B1534" t="s">
        <v>72</v>
      </c>
      <c r="C1534" t="s">
        <v>208</v>
      </c>
      <c r="D1534" t="s">
        <v>9866</v>
      </c>
      <c r="E1534">
        <v>1</v>
      </c>
    </row>
    <row r="1535" spans="1:5" x14ac:dyDescent="0.25">
      <c r="A1535" t="s">
        <v>11409</v>
      </c>
      <c r="B1535" t="s">
        <v>72</v>
      </c>
      <c r="C1535" t="s">
        <v>208</v>
      </c>
      <c r="D1535" t="s">
        <v>9872</v>
      </c>
      <c r="E1535">
        <v>9</v>
      </c>
    </row>
    <row r="1536" spans="1:5" x14ac:dyDescent="0.25">
      <c r="A1536" t="s">
        <v>11410</v>
      </c>
      <c r="B1536" t="s">
        <v>72</v>
      </c>
      <c r="C1536" t="s">
        <v>208</v>
      </c>
      <c r="D1536" t="s">
        <v>9874</v>
      </c>
      <c r="E1536">
        <v>68</v>
      </c>
    </row>
    <row r="1537" spans="1:5" x14ac:dyDescent="0.25">
      <c r="A1537" t="s">
        <v>11411</v>
      </c>
      <c r="B1537" t="s">
        <v>72</v>
      </c>
      <c r="C1537" t="s">
        <v>208</v>
      </c>
      <c r="D1537" t="s">
        <v>9880</v>
      </c>
      <c r="E1537">
        <v>2</v>
      </c>
    </row>
    <row r="1538" spans="1:5" x14ac:dyDescent="0.25">
      <c r="A1538" t="s">
        <v>11412</v>
      </c>
      <c r="B1538" t="s">
        <v>72</v>
      </c>
      <c r="C1538" t="s">
        <v>208</v>
      </c>
      <c r="D1538" t="s">
        <v>9882</v>
      </c>
      <c r="E1538">
        <v>1</v>
      </c>
    </row>
    <row r="1539" spans="1:5" x14ac:dyDescent="0.25">
      <c r="A1539" t="s">
        <v>11413</v>
      </c>
      <c r="B1539" t="s">
        <v>72</v>
      </c>
      <c r="C1539" t="s">
        <v>208</v>
      </c>
      <c r="D1539" t="s">
        <v>9884</v>
      </c>
      <c r="E1539">
        <v>1</v>
      </c>
    </row>
    <row r="1540" spans="1:5" x14ac:dyDescent="0.25">
      <c r="A1540" t="s">
        <v>11414</v>
      </c>
      <c r="B1540" t="s">
        <v>72</v>
      </c>
      <c r="C1540" t="s">
        <v>208</v>
      </c>
      <c r="D1540" t="s">
        <v>9886</v>
      </c>
      <c r="E1540">
        <v>80</v>
      </c>
    </row>
    <row r="1541" spans="1:5" x14ac:dyDescent="0.25">
      <c r="A1541" t="s">
        <v>11415</v>
      </c>
      <c r="B1541" t="s">
        <v>72</v>
      </c>
      <c r="C1541" t="s">
        <v>208</v>
      </c>
      <c r="D1541" t="s">
        <v>9888</v>
      </c>
      <c r="E1541">
        <v>235</v>
      </c>
    </row>
    <row r="1542" spans="1:5" x14ac:dyDescent="0.25">
      <c r="A1542" t="s">
        <v>11416</v>
      </c>
      <c r="B1542" t="s">
        <v>72</v>
      </c>
      <c r="C1542" t="s">
        <v>208</v>
      </c>
      <c r="D1542" t="s">
        <v>9892</v>
      </c>
      <c r="E1542">
        <v>2</v>
      </c>
    </row>
    <row r="1543" spans="1:5" x14ac:dyDescent="0.25">
      <c r="A1543" t="s">
        <v>11417</v>
      </c>
      <c r="B1543" t="s">
        <v>72</v>
      </c>
      <c r="C1543" t="s">
        <v>208</v>
      </c>
      <c r="D1543" t="s">
        <v>9894</v>
      </c>
      <c r="E1543">
        <v>2</v>
      </c>
    </row>
    <row r="1544" spans="1:5" x14ac:dyDescent="0.25">
      <c r="A1544" t="s">
        <v>11418</v>
      </c>
      <c r="B1544" t="s">
        <v>72</v>
      </c>
      <c r="C1544" t="s">
        <v>208</v>
      </c>
      <c r="D1544" t="s">
        <v>9914</v>
      </c>
      <c r="E1544">
        <v>1</v>
      </c>
    </row>
    <row r="1545" spans="1:5" x14ac:dyDescent="0.25">
      <c r="A1545" t="s">
        <v>11419</v>
      </c>
      <c r="B1545" t="s">
        <v>72</v>
      </c>
      <c r="C1545" t="s">
        <v>208</v>
      </c>
      <c r="D1545" t="s">
        <v>9926</v>
      </c>
      <c r="E1545">
        <v>3</v>
      </c>
    </row>
    <row r="1546" spans="1:5" x14ac:dyDescent="0.25">
      <c r="A1546" t="s">
        <v>11420</v>
      </c>
      <c r="B1546" t="s">
        <v>72</v>
      </c>
      <c r="C1546" t="s">
        <v>209</v>
      </c>
      <c r="D1546" t="s">
        <v>9840</v>
      </c>
      <c r="E1546">
        <v>3</v>
      </c>
    </row>
    <row r="1547" spans="1:5" x14ac:dyDescent="0.25">
      <c r="A1547" t="s">
        <v>11421</v>
      </c>
      <c r="B1547" t="s">
        <v>72</v>
      </c>
      <c r="C1547" t="s">
        <v>209</v>
      </c>
      <c r="D1547" t="s">
        <v>9854</v>
      </c>
      <c r="E1547">
        <v>1</v>
      </c>
    </row>
    <row r="1548" spans="1:5" x14ac:dyDescent="0.25">
      <c r="A1548" t="s">
        <v>11422</v>
      </c>
      <c r="B1548" t="s">
        <v>72</v>
      </c>
      <c r="C1548" t="s">
        <v>209</v>
      </c>
      <c r="D1548" t="s">
        <v>9856</v>
      </c>
      <c r="E1548">
        <v>1</v>
      </c>
    </row>
    <row r="1549" spans="1:5" x14ac:dyDescent="0.25">
      <c r="A1549" t="s">
        <v>11423</v>
      </c>
      <c r="B1549" t="s">
        <v>72</v>
      </c>
      <c r="C1549" t="s">
        <v>209</v>
      </c>
      <c r="D1549" t="s">
        <v>9868</v>
      </c>
      <c r="E1549">
        <v>1</v>
      </c>
    </row>
    <row r="1550" spans="1:5" x14ac:dyDescent="0.25">
      <c r="A1550" t="s">
        <v>11424</v>
      </c>
      <c r="B1550" t="s">
        <v>72</v>
      </c>
      <c r="C1550" t="s">
        <v>209</v>
      </c>
      <c r="D1550" t="s">
        <v>9872</v>
      </c>
      <c r="E1550">
        <v>4</v>
      </c>
    </row>
    <row r="1551" spans="1:5" x14ac:dyDescent="0.25">
      <c r="A1551" t="s">
        <v>11425</v>
      </c>
      <c r="B1551" t="s">
        <v>72</v>
      </c>
      <c r="C1551" t="s">
        <v>209</v>
      </c>
      <c r="D1551" t="s">
        <v>9874</v>
      </c>
      <c r="E1551">
        <v>55</v>
      </c>
    </row>
    <row r="1552" spans="1:5" x14ac:dyDescent="0.25">
      <c r="A1552" t="s">
        <v>11426</v>
      </c>
      <c r="B1552" t="s">
        <v>72</v>
      </c>
      <c r="C1552" t="s">
        <v>209</v>
      </c>
      <c r="D1552" t="s">
        <v>9878</v>
      </c>
      <c r="E1552">
        <v>1</v>
      </c>
    </row>
    <row r="1553" spans="1:5" x14ac:dyDescent="0.25">
      <c r="A1553" t="s">
        <v>11427</v>
      </c>
      <c r="B1553" t="s">
        <v>72</v>
      </c>
      <c r="C1553" t="s">
        <v>209</v>
      </c>
      <c r="D1553" t="s">
        <v>9880</v>
      </c>
      <c r="E1553">
        <v>2</v>
      </c>
    </row>
    <row r="1554" spans="1:5" x14ac:dyDescent="0.25">
      <c r="A1554" t="s">
        <v>11428</v>
      </c>
      <c r="B1554" t="s">
        <v>72</v>
      </c>
      <c r="C1554" t="s">
        <v>209</v>
      </c>
      <c r="D1554" t="s">
        <v>9884</v>
      </c>
      <c r="E1554">
        <v>1</v>
      </c>
    </row>
    <row r="1555" spans="1:5" x14ac:dyDescent="0.25">
      <c r="A1555" t="s">
        <v>11429</v>
      </c>
      <c r="B1555" t="s">
        <v>72</v>
      </c>
      <c r="C1555" t="s">
        <v>209</v>
      </c>
      <c r="D1555" t="s">
        <v>9886</v>
      </c>
      <c r="E1555">
        <v>62</v>
      </c>
    </row>
    <row r="1556" spans="1:5" x14ac:dyDescent="0.25">
      <c r="A1556" t="s">
        <v>11430</v>
      </c>
      <c r="B1556" t="s">
        <v>72</v>
      </c>
      <c r="C1556" t="s">
        <v>209</v>
      </c>
      <c r="D1556" t="s">
        <v>9888</v>
      </c>
      <c r="E1556">
        <v>186</v>
      </c>
    </row>
    <row r="1557" spans="1:5" x14ac:dyDescent="0.25">
      <c r="A1557" t="s">
        <v>11431</v>
      </c>
      <c r="B1557" t="s">
        <v>72</v>
      </c>
      <c r="C1557" t="s">
        <v>209</v>
      </c>
      <c r="D1557" t="s">
        <v>9892</v>
      </c>
      <c r="E1557">
        <v>1</v>
      </c>
    </row>
    <row r="1558" spans="1:5" x14ac:dyDescent="0.25">
      <c r="A1558" t="s">
        <v>11432</v>
      </c>
      <c r="B1558" t="s">
        <v>72</v>
      </c>
      <c r="C1558" t="s">
        <v>209</v>
      </c>
      <c r="D1558" t="s">
        <v>9910</v>
      </c>
      <c r="E1558">
        <v>1</v>
      </c>
    </row>
    <row r="1559" spans="1:5" x14ac:dyDescent="0.25">
      <c r="A1559" t="s">
        <v>11433</v>
      </c>
      <c r="B1559" t="s">
        <v>72</v>
      </c>
      <c r="C1559" t="s">
        <v>209</v>
      </c>
      <c r="D1559" t="s">
        <v>9918</v>
      </c>
      <c r="E1559">
        <v>1</v>
      </c>
    </row>
    <row r="1560" spans="1:5" x14ac:dyDescent="0.25">
      <c r="A1560" t="s">
        <v>11434</v>
      </c>
      <c r="B1560" t="s">
        <v>72</v>
      </c>
      <c r="C1560" t="s">
        <v>209</v>
      </c>
      <c r="D1560" t="s">
        <v>9926</v>
      </c>
      <c r="E1560">
        <v>2</v>
      </c>
    </row>
    <row r="1561" spans="1:5" x14ac:dyDescent="0.25">
      <c r="A1561" t="s">
        <v>11435</v>
      </c>
      <c r="B1561" t="s">
        <v>72</v>
      </c>
      <c r="C1561" t="s">
        <v>210</v>
      </c>
      <c r="D1561" t="s">
        <v>9844</v>
      </c>
      <c r="E1561">
        <v>1</v>
      </c>
    </row>
    <row r="1562" spans="1:5" x14ac:dyDescent="0.25">
      <c r="A1562" t="s">
        <v>11436</v>
      </c>
      <c r="B1562" t="s">
        <v>72</v>
      </c>
      <c r="C1562" t="s">
        <v>210</v>
      </c>
      <c r="D1562" t="s">
        <v>9868</v>
      </c>
      <c r="E1562">
        <v>1</v>
      </c>
    </row>
    <row r="1563" spans="1:5" x14ac:dyDescent="0.25">
      <c r="A1563" t="s">
        <v>11437</v>
      </c>
      <c r="B1563" t="s">
        <v>72</v>
      </c>
      <c r="C1563" t="s">
        <v>210</v>
      </c>
      <c r="D1563" t="s">
        <v>9872</v>
      </c>
      <c r="E1563">
        <v>5</v>
      </c>
    </row>
    <row r="1564" spans="1:5" x14ac:dyDescent="0.25">
      <c r="A1564" t="s">
        <v>11438</v>
      </c>
      <c r="B1564" t="s">
        <v>72</v>
      </c>
      <c r="C1564" t="s">
        <v>210</v>
      </c>
      <c r="D1564" t="s">
        <v>9874</v>
      </c>
      <c r="E1564">
        <v>97</v>
      </c>
    </row>
    <row r="1565" spans="1:5" x14ac:dyDescent="0.25">
      <c r="A1565" t="s">
        <v>11439</v>
      </c>
      <c r="B1565" t="s">
        <v>72</v>
      </c>
      <c r="C1565" t="s">
        <v>210</v>
      </c>
      <c r="D1565" t="s">
        <v>9886</v>
      </c>
      <c r="E1565">
        <v>98</v>
      </c>
    </row>
    <row r="1566" spans="1:5" x14ac:dyDescent="0.25">
      <c r="A1566" t="s">
        <v>11440</v>
      </c>
      <c r="B1566" t="s">
        <v>72</v>
      </c>
      <c r="C1566" t="s">
        <v>210</v>
      </c>
      <c r="D1566" t="s">
        <v>9888</v>
      </c>
      <c r="E1566">
        <v>413</v>
      </c>
    </row>
    <row r="1567" spans="1:5" x14ac:dyDescent="0.25">
      <c r="A1567" t="s">
        <v>11441</v>
      </c>
      <c r="B1567" t="s">
        <v>72</v>
      </c>
      <c r="C1567" t="s">
        <v>210</v>
      </c>
      <c r="D1567" t="s">
        <v>9912</v>
      </c>
      <c r="E1567">
        <v>1</v>
      </c>
    </row>
    <row r="1568" spans="1:5" x14ac:dyDescent="0.25">
      <c r="A1568" t="s">
        <v>11442</v>
      </c>
      <c r="B1568" t="s">
        <v>72</v>
      </c>
      <c r="C1568" t="s">
        <v>210</v>
      </c>
      <c r="D1568" t="s">
        <v>9926</v>
      </c>
      <c r="E1568">
        <v>1</v>
      </c>
    </row>
    <row r="1569" spans="1:5" x14ac:dyDescent="0.25">
      <c r="A1569" t="s">
        <v>11443</v>
      </c>
      <c r="B1569" t="s">
        <v>72</v>
      </c>
      <c r="C1569" t="s">
        <v>210</v>
      </c>
      <c r="D1569" t="s">
        <v>9928</v>
      </c>
      <c r="E1569">
        <v>1</v>
      </c>
    </row>
    <row r="1570" spans="1:5" x14ac:dyDescent="0.25">
      <c r="A1570" t="s">
        <v>11444</v>
      </c>
      <c r="B1570" t="s">
        <v>72</v>
      </c>
      <c r="C1570" t="s">
        <v>211</v>
      </c>
      <c r="D1570" t="s">
        <v>9840</v>
      </c>
      <c r="E1570">
        <v>1</v>
      </c>
    </row>
    <row r="1571" spans="1:5" x14ac:dyDescent="0.25">
      <c r="A1571" t="s">
        <v>11445</v>
      </c>
      <c r="B1571" t="s">
        <v>72</v>
      </c>
      <c r="C1571" t="s">
        <v>211</v>
      </c>
      <c r="D1571" t="s">
        <v>9872</v>
      </c>
      <c r="E1571">
        <v>2</v>
      </c>
    </row>
    <row r="1572" spans="1:5" x14ac:dyDescent="0.25">
      <c r="A1572" t="s">
        <v>11446</v>
      </c>
      <c r="B1572" t="s">
        <v>72</v>
      </c>
      <c r="C1572" t="s">
        <v>211</v>
      </c>
      <c r="D1572" t="s">
        <v>9874</v>
      </c>
      <c r="E1572">
        <v>30</v>
      </c>
    </row>
    <row r="1573" spans="1:5" x14ac:dyDescent="0.25">
      <c r="A1573" t="s">
        <v>11447</v>
      </c>
      <c r="B1573" t="s">
        <v>72</v>
      </c>
      <c r="C1573" t="s">
        <v>211</v>
      </c>
      <c r="D1573" t="s">
        <v>9886</v>
      </c>
      <c r="E1573">
        <v>31</v>
      </c>
    </row>
    <row r="1574" spans="1:5" x14ac:dyDescent="0.25">
      <c r="A1574" t="s">
        <v>11448</v>
      </c>
      <c r="B1574" t="s">
        <v>72</v>
      </c>
      <c r="C1574" t="s">
        <v>211</v>
      </c>
      <c r="D1574" t="s">
        <v>9888</v>
      </c>
      <c r="E1574">
        <v>110</v>
      </c>
    </row>
    <row r="1575" spans="1:5" x14ac:dyDescent="0.25">
      <c r="A1575" t="s">
        <v>11449</v>
      </c>
      <c r="B1575" t="s">
        <v>72</v>
      </c>
      <c r="C1575" t="s">
        <v>211</v>
      </c>
      <c r="D1575" t="s">
        <v>9892</v>
      </c>
      <c r="E1575">
        <v>1</v>
      </c>
    </row>
    <row r="1576" spans="1:5" x14ac:dyDescent="0.25">
      <c r="A1576" t="s">
        <v>11450</v>
      </c>
      <c r="B1576" t="s">
        <v>72</v>
      </c>
      <c r="C1576" t="s">
        <v>211</v>
      </c>
      <c r="D1576" t="s">
        <v>9926</v>
      </c>
      <c r="E1576">
        <v>2</v>
      </c>
    </row>
    <row r="1577" spans="1:5" x14ac:dyDescent="0.25">
      <c r="A1577" t="s">
        <v>11451</v>
      </c>
      <c r="B1577" t="s">
        <v>72</v>
      </c>
      <c r="C1577" t="s">
        <v>212</v>
      </c>
      <c r="D1577" t="s">
        <v>9840</v>
      </c>
      <c r="E1577">
        <v>1</v>
      </c>
    </row>
    <row r="1578" spans="1:5" x14ac:dyDescent="0.25">
      <c r="A1578" t="s">
        <v>11452</v>
      </c>
      <c r="B1578" t="s">
        <v>72</v>
      </c>
      <c r="C1578" t="s">
        <v>212</v>
      </c>
      <c r="D1578" t="s">
        <v>9844</v>
      </c>
      <c r="E1578">
        <v>1</v>
      </c>
    </row>
    <row r="1579" spans="1:5" x14ac:dyDescent="0.25">
      <c r="A1579" t="s">
        <v>11453</v>
      </c>
      <c r="B1579" t="s">
        <v>72</v>
      </c>
      <c r="C1579" t="s">
        <v>212</v>
      </c>
      <c r="D1579" t="s">
        <v>9860</v>
      </c>
      <c r="E1579">
        <v>1</v>
      </c>
    </row>
    <row r="1580" spans="1:5" x14ac:dyDescent="0.25">
      <c r="A1580" t="s">
        <v>11454</v>
      </c>
      <c r="B1580" t="s">
        <v>72</v>
      </c>
      <c r="C1580" t="s">
        <v>212</v>
      </c>
      <c r="D1580" t="s">
        <v>9862</v>
      </c>
      <c r="E1580">
        <v>2</v>
      </c>
    </row>
    <row r="1581" spans="1:5" x14ac:dyDescent="0.25">
      <c r="A1581" t="s">
        <v>11455</v>
      </c>
      <c r="B1581" t="s">
        <v>72</v>
      </c>
      <c r="C1581" t="s">
        <v>212</v>
      </c>
      <c r="D1581" t="s">
        <v>9872</v>
      </c>
      <c r="E1581">
        <v>8</v>
      </c>
    </row>
    <row r="1582" spans="1:5" x14ac:dyDescent="0.25">
      <c r="A1582" t="s">
        <v>11456</v>
      </c>
      <c r="B1582" t="s">
        <v>72</v>
      </c>
      <c r="C1582" t="s">
        <v>212</v>
      </c>
      <c r="D1582" t="s">
        <v>9874</v>
      </c>
      <c r="E1582">
        <v>203</v>
      </c>
    </row>
    <row r="1583" spans="1:5" x14ac:dyDescent="0.25">
      <c r="A1583" t="s">
        <v>11457</v>
      </c>
      <c r="B1583" t="s">
        <v>72</v>
      </c>
      <c r="C1583" t="s">
        <v>212</v>
      </c>
      <c r="D1583" t="s">
        <v>9886</v>
      </c>
      <c r="E1583">
        <v>231</v>
      </c>
    </row>
    <row r="1584" spans="1:5" x14ac:dyDescent="0.25">
      <c r="A1584" t="s">
        <v>11458</v>
      </c>
      <c r="B1584" t="s">
        <v>72</v>
      </c>
      <c r="C1584" t="s">
        <v>212</v>
      </c>
      <c r="D1584" t="s">
        <v>9888</v>
      </c>
      <c r="E1584">
        <v>753</v>
      </c>
    </row>
    <row r="1585" spans="1:5" x14ac:dyDescent="0.25">
      <c r="A1585" t="s">
        <v>11459</v>
      </c>
      <c r="B1585" t="s">
        <v>72</v>
      </c>
      <c r="C1585" t="s">
        <v>212</v>
      </c>
      <c r="D1585" t="s">
        <v>9892</v>
      </c>
      <c r="E1585">
        <v>3</v>
      </c>
    </row>
    <row r="1586" spans="1:5" x14ac:dyDescent="0.25">
      <c r="A1586" t="s">
        <v>11460</v>
      </c>
      <c r="B1586" t="s">
        <v>72</v>
      </c>
      <c r="C1586" t="s">
        <v>212</v>
      </c>
      <c r="D1586" t="s">
        <v>9926</v>
      </c>
      <c r="E1586">
        <v>3</v>
      </c>
    </row>
    <row r="1587" spans="1:5" x14ac:dyDescent="0.25">
      <c r="A1587" t="s">
        <v>11461</v>
      </c>
      <c r="B1587" t="s">
        <v>72</v>
      </c>
      <c r="C1587" t="s">
        <v>213</v>
      </c>
      <c r="D1587" t="s">
        <v>9840</v>
      </c>
      <c r="E1587">
        <v>3</v>
      </c>
    </row>
    <row r="1588" spans="1:5" x14ac:dyDescent="0.25">
      <c r="A1588" t="s">
        <v>11462</v>
      </c>
      <c r="B1588" t="s">
        <v>72</v>
      </c>
      <c r="C1588" t="s">
        <v>213</v>
      </c>
      <c r="D1588" t="s">
        <v>9844</v>
      </c>
      <c r="E1588">
        <v>1</v>
      </c>
    </row>
    <row r="1589" spans="1:5" x14ac:dyDescent="0.25">
      <c r="A1589" t="s">
        <v>11463</v>
      </c>
      <c r="B1589" t="s">
        <v>72</v>
      </c>
      <c r="C1589" t="s">
        <v>213</v>
      </c>
      <c r="D1589" t="s">
        <v>9848</v>
      </c>
      <c r="E1589">
        <v>1</v>
      </c>
    </row>
    <row r="1590" spans="1:5" x14ac:dyDescent="0.25">
      <c r="A1590" t="s">
        <v>11464</v>
      </c>
      <c r="B1590" t="s">
        <v>72</v>
      </c>
      <c r="C1590" t="s">
        <v>213</v>
      </c>
      <c r="D1590" t="s">
        <v>9850</v>
      </c>
      <c r="E1590">
        <v>1</v>
      </c>
    </row>
    <row r="1591" spans="1:5" x14ac:dyDescent="0.25">
      <c r="A1591" t="s">
        <v>11465</v>
      </c>
      <c r="B1591" t="s">
        <v>72</v>
      </c>
      <c r="C1591" t="s">
        <v>213</v>
      </c>
      <c r="D1591" t="s">
        <v>9854</v>
      </c>
      <c r="E1591">
        <v>4</v>
      </c>
    </row>
    <row r="1592" spans="1:5" x14ac:dyDescent="0.25">
      <c r="A1592" t="s">
        <v>11466</v>
      </c>
      <c r="B1592" t="s">
        <v>72</v>
      </c>
      <c r="C1592" t="s">
        <v>213</v>
      </c>
      <c r="D1592" t="s">
        <v>9858</v>
      </c>
      <c r="E1592">
        <v>1</v>
      </c>
    </row>
    <row r="1593" spans="1:5" x14ac:dyDescent="0.25">
      <c r="A1593" t="s">
        <v>11467</v>
      </c>
      <c r="B1593" t="s">
        <v>72</v>
      </c>
      <c r="C1593" t="s">
        <v>213</v>
      </c>
      <c r="D1593" t="s">
        <v>9860</v>
      </c>
      <c r="E1593">
        <v>1</v>
      </c>
    </row>
    <row r="1594" spans="1:5" x14ac:dyDescent="0.25">
      <c r="A1594" t="s">
        <v>11468</v>
      </c>
      <c r="B1594" t="s">
        <v>72</v>
      </c>
      <c r="C1594" t="s">
        <v>213</v>
      </c>
      <c r="D1594" t="s">
        <v>9866</v>
      </c>
      <c r="E1594">
        <v>1</v>
      </c>
    </row>
    <row r="1595" spans="1:5" x14ac:dyDescent="0.25">
      <c r="A1595" t="s">
        <v>11469</v>
      </c>
      <c r="B1595" t="s">
        <v>72</v>
      </c>
      <c r="C1595" t="s">
        <v>213</v>
      </c>
      <c r="D1595" t="s">
        <v>9868</v>
      </c>
      <c r="E1595">
        <v>1</v>
      </c>
    </row>
    <row r="1596" spans="1:5" x14ac:dyDescent="0.25">
      <c r="A1596" t="s">
        <v>11470</v>
      </c>
      <c r="B1596" t="s">
        <v>72</v>
      </c>
      <c r="C1596" t="s">
        <v>213</v>
      </c>
      <c r="D1596" t="s">
        <v>9872</v>
      </c>
      <c r="E1596">
        <v>9</v>
      </c>
    </row>
    <row r="1597" spans="1:5" x14ac:dyDescent="0.25">
      <c r="A1597" t="s">
        <v>11471</v>
      </c>
      <c r="B1597" t="s">
        <v>72</v>
      </c>
      <c r="C1597" t="s">
        <v>213</v>
      </c>
      <c r="D1597" t="s">
        <v>9874</v>
      </c>
      <c r="E1597">
        <v>126</v>
      </c>
    </row>
    <row r="1598" spans="1:5" x14ac:dyDescent="0.25">
      <c r="A1598" t="s">
        <v>11472</v>
      </c>
      <c r="B1598" t="s">
        <v>72</v>
      </c>
      <c r="C1598" t="s">
        <v>213</v>
      </c>
      <c r="D1598" t="s">
        <v>9886</v>
      </c>
      <c r="E1598">
        <v>135</v>
      </c>
    </row>
    <row r="1599" spans="1:5" x14ac:dyDescent="0.25">
      <c r="A1599" t="s">
        <v>11473</v>
      </c>
      <c r="B1599" t="s">
        <v>72</v>
      </c>
      <c r="C1599" t="s">
        <v>213</v>
      </c>
      <c r="D1599" t="s">
        <v>9888</v>
      </c>
      <c r="E1599">
        <v>402</v>
      </c>
    </row>
    <row r="1600" spans="1:5" x14ac:dyDescent="0.25">
      <c r="A1600" t="s">
        <v>11474</v>
      </c>
      <c r="B1600" t="s">
        <v>72</v>
      </c>
      <c r="C1600" t="s">
        <v>213</v>
      </c>
      <c r="D1600" t="s">
        <v>9890</v>
      </c>
      <c r="E1600">
        <v>1</v>
      </c>
    </row>
    <row r="1601" spans="1:5" x14ac:dyDescent="0.25">
      <c r="A1601" t="s">
        <v>11475</v>
      </c>
      <c r="B1601" t="s">
        <v>72</v>
      </c>
      <c r="C1601" t="s">
        <v>213</v>
      </c>
      <c r="D1601" t="s">
        <v>9894</v>
      </c>
      <c r="E1601">
        <v>2</v>
      </c>
    </row>
    <row r="1602" spans="1:5" x14ac:dyDescent="0.25">
      <c r="A1602" t="s">
        <v>11476</v>
      </c>
      <c r="B1602" t="s">
        <v>72</v>
      </c>
      <c r="C1602" t="s">
        <v>213</v>
      </c>
      <c r="D1602" t="s">
        <v>9906</v>
      </c>
      <c r="E1602">
        <v>1</v>
      </c>
    </row>
    <row r="1603" spans="1:5" x14ac:dyDescent="0.25">
      <c r="A1603" t="s">
        <v>11477</v>
      </c>
      <c r="B1603" t="s">
        <v>72</v>
      </c>
      <c r="C1603" t="s">
        <v>213</v>
      </c>
      <c r="D1603" t="s">
        <v>9910</v>
      </c>
      <c r="E1603">
        <v>3</v>
      </c>
    </row>
    <row r="1604" spans="1:5" x14ac:dyDescent="0.25">
      <c r="A1604" t="s">
        <v>11478</v>
      </c>
      <c r="B1604" t="s">
        <v>72</v>
      </c>
      <c r="C1604" t="s">
        <v>213</v>
      </c>
      <c r="D1604" t="s">
        <v>9914</v>
      </c>
      <c r="E1604">
        <v>1</v>
      </c>
    </row>
    <row r="1605" spans="1:5" x14ac:dyDescent="0.25">
      <c r="A1605" t="s">
        <v>11479</v>
      </c>
      <c r="B1605" t="s">
        <v>72</v>
      </c>
      <c r="C1605" t="s">
        <v>213</v>
      </c>
      <c r="D1605" t="s">
        <v>9916</v>
      </c>
      <c r="E1605">
        <v>1</v>
      </c>
    </row>
    <row r="1606" spans="1:5" x14ac:dyDescent="0.25">
      <c r="A1606" t="s">
        <v>11480</v>
      </c>
      <c r="B1606" t="s">
        <v>72</v>
      </c>
      <c r="C1606" t="s">
        <v>213</v>
      </c>
      <c r="D1606" t="s">
        <v>9926</v>
      </c>
      <c r="E1606">
        <v>2</v>
      </c>
    </row>
    <row r="1607" spans="1:5" x14ac:dyDescent="0.25">
      <c r="A1607" t="s">
        <v>11481</v>
      </c>
      <c r="B1607" t="s">
        <v>72</v>
      </c>
      <c r="C1607" t="s">
        <v>214</v>
      </c>
      <c r="D1607" t="s">
        <v>9844</v>
      </c>
      <c r="E1607">
        <v>1</v>
      </c>
    </row>
    <row r="1608" spans="1:5" x14ac:dyDescent="0.25">
      <c r="A1608" t="s">
        <v>11482</v>
      </c>
      <c r="B1608" t="s">
        <v>72</v>
      </c>
      <c r="C1608" t="s">
        <v>214</v>
      </c>
      <c r="D1608" t="s">
        <v>9854</v>
      </c>
      <c r="E1608">
        <v>2</v>
      </c>
    </row>
    <row r="1609" spans="1:5" x14ac:dyDescent="0.25">
      <c r="A1609" t="s">
        <v>11483</v>
      </c>
      <c r="B1609" t="s">
        <v>72</v>
      </c>
      <c r="C1609" t="s">
        <v>214</v>
      </c>
      <c r="D1609" t="s">
        <v>9872</v>
      </c>
      <c r="E1609">
        <v>3</v>
      </c>
    </row>
    <row r="1610" spans="1:5" x14ac:dyDescent="0.25">
      <c r="A1610" t="s">
        <v>11484</v>
      </c>
      <c r="B1610" t="s">
        <v>72</v>
      </c>
      <c r="C1610" t="s">
        <v>214</v>
      </c>
      <c r="D1610" t="s">
        <v>9874</v>
      </c>
      <c r="E1610">
        <v>52</v>
      </c>
    </row>
    <row r="1611" spans="1:5" x14ac:dyDescent="0.25">
      <c r="A1611" t="s">
        <v>11485</v>
      </c>
      <c r="B1611" t="s">
        <v>72</v>
      </c>
      <c r="C1611" t="s">
        <v>214</v>
      </c>
      <c r="D1611" t="s">
        <v>9878</v>
      </c>
      <c r="E1611">
        <v>1</v>
      </c>
    </row>
    <row r="1612" spans="1:5" x14ac:dyDescent="0.25">
      <c r="A1612" t="s">
        <v>11486</v>
      </c>
      <c r="B1612" t="s">
        <v>72</v>
      </c>
      <c r="C1612" t="s">
        <v>214</v>
      </c>
      <c r="D1612" t="s">
        <v>9880</v>
      </c>
      <c r="E1612">
        <v>1</v>
      </c>
    </row>
    <row r="1613" spans="1:5" x14ac:dyDescent="0.25">
      <c r="A1613" t="s">
        <v>11487</v>
      </c>
      <c r="B1613" t="s">
        <v>72</v>
      </c>
      <c r="C1613" t="s">
        <v>214</v>
      </c>
      <c r="D1613" t="s">
        <v>9886</v>
      </c>
      <c r="E1613">
        <v>61</v>
      </c>
    </row>
    <row r="1614" spans="1:5" x14ac:dyDescent="0.25">
      <c r="A1614" t="s">
        <v>11488</v>
      </c>
      <c r="B1614" t="s">
        <v>72</v>
      </c>
      <c r="C1614" t="s">
        <v>214</v>
      </c>
      <c r="D1614" t="s">
        <v>9888</v>
      </c>
      <c r="E1614">
        <v>190</v>
      </c>
    </row>
    <row r="1615" spans="1:5" x14ac:dyDescent="0.25">
      <c r="A1615" t="s">
        <v>11489</v>
      </c>
      <c r="B1615" t="s">
        <v>72</v>
      </c>
      <c r="C1615" t="s">
        <v>214</v>
      </c>
      <c r="D1615" t="s">
        <v>9910</v>
      </c>
      <c r="E1615">
        <v>1</v>
      </c>
    </row>
    <row r="1616" spans="1:5" x14ac:dyDescent="0.25">
      <c r="A1616" t="s">
        <v>11490</v>
      </c>
      <c r="B1616" t="s">
        <v>72</v>
      </c>
      <c r="C1616" t="s">
        <v>214</v>
      </c>
      <c r="D1616" t="s">
        <v>9926</v>
      </c>
      <c r="E1616">
        <v>1</v>
      </c>
    </row>
    <row r="1617" spans="1:5" x14ac:dyDescent="0.25">
      <c r="A1617" t="s">
        <v>11491</v>
      </c>
      <c r="B1617" t="s">
        <v>72</v>
      </c>
      <c r="C1617" t="s">
        <v>215</v>
      </c>
      <c r="D1617" t="s">
        <v>9844</v>
      </c>
      <c r="E1617">
        <v>1</v>
      </c>
    </row>
    <row r="1618" spans="1:5" x14ac:dyDescent="0.25">
      <c r="A1618" t="s">
        <v>11492</v>
      </c>
      <c r="B1618" t="s">
        <v>72</v>
      </c>
      <c r="C1618" t="s">
        <v>215</v>
      </c>
      <c r="D1618" t="s">
        <v>9854</v>
      </c>
      <c r="E1618">
        <v>2</v>
      </c>
    </row>
    <row r="1619" spans="1:5" x14ac:dyDescent="0.25">
      <c r="A1619" t="s">
        <v>11493</v>
      </c>
      <c r="B1619" t="s">
        <v>72</v>
      </c>
      <c r="C1619" t="s">
        <v>215</v>
      </c>
      <c r="D1619" t="s">
        <v>9872</v>
      </c>
      <c r="E1619">
        <v>5</v>
      </c>
    </row>
    <row r="1620" spans="1:5" x14ac:dyDescent="0.25">
      <c r="A1620" t="s">
        <v>11494</v>
      </c>
      <c r="B1620" t="s">
        <v>72</v>
      </c>
      <c r="C1620" t="s">
        <v>215</v>
      </c>
      <c r="D1620" t="s">
        <v>9874</v>
      </c>
      <c r="E1620">
        <v>58</v>
      </c>
    </row>
    <row r="1621" spans="1:5" x14ac:dyDescent="0.25">
      <c r="A1621" t="s">
        <v>11495</v>
      </c>
      <c r="B1621" t="s">
        <v>72</v>
      </c>
      <c r="C1621" t="s">
        <v>215</v>
      </c>
      <c r="D1621" t="s">
        <v>9886</v>
      </c>
      <c r="E1621">
        <v>61</v>
      </c>
    </row>
    <row r="1622" spans="1:5" x14ac:dyDescent="0.25">
      <c r="A1622" t="s">
        <v>11496</v>
      </c>
      <c r="B1622" t="s">
        <v>72</v>
      </c>
      <c r="C1622" t="s">
        <v>215</v>
      </c>
      <c r="D1622" t="s">
        <v>9888</v>
      </c>
      <c r="E1622">
        <v>155</v>
      </c>
    </row>
    <row r="1623" spans="1:5" x14ac:dyDescent="0.25">
      <c r="A1623" t="s">
        <v>11497</v>
      </c>
      <c r="B1623" t="s">
        <v>72</v>
      </c>
      <c r="C1623" t="s">
        <v>215</v>
      </c>
      <c r="D1623" t="s">
        <v>9892</v>
      </c>
      <c r="E1623">
        <v>2</v>
      </c>
    </row>
    <row r="1624" spans="1:5" x14ac:dyDescent="0.25">
      <c r="A1624" t="s">
        <v>11498</v>
      </c>
      <c r="B1624" t="s">
        <v>72</v>
      </c>
      <c r="C1624" t="s">
        <v>215</v>
      </c>
      <c r="D1624" t="s">
        <v>9902</v>
      </c>
      <c r="E1624">
        <v>1</v>
      </c>
    </row>
    <row r="1625" spans="1:5" x14ac:dyDescent="0.25">
      <c r="A1625" t="s">
        <v>11499</v>
      </c>
      <c r="B1625" t="s">
        <v>72</v>
      </c>
      <c r="C1625" t="s">
        <v>215</v>
      </c>
      <c r="D1625" t="s">
        <v>9904</v>
      </c>
      <c r="E1625">
        <v>1</v>
      </c>
    </row>
    <row r="1626" spans="1:5" x14ac:dyDescent="0.25">
      <c r="A1626" t="s">
        <v>11500</v>
      </c>
      <c r="B1626" t="s">
        <v>72</v>
      </c>
      <c r="C1626" t="s">
        <v>216</v>
      </c>
      <c r="D1626" t="s">
        <v>9840</v>
      </c>
      <c r="E1626">
        <v>1</v>
      </c>
    </row>
    <row r="1627" spans="1:5" x14ac:dyDescent="0.25">
      <c r="A1627" t="s">
        <v>11501</v>
      </c>
      <c r="B1627" t="s">
        <v>72</v>
      </c>
      <c r="C1627" t="s">
        <v>216</v>
      </c>
      <c r="D1627" t="s">
        <v>9844</v>
      </c>
      <c r="E1627">
        <v>2</v>
      </c>
    </row>
    <row r="1628" spans="1:5" x14ac:dyDescent="0.25">
      <c r="A1628" t="s">
        <v>11502</v>
      </c>
      <c r="B1628" t="s">
        <v>72</v>
      </c>
      <c r="C1628" t="s">
        <v>216</v>
      </c>
      <c r="D1628" t="s">
        <v>9846</v>
      </c>
      <c r="E1628">
        <v>1</v>
      </c>
    </row>
    <row r="1629" spans="1:5" x14ac:dyDescent="0.25">
      <c r="A1629" t="s">
        <v>11503</v>
      </c>
      <c r="B1629" t="s">
        <v>72</v>
      </c>
      <c r="C1629" t="s">
        <v>216</v>
      </c>
      <c r="D1629" t="s">
        <v>9854</v>
      </c>
      <c r="E1629">
        <v>11</v>
      </c>
    </row>
    <row r="1630" spans="1:5" x14ac:dyDescent="0.25">
      <c r="A1630" t="s">
        <v>11504</v>
      </c>
      <c r="B1630" t="s">
        <v>72</v>
      </c>
      <c r="C1630" t="s">
        <v>216</v>
      </c>
      <c r="D1630" t="s">
        <v>9858</v>
      </c>
      <c r="E1630">
        <v>1</v>
      </c>
    </row>
    <row r="1631" spans="1:5" x14ac:dyDescent="0.25">
      <c r="A1631" t="s">
        <v>11505</v>
      </c>
      <c r="B1631" t="s">
        <v>72</v>
      </c>
      <c r="C1631" t="s">
        <v>216</v>
      </c>
      <c r="D1631" t="s">
        <v>9860</v>
      </c>
      <c r="E1631">
        <v>1</v>
      </c>
    </row>
    <row r="1632" spans="1:5" x14ac:dyDescent="0.25">
      <c r="A1632" t="s">
        <v>11506</v>
      </c>
      <c r="B1632" t="s">
        <v>72</v>
      </c>
      <c r="C1632" t="s">
        <v>216</v>
      </c>
      <c r="D1632" t="s">
        <v>9862</v>
      </c>
      <c r="E1632">
        <v>1</v>
      </c>
    </row>
    <row r="1633" spans="1:5" x14ac:dyDescent="0.25">
      <c r="A1633" t="s">
        <v>11507</v>
      </c>
      <c r="B1633" t="s">
        <v>72</v>
      </c>
      <c r="C1633" t="s">
        <v>216</v>
      </c>
      <c r="D1633" t="s">
        <v>9870</v>
      </c>
      <c r="E1633">
        <v>1</v>
      </c>
    </row>
    <row r="1634" spans="1:5" x14ac:dyDescent="0.25">
      <c r="A1634" t="s">
        <v>11508</v>
      </c>
      <c r="B1634" t="s">
        <v>72</v>
      </c>
      <c r="C1634" t="s">
        <v>216</v>
      </c>
      <c r="D1634" t="s">
        <v>9872</v>
      </c>
      <c r="E1634">
        <v>18</v>
      </c>
    </row>
    <row r="1635" spans="1:5" x14ac:dyDescent="0.25">
      <c r="A1635" t="s">
        <v>11509</v>
      </c>
      <c r="B1635" t="s">
        <v>72</v>
      </c>
      <c r="C1635" t="s">
        <v>216</v>
      </c>
      <c r="D1635" t="s">
        <v>9874</v>
      </c>
      <c r="E1635">
        <v>187</v>
      </c>
    </row>
    <row r="1636" spans="1:5" x14ac:dyDescent="0.25">
      <c r="A1636" t="s">
        <v>11510</v>
      </c>
      <c r="B1636" t="s">
        <v>72</v>
      </c>
      <c r="C1636" t="s">
        <v>216</v>
      </c>
      <c r="D1636" t="s">
        <v>9878</v>
      </c>
      <c r="E1636">
        <v>1</v>
      </c>
    </row>
    <row r="1637" spans="1:5" x14ac:dyDescent="0.25">
      <c r="A1637" t="s">
        <v>11511</v>
      </c>
      <c r="B1637" t="s">
        <v>72</v>
      </c>
      <c r="C1637" t="s">
        <v>216</v>
      </c>
      <c r="D1637" t="s">
        <v>9880</v>
      </c>
      <c r="E1637">
        <v>1</v>
      </c>
    </row>
    <row r="1638" spans="1:5" x14ac:dyDescent="0.25">
      <c r="A1638" t="s">
        <v>11512</v>
      </c>
      <c r="B1638" t="s">
        <v>72</v>
      </c>
      <c r="C1638" t="s">
        <v>216</v>
      </c>
      <c r="D1638" t="s">
        <v>9886</v>
      </c>
      <c r="E1638">
        <v>204</v>
      </c>
    </row>
    <row r="1639" spans="1:5" x14ac:dyDescent="0.25">
      <c r="A1639" t="s">
        <v>11513</v>
      </c>
      <c r="B1639" t="s">
        <v>72</v>
      </c>
      <c r="C1639" t="s">
        <v>216</v>
      </c>
      <c r="D1639" t="s">
        <v>9888</v>
      </c>
      <c r="E1639">
        <v>588</v>
      </c>
    </row>
    <row r="1640" spans="1:5" x14ac:dyDescent="0.25">
      <c r="A1640" t="s">
        <v>11514</v>
      </c>
      <c r="B1640" t="s">
        <v>72</v>
      </c>
      <c r="C1640" t="s">
        <v>216</v>
      </c>
      <c r="D1640" t="s">
        <v>9894</v>
      </c>
      <c r="E1640">
        <v>1</v>
      </c>
    </row>
    <row r="1641" spans="1:5" x14ac:dyDescent="0.25">
      <c r="A1641" t="s">
        <v>11515</v>
      </c>
      <c r="B1641" t="s">
        <v>72</v>
      </c>
      <c r="C1641" t="s">
        <v>216</v>
      </c>
      <c r="D1641" t="s">
        <v>9902</v>
      </c>
      <c r="E1641">
        <v>1</v>
      </c>
    </row>
    <row r="1642" spans="1:5" x14ac:dyDescent="0.25">
      <c r="A1642" t="s">
        <v>11516</v>
      </c>
      <c r="B1642" t="s">
        <v>72</v>
      </c>
      <c r="C1642" t="s">
        <v>216</v>
      </c>
      <c r="D1642" t="s">
        <v>9910</v>
      </c>
      <c r="E1642">
        <v>1</v>
      </c>
    </row>
    <row r="1643" spans="1:5" x14ac:dyDescent="0.25">
      <c r="A1643" t="s">
        <v>11517</v>
      </c>
      <c r="B1643" t="s">
        <v>72</v>
      </c>
      <c r="C1643" t="s">
        <v>216</v>
      </c>
      <c r="D1643" t="s">
        <v>9918</v>
      </c>
      <c r="E1643">
        <v>1</v>
      </c>
    </row>
    <row r="1644" spans="1:5" x14ac:dyDescent="0.25">
      <c r="A1644" t="s">
        <v>11518</v>
      </c>
      <c r="B1644" t="s">
        <v>72</v>
      </c>
      <c r="C1644" t="s">
        <v>216</v>
      </c>
      <c r="D1644" t="s">
        <v>9926</v>
      </c>
      <c r="E1644">
        <v>4</v>
      </c>
    </row>
    <row r="1645" spans="1:5" x14ac:dyDescent="0.25">
      <c r="A1645" t="s">
        <v>11519</v>
      </c>
      <c r="B1645" t="s">
        <v>72</v>
      </c>
      <c r="C1645" t="s">
        <v>217</v>
      </c>
      <c r="D1645" t="s">
        <v>9872</v>
      </c>
      <c r="E1645">
        <v>1</v>
      </c>
    </row>
    <row r="1646" spans="1:5" x14ac:dyDescent="0.25">
      <c r="A1646" t="s">
        <v>11520</v>
      </c>
      <c r="B1646" t="s">
        <v>72</v>
      </c>
      <c r="C1646" t="s">
        <v>217</v>
      </c>
      <c r="D1646" t="s">
        <v>9874</v>
      </c>
      <c r="E1646">
        <v>48</v>
      </c>
    </row>
    <row r="1647" spans="1:5" x14ac:dyDescent="0.25">
      <c r="A1647" t="s">
        <v>11521</v>
      </c>
      <c r="B1647" t="s">
        <v>72</v>
      </c>
      <c r="C1647" t="s">
        <v>217</v>
      </c>
      <c r="D1647" t="s">
        <v>9886</v>
      </c>
      <c r="E1647">
        <v>53</v>
      </c>
    </row>
    <row r="1648" spans="1:5" x14ac:dyDescent="0.25">
      <c r="A1648" t="s">
        <v>11522</v>
      </c>
      <c r="B1648" t="s">
        <v>72</v>
      </c>
      <c r="C1648" t="s">
        <v>217</v>
      </c>
      <c r="D1648" t="s">
        <v>9888</v>
      </c>
      <c r="E1648">
        <v>153</v>
      </c>
    </row>
    <row r="1649" spans="1:5" x14ac:dyDescent="0.25">
      <c r="A1649" t="s">
        <v>11523</v>
      </c>
      <c r="B1649" t="s">
        <v>72</v>
      </c>
      <c r="C1649" t="s">
        <v>217</v>
      </c>
      <c r="D1649" t="s">
        <v>9892</v>
      </c>
      <c r="E1649">
        <v>1</v>
      </c>
    </row>
    <row r="1650" spans="1:5" x14ac:dyDescent="0.25">
      <c r="A1650" t="s">
        <v>11524</v>
      </c>
      <c r="B1650" t="s">
        <v>72</v>
      </c>
      <c r="C1650" t="s">
        <v>217</v>
      </c>
      <c r="D1650" t="s">
        <v>9902</v>
      </c>
      <c r="E1650">
        <v>1</v>
      </c>
    </row>
    <row r="1651" spans="1:5" x14ac:dyDescent="0.25">
      <c r="A1651" t="s">
        <v>11525</v>
      </c>
      <c r="B1651" t="s">
        <v>72</v>
      </c>
      <c r="C1651" t="s">
        <v>218</v>
      </c>
      <c r="D1651" t="s">
        <v>9836</v>
      </c>
      <c r="E1651">
        <v>3</v>
      </c>
    </row>
    <row r="1652" spans="1:5" x14ac:dyDescent="0.25">
      <c r="A1652" t="s">
        <v>11526</v>
      </c>
      <c r="B1652" t="s">
        <v>72</v>
      </c>
      <c r="C1652" t="s">
        <v>218</v>
      </c>
      <c r="D1652" t="s">
        <v>9840</v>
      </c>
      <c r="E1652">
        <v>5</v>
      </c>
    </row>
    <row r="1653" spans="1:5" x14ac:dyDescent="0.25">
      <c r="A1653" t="s">
        <v>11527</v>
      </c>
      <c r="B1653" t="s">
        <v>72</v>
      </c>
      <c r="C1653" t="s">
        <v>218</v>
      </c>
      <c r="D1653" t="s">
        <v>9844</v>
      </c>
      <c r="E1653">
        <v>2</v>
      </c>
    </row>
    <row r="1654" spans="1:5" x14ac:dyDescent="0.25">
      <c r="A1654" t="s">
        <v>11528</v>
      </c>
      <c r="B1654" t="s">
        <v>72</v>
      </c>
      <c r="C1654" t="s">
        <v>218</v>
      </c>
      <c r="D1654" t="s">
        <v>9848</v>
      </c>
      <c r="E1654">
        <v>1</v>
      </c>
    </row>
    <row r="1655" spans="1:5" x14ac:dyDescent="0.25">
      <c r="A1655" t="s">
        <v>11529</v>
      </c>
      <c r="B1655" t="s">
        <v>72</v>
      </c>
      <c r="C1655" t="s">
        <v>218</v>
      </c>
      <c r="D1655" t="s">
        <v>9850</v>
      </c>
      <c r="E1655">
        <v>1</v>
      </c>
    </row>
    <row r="1656" spans="1:5" x14ac:dyDescent="0.25">
      <c r="A1656" t="s">
        <v>11530</v>
      </c>
      <c r="B1656" t="s">
        <v>72</v>
      </c>
      <c r="C1656" t="s">
        <v>218</v>
      </c>
      <c r="D1656" t="s">
        <v>9854</v>
      </c>
      <c r="E1656">
        <v>7</v>
      </c>
    </row>
    <row r="1657" spans="1:5" x14ac:dyDescent="0.25">
      <c r="A1657" t="s">
        <v>11531</v>
      </c>
      <c r="B1657" t="s">
        <v>72</v>
      </c>
      <c r="C1657" t="s">
        <v>218</v>
      </c>
      <c r="D1657" t="s">
        <v>9856</v>
      </c>
      <c r="E1657">
        <v>1</v>
      </c>
    </row>
    <row r="1658" spans="1:5" x14ac:dyDescent="0.25">
      <c r="A1658" t="s">
        <v>11532</v>
      </c>
      <c r="B1658" t="s">
        <v>72</v>
      </c>
      <c r="C1658" t="s">
        <v>218</v>
      </c>
      <c r="D1658" t="s">
        <v>9858</v>
      </c>
      <c r="E1658">
        <v>2</v>
      </c>
    </row>
    <row r="1659" spans="1:5" x14ac:dyDescent="0.25">
      <c r="A1659" t="s">
        <v>11533</v>
      </c>
      <c r="B1659" t="s">
        <v>72</v>
      </c>
      <c r="C1659" t="s">
        <v>218</v>
      </c>
      <c r="D1659" t="s">
        <v>9860</v>
      </c>
      <c r="E1659">
        <v>3</v>
      </c>
    </row>
    <row r="1660" spans="1:5" x14ac:dyDescent="0.25">
      <c r="A1660" t="s">
        <v>11534</v>
      </c>
      <c r="B1660" t="s">
        <v>72</v>
      </c>
      <c r="C1660" t="s">
        <v>218</v>
      </c>
      <c r="D1660" t="s">
        <v>9862</v>
      </c>
      <c r="E1660">
        <v>3</v>
      </c>
    </row>
    <row r="1661" spans="1:5" x14ac:dyDescent="0.25">
      <c r="A1661" t="s">
        <v>11535</v>
      </c>
      <c r="B1661" t="s">
        <v>72</v>
      </c>
      <c r="C1661" t="s">
        <v>218</v>
      </c>
      <c r="D1661" t="s">
        <v>9868</v>
      </c>
      <c r="E1661">
        <v>3</v>
      </c>
    </row>
    <row r="1662" spans="1:5" x14ac:dyDescent="0.25">
      <c r="A1662" t="s">
        <v>11536</v>
      </c>
      <c r="B1662" t="s">
        <v>72</v>
      </c>
      <c r="C1662" t="s">
        <v>218</v>
      </c>
      <c r="D1662" t="s">
        <v>9872</v>
      </c>
      <c r="E1662">
        <v>19</v>
      </c>
    </row>
    <row r="1663" spans="1:5" x14ac:dyDescent="0.25">
      <c r="A1663" t="s">
        <v>11537</v>
      </c>
      <c r="B1663" t="s">
        <v>72</v>
      </c>
      <c r="C1663" t="s">
        <v>218</v>
      </c>
      <c r="D1663" t="s">
        <v>9874</v>
      </c>
      <c r="E1663">
        <v>493</v>
      </c>
    </row>
    <row r="1664" spans="1:5" x14ac:dyDescent="0.25">
      <c r="A1664" t="s">
        <v>11538</v>
      </c>
      <c r="B1664" t="s">
        <v>72</v>
      </c>
      <c r="C1664" t="s">
        <v>218</v>
      </c>
      <c r="D1664" t="s">
        <v>9878</v>
      </c>
      <c r="E1664">
        <v>2</v>
      </c>
    </row>
    <row r="1665" spans="1:5" x14ac:dyDescent="0.25">
      <c r="A1665" t="s">
        <v>11539</v>
      </c>
      <c r="B1665" t="s">
        <v>72</v>
      </c>
      <c r="C1665" t="s">
        <v>218</v>
      </c>
      <c r="D1665" t="s">
        <v>9880</v>
      </c>
      <c r="E1665">
        <v>2</v>
      </c>
    </row>
    <row r="1666" spans="1:5" x14ac:dyDescent="0.25">
      <c r="A1666" t="s">
        <v>11540</v>
      </c>
      <c r="B1666" t="s">
        <v>72</v>
      </c>
      <c r="C1666" t="s">
        <v>218</v>
      </c>
      <c r="D1666" t="s">
        <v>9884</v>
      </c>
      <c r="E1666">
        <v>1</v>
      </c>
    </row>
    <row r="1667" spans="1:5" x14ac:dyDescent="0.25">
      <c r="A1667" t="s">
        <v>11541</v>
      </c>
      <c r="B1667" t="s">
        <v>72</v>
      </c>
      <c r="C1667" t="s">
        <v>218</v>
      </c>
      <c r="D1667" t="s">
        <v>9886</v>
      </c>
      <c r="E1667">
        <v>595</v>
      </c>
    </row>
    <row r="1668" spans="1:5" x14ac:dyDescent="0.25">
      <c r="A1668" t="s">
        <v>11542</v>
      </c>
      <c r="B1668" t="s">
        <v>72</v>
      </c>
      <c r="C1668" t="s">
        <v>218</v>
      </c>
      <c r="D1668" t="s">
        <v>9888</v>
      </c>
      <c r="E1668">
        <v>1844</v>
      </c>
    </row>
    <row r="1669" spans="1:5" x14ac:dyDescent="0.25">
      <c r="A1669" t="s">
        <v>11543</v>
      </c>
      <c r="B1669" t="s">
        <v>72</v>
      </c>
      <c r="C1669" t="s">
        <v>218</v>
      </c>
      <c r="D1669" t="s">
        <v>9892</v>
      </c>
      <c r="E1669">
        <v>4</v>
      </c>
    </row>
    <row r="1670" spans="1:5" x14ac:dyDescent="0.25">
      <c r="A1670" t="s">
        <v>11544</v>
      </c>
      <c r="B1670" t="s">
        <v>72</v>
      </c>
      <c r="C1670" t="s">
        <v>218</v>
      </c>
      <c r="D1670" t="s">
        <v>9894</v>
      </c>
      <c r="E1670">
        <v>1</v>
      </c>
    </row>
    <row r="1671" spans="1:5" x14ac:dyDescent="0.25">
      <c r="A1671" t="s">
        <v>11545</v>
      </c>
      <c r="B1671" t="s">
        <v>72</v>
      </c>
      <c r="C1671" t="s">
        <v>218</v>
      </c>
      <c r="D1671" t="s">
        <v>9902</v>
      </c>
      <c r="E1671">
        <v>4</v>
      </c>
    </row>
    <row r="1672" spans="1:5" x14ac:dyDescent="0.25">
      <c r="A1672" t="s">
        <v>11546</v>
      </c>
      <c r="B1672" t="s">
        <v>72</v>
      </c>
      <c r="C1672" t="s">
        <v>218</v>
      </c>
      <c r="D1672" t="s">
        <v>9906</v>
      </c>
      <c r="E1672">
        <v>2</v>
      </c>
    </row>
    <row r="1673" spans="1:5" x14ac:dyDescent="0.25">
      <c r="A1673" t="s">
        <v>11547</v>
      </c>
      <c r="B1673" t="s">
        <v>72</v>
      </c>
      <c r="C1673" t="s">
        <v>218</v>
      </c>
      <c r="D1673" t="s">
        <v>9910</v>
      </c>
      <c r="E1673">
        <v>4</v>
      </c>
    </row>
    <row r="1674" spans="1:5" x14ac:dyDescent="0.25">
      <c r="A1674" t="s">
        <v>11548</v>
      </c>
      <c r="B1674" t="s">
        <v>72</v>
      </c>
      <c r="C1674" t="s">
        <v>218</v>
      </c>
      <c r="D1674" t="s">
        <v>9912</v>
      </c>
      <c r="E1674">
        <v>3</v>
      </c>
    </row>
    <row r="1675" spans="1:5" x14ac:dyDescent="0.25">
      <c r="A1675" t="s">
        <v>11549</v>
      </c>
      <c r="B1675" t="s">
        <v>72</v>
      </c>
      <c r="C1675" t="s">
        <v>218</v>
      </c>
      <c r="D1675" t="s">
        <v>9914</v>
      </c>
      <c r="E1675">
        <v>6</v>
      </c>
    </row>
    <row r="1676" spans="1:5" x14ac:dyDescent="0.25">
      <c r="A1676" t="s">
        <v>11550</v>
      </c>
      <c r="B1676" t="s">
        <v>72</v>
      </c>
      <c r="C1676" t="s">
        <v>218</v>
      </c>
      <c r="D1676" t="s">
        <v>9916</v>
      </c>
      <c r="E1676">
        <v>1</v>
      </c>
    </row>
    <row r="1677" spans="1:5" x14ac:dyDescent="0.25">
      <c r="A1677" t="s">
        <v>11551</v>
      </c>
      <c r="B1677" t="s">
        <v>72</v>
      </c>
      <c r="C1677" t="s">
        <v>218</v>
      </c>
      <c r="D1677" t="s">
        <v>9918</v>
      </c>
      <c r="E1677">
        <v>1</v>
      </c>
    </row>
    <row r="1678" spans="1:5" x14ac:dyDescent="0.25">
      <c r="A1678" t="s">
        <v>11552</v>
      </c>
      <c r="B1678" t="s">
        <v>72</v>
      </c>
      <c r="C1678" t="s">
        <v>218</v>
      </c>
      <c r="D1678" t="s">
        <v>9926</v>
      </c>
      <c r="E1678">
        <v>5</v>
      </c>
    </row>
    <row r="1679" spans="1:5" x14ac:dyDescent="0.25">
      <c r="A1679" t="s">
        <v>11553</v>
      </c>
      <c r="B1679" t="s">
        <v>72</v>
      </c>
      <c r="C1679" t="s">
        <v>219</v>
      </c>
      <c r="D1679" t="s">
        <v>9862</v>
      </c>
      <c r="E1679">
        <v>1</v>
      </c>
    </row>
    <row r="1680" spans="1:5" x14ac:dyDescent="0.25">
      <c r="A1680" t="s">
        <v>11554</v>
      </c>
      <c r="B1680" t="s">
        <v>72</v>
      </c>
      <c r="C1680" t="s">
        <v>219</v>
      </c>
      <c r="D1680" t="s">
        <v>9872</v>
      </c>
      <c r="E1680">
        <v>1</v>
      </c>
    </row>
    <row r="1681" spans="1:5" x14ac:dyDescent="0.25">
      <c r="A1681" t="s">
        <v>11555</v>
      </c>
      <c r="B1681" t="s">
        <v>72</v>
      </c>
      <c r="C1681" t="s">
        <v>219</v>
      </c>
      <c r="D1681" t="s">
        <v>9874</v>
      </c>
      <c r="E1681">
        <v>84</v>
      </c>
    </row>
    <row r="1682" spans="1:5" x14ac:dyDescent="0.25">
      <c r="A1682" t="s">
        <v>11556</v>
      </c>
      <c r="B1682" t="s">
        <v>72</v>
      </c>
      <c r="C1682" t="s">
        <v>219</v>
      </c>
      <c r="D1682" t="s">
        <v>9886</v>
      </c>
      <c r="E1682">
        <v>88</v>
      </c>
    </row>
    <row r="1683" spans="1:5" x14ac:dyDescent="0.25">
      <c r="A1683" t="s">
        <v>11557</v>
      </c>
      <c r="B1683" t="s">
        <v>72</v>
      </c>
      <c r="C1683" t="s">
        <v>219</v>
      </c>
      <c r="D1683" t="s">
        <v>9888</v>
      </c>
      <c r="E1683">
        <v>297</v>
      </c>
    </row>
    <row r="1684" spans="1:5" x14ac:dyDescent="0.25">
      <c r="A1684" t="s">
        <v>11558</v>
      </c>
      <c r="B1684" t="s">
        <v>72</v>
      </c>
      <c r="C1684" t="s">
        <v>220</v>
      </c>
      <c r="D1684" t="s">
        <v>9840</v>
      </c>
      <c r="E1684">
        <v>1</v>
      </c>
    </row>
    <row r="1685" spans="1:5" x14ac:dyDescent="0.25">
      <c r="A1685" t="s">
        <v>11559</v>
      </c>
      <c r="B1685" t="s">
        <v>72</v>
      </c>
      <c r="C1685" t="s">
        <v>220</v>
      </c>
      <c r="D1685" t="s">
        <v>9854</v>
      </c>
      <c r="E1685">
        <v>4</v>
      </c>
    </row>
    <row r="1686" spans="1:5" x14ac:dyDescent="0.25">
      <c r="A1686" t="s">
        <v>11560</v>
      </c>
      <c r="B1686" t="s">
        <v>72</v>
      </c>
      <c r="C1686" t="s">
        <v>220</v>
      </c>
      <c r="D1686" t="s">
        <v>9858</v>
      </c>
      <c r="E1686">
        <v>1</v>
      </c>
    </row>
    <row r="1687" spans="1:5" x14ac:dyDescent="0.25">
      <c r="A1687" t="s">
        <v>11561</v>
      </c>
      <c r="B1687" t="s">
        <v>72</v>
      </c>
      <c r="C1687" t="s">
        <v>220</v>
      </c>
      <c r="D1687" t="s">
        <v>9862</v>
      </c>
      <c r="E1687">
        <v>1</v>
      </c>
    </row>
    <row r="1688" spans="1:5" x14ac:dyDescent="0.25">
      <c r="A1688" t="s">
        <v>11562</v>
      </c>
      <c r="B1688" t="s">
        <v>72</v>
      </c>
      <c r="C1688" t="s">
        <v>220</v>
      </c>
      <c r="D1688" t="s">
        <v>9872</v>
      </c>
      <c r="E1688">
        <v>5</v>
      </c>
    </row>
    <row r="1689" spans="1:5" x14ac:dyDescent="0.25">
      <c r="A1689" t="s">
        <v>11563</v>
      </c>
      <c r="B1689" t="s">
        <v>72</v>
      </c>
      <c r="C1689" t="s">
        <v>220</v>
      </c>
      <c r="D1689" t="s">
        <v>9874</v>
      </c>
      <c r="E1689">
        <v>88</v>
      </c>
    </row>
    <row r="1690" spans="1:5" x14ac:dyDescent="0.25">
      <c r="A1690" t="s">
        <v>11564</v>
      </c>
      <c r="B1690" t="s">
        <v>72</v>
      </c>
      <c r="C1690" t="s">
        <v>220</v>
      </c>
      <c r="D1690" t="s">
        <v>9880</v>
      </c>
      <c r="E1690">
        <v>2</v>
      </c>
    </row>
    <row r="1691" spans="1:5" x14ac:dyDescent="0.25">
      <c r="A1691" t="s">
        <v>11565</v>
      </c>
      <c r="B1691" t="s">
        <v>72</v>
      </c>
      <c r="C1691" t="s">
        <v>220</v>
      </c>
      <c r="D1691" t="s">
        <v>9886</v>
      </c>
      <c r="E1691">
        <v>98</v>
      </c>
    </row>
    <row r="1692" spans="1:5" x14ac:dyDescent="0.25">
      <c r="A1692" t="s">
        <v>11566</v>
      </c>
      <c r="B1692" t="s">
        <v>72</v>
      </c>
      <c r="C1692" t="s">
        <v>220</v>
      </c>
      <c r="D1692" t="s">
        <v>9888</v>
      </c>
      <c r="E1692">
        <v>271</v>
      </c>
    </row>
    <row r="1693" spans="1:5" x14ac:dyDescent="0.25">
      <c r="A1693" t="s">
        <v>11567</v>
      </c>
      <c r="B1693" t="s">
        <v>72</v>
      </c>
      <c r="C1693" t="s">
        <v>220</v>
      </c>
      <c r="D1693" t="s">
        <v>9892</v>
      </c>
      <c r="E1693">
        <v>1</v>
      </c>
    </row>
    <row r="1694" spans="1:5" x14ac:dyDescent="0.25">
      <c r="A1694" t="s">
        <v>11568</v>
      </c>
      <c r="B1694" t="s">
        <v>72</v>
      </c>
      <c r="C1694" t="s">
        <v>220</v>
      </c>
      <c r="D1694" t="s">
        <v>9904</v>
      </c>
      <c r="E1694">
        <v>1</v>
      </c>
    </row>
    <row r="1695" spans="1:5" x14ac:dyDescent="0.25">
      <c r="A1695" t="s">
        <v>11569</v>
      </c>
      <c r="B1695" t="s">
        <v>72</v>
      </c>
      <c r="C1695" t="s">
        <v>220</v>
      </c>
      <c r="D1695" t="s">
        <v>9926</v>
      </c>
      <c r="E1695">
        <v>2</v>
      </c>
    </row>
    <row r="1696" spans="1:5" x14ac:dyDescent="0.25">
      <c r="A1696" t="s">
        <v>11570</v>
      </c>
      <c r="B1696" t="s">
        <v>72</v>
      </c>
      <c r="C1696" t="s">
        <v>221</v>
      </c>
      <c r="D1696" t="s">
        <v>9836</v>
      </c>
      <c r="E1696">
        <v>1</v>
      </c>
    </row>
    <row r="1697" spans="1:5" x14ac:dyDescent="0.25">
      <c r="A1697" t="s">
        <v>11571</v>
      </c>
      <c r="B1697" t="s">
        <v>72</v>
      </c>
      <c r="C1697" t="s">
        <v>221</v>
      </c>
      <c r="D1697" t="s">
        <v>9838</v>
      </c>
      <c r="E1697">
        <v>2</v>
      </c>
    </row>
    <row r="1698" spans="1:5" x14ac:dyDescent="0.25">
      <c r="A1698" t="s">
        <v>11572</v>
      </c>
      <c r="B1698" t="s">
        <v>72</v>
      </c>
      <c r="C1698" t="s">
        <v>221</v>
      </c>
      <c r="D1698" t="s">
        <v>9840</v>
      </c>
      <c r="E1698">
        <v>2</v>
      </c>
    </row>
    <row r="1699" spans="1:5" x14ac:dyDescent="0.25">
      <c r="A1699" t="s">
        <v>11573</v>
      </c>
      <c r="B1699" t="s">
        <v>72</v>
      </c>
      <c r="C1699" t="s">
        <v>221</v>
      </c>
      <c r="D1699" t="s">
        <v>9858</v>
      </c>
      <c r="E1699">
        <v>1</v>
      </c>
    </row>
    <row r="1700" spans="1:5" x14ac:dyDescent="0.25">
      <c r="A1700" t="s">
        <v>11574</v>
      </c>
      <c r="B1700" t="s">
        <v>72</v>
      </c>
      <c r="C1700" t="s">
        <v>221</v>
      </c>
      <c r="D1700" t="s">
        <v>9860</v>
      </c>
      <c r="E1700">
        <v>1</v>
      </c>
    </row>
    <row r="1701" spans="1:5" x14ac:dyDescent="0.25">
      <c r="A1701" t="s">
        <v>11575</v>
      </c>
      <c r="B1701" t="s">
        <v>72</v>
      </c>
      <c r="C1701" t="s">
        <v>221</v>
      </c>
      <c r="D1701" t="s">
        <v>9866</v>
      </c>
      <c r="E1701">
        <v>1</v>
      </c>
    </row>
    <row r="1702" spans="1:5" x14ac:dyDescent="0.25">
      <c r="A1702" t="s">
        <v>11576</v>
      </c>
      <c r="B1702" t="s">
        <v>72</v>
      </c>
      <c r="C1702" t="s">
        <v>221</v>
      </c>
      <c r="D1702" t="s">
        <v>9872</v>
      </c>
      <c r="E1702">
        <v>6</v>
      </c>
    </row>
    <row r="1703" spans="1:5" x14ac:dyDescent="0.25">
      <c r="A1703" t="s">
        <v>11577</v>
      </c>
      <c r="B1703" t="s">
        <v>72</v>
      </c>
      <c r="C1703" t="s">
        <v>221</v>
      </c>
      <c r="D1703" t="s">
        <v>9874</v>
      </c>
      <c r="E1703">
        <v>98</v>
      </c>
    </row>
    <row r="1704" spans="1:5" x14ac:dyDescent="0.25">
      <c r="A1704" t="s">
        <v>11578</v>
      </c>
      <c r="B1704" t="s">
        <v>72</v>
      </c>
      <c r="C1704" t="s">
        <v>221</v>
      </c>
      <c r="D1704" t="s">
        <v>9880</v>
      </c>
      <c r="E1704">
        <v>1</v>
      </c>
    </row>
    <row r="1705" spans="1:5" x14ac:dyDescent="0.25">
      <c r="A1705" t="s">
        <v>11579</v>
      </c>
      <c r="B1705" t="s">
        <v>72</v>
      </c>
      <c r="C1705" t="s">
        <v>221</v>
      </c>
      <c r="D1705" t="s">
        <v>9884</v>
      </c>
      <c r="E1705">
        <v>1</v>
      </c>
    </row>
    <row r="1706" spans="1:5" x14ac:dyDescent="0.25">
      <c r="A1706" t="s">
        <v>11580</v>
      </c>
      <c r="B1706" t="s">
        <v>72</v>
      </c>
      <c r="C1706" t="s">
        <v>221</v>
      </c>
      <c r="D1706" t="s">
        <v>9886</v>
      </c>
      <c r="E1706">
        <v>99</v>
      </c>
    </row>
    <row r="1707" spans="1:5" x14ac:dyDescent="0.25">
      <c r="A1707" t="s">
        <v>11581</v>
      </c>
      <c r="B1707" t="s">
        <v>72</v>
      </c>
      <c r="C1707" t="s">
        <v>221</v>
      </c>
      <c r="D1707" t="s">
        <v>9888</v>
      </c>
      <c r="E1707">
        <v>303</v>
      </c>
    </row>
    <row r="1708" spans="1:5" x14ac:dyDescent="0.25">
      <c r="A1708" t="s">
        <v>11582</v>
      </c>
      <c r="B1708" t="s">
        <v>72</v>
      </c>
      <c r="C1708" t="s">
        <v>221</v>
      </c>
      <c r="D1708" t="s">
        <v>9892</v>
      </c>
      <c r="E1708">
        <v>1</v>
      </c>
    </row>
    <row r="1709" spans="1:5" x14ac:dyDescent="0.25">
      <c r="A1709" t="s">
        <v>11583</v>
      </c>
      <c r="B1709" t="s">
        <v>72</v>
      </c>
      <c r="C1709" t="s">
        <v>221</v>
      </c>
      <c r="D1709" t="s">
        <v>9894</v>
      </c>
      <c r="E1709">
        <v>1</v>
      </c>
    </row>
    <row r="1710" spans="1:5" x14ac:dyDescent="0.25">
      <c r="A1710" t="s">
        <v>11584</v>
      </c>
      <c r="B1710" t="s">
        <v>72</v>
      </c>
      <c r="C1710" t="s">
        <v>221</v>
      </c>
      <c r="D1710" t="s">
        <v>9916</v>
      </c>
      <c r="E1710">
        <v>1</v>
      </c>
    </row>
    <row r="1711" spans="1:5" x14ac:dyDescent="0.25">
      <c r="A1711" t="s">
        <v>11585</v>
      </c>
      <c r="B1711" t="s">
        <v>72</v>
      </c>
      <c r="C1711" t="s">
        <v>221</v>
      </c>
      <c r="D1711" t="s">
        <v>9926</v>
      </c>
      <c r="E1711">
        <v>1</v>
      </c>
    </row>
    <row r="1712" spans="1:5" x14ac:dyDescent="0.25">
      <c r="A1712" t="s">
        <v>11586</v>
      </c>
      <c r="B1712" t="s">
        <v>72</v>
      </c>
      <c r="C1712" t="s">
        <v>222</v>
      </c>
      <c r="D1712" t="s">
        <v>9840</v>
      </c>
      <c r="E1712">
        <v>2</v>
      </c>
    </row>
    <row r="1713" spans="1:5" x14ac:dyDescent="0.25">
      <c r="A1713" t="s">
        <v>11587</v>
      </c>
      <c r="B1713" t="s">
        <v>72</v>
      </c>
      <c r="C1713" t="s">
        <v>222</v>
      </c>
      <c r="D1713" t="s">
        <v>9872</v>
      </c>
      <c r="E1713">
        <v>2</v>
      </c>
    </row>
    <row r="1714" spans="1:5" x14ac:dyDescent="0.25">
      <c r="A1714" t="s">
        <v>11588</v>
      </c>
      <c r="B1714" t="s">
        <v>72</v>
      </c>
      <c r="C1714" t="s">
        <v>222</v>
      </c>
      <c r="D1714" t="s">
        <v>9874</v>
      </c>
      <c r="E1714">
        <v>49</v>
      </c>
    </row>
    <row r="1715" spans="1:5" x14ac:dyDescent="0.25">
      <c r="A1715" t="s">
        <v>11589</v>
      </c>
      <c r="B1715" t="s">
        <v>72</v>
      </c>
      <c r="C1715" t="s">
        <v>222</v>
      </c>
      <c r="D1715" t="s">
        <v>9886</v>
      </c>
      <c r="E1715">
        <v>54</v>
      </c>
    </row>
    <row r="1716" spans="1:5" x14ac:dyDescent="0.25">
      <c r="A1716" t="s">
        <v>11590</v>
      </c>
      <c r="B1716" t="s">
        <v>72</v>
      </c>
      <c r="C1716" t="s">
        <v>222</v>
      </c>
      <c r="D1716" t="s">
        <v>9888</v>
      </c>
      <c r="E1716">
        <v>164</v>
      </c>
    </row>
    <row r="1717" spans="1:5" x14ac:dyDescent="0.25">
      <c r="A1717" t="s">
        <v>11591</v>
      </c>
      <c r="B1717" t="s">
        <v>72</v>
      </c>
      <c r="C1717" t="s">
        <v>222</v>
      </c>
      <c r="D1717" t="s">
        <v>9892</v>
      </c>
      <c r="E1717">
        <v>1</v>
      </c>
    </row>
    <row r="1718" spans="1:5" x14ac:dyDescent="0.25">
      <c r="A1718" t="s">
        <v>11592</v>
      </c>
      <c r="B1718" t="s">
        <v>72</v>
      </c>
      <c r="C1718" t="s">
        <v>222</v>
      </c>
      <c r="D1718" t="s">
        <v>9908</v>
      </c>
      <c r="E1718">
        <v>1</v>
      </c>
    </row>
    <row r="1719" spans="1:5" x14ac:dyDescent="0.25">
      <c r="A1719" t="s">
        <v>11593</v>
      </c>
      <c r="B1719" t="s">
        <v>72</v>
      </c>
      <c r="C1719" t="s">
        <v>222</v>
      </c>
      <c r="D1719" t="s">
        <v>9912</v>
      </c>
      <c r="E1719">
        <v>1</v>
      </c>
    </row>
    <row r="1720" spans="1:5" x14ac:dyDescent="0.25">
      <c r="A1720" t="s">
        <v>11594</v>
      </c>
      <c r="B1720" t="s">
        <v>72</v>
      </c>
      <c r="C1720" t="s">
        <v>223</v>
      </c>
      <c r="D1720" t="s">
        <v>9840</v>
      </c>
      <c r="E1720">
        <v>2</v>
      </c>
    </row>
    <row r="1721" spans="1:5" x14ac:dyDescent="0.25">
      <c r="A1721" t="s">
        <v>11595</v>
      </c>
      <c r="B1721" t="s">
        <v>72</v>
      </c>
      <c r="C1721" t="s">
        <v>223</v>
      </c>
      <c r="D1721" t="s">
        <v>9848</v>
      </c>
      <c r="E1721">
        <v>1</v>
      </c>
    </row>
    <row r="1722" spans="1:5" x14ac:dyDescent="0.25">
      <c r="A1722" t="s">
        <v>11596</v>
      </c>
      <c r="B1722" t="s">
        <v>72</v>
      </c>
      <c r="C1722" t="s">
        <v>223</v>
      </c>
      <c r="D1722" t="s">
        <v>9854</v>
      </c>
      <c r="E1722">
        <v>1</v>
      </c>
    </row>
    <row r="1723" spans="1:5" x14ac:dyDescent="0.25">
      <c r="A1723" t="s">
        <v>11597</v>
      </c>
      <c r="B1723" t="s">
        <v>72</v>
      </c>
      <c r="C1723" t="s">
        <v>223</v>
      </c>
      <c r="D1723" t="s">
        <v>9858</v>
      </c>
      <c r="E1723">
        <v>1</v>
      </c>
    </row>
    <row r="1724" spans="1:5" x14ac:dyDescent="0.25">
      <c r="A1724" t="s">
        <v>11598</v>
      </c>
      <c r="B1724" t="s">
        <v>72</v>
      </c>
      <c r="C1724" t="s">
        <v>223</v>
      </c>
      <c r="D1724" t="s">
        <v>9860</v>
      </c>
      <c r="E1724">
        <v>1</v>
      </c>
    </row>
    <row r="1725" spans="1:5" x14ac:dyDescent="0.25">
      <c r="A1725" t="s">
        <v>11599</v>
      </c>
      <c r="B1725" t="s">
        <v>72</v>
      </c>
      <c r="C1725" t="s">
        <v>223</v>
      </c>
      <c r="D1725" t="s">
        <v>9872</v>
      </c>
      <c r="E1725">
        <v>4</v>
      </c>
    </row>
    <row r="1726" spans="1:5" x14ac:dyDescent="0.25">
      <c r="A1726" t="s">
        <v>11600</v>
      </c>
      <c r="B1726" t="s">
        <v>72</v>
      </c>
      <c r="C1726" t="s">
        <v>223</v>
      </c>
      <c r="D1726" t="s">
        <v>9874</v>
      </c>
      <c r="E1726">
        <v>37</v>
      </c>
    </row>
    <row r="1727" spans="1:5" x14ac:dyDescent="0.25">
      <c r="A1727" t="s">
        <v>11601</v>
      </c>
      <c r="B1727" t="s">
        <v>72</v>
      </c>
      <c r="C1727" t="s">
        <v>223</v>
      </c>
      <c r="D1727" t="s">
        <v>9886</v>
      </c>
      <c r="E1727">
        <v>40</v>
      </c>
    </row>
    <row r="1728" spans="1:5" x14ac:dyDescent="0.25">
      <c r="A1728" t="s">
        <v>11602</v>
      </c>
      <c r="B1728" t="s">
        <v>72</v>
      </c>
      <c r="C1728" t="s">
        <v>223</v>
      </c>
      <c r="D1728" t="s">
        <v>9888</v>
      </c>
      <c r="E1728">
        <v>200</v>
      </c>
    </row>
    <row r="1729" spans="1:5" x14ac:dyDescent="0.25">
      <c r="A1729" t="s">
        <v>11603</v>
      </c>
      <c r="B1729" t="s">
        <v>72</v>
      </c>
      <c r="C1729" t="s">
        <v>223</v>
      </c>
      <c r="D1729" t="s">
        <v>9902</v>
      </c>
      <c r="E1729">
        <v>1</v>
      </c>
    </row>
    <row r="1730" spans="1:5" x14ac:dyDescent="0.25">
      <c r="A1730" t="s">
        <v>11604</v>
      </c>
      <c r="B1730" t="s">
        <v>72</v>
      </c>
      <c r="C1730" t="s">
        <v>223</v>
      </c>
      <c r="D1730" t="s">
        <v>9910</v>
      </c>
      <c r="E1730">
        <v>1</v>
      </c>
    </row>
    <row r="1731" spans="1:5" x14ac:dyDescent="0.25">
      <c r="A1731" t="s">
        <v>11605</v>
      </c>
      <c r="B1731" t="s">
        <v>72</v>
      </c>
      <c r="C1731" t="s">
        <v>223</v>
      </c>
      <c r="D1731" t="s">
        <v>9918</v>
      </c>
      <c r="E1731">
        <v>1</v>
      </c>
    </row>
    <row r="1732" spans="1:5" x14ac:dyDescent="0.25">
      <c r="A1732" t="s">
        <v>11606</v>
      </c>
      <c r="B1732" t="s">
        <v>72</v>
      </c>
      <c r="C1732" t="s">
        <v>223</v>
      </c>
      <c r="D1732" t="s">
        <v>9926</v>
      </c>
      <c r="E1732">
        <v>2</v>
      </c>
    </row>
    <row r="1733" spans="1:5" x14ac:dyDescent="0.25">
      <c r="A1733" t="s">
        <v>11607</v>
      </c>
      <c r="B1733" t="s">
        <v>72</v>
      </c>
      <c r="C1733" t="s">
        <v>224</v>
      </c>
      <c r="D1733" t="s">
        <v>9860</v>
      </c>
      <c r="E1733">
        <v>1</v>
      </c>
    </row>
    <row r="1734" spans="1:5" x14ac:dyDescent="0.25">
      <c r="A1734" t="s">
        <v>11608</v>
      </c>
      <c r="B1734" t="s">
        <v>72</v>
      </c>
      <c r="C1734" t="s">
        <v>224</v>
      </c>
      <c r="D1734" t="s">
        <v>9872</v>
      </c>
      <c r="E1734">
        <v>2</v>
      </c>
    </row>
    <row r="1735" spans="1:5" x14ac:dyDescent="0.25">
      <c r="A1735" t="s">
        <v>11609</v>
      </c>
      <c r="B1735" t="s">
        <v>72</v>
      </c>
      <c r="C1735" t="s">
        <v>224</v>
      </c>
      <c r="D1735" t="s">
        <v>9874</v>
      </c>
      <c r="E1735">
        <v>25</v>
      </c>
    </row>
    <row r="1736" spans="1:5" x14ac:dyDescent="0.25">
      <c r="A1736" t="s">
        <v>11610</v>
      </c>
      <c r="B1736" t="s">
        <v>72</v>
      </c>
      <c r="C1736" t="s">
        <v>224</v>
      </c>
      <c r="D1736" t="s">
        <v>9880</v>
      </c>
      <c r="E1736">
        <v>1</v>
      </c>
    </row>
    <row r="1737" spans="1:5" x14ac:dyDescent="0.25">
      <c r="A1737" t="s">
        <v>11611</v>
      </c>
      <c r="B1737" t="s">
        <v>72</v>
      </c>
      <c r="C1737" t="s">
        <v>224</v>
      </c>
      <c r="D1737" t="s">
        <v>9884</v>
      </c>
      <c r="E1737">
        <v>1</v>
      </c>
    </row>
    <row r="1738" spans="1:5" x14ac:dyDescent="0.25">
      <c r="A1738" t="s">
        <v>11612</v>
      </c>
      <c r="B1738" t="s">
        <v>72</v>
      </c>
      <c r="C1738" t="s">
        <v>224</v>
      </c>
      <c r="D1738" t="s">
        <v>9886</v>
      </c>
      <c r="E1738">
        <v>26</v>
      </c>
    </row>
    <row r="1739" spans="1:5" x14ac:dyDescent="0.25">
      <c r="A1739" t="s">
        <v>11613</v>
      </c>
      <c r="B1739" t="s">
        <v>72</v>
      </c>
      <c r="C1739" t="s">
        <v>224</v>
      </c>
      <c r="D1739" t="s">
        <v>9888</v>
      </c>
      <c r="E1739">
        <v>96</v>
      </c>
    </row>
    <row r="1740" spans="1:5" x14ac:dyDescent="0.25">
      <c r="A1740" t="s">
        <v>11614</v>
      </c>
      <c r="B1740" t="s">
        <v>72</v>
      </c>
      <c r="C1740" t="s">
        <v>224</v>
      </c>
      <c r="D1740" t="s">
        <v>9892</v>
      </c>
      <c r="E1740">
        <v>2</v>
      </c>
    </row>
    <row r="1741" spans="1:5" x14ac:dyDescent="0.25">
      <c r="A1741" t="s">
        <v>11615</v>
      </c>
      <c r="B1741" t="s">
        <v>72</v>
      </c>
      <c r="C1741" t="s">
        <v>224</v>
      </c>
      <c r="D1741" t="s">
        <v>9926</v>
      </c>
      <c r="E1741">
        <v>2</v>
      </c>
    </row>
    <row r="1742" spans="1:5" x14ac:dyDescent="0.25">
      <c r="A1742" t="s">
        <v>11616</v>
      </c>
      <c r="B1742" t="s">
        <v>72</v>
      </c>
      <c r="C1742" t="s">
        <v>225</v>
      </c>
      <c r="D1742" t="s">
        <v>9840</v>
      </c>
      <c r="E1742">
        <v>3</v>
      </c>
    </row>
    <row r="1743" spans="1:5" x14ac:dyDescent="0.25">
      <c r="A1743" t="s">
        <v>11617</v>
      </c>
      <c r="B1743" t="s">
        <v>72</v>
      </c>
      <c r="C1743" t="s">
        <v>225</v>
      </c>
      <c r="D1743" t="s">
        <v>9854</v>
      </c>
      <c r="E1743">
        <v>3</v>
      </c>
    </row>
    <row r="1744" spans="1:5" x14ac:dyDescent="0.25">
      <c r="A1744" t="s">
        <v>11618</v>
      </c>
      <c r="B1744" t="s">
        <v>72</v>
      </c>
      <c r="C1744" t="s">
        <v>225</v>
      </c>
      <c r="D1744" t="s">
        <v>9860</v>
      </c>
      <c r="E1744">
        <v>1</v>
      </c>
    </row>
    <row r="1745" spans="1:5" x14ac:dyDescent="0.25">
      <c r="A1745" t="s">
        <v>11619</v>
      </c>
      <c r="B1745" t="s">
        <v>72</v>
      </c>
      <c r="C1745" t="s">
        <v>225</v>
      </c>
      <c r="D1745" t="s">
        <v>9862</v>
      </c>
      <c r="E1745">
        <v>1</v>
      </c>
    </row>
    <row r="1746" spans="1:5" x14ac:dyDescent="0.25">
      <c r="A1746" t="s">
        <v>11620</v>
      </c>
      <c r="B1746" t="s">
        <v>72</v>
      </c>
      <c r="C1746" t="s">
        <v>225</v>
      </c>
      <c r="D1746" t="s">
        <v>9872</v>
      </c>
      <c r="E1746">
        <v>7</v>
      </c>
    </row>
    <row r="1747" spans="1:5" x14ac:dyDescent="0.25">
      <c r="A1747" t="s">
        <v>11621</v>
      </c>
      <c r="B1747" t="s">
        <v>72</v>
      </c>
      <c r="C1747" t="s">
        <v>225</v>
      </c>
      <c r="D1747" t="s">
        <v>9874</v>
      </c>
      <c r="E1747">
        <v>55</v>
      </c>
    </row>
    <row r="1748" spans="1:5" x14ac:dyDescent="0.25">
      <c r="A1748" t="s">
        <v>11622</v>
      </c>
      <c r="B1748" t="s">
        <v>72</v>
      </c>
      <c r="C1748" t="s">
        <v>225</v>
      </c>
      <c r="D1748" t="s">
        <v>9878</v>
      </c>
      <c r="E1748">
        <v>1</v>
      </c>
    </row>
    <row r="1749" spans="1:5" x14ac:dyDescent="0.25">
      <c r="A1749" t="s">
        <v>11623</v>
      </c>
      <c r="B1749" t="s">
        <v>72</v>
      </c>
      <c r="C1749" t="s">
        <v>225</v>
      </c>
      <c r="D1749" t="s">
        <v>9886</v>
      </c>
      <c r="E1749">
        <v>57</v>
      </c>
    </row>
    <row r="1750" spans="1:5" x14ac:dyDescent="0.25">
      <c r="A1750" t="s">
        <v>11624</v>
      </c>
      <c r="B1750" t="s">
        <v>72</v>
      </c>
      <c r="C1750" t="s">
        <v>225</v>
      </c>
      <c r="D1750" t="s">
        <v>9888</v>
      </c>
      <c r="E1750">
        <v>196</v>
      </c>
    </row>
    <row r="1751" spans="1:5" x14ac:dyDescent="0.25">
      <c r="A1751" t="s">
        <v>11625</v>
      </c>
      <c r="B1751" t="s">
        <v>72</v>
      </c>
      <c r="C1751" t="s">
        <v>225</v>
      </c>
      <c r="D1751" t="s">
        <v>9892</v>
      </c>
      <c r="E1751">
        <v>1</v>
      </c>
    </row>
    <row r="1752" spans="1:5" x14ac:dyDescent="0.25">
      <c r="A1752" t="s">
        <v>11626</v>
      </c>
      <c r="B1752" t="s">
        <v>72</v>
      </c>
      <c r="C1752" t="s">
        <v>225</v>
      </c>
      <c r="D1752" t="s">
        <v>9896</v>
      </c>
      <c r="E1752">
        <v>1</v>
      </c>
    </row>
    <row r="1753" spans="1:5" x14ac:dyDescent="0.25">
      <c r="A1753" t="s">
        <v>11627</v>
      </c>
      <c r="B1753" t="s">
        <v>72</v>
      </c>
      <c r="C1753" t="s">
        <v>225</v>
      </c>
      <c r="D1753" t="s">
        <v>9904</v>
      </c>
      <c r="E1753">
        <v>1</v>
      </c>
    </row>
    <row r="1754" spans="1:5" x14ac:dyDescent="0.25">
      <c r="A1754" t="s">
        <v>11628</v>
      </c>
      <c r="B1754" t="s">
        <v>72</v>
      </c>
      <c r="C1754" t="s">
        <v>225</v>
      </c>
      <c r="D1754" t="s">
        <v>9910</v>
      </c>
      <c r="E1754">
        <v>1</v>
      </c>
    </row>
    <row r="1755" spans="1:5" x14ac:dyDescent="0.25">
      <c r="A1755" t="s">
        <v>15766</v>
      </c>
      <c r="B1755" t="s">
        <v>72</v>
      </c>
      <c r="C1755" t="s">
        <v>225</v>
      </c>
      <c r="D1755" t="s">
        <v>9912</v>
      </c>
      <c r="E1755">
        <v>1</v>
      </c>
    </row>
    <row r="1756" spans="1:5" x14ac:dyDescent="0.25">
      <c r="A1756" t="s">
        <v>11629</v>
      </c>
      <c r="B1756" t="s">
        <v>72</v>
      </c>
      <c r="C1756" t="s">
        <v>225</v>
      </c>
      <c r="D1756" t="s">
        <v>9926</v>
      </c>
      <c r="E1756">
        <v>2</v>
      </c>
    </row>
    <row r="1757" spans="1:5" x14ac:dyDescent="0.25">
      <c r="A1757" t="s">
        <v>11630</v>
      </c>
      <c r="B1757" t="s">
        <v>72</v>
      </c>
      <c r="C1757" t="s">
        <v>226</v>
      </c>
      <c r="D1757" t="s">
        <v>9854</v>
      </c>
      <c r="E1757">
        <v>1</v>
      </c>
    </row>
    <row r="1758" spans="1:5" x14ac:dyDescent="0.25">
      <c r="A1758" t="s">
        <v>11631</v>
      </c>
      <c r="B1758" t="s">
        <v>72</v>
      </c>
      <c r="C1758" t="s">
        <v>226</v>
      </c>
      <c r="D1758" t="s">
        <v>9860</v>
      </c>
      <c r="E1758">
        <v>1</v>
      </c>
    </row>
    <row r="1759" spans="1:5" x14ac:dyDescent="0.25">
      <c r="A1759" t="s">
        <v>11632</v>
      </c>
      <c r="B1759" t="s">
        <v>72</v>
      </c>
      <c r="C1759" t="s">
        <v>226</v>
      </c>
      <c r="D1759" t="s">
        <v>9872</v>
      </c>
      <c r="E1759">
        <v>5</v>
      </c>
    </row>
    <row r="1760" spans="1:5" x14ac:dyDescent="0.25">
      <c r="A1760" t="s">
        <v>11633</v>
      </c>
      <c r="B1760" t="s">
        <v>72</v>
      </c>
      <c r="C1760" t="s">
        <v>226</v>
      </c>
      <c r="D1760" t="s">
        <v>9874</v>
      </c>
      <c r="E1760">
        <v>109</v>
      </c>
    </row>
    <row r="1761" spans="1:5" x14ac:dyDescent="0.25">
      <c r="A1761" t="s">
        <v>11634</v>
      </c>
      <c r="B1761" t="s">
        <v>72</v>
      </c>
      <c r="C1761" t="s">
        <v>226</v>
      </c>
      <c r="D1761" t="s">
        <v>9880</v>
      </c>
      <c r="E1761">
        <v>1</v>
      </c>
    </row>
    <row r="1762" spans="1:5" x14ac:dyDescent="0.25">
      <c r="A1762" t="s">
        <v>11635</v>
      </c>
      <c r="B1762" t="s">
        <v>72</v>
      </c>
      <c r="C1762" t="s">
        <v>226</v>
      </c>
      <c r="D1762" t="s">
        <v>9886</v>
      </c>
      <c r="E1762">
        <v>117</v>
      </c>
    </row>
    <row r="1763" spans="1:5" x14ac:dyDescent="0.25">
      <c r="A1763" t="s">
        <v>11636</v>
      </c>
      <c r="B1763" t="s">
        <v>72</v>
      </c>
      <c r="C1763" t="s">
        <v>226</v>
      </c>
      <c r="D1763" t="s">
        <v>9888</v>
      </c>
      <c r="E1763">
        <v>343</v>
      </c>
    </row>
    <row r="1764" spans="1:5" x14ac:dyDescent="0.25">
      <c r="A1764" t="s">
        <v>11637</v>
      </c>
      <c r="B1764" t="s">
        <v>72</v>
      </c>
      <c r="C1764" t="s">
        <v>226</v>
      </c>
      <c r="D1764" t="s">
        <v>9892</v>
      </c>
      <c r="E1764">
        <v>1</v>
      </c>
    </row>
    <row r="1765" spans="1:5" x14ac:dyDescent="0.25">
      <c r="A1765" t="s">
        <v>11638</v>
      </c>
      <c r="B1765" t="s">
        <v>72</v>
      </c>
      <c r="C1765" t="s">
        <v>226</v>
      </c>
      <c r="D1765" t="s">
        <v>9894</v>
      </c>
      <c r="E1765">
        <v>1</v>
      </c>
    </row>
    <row r="1766" spans="1:5" x14ac:dyDescent="0.25">
      <c r="A1766" t="s">
        <v>11639</v>
      </c>
      <c r="B1766" t="s">
        <v>72</v>
      </c>
      <c r="C1766" t="s">
        <v>226</v>
      </c>
      <c r="D1766" t="s">
        <v>9906</v>
      </c>
      <c r="E1766">
        <v>1</v>
      </c>
    </row>
    <row r="1767" spans="1:5" x14ac:dyDescent="0.25">
      <c r="A1767" t="s">
        <v>11640</v>
      </c>
      <c r="B1767" t="s">
        <v>72</v>
      </c>
      <c r="C1767" t="s">
        <v>226</v>
      </c>
      <c r="D1767" t="s">
        <v>9910</v>
      </c>
      <c r="E1767">
        <v>2</v>
      </c>
    </row>
    <row r="1768" spans="1:5" x14ac:dyDescent="0.25">
      <c r="A1768" t="s">
        <v>11641</v>
      </c>
      <c r="B1768" t="s">
        <v>72</v>
      </c>
      <c r="C1768" t="s">
        <v>226</v>
      </c>
      <c r="D1768" t="s">
        <v>9926</v>
      </c>
      <c r="E1768">
        <v>1</v>
      </c>
    </row>
    <row r="1769" spans="1:5" x14ac:dyDescent="0.25">
      <c r="A1769" t="s">
        <v>11642</v>
      </c>
      <c r="B1769" t="s">
        <v>72</v>
      </c>
      <c r="C1769" t="s">
        <v>227</v>
      </c>
      <c r="D1769" t="s">
        <v>9840</v>
      </c>
      <c r="E1769">
        <v>1</v>
      </c>
    </row>
    <row r="1770" spans="1:5" x14ac:dyDescent="0.25">
      <c r="A1770" t="s">
        <v>11643</v>
      </c>
      <c r="B1770" t="s">
        <v>72</v>
      </c>
      <c r="C1770" t="s">
        <v>227</v>
      </c>
      <c r="D1770" t="s">
        <v>9854</v>
      </c>
      <c r="E1770">
        <v>1</v>
      </c>
    </row>
    <row r="1771" spans="1:5" x14ac:dyDescent="0.25">
      <c r="A1771" t="s">
        <v>11644</v>
      </c>
      <c r="B1771" t="s">
        <v>72</v>
      </c>
      <c r="C1771" t="s">
        <v>227</v>
      </c>
      <c r="D1771" t="s">
        <v>9872</v>
      </c>
      <c r="E1771">
        <v>3</v>
      </c>
    </row>
    <row r="1772" spans="1:5" x14ac:dyDescent="0.25">
      <c r="A1772" t="s">
        <v>11645</v>
      </c>
      <c r="B1772" t="s">
        <v>72</v>
      </c>
      <c r="C1772" t="s">
        <v>227</v>
      </c>
      <c r="D1772" t="s">
        <v>9874</v>
      </c>
      <c r="E1772">
        <v>89</v>
      </c>
    </row>
    <row r="1773" spans="1:5" x14ac:dyDescent="0.25">
      <c r="A1773" t="s">
        <v>11646</v>
      </c>
      <c r="B1773" t="s">
        <v>72</v>
      </c>
      <c r="C1773" t="s">
        <v>227</v>
      </c>
      <c r="D1773" t="s">
        <v>9880</v>
      </c>
      <c r="E1773">
        <v>1</v>
      </c>
    </row>
    <row r="1774" spans="1:5" x14ac:dyDescent="0.25">
      <c r="A1774" t="s">
        <v>11647</v>
      </c>
      <c r="B1774" t="s">
        <v>72</v>
      </c>
      <c r="C1774" t="s">
        <v>227</v>
      </c>
      <c r="D1774" t="s">
        <v>9886</v>
      </c>
      <c r="E1774">
        <v>95</v>
      </c>
    </row>
    <row r="1775" spans="1:5" x14ac:dyDescent="0.25">
      <c r="A1775" t="s">
        <v>11648</v>
      </c>
      <c r="B1775" t="s">
        <v>72</v>
      </c>
      <c r="C1775" t="s">
        <v>227</v>
      </c>
      <c r="D1775" t="s">
        <v>9888</v>
      </c>
      <c r="E1775">
        <v>312</v>
      </c>
    </row>
    <row r="1776" spans="1:5" x14ac:dyDescent="0.25">
      <c r="A1776" t="s">
        <v>11649</v>
      </c>
      <c r="B1776" t="s">
        <v>72</v>
      </c>
      <c r="C1776" t="s">
        <v>227</v>
      </c>
      <c r="D1776" t="s">
        <v>9894</v>
      </c>
      <c r="E1776">
        <v>1</v>
      </c>
    </row>
    <row r="1777" spans="1:5" x14ac:dyDescent="0.25">
      <c r="A1777" t="s">
        <v>11650</v>
      </c>
      <c r="B1777" t="s">
        <v>72</v>
      </c>
      <c r="C1777" t="s">
        <v>227</v>
      </c>
      <c r="D1777" t="s">
        <v>9926</v>
      </c>
      <c r="E1777">
        <v>1</v>
      </c>
    </row>
    <row r="1778" spans="1:5" x14ac:dyDescent="0.25">
      <c r="A1778" t="s">
        <v>11651</v>
      </c>
      <c r="B1778" t="s">
        <v>72</v>
      </c>
      <c r="C1778" t="s">
        <v>228</v>
      </c>
      <c r="D1778" t="s">
        <v>9854</v>
      </c>
      <c r="E1778">
        <v>1</v>
      </c>
    </row>
    <row r="1779" spans="1:5" x14ac:dyDescent="0.25">
      <c r="A1779" t="s">
        <v>11652</v>
      </c>
      <c r="B1779" t="s">
        <v>72</v>
      </c>
      <c r="C1779" t="s">
        <v>228</v>
      </c>
      <c r="D1779" t="s">
        <v>9860</v>
      </c>
      <c r="E1779">
        <v>1</v>
      </c>
    </row>
    <row r="1780" spans="1:5" x14ac:dyDescent="0.25">
      <c r="A1780" t="s">
        <v>11653</v>
      </c>
      <c r="B1780" t="s">
        <v>72</v>
      </c>
      <c r="C1780" t="s">
        <v>228</v>
      </c>
      <c r="D1780" t="s">
        <v>9870</v>
      </c>
      <c r="E1780">
        <v>1</v>
      </c>
    </row>
    <row r="1781" spans="1:5" x14ac:dyDescent="0.25">
      <c r="A1781" t="s">
        <v>11654</v>
      </c>
      <c r="B1781" t="s">
        <v>72</v>
      </c>
      <c r="C1781" t="s">
        <v>228</v>
      </c>
      <c r="D1781" t="s">
        <v>9872</v>
      </c>
      <c r="E1781">
        <v>2</v>
      </c>
    </row>
    <row r="1782" spans="1:5" x14ac:dyDescent="0.25">
      <c r="A1782" t="s">
        <v>11655</v>
      </c>
      <c r="B1782" t="s">
        <v>72</v>
      </c>
      <c r="C1782" t="s">
        <v>228</v>
      </c>
      <c r="D1782" t="s">
        <v>9874</v>
      </c>
      <c r="E1782">
        <v>28</v>
      </c>
    </row>
    <row r="1783" spans="1:5" x14ac:dyDescent="0.25">
      <c r="A1783" t="s">
        <v>11656</v>
      </c>
      <c r="B1783" t="s">
        <v>72</v>
      </c>
      <c r="C1783" t="s">
        <v>228</v>
      </c>
      <c r="D1783" t="s">
        <v>9878</v>
      </c>
      <c r="E1783">
        <v>1</v>
      </c>
    </row>
    <row r="1784" spans="1:5" x14ac:dyDescent="0.25">
      <c r="A1784" t="s">
        <v>11657</v>
      </c>
      <c r="B1784" t="s">
        <v>72</v>
      </c>
      <c r="C1784" t="s">
        <v>228</v>
      </c>
      <c r="D1784" t="s">
        <v>9880</v>
      </c>
      <c r="E1784">
        <v>1</v>
      </c>
    </row>
    <row r="1785" spans="1:5" x14ac:dyDescent="0.25">
      <c r="A1785" t="s">
        <v>11658</v>
      </c>
      <c r="B1785" t="s">
        <v>72</v>
      </c>
      <c r="C1785" t="s">
        <v>228</v>
      </c>
      <c r="D1785" t="s">
        <v>9886</v>
      </c>
      <c r="E1785">
        <v>30</v>
      </c>
    </row>
    <row r="1786" spans="1:5" x14ac:dyDescent="0.25">
      <c r="A1786" t="s">
        <v>11659</v>
      </c>
      <c r="B1786" t="s">
        <v>72</v>
      </c>
      <c r="C1786" t="s">
        <v>228</v>
      </c>
      <c r="D1786" t="s">
        <v>9888</v>
      </c>
      <c r="E1786">
        <v>148</v>
      </c>
    </row>
    <row r="1787" spans="1:5" x14ac:dyDescent="0.25">
      <c r="A1787" t="s">
        <v>11660</v>
      </c>
      <c r="B1787" t="s">
        <v>72</v>
      </c>
      <c r="C1787" t="s">
        <v>228</v>
      </c>
      <c r="D1787" t="s">
        <v>9894</v>
      </c>
      <c r="E1787">
        <v>1</v>
      </c>
    </row>
    <row r="1788" spans="1:5" x14ac:dyDescent="0.25">
      <c r="A1788" t="s">
        <v>11661</v>
      </c>
      <c r="B1788" t="s">
        <v>72</v>
      </c>
      <c r="C1788" t="s">
        <v>228</v>
      </c>
      <c r="D1788" t="s">
        <v>9902</v>
      </c>
      <c r="E1788">
        <v>1</v>
      </c>
    </row>
    <row r="1789" spans="1:5" x14ac:dyDescent="0.25">
      <c r="A1789" t="s">
        <v>11662</v>
      </c>
      <c r="B1789" t="s">
        <v>72</v>
      </c>
      <c r="C1789" t="s">
        <v>228</v>
      </c>
      <c r="D1789" t="s">
        <v>9910</v>
      </c>
      <c r="E1789">
        <v>1</v>
      </c>
    </row>
    <row r="1790" spans="1:5" x14ac:dyDescent="0.25">
      <c r="A1790" t="s">
        <v>11663</v>
      </c>
      <c r="B1790" t="s">
        <v>72</v>
      </c>
      <c r="C1790" t="s">
        <v>228</v>
      </c>
      <c r="D1790" t="s">
        <v>9918</v>
      </c>
      <c r="E1790">
        <v>1</v>
      </c>
    </row>
    <row r="1791" spans="1:5" x14ac:dyDescent="0.25">
      <c r="A1791" t="s">
        <v>11664</v>
      </c>
      <c r="B1791" t="s">
        <v>72</v>
      </c>
      <c r="C1791" t="s">
        <v>229</v>
      </c>
      <c r="D1791" t="s">
        <v>9840</v>
      </c>
      <c r="E1791">
        <v>5</v>
      </c>
    </row>
    <row r="1792" spans="1:5" x14ac:dyDescent="0.25">
      <c r="A1792" t="s">
        <v>11665</v>
      </c>
      <c r="B1792" t="s">
        <v>72</v>
      </c>
      <c r="C1792" t="s">
        <v>229</v>
      </c>
      <c r="D1792" t="s">
        <v>9854</v>
      </c>
      <c r="E1792">
        <v>1</v>
      </c>
    </row>
    <row r="1793" spans="1:5" x14ac:dyDescent="0.25">
      <c r="A1793" t="s">
        <v>11666</v>
      </c>
      <c r="B1793" t="s">
        <v>72</v>
      </c>
      <c r="C1793" t="s">
        <v>229</v>
      </c>
      <c r="D1793" t="s">
        <v>9858</v>
      </c>
      <c r="E1793">
        <v>1</v>
      </c>
    </row>
    <row r="1794" spans="1:5" x14ac:dyDescent="0.25">
      <c r="A1794" t="s">
        <v>11667</v>
      </c>
      <c r="B1794" t="s">
        <v>72</v>
      </c>
      <c r="C1794" t="s">
        <v>229</v>
      </c>
      <c r="D1794" t="s">
        <v>9860</v>
      </c>
      <c r="E1794">
        <v>1</v>
      </c>
    </row>
    <row r="1795" spans="1:5" x14ac:dyDescent="0.25">
      <c r="A1795" t="s">
        <v>11668</v>
      </c>
      <c r="B1795" t="s">
        <v>72</v>
      </c>
      <c r="C1795" t="s">
        <v>229</v>
      </c>
      <c r="D1795" t="s">
        <v>9862</v>
      </c>
      <c r="E1795">
        <v>1</v>
      </c>
    </row>
    <row r="1796" spans="1:5" x14ac:dyDescent="0.25">
      <c r="A1796" t="s">
        <v>11669</v>
      </c>
      <c r="B1796" t="s">
        <v>72</v>
      </c>
      <c r="C1796" t="s">
        <v>229</v>
      </c>
      <c r="D1796" t="s">
        <v>9866</v>
      </c>
      <c r="E1796">
        <v>1</v>
      </c>
    </row>
    <row r="1797" spans="1:5" x14ac:dyDescent="0.25">
      <c r="A1797" t="s">
        <v>11670</v>
      </c>
      <c r="B1797" t="s">
        <v>72</v>
      </c>
      <c r="C1797" t="s">
        <v>229</v>
      </c>
      <c r="D1797" t="s">
        <v>9870</v>
      </c>
      <c r="E1797">
        <v>1</v>
      </c>
    </row>
    <row r="1798" spans="1:5" x14ac:dyDescent="0.25">
      <c r="A1798" t="s">
        <v>11671</v>
      </c>
      <c r="B1798" t="s">
        <v>72</v>
      </c>
      <c r="C1798" t="s">
        <v>229</v>
      </c>
      <c r="D1798" t="s">
        <v>9872</v>
      </c>
      <c r="E1798">
        <v>9</v>
      </c>
    </row>
    <row r="1799" spans="1:5" x14ac:dyDescent="0.25">
      <c r="A1799" t="s">
        <v>11672</v>
      </c>
      <c r="B1799" t="s">
        <v>72</v>
      </c>
      <c r="C1799" t="s">
        <v>229</v>
      </c>
      <c r="D1799" t="s">
        <v>9874</v>
      </c>
      <c r="E1799">
        <v>75</v>
      </c>
    </row>
    <row r="1800" spans="1:5" x14ac:dyDescent="0.25">
      <c r="A1800" t="s">
        <v>11673</v>
      </c>
      <c r="B1800" t="s">
        <v>72</v>
      </c>
      <c r="C1800" t="s">
        <v>229</v>
      </c>
      <c r="D1800" t="s">
        <v>9880</v>
      </c>
      <c r="E1800">
        <v>2</v>
      </c>
    </row>
    <row r="1801" spans="1:5" x14ac:dyDescent="0.25">
      <c r="A1801" t="s">
        <v>11674</v>
      </c>
      <c r="B1801" t="s">
        <v>72</v>
      </c>
      <c r="C1801" t="s">
        <v>229</v>
      </c>
      <c r="D1801" t="s">
        <v>9884</v>
      </c>
      <c r="E1801">
        <v>2</v>
      </c>
    </row>
    <row r="1802" spans="1:5" x14ac:dyDescent="0.25">
      <c r="A1802" t="s">
        <v>11675</v>
      </c>
      <c r="B1802" t="s">
        <v>72</v>
      </c>
      <c r="C1802" t="s">
        <v>229</v>
      </c>
      <c r="D1802" t="s">
        <v>9886</v>
      </c>
      <c r="E1802">
        <v>81</v>
      </c>
    </row>
    <row r="1803" spans="1:5" x14ac:dyDescent="0.25">
      <c r="A1803" t="s">
        <v>11676</v>
      </c>
      <c r="B1803" t="s">
        <v>72</v>
      </c>
      <c r="C1803" t="s">
        <v>229</v>
      </c>
      <c r="D1803" t="s">
        <v>9888</v>
      </c>
      <c r="E1803">
        <v>306</v>
      </c>
    </row>
    <row r="1804" spans="1:5" x14ac:dyDescent="0.25">
      <c r="A1804" t="s">
        <v>11677</v>
      </c>
      <c r="B1804" t="s">
        <v>72</v>
      </c>
      <c r="C1804" t="s">
        <v>229</v>
      </c>
      <c r="D1804" t="s">
        <v>9892</v>
      </c>
      <c r="E1804">
        <v>2</v>
      </c>
    </row>
    <row r="1805" spans="1:5" x14ac:dyDescent="0.25">
      <c r="A1805" t="s">
        <v>11678</v>
      </c>
      <c r="B1805" t="s">
        <v>72</v>
      </c>
      <c r="C1805" t="s">
        <v>229</v>
      </c>
      <c r="D1805" t="s">
        <v>9894</v>
      </c>
      <c r="E1805">
        <v>2</v>
      </c>
    </row>
    <row r="1806" spans="1:5" x14ac:dyDescent="0.25">
      <c r="A1806" t="s">
        <v>11679</v>
      </c>
      <c r="B1806" t="s">
        <v>72</v>
      </c>
      <c r="C1806" t="s">
        <v>229</v>
      </c>
      <c r="D1806" t="s">
        <v>9906</v>
      </c>
      <c r="E1806">
        <v>1</v>
      </c>
    </row>
    <row r="1807" spans="1:5" x14ac:dyDescent="0.25">
      <c r="A1807" t="s">
        <v>11680</v>
      </c>
      <c r="B1807" t="s">
        <v>72</v>
      </c>
      <c r="C1807" t="s">
        <v>229</v>
      </c>
      <c r="D1807" t="s">
        <v>9910</v>
      </c>
      <c r="E1807">
        <v>2</v>
      </c>
    </row>
    <row r="1808" spans="1:5" x14ac:dyDescent="0.25">
      <c r="A1808" t="s">
        <v>11681</v>
      </c>
      <c r="B1808" t="s">
        <v>72</v>
      </c>
      <c r="C1808" t="s">
        <v>229</v>
      </c>
      <c r="D1808" t="s">
        <v>9912</v>
      </c>
      <c r="E1808">
        <v>1</v>
      </c>
    </row>
    <row r="1809" spans="1:5" x14ac:dyDescent="0.25">
      <c r="A1809" t="s">
        <v>11682</v>
      </c>
      <c r="B1809" t="s">
        <v>72</v>
      </c>
      <c r="C1809" t="s">
        <v>229</v>
      </c>
      <c r="D1809" t="s">
        <v>9914</v>
      </c>
      <c r="E1809">
        <v>1</v>
      </c>
    </row>
    <row r="1810" spans="1:5" x14ac:dyDescent="0.25">
      <c r="A1810" t="s">
        <v>11683</v>
      </c>
      <c r="B1810" t="s">
        <v>72</v>
      </c>
      <c r="C1810" t="s">
        <v>229</v>
      </c>
      <c r="D1810" t="s">
        <v>9918</v>
      </c>
      <c r="E1810">
        <v>1</v>
      </c>
    </row>
    <row r="1811" spans="1:5" x14ac:dyDescent="0.25">
      <c r="A1811" t="s">
        <v>11684</v>
      </c>
      <c r="B1811" t="s">
        <v>72</v>
      </c>
      <c r="C1811" t="s">
        <v>229</v>
      </c>
      <c r="D1811" t="s">
        <v>9926</v>
      </c>
      <c r="E1811">
        <v>3</v>
      </c>
    </row>
    <row r="1812" spans="1:5" x14ac:dyDescent="0.25">
      <c r="A1812" t="s">
        <v>11685</v>
      </c>
      <c r="B1812" t="s">
        <v>72</v>
      </c>
      <c r="C1812" t="s">
        <v>230</v>
      </c>
      <c r="D1812" t="s">
        <v>9854</v>
      </c>
      <c r="E1812">
        <v>2</v>
      </c>
    </row>
    <row r="1813" spans="1:5" x14ac:dyDescent="0.25">
      <c r="A1813" t="s">
        <v>11686</v>
      </c>
      <c r="B1813" t="s">
        <v>72</v>
      </c>
      <c r="C1813" t="s">
        <v>230</v>
      </c>
      <c r="D1813" t="s">
        <v>9858</v>
      </c>
      <c r="E1813">
        <v>1</v>
      </c>
    </row>
    <row r="1814" spans="1:5" x14ac:dyDescent="0.25">
      <c r="A1814" t="s">
        <v>11687</v>
      </c>
      <c r="B1814" t="s">
        <v>72</v>
      </c>
      <c r="C1814" t="s">
        <v>230</v>
      </c>
      <c r="D1814" t="s">
        <v>9860</v>
      </c>
      <c r="E1814">
        <v>1</v>
      </c>
    </row>
    <row r="1815" spans="1:5" x14ac:dyDescent="0.25">
      <c r="A1815" t="s">
        <v>11688</v>
      </c>
      <c r="B1815" t="s">
        <v>72</v>
      </c>
      <c r="C1815" t="s">
        <v>230</v>
      </c>
      <c r="D1815" t="s">
        <v>9872</v>
      </c>
      <c r="E1815">
        <v>5</v>
      </c>
    </row>
    <row r="1816" spans="1:5" x14ac:dyDescent="0.25">
      <c r="A1816" t="s">
        <v>11689</v>
      </c>
      <c r="B1816" t="s">
        <v>72</v>
      </c>
      <c r="C1816" t="s">
        <v>230</v>
      </c>
      <c r="D1816" t="s">
        <v>9874</v>
      </c>
      <c r="E1816">
        <v>85</v>
      </c>
    </row>
    <row r="1817" spans="1:5" x14ac:dyDescent="0.25">
      <c r="A1817" t="s">
        <v>11690</v>
      </c>
      <c r="B1817" t="s">
        <v>72</v>
      </c>
      <c r="C1817" t="s">
        <v>230</v>
      </c>
      <c r="D1817" t="s">
        <v>9886</v>
      </c>
      <c r="E1817">
        <v>94</v>
      </c>
    </row>
    <row r="1818" spans="1:5" x14ac:dyDescent="0.25">
      <c r="A1818" t="s">
        <v>11691</v>
      </c>
      <c r="B1818" t="s">
        <v>72</v>
      </c>
      <c r="C1818" t="s">
        <v>230</v>
      </c>
      <c r="D1818" t="s">
        <v>9888</v>
      </c>
      <c r="E1818">
        <v>356</v>
      </c>
    </row>
    <row r="1819" spans="1:5" x14ac:dyDescent="0.25">
      <c r="A1819" t="s">
        <v>11692</v>
      </c>
      <c r="B1819" t="s">
        <v>72</v>
      </c>
      <c r="C1819" t="s">
        <v>230</v>
      </c>
      <c r="D1819" t="s">
        <v>9914</v>
      </c>
      <c r="E1819">
        <v>1</v>
      </c>
    </row>
    <row r="1820" spans="1:5" x14ac:dyDescent="0.25">
      <c r="A1820" t="s">
        <v>11693</v>
      </c>
      <c r="B1820" t="s">
        <v>72</v>
      </c>
      <c r="C1820" t="s">
        <v>230</v>
      </c>
      <c r="D1820" t="s">
        <v>9916</v>
      </c>
      <c r="E1820">
        <v>2</v>
      </c>
    </row>
    <row r="1821" spans="1:5" x14ac:dyDescent="0.25">
      <c r="A1821" t="s">
        <v>11694</v>
      </c>
      <c r="B1821" t="s">
        <v>72</v>
      </c>
      <c r="C1821" t="s">
        <v>230</v>
      </c>
      <c r="D1821" t="s">
        <v>9926</v>
      </c>
      <c r="E1821">
        <v>2</v>
      </c>
    </row>
    <row r="1822" spans="1:5" x14ac:dyDescent="0.25">
      <c r="A1822" t="s">
        <v>11695</v>
      </c>
      <c r="B1822" t="s">
        <v>72</v>
      </c>
      <c r="C1822" t="s">
        <v>231</v>
      </c>
      <c r="D1822" t="s">
        <v>9862</v>
      </c>
      <c r="E1822">
        <v>1</v>
      </c>
    </row>
    <row r="1823" spans="1:5" x14ac:dyDescent="0.25">
      <c r="A1823" t="s">
        <v>11696</v>
      </c>
      <c r="B1823" t="s">
        <v>72</v>
      </c>
      <c r="C1823" t="s">
        <v>231</v>
      </c>
      <c r="D1823" t="s">
        <v>9872</v>
      </c>
      <c r="E1823">
        <v>2</v>
      </c>
    </row>
    <row r="1824" spans="1:5" x14ac:dyDescent="0.25">
      <c r="A1824" t="s">
        <v>11697</v>
      </c>
      <c r="B1824" t="s">
        <v>72</v>
      </c>
      <c r="C1824" t="s">
        <v>231</v>
      </c>
      <c r="D1824" t="s">
        <v>9874</v>
      </c>
      <c r="E1824">
        <v>84</v>
      </c>
    </row>
    <row r="1825" spans="1:5" x14ac:dyDescent="0.25">
      <c r="A1825" t="s">
        <v>11698</v>
      </c>
      <c r="B1825" t="s">
        <v>72</v>
      </c>
      <c r="C1825" t="s">
        <v>231</v>
      </c>
      <c r="D1825" t="s">
        <v>9886</v>
      </c>
      <c r="E1825">
        <v>89</v>
      </c>
    </row>
    <row r="1826" spans="1:5" x14ac:dyDescent="0.25">
      <c r="A1826" t="s">
        <v>11699</v>
      </c>
      <c r="B1826" t="s">
        <v>72</v>
      </c>
      <c r="C1826" t="s">
        <v>231</v>
      </c>
      <c r="D1826" t="s">
        <v>9888</v>
      </c>
      <c r="E1826">
        <v>249</v>
      </c>
    </row>
    <row r="1827" spans="1:5" x14ac:dyDescent="0.25">
      <c r="A1827" t="s">
        <v>11700</v>
      </c>
      <c r="B1827" t="s">
        <v>72</v>
      </c>
      <c r="C1827" t="s">
        <v>231</v>
      </c>
      <c r="D1827" t="s">
        <v>9912</v>
      </c>
      <c r="E1827">
        <v>1</v>
      </c>
    </row>
    <row r="1828" spans="1:5" x14ac:dyDescent="0.25">
      <c r="A1828" t="s">
        <v>11701</v>
      </c>
      <c r="B1828" t="s">
        <v>72</v>
      </c>
      <c r="C1828" t="s">
        <v>232</v>
      </c>
      <c r="D1828" t="s">
        <v>9836</v>
      </c>
      <c r="E1828">
        <v>1</v>
      </c>
    </row>
    <row r="1829" spans="1:5" x14ac:dyDescent="0.25">
      <c r="A1829" t="s">
        <v>11702</v>
      </c>
      <c r="B1829" t="s">
        <v>72</v>
      </c>
      <c r="C1829" t="s">
        <v>232</v>
      </c>
      <c r="D1829" t="s">
        <v>9840</v>
      </c>
      <c r="E1829">
        <v>5</v>
      </c>
    </row>
    <row r="1830" spans="1:5" x14ac:dyDescent="0.25">
      <c r="A1830" t="s">
        <v>11703</v>
      </c>
      <c r="B1830" t="s">
        <v>72</v>
      </c>
      <c r="C1830" t="s">
        <v>232</v>
      </c>
      <c r="D1830" t="s">
        <v>9854</v>
      </c>
      <c r="E1830">
        <v>10</v>
      </c>
    </row>
    <row r="1831" spans="1:5" x14ac:dyDescent="0.25">
      <c r="A1831" t="s">
        <v>11704</v>
      </c>
      <c r="B1831" t="s">
        <v>72</v>
      </c>
      <c r="C1831" t="s">
        <v>232</v>
      </c>
      <c r="D1831" t="s">
        <v>9856</v>
      </c>
      <c r="E1831">
        <v>2</v>
      </c>
    </row>
    <row r="1832" spans="1:5" x14ac:dyDescent="0.25">
      <c r="A1832" t="s">
        <v>11705</v>
      </c>
      <c r="B1832" t="s">
        <v>72</v>
      </c>
      <c r="C1832" t="s">
        <v>232</v>
      </c>
      <c r="D1832" t="s">
        <v>9858</v>
      </c>
      <c r="E1832">
        <v>1</v>
      </c>
    </row>
    <row r="1833" spans="1:5" x14ac:dyDescent="0.25">
      <c r="A1833" t="s">
        <v>11706</v>
      </c>
      <c r="B1833" t="s">
        <v>72</v>
      </c>
      <c r="C1833" t="s">
        <v>232</v>
      </c>
      <c r="D1833" t="s">
        <v>9860</v>
      </c>
      <c r="E1833">
        <v>1</v>
      </c>
    </row>
    <row r="1834" spans="1:5" x14ac:dyDescent="0.25">
      <c r="A1834" t="s">
        <v>11707</v>
      </c>
      <c r="B1834" t="s">
        <v>72</v>
      </c>
      <c r="C1834" t="s">
        <v>232</v>
      </c>
      <c r="D1834" t="s">
        <v>9862</v>
      </c>
      <c r="E1834">
        <v>2</v>
      </c>
    </row>
    <row r="1835" spans="1:5" x14ac:dyDescent="0.25">
      <c r="A1835" t="s">
        <v>11708</v>
      </c>
      <c r="B1835" t="s">
        <v>72</v>
      </c>
      <c r="C1835" t="s">
        <v>232</v>
      </c>
      <c r="D1835" t="s">
        <v>9866</v>
      </c>
      <c r="E1835">
        <v>1</v>
      </c>
    </row>
    <row r="1836" spans="1:5" x14ac:dyDescent="0.25">
      <c r="A1836" t="s">
        <v>11709</v>
      </c>
      <c r="B1836" t="s">
        <v>72</v>
      </c>
      <c r="C1836" t="s">
        <v>232</v>
      </c>
      <c r="D1836" t="s">
        <v>9868</v>
      </c>
      <c r="E1836">
        <v>1</v>
      </c>
    </row>
    <row r="1837" spans="1:5" x14ac:dyDescent="0.25">
      <c r="A1837" t="s">
        <v>11710</v>
      </c>
      <c r="B1837" t="s">
        <v>72</v>
      </c>
      <c r="C1837" t="s">
        <v>232</v>
      </c>
      <c r="D1837" t="s">
        <v>9872</v>
      </c>
      <c r="E1837">
        <v>17</v>
      </c>
    </row>
    <row r="1838" spans="1:5" x14ac:dyDescent="0.25">
      <c r="A1838" t="s">
        <v>11711</v>
      </c>
      <c r="B1838" t="s">
        <v>72</v>
      </c>
      <c r="C1838" t="s">
        <v>232</v>
      </c>
      <c r="D1838" t="s">
        <v>9874</v>
      </c>
      <c r="E1838">
        <v>145</v>
      </c>
    </row>
    <row r="1839" spans="1:5" x14ac:dyDescent="0.25">
      <c r="A1839" t="s">
        <v>11712</v>
      </c>
      <c r="B1839" t="s">
        <v>72</v>
      </c>
      <c r="C1839" t="s">
        <v>232</v>
      </c>
      <c r="D1839" t="s">
        <v>9884</v>
      </c>
      <c r="E1839">
        <v>1</v>
      </c>
    </row>
    <row r="1840" spans="1:5" x14ac:dyDescent="0.25">
      <c r="A1840" t="s">
        <v>11713</v>
      </c>
      <c r="B1840" t="s">
        <v>72</v>
      </c>
      <c r="C1840" t="s">
        <v>232</v>
      </c>
      <c r="D1840" t="s">
        <v>9886</v>
      </c>
      <c r="E1840">
        <v>172</v>
      </c>
    </row>
    <row r="1841" spans="1:5" x14ac:dyDescent="0.25">
      <c r="A1841" t="s">
        <v>11714</v>
      </c>
      <c r="B1841" t="s">
        <v>72</v>
      </c>
      <c r="C1841" t="s">
        <v>232</v>
      </c>
      <c r="D1841" t="s">
        <v>9888</v>
      </c>
      <c r="E1841">
        <v>563</v>
      </c>
    </row>
    <row r="1842" spans="1:5" x14ac:dyDescent="0.25">
      <c r="A1842" t="s">
        <v>11715</v>
      </c>
      <c r="B1842" t="s">
        <v>72</v>
      </c>
      <c r="C1842" t="s">
        <v>232</v>
      </c>
      <c r="D1842" t="s">
        <v>9892</v>
      </c>
      <c r="E1842">
        <v>6</v>
      </c>
    </row>
    <row r="1843" spans="1:5" x14ac:dyDescent="0.25">
      <c r="A1843" t="s">
        <v>11716</v>
      </c>
      <c r="B1843" t="s">
        <v>72</v>
      </c>
      <c r="C1843" t="s">
        <v>232</v>
      </c>
      <c r="D1843" t="s">
        <v>9894</v>
      </c>
      <c r="E1843">
        <v>1</v>
      </c>
    </row>
    <row r="1844" spans="1:5" x14ac:dyDescent="0.25">
      <c r="A1844" t="s">
        <v>11717</v>
      </c>
      <c r="B1844" t="s">
        <v>72</v>
      </c>
      <c r="C1844" t="s">
        <v>232</v>
      </c>
      <c r="D1844" t="s">
        <v>9902</v>
      </c>
      <c r="E1844">
        <v>1</v>
      </c>
    </row>
    <row r="1845" spans="1:5" x14ac:dyDescent="0.25">
      <c r="A1845" t="s">
        <v>11718</v>
      </c>
      <c r="B1845" t="s">
        <v>72</v>
      </c>
      <c r="C1845" t="s">
        <v>232</v>
      </c>
      <c r="D1845" t="s">
        <v>9910</v>
      </c>
      <c r="E1845">
        <v>1</v>
      </c>
    </row>
    <row r="1846" spans="1:5" x14ac:dyDescent="0.25">
      <c r="A1846" t="s">
        <v>11719</v>
      </c>
      <c r="B1846" t="s">
        <v>72</v>
      </c>
      <c r="C1846" t="s">
        <v>232</v>
      </c>
      <c r="D1846" t="s">
        <v>9914</v>
      </c>
      <c r="E1846">
        <v>3</v>
      </c>
    </row>
    <row r="1847" spans="1:5" x14ac:dyDescent="0.25">
      <c r="A1847" t="s">
        <v>11720</v>
      </c>
      <c r="B1847" t="s">
        <v>72</v>
      </c>
      <c r="C1847" t="s">
        <v>232</v>
      </c>
      <c r="D1847" t="s">
        <v>9926</v>
      </c>
      <c r="E1847">
        <v>8</v>
      </c>
    </row>
    <row r="1848" spans="1:5" x14ac:dyDescent="0.25">
      <c r="A1848" t="s">
        <v>11721</v>
      </c>
      <c r="B1848" t="s">
        <v>72</v>
      </c>
      <c r="C1848" t="s">
        <v>233</v>
      </c>
      <c r="D1848" t="s">
        <v>9844</v>
      </c>
      <c r="E1848">
        <v>2</v>
      </c>
    </row>
    <row r="1849" spans="1:5" x14ac:dyDescent="0.25">
      <c r="A1849" t="s">
        <v>11722</v>
      </c>
      <c r="B1849" t="s">
        <v>72</v>
      </c>
      <c r="C1849" t="s">
        <v>233</v>
      </c>
      <c r="D1849" t="s">
        <v>9872</v>
      </c>
      <c r="E1849">
        <v>3</v>
      </c>
    </row>
    <row r="1850" spans="1:5" x14ac:dyDescent="0.25">
      <c r="A1850" t="s">
        <v>11723</v>
      </c>
      <c r="B1850" t="s">
        <v>72</v>
      </c>
      <c r="C1850" t="s">
        <v>233</v>
      </c>
      <c r="D1850" t="s">
        <v>9874</v>
      </c>
      <c r="E1850">
        <v>64</v>
      </c>
    </row>
    <row r="1851" spans="1:5" x14ac:dyDescent="0.25">
      <c r="A1851" t="s">
        <v>11724</v>
      </c>
      <c r="B1851" t="s">
        <v>72</v>
      </c>
      <c r="C1851" t="s">
        <v>233</v>
      </c>
      <c r="D1851" t="s">
        <v>9886</v>
      </c>
      <c r="E1851">
        <v>68</v>
      </c>
    </row>
    <row r="1852" spans="1:5" x14ac:dyDescent="0.25">
      <c r="A1852" t="s">
        <v>11725</v>
      </c>
      <c r="B1852" t="s">
        <v>72</v>
      </c>
      <c r="C1852" t="s">
        <v>233</v>
      </c>
      <c r="D1852" t="s">
        <v>9888</v>
      </c>
      <c r="E1852">
        <v>241</v>
      </c>
    </row>
    <row r="1853" spans="1:5" x14ac:dyDescent="0.25">
      <c r="A1853" t="s">
        <v>11726</v>
      </c>
      <c r="B1853" t="s">
        <v>72</v>
      </c>
      <c r="C1853" t="s">
        <v>233</v>
      </c>
      <c r="D1853" t="s">
        <v>9906</v>
      </c>
      <c r="E1853">
        <v>1</v>
      </c>
    </row>
    <row r="1854" spans="1:5" x14ac:dyDescent="0.25">
      <c r="A1854" t="s">
        <v>11727</v>
      </c>
      <c r="B1854" t="s">
        <v>72</v>
      </c>
      <c r="C1854" t="s">
        <v>234</v>
      </c>
      <c r="D1854" t="s">
        <v>9836</v>
      </c>
      <c r="E1854">
        <v>1</v>
      </c>
    </row>
    <row r="1855" spans="1:5" x14ac:dyDescent="0.25">
      <c r="A1855" t="s">
        <v>11728</v>
      </c>
      <c r="B1855" t="s">
        <v>72</v>
      </c>
      <c r="C1855" t="s">
        <v>234</v>
      </c>
      <c r="D1855" t="s">
        <v>9840</v>
      </c>
      <c r="E1855">
        <v>2</v>
      </c>
    </row>
    <row r="1856" spans="1:5" x14ac:dyDescent="0.25">
      <c r="A1856" t="s">
        <v>11729</v>
      </c>
      <c r="B1856" t="s">
        <v>72</v>
      </c>
      <c r="C1856" t="s">
        <v>234</v>
      </c>
      <c r="D1856" t="s">
        <v>9842</v>
      </c>
      <c r="E1856">
        <v>1</v>
      </c>
    </row>
    <row r="1857" spans="1:5" x14ac:dyDescent="0.25">
      <c r="A1857" t="s">
        <v>11730</v>
      </c>
      <c r="B1857" t="s">
        <v>72</v>
      </c>
      <c r="C1857" t="s">
        <v>234</v>
      </c>
      <c r="D1857" t="s">
        <v>9844</v>
      </c>
      <c r="E1857">
        <v>2</v>
      </c>
    </row>
    <row r="1858" spans="1:5" x14ac:dyDescent="0.25">
      <c r="A1858" t="s">
        <v>11731</v>
      </c>
      <c r="B1858" t="s">
        <v>72</v>
      </c>
      <c r="C1858" t="s">
        <v>234</v>
      </c>
      <c r="D1858" t="s">
        <v>9854</v>
      </c>
      <c r="E1858">
        <v>3</v>
      </c>
    </row>
    <row r="1859" spans="1:5" x14ac:dyDescent="0.25">
      <c r="A1859" t="s">
        <v>11732</v>
      </c>
      <c r="B1859" t="s">
        <v>72</v>
      </c>
      <c r="C1859" t="s">
        <v>234</v>
      </c>
      <c r="D1859" t="s">
        <v>9860</v>
      </c>
      <c r="E1859">
        <v>1</v>
      </c>
    </row>
    <row r="1860" spans="1:5" x14ac:dyDescent="0.25">
      <c r="A1860" t="s">
        <v>11733</v>
      </c>
      <c r="B1860" t="s">
        <v>72</v>
      </c>
      <c r="C1860" t="s">
        <v>234</v>
      </c>
      <c r="D1860" t="s">
        <v>9862</v>
      </c>
      <c r="E1860">
        <v>1</v>
      </c>
    </row>
    <row r="1861" spans="1:5" x14ac:dyDescent="0.25">
      <c r="A1861" t="s">
        <v>11734</v>
      </c>
      <c r="B1861" t="s">
        <v>72</v>
      </c>
      <c r="C1861" t="s">
        <v>234</v>
      </c>
      <c r="D1861" t="s">
        <v>9868</v>
      </c>
      <c r="E1861">
        <v>1</v>
      </c>
    </row>
    <row r="1862" spans="1:5" x14ac:dyDescent="0.25">
      <c r="A1862" t="s">
        <v>11735</v>
      </c>
      <c r="B1862" t="s">
        <v>72</v>
      </c>
      <c r="C1862" t="s">
        <v>234</v>
      </c>
      <c r="D1862" t="s">
        <v>9872</v>
      </c>
      <c r="E1862">
        <v>16</v>
      </c>
    </row>
    <row r="1863" spans="1:5" x14ac:dyDescent="0.25">
      <c r="A1863" t="s">
        <v>11736</v>
      </c>
      <c r="B1863" t="s">
        <v>72</v>
      </c>
      <c r="C1863" t="s">
        <v>234</v>
      </c>
      <c r="D1863" t="s">
        <v>9874</v>
      </c>
      <c r="E1863">
        <v>283</v>
      </c>
    </row>
    <row r="1864" spans="1:5" x14ac:dyDescent="0.25">
      <c r="A1864" t="s">
        <v>11737</v>
      </c>
      <c r="B1864" t="s">
        <v>72</v>
      </c>
      <c r="C1864" t="s">
        <v>234</v>
      </c>
      <c r="D1864" t="s">
        <v>9878</v>
      </c>
      <c r="E1864">
        <v>1</v>
      </c>
    </row>
    <row r="1865" spans="1:5" x14ac:dyDescent="0.25">
      <c r="A1865" t="s">
        <v>11738</v>
      </c>
      <c r="B1865" t="s">
        <v>72</v>
      </c>
      <c r="C1865" t="s">
        <v>234</v>
      </c>
      <c r="D1865" t="s">
        <v>9880</v>
      </c>
      <c r="E1865">
        <v>1</v>
      </c>
    </row>
    <row r="1866" spans="1:5" x14ac:dyDescent="0.25">
      <c r="A1866" t="s">
        <v>11739</v>
      </c>
      <c r="B1866" t="s">
        <v>72</v>
      </c>
      <c r="C1866" t="s">
        <v>234</v>
      </c>
      <c r="D1866" t="s">
        <v>9884</v>
      </c>
      <c r="E1866">
        <v>1</v>
      </c>
    </row>
    <row r="1867" spans="1:5" x14ac:dyDescent="0.25">
      <c r="A1867" t="s">
        <v>11740</v>
      </c>
      <c r="B1867" t="s">
        <v>72</v>
      </c>
      <c r="C1867" t="s">
        <v>234</v>
      </c>
      <c r="D1867" t="s">
        <v>9886</v>
      </c>
      <c r="E1867">
        <v>314</v>
      </c>
    </row>
    <row r="1868" spans="1:5" x14ac:dyDescent="0.25">
      <c r="A1868" t="s">
        <v>11741</v>
      </c>
      <c r="B1868" t="s">
        <v>72</v>
      </c>
      <c r="C1868" t="s">
        <v>234</v>
      </c>
      <c r="D1868" t="s">
        <v>9888</v>
      </c>
      <c r="E1868">
        <v>1008</v>
      </c>
    </row>
    <row r="1869" spans="1:5" x14ac:dyDescent="0.25">
      <c r="A1869" t="s">
        <v>11742</v>
      </c>
      <c r="B1869" t="s">
        <v>72</v>
      </c>
      <c r="C1869" t="s">
        <v>234</v>
      </c>
      <c r="D1869" t="s">
        <v>9892</v>
      </c>
      <c r="E1869">
        <v>1</v>
      </c>
    </row>
    <row r="1870" spans="1:5" x14ac:dyDescent="0.25">
      <c r="A1870" t="s">
        <v>11743</v>
      </c>
      <c r="B1870" t="s">
        <v>72</v>
      </c>
      <c r="C1870" t="s">
        <v>234</v>
      </c>
      <c r="D1870" t="s">
        <v>9896</v>
      </c>
      <c r="E1870">
        <v>1</v>
      </c>
    </row>
    <row r="1871" spans="1:5" x14ac:dyDescent="0.25">
      <c r="A1871" t="s">
        <v>11744</v>
      </c>
      <c r="B1871" t="s">
        <v>72</v>
      </c>
      <c r="C1871" t="s">
        <v>234</v>
      </c>
      <c r="D1871" t="s">
        <v>9902</v>
      </c>
      <c r="E1871">
        <v>1</v>
      </c>
    </row>
    <row r="1872" spans="1:5" x14ac:dyDescent="0.25">
      <c r="A1872" t="s">
        <v>11745</v>
      </c>
      <c r="B1872" t="s">
        <v>72</v>
      </c>
      <c r="C1872" t="s">
        <v>234</v>
      </c>
      <c r="D1872" t="s">
        <v>9908</v>
      </c>
      <c r="E1872">
        <v>1</v>
      </c>
    </row>
    <row r="1873" spans="1:5" x14ac:dyDescent="0.25">
      <c r="A1873" t="s">
        <v>11746</v>
      </c>
      <c r="B1873" t="s">
        <v>72</v>
      </c>
      <c r="C1873" t="s">
        <v>234</v>
      </c>
      <c r="D1873" t="s">
        <v>9910</v>
      </c>
      <c r="E1873">
        <v>3</v>
      </c>
    </row>
    <row r="1874" spans="1:5" x14ac:dyDescent="0.25">
      <c r="A1874" t="s">
        <v>11747</v>
      </c>
      <c r="B1874" t="s">
        <v>72</v>
      </c>
      <c r="C1874" t="s">
        <v>234</v>
      </c>
      <c r="D1874" t="s">
        <v>9912</v>
      </c>
      <c r="E1874">
        <v>2</v>
      </c>
    </row>
    <row r="1875" spans="1:5" x14ac:dyDescent="0.25">
      <c r="A1875" t="s">
        <v>11748</v>
      </c>
      <c r="B1875" t="s">
        <v>72</v>
      </c>
      <c r="C1875" t="s">
        <v>234</v>
      </c>
      <c r="D1875" t="s">
        <v>9914</v>
      </c>
      <c r="E1875">
        <v>6</v>
      </c>
    </row>
    <row r="1876" spans="1:5" x14ac:dyDescent="0.25">
      <c r="A1876" t="s">
        <v>11749</v>
      </c>
      <c r="B1876" t="s">
        <v>72</v>
      </c>
      <c r="C1876" t="s">
        <v>234</v>
      </c>
      <c r="D1876" t="s">
        <v>9918</v>
      </c>
      <c r="E1876">
        <v>2</v>
      </c>
    </row>
    <row r="1877" spans="1:5" x14ac:dyDescent="0.25">
      <c r="A1877" t="s">
        <v>11750</v>
      </c>
      <c r="B1877" t="s">
        <v>72</v>
      </c>
      <c r="C1877" t="s">
        <v>234</v>
      </c>
      <c r="D1877" t="s">
        <v>9926</v>
      </c>
      <c r="E1877">
        <v>5</v>
      </c>
    </row>
    <row r="1878" spans="1:5" x14ac:dyDescent="0.25">
      <c r="A1878" t="s">
        <v>11751</v>
      </c>
      <c r="B1878" t="s">
        <v>72</v>
      </c>
      <c r="C1878" t="s">
        <v>235</v>
      </c>
      <c r="D1878" t="s">
        <v>9860</v>
      </c>
      <c r="E1878">
        <v>1</v>
      </c>
    </row>
    <row r="1879" spans="1:5" x14ac:dyDescent="0.25">
      <c r="A1879" t="s">
        <v>11752</v>
      </c>
      <c r="B1879" t="s">
        <v>72</v>
      </c>
      <c r="C1879" t="s">
        <v>235</v>
      </c>
      <c r="D1879" t="s">
        <v>9872</v>
      </c>
      <c r="E1879">
        <v>1</v>
      </c>
    </row>
    <row r="1880" spans="1:5" x14ac:dyDescent="0.25">
      <c r="A1880" t="s">
        <v>11753</v>
      </c>
      <c r="B1880" t="s">
        <v>72</v>
      </c>
      <c r="C1880" t="s">
        <v>235</v>
      </c>
      <c r="D1880" t="s">
        <v>9874</v>
      </c>
      <c r="E1880">
        <v>32</v>
      </c>
    </row>
    <row r="1881" spans="1:5" x14ac:dyDescent="0.25">
      <c r="A1881" t="s">
        <v>11754</v>
      </c>
      <c r="B1881" t="s">
        <v>72</v>
      </c>
      <c r="C1881" t="s">
        <v>235</v>
      </c>
      <c r="D1881" t="s">
        <v>9886</v>
      </c>
      <c r="E1881">
        <v>37</v>
      </c>
    </row>
    <row r="1882" spans="1:5" x14ac:dyDescent="0.25">
      <c r="A1882" t="s">
        <v>11755</v>
      </c>
      <c r="B1882" t="s">
        <v>72</v>
      </c>
      <c r="C1882" t="s">
        <v>235</v>
      </c>
      <c r="D1882" t="s">
        <v>9888</v>
      </c>
      <c r="E1882">
        <v>137</v>
      </c>
    </row>
    <row r="1883" spans="1:5" x14ac:dyDescent="0.25">
      <c r="A1883" t="s">
        <v>11756</v>
      </c>
      <c r="B1883" t="s">
        <v>72</v>
      </c>
      <c r="C1883" t="s">
        <v>236</v>
      </c>
      <c r="D1883" t="s">
        <v>9840</v>
      </c>
      <c r="E1883">
        <v>1</v>
      </c>
    </row>
    <row r="1884" spans="1:5" x14ac:dyDescent="0.25">
      <c r="A1884" t="s">
        <v>11757</v>
      </c>
      <c r="B1884" t="s">
        <v>72</v>
      </c>
      <c r="C1884" t="s">
        <v>236</v>
      </c>
      <c r="D1884" t="s">
        <v>9854</v>
      </c>
      <c r="E1884">
        <v>2</v>
      </c>
    </row>
    <row r="1885" spans="1:5" x14ac:dyDescent="0.25">
      <c r="A1885" t="s">
        <v>11758</v>
      </c>
      <c r="B1885" t="s">
        <v>72</v>
      </c>
      <c r="C1885" t="s">
        <v>236</v>
      </c>
      <c r="D1885" t="s">
        <v>9860</v>
      </c>
      <c r="E1885">
        <v>2</v>
      </c>
    </row>
    <row r="1886" spans="1:5" x14ac:dyDescent="0.25">
      <c r="A1886" t="s">
        <v>11759</v>
      </c>
      <c r="B1886" t="s">
        <v>72</v>
      </c>
      <c r="C1886" t="s">
        <v>236</v>
      </c>
      <c r="D1886" t="s">
        <v>9872</v>
      </c>
      <c r="E1886">
        <v>4</v>
      </c>
    </row>
    <row r="1887" spans="1:5" x14ac:dyDescent="0.25">
      <c r="A1887" t="s">
        <v>11760</v>
      </c>
      <c r="B1887" t="s">
        <v>72</v>
      </c>
      <c r="C1887" t="s">
        <v>236</v>
      </c>
      <c r="D1887" t="s">
        <v>9874</v>
      </c>
      <c r="E1887">
        <v>69</v>
      </c>
    </row>
    <row r="1888" spans="1:5" x14ac:dyDescent="0.25">
      <c r="A1888" t="s">
        <v>11761</v>
      </c>
      <c r="B1888" t="s">
        <v>72</v>
      </c>
      <c r="C1888" t="s">
        <v>236</v>
      </c>
      <c r="D1888" t="s">
        <v>9886</v>
      </c>
      <c r="E1888">
        <v>74</v>
      </c>
    </row>
    <row r="1889" spans="1:5" x14ac:dyDescent="0.25">
      <c r="A1889" t="s">
        <v>11762</v>
      </c>
      <c r="B1889" t="s">
        <v>72</v>
      </c>
      <c r="C1889" t="s">
        <v>236</v>
      </c>
      <c r="D1889" t="s">
        <v>9888</v>
      </c>
      <c r="E1889">
        <v>265</v>
      </c>
    </row>
    <row r="1890" spans="1:5" x14ac:dyDescent="0.25">
      <c r="A1890" t="s">
        <v>11763</v>
      </c>
      <c r="B1890" t="s">
        <v>72</v>
      </c>
      <c r="C1890" t="s">
        <v>236</v>
      </c>
      <c r="D1890" t="s">
        <v>9910</v>
      </c>
      <c r="E1890">
        <v>1</v>
      </c>
    </row>
    <row r="1891" spans="1:5" x14ac:dyDescent="0.25">
      <c r="A1891" t="s">
        <v>11764</v>
      </c>
      <c r="B1891" t="s">
        <v>72</v>
      </c>
      <c r="C1891" t="s">
        <v>237</v>
      </c>
      <c r="D1891" t="s">
        <v>9844</v>
      </c>
      <c r="E1891">
        <v>2</v>
      </c>
    </row>
    <row r="1892" spans="1:5" x14ac:dyDescent="0.25">
      <c r="A1892" t="s">
        <v>11765</v>
      </c>
      <c r="B1892" t="s">
        <v>72</v>
      </c>
      <c r="C1892" t="s">
        <v>237</v>
      </c>
      <c r="D1892" t="s">
        <v>9854</v>
      </c>
      <c r="E1892">
        <v>5</v>
      </c>
    </row>
    <row r="1893" spans="1:5" x14ac:dyDescent="0.25">
      <c r="A1893" t="s">
        <v>11766</v>
      </c>
      <c r="B1893" t="s">
        <v>72</v>
      </c>
      <c r="C1893" t="s">
        <v>237</v>
      </c>
      <c r="D1893" t="s">
        <v>9860</v>
      </c>
      <c r="E1893">
        <v>2</v>
      </c>
    </row>
    <row r="1894" spans="1:5" x14ac:dyDescent="0.25">
      <c r="A1894" t="s">
        <v>11767</v>
      </c>
      <c r="B1894" t="s">
        <v>72</v>
      </c>
      <c r="C1894" t="s">
        <v>237</v>
      </c>
      <c r="D1894" t="s">
        <v>9872</v>
      </c>
      <c r="E1894">
        <v>14</v>
      </c>
    </row>
    <row r="1895" spans="1:5" x14ac:dyDescent="0.25">
      <c r="A1895" t="s">
        <v>11768</v>
      </c>
      <c r="B1895" t="s">
        <v>72</v>
      </c>
      <c r="C1895" t="s">
        <v>237</v>
      </c>
      <c r="D1895" t="s">
        <v>9874</v>
      </c>
      <c r="E1895">
        <v>161</v>
      </c>
    </row>
    <row r="1896" spans="1:5" x14ac:dyDescent="0.25">
      <c r="A1896" t="s">
        <v>11769</v>
      </c>
      <c r="B1896" t="s">
        <v>72</v>
      </c>
      <c r="C1896" t="s">
        <v>237</v>
      </c>
      <c r="D1896" t="s">
        <v>9880</v>
      </c>
      <c r="E1896">
        <v>1</v>
      </c>
    </row>
    <row r="1897" spans="1:5" x14ac:dyDescent="0.25">
      <c r="A1897" t="s">
        <v>11770</v>
      </c>
      <c r="B1897" t="s">
        <v>72</v>
      </c>
      <c r="C1897" t="s">
        <v>237</v>
      </c>
      <c r="D1897" t="s">
        <v>9882</v>
      </c>
      <c r="E1897">
        <v>1</v>
      </c>
    </row>
    <row r="1898" spans="1:5" x14ac:dyDescent="0.25">
      <c r="A1898" t="s">
        <v>11771</v>
      </c>
      <c r="B1898" t="s">
        <v>72</v>
      </c>
      <c r="C1898" t="s">
        <v>237</v>
      </c>
      <c r="D1898" t="s">
        <v>9886</v>
      </c>
      <c r="E1898">
        <v>178</v>
      </c>
    </row>
    <row r="1899" spans="1:5" x14ac:dyDescent="0.25">
      <c r="A1899" t="s">
        <v>11772</v>
      </c>
      <c r="B1899" t="s">
        <v>72</v>
      </c>
      <c r="C1899" t="s">
        <v>237</v>
      </c>
      <c r="D1899" t="s">
        <v>9888</v>
      </c>
      <c r="E1899">
        <v>659</v>
      </c>
    </row>
    <row r="1900" spans="1:5" x14ac:dyDescent="0.25">
      <c r="A1900" t="s">
        <v>11773</v>
      </c>
      <c r="B1900" t="s">
        <v>72</v>
      </c>
      <c r="C1900" t="s">
        <v>237</v>
      </c>
      <c r="D1900" t="s">
        <v>9892</v>
      </c>
      <c r="E1900">
        <v>1</v>
      </c>
    </row>
    <row r="1901" spans="1:5" x14ac:dyDescent="0.25">
      <c r="A1901" t="s">
        <v>11774</v>
      </c>
      <c r="B1901" t="s">
        <v>72</v>
      </c>
      <c r="C1901" t="s">
        <v>237</v>
      </c>
      <c r="D1901" t="s">
        <v>9896</v>
      </c>
      <c r="E1901">
        <v>1</v>
      </c>
    </row>
    <row r="1902" spans="1:5" x14ac:dyDescent="0.25">
      <c r="A1902" t="s">
        <v>11775</v>
      </c>
      <c r="B1902" t="s">
        <v>72</v>
      </c>
      <c r="C1902" t="s">
        <v>237</v>
      </c>
      <c r="D1902" t="s">
        <v>9910</v>
      </c>
      <c r="E1902">
        <v>3</v>
      </c>
    </row>
    <row r="1903" spans="1:5" x14ac:dyDescent="0.25">
      <c r="A1903" t="s">
        <v>11776</v>
      </c>
      <c r="B1903" t="s">
        <v>72</v>
      </c>
      <c r="C1903" t="s">
        <v>237</v>
      </c>
      <c r="D1903" t="s">
        <v>9912</v>
      </c>
      <c r="E1903">
        <v>1</v>
      </c>
    </row>
    <row r="1904" spans="1:5" x14ac:dyDescent="0.25">
      <c r="A1904" t="s">
        <v>11777</v>
      </c>
      <c r="B1904" t="s">
        <v>72</v>
      </c>
      <c r="C1904" t="s">
        <v>237</v>
      </c>
      <c r="D1904" t="s">
        <v>9914</v>
      </c>
      <c r="E1904">
        <v>2</v>
      </c>
    </row>
    <row r="1905" spans="1:5" x14ac:dyDescent="0.25">
      <c r="A1905" t="s">
        <v>11778</v>
      </c>
      <c r="B1905" t="s">
        <v>72</v>
      </c>
      <c r="C1905" t="s">
        <v>237</v>
      </c>
      <c r="D1905" t="s">
        <v>9916</v>
      </c>
      <c r="E1905">
        <v>1</v>
      </c>
    </row>
    <row r="1906" spans="1:5" x14ac:dyDescent="0.25">
      <c r="A1906" t="s">
        <v>11779</v>
      </c>
      <c r="B1906" t="s">
        <v>72</v>
      </c>
      <c r="C1906" t="s">
        <v>237</v>
      </c>
      <c r="D1906" t="s">
        <v>9918</v>
      </c>
      <c r="E1906">
        <v>1</v>
      </c>
    </row>
    <row r="1907" spans="1:5" x14ac:dyDescent="0.25">
      <c r="A1907" t="s">
        <v>11780</v>
      </c>
      <c r="B1907" t="s">
        <v>72</v>
      </c>
      <c r="C1907" t="s">
        <v>237</v>
      </c>
      <c r="D1907" t="s">
        <v>9926</v>
      </c>
      <c r="E1907">
        <v>3</v>
      </c>
    </row>
    <row r="1908" spans="1:5" x14ac:dyDescent="0.25">
      <c r="A1908" t="s">
        <v>11781</v>
      </c>
      <c r="B1908" t="s">
        <v>72</v>
      </c>
      <c r="C1908" t="s">
        <v>238</v>
      </c>
      <c r="D1908" t="s">
        <v>9840</v>
      </c>
      <c r="E1908">
        <v>1</v>
      </c>
    </row>
    <row r="1909" spans="1:5" x14ac:dyDescent="0.25">
      <c r="A1909" t="s">
        <v>11782</v>
      </c>
      <c r="B1909" t="s">
        <v>72</v>
      </c>
      <c r="C1909" t="s">
        <v>238</v>
      </c>
      <c r="D1909" t="s">
        <v>9866</v>
      </c>
      <c r="E1909">
        <v>1</v>
      </c>
    </row>
    <row r="1910" spans="1:5" x14ac:dyDescent="0.25">
      <c r="A1910" t="s">
        <v>11783</v>
      </c>
      <c r="B1910" t="s">
        <v>72</v>
      </c>
      <c r="C1910" t="s">
        <v>238</v>
      </c>
      <c r="D1910" t="s">
        <v>9872</v>
      </c>
      <c r="E1910">
        <v>2</v>
      </c>
    </row>
    <row r="1911" spans="1:5" x14ac:dyDescent="0.25">
      <c r="A1911" t="s">
        <v>11784</v>
      </c>
      <c r="B1911" t="s">
        <v>72</v>
      </c>
      <c r="C1911" t="s">
        <v>238</v>
      </c>
      <c r="D1911" t="s">
        <v>9874</v>
      </c>
      <c r="E1911">
        <v>54</v>
      </c>
    </row>
    <row r="1912" spans="1:5" x14ac:dyDescent="0.25">
      <c r="A1912" t="s">
        <v>11785</v>
      </c>
      <c r="B1912" t="s">
        <v>72</v>
      </c>
      <c r="C1912" t="s">
        <v>238</v>
      </c>
      <c r="D1912" t="s">
        <v>9886</v>
      </c>
      <c r="E1912">
        <v>60</v>
      </c>
    </row>
    <row r="1913" spans="1:5" x14ac:dyDescent="0.25">
      <c r="A1913" t="s">
        <v>11786</v>
      </c>
      <c r="B1913" t="s">
        <v>72</v>
      </c>
      <c r="C1913" t="s">
        <v>238</v>
      </c>
      <c r="D1913" t="s">
        <v>9888</v>
      </c>
      <c r="E1913">
        <v>208</v>
      </c>
    </row>
    <row r="1914" spans="1:5" x14ac:dyDescent="0.25">
      <c r="A1914" t="s">
        <v>11787</v>
      </c>
      <c r="B1914" t="s">
        <v>72</v>
      </c>
      <c r="C1914" t="s">
        <v>238</v>
      </c>
      <c r="D1914" t="s">
        <v>9926</v>
      </c>
      <c r="E1914">
        <v>1</v>
      </c>
    </row>
    <row r="1915" spans="1:5" x14ac:dyDescent="0.25">
      <c r="A1915" t="s">
        <v>11788</v>
      </c>
      <c r="B1915" t="s">
        <v>72</v>
      </c>
      <c r="C1915" t="s">
        <v>239</v>
      </c>
      <c r="D1915" t="s">
        <v>9840</v>
      </c>
      <c r="E1915">
        <v>1</v>
      </c>
    </row>
    <row r="1916" spans="1:5" x14ac:dyDescent="0.25">
      <c r="A1916" t="s">
        <v>11789</v>
      </c>
      <c r="B1916" t="s">
        <v>72</v>
      </c>
      <c r="C1916" t="s">
        <v>239</v>
      </c>
      <c r="D1916" t="s">
        <v>9844</v>
      </c>
      <c r="E1916">
        <v>1</v>
      </c>
    </row>
    <row r="1917" spans="1:5" x14ac:dyDescent="0.25">
      <c r="A1917" t="s">
        <v>11790</v>
      </c>
      <c r="B1917" t="s">
        <v>72</v>
      </c>
      <c r="C1917" t="s">
        <v>239</v>
      </c>
      <c r="D1917" t="s">
        <v>9854</v>
      </c>
      <c r="E1917">
        <v>1</v>
      </c>
    </row>
    <row r="1918" spans="1:5" x14ac:dyDescent="0.25">
      <c r="A1918" t="s">
        <v>11791</v>
      </c>
      <c r="B1918" t="s">
        <v>72</v>
      </c>
      <c r="C1918" t="s">
        <v>239</v>
      </c>
      <c r="D1918" t="s">
        <v>9868</v>
      </c>
      <c r="E1918">
        <v>1</v>
      </c>
    </row>
    <row r="1919" spans="1:5" x14ac:dyDescent="0.25">
      <c r="A1919" t="s">
        <v>11792</v>
      </c>
      <c r="B1919" t="s">
        <v>72</v>
      </c>
      <c r="C1919" t="s">
        <v>239</v>
      </c>
      <c r="D1919" t="s">
        <v>9872</v>
      </c>
      <c r="E1919">
        <v>2</v>
      </c>
    </row>
    <row r="1920" spans="1:5" x14ac:dyDescent="0.25">
      <c r="A1920" t="s">
        <v>11793</v>
      </c>
      <c r="B1920" t="s">
        <v>72</v>
      </c>
      <c r="C1920" t="s">
        <v>239</v>
      </c>
      <c r="D1920" t="s">
        <v>9874</v>
      </c>
      <c r="E1920">
        <v>95</v>
      </c>
    </row>
    <row r="1921" spans="1:5" x14ac:dyDescent="0.25">
      <c r="A1921" t="s">
        <v>11794</v>
      </c>
      <c r="B1921" t="s">
        <v>72</v>
      </c>
      <c r="C1921" t="s">
        <v>239</v>
      </c>
      <c r="D1921" t="s">
        <v>9886</v>
      </c>
      <c r="E1921">
        <v>102</v>
      </c>
    </row>
    <row r="1922" spans="1:5" x14ac:dyDescent="0.25">
      <c r="A1922" t="s">
        <v>11795</v>
      </c>
      <c r="B1922" t="s">
        <v>72</v>
      </c>
      <c r="C1922" t="s">
        <v>239</v>
      </c>
      <c r="D1922" t="s">
        <v>9888</v>
      </c>
      <c r="E1922">
        <v>281</v>
      </c>
    </row>
    <row r="1923" spans="1:5" x14ac:dyDescent="0.25">
      <c r="A1923" t="s">
        <v>11796</v>
      </c>
      <c r="B1923" t="s">
        <v>72</v>
      </c>
      <c r="C1923" t="s">
        <v>239</v>
      </c>
      <c r="D1923" t="s">
        <v>9906</v>
      </c>
      <c r="E1923">
        <v>1</v>
      </c>
    </row>
    <row r="1924" spans="1:5" x14ac:dyDescent="0.25">
      <c r="A1924" t="s">
        <v>11797</v>
      </c>
      <c r="B1924" t="s">
        <v>72</v>
      </c>
      <c r="C1924" t="s">
        <v>240</v>
      </c>
      <c r="D1924" t="s">
        <v>9854</v>
      </c>
      <c r="E1924">
        <v>1</v>
      </c>
    </row>
    <row r="1925" spans="1:5" x14ac:dyDescent="0.25">
      <c r="A1925" t="s">
        <v>11798</v>
      </c>
      <c r="B1925" t="s">
        <v>72</v>
      </c>
      <c r="C1925" t="s">
        <v>240</v>
      </c>
      <c r="D1925" t="s">
        <v>9862</v>
      </c>
      <c r="E1925">
        <v>1</v>
      </c>
    </row>
    <row r="1926" spans="1:5" x14ac:dyDescent="0.25">
      <c r="A1926" t="s">
        <v>11799</v>
      </c>
      <c r="B1926" t="s">
        <v>72</v>
      </c>
      <c r="C1926" t="s">
        <v>240</v>
      </c>
      <c r="D1926" t="s">
        <v>9872</v>
      </c>
      <c r="E1926">
        <v>3</v>
      </c>
    </row>
    <row r="1927" spans="1:5" x14ac:dyDescent="0.25">
      <c r="A1927" t="s">
        <v>11800</v>
      </c>
      <c r="B1927" t="s">
        <v>72</v>
      </c>
      <c r="C1927" t="s">
        <v>240</v>
      </c>
      <c r="D1927" t="s">
        <v>9874</v>
      </c>
      <c r="E1927">
        <v>46</v>
      </c>
    </row>
    <row r="1928" spans="1:5" x14ac:dyDescent="0.25">
      <c r="A1928" t="s">
        <v>11801</v>
      </c>
      <c r="B1928" t="s">
        <v>72</v>
      </c>
      <c r="C1928" t="s">
        <v>240</v>
      </c>
      <c r="D1928" t="s">
        <v>9878</v>
      </c>
      <c r="E1928">
        <v>2</v>
      </c>
    </row>
    <row r="1929" spans="1:5" x14ac:dyDescent="0.25">
      <c r="A1929" t="s">
        <v>11802</v>
      </c>
      <c r="B1929" t="s">
        <v>72</v>
      </c>
      <c r="C1929" t="s">
        <v>240</v>
      </c>
      <c r="D1929" t="s">
        <v>9884</v>
      </c>
      <c r="E1929">
        <v>1</v>
      </c>
    </row>
    <row r="1930" spans="1:5" x14ac:dyDescent="0.25">
      <c r="A1930" t="s">
        <v>11803</v>
      </c>
      <c r="B1930" t="s">
        <v>72</v>
      </c>
      <c r="C1930" t="s">
        <v>240</v>
      </c>
      <c r="D1930" t="s">
        <v>9886</v>
      </c>
      <c r="E1930">
        <v>55</v>
      </c>
    </row>
    <row r="1931" spans="1:5" x14ac:dyDescent="0.25">
      <c r="A1931" t="s">
        <v>11804</v>
      </c>
      <c r="B1931" t="s">
        <v>72</v>
      </c>
      <c r="C1931" t="s">
        <v>240</v>
      </c>
      <c r="D1931" t="s">
        <v>9888</v>
      </c>
      <c r="E1931">
        <v>290</v>
      </c>
    </row>
    <row r="1932" spans="1:5" x14ac:dyDescent="0.25">
      <c r="A1932" t="s">
        <v>11805</v>
      </c>
      <c r="B1932" t="s">
        <v>72</v>
      </c>
      <c r="C1932" t="s">
        <v>240</v>
      </c>
      <c r="D1932" t="s">
        <v>9910</v>
      </c>
      <c r="E1932">
        <v>1</v>
      </c>
    </row>
    <row r="1933" spans="1:5" x14ac:dyDescent="0.25">
      <c r="A1933" t="s">
        <v>11806</v>
      </c>
      <c r="B1933" t="s">
        <v>72</v>
      </c>
      <c r="C1933" t="s">
        <v>240</v>
      </c>
      <c r="D1933" t="s">
        <v>9914</v>
      </c>
      <c r="E1933">
        <v>1</v>
      </c>
    </row>
    <row r="1934" spans="1:5" x14ac:dyDescent="0.25">
      <c r="A1934" t="s">
        <v>11807</v>
      </c>
      <c r="B1934" t="s">
        <v>72</v>
      </c>
      <c r="C1934" t="s">
        <v>240</v>
      </c>
      <c r="D1934" t="s">
        <v>9918</v>
      </c>
      <c r="E1934">
        <v>1</v>
      </c>
    </row>
    <row r="1935" spans="1:5" x14ac:dyDescent="0.25">
      <c r="A1935" t="s">
        <v>11808</v>
      </c>
      <c r="B1935" t="s">
        <v>72</v>
      </c>
      <c r="C1935" t="s">
        <v>240</v>
      </c>
      <c r="D1935" t="s">
        <v>9926</v>
      </c>
      <c r="E1935">
        <v>3</v>
      </c>
    </row>
    <row r="1936" spans="1:5" x14ac:dyDescent="0.25">
      <c r="A1936" t="s">
        <v>11809</v>
      </c>
      <c r="B1936" t="s">
        <v>72</v>
      </c>
      <c r="C1936" t="s">
        <v>241</v>
      </c>
      <c r="D1936" t="s">
        <v>9840</v>
      </c>
      <c r="E1936">
        <v>2</v>
      </c>
    </row>
    <row r="1937" spans="1:5" x14ac:dyDescent="0.25">
      <c r="A1937" t="s">
        <v>11810</v>
      </c>
      <c r="B1937" t="s">
        <v>72</v>
      </c>
      <c r="C1937" t="s">
        <v>241</v>
      </c>
      <c r="D1937" t="s">
        <v>9854</v>
      </c>
      <c r="E1937">
        <v>1</v>
      </c>
    </row>
    <row r="1938" spans="1:5" x14ac:dyDescent="0.25">
      <c r="A1938" t="s">
        <v>11811</v>
      </c>
      <c r="B1938" t="s">
        <v>72</v>
      </c>
      <c r="C1938" t="s">
        <v>241</v>
      </c>
      <c r="D1938" t="s">
        <v>9872</v>
      </c>
      <c r="E1938">
        <v>3</v>
      </c>
    </row>
    <row r="1939" spans="1:5" x14ac:dyDescent="0.25">
      <c r="A1939" t="s">
        <v>11812</v>
      </c>
      <c r="B1939" t="s">
        <v>72</v>
      </c>
      <c r="C1939" t="s">
        <v>241</v>
      </c>
      <c r="D1939" t="s">
        <v>9874</v>
      </c>
      <c r="E1939">
        <v>44</v>
      </c>
    </row>
    <row r="1940" spans="1:5" x14ac:dyDescent="0.25">
      <c r="A1940" t="s">
        <v>11813</v>
      </c>
      <c r="B1940" t="s">
        <v>72</v>
      </c>
      <c r="C1940" t="s">
        <v>241</v>
      </c>
      <c r="D1940" t="s">
        <v>9886</v>
      </c>
      <c r="E1940">
        <v>45</v>
      </c>
    </row>
    <row r="1941" spans="1:5" x14ac:dyDescent="0.25">
      <c r="A1941" t="s">
        <v>11814</v>
      </c>
      <c r="B1941" t="s">
        <v>72</v>
      </c>
      <c r="C1941" t="s">
        <v>241</v>
      </c>
      <c r="D1941" t="s">
        <v>9888</v>
      </c>
      <c r="E1941">
        <v>142</v>
      </c>
    </row>
    <row r="1942" spans="1:5" x14ac:dyDescent="0.25">
      <c r="A1942" t="s">
        <v>11815</v>
      </c>
      <c r="B1942" t="s">
        <v>72</v>
      </c>
      <c r="C1942" t="s">
        <v>241</v>
      </c>
      <c r="D1942" t="s">
        <v>9918</v>
      </c>
      <c r="E1942">
        <v>1</v>
      </c>
    </row>
    <row r="1943" spans="1:5" x14ac:dyDescent="0.25">
      <c r="A1943" t="s">
        <v>11816</v>
      </c>
      <c r="B1943" t="s">
        <v>72</v>
      </c>
      <c r="C1943" t="s">
        <v>241</v>
      </c>
      <c r="D1943" t="s">
        <v>9926</v>
      </c>
      <c r="E1943">
        <v>2</v>
      </c>
    </row>
    <row r="1944" spans="1:5" x14ac:dyDescent="0.25">
      <c r="A1944" t="s">
        <v>11817</v>
      </c>
      <c r="B1944" t="s">
        <v>72</v>
      </c>
      <c r="C1944" t="s">
        <v>242</v>
      </c>
      <c r="D1944" t="s">
        <v>9840</v>
      </c>
      <c r="E1944">
        <v>7</v>
      </c>
    </row>
    <row r="1945" spans="1:5" x14ac:dyDescent="0.25">
      <c r="A1945" t="s">
        <v>11818</v>
      </c>
      <c r="B1945" t="s">
        <v>72</v>
      </c>
      <c r="C1945" t="s">
        <v>242</v>
      </c>
      <c r="D1945" t="s">
        <v>9848</v>
      </c>
      <c r="E1945">
        <v>1</v>
      </c>
    </row>
    <row r="1946" spans="1:5" x14ac:dyDescent="0.25">
      <c r="A1946" t="s">
        <v>11819</v>
      </c>
      <c r="B1946" t="s">
        <v>72</v>
      </c>
      <c r="C1946" t="s">
        <v>242</v>
      </c>
      <c r="D1946" t="s">
        <v>9854</v>
      </c>
      <c r="E1946">
        <v>8</v>
      </c>
    </row>
    <row r="1947" spans="1:5" x14ac:dyDescent="0.25">
      <c r="A1947" t="s">
        <v>11820</v>
      </c>
      <c r="B1947" t="s">
        <v>72</v>
      </c>
      <c r="C1947" t="s">
        <v>242</v>
      </c>
      <c r="D1947" t="s">
        <v>9860</v>
      </c>
      <c r="E1947">
        <v>1</v>
      </c>
    </row>
    <row r="1948" spans="1:5" x14ac:dyDescent="0.25">
      <c r="A1948" t="s">
        <v>11821</v>
      </c>
      <c r="B1948" t="s">
        <v>72</v>
      </c>
      <c r="C1948" t="s">
        <v>242</v>
      </c>
      <c r="D1948" t="s">
        <v>9862</v>
      </c>
      <c r="E1948">
        <v>1</v>
      </c>
    </row>
    <row r="1949" spans="1:5" x14ac:dyDescent="0.25">
      <c r="A1949" t="s">
        <v>11822</v>
      </c>
      <c r="B1949" t="s">
        <v>72</v>
      </c>
      <c r="C1949" t="s">
        <v>242</v>
      </c>
      <c r="D1949" t="s">
        <v>9866</v>
      </c>
      <c r="E1949">
        <v>1</v>
      </c>
    </row>
    <row r="1950" spans="1:5" x14ac:dyDescent="0.25">
      <c r="A1950" t="s">
        <v>11823</v>
      </c>
      <c r="B1950" t="s">
        <v>72</v>
      </c>
      <c r="C1950" t="s">
        <v>242</v>
      </c>
      <c r="D1950" t="s">
        <v>9872</v>
      </c>
      <c r="E1950">
        <v>12</v>
      </c>
    </row>
    <row r="1951" spans="1:5" x14ac:dyDescent="0.25">
      <c r="A1951" t="s">
        <v>11824</v>
      </c>
      <c r="B1951" t="s">
        <v>72</v>
      </c>
      <c r="C1951" t="s">
        <v>242</v>
      </c>
      <c r="D1951" t="s">
        <v>9874</v>
      </c>
      <c r="E1951">
        <v>141</v>
      </c>
    </row>
    <row r="1952" spans="1:5" x14ac:dyDescent="0.25">
      <c r="A1952" t="s">
        <v>11825</v>
      </c>
      <c r="B1952" t="s">
        <v>72</v>
      </c>
      <c r="C1952" t="s">
        <v>242</v>
      </c>
      <c r="D1952" t="s">
        <v>9880</v>
      </c>
      <c r="E1952">
        <v>1</v>
      </c>
    </row>
    <row r="1953" spans="1:5" x14ac:dyDescent="0.25">
      <c r="A1953" t="s">
        <v>11826</v>
      </c>
      <c r="B1953" t="s">
        <v>72</v>
      </c>
      <c r="C1953" t="s">
        <v>242</v>
      </c>
      <c r="D1953" t="s">
        <v>9886</v>
      </c>
      <c r="E1953">
        <v>156</v>
      </c>
    </row>
    <row r="1954" spans="1:5" x14ac:dyDescent="0.25">
      <c r="A1954" t="s">
        <v>11827</v>
      </c>
      <c r="B1954" t="s">
        <v>72</v>
      </c>
      <c r="C1954" t="s">
        <v>242</v>
      </c>
      <c r="D1954" t="s">
        <v>9888</v>
      </c>
      <c r="E1954">
        <v>541</v>
      </c>
    </row>
    <row r="1955" spans="1:5" x14ac:dyDescent="0.25">
      <c r="A1955" t="s">
        <v>11828</v>
      </c>
      <c r="B1955" t="s">
        <v>72</v>
      </c>
      <c r="C1955" t="s">
        <v>242</v>
      </c>
      <c r="D1955" t="s">
        <v>9892</v>
      </c>
      <c r="E1955">
        <v>4</v>
      </c>
    </row>
    <row r="1956" spans="1:5" x14ac:dyDescent="0.25">
      <c r="A1956" t="s">
        <v>11829</v>
      </c>
      <c r="B1956" t="s">
        <v>72</v>
      </c>
      <c r="C1956" t="s">
        <v>242</v>
      </c>
      <c r="D1956" t="s">
        <v>9894</v>
      </c>
      <c r="E1956">
        <v>1</v>
      </c>
    </row>
    <row r="1957" spans="1:5" x14ac:dyDescent="0.25">
      <c r="A1957" t="s">
        <v>11830</v>
      </c>
      <c r="B1957" t="s">
        <v>72</v>
      </c>
      <c r="C1957" t="s">
        <v>242</v>
      </c>
      <c r="D1957" t="s">
        <v>9904</v>
      </c>
      <c r="E1957">
        <v>1</v>
      </c>
    </row>
    <row r="1958" spans="1:5" x14ac:dyDescent="0.25">
      <c r="A1958" t="s">
        <v>11831</v>
      </c>
      <c r="B1958" t="s">
        <v>72</v>
      </c>
      <c r="C1958" t="s">
        <v>242</v>
      </c>
      <c r="D1958" t="s">
        <v>9910</v>
      </c>
      <c r="E1958">
        <v>1</v>
      </c>
    </row>
    <row r="1959" spans="1:5" x14ac:dyDescent="0.25">
      <c r="A1959" t="s">
        <v>11832</v>
      </c>
      <c r="B1959" t="s">
        <v>72</v>
      </c>
      <c r="C1959" t="s">
        <v>242</v>
      </c>
      <c r="D1959" t="s">
        <v>9912</v>
      </c>
      <c r="E1959">
        <v>2</v>
      </c>
    </row>
    <row r="1960" spans="1:5" x14ac:dyDescent="0.25">
      <c r="A1960" t="s">
        <v>11833</v>
      </c>
      <c r="B1960" t="s">
        <v>72</v>
      </c>
      <c r="C1960" t="s">
        <v>242</v>
      </c>
      <c r="D1960" t="s">
        <v>9914</v>
      </c>
      <c r="E1960">
        <v>2</v>
      </c>
    </row>
    <row r="1961" spans="1:5" x14ac:dyDescent="0.25">
      <c r="A1961" t="s">
        <v>11834</v>
      </c>
      <c r="B1961" t="s">
        <v>72</v>
      </c>
      <c r="C1961" t="s">
        <v>242</v>
      </c>
      <c r="D1961" t="s">
        <v>9926</v>
      </c>
      <c r="E1961">
        <v>2</v>
      </c>
    </row>
    <row r="1962" spans="1:5" x14ac:dyDescent="0.25">
      <c r="A1962" t="s">
        <v>11835</v>
      </c>
      <c r="B1962" t="s">
        <v>72</v>
      </c>
      <c r="C1962" t="s">
        <v>243</v>
      </c>
      <c r="D1962" t="s">
        <v>9874</v>
      </c>
      <c r="E1962">
        <v>65</v>
      </c>
    </row>
    <row r="1963" spans="1:5" x14ac:dyDescent="0.25">
      <c r="A1963" t="s">
        <v>11836</v>
      </c>
      <c r="B1963" t="s">
        <v>72</v>
      </c>
      <c r="C1963" t="s">
        <v>243</v>
      </c>
      <c r="D1963" t="s">
        <v>9886</v>
      </c>
      <c r="E1963">
        <v>73</v>
      </c>
    </row>
    <row r="1964" spans="1:5" x14ac:dyDescent="0.25">
      <c r="A1964" t="s">
        <v>11837</v>
      </c>
      <c r="B1964" t="s">
        <v>72</v>
      </c>
      <c r="C1964" t="s">
        <v>243</v>
      </c>
      <c r="D1964" t="s">
        <v>9888</v>
      </c>
      <c r="E1964">
        <v>217</v>
      </c>
    </row>
    <row r="1965" spans="1:5" x14ac:dyDescent="0.25">
      <c r="A1965" t="s">
        <v>11838</v>
      </c>
      <c r="B1965" t="s">
        <v>77</v>
      </c>
      <c r="C1965" t="s">
        <v>92</v>
      </c>
      <c r="D1965" t="s">
        <v>9840</v>
      </c>
      <c r="E1965">
        <v>3</v>
      </c>
    </row>
    <row r="1966" spans="1:5" x14ac:dyDescent="0.25">
      <c r="A1966" t="s">
        <v>11839</v>
      </c>
      <c r="B1966" t="s">
        <v>77</v>
      </c>
      <c r="C1966" t="s">
        <v>92</v>
      </c>
      <c r="D1966" t="s">
        <v>9850</v>
      </c>
      <c r="E1966">
        <v>1</v>
      </c>
    </row>
    <row r="1967" spans="1:5" x14ac:dyDescent="0.25">
      <c r="A1967" t="s">
        <v>11840</v>
      </c>
      <c r="B1967" t="s">
        <v>77</v>
      </c>
      <c r="C1967" t="s">
        <v>92</v>
      </c>
      <c r="D1967" t="s">
        <v>9854</v>
      </c>
      <c r="E1967">
        <v>1</v>
      </c>
    </row>
    <row r="1968" spans="1:5" x14ac:dyDescent="0.25">
      <c r="A1968" t="s">
        <v>11841</v>
      </c>
      <c r="B1968" t="s">
        <v>77</v>
      </c>
      <c r="C1968" t="s">
        <v>92</v>
      </c>
      <c r="D1968" t="s">
        <v>9860</v>
      </c>
      <c r="E1968">
        <v>1</v>
      </c>
    </row>
    <row r="1969" spans="1:5" x14ac:dyDescent="0.25">
      <c r="A1969" t="s">
        <v>11842</v>
      </c>
      <c r="B1969" t="s">
        <v>77</v>
      </c>
      <c r="C1969" t="s">
        <v>92</v>
      </c>
      <c r="D1969" t="s">
        <v>9862</v>
      </c>
      <c r="E1969">
        <v>2</v>
      </c>
    </row>
    <row r="1970" spans="1:5" x14ac:dyDescent="0.25">
      <c r="A1970" t="s">
        <v>11843</v>
      </c>
      <c r="B1970" t="s">
        <v>77</v>
      </c>
      <c r="C1970" t="s">
        <v>92</v>
      </c>
      <c r="D1970" t="s">
        <v>9868</v>
      </c>
      <c r="E1970">
        <v>2</v>
      </c>
    </row>
    <row r="1971" spans="1:5" x14ac:dyDescent="0.25">
      <c r="A1971" t="s">
        <v>11844</v>
      </c>
      <c r="B1971" t="s">
        <v>77</v>
      </c>
      <c r="C1971" t="s">
        <v>92</v>
      </c>
      <c r="D1971" t="s">
        <v>9870</v>
      </c>
      <c r="E1971">
        <v>1</v>
      </c>
    </row>
    <row r="1972" spans="1:5" x14ac:dyDescent="0.25">
      <c r="A1972" t="s">
        <v>11845</v>
      </c>
      <c r="B1972" t="s">
        <v>77</v>
      </c>
      <c r="C1972" t="s">
        <v>92</v>
      </c>
      <c r="D1972" t="s">
        <v>9872</v>
      </c>
      <c r="E1972">
        <v>6</v>
      </c>
    </row>
    <row r="1973" spans="1:5" x14ac:dyDescent="0.25">
      <c r="A1973" t="s">
        <v>11846</v>
      </c>
      <c r="B1973" t="s">
        <v>77</v>
      </c>
      <c r="C1973" t="s">
        <v>92</v>
      </c>
      <c r="D1973" t="s">
        <v>9874</v>
      </c>
      <c r="E1973">
        <v>59</v>
      </c>
    </row>
    <row r="1974" spans="1:5" x14ac:dyDescent="0.25">
      <c r="A1974" t="s">
        <v>11847</v>
      </c>
      <c r="B1974" t="s">
        <v>77</v>
      </c>
      <c r="C1974" t="s">
        <v>92</v>
      </c>
      <c r="D1974" t="s">
        <v>9884</v>
      </c>
      <c r="E1974">
        <v>1</v>
      </c>
    </row>
    <row r="1975" spans="1:5" x14ac:dyDescent="0.25">
      <c r="A1975" t="s">
        <v>11848</v>
      </c>
      <c r="B1975" t="s">
        <v>77</v>
      </c>
      <c r="C1975" t="s">
        <v>92</v>
      </c>
      <c r="D1975" t="s">
        <v>9886</v>
      </c>
      <c r="E1975">
        <v>63</v>
      </c>
    </row>
    <row r="1976" spans="1:5" x14ac:dyDescent="0.25">
      <c r="A1976" t="s">
        <v>11849</v>
      </c>
      <c r="B1976" t="s">
        <v>77</v>
      </c>
      <c r="C1976" t="s">
        <v>92</v>
      </c>
      <c r="D1976" t="s">
        <v>9888</v>
      </c>
      <c r="E1976">
        <v>226</v>
      </c>
    </row>
    <row r="1977" spans="1:5" x14ac:dyDescent="0.25">
      <c r="A1977" t="s">
        <v>11850</v>
      </c>
      <c r="B1977" t="s">
        <v>77</v>
      </c>
      <c r="C1977" t="s">
        <v>92</v>
      </c>
      <c r="D1977" t="s">
        <v>9892</v>
      </c>
      <c r="E1977">
        <v>4</v>
      </c>
    </row>
    <row r="1978" spans="1:5" x14ac:dyDescent="0.25">
      <c r="A1978" t="s">
        <v>11851</v>
      </c>
      <c r="B1978" t="s">
        <v>77</v>
      </c>
      <c r="C1978" t="s">
        <v>92</v>
      </c>
      <c r="D1978" t="s">
        <v>9902</v>
      </c>
      <c r="E1978">
        <v>1</v>
      </c>
    </row>
    <row r="1979" spans="1:5" x14ac:dyDescent="0.25">
      <c r="A1979" t="s">
        <v>11852</v>
      </c>
      <c r="B1979" t="s">
        <v>77</v>
      </c>
      <c r="C1979" t="s">
        <v>92</v>
      </c>
      <c r="D1979" t="s">
        <v>9910</v>
      </c>
      <c r="E1979">
        <v>1</v>
      </c>
    </row>
    <row r="1980" spans="1:5" x14ac:dyDescent="0.25">
      <c r="A1980" t="s">
        <v>11853</v>
      </c>
      <c r="B1980" t="s">
        <v>77</v>
      </c>
      <c r="C1980" t="s">
        <v>92</v>
      </c>
      <c r="D1980" t="s">
        <v>9914</v>
      </c>
      <c r="E1980">
        <v>1</v>
      </c>
    </row>
    <row r="1981" spans="1:5" x14ac:dyDescent="0.25">
      <c r="A1981" t="s">
        <v>11854</v>
      </c>
      <c r="B1981" t="s">
        <v>77</v>
      </c>
      <c r="C1981" t="s">
        <v>92</v>
      </c>
      <c r="D1981" t="s">
        <v>9926</v>
      </c>
      <c r="E1981">
        <v>4</v>
      </c>
    </row>
    <row r="1982" spans="1:5" x14ac:dyDescent="0.25">
      <c r="A1982" t="s">
        <v>11855</v>
      </c>
      <c r="B1982" t="s">
        <v>77</v>
      </c>
      <c r="C1982" t="s">
        <v>94</v>
      </c>
      <c r="D1982" t="s">
        <v>9874</v>
      </c>
      <c r="E1982">
        <v>3</v>
      </c>
    </row>
    <row r="1983" spans="1:5" x14ac:dyDescent="0.25">
      <c r="A1983" t="s">
        <v>11856</v>
      </c>
      <c r="B1983" t="s">
        <v>77</v>
      </c>
      <c r="C1983" t="s">
        <v>94</v>
      </c>
      <c r="D1983" t="s">
        <v>9886</v>
      </c>
      <c r="E1983">
        <v>4</v>
      </c>
    </row>
    <row r="1984" spans="1:5" x14ac:dyDescent="0.25">
      <c r="A1984" t="s">
        <v>11857</v>
      </c>
      <c r="B1984" t="s">
        <v>77</v>
      </c>
      <c r="C1984" t="s">
        <v>94</v>
      </c>
      <c r="D1984" t="s">
        <v>9888</v>
      </c>
      <c r="E1984">
        <v>9</v>
      </c>
    </row>
    <row r="1985" spans="1:5" x14ac:dyDescent="0.25">
      <c r="A1985" t="s">
        <v>11858</v>
      </c>
      <c r="B1985" t="s">
        <v>77</v>
      </c>
      <c r="C1985" t="s">
        <v>96</v>
      </c>
      <c r="D1985" t="s">
        <v>9888</v>
      </c>
      <c r="E1985">
        <v>1</v>
      </c>
    </row>
    <row r="1986" spans="1:5" x14ac:dyDescent="0.25">
      <c r="A1986" t="s">
        <v>11859</v>
      </c>
      <c r="B1986" t="s">
        <v>77</v>
      </c>
      <c r="C1986" t="s">
        <v>98</v>
      </c>
      <c r="D1986" t="s">
        <v>9888</v>
      </c>
      <c r="E1986">
        <v>1</v>
      </c>
    </row>
    <row r="1987" spans="1:5" x14ac:dyDescent="0.25">
      <c r="A1987" t="s">
        <v>11860</v>
      </c>
      <c r="B1987" t="s">
        <v>77</v>
      </c>
      <c r="C1987" t="s">
        <v>99</v>
      </c>
      <c r="D1987" t="s">
        <v>9888</v>
      </c>
      <c r="E1987">
        <v>2</v>
      </c>
    </row>
    <row r="1988" spans="1:5" x14ac:dyDescent="0.25">
      <c r="A1988" t="s">
        <v>11861</v>
      </c>
      <c r="B1988" t="s">
        <v>77</v>
      </c>
      <c r="C1988" t="s">
        <v>100</v>
      </c>
      <c r="D1988" t="s">
        <v>9854</v>
      </c>
      <c r="E1988">
        <v>1</v>
      </c>
    </row>
    <row r="1989" spans="1:5" x14ac:dyDescent="0.25">
      <c r="A1989" t="s">
        <v>11862</v>
      </c>
      <c r="B1989" t="s">
        <v>77</v>
      </c>
      <c r="C1989" t="s">
        <v>100</v>
      </c>
      <c r="D1989" t="s">
        <v>9872</v>
      </c>
      <c r="E1989">
        <v>1</v>
      </c>
    </row>
    <row r="1990" spans="1:5" x14ac:dyDescent="0.25">
      <c r="A1990" t="s">
        <v>11863</v>
      </c>
      <c r="B1990" t="s">
        <v>77</v>
      </c>
      <c r="C1990" t="s">
        <v>100</v>
      </c>
      <c r="D1990" t="s">
        <v>9874</v>
      </c>
      <c r="E1990">
        <v>1</v>
      </c>
    </row>
    <row r="1991" spans="1:5" x14ac:dyDescent="0.25">
      <c r="A1991" t="s">
        <v>11864</v>
      </c>
      <c r="B1991" t="s">
        <v>77</v>
      </c>
      <c r="C1991" t="s">
        <v>100</v>
      </c>
      <c r="D1991" t="s">
        <v>9884</v>
      </c>
      <c r="E1991">
        <v>1</v>
      </c>
    </row>
    <row r="1992" spans="1:5" x14ac:dyDescent="0.25">
      <c r="A1992" t="s">
        <v>11865</v>
      </c>
      <c r="B1992" t="s">
        <v>77</v>
      </c>
      <c r="C1992" t="s">
        <v>100</v>
      </c>
      <c r="D1992" t="s">
        <v>9886</v>
      </c>
      <c r="E1992">
        <v>1</v>
      </c>
    </row>
    <row r="1993" spans="1:5" x14ac:dyDescent="0.25">
      <c r="A1993" t="s">
        <v>11866</v>
      </c>
      <c r="B1993" t="s">
        <v>77</v>
      </c>
      <c r="C1993" t="s">
        <v>100</v>
      </c>
      <c r="D1993" t="s">
        <v>9888</v>
      </c>
      <c r="E1993">
        <v>1</v>
      </c>
    </row>
    <row r="1994" spans="1:5" x14ac:dyDescent="0.25">
      <c r="A1994" t="s">
        <v>11867</v>
      </c>
      <c r="B1994" t="s">
        <v>77</v>
      </c>
      <c r="C1994" t="s">
        <v>100</v>
      </c>
      <c r="D1994" t="s">
        <v>9892</v>
      </c>
      <c r="E1994">
        <v>1</v>
      </c>
    </row>
    <row r="1995" spans="1:5" x14ac:dyDescent="0.25">
      <c r="A1995" t="s">
        <v>11868</v>
      </c>
      <c r="B1995" t="s">
        <v>77</v>
      </c>
      <c r="C1995" t="s">
        <v>100</v>
      </c>
      <c r="D1995" t="s">
        <v>9902</v>
      </c>
      <c r="E1995">
        <v>1</v>
      </c>
    </row>
    <row r="1996" spans="1:5" x14ac:dyDescent="0.25">
      <c r="A1996" t="s">
        <v>11869</v>
      </c>
      <c r="B1996" t="s">
        <v>77</v>
      </c>
      <c r="C1996" t="s">
        <v>100</v>
      </c>
      <c r="D1996" t="s">
        <v>9910</v>
      </c>
      <c r="E1996">
        <v>1</v>
      </c>
    </row>
    <row r="1997" spans="1:5" x14ac:dyDescent="0.25">
      <c r="A1997" t="s">
        <v>11870</v>
      </c>
      <c r="B1997" t="s">
        <v>77</v>
      </c>
      <c r="C1997" t="s">
        <v>100</v>
      </c>
      <c r="D1997" t="s">
        <v>9926</v>
      </c>
      <c r="E1997">
        <v>1</v>
      </c>
    </row>
    <row r="1998" spans="1:5" x14ac:dyDescent="0.25">
      <c r="A1998" t="s">
        <v>11871</v>
      </c>
      <c r="B1998" t="s">
        <v>77</v>
      </c>
      <c r="C1998" t="s">
        <v>102</v>
      </c>
      <c r="D1998" t="s">
        <v>9888</v>
      </c>
      <c r="E1998">
        <v>1</v>
      </c>
    </row>
    <row r="1999" spans="1:5" x14ac:dyDescent="0.25">
      <c r="A1999" t="s">
        <v>11872</v>
      </c>
      <c r="B1999" t="s">
        <v>77</v>
      </c>
      <c r="C1999" t="s">
        <v>103</v>
      </c>
      <c r="D1999" t="s">
        <v>9888</v>
      </c>
      <c r="E1999">
        <v>3</v>
      </c>
    </row>
    <row r="2000" spans="1:5" x14ac:dyDescent="0.25">
      <c r="A2000" t="s">
        <v>11873</v>
      </c>
      <c r="B2000" t="s">
        <v>77</v>
      </c>
      <c r="C2000" t="s">
        <v>105</v>
      </c>
      <c r="D2000" t="s">
        <v>9874</v>
      </c>
      <c r="E2000">
        <v>2</v>
      </c>
    </row>
    <row r="2001" spans="1:5" x14ac:dyDescent="0.25">
      <c r="A2001" t="s">
        <v>11874</v>
      </c>
      <c r="B2001" t="s">
        <v>77</v>
      </c>
      <c r="C2001" t="s">
        <v>105</v>
      </c>
      <c r="D2001" t="s">
        <v>9886</v>
      </c>
      <c r="E2001">
        <v>2</v>
      </c>
    </row>
    <row r="2002" spans="1:5" x14ac:dyDescent="0.25">
      <c r="A2002" t="s">
        <v>11875</v>
      </c>
      <c r="B2002" t="s">
        <v>77</v>
      </c>
      <c r="C2002" t="s">
        <v>105</v>
      </c>
      <c r="D2002" t="s">
        <v>9888</v>
      </c>
      <c r="E2002">
        <v>5</v>
      </c>
    </row>
    <row r="2003" spans="1:5" x14ac:dyDescent="0.25">
      <c r="A2003" t="s">
        <v>11876</v>
      </c>
      <c r="B2003" t="s">
        <v>77</v>
      </c>
      <c r="C2003" t="s">
        <v>106</v>
      </c>
      <c r="D2003" t="s">
        <v>9840</v>
      </c>
      <c r="E2003">
        <v>1</v>
      </c>
    </row>
    <row r="2004" spans="1:5" x14ac:dyDescent="0.25">
      <c r="A2004" t="s">
        <v>11877</v>
      </c>
      <c r="B2004" t="s">
        <v>77</v>
      </c>
      <c r="C2004" t="s">
        <v>106</v>
      </c>
      <c r="D2004" t="s">
        <v>9872</v>
      </c>
      <c r="E2004">
        <v>1</v>
      </c>
    </row>
    <row r="2005" spans="1:5" x14ac:dyDescent="0.25">
      <c r="A2005" t="s">
        <v>11878</v>
      </c>
      <c r="B2005" t="s">
        <v>77</v>
      </c>
      <c r="C2005" t="s">
        <v>106</v>
      </c>
      <c r="D2005" t="s">
        <v>9874</v>
      </c>
      <c r="E2005">
        <v>1</v>
      </c>
    </row>
    <row r="2006" spans="1:5" x14ac:dyDescent="0.25">
      <c r="A2006" t="s">
        <v>11879</v>
      </c>
      <c r="B2006" t="s">
        <v>77</v>
      </c>
      <c r="C2006" t="s">
        <v>106</v>
      </c>
      <c r="D2006" t="s">
        <v>9886</v>
      </c>
      <c r="E2006">
        <v>1</v>
      </c>
    </row>
    <row r="2007" spans="1:5" x14ac:dyDescent="0.25">
      <c r="A2007" t="s">
        <v>11880</v>
      </c>
      <c r="B2007" t="s">
        <v>77</v>
      </c>
      <c r="C2007" t="s">
        <v>106</v>
      </c>
      <c r="D2007" t="s">
        <v>9888</v>
      </c>
      <c r="E2007">
        <v>7</v>
      </c>
    </row>
    <row r="2008" spans="1:5" x14ac:dyDescent="0.25">
      <c r="A2008" t="s">
        <v>11881</v>
      </c>
      <c r="B2008" t="s">
        <v>77</v>
      </c>
      <c r="C2008" t="s">
        <v>106</v>
      </c>
      <c r="D2008" t="s">
        <v>9892</v>
      </c>
      <c r="E2008">
        <v>1</v>
      </c>
    </row>
    <row r="2009" spans="1:5" x14ac:dyDescent="0.25">
      <c r="A2009" t="s">
        <v>11882</v>
      </c>
      <c r="B2009" t="s">
        <v>77</v>
      </c>
      <c r="C2009" t="s">
        <v>106</v>
      </c>
      <c r="D2009" t="s">
        <v>9926</v>
      </c>
      <c r="E2009">
        <v>1</v>
      </c>
    </row>
    <row r="2010" spans="1:5" x14ac:dyDescent="0.25">
      <c r="A2010" t="s">
        <v>11883</v>
      </c>
      <c r="B2010" t="s">
        <v>77</v>
      </c>
      <c r="C2010" t="s">
        <v>107</v>
      </c>
      <c r="D2010" t="s">
        <v>9874</v>
      </c>
      <c r="E2010">
        <v>1</v>
      </c>
    </row>
    <row r="2011" spans="1:5" x14ac:dyDescent="0.25">
      <c r="A2011" t="s">
        <v>11884</v>
      </c>
      <c r="B2011" t="s">
        <v>77</v>
      </c>
      <c r="C2011" t="s">
        <v>107</v>
      </c>
      <c r="D2011" t="s">
        <v>9886</v>
      </c>
      <c r="E2011">
        <v>1</v>
      </c>
    </row>
    <row r="2012" spans="1:5" x14ac:dyDescent="0.25">
      <c r="A2012" t="s">
        <v>11885</v>
      </c>
      <c r="B2012" t="s">
        <v>77</v>
      </c>
      <c r="C2012" t="s">
        <v>107</v>
      </c>
      <c r="D2012" t="s">
        <v>9888</v>
      </c>
      <c r="E2012">
        <v>4</v>
      </c>
    </row>
    <row r="2013" spans="1:5" x14ac:dyDescent="0.25">
      <c r="A2013" t="s">
        <v>11886</v>
      </c>
      <c r="B2013" t="s">
        <v>77</v>
      </c>
      <c r="C2013" t="s">
        <v>108</v>
      </c>
      <c r="D2013" t="s">
        <v>9874</v>
      </c>
      <c r="E2013">
        <v>1</v>
      </c>
    </row>
    <row r="2014" spans="1:5" x14ac:dyDescent="0.25">
      <c r="A2014" t="s">
        <v>11887</v>
      </c>
      <c r="B2014" t="s">
        <v>77</v>
      </c>
      <c r="C2014" t="s">
        <v>108</v>
      </c>
      <c r="D2014" t="s">
        <v>9886</v>
      </c>
      <c r="E2014">
        <v>1</v>
      </c>
    </row>
    <row r="2015" spans="1:5" x14ac:dyDescent="0.25">
      <c r="A2015" t="s">
        <v>11888</v>
      </c>
      <c r="B2015" t="s">
        <v>77</v>
      </c>
      <c r="C2015" t="s">
        <v>108</v>
      </c>
      <c r="D2015" t="s">
        <v>9888</v>
      </c>
      <c r="E2015">
        <v>2</v>
      </c>
    </row>
    <row r="2016" spans="1:5" x14ac:dyDescent="0.25">
      <c r="A2016" t="s">
        <v>11889</v>
      </c>
      <c r="B2016" t="s">
        <v>77</v>
      </c>
      <c r="C2016" t="s">
        <v>109</v>
      </c>
      <c r="D2016" t="s">
        <v>9888</v>
      </c>
      <c r="E2016">
        <v>1</v>
      </c>
    </row>
    <row r="2017" spans="1:5" x14ac:dyDescent="0.25">
      <c r="A2017" t="s">
        <v>11890</v>
      </c>
      <c r="B2017" t="s">
        <v>77</v>
      </c>
      <c r="C2017" t="s">
        <v>110</v>
      </c>
      <c r="D2017" t="s">
        <v>9888</v>
      </c>
      <c r="E2017">
        <v>1</v>
      </c>
    </row>
    <row r="2018" spans="1:5" x14ac:dyDescent="0.25">
      <c r="A2018" t="s">
        <v>11891</v>
      </c>
      <c r="B2018" t="s">
        <v>77</v>
      </c>
      <c r="C2018" t="s">
        <v>112</v>
      </c>
      <c r="D2018" t="s">
        <v>9874</v>
      </c>
      <c r="E2018">
        <v>2</v>
      </c>
    </row>
    <row r="2019" spans="1:5" x14ac:dyDescent="0.25">
      <c r="A2019" t="s">
        <v>11892</v>
      </c>
      <c r="B2019" t="s">
        <v>77</v>
      </c>
      <c r="C2019" t="s">
        <v>112</v>
      </c>
      <c r="D2019" t="s">
        <v>9886</v>
      </c>
      <c r="E2019">
        <v>2</v>
      </c>
    </row>
    <row r="2020" spans="1:5" x14ac:dyDescent="0.25">
      <c r="A2020" t="s">
        <v>11893</v>
      </c>
      <c r="B2020" t="s">
        <v>77</v>
      </c>
      <c r="C2020" t="s">
        <v>112</v>
      </c>
      <c r="D2020" t="s">
        <v>9888</v>
      </c>
      <c r="E2020">
        <v>2</v>
      </c>
    </row>
    <row r="2021" spans="1:5" x14ac:dyDescent="0.25">
      <c r="A2021" t="s">
        <v>11894</v>
      </c>
      <c r="B2021" t="s">
        <v>77</v>
      </c>
      <c r="C2021" t="s">
        <v>113</v>
      </c>
      <c r="D2021" t="s">
        <v>9888</v>
      </c>
      <c r="E2021">
        <v>3</v>
      </c>
    </row>
    <row r="2022" spans="1:5" x14ac:dyDescent="0.25">
      <c r="A2022" t="s">
        <v>11895</v>
      </c>
      <c r="B2022" t="s">
        <v>77</v>
      </c>
      <c r="C2022" t="s">
        <v>114</v>
      </c>
      <c r="D2022" t="s">
        <v>9874</v>
      </c>
      <c r="E2022">
        <v>1</v>
      </c>
    </row>
    <row r="2023" spans="1:5" x14ac:dyDescent="0.25">
      <c r="A2023" t="s">
        <v>11896</v>
      </c>
      <c r="B2023" t="s">
        <v>77</v>
      </c>
      <c r="C2023" t="s">
        <v>114</v>
      </c>
      <c r="D2023" t="s">
        <v>9886</v>
      </c>
      <c r="E2023">
        <v>1</v>
      </c>
    </row>
    <row r="2024" spans="1:5" x14ac:dyDescent="0.25">
      <c r="A2024" t="s">
        <v>11897</v>
      </c>
      <c r="B2024" t="s">
        <v>77</v>
      </c>
      <c r="C2024" t="s">
        <v>114</v>
      </c>
      <c r="D2024" t="s">
        <v>9888</v>
      </c>
      <c r="E2024">
        <v>3</v>
      </c>
    </row>
    <row r="2025" spans="1:5" x14ac:dyDescent="0.25">
      <c r="A2025" t="s">
        <v>11898</v>
      </c>
      <c r="B2025" t="s">
        <v>77</v>
      </c>
      <c r="C2025" t="s">
        <v>116</v>
      </c>
      <c r="D2025" t="s">
        <v>9874</v>
      </c>
      <c r="E2025">
        <v>1</v>
      </c>
    </row>
    <row r="2026" spans="1:5" x14ac:dyDescent="0.25">
      <c r="A2026" t="s">
        <v>11899</v>
      </c>
      <c r="B2026" t="s">
        <v>77</v>
      </c>
      <c r="C2026" t="s">
        <v>116</v>
      </c>
      <c r="D2026" t="s">
        <v>9886</v>
      </c>
      <c r="E2026">
        <v>1</v>
      </c>
    </row>
    <row r="2027" spans="1:5" x14ac:dyDescent="0.25">
      <c r="A2027" t="s">
        <v>11900</v>
      </c>
      <c r="B2027" t="s">
        <v>77</v>
      </c>
      <c r="C2027" t="s">
        <v>116</v>
      </c>
      <c r="D2027" t="s">
        <v>9888</v>
      </c>
      <c r="E2027">
        <v>2</v>
      </c>
    </row>
    <row r="2028" spans="1:5" x14ac:dyDescent="0.25">
      <c r="A2028" t="s">
        <v>11901</v>
      </c>
      <c r="B2028" t="s">
        <v>77</v>
      </c>
      <c r="C2028" t="s">
        <v>119</v>
      </c>
      <c r="D2028" t="s">
        <v>9888</v>
      </c>
      <c r="E2028">
        <v>2</v>
      </c>
    </row>
    <row r="2029" spans="1:5" x14ac:dyDescent="0.25">
      <c r="A2029" t="s">
        <v>11902</v>
      </c>
      <c r="B2029" t="s">
        <v>77</v>
      </c>
      <c r="C2029" t="s">
        <v>121</v>
      </c>
      <c r="D2029" t="s">
        <v>9888</v>
      </c>
      <c r="E2029">
        <v>5</v>
      </c>
    </row>
    <row r="2030" spans="1:5" x14ac:dyDescent="0.25">
      <c r="A2030" t="s">
        <v>11903</v>
      </c>
      <c r="B2030" t="s">
        <v>77</v>
      </c>
      <c r="C2030" t="s">
        <v>122</v>
      </c>
      <c r="D2030" t="s">
        <v>9874</v>
      </c>
      <c r="E2030">
        <v>1</v>
      </c>
    </row>
    <row r="2031" spans="1:5" x14ac:dyDescent="0.25">
      <c r="A2031" t="s">
        <v>11904</v>
      </c>
      <c r="B2031" t="s">
        <v>77</v>
      </c>
      <c r="C2031" t="s">
        <v>122</v>
      </c>
      <c r="D2031" t="s">
        <v>9886</v>
      </c>
      <c r="E2031">
        <v>1</v>
      </c>
    </row>
    <row r="2032" spans="1:5" x14ac:dyDescent="0.25">
      <c r="A2032" t="s">
        <v>11905</v>
      </c>
      <c r="B2032" t="s">
        <v>77</v>
      </c>
      <c r="C2032" t="s">
        <v>122</v>
      </c>
      <c r="D2032" t="s">
        <v>9888</v>
      </c>
      <c r="E2032">
        <v>4</v>
      </c>
    </row>
    <row r="2033" spans="1:5" x14ac:dyDescent="0.25">
      <c r="A2033" t="s">
        <v>11906</v>
      </c>
      <c r="B2033" t="s">
        <v>77</v>
      </c>
      <c r="C2033" t="s">
        <v>124</v>
      </c>
      <c r="D2033" t="s">
        <v>9888</v>
      </c>
      <c r="E2033">
        <v>2</v>
      </c>
    </row>
    <row r="2034" spans="1:5" x14ac:dyDescent="0.25">
      <c r="A2034" t="s">
        <v>11907</v>
      </c>
      <c r="B2034" t="s">
        <v>77</v>
      </c>
      <c r="C2034" t="s">
        <v>126</v>
      </c>
      <c r="D2034" t="s">
        <v>9840</v>
      </c>
      <c r="E2034">
        <v>1</v>
      </c>
    </row>
    <row r="2035" spans="1:5" x14ac:dyDescent="0.25">
      <c r="A2035" t="s">
        <v>11908</v>
      </c>
      <c r="B2035" t="s">
        <v>77</v>
      </c>
      <c r="C2035" t="s">
        <v>126</v>
      </c>
      <c r="D2035" t="s">
        <v>9850</v>
      </c>
      <c r="E2035">
        <v>1</v>
      </c>
    </row>
    <row r="2036" spans="1:5" x14ac:dyDescent="0.25">
      <c r="A2036" t="s">
        <v>11909</v>
      </c>
      <c r="B2036" t="s">
        <v>77</v>
      </c>
      <c r="C2036" t="s">
        <v>126</v>
      </c>
      <c r="D2036" t="s">
        <v>9860</v>
      </c>
      <c r="E2036">
        <v>1</v>
      </c>
    </row>
    <row r="2037" spans="1:5" x14ac:dyDescent="0.25">
      <c r="A2037" t="s">
        <v>11910</v>
      </c>
      <c r="B2037" t="s">
        <v>77</v>
      </c>
      <c r="C2037" t="s">
        <v>126</v>
      </c>
      <c r="D2037" t="s">
        <v>9862</v>
      </c>
      <c r="E2037">
        <v>1</v>
      </c>
    </row>
    <row r="2038" spans="1:5" x14ac:dyDescent="0.25">
      <c r="A2038" t="s">
        <v>11911</v>
      </c>
      <c r="B2038" t="s">
        <v>77</v>
      </c>
      <c r="C2038" t="s">
        <v>126</v>
      </c>
      <c r="D2038" t="s">
        <v>9868</v>
      </c>
      <c r="E2038">
        <v>1</v>
      </c>
    </row>
    <row r="2039" spans="1:5" x14ac:dyDescent="0.25">
      <c r="A2039" t="s">
        <v>11912</v>
      </c>
      <c r="B2039" t="s">
        <v>77</v>
      </c>
      <c r="C2039" t="s">
        <v>126</v>
      </c>
      <c r="D2039" t="s">
        <v>9870</v>
      </c>
      <c r="E2039">
        <v>1</v>
      </c>
    </row>
    <row r="2040" spans="1:5" x14ac:dyDescent="0.25">
      <c r="A2040" t="s">
        <v>11913</v>
      </c>
      <c r="B2040" t="s">
        <v>77</v>
      </c>
      <c r="C2040" t="s">
        <v>126</v>
      </c>
      <c r="D2040" t="s">
        <v>9872</v>
      </c>
      <c r="E2040">
        <v>1</v>
      </c>
    </row>
    <row r="2041" spans="1:5" x14ac:dyDescent="0.25">
      <c r="A2041" t="s">
        <v>11914</v>
      </c>
      <c r="B2041" t="s">
        <v>77</v>
      </c>
      <c r="C2041" t="s">
        <v>126</v>
      </c>
      <c r="D2041" t="s">
        <v>9874</v>
      </c>
      <c r="E2041">
        <v>1</v>
      </c>
    </row>
    <row r="2042" spans="1:5" x14ac:dyDescent="0.25">
      <c r="A2042" t="s">
        <v>11915</v>
      </c>
      <c r="B2042" t="s">
        <v>77</v>
      </c>
      <c r="C2042" t="s">
        <v>126</v>
      </c>
      <c r="D2042" t="s">
        <v>9886</v>
      </c>
      <c r="E2042">
        <v>2</v>
      </c>
    </row>
    <row r="2043" spans="1:5" x14ac:dyDescent="0.25">
      <c r="A2043" t="s">
        <v>11916</v>
      </c>
      <c r="B2043" t="s">
        <v>77</v>
      </c>
      <c r="C2043" t="s">
        <v>126</v>
      </c>
      <c r="D2043" t="s">
        <v>9888</v>
      </c>
      <c r="E2043">
        <v>4</v>
      </c>
    </row>
    <row r="2044" spans="1:5" x14ac:dyDescent="0.25">
      <c r="A2044" t="s">
        <v>11917</v>
      </c>
      <c r="B2044" t="s">
        <v>77</v>
      </c>
      <c r="C2044" t="s">
        <v>126</v>
      </c>
      <c r="D2044" t="s">
        <v>9892</v>
      </c>
      <c r="E2044">
        <v>1</v>
      </c>
    </row>
    <row r="2045" spans="1:5" x14ac:dyDescent="0.25">
      <c r="A2045" t="s">
        <v>11918</v>
      </c>
      <c r="B2045" t="s">
        <v>77</v>
      </c>
      <c r="C2045" t="s">
        <v>126</v>
      </c>
      <c r="D2045" t="s">
        <v>9914</v>
      </c>
      <c r="E2045">
        <v>1</v>
      </c>
    </row>
    <row r="2046" spans="1:5" x14ac:dyDescent="0.25">
      <c r="A2046" t="s">
        <v>11919</v>
      </c>
      <c r="B2046" t="s">
        <v>77</v>
      </c>
      <c r="C2046" t="s">
        <v>126</v>
      </c>
      <c r="D2046" t="s">
        <v>9926</v>
      </c>
      <c r="E2046">
        <v>1</v>
      </c>
    </row>
    <row r="2047" spans="1:5" x14ac:dyDescent="0.25">
      <c r="A2047" t="s">
        <v>11920</v>
      </c>
      <c r="B2047" t="s">
        <v>77</v>
      </c>
      <c r="C2047" t="s">
        <v>127</v>
      </c>
      <c r="D2047" t="s">
        <v>9874</v>
      </c>
      <c r="E2047">
        <v>1</v>
      </c>
    </row>
    <row r="2048" spans="1:5" x14ac:dyDescent="0.25">
      <c r="A2048" t="s">
        <v>11921</v>
      </c>
      <c r="B2048" t="s">
        <v>77</v>
      </c>
      <c r="C2048" t="s">
        <v>127</v>
      </c>
      <c r="D2048" t="s">
        <v>9886</v>
      </c>
      <c r="E2048">
        <v>1</v>
      </c>
    </row>
    <row r="2049" spans="1:5" x14ac:dyDescent="0.25">
      <c r="A2049" t="s">
        <v>11922</v>
      </c>
      <c r="B2049" t="s">
        <v>77</v>
      </c>
      <c r="C2049" t="s">
        <v>127</v>
      </c>
      <c r="D2049" t="s">
        <v>9888</v>
      </c>
      <c r="E2049">
        <v>1</v>
      </c>
    </row>
    <row r="2050" spans="1:5" x14ac:dyDescent="0.25">
      <c r="A2050" t="s">
        <v>11923</v>
      </c>
      <c r="B2050" t="s">
        <v>77</v>
      </c>
      <c r="C2050" t="s">
        <v>128</v>
      </c>
      <c r="D2050" t="s">
        <v>9888</v>
      </c>
      <c r="E2050">
        <v>2</v>
      </c>
    </row>
    <row r="2051" spans="1:5" x14ac:dyDescent="0.25">
      <c r="A2051" t="s">
        <v>11924</v>
      </c>
      <c r="B2051" t="s">
        <v>77</v>
      </c>
      <c r="C2051" t="s">
        <v>129</v>
      </c>
      <c r="D2051" t="s">
        <v>9888</v>
      </c>
      <c r="E2051">
        <v>1</v>
      </c>
    </row>
    <row r="2052" spans="1:5" x14ac:dyDescent="0.25">
      <c r="A2052" t="s">
        <v>15767</v>
      </c>
      <c r="B2052" t="s">
        <v>77</v>
      </c>
      <c r="C2052" t="s">
        <v>131</v>
      </c>
      <c r="D2052" t="s">
        <v>9888</v>
      </c>
      <c r="E2052">
        <v>1</v>
      </c>
    </row>
    <row r="2053" spans="1:5" x14ac:dyDescent="0.25">
      <c r="A2053" t="s">
        <v>11925</v>
      </c>
      <c r="B2053" t="s">
        <v>77</v>
      </c>
      <c r="C2053" t="s">
        <v>132</v>
      </c>
      <c r="D2053" t="s">
        <v>9874</v>
      </c>
      <c r="E2053">
        <v>1</v>
      </c>
    </row>
    <row r="2054" spans="1:5" x14ac:dyDescent="0.25">
      <c r="A2054" t="s">
        <v>11926</v>
      </c>
      <c r="B2054" t="s">
        <v>77</v>
      </c>
      <c r="C2054" t="s">
        <v>132</v>
      </c>
      <c r="D2054" t="s">
        <v>9886</v>
      </c>
      <c r="E2054">
        <v>1</v>
      </c>
    </row>
    <row r="2055" spans="1:5" x14ac:dyDescent="0.25">
      <c r="A2055" t="s">
        <v>11927</v>
      </c>
      <c r="B2055" t="s">
        <v>77</v>
      </c>
      <c r="C2055" t="s">
        <v>132</v>
      </c>
      <c r="D2055" t="s">
        <v>9888</v>
      </c>
      <c r="E2055">
        <v>2</v>
      </c>
    </row>
    <row r="2056" spans="1:5" x14ac:dyDescent="0.25">
      <c r="A2056" t="s">
        <v>11928</v>
      </c>
      <c r="B2056" t="s">
        <v>77</v>
      </c>
      <c r="C2056" t="s">
        <v>133</v>
      </c>
      <c r="D2056" t="s">
        <v>9874</v>
      </c>
      <c r="E2056">
        <v>2</v>
      </c>
    </row>
    <row r="2057" spans="1:5" x14ac:dyDescent="0.25">
      <c r="A2057" t="s">
        <v>11929</v>
      </c>
      <c r="B2057" t="s">
        <v>77</v>
      </c>
      <c r="C2057" t="s">
        <v>133</v>
      </c>
      <c r="D2057" t="s">
        <v>9886</v>
      </c>
      <c r="E2057">
        <v>2</v>
      </c>
    </row>
    <row r="2058" spans="1:5" x14ac:dyDescent="0.25">
      <c r="A2058" t="s">
        <v>11930</v>
      </c>
      <c r="B2058" t="s">
        <v>77</v>
      </c>
      <c r="C2058" t="s">
        <v>133</v>
      </c>
      <c r="D2058" t="s">
        <v>9888</v>
      </c>
      <c r="E2058">
        <v>2</v>
      </c>
    </row>
    <row r="2059" spans="1:5" x14ac:dyDescent="0.25">
      <c r="A2059" t="s">
        <v>11931</v>
      </c>
      <c r="B2059" t="s">
        <v>77</v>
      </c>
      <c r="C2059" t="s">
        <v>135</v>
      </c>
      <c r="D2059" t="s">
        <v>9874</v>
      </c>
      <c r="E2059">
        <v>1</v>
      </c>
    </row>
    <row r="2060" spans="1:5" x14ac:dyDescent="0.25">
      <c r="A2060" t="s">
        <v>11932</v>
      </c>
      <c r="B2060" t="s">
        <v>77</v>
      </c>
      <c r="C2060" t="s">
        <v>135</v>
      </c>
      <c r="D2060" t="s">
        <v>9886</v>
      </c>
      <c r="E2060">
        <v>1</v>
      </c>
    </row>
    <row r="2061" spans="1:5" x14ac:dyDescent="0.25">
      <c r="A2061" t="s">
        <v>11933</v>
      </c>
      <c r="B2061" t="s">
        <v>77</v>
      </c>
      <c r="C2061" t="s">
        <v>135</v>
      </c>
      <c r="D2061" t="s">
        <v>9888</v>
      </c>
      <c r="E2061">
        <v>6</v>
      </c>
    </row>
    <row r="2062" spans="1:5" x14ac:dyDescent="0.25">
      <c r="A2062" t="s">
        <v>11934</v>
      </c>
      <c r="B2062" t="s">
        <v>77</v>
      </c>
      <c r="C2062" t="s">
        <v>136</v>
      </c>
      <c r="D2062" t="s">
        <v>9888</v>
      </c>
      <c r="E2062">
        <v>3</v>
      </c>
    </row>
    <row r="2063" spans="1:5" x14ac:dyDescent="0.25">
      <c r="A2063" t="s">
        <v>11935</v>
      </c>
      <c r="B2063" t="s">
        <v>77</v>
      </c>
      <c r="C2063" t="s">
        <v>137</v>
      </c>
      <c r="D2063" t="s">
        <v>9874</v>
      </c>
      <c r="E2063">
        <v>3</v>
      </c>
    </row>
    <row r="2064" spans="1:5" x14ac:dyDescent="0.25">
      <c r="A2064" t="s">
        <v>11936</v>
      </c>
      <c r="B2064" t="s">
        <v>77</v>
      </c>
      <c r="C2064" t="s">
        <v>137</v>
      </c>
      <c r="D2064" t="s">
        <v>9886</v>
      </c>
      <c r="E2064">
        <v>3</v>
      </c>
    </row>
    <row r="2065" spans="1:5" x14ac:dyDescent="0.25">
      <c r="A2065" t="s">
        <v>11937</v>
      </c>
      <c r="B2065" t="s">
        <v>77</v>
      </c>
      <c r="C2065" t="s">
        <v>137</v>
      </c>
      <c r="D2065" t="s">
        <v>9888</v>
      </c>
      <c r="E2065">
        <v>4</v>
      </c>
    </row>
    <row r="2066" spans="1:5" x14ac:dyDescent="0.25">
      <c r="A2066" t="s">
        <v>11938</v>
      </c>
      <c r="B2066" t="s">
        <v>77</v>
      </c>
      <c r="C2066" t="s">
        <v>138</v>
      </c>
      <c r="D2066" t="s">
        <v>9888</v>
      </c>
      <c r="E2066">
        <v>1</v>
      </c>
    </row>
    <row r="2067" spans="1:5" x14ac:dyDescent="0.25">
      <c r="A2067" t="s">
        <v>11939</v>
      </c>
      <c r="B2067" t="s">
        <v>77</v>
      </c>
      <c r="C2067" t="s">
        <v>139</v>
      </c>
      <c r="D2067" t="s">
        <v>9874</v>
      </c>
      <c r="E2067">
        <v>1</v>
      </c>
    </row>
    <row r="2068" spans="1:5" x14ac:dyDescent="0.25">
      <c r="A2068" t="s">
        <v>11940</v>
      </c>
      <c r="B2068" t="s">
        <v>77</v>
      </c>
      <c r="C2068" t="s">
        <v>139</v>
      </c>
      <c r="D2068" t="s">
        <v>9886</v>
      </c>
      <c r="E2068">
        <v>1</v>
      </c>
    </row>
    <row r="2069" spans="1:5" x14ac:dyDescent="0.25">
      <c r="A2069" t="s">
        <v>11941</v>
      </c>
      <c r="B2069" t="s">
        <v>77</v>
      </c>
      <c r="C2069" t="s">
        <v>139</v>
      </c>
      <c r="D2069" t="s">
        <v>9888</v>
      </c>
      <c r="E2069">
        <v>2</v>
      </c>
    </row>
    <row r="2070" spans="1:5" x14ac:dyDescent="0.25">
      <c r="A2070" t="s">
        <v>11942</v>
      </c>
      <c r="B2070" t="s">
        <v>77</v>
      </c>
      <c r="C2070" t="s">
        <v>142</v>
      </c>
      <c r="D2070" t="s">
        <v>9874</v>
      </c>
      <c r="E2070">
        <v>1</v>
      </c>
    </row>
    <row r="2071" spans="1:5" x14ac:dyDescent="0.25">
      <c r="A2071" t="s">
        <v>11943</v>
      </c>
      <c r="B2071" t="s">
        <v>77</v>
      </c>
      <c r="C2071" t="s">
        <v>142</v>
      </c>
      <c r="D2071" t="s">
        <v>9886</v>
      </c>
      <c r="E2071">
        <v>1</v>
      </c>
    </row>
    <row r="2072" spans="1:5" x14ac:dyDescent="0.25">
      <c r="A2072" t="s">
        <v>11944</v>
      </c>
      <c r="B2072" t="s">
        <v>77</v>
      </c>
      <c r="C2072" t="s">
        <v>142</v>
      </c>
      <c r="D2072" t="s">
        <v>9888</v>
      </c>
      <c r="E2072">
        <v>6</v>
      </c>
    </row>
    <row r="2073" spans="1:5" x14ac:dyDescent="0.25">
      <c r="A2073" t="s">
        <v>11945</v>
      </c>
      <c r="B2073" t="s">
        <v>77</v>
      </c>
      <c r="C2073" t="s">
        <v>143</v>
      </c>
      <c r="D2073" t="s">
        <v>9874</v>
      </c>
      <c r="E2073">
        <v>1</v>
      </c>
    </row>
    <row r="2074" spans="1:5" x14ac:dyDescent="0.25">
      <c r="A2074" t="s">
        <v>11946</v>
      </c>
      <c r="B2074" t="s">
        <v>77</v>
      </c>
      <c r="C2074" t="s">
        <v>143</v>
      </c>
      <c r="D2074" t="s">
        <v>9886</v>
      </c>
      <c r="E2074">
        <v>1</v>
      </c>
    </row>
    <row r="2075" spans="1:5" x14ac:dyDescent="0.25">
      <c r="A2075" t="s">
        <v>11947</v>
      </c>
      <c r="B2075" t="s">
        <v>77</v>
      </c>
      <c r="C2075" t="s">
        <v>143</v>
      </c>
      <c r="D2075" t="s">
        <v>9888</v>
      </c>
      <c r="E2075">
        <v>2</v>
      </c>
    </row>
    <row r="2076" spans="1:5" x14ac:dyDescent="0.25">
      <c r="A2076" t="s">
        <v>11948</v>
      </c>
      <c r="B2076" t="s">
        <v>77</v>
      </c>
      <c r="C2076" t="s">
        <v>144</v>
      </c>
      <c r="D2076" t="s">
        <v>9874</v>
      </c>
      <c r="E2076">
        <v>1</v>
      </c>
    </row>
    <row r="2077" spans="1:5" x14ac:dyDescent="0.25">
      <c r="A2077" t="s">
        <v>11949</v>
      </c>
      <c r="B2077" t="s">
        <v>77</v>
      </c>
      <c r="C2077" t="s">
        <v>144</v>
      </c>
      <c r="D2077" t="s">
        <v>9886</v>
      </c>
      <c r="E2077">
        <v>1</v>
      </c>
    </row>
    <row r="2078" spans="1:5" x14ac:dyDescent="0.25">
      <c r="A2078" t="s">
        <v>11950</v>
      </c>
      <c r="B2078" t="s">
        <v>77</v>
      </c>
      <c r="C2078" t="s">
        <v>144</v>
      </c>
      <c r="D2078" t="s">
        <v>9888</v>
      </c>
      <c r="E2078">
        <v>2</v>
      </c>
    </row>
    <row r="2079" spans="1:5" x14ac:dyDescent="0.25">
      <c r="A2079" t="s">
        <v>11951</v>
      </c>
      <c r="B2079" t="s">
        <v>77</v>
      </c>
      <c r="C2079" t="s">
        <v>148</v>
      </c>
      <c r="D2079" t="s">
        <v>9874</v>
      </c>
      <c r="E2079">
        <v>2</v>
      </c>
    </row>
    <row r="2080" spans="1:5" x14ac:dyDescent="0.25">
      <c r="A2080" t="s">
        <v>11952</v>
      </c>
      <c r="B2080" t="s">
        <v>77</v>
      </c>
      <c r="C2080" t="s">
        <v>148</v>
      </c>
      <c r="D2080" t="s">
        <v>9886</v>
      </c>
      <c r="E2080">
        <v>2</v>
      </c>
    </row>
    <row r="2081" spans="1:5" x14ac:dyDescent="0.25">
      <c r="A2081" t="s">
        <v>11953</v>
      </c>
      <c r="B2081" t="s">
        <v>77</v>
      </c>
      <c r="C2081" t="s">
        <v>148</v>
      </c>
      <c r="D2081" t="s">
        <v>9888</v>
      </c>
      <c r="E2081">
        <v>7</v>
      </c>
    </row>
    <row r="2082" spans="1:5" x14ac:dyDescent="0.25">
      <c r="A2082" t="s">
        <v>11954</v>
      </c>
      <c r="B2082" t="s">
        <v>77</v>
      </c>
      <c r="C2082" t="s">
        <v>149</v>
      </c>
      <c r="D2082" t="s">
        <v>9888</v>
      </c>
      <c r="E2082">
        <v>1</v>
      </c>
    </row>
    <row r="2083" spans="1:5" x14ac:dyDescent="0.25">
      <c r="A2083" t="s">
        <v>11955</v>
      </c>
      <c r="B2083" t="s">
        <v>77</v>
      </c>
      <c r="C2083" t="s">
        <v>151</v>
      </c>
      <c r="D2083" t="s">
        <v>9888</v>
      </c>
      <c r="E2083">
        <v>1</v>
      </c>
    </row>
    <row r="2084" spans="1:5" x14ac:dyDescent="0.25">
      <c r="A2084" t="s">
        <v>11956</v>
      </c>
      <c r="B2084" t="s">
        <v>77</v>
      </c>
      <c r="C2084" t="s">
        <v>153</v>
      </c>
      <c r="D2084" t="s">
        <v>9888</v>
      </c>
      <c r="E2084">
        <v>1</v>
      </c>
    </row>
    <row r="2085" spans="1:5" x14ac:dyDescent="0.25">
      <c r="A2085" t="s">
        <v>11957</v>
      </c>
      <c r="B2085" t="s">
        <v>77</v>
      </c>
      <c r="C2085" t="s">
        <v>154</v>
      </c>
      <c r="D2085" t="s">
        <v>9874</v>
      </c>
      <c r="E2085">
        <v>2</v>
      </c>
    </row>
    <row r="2086" spans="1:5" x14ac:dyDescent="0.25">
      <c r="A2086" t="s">
        <v>11958</v>
      </c>
      <c r="B2086" t="s">
        <v>77</v>
      </c>
      <c r="C2086" t="s">
        <v>154</v>
      </c>
      <c r="D2086" t="s">
        <v>9886</v>
      </c>
      <c r="E2086">
        <v>2</v>
      </c>
    </row>
    <row r="2087" spans="1:5" x14ac:dyDescent="0.25">
      <c r="A2087" t="s">
        <v>11959</v>
      </c>
      <c r="B2087" t="s">
        <v>77</v>
      </c>
      <c r="C2087" t="s">
        <v>154</v>
      </c>
      <c r="D2087" t="s">
        <v>9888</v>
      </c>
      <c r="E2087">
        <v>3</v>
      </c>
    </row>
    <row r="2088" spans="1:5" x14ac:dyDescent="0.25">
      <c r="A2088" t="s">
        <v>11960</v>
      </c>
      <c r="B2088" t="s">
        <v>77</v>
      </c>
      <c r="C2088" t="s">
        <v>155</v>
      </c>
      <c r="D2088" t="s">
        <v>9874</v>
      </c>
      <c r="E2088">
        <v>1</v>
      </c>
    </row>
    <row r="2089" spans="1:5" x14ac:dyDescent="0.25">
      <c r="A2089" t="s">
        <v>11961</v>
      </c>
      <c r="B2089" t="s">
        <v>77</v>
      </c>
      <c r="C2089" t="s">
        <v>155</v>
      </c>
      <c r="D2089" t="s">
        <v>9886</v>
      </c>
      <c r="E2089">
        <v>1</v>
      </c>
    </row>
    <row r="2090" spans="1:5" x14ac:dyDescent="0.25">
      <c r="A2090" t="s">
        <v>11962</v>
      </c>
      <c r="B2090" t="s">
        <v>77</v>
      </c>
      <c r="C2090" t="s">
        <v>155</v>
      </c>
      <c r="D2090" t="s">
        <v>9888</v>
      </c>
      <c r="E2090">
        <v>10</v>
      </c>
    </row>
    <row r="2091" spans="1:5" x14ac:dyDescent="0.25">
      <c r="A2091" t="s">
        <v>11963</v>
      </c>
      <c r="B2091" t="s">
        <v>77</v>
      </c>
      <c r="C2091" t="s">
        <v>158</v>
      </c>
      <c r="D2091" t="s">
        <v>9888</v>
      </c>
      <c r="E2091">
        <v>1</v>
      </c>
    </row>
    <row r="2092" spans="1:5" x14ac:dyDescent="0.25">
      <c r="A2092" t="s">
        <v>11964</v>
      </c>
      <c r="B2092" t="s">
        <v>77</v>
      </c>
      <c r="C2092" t="s">
        <v>160</v>
      </c>
      <c r="D2092" t="s">
        <v>9888</v>
      </c>
      <c r="E2092">
        <v>3</v>
      </c>
    </row>
    <row r="2093" spans="1:5" x14ac:dyDescent="0.25">
      <c r="A2093" t="s">
        <v>11965</v>
      </c>
      <c r="B2093" t="s">
        <v>77</v>
      </c>
      <c r="C2093" t="s">
        <v>161</v>
      </c>
      <c r="D2093" t="s">
        <v>9888</v>
      </c>
      <c r="E2093">
        <v>1</v>
      </c>
    </row>
    <row r="2094" spans="1:5" x14ac:dyDescent="0.25">
      <c r="A2094" t="s">
        <v>11966</v>
      </c>
      <c r="B2094" t="s">
        <v>77</v>
      </c>
      <c r="C2094" t="s">
        <v>162</v>
      </c>
      <c r="D2094" t="s">
        <v>9874</v>
      </c>
      <c r="E2094">
        <v>2</v>
      </c>
    </row>
    <row r="2095" spans="1:5" x14ac:dyDescent="0.25">
      <c r="A2095" t="s">
        <v>11967</v>
      </c>
      <c r="B2095" t="s">
        <v>77</v>
      </c>
      <c r="C2095" t="s">
        <v>162</v>
      </c>
      <c r="D2095" t="s">
        <v>9886</v>
      </c>
      <c r="E2095">
        <v>2</v>
      </c>
    </row>
    <row r="2096" spans="1:5" x14ac:dyDescent="0.25">
      <c r="A2096" t="s">
        <v>11968</v>
      </c>
      <c r="B2096" t="s">
        <v>77</v>
      </c>
      <c r="C2096" t="s">
        <v>162</v>
      </c>
      <c r="D2096" t="s">
        <v>9888</v>
      </c>
      <c r="E2096">
        <v>6</v>
      </c>
    </row>
    <row r="2097" spans="1:5" x14ac:dyDescent="0.25">
      <c r="A2097" t="s">
        <v>11969</v>
      </c>
      <c r="B2097" t="s">
        <v>77</v>
      </c>
      <c r="C2097" t="s">
        <v>164</v>
      </c>
      <c r="D2097" t="s">
        <v>9874</v>
      </c>
      <c r="E2097">
        <v>1</v>
      </c>
    </row>
    <row r="2098" spans="1:5" x14ac:dyDescent="0.25">
      <c r="A2098" t="s">
        <v>11970</v>
      </c>
      <c r="B2098" t="s">
        <v>77</v>
      </c>
      <c r="C2098" t="s">
        <v>164</v>
      </c>
      <c r="D2098" t="s">
        <v>9886</v>
      </c>
      <c r="E2098">
        <v>1</v>
      </c>
    </row>
    <row r="2099" spans="1:5" x14ac:dyDescent="0.25">
      <c r="A2099" t="s">
        <v>11971</v>
      </c>
      <c r="B2099" t="s">
        <v>77</v>
      </c>
      <c r="C2099" t="s">
        <v>164</v>
      </c>
      <c r="D2099" t="s">
        <v>9888</v>
      </c>
      <c r="E2099">
        <v>2</v>
      </c>
    </row>
    <row r="2100" spans="1:5" x14ac:dyDescent="0.25">
      <c r="A2100" t="s">
        <v>11972</v>
      </c>
      <c r="B2100" t="s">
        <v>77</v>
      </c>
      <c r="C2100" t="s">
        <v>165</v>
      </c>
      <c r="D2100" t="s">
        <v>9874</v>
      </c>
      <c r="E2100">
        <v>1</v>
      </c>
    </row>
    <row r="2101" spans="1:5" x14ac:dyDescent="0.25">
      <c r="A2101" t="s">
        <v>11973</v>
      </c>
      <c r="B2101" t="s">
        <v>77</v>
      </c>
      <c r="C2101" t="s">
        <v>165</v>
      </c>
      <c r="D2101" t="s">
        <v>9886</v>
      </c>
      <c r="E2101">
        <v>1</v>
      </c>
    </row>
    <row r="2102" spans="1:5" x14ac:dyDescent="0.25">
      <c r="A2102" t="s">
        <v>11974</v>
      </c>
      <c r="B2102" t="s">
        <v>77</v>
      </c>
      <c r="C2102" t="s">
        <v>165</v>
      </c>
      <c r="D2102" t="s">
        <v>9888</v>
      </c>
      <c r="E2102">
        <v>3</v>
      </c>
    </row>
    <row r="2103" spans="1:5" x14ac:dyDescent="0.25">
      <c r="A2103" t="s">
        <v>11975</v>
      </c>
      <c r="B2103" t="s">
        <v>77</v>
      </c>
      <c r="C2103" t="s">
        <v>166</v>
      </c>
      <c r="D2103" t="s">
        <v>9874</v>
      </c>
      <c r="E2103">
        <v>1</v>
      </c>
    </row>
    <row r="2104" spans="1:5" x14ac:dyDescent="0.25">
      <c r="A2104" t="s">
        <v>11976</v>
      </c>
      <c r="B2104" t="s">
        <v>77</v>
      </c>
      <c r="C2104" t="s">
        <v>166</v>
      </c>
      <c r="D2104" t="s">
        <v>9886</v>
      </c>
      <c r="E2104">
        <v>1</v>
      </c>
    </row>
    <row r="2105" spans="1:5" x14ac:dyDescent="0.25">
      <c r="A2105" t="s">
        <v>11977</v>
      </c>
      <c r="B2105" t="s">
        <v>77</v>
      </c>
      <c r="C2105" t="s">
        <v>166</v>
      </c>
      <c r="D2105" t="s">
        <v>9888</v>
      </c>
      <c r="E2105">
        <v>4</v>
      </c>
    </row>
    <row r="2106" spans="1:5" x14ac:dyDescent="0.25">
      <c r="A2106" t="s">
        <v>11978</v>
      </c>
      <c r="B2106" t="s">
        <v>77</v>
      </c>
      <c r="C2106" t="s">
        <v>169</v>
      </c>
      <c r="D2106" t="s">
        <v>9888</v>
      </c>
      <c r="E2106">
        <v>1</v>
      </c>
    </row>
    <row r="2107" spans="1:5" x14ac:dyDescent="0.25">
      <c r="A2107" t="s">
        <v>11979</v>
      </c>
      <c r="B2107" t="s">
        <v>77</v>
      </c>
      <c r="C2107" t="s">
        <v>170</v>
      </c>
      <c r="D2107" t="s">
        <v>9888</v>
      </c>
      <c r="E2107">
        <v>1</v>
      </c>
    </row>
    <row r="2108" spans="1:5" x14ac:dyDescent="0.25">
      <c r="A2108" t="s">
        <v>11980</v>
      </c>
      <c r="B2108" t="s">
        <v>77</v>
      </c>
      <c r="C2108" t="s">
        <v>172</v>
      </c>
      <c r="D2108" t="s">
        <v>9888</v>
      </c>
      <c r="E2108">
        <v>1</v>
      </c>
    </row>
    <row r="2109" spans="1:5" x14ac:dyDescent="0.25">
      <c r="A2109" t="s">
        <v>11981</v>
      </c>
      <c r="B2109" t="s">
        <v>77</v>
      </c>
      <c r="C2109" t="s">
        <v>173</v>
      </c>
      <c r="D2109" t="s">
        <v>9888</v>
      </c>
      <c r="E2109">
        <v>1</v>
      </c>
    </row>
    <row r="2110" spans="1:5" x14ac:dyDescent="0.25">
      <c r="A2110" t="s">
        <v>11982</v>
      </c>
      <c r="B2110" t="s">
        <v>77</v>
      </c>
      <c r="C2110" t="s">
        <v>175</v>
      </c>
      <c r="D2110" t="s">
        <v>9888</v>
      </c>
      <c r="E2110">
        <v>2</v>
      </c>
    </row>
    <row r="2111" spans="1:5" x14ac:dyDescent="0.25">
      <c r="A2111" t="s">
        <v>11983</v>
      </c>
      <c r="B2111" t="s">
        <v>77</v>
      </c>
      <c r="C2111" t="s">
        <v>176</v>
      </c>
      <c r="D2111" t="s">
        <v>9874</v>
      </c>
      <c r="E2111">
        <v>3</v>
      </c>
    </row>
    <row r="2112" spans="1:5" x14ac:dyDescent="0.25">
      <c r="A2112" t="s">
        <v>11984</v>
      </c>
      <c r="B2112" t="s">
        <v>77</v>
      </c>
      <c r="C2112" t="s">
        <v>176</v>
      </c>
      <c r="D2112" t="s">
        <v>9886</v>
      </c>
      <c r="E2112">
        <v>3</v>
      </c>
    </row>
    <row r="2113" spans="1:5" x14ac:dyDescent="0.25">
      <c r="A2113" t="s">
        <v>11985</v>
      </c>
      <c r="B2113" t="s">
        <v>77</v>
      </c>
      <c r="C2113" t="s">
        <v>176</v>
      </c>
      <c r="D2113" t="s">
        <v>9888</v>
      </c>
      <c r="E2113">
        <v>5</v>
      </c>
    </row>
    <row r="2114" spans="1:5" x14ac:dyDescent="0.25">
      <c r="A2114" t="s">
        <v>11986</v>
      </c>
      <c r="B2114" t="s">
        <v>77</v>
      </c>
      <c r="C2114" t="s">
        <v>177</v>
      </c>
      <c r="D2114" t="s">
        <v>9874</v>
      </c>
      <c r="E2114">
        <v>1</v>
      </c>
    </row>
    <row r="2115" spans="1:5" x14ac:dyDescent="0.25">
      <c r="A2115" t="s">
        <v>11987</v>
      </c>
      <c r="B2115" t="s">
        <v>77</v>
      </c>
      <c r="C2115" t="s">
        <v>177</v>
      </c>
      <c r="D2115" t="s">
        <v>9886</v>
      </c>
      <c r="E2115">
        <v>1</v>
      </c>
    </row>
    <row r="2116" spans="1:5" x14ac:dyDescent="0.25">
      <c r="A2116" t="s">
        <v>11988</v>
      </c>
      <c r="B2116" t="s">
        <v>77</v>
      </c>
      <c r="C2116" t="s">
        <v>177</v>
      </c>
      <c r="D2116" t="s">
        <v>9888</v>
      </c>
      <c r="E2116">
        <v>1</v>
      </c>
    </row>
    <row r="2117" spans="1:5" x14ac:dyDescent="0.25">
      <c r="A2117" t="s">
        <v>11989</v>
      </c>
      <c r="B2117" t="s">
        <v>77</v>
      </c>
      <c r="C2117" t="s">
        <v>178</v>
      </c>
      <c r="D2117" t="s">
        <v>9888</v>
      </c>
      <c r="E2117">
        <v>1</v>
      </c>
    </row>
    <row r="2118" spans="1:5" x14ac:dyDescent="0.25">
      <c r="A2118" t="s">
        <v>11990</v>
      </c>
      <c r="B2118" t="s">
        <v>77</v>
      </c>
      <c r="C2118" t="s">
        <v>179</v>
      </c>
      <c r="D2118" t="s">
        <v>9888</v>
      </c>
      <c r="E2118">
        <v>1</v>
      </c>
    </row>
    <row r="2119" spans="1:5" x14ac:dyDescent="0.25">
      <c r="A2119" t="s">
        <v>11991</v>
      </c>
      <c r="B2119" t="s">
        <v>77</v>
      </c>
      <c r="C2119" t="s">
        <v>181</v>
      </c>
      <c r="D2119" t="s">
        <v>9874</v>
      </c>
      <c r="E2119">
        <v>1</v>
      </c>
    </row>
    <row r="2120" spans="1:5" x14ac:dyDescent="0.25">
      <c r="A2120" t="s">
        <v>11992</v>
      </c>
      <c r="B2120" t="s">
        <v>77</v>
      </c>
      <c r="C2120" t="s">
        <v>181</v>
      </c>
      <c r="D2120" t="s">
        <v>9886</v>
      </c>
      <c r="E2120">
        <v>1</v>
      </c>
    </row>
    <row r="2121" spans="1:5" x14ac:dyDescent="0.25">
      <c r="A2121" t="s">
        <v>11993</v>
      </c>
      <c r="B2121" t="s">
        <v>77</v>
      </c>
      <c r="C2121" t="s">
        <v>181</v>
      </c>
      <c r="D2121" t="s">
        <v>9888</v>
      </c>
      <c r="E2121">
        <v>4</v>
      </c>
    </row>
    <row r="2122" spans="1:5" x14ac:dyDescent="0.25">
      <c r="A2122" t="s">
        <v>11994</v>
      </c>
      <c r="B2122" t="s">
        <v>77</v>
      </c>
      <c r="C2122" t="s">
        <v>182</v>
      </c>
      <c r="D2122" t="s">
        <v>9888</v>
      </c>
      <c r="E2122">
        <v>2</v>
      </c>
    </row>
    <row r="2123" spans="1:5" x14ac:dyDescent="0.25">
      <c r="A2123" t="s">
        <v>11995</v>
      </c>
      <c r="B2123" t="s">
        <v>77</v>
      </c>
      <c r="C2123" t="s">
        <v>183</v>
      </c>
      <c r="D2123" t="s">
        <v>9888</v>
      </c>
      <c r="E2123">
        <v>2</v>
      </c>
    </row>
    <row r="2124" spans="1:5" x14ac:dyDescent="0.25">
      <c r="A2124" t="s">
        <v>11996</v>
      </c>
      <c r="B2124" t="s">
        <v>77</v>
      </c>
      <c r="C2124" t="s">
        <v>185</v>
      </c>
      <c r="D2124" t="s">
        <v>9888</v>
      </c>
      <c r="E2124">
        <v>1</v>
      </c>
    </row>
    <row r="2125" spans="1:5" x14ac:dyDescent="0.25">
      <c r="A2125" t="s">
        <v>11997</v>
      </c>
      <c r="B2125" t="s">
        <v>77</v>
      </c>
      <c r="C2125" t="s">
        <v>187</v>
      </c>
      <c r="D2125" t="s">
        <v>9888</v>
      </c>
      <c r="E2125">
        <v>1</v>
      </c>
    </row>
    <row r="2126" spans="1:5" x14ac:dyDescent="0.25">
      <c r="A2126" t="s">
        <v>11998</v>
      </c>
      <c r="B2126" t="s">
        <v>77</v>
      </c>
      <c r="C2126" t="s">
        <v>192</v>
      </c>
      <c r="D2126" t="s">
        <v>9888</v>
      </c>
      <c r="E2126">
        <v>3</v>
      </c>
    </row>
    <row r="2127" spans="1:5" x14ac:dyDescent="0.25">
      <c r="A2127" t="s">
        <v>11999</v>
      </c>
      <c r="B2127" t="s">
        <v>77</v>
      </c>
      <c r="C2127" t="s">
        <v>194</v>
      </c>
      <c r="D2127" t="s">
        <v>9868</v>
      </c>
      <c r="E2127">
        <v>1</v>
      </c>
    </row>
    <row r="2128" spans="1:5" x14ac:dyDescent="0.25">
      <c r="A2128" t="s">
        <v>12000</v>
      </c>
      <c r="B2128" t="s">
        <v>77</v>
      </c>
      <c r="C2128" t="s">
        <v>194</v>
      </c>
      <c r="D2128" t="s">
        <v>9872</v>
      </c>
      <c r="E2128">
        <v>1</v>
      </c>
    </row>
    <row r="2129" spans="1:5" x14ac:dyDescent="0.25">
      <c r="A2129" t="s">
        <v>12001</v>
      </c>
      <c r="B2129" t="s">
        <v>77</v>
      </c>
      <c r="C2129" t="s">
        <v>194</v>
      </c>
      <c r="D2129" t="s">
        <v>9874</v>
      </c>
      <c r="E2129">
        <v>2</v>
      </c>
    </row>
    <row r="2130" spans="1:5" x14ac:dyDescent="0.25">
      <c r="A2130" t="s">
        <v>12002</v>
      </c>
      <c r="B2130" t="s">
        <v>77</v>
      </c>
      <c r="C2130" t="s">
        <v>194</v>
      </c>
      <c r="D2130" t="s">
        <v>9886</v>
      </c>
      <c r="E2130">
        <v>2</v>
      </c>
    </row>
    <row r="2131" spans="1:5" x14ac:dyDescent="0.25">
      <c r="A2131" t="s">
        <v>12003</v>
      </c>
      <c r="B2131" t="s">
        <v>77</v>
      </c>
      <c r="C2131" t="s">
        <v>194</v>
      </c>
      <c r="D2131" t="s">
        <v>9888</v>
      </c>
      <c r="E2131">
        <v>2</v>
      </c>
    </row>
    <row r="2132" spans="1:5" x14ac:dyDescent="0.25">
      <c r="A2132" t="s">
        <v>12004</v>
      </c>
      <c r="B2132" t="s">
        <v>77</v>
      </c>
      <c r="C2132" t="s">
        <v>198</v>
      </c>
      <c r="D2132" t="s">
        <v>9874</v>
      </c>
      <c r="E2132">
        <v>1</v>
      </c>
    </row>
    <row r="2133" spans="1:5" x14ac:dyDescent="0.25">
      <c r="A2133" t="s">
        <v>12005</v>
      </c>
      <c r="B2133" t="s">
        <v>77</v>
      </c>
      <c r="C2133" t="s">
        <v>198</v>
      </c>
      <c r="D2133" t="s">
        <v>9886</v>
      </c>
      <c r="E2133">
        <v>1</v>
      </c>
    </row>
    <row r="2134" spans="1:5" x14ac:dyDescent="0.25">
      <c r="A2134" t="s">
        <v>12006</v>
      </c>
      <c r="B2134" t="s">
        <v>77</v>
      </c>
      <c r="C2134" t="s">
        <v>198</v>
      </c>
      <c r="D2134" t="s">
        <v>9888</v>
      </c>
      <c r="E2134">
        <v>2</v>
      </c>
    </row>
    <row r="2135" spans="1:5" x14ac:dyDescent="0.25">
      <c r="A2135" t="s">
        <v>12007</v>
      </c>
      <c r="B2135" t="s">
        <v>77</v>
      </c>
      <c r="C2135" t="s">
        <v>200</v>
      </c>
      <c r="D2135" t="s">
        <v>9888</v>
      </c>
      <c r="E2135">
        <v>1</v>
      </c>
    </row>
    <row r="2136" spans="1:5" x14ac:dyDescent="0.25">
      <c r="A2136" t="s">
        <v>12008</v>
      </c>
      <c r="B2136" t="s">
        <v>77</v>
      </c>
      <c r="C2136" t="s">
        <v>202</v>
      </c>
      <c r="D2136" t="s">
        <v>9874</v>
      </c>
      <c r="E2136">
        <v>2</v>
      </c>
    </row>
    <row r="2137" spans="1:5" x14ac:dyDescent="0.25">
      <c r="A2137" t="s">
        <v>12009</v>
      </c>
      <c r="B2137" t="s">
        <v>77</v>
      </c>
      <c r="C2137" t="s">
        <v>202</v>
      </c>
      <c r="D2137" t="s">
        <v>9886</v>
      </c>
      <c r="E2137">
        <v>2</v>
      </c>
    </row>
    <row r="2138" spans="1:5" x14ac:dyDescent="0.25">
      <c r="A2138" t="s">
        <v>12010</v>
      </c>
      <c r="B2138" t="s">
        <v>77</v>
      </c>
      <c r="C2138" t="s">
        <v>202</v>
      </c>
      <c r="D2138" t="s">
        <v>9888</v>
      </c>
      <c r="E2138">
        <v>4</v>
      </c>
    </row>
    <row r="2139" spans="1:5" x14ac:dyDescent="0.25">
      <c r="A2139" t="s">
        <v>12011</v>
      </c>
      <c r="B2139" t="s">
        <v>77</v>
      </c>
      <c r="C2139" t="s">
        <v>205</v>
      </c>
      <c r="D2139" t="s">
        <v>9874</v>
      </c>
      <c r="E2139">
        <v>1</v>
      </c>
    </row>
    <row r="2140" spans="1:5" x14ac:dyDescent="0.25">
      <c r="A2140" t="s">
        <v>12012</v>
      </c>
      <c r="B2140" t="s">
        <v>77</v>
      </c>
      <c r="C2140" t="s">
        <v>205</v>
      </c>
      <c r="D2140" t="s">
        <v>9886</v>
      </c>
      <c r="E2140">
        <v>1</v>
      </c>
    </row>
    <row r="2141" spans="1:5" x14ac:dyDescent="0.25">
      <c r="A2141" t="s">
        <v>12013</v>
      </c>
      <c r="B2141" t="s">
        <v>77</v>
      </c>
      <c r="C2141" t="s">
        <v>205</v>
      </c>
      <c r="D2141" t="s">
        <v>9888</v>
      </c>
      <c r="E2141">
        <v>4</v>
      </c>
    </row>
    <row r="2142" spans="1:5" x14ac:dyDescent="0.25">
      <c r="A2142" t="s">
        <v>12014</v>
      </c>
      <c r="B2142" t="s">
        <v>77</v>
      </c>
      <c r="C2142" t="s">
        <v>206</v>
      </c>
      <c r="D2142" t="s">
        <v>9888</v>
      </c>
      <c r="E2142">
        <v>1</v>
      </c>
    </row>
    <row r="2143" spans="1:5" x14ac:dyDescent="0.25">
      <c r="A2143" t="s">
        <v>12015</v>
      </c>
      <c r="B2143" t="s">
        <v>77</v>
      </c>
      <c r="C2143" t="s">
        <v>208</v>
      </c>
      <c r="D2143" t="s">
        <v>9888</v>
      </c>
      <c r="E2143">
        <v>2</v>
      </c>
    </row>
    <row r="2144" spans="1:5" x14ac:dyDescent="0.25">
      <c r="A2144" t="s">
        <v>12016</v>
      </c>
      <c r="B2144" t="s">
        <v>77</v>
      </c>
      <c r="C2144" t="s">
        <v>210</v>
      </c>
      <c r="D2144" t="s">
        <v>9874</v>
      </c>
      <c r="E2144">
        <v>1</v>
      </c>
    </row>
    <row r="2145" spans="1:5" x14ac:dyDescent="0.25">
      <c r="A2145" t="s">
        <v>12017</v>
      </c>
      <c r="B2145" t="s">
        <v>77</v>
      </c>
      <c r="C2145" t="s">
        <v>210</v>
      </c>
      <c r="D2145" t="s">
        <v>9886</v>
      </c>
      <c r="E2145">
        <v>1</v>
      </c>
    </row>
    <row r="2146" spans="1:5" x14ac:dyDescent="0.25">
      <c r="A2146" t="s">
        <v>12018</v>
      </c>
      <c r="B2146" t="s">
        <v>77</v>
      </c>
      <c r="C2146" t="s">
        <v>210</v>
      </c>
      <c r="D2146" t="s">
        <v>9888</v>
      </c>
      <c r="E2146">
        <v>3</v>
      </c>
    </row>
    <row r="2147" spans="1:5" x14ac:dyDescent="0.25">
      <c r="A2147" t="s">
        <v>12019</v>
      </c>
      <c r="B2147" t="s">
        <v>77</v>
      </c>
      <c r="C2147" t="s">
        <v>212</v>
      </c>
      <c r="D2147" t="s">
        <v>9840</v>
      </c>
      <c r="E2147">
        <v>1</v>
      </c>
    </row>
    <row r="2148" spans="1:5" x14ac:dyDescent="0.25">
      <c r="A2148" t="s">
        <v>12020</v>
      </c>
      <c r="B2148" t="s">
        <v>77</v>
      </c>
      <c r="C2148" t="s">
        <v>212</v>
      </c>
      <c r="D2148" t="s">
        <v>9862</v>
      </c>
      <c r="E2148">
        <v>1</v>
      </c>
    </row>
    <row r="2149" spans="1:5" x14ac:dyDescent="0.25">
      <c r="A2149" t="s">
        <v>12021</v>
      </c>
      <c r="B2149" t="s">
        <v>77</v>
      </c>
      <c r="C2149" t="s">
        <v>212</v>
      </c>
      <c r="D2149" t="s">
        <v>9872</v>
      </c>
      <c r="E2149">
        <v>2</v>
      </c>
    </row>
    <row r="2150" spans="1:5" x14ac:dyDescent="0.25">
      <c r="A2150" t="s">
        <v>12022</v>
      </c>
      <c r="B2150" t="s">
        <v>77</v>
      </c>
      <c r="C2150" t="s">
        <v>212</v>
      </c>
      <c r="D2150" t="s">
        <v>9874</v>
      </c>
      <c r="E2150">
        <v>1</v>
      </c>
    </row>
    <row r="2151" spans="1:5" x14ac:dyDescent="0.25">
      <c r="A2151" t="s">
        <v>12023</v>
      </c>
      <c r="B2151" t="s">
        <v>77</v>
      </c>
      <c r="C2151" t="s">
        <v>212</v>
      </c>
      <c r="D2151" t="s">
        <v>9886</v>
      </c>
      <c r="E2151">
        <v>2</v>
      </c>
    </row>
    <row r="2152" spans="1:5" x14ac:dyDescent="0.25">
      <c r="A2152" t="s">
        <v>12024</v>
      </c>
      <c r="B2152" t="s">
        <v>77</v>
      </c>
      <c r="C2152" t="s">
        <v>212</v>
      </c>
      <c r="D2152" t="s">
        <v>9888</v>
      </c>
      <c r="E2152">
        <v>3</v>
      </c>
    </row>
    <row r="2153" spans="1:5" x14ac:dyDescent="0.25">
      <c r="A2153" t="s">
        <v>12025</v>
      </c>
      <c r="B2153" t="s">
        <v>77</v>
      </c>
      <c r="C2153" t="s">
        <v>212</v>
      </c>
      <c r="D2153" t="s">
        <v>9892</v>
      </c>
      <c r="E2153">
        <v>1</v>
      </c>
    </row>
    <row r="2154" spans="1:5" x14ac:dyDescent="0.25">
      <c r="A2154" t="s">
        <v>12026</v>
      </c>
      <c r="B2154" t="s">
        <v>77</v>
      </c>
      <c r="C2154" t="s">
        <v>212</v>
      </c>
      <c r="D2154" t="s">
        <v>9926</v>
      </c>
      <c r="E2154">
        <v>1</v>
      </c>
    </row>
    <row r="2155" spans="1:5" x14ac:dyDescent="0.25">
      <c r="A2155" t="s">
        <v>12027</v>
      </c>
      <c r="B2155" t="s">
        <v>77</v>
      </c>
      <c r="C2155" t="s">
        <v>213</v>
      </c>
      <c r="D2155" t="s">
        <v>9888</v>
      </c>
      <c r="E2155">
        <v>1</v>
      </c>
    </row>
    <row r="2156" spans="1:5" x14ac:dyDescent="0.25">
      <c r="A2156" t="s">
        <v>12028</v>
      </c>
      <c r="B2156" t="s">
        <v>77</v>
      </c>
      <c r="C2156" t="s">
        <v>215</v>
      </c>
      <c r="D2156" t="s">
        <v>9888</v>
      </c>
      <c r="E2156">
        <v>1</v>
      </c>
    </row>
    <row r="2157" spans="1:5" x14ac:dyDescent="0.25">
      <c r="A2157" t="s">
        <v>12029</v>
      </c>
      <c r="B2157" t="s">
        <v>77</v>
      </c>
      <c r="C2157" t="s">
        <v>216</v>
      </c>
      <c r="D2157" t="s">
        <v>9874</v>
      </c>
      <c r="E2157">
        <v>1</v>
      </c>
    </row>
    <row r="2158" spans="1:5" x14ac:dyDescent="0.25">
      <c r="A2158" t="s">
        <v>12030</v>
      </c>
      <c r="B2158" t="s">
        <v>77</v>
      </c>
      <c r="C2158" t="s">
        <v>216</v>
      </c>
      <c r="D2158" t="s">
        <v>9886</v>
      </c>
      <c r="E2158">
        <v>1</v>
      </c>
    </row>
    <row r="2159" spans="1:5" x14ac:dyDescent="0.25">
      <c r="A2159" t="s">
        <v>12031</v>
      </c>
      <c r="B2159" t="s">
        <v>77</v>
      </c>
      <c r="C2159" t="s">
        <v>216</v>
      </c>
      <c r="D2159" t="s">
        <v>9888</v>
      </c>
      <c r="E2159">
        <v>2</v>
      </c>
    </row>
    <row r="2160" spans="1:5" x14ac:dyDescent="0.25">
      <c r="A2160" t="s">
        <v>12032</v>
      </c>
      <c r="B2160" t="s">
        <v>77</v>
      </c>
      <c r="C2160" t="s">
        <v>218</v>
      </c>
      <c r="D2160" t="s">
        <v>9874</v>
      </c>
      <c r="E2160">
        <v>2</v>
      </c>
    </row>
    <row r="2161" spans="1:5" x14ac:dyDescent="0.25">
      <c r="A2161" t="s">
        <v>12033</v>
      </c>
      <c r="B2161" t="s">
        <v>77</v>
      </c>
      <c r="C2161" t="s">
        <v>218</v>
      </c>
      <c r="D2161" t="s">
        <v>9886</v>
      </c>
      <c r="E2161">
        <v>3</v>
      </c>
    </row>
    <row r="2162" spans="1:5" x14ac:dyDescent="0.25">
      <c r="A2162" t="s">
        <v>12034</v>
      </c>
      <c r="B2162" t="s">
        <v>77</v>
      </c>
      <c r="C2162" t="s">
        <v>218</v>
      </c>
      <c r="D2162" t="s">
        <v>9888</v>
      </c>
      <c r="E2162">
        <v>10</v>
      </c>
    </row>
    <row r="2163" spans="1:5" x14ac:dyDescent="0.25">
      <c r="A2163" t="s">
        <v>12035</v>
      </c>
      <c r="B2163" t="s">
        <v>77</v>
      </c>
      <c r="C2163" t="s">
        <v>220</v>
      </c>
      <c r="D2163" t="s">
        <v>9888</v>
      </c>
      <c r="E2163">
        <v>2</v>
      </c>
    </row>
    <row r="2164" spans="1:5" x14ac:dyDescent="0.25">
      <c r="A2164" t="s">
        <v>12036</v>
      </c>
      <c r="B2164" t="s">
        <v>77</v>
      </c>
      <c r="C2164" t="s">
        <v>226</v>
      </c>
      <c r="D2164" t="s">
        <v>9874</v>
      </c>
      <c r="E2164">
        <v>1</v>
      </c>
    </row>
    <row r="2165" spans="1:5" x14ac:dyDescent="0.25">
      <c r="A2165" t="s">
        <v>12037</v>
      </c>
      <c r="B2165" t="s">
        <v>77</v>
      </c>
      <c r="C2165" t="s">
        <v>226</v>
      </c>
      <c r="D2165" t="s">
        <v>9886</v>
      </c>
      <c r="E2165">
        <v>1</v>
      </c>
    </row>
    <row r="2166" spans="1:5" x14ac:dyDescent="0.25">
      <c r="A2166" t="s">
        <v>12038</v>
      </c>
      <c r="B2166" t="s">
        <v>77</v>
      </c>
      <c r="C2166" t="s">
        <v>226</v>
      </c>
      <c r="D2166" t="s">
        <v>9888</v>
      </c>
      <c r="E2166">
        <v>3</v>
      </c>
    </row>
    <row r="2167" spans="1:5" x14ac:dyDescent="0.25">
      <c r="A2167" t="s">
        <v>12039</v>
      </c>
      <c r="B2167" t="s">
        <v>77</v>
      </c>
      <c r="C2167" t="s">
        <v>227</v>
      </c>
      <c r="D2167" t="s">
        <v>9888</v>
      </c>
      <c r="E2167">
        <v>1</v>
      </c>
    </row>
    <row r="2168" spans="1:5" x14ac:dyDescent="0.25">
      <c r="A2168" t="s">
        <v>12040</v>
      </c>
      <c r="B2168" t="s">
        <v>77</v>
      </c>
      <c r="C2168" t="s">
        <v>229</v>
      </c>
      <c r="D2168" t="s">
        <v>9888</v>
      </c>
      <c r="E2168">
        <v>1</v>
      </c>
    </row>
    <row r="2169" spans="1:5" x14ac:dyDescent="0.25">
      <c r="A2169" t="s">
        <v>12041</v>
      </c>
      <c r="B2169" t="s">
        <v>77</v>
      </c>
      <c r="C2169" t="s">
        <v>230</v>
      </c>
      <c r="D2169" t="s">
        <v>9888</v>
      </c>
      <c r="E2169">
        <v>1</v>
      </c>
    </row>
    <row r="2170" spans="1:5" x14ac:dyDescent="0.25">
      <c r="A2170" t="s">
        <v>12042</v>
      </c>
      <c r="B2170" t="s">
        <v>77</v>
      </c>
      <c r="C2170" t="s">
        <v>232</v>
      </c>
      <c r="D2170" t="s">
        <v>9874</v>
      </c>
      <c r="E2170">
        <v>1</v>
      </c>
    </row>
    <row r="2171" spans="1:5" x14ac:dyDescent="0.25">
      <c r="A2171" t="s">
        <v>12043</v>
      </c>
      <c r="B2171" t="s">
        <v>77</v>
      </c>
      <c r="C2171" t="s">
        <v>232</v>
      </c>
      <c r="D2171" t="s">
        <v>9886</v>
      </c>
      <c r="E2171">
        <v>1</v>
      </c>
    </row>
    <row r="2172" spans="1:5" x14ac:dyDescent="0.25">
      <c r="A2172" t="s">
        <v>12044</v>
      </c>
      <c r="B2172" t="s">
        <v>77</v>
      </c>
      <c r="C2172" t="s">
        <v>232</v>
      </c>
      <c r="D2172" t="s">
        <v>9888</v>
      </c>
      <c r="E2172">
        <v>1</v>
      </c>
    </row>
    <row r="2173" spans="1:5" x14ac:dyDescent="0.25">
      <c r="A2173" t="s">
        <v>12045</v>
      </c>
      <c r="B2173" t="s">
        <v>77</v>
      </c>
      <c r="C2173" t="s">
        <v>234</v>
      </c>
      <c r="D2173" t="s">
        <v>9874</v>
      </c>
      <c r="E2173">
        <v>2</v>
      </c>
    </row>
    <row r="2174" spans="1:5" x14ac:dyDescent="0.25">
      <c r="A2174" t="s">
        <v>12046</v>
      </c>
      <c r="B2174" t="s">
        <v>77</v>
      </c>
      <c r="C2174" t="s">
        <v>234</v>
      </c>
      <c r="D2174" t="s">
        <v>9886</v>
      </c>
      <c r="E2174">
        <v>2</v>
      </c>
    </row>
    <row r="2175" spans="1:5" x14ac:dyDescent="0.25">
      <c r="A2175" t="s">
        <v>12047</v>
      </c>
      <c r="B2175" t="s">
        <v>77</v>
      </c>
      <c r="C2175" t="s">
        <v>234</v>
      </c>
      <c r="D2175" t="s">
        <v>9888</v>
      </c>
      <c r="E2175">
        <v>4</v>
      </c>
    </row>
    <row r="2176" spans="1:5" x14ac:dyDescent="0.25">
      <c r="A2176" t="s">
        <v>12048</v>
      </c>
      <c r="B2176" t="s">
        <v>77</v>
      </c>
      <c r="C2176" t="s">
        <v>237</v>
      </c>
      <c r="D2176" t="s">
        <v>9874</v>
      </c>
      <c r="E2176">
        <v>1</v>
      </c>
    </row>
    <row r="2177" spans="1:5" x14ac:dyDescent="0.25">
      <c r="A2177" t="s">
        <v>12049</v>
      </c>
      <c r="B2177" t="s">
        <v>77</v>
      </c>
      <c r="C2177" t="s">
        <v>237</v>
      </c>
      <c r="D2177" t="s">
        <v>9886</v>
      </c>
      <c r="E2177">
        <v>1</v>
      </c>
    </row>
    <row r="2178" spans="1:5" x14ac:dyDescent="0.25">
      <c r="A2178" t="s">
        <v>12050</v>
      </c>
      <c r="B2178" t="s">
        <v>77</v>
      </c>
      <c r="C2178" t="s">
        <v>237</v>
      </c>
      <c r="D2178" t="s">
        <v>9888</v>
      </c>
      <c r="E2178">
        <v>2</v>
      </c>
    </row>
    <row r="2179" spans="1:5" x14ac:dyDescent="0.25">
      <c r="A2179" t="s">
        <v>12051</v>
      </c>
      <c r="B2179" t="s">
        <v>77</v>
      </c>
      <c r="C2179" t="s">
        <v>240</v>
      </c>
      <c r="D2179" t="s">
        <v>9874</v>
      </c>
      <c r="E2179">
        <v>1</v>
      </c>
    </row>
    <row r="2180" spans="1:5" x14ac:dyDescent="0.25">
      <c r="A2180" t="s">
        <v>12052</v>
      </c>
      <c r="B2180" t="s">
        <v>77</v>
      </c>
      <c r="C2180" t="s">
        <v>240</v>
      </c>
      <c r="D2180" t="s">
        <v>9886</v>
      </c>
      <c r="E2180">
        <v>1</v>
      </c>
    </row>
    <row r="2181" spans="1:5" x14ac:dyDescent="0.25">
      <c r="A2181" t="s">
        <v>12053</v>
      </c>
      <c r="B2181" t="s">
        <v>77</v>
      </c>
      <c r="C2181" t="s">
        <v>240</v>
      </c>
      <c r="D2181" t="s">
        <v>9888</v>
      </c>
      <c r="E2181">
        <v>1</v>
      </c>
    </row>
    <row r="2182" spans="1:5" x14ac:dyDescent="0.25">
      <c r="A2182" t="s">
        <v>12054</v>
      </c>
      <c r="B2182" t="s">
        <v>77</v>
      </c>
      <c r="C2182" t="s">
        <v>242</v>
      </c>
      <c r="D2182" t="s">
        <v>9888</v>
      </c>
      <c r="E2182">
        <v>4</v>
      </c>
    </row>
    <row r="2183" spans="1:5" x14ac:dyDescent="0.25">
      <c r="A2183" t="s">
        <v>12055</v>
      </c>
      <c r="B2183" t="s">
        <v>75</v>
      </c>
      <c r="C2183" t="s">
        <v>92</v>
      </c>
      <c r="D2183" t="s">
        <v>9836</v>
      </c>
      <c r="E2183">
        <v>13</v>
      </c>
    </row>
    <row r="2184" spans="1:5" x14ac:dyDescent="0.25">
      <c r="A2184" t="s">
        <v>12056</v>
      </c>
      <c r="B2184" t="s">
        <v>75</v>
      </c>
      <c r="C2184" t="s">
        <v>92</v>
      </c>
      <c r="D2184" t="s">
        <v>9838</v>
      </c>
      <c r="E2184">
        <v>1</v>
      </c>
    </row>
    <row r="2185" spans="1:5" x14ac:dyDescent="0.25">
      <c r="A2185" t="s">
        <v>12057</v>
      </c>
      <c r="B2185" t="s">
        <v>75</v>
      </c>
      <c r="C2185" t="s">
        <v>92</v>
      </c>
      <c r="D2185" t="s">
        <v>9840</v>
      </c>
      <c r="E2185">
        <v>59</v>
      </c>
    </row>
    <row r="2186" spans="1:5" x14ac:dyDescent="0.25">
      <c r="A2186" t="s">
        <v>12058</v>
      </c>
      <c r="B2186" t="s">
        <v>75</v>
      </c>
      <c r="C2186" t="s">
        <v>92</v>
      </c>
      <c r="D2186" t="s">
        <v>9842</v>
      </c>
      <c r="E2186">
        <v>1</v>
      </c>
    </row>
    <row r="2187" spans="1:5" x14ac:dyDescent="0.25">
      <c r="A2187" t="s">
        <v>12059</v>
      </c>
      <c r="B2187" t="s">
        <v>75</v>
      </c>
      <c r="C2187" t="s">
        <v>92</v>
      </c>
      <c r="D2187" t="s">
        <v>9844</v>
      </c>
      <c r="E2187">
        <v>29</v>
      </c>
    </row>
    <row r="2188" spans="1:5" x14ac:dyDescent="0.25">
      <c r="A2188" t="s">
        <v>12060</v>
      </c>
      <c r="B2188" t="s">
        <v>75</v>
      </c>
      <c r="C2188" t="s">
        <v>92</v>
      </c>
      <c r="D2188" t="s">
        <v>9846</v>
      </c>
      <c r="E2188">
        <v>2</v>
      </c>
    </row>
    <row r="2189" spans="1:5" x14ac:dyDescent="0.25">
      <c r="A2189" t="s">
        <v>12061</v>
      </c>
      <c r="B2189" t="s">
        <v>75</v>
      </c>
      <c r="C2189" t="s">
        <v>92</v>
      </c>
      <c r="D2189" t="s">
        <v>9848</v>
      </c>
      <c r="E2189">
        <v>5</v>
      </c>
    </row>
    <row r="2190" spans="1:5" x14ac:dyDescent="0.25">
      <c r="A2190" t="s">
        <v>12062</v>
      </c>
      <c r="B2190" t="s">
        <v>75</v>
      </c>
      <c r="C2190" t="s">
        <v>92</v>
      </c>
      <c r="D2190" t="s">
        <v>9850</v>
      </c>
      <c r="E2190">
        <v>6</v>
      </c>
    </row>
    <row r="2191" spans="1:5" x14ac:dyDescent="0.25">
      <c r="A2191" t="s">
        <v>12063</v>
      </c>
      <c r="B2191" t="s">
        <v>75</v>
      </c>
      <c r="C2191" t="s">
        <v>92</v>
      </c>
      <c r="D2191" t="s">
        <v>9854</v>
      </c>
      <c r="E2191">
        <v>139</v>
      </c>
    </row>
    <row r="2192" spans="1:5" x14ac:dyDescent="0.25">
      <c r="A2192" t="s">
        <v>12064</v>
      </c>
      <c r="B2192" t="s">
        <v>75</v>
      </c>
      <c r="C2192" t="s">
        <v>92</v>
      </c>
      <c r="D2192" t="s">
        <v>9856</v>
      </c>
      <c r="E2192">
        <v>15</v>
      </c>
    </row>
    <row r="2193" spans="1:5" x14ac:dyDescent="0.25">
      <c r="A2193" t="s">
        <v>12065</v>
      </c>
      <c r="B2193" t="s">
        <v>75</v>
      </c>
      <c r="C2193" t="s">
        <v>92</v>
      </c>
      <c r="D2193" t="s">
        <v>9858</v>
      </c>
      <c r="E2193">
        <v>13</v>
      </c>
    </row>
    <row r="2194" spans="1:5" x14ac:dyDescent="0.25">
      <c r="A2194" t="s">
        <v>12066</v>
      </c>
      <c r="B2194" t="s">
        <v>75</v>
      </c>
      <c r="C2194" t="s">
        <v>92</v>
      </c>
      <c r="D2194" t="s">
        <v>9860</v>
      </c>
      <c r="E2194">
        <v>39</v>
      </c>
    </row>
    <row r="2195" spans="1:5" x14ac:dyDescent="0.25">
      <c r="A2195" t="s">
        <v>12067</v>
      </c>
      <c r="B2195" t="s">
        <v>75</v>
      </c>
      <c r="C2195" t="s">
        <v>92</v>
      </c>
      <c r="D2195" t="s">
        <v>9862</v>
      </c>
      <c r="E2195">
        <v>56</v>
      </c>
    </row>
    <row r="2196" spans="1:5" x14ac:dyDescent="0.25">
      <c r="A2196" t="s">
        <v>12068</v>
      </c>
      <c r="B2196" t="s">
        <v>75</v>
      </c>
      <c r="C2196" t="s">
        <v>92</v>
      </c>
      <c r="D2196" t="s">
        <v>9864</v>
      </c>
      <c r="E2196">
        <v>3</v>
      </c>
    </row>
    <row r="2197" spans="1:5" x14ac:dyDescent="0.25">
      <c r="A2197" t="s">
        <v>12069</v>
      </c>
      <c r="B2197" t="s">
        <v>75</v>
      </c>
      <c r="C2197" t="s">
        <v>92</v>
      </c>
      <c r="D2197" t="s">
        <v>9866</v>
      </c>
      <c r="E2197">
        <v>11</v>
      </c>
    </row>
    <row r="2198" spans="1:5" x14ac:dyDescent="0.25">
      <c r="A2198" t="s">
        <v>12070</v>
      </c>
      <c r="B2198" t="s">
        <v>75</v>
      </c>
      <c r="C2198" t="s">
        <v>92</v>
      </c>
      <c r="D2198" t="s">
        <v>9868</v>
      </c>
      <c r="E2198">
        <v>10</v>
      </c>
    </row>
    <row r="2199" spans="1:5" x14ac:dyDescent="0.25">
      <c r="A2199" t="s">
        <v>12071</v>
      </c>
      <c r="B2199" t="s">
        <v>75</v>
      </c>
      <c r="C2199" t="s">
        <v>92</v>
      </c>
      <c r="D2199" t="s">
        <v>9870</v>
      </c>
      <c r="E2199">
        <v>12</v>
      </c>
    </row>
    <row r="2200" spans="1:5" x14ac:dyDescent="0.25">
      <c r="A2200" t="s">
        <v>12072</v>
      </c>
      <c r="B2200" t="s">
        <v>75</v>
      </c>
      <c r="C2200" t="s">
        <v>92</v>
      </c>
      <c r="D2200" t="s">
        <v>9872</v>
      </c>
      <c r="E2200">
        <v>396</v>
      </c>
    </row>
    <row r="2201" spans="1:5" x14ac:dyDescent="0.25">
      <c r="A2201" t="s">
        <v>12073</v>
      </c>
      <c r="B2201" t="s">
        <v>75</v>
      </c>
      <c r="C2201" t="s">
        <v>92</v>
      </c>
      <c r="D2201" t="s">
        <v>9874</v>
      </c>
      <c r="E2201">
        <v>5609</v>
      </c>
    </row>
    <row r="2202" spans="1:5" x14ac:dyDescent="0.25">
      <c r="A2202" t="s">
        <v>12074</v>
      </c>
      <c r="B2202" t="s">
        <v>75</v>
      </c>
      <c r="C2202" t="s">
        <v>92</v>
      </c>
      <c r="D2202" t="s">
        <v>9878</v>
      </c>
      <c r="E2202">
        <v>41</v>
      </c>
    </row>
    <row r="2203" spans="1:5" x14ac:dyDescent="0.25">
      <c r="A2203" t="s">
        <v>12075</v>
      </c>
      <c r="B2203" t="s">
        <v>75</v>
      </c>
      <c r="C2203" t="s">
        <v>92</v>
      </c>
      <c r="D2203" t="s">
        <v>9880</v>
      </c>
      <c r="E2203">
        <v>43</v>
      </c>
    </row>
    <row r="2204" spans="1:5" x14ac:dyDescent="0.25">
      <c r="A2204" t="s">
        <v>12076</v>
      </c>
      <c r="B2204" t="s">
        <v>75</v>
      </c>
      <c r="C2204" t="s">
        <v>92</v>
      </c>
      <c r="D2204" t="s">
        <v>9882</v>
      </c>
      <c r="E2204">
        <v>1</v>
      </c>
    </row>
    <row r="2205" spans="1:5" x14ac:dyDescent="0.25">
      <c r="A2205" t="s">
        <v>12077</v>
      </c>
      <c r="B2205" t="s">
        <v>75</v>
      </c>
      <c r="C2205" t="s">
        <v>92</v>
      </c>
      <c r="D2205" t="s">
        <v>9884</v>
      </c>
      <c r="E2205">
        <v>16</v>
      </c>
    </row>
    <row r="2206" spans="1:5" x14ac:dyDescent="0.25">
      <c r="A2206" t="s">
        <v>12078</v>
      </c>
      <c r="B2206" t="s">
        <v>75</v>
      </c>
      <c r="C2206" t="s">
        <v>92</v>
      </c>
      <c r="D2206" t="s">
        <v>9886</v>
      </c>
      <c r="E2206">
        <v>6254</v>
      </c>
    </row>
    <row r="2207" spans="1:5" x14ac:dyDescent="0.25">
      <c r="A2207" t="s">
        <v>12079</v>
      </c>
      <c r="B2207" t="s">
        <v>75</v>
      </c>
      <c r="C2207" t="s">
        <v>92</v>
      </c>
      <c r="D2207" t="s">
        <v>9888</v>
      </c>
      <c r="E2207">
        <v>23518</v>
      </c>
    </row>
    <row r="2208" spans="1:5" x14ac:dyDescent="0.25">
      <c r="A2208" t="s">
        <v>12080</v>
      </c>
      <c r="B2208" t="s">
        <v>75</v>
      </c>
      <c r="C2208" t="s">
        <v>92</v>
      </c>
      <c r="D2208" t="s">
        <v>9890</v>
      </c>
      <c r="E2208">
        <v>1</v>
      </c>
    </row>
    <row r="2209" spans="1:5" x14ac:dyDescent="0.25">
      <c r="A2209" t="s">
        <v>12081</v>
      </c>
      <c r="B2209" t="s">
        <v>75</v>
      </c>
      <c r="C2209" t="s">
        <v>92</v>
      </c>
      <c r="D2209" t="s">
        <v>9892</v>
      </c>
      <c r="E2209">
        <v>76</v>
      </c>
    </row>
    <row r="2210" spans="1:5" x14ac:dyDescent="0.25">
      <c r="A2210" t="s">
        <v>12082</v>
      </c>
      <c r="B2210" t="s">
        <v>75</v>
      </c>
      <c r="C2210" t="s">
        <v>92</v>
      </c>
      <c r="D2210" t="s">
        <v>9894</v>
      </c>
      <c r="E2210">
        <v>30</v>
      </c>
    </row>
    <row r="2211" spans="1:5" x14ac:dyDescent="0.25">
      <c r="A2211" t="s">
        <v>12083</v>
      </c>
      <c r="B2211" t="s">
        <v>75</v>
      </c>
      <c r="C2211" t="s">
        <v>92</v>
      </c>
      <c r="D2211" t="s">
        <v>9896</v>
      </c>
      <c r="E2211">
        <v>1</v>
      </c>
    </row>
    <row r="2212" spans="1:5" x14ac:dyDescent="0.25">
      <c r="A2212" t="s">
        <v>12084</v>
      </c>
      <c r="B2212" t="s">
        <v>75</v>
      </c>
      <c r="C2212" t="s">
        <v>92</v>
      </c>
      <c r="D2212" t="s">
        <v>9898</v>
      </c>
      <c r="E2212">
        <v>1</v>
      </c>
    </row>
    <row r="2213" spans="1:5" x14ac:dyDescent="0.25">
      <c r="A2213" t="s">
        <v>12085</v>
      </c>
      <c r="B2213" t="s">
        <v>75</v>
      </c>
      <c r="C2213" t="s">
        <v>92</v>
      </c>
      <c r="D2213" t="s">
        <v>9900</v>
      </c>
      <c r="E2213">
        <v>1</v>
      </c>
    </row>
    <row r="2214" spans="1:5" x14ac:dyDescent="0.25">
      <c r="A2214" t="s">
        <v>12086</v>
      </c>
      <c r="B2214" t="s">
        <v>75</v>
      </c>
      <c r="C2214" t="s">
        <v>92</v>
      </c>
      <c r="D2214" t="s">
        <v>9902</v>
      </c>
      <c r="E2214">
        <v>13</v>
      </c>
    </row>
    <row r="2215" spans="1:5" x14ac:dyDescent="0.25">
      <c r="A2215" t="s">
        <v>12087</v>
      </c>
      <c r="B2215" t="s">
        <v>75</v>
      </c>
      <c r="C2215" t="s">
        <v>92</v>
      </c>
      <c r="D2215" t="s">
        <v>9904</v>
      </c>
      <c r="E2215">
        <v>4</v>
      </c>
    </row>
    <row r="2216" spans="1:5" x14ac:dyDescent="0.25">
      <c r="A2216" t="s">
        <v>12088</v>
      </c>
      <c r="B2216" t="s">
        <v>75</v>
      </c>
      <c r="C2216" t="s">
        <v>92</v>
      </c>
      <c r="D2216" t="s">
        <v>9906</v>
      </c>
      <c r="E2216">
        <v>10</v>
      </c>
    </row>
    <row r="2217" spans="1:5" x14ac:dyDescent="0.25">
      <c r="A2217" t="s">
        <v>12089</v>
      </c>
      <c r="B2217" t="s">
        <v>75</v>
      </c>
      <c r="C2217" t="s">
        <v>92</v>
      </c>
      <c r="D2217" t="s">
        <v>9908</v>
      </c>
      <c r="E2217">
        <v>2</v>
      </c>
    </row>
    <row r="2218" spans="1:5" x14ac:dyDescent="0.25">
      <c r="A2218" t="s">
        <v>12090</v>
      </c>
      <c r="B2218" t="s">
        <v>75</v>
      </c>
      <c r="C2218" t="s">
        <v>92</v>
      </c>
      <c r="D2218" t="s">
        <v>9910</v>
      </c>
      <c r="E2218">
        <v>38</v>
      </c>
    </row>
    <row r="2219" spans="1:5" x14ac:dyDescent="0.25">
      <c r="A2219" t="s">
        <v>12091</v>
      </c>
      <c r="B2219" t="s">
        <v>75</v>
      </c>
      <c r="C2219" t="s">
        <v>92</v>
      </c>
      <c r="D2219" t="s">
        <v>9912</v>
      </c>
      <c r="E2219">
        <v>28</v>
      </c>
    </row>
    <row r="2220" spans="1:5" x14ac:dyDescent="0.25">
      <c r="A2220" t="s">
        <v>12092</v>
      </c>
      <c r="B2220" t="s">
        <v>75</v>
      </c>
      <c r="C2220" t="s">
        <v>92</v>
      </c>
      <c r="D2220" t="s">
        <v>9914</v>
      </c>
      <c r="E2220">
        <v>76</v>
      </c>
    </row>
    <row r="2221" spans="1:5" x14ac:dyDescent="0.25">
      <c r="A2221" t="s">
        <v>12093</v>
      </c>
      <c r="B2221" t="s">
        <v>75</v>
      </c>
      <c r="C2221" t="s">
        <v>92</v>
      </c>
      <c r="D2221" t="s">
        <v>9916</v>
      </c>
      <c r="E2221">
        <v>7</v>
      </c>
    </row>
    <row r="2222" spans="1:5" x14ac:dyDescent="0.25">
      <c r="A2222" t="s">
        <v>12094</v>
      </c>
      <c r="B2222" t="s">
        <v>75</v>
      </c>
      <c r="C2222" t="s">
        <v>92</v>
      </c>
      <c r="D2222" t="s">
        <v>9918</v>
      </c>
      <c r="E2222">
        <v>42</v>
      </c>
    </row>
    <row r="2223" spans="1:5" x14ac:dyDescent="0.25">
      <c r="A2223" t="s">
        <v>12095</v>
      </c>
      <c r="B2223" t="s">
        <v>75</v>
      </c>
      <c r="C2223" t="s">
        <v>92</v>
      </c>
      <c r="D2223" t="s">
        <v>9920</v>
      </c>
      <c r="E2223">
        <v>2</v>
      </c>
    </row>
    <row r="2224" spans="1:5" x14ac:dyDescent="0.25">
      <c r="A2224" t="s">
        <v>12096</v>
      </c>
      <c r="B2224" t="s">
        <v>75</v>
      </c>
      <c r="C2224" t="s">
        <v>92</v>
      </c>
      <c r="D2224" t="s">
        <v>9926</v>
      </c>
      <c r="E2224">
        <v>181</v>
      </c>
    </row>
    <row r="2225" spans="1:5" x14ac:dyDescent="0.25">
      <c r="A2225" t="s">
        <v>12097</v>
      </c>
      <c r="B2225" t="s">
        <v>75</v>
      </c>
      <c r="C2225" t="s">
        <v>92</v>
      </c>
      <c r="D2225" t="s">
        <v>9928</v>
      </c>
      <c r="E2225">
        <v>1</v>
      </c>
    </row>
    <row r="2226" spans="1:5" x14ac:dyDescent="0.25">
      <c r="A2226" t="s">
        <v>12098</v>
      </c>
      <c r="B2226" t="s">
        <v>75</v>
      </c>
      <c r="C2226" t="s">
        <v>93</v>
      </c>
      <c r="D2226" t="s">
        <v>9874</v>
      </c>
      <c r="E2226">
        <v>23</v>
      </c>
    </row>
    <row r="2227" spans="1:5" x14ac:dyDescent="0.25">
      <c r="A2227" t="s">
        <v>12099</v>
      </c>
      <c r="B2227" t="s">
        <v>75</v>
      </c>
      <c r="C2227" t="s">
        <v>93</v>
      </c>
      <c r="D2227" t="s">
        <v>9886</v>
      </c>
      <c r="E2227">
        <v>23</v>
      </c>
    </row>
    <row r="2228" spans="1:5" x14ac:dyDescent="0.25">
      <c r="A2228" t="s">
        <v>12100</v>
      </c>
      <c r="B2228" t="s">
        <v>75</v>
      </c>
      <c r="C2228" t="s">
        <v>93</v>
      </c>
      <c r="D2228" t="s">
        <v>9888</v>
      </c>
      <c r="E2228">
        <v>87</v>
      </c>
    </row>
    <row r="2229" spans="1:5" x14ac:dyDescent="0.25">
      <c r="A2229" t="s">
        <v>12101</v>
      </c>
      <c r="B2229" t="s">
        <v>75</v>
      </c>
      <c r="C2229" t="s">
        <v>94</v>
      </c>
      <c r="D2229" t="s">
        <v>9844</v>
      </c>
      <c r="E2229">
        <v>1</v>
      </c>
    </row>
    <row r="2230" spans="1:5" x14ac:dyDescent="0.25">
      <c r="A2230" t="s">
        <v>12102</v>
      </c>
      <c r="B2230" t="s">
        <v>75</v>
      </c>
      <c r="C2230" t="s">
        <v>94</v>
      </c>
      <c r="D2230" t="s">
        <v>9872</v>
      </c>
      <c r="E2230">
        <v>1</v>
      </c>
    </row>
    <row r="2231" spans="1:5" x14ac:dyDescent="0.25">
      <c r="A2231" t="s">
        <v>12103</v>
      </c>
      <c r="B2231" t="s">
        <v>75</v>
      </c>
      <c r="C2231" t="s">
        <v>94</v>
      </c>
      <c r="D2231" t="s">
        <v>9874</v>
      </c>
      <c r="E2231">
        <v>40</v>
      </c>
    </row>
    <row r="2232" spans="1:5" x14ac:dyDescent="0.25">
      <c r="A2232" t="s">
        <v>12104</v>
      </c>
      <c r="B2232" t="s">
        <v>75</v>
      </c>
      <c r="C2232" t="s">
        <v>94</v>
      </c>
      <c r="D2232" t="s">
        <v>9886</v>
      </c>
      <c r="E2232">
        <v>45</v>
      </c>
    </row>
    <row r="2233" spans="1:5" x14ac:dyDescent="0.25">
      <c r="A2233" t="s">
        <v>12105</v>
      </c>
      <c r="B2233" t="s">
        <v>75</v>
      </c>
      <c r="C2233" t="s">
        <v>94</v>
      </c>
      <c r="D2233" t="s">
        <v>9888</v>
      </c>
      <c r="E2233">
        <v>166</v>
      </c>
    </row>
    <row r="2234" spans="1:5" x14ac:dyDescent="0.25">
      <c r="A2234" t="s">
        <v>12106</v>
      </c>
      <c r="B2234" t="s">
        <v>75</v>
      </c>
      <c r="C2234" t="s">
        <v>94</v>
      </c>
      <c r="D2234" t="s">
        <v>9926</v>
      </c>
      <c r="E2234">
        <v>1</v>
      </c>
    </row>
    <row r="2235" spans="1:5" x14ac:dyDescent="0.25">
      <c r="A2235" t="s">
        <v>16244</v>
      </c>
      <c r="B2235" t="s">
        <v>75</v>
      </c>
      <c r="C2235" t="s">
        <v>95</v>
      </c>
      <c r="D2235" t="s">
        <v>9836</v>
      </c>
      <c r="E2235">
        <v>1</v>
      </c>
    </row>
    <row r="2236" spans="1:5" x14ac:dyDescent="0.25">
      <c r="A2236" t="s">
        <v>16245</v>
      </c>
      <c r="B2236" t="s">
        <v>75</v>
      </c>
      <c r="C2236" t="s">
        <v>95</v>
      </c>
      <c r="D2236" t="s">
        <v>9860</v>
      </c>
      <c r="E2236">
        <v>1</v>
      </c>
    </row>
    <row r="2237" spans="1:5" x14ac:dyDescent="0.25">
      <c r="A2237" t="s">
        <v>16246</v>
      </c>
      <c r="B2237" t="s">
        <v>75</v>
      </c>
      <c r="C2237" t="s">
        <v>95</v>
      </c>
      <c r="D2237" t="s">
        <v>9868</v>
      </c>
      <c r="E2237">
        <v>1</v>
      </c>
    </row>
    <row r="2238" spans="1:5" x14ac:dyDescent="0.25">
      <c r="A2238" t="s">
        <v>16247</v>
      </c>
      <c r="B2238" t="s">
        <v>75</v>
      </c>
      <c r="C2238" t="s">
        <v>95</v>
      </c>
      <c r="D2238" t="s">
        <v>9870</v>
      </c>
      <c r="E2238">
        <v>1</v>
      </c>
    </row>
    <row r="2239" spans="1:5" x14ac:dyDescent="0.25">
      <c r="A2239" t="s">
        <v>16248</v>
      </c>
      <c r="B2239" t="s">
        <v>75</v>
      </c>
      <c r="C2239" t="s">
        <v>95</v>
      </c>
      <c r="D2239" t="s">
        <v>9872</v>
      </c>
      <c r="E2239">
        <v>1</v>
      </c>
    </row>
    <row r="2240" spans="1:5" x14ac:dyDescent="0.25">
      <c r="A2240" t="s">
        <v>12107</v>
      </c>
      <c r="B2240" t="s">
        <v>75</v>
      </c>
      <c r="C2240" t="s">
        <v>95</v>
      </c>
      <c r="D2240" t="s">
        <v>9874</v>
      </c>
      <c r="E2240">
        <v>28</v>
      </c>
    </row>
    <row r="2241" spans="1:5" x14ac:dyDescent="0.25">
      <c r="A2241" t="s">
        <v>16249</v>
      </c>
      <c r="B2241" t="s">
        <v>75</v>
      </c>
      <c r="C2241" t="s">
        <v>95</v>
      </c>
      <c r="D2241" t="s">
        <v>9878</v>
      </c>
      <c r="E2241">
        <v>1</v>
      </c>
    </row>
    <row r="2242" spans="1:5" x14ac:dyDescent="0.25">
      <c r="A2242" t="s">
        <v>16250</v>
      </c>
      <c r="B2242" t="s">
        <v>75</v>
      </c>
      <c r="C2242" t="s">
        <v>95</v>
      </c>
      <c r="D2242" t="s">
        <v>9880</v>
      </c>
      <c r="E2242">
        <v>1</v>
      </c>
    </row>
    <row r="2243" spans="1:5" x14ac:dyDescent="0.25">
      <c r="A2243" t="s">
        <v>12108</v>
      </c>
      <c r="B2243" t="s">
        <v>75</v>
      </c>
      <c r="C2243" t="s">
        <v>95</v>
      </c>
      <c r="D2243" t="s">
        <v>9886</v>
      </c>
      <c r="E2243">
        <v>30</v>
      </c>
    </row>
    <row r="2244" spans="1:5" x14ac:dyDescent="0.25">
      <c r="A2244" t="s">
        <v>12109</v>
      </c>
      <c r="B2244" t="s">
        <v>75</v>
      </c>
      <c r="C2244" t="s">
        <v>95</v>
      </c>
      <c r="D2244" t="s">
        <v>9888</v>
      </c>
      <c r="E2244">
        <v>70</v>
      </c>
    </row>
    <row r="2245" spans="1:5" x14ac:dyDescent="0.25">
      <c r="A2245" t="s">
        <v>16251</v>
      </c>
      <c r="B2245" t="s">
        <v>75</v>
      </c>
      <c r="C2245" t="s">
        <v>95</v>
      </c>
      <c r="D2245" t="s">
        <v>9914</v>
      </c>
      <c r="E2245">
        <v>1</v>
      </c>
    </row>
    <row r="2246" spans="1:5" x14ac:dyDescent="0.25">
      <c r="A2246" t="s">
        <v>16252</v>
      </c>
      <c r="B2246" t="s">
        <v>75</v>
      </c>
      <c r="C2246" t="s">
        <v>95</v>
      </c>
      <c r="D2246" t="s">
        <v>9926</v>
      </c>
      <c r="E2246">
        <v>1</v>
      </c>
    </row>
    <row r="2247" spans="1:5" x14ac:dyDescent="0.25">
      <c r="A2247" t="s">
        <v>12110</v>
      </c>
      <c r="B2247" t="s">
        <v>75</v>
      </c>
      <c r="C2247" t="s">
        <v>96</v>
      </c>
      <c r="D2247" t="s">
        <v>9840</v>
      </c>
      <c r="E2247">
        <v>1</v>
      </c>
    </row>
    <row r="2248" spans="1:5" x14ac:dyDescent="0.25">
      <c r="A2248" t="s">
        <v>12111</v>
      </c>
      <c r="B2248" t="s">
        <v>75</v>
      </c>
      <c r="C2248" t="s">
        <v>96</v>
      </c>
      <c r="D2248" t="s">
        <v>9854</v>
      </c>
      <c r="E2248">
        <v>1</v>
      </c>
    </row>
    <row r="2249" spans="1:5" x14ac:dyDescent="0.25">
      <c r="A2249" t="s">
        <v>12112</v>
      </c>
      <c r="B2249" t="s">
        <v>75</v>
      </c>
      <c r="C2249" t="s">
        <v>96</v>
      </c>
      <c r="D2249" t="s">
        <v>9866</v>
      </c>
      <c r="E2249">
        <v>1</v>
      </c>
    </row>
    <row r="2250" spans="1:5" x14ac:dyDescent="0.25">
      <c r="A2250" t="s">
        <v>12113</v>
      </c>
      <c r="B2250" t="s">
        <v>75</v>
      </c>
      <c r="C2250" t="s">
        <v>96</v>
      </c>
      <c r="D2250" t="s">
        <v>9872</v>
      </c>
      <c r="E2250">
        <v>3</v>
      </c>
    </row>
    <row r="2251" spans="1:5" x14ac:dyDescent="0.25">
      <c r="A2251" t="s">
        <v>12114</v>
      </c>
      <c r="B2251" t="s">
        <v>75</v>
      </c>
      <c r="C2251" t="s">
        <v>96</v>
      </c>
      <c r="D2251" t="s">
        <v>9874</v>
      </c>
      <c r="E2251">
        <v>17</v>
      </c>
    </row>
    <row r="2252" spans="1:5" x14ac:dyDescent="0.25">
      <c r="A2252" t="s">
        <v>12115</v>
      </c>
      <c r="B2252" t="s">
        <v>75</v>
      </c>
      <c r="C2252" t="s">
        <v>96</v>
      </c>
      <c r="D2252" t="s">
        <v>9886</v>
      </c>
      <c r="E2252">
        <v>20</v>
      </c>
    </row>
    <row r="2253" spans="1:5" x14ac:dyDescent="0.25">
      <c r="A2253" t="s">
        <v>12116</v>
      </c>
      <c r="B2253" t="s">
        <v>75</v>
      </c>
      <c r="C2253" t="s">
        <v>96</v>
      </c>
      <c r="D2253" t="s">
        <v>9888</v>
      </c>
      <c r="E2253">
        <v>88</v>
      </c>
    </row>
    <row r="2254" spans="1:5" x14ac:dyDescent="0.25">
      <c r="A2254" t="s">
        <v>12117</v>
      </c>
      <c r="B2254" t="s">
        <v>75</v>
      </c>
      <c r="C2254" t="s">
        <v>96</v>
      </c>
      <c r="D2254" t="s">
        <v>9926</v>
      </c>
      <c r="E2254">
        <v>1</v>
      </c>
    </row>
    <row r="2255" spans="1:5" x14ac:dyDescent="0.25">
      <c r="A2255" t="s">
        <v>12118</v>
      </c>
      <c r="B2255" t="s">
        <v>75</v>
      </c>
      <c r="C2255" t="s">
        <v>97</v>
      </c>
      <c r="D2255" t="s">
        <v>9844</v>
      </c>
      <c r="E2255">
        <v>1</v>
      </c>
    </row>
    <row r="2256" spans="1:5" x14ac:dyDescent="0.25">
      <c r="A2256" t="s">
        <v>12119</v>
      </c>
      <c r="B2256" t="s">
        <v>75</v>
      </c>
      <c r="C2256" t="s">
        <v>97</v>
      </c>
      <c r="D2256" t="s">
        <v>9872</v>
      </c>
      <c r="E2256">
        <v>1</v>
      </c>
    </row>
    <row r="2257" spans="1:5" x14ac:dyDescent="0.25">
      <c r="A2257" t="s">
        <v>12120</v>
      </c>
      <c r="B2257" t="s">
        <v>75</v>
      </c>
      <c r="C2257" t="s">
        <v>97</v>
      </c>
      <c r="D2257" t="s">
        <v>9874</v>
      </c>
      <c r="E2257">
        <v>9</v>
      </c>
    </row>
    <row r="2258" spans="1:5" x14ac:dyDescent="0.25">
      <c r="A2258" t="s">
        <v>12121</v>
      </c>
      <c r="B2258" t="s">
        <v>75</v>
      </c>
      <c r="C2258" t="s">
        <v>97</v>
      </c>
      <c r="D2258" t="s">
        <v>9886</v>
      </c>
      <c r="E2258">
        <v>9</v>
      </c>
    </row>
    <row r="2259" spans="1:5" x14ac:dyDescent="0.25">
      <c r="A2259" t="s">
        <v>12122</v>
      </c>
      <c r="B2259" t="s">
        <v>75</v>
      </c>
      <c r="C2259" t="s">
        <v>97</v>
      </c>
      <c r="D2259" t="s">
        <v>9888</v>
      </c>
      <c r="E2259">
        <v>68</v>
      </c>
    </row>
    <row r="2260" spans="1:5" x14ac:dyDescent="0.25">
      <c r="A2260" t="s">
        <v>12123</v>
      </c>
      <c r="B2260" t="s">
        <v>75</v>
      </c>
      <c r="C2260" t="s">
        <v>98</v>
      </c>
      <c r="D2260" t="s">
        <v>9840</v>
      </c>
      <c r="E2260">
        <v>1</v>
      </c>
    </row>
    <row r="2261" spans="1:5" x14ac:dyDescent="0.25">
      <c r="A2261" t="s">
        <v>12124</v>
      </c>
      <c r="B2261" t="s">
        <v>75</v>
      </c>
      <c r="C2261" t="s">
        <v>98</v>
      </c>
      <c r="D2261" t="s">
        <v>9850</v>
      </c>
      <c r="E2261">
        <v>1</v>
      </c>
    </row>
    <row r="2262" spans="1:5" x14ac:dyDescent="0.25">
      <c r="A2262" t="s">
        <v>12125</v>
      </c>
      <c r="B2262" t="s">
        <v>75</v>
      </c>
      <c r="C2262" t="s">
        <v>98</v>
      </c>
      <c r="D2262" t="s">
        <v>9854</v>
      </c>
      <c r="E2262">
        <v>1</v>
      </c>
    </row>
    <row r="2263" spans="1:5" x14ac:dyDescent="0.25">
      <c r="A2263" t="s">
        <v>12126</v>
      </c>
      <c r="B2263" t="s">
        <v>75</v>
      </c>
      <c r="C2263" t="s">
        <v>98</v>
      </c>
      <c r="D2263" t="s">
        <v>9862</v>
      </c>
      <c r="E2263">
        <v>1</v>
      </c>
    </row>
    <row r="2264" spans="1:5" x14ac:dyDescent="0.25">
      <c r="A2264" t="s">
        <v>12127</v>
      </c>
      <c r="B2264" t="s">
        <v>75</v>
      </c>
      <c r="C2264" t="s">
        <v>98</v>
      </c>
      <c r="D2264" t="s">
        <v>9872</v>
      </c>
      <c r="E2264">
        <v>3</v>
      </c>
    </row>
    <row r="2265" spans="1:5" x14ac:dyDescent="0.25">
      <c r="A2265" t="s">
        <v>12128</v>
      </c>
      <c r="B2265" t="s">
        <v>75</v>
      </c>
      <c r="C2265" t="s">
        <v>98</v>
      </c>
      <c r="D2265" t="s">
        <v>9874</v>
      </c>
      <c r="E2265">
        <v>25</v>
      </c>
    </row>
    <row r="2266" spans="1:5" x14ac:dyDescent="0.25">
      <c r="A2266" t="s">
        <v>12129</v>
      </c>
      <c r="B2266" t="s">
        <v>75</v>
      </c>
      <c r="C2266" t="s">
        <v>98</v>
      </c>
      <c r="D2266" t="s">
        <v>9880</v>
      </c>
      <c r="E2266">
        <v>1</v>
      </c>
    </row>
    <row r="2267" spans="1:5" x14ac:dyDescent="0.25">
      <c r="A2267" t="s">
        <v>12130</v>
      </c>
      <c r="B2267" t="s">
        <v>75</v>
      </c>
      <c r="C2267" t="s">
        <v>98</v>
      </c>
      <c r="D2267" t="s">
        <v>9886</v>
      </c>
      <c r="E2267">
        <v>30</v>
      </c>
    </row>
    <row r="2268" spans="1:5" x14ac:dyDescent="0.25">
      <c r="A2268" t="s">
        <v>12131</v>
      </c>
      <c r="B2268" t="s">
        <v>75</v>
      </c>
      <c r="C2268" t="s">
        <v>98</v>
      </c>
      <c r="D2268" t="s">
        <v>9888</v>
      </c>
      <c r="E2268">
        <v>117</v>
      </c>
    </row>
    <row r="2269" spans="1:5" x14ac:dyDescent="0.25">
      <c r="A2269" t="s">
        <v>12132</v>
      </c>
      <c r="B2269" t="s">
        <v>75</v>
      </c>
      <c r="C2269" t="s">
        <v>98</v>
      </c>
      <c r="D2269" t="s">
        <v>9892</v>
      </c>
      <c r="E2269">
        <v>3</v>
      </c>
    </row>
    <row r="2270" spans="1:5" x14ac:dyDescent="0.25">
      <c r="A2270" t="s">
        <v>12133</v>
      </c>
      <c r="B2270" t="s">
        <v>75</v>
      </c>
      <c r="C2270" t="s">
        <v>98</v>
      </c>
      <c r="D2270" t="s">
        <v>9910</v>
      </c>
      <c r="E2270">
        <v>1</v>
      </c>
    </row>
    <row r="2271" spans="1:5" x14ac:dyDescent="0.25">
      <c r="A2271" t="s">
        <v>12134</v>
      </c>
      <c r="B2271" t="s">
        <v>75</v>
      </c>
      <c r="C2271" t="s">
        <v>98</v>
      </c>
      <c r="D2271" t="s">
        <v>9912</v>
      </c>
      <c r="E2271">
        <v>2</v>
      </c>
    </row>
    <row r="2272" spans="1:5" x14ac:dyDescent="0.25">
      <c r="A2272" t="s">
        <v>12135</v>
      </c>
      <c r="B2272" t="s">
        <v>75</v>
      </c>
      <c r="C2272" t="s">
        <v>98</v>
      </c>
      <c r="D2272" t="s">
        <v>9914</v>
      </c>
      <c r="E2272">
        <v>1</v>
      </c>
    </row>
    <row r="2273" spans="1:5" x14ac:dyDescent="0.25">
      <c r="A2273" t="s">
        <v>12136</v>
      </c>
      <c r="B2273" t="s">
        <v>75</v>
      </c>
      <c r="C2273" t="s">
        <v>98</v>
      </c>
      <c r="D2273" t="s">
        <v>9916</v>
      </c>
      <c r="E2273">
        <v>1</v>
      </c>
    </row>
    <row r="2274" spans="1:5" x14ac:dyDescent="0.25">
      <c r="A2274" t="s">
        <v>12137</v>
      </c>
      <c r="B2274" t="s">
        <v>75</v>
      </c>
      <c r="C2274" t="s">
        <v>98</v>
      </c>
      <c r="D2274" t="s">
        <v>9918</v>
      </c>
      <c r="E2274">
        <v>1</v>
      </c>
    </row>
    <row r="2275" spans="1:5" x14ac:dyDescent="0.25">
      <c r="A2275" t="s">
        <v>12138</v>
      </c>
      <c r="B2275" t="s">
        <v>75</v>
      </c>
      <c r="C2275" t="s">
        <v>98</v>
      </c>
      <c r="D2275" t="s">
        <v>9926</v>
      </c>
      <c r="E2275">
        <v>3</v>
      </c>
    </row>
    <row r="2276" spans="1:5" x14ac:dyDescent="0.25">
      <c r="A2276" t="s">
        <v>12139</v>
      </c>
      <c r="B2276" t="s">
        <v>75</v>
      </c>
      <c r="C2276" t="s">
        <v>99</v>
      </c>
      <c r="D2276" t="s">
        <v>9836</v>
      </c>
      <c r="E2276">
        <v>2</v>
      </c>
    </row>
    <row r="2277" spans="1:5" x14ac:dyDescent="0.25">
      <c r="A2277" t="s">
        <v>12140</v>
      </c>
      <c r="B2277" t="s">
        <v>75</v>
      </c>
      <c r="C2277" t="s">
        <v>99</v>
      </c>
      <c r="D2277" t="s">
        <v>9840</v>
      </c>
      <c r="E2277">
        <v>8</v>
      </c>
    </row>
    <row r="2278" spans="1:5" x14ac:dyDescent="0.25">
      <c r="A2278" t="s">
        <v>12141</v>
      </c>
      <c r="B2278" t="s">
        <v>75</v>
      </c>
      <c r="C2278" t="s">
        <v>99</v>
      </c>
      <c r="D2278" t="s">
        <v>9854</v>
      </c>
      <c r="E2278">
        <v>10</v>
      </c>
    </row>
    <row r="2279" spans="1:5" x14ac:dyDescent="0.25">
      <c r="A2279" t="s">
        <v>12142</v>
      </c>
      <c r="B2279" t="s">
        <v>75</v>
      </c>
      <c r="C2279" t="s">
        <v>99</v>
      </c>
      <c r="D2279" t="s">
        <v>9856</v>
      </c>
      <c r="E2279">
        <v>2</v>
      </c>
    </row>
    <row r="2280" spans="1:5" x14ac:dyDescent="0.25">
      <c r="A2280" t="s">
        <v>12143</v>
      </c>
      <c r="B2280" t="s">
        <v>75</v>
      </c>
      <c r="C2280" t="s">
        <v>99</v>
      </c>
      <c r="D2280" t="s">
        <v>9860</v>
      </c>
      <c r="E2280">
        <v>2</v>
      </c>
    </row>
    <row r="2281" spans="1:5" x14ac:dyDescent="0.25">
      <c r="A2281" t="s">
        <v>12144</v>
      </c>
      <c r="B2281" t="s">
        <v>75</v>
      </c>
      <c r="C2281" t="s">
        <v>99</v>
      </c>
      <c r="D2281" t="s">
        <v>9862</v>
      </c>
      <c r="E2281">
        <v>4</v>
      </c>
    </row>
    <row r="2282" spans="1:5" x14ac:dyDescent="0.25">
      <c r="A2282" t="s">
        <v>12145</v>
      </c>
      <c r="B2282" t="s">
        <v>75</v>
      </c>
      <c r="C2282" t="s">
        <v>99</v>
      </c>
      <c r="D2282" t="s">
        <v>9868</v>
      </c>
      <c r="E2282">
        <v>1</v>
      </c>
    </row>
    <row r="2283" spans="1:5" x14ac:dyDescent="0.25">
      <c r="A2283" t="s">
        <v>12146</v>
      </c>
      <c r="B2283" t="s">
        <v>75</v>
      </c>
      <c r="C2283" t="s">
        <v>99</v>
      </c>
      <c r="D2283" t="s">
        <v>9872</v>
      </c>
      <c r="E2283">
        <v>21</v>
      </c>
    </row>
    <row r="2284" spans="1:5" x14ac:dyDescent="0.25">
      <c r="A2284" t="s">
        <v>12147</v>
      </c>
      <c r="B2284" t="s">
        <v>75</v>
      </c>
      <c r="C2284" t="s">
        <v>99</v>
      </c>
      <c r="D2284" t="s">
        <v>9874</v>
      </c>
      <c r="E2284">
        <v>97</v>
      </c>
    </row>
    <row r="2285" spans="1:5" x14ac:dyDescent="0.25">
      <c r="A2285" t="s">
        <v>12148</v>
      </c>
      <c r="B2285" t="s">
        <v>75</v>
      </c>
      <c r="C2285" t="s">
        <v>99</v>
      </c>
      <c r="D2285" t="s">
        <v>9878</v>
      </c>
      <c r="E2285">
        <v>2</v>
      </c>
    </row>
    <row r="2286" spans="1:5" x14ac:dyDescent="0.25">
      <c r="A2286" t="s">
        <v>12149</v>
      </c>
      <c r="B2286" t="s">
        <v>75</v>
      </c>
      <c r="C2286" t="s">
        <v>99</v>
      </c>
      <c r="D2286" t="s">
        <v>9880</v>
      </c>
      <c r="E2286">
        <v>5</v>
      </c>
    </row>
    <row r="2287" spans="1:5" x14ac:dyDescent="0.25">
      <c r="A2287" t="s">
        <v>12150</v>
      </c>
      <c r="B2287" t="s">
        <v>75</v>
      </c>
      <c r="C2287" t="s">
        <v>99</v>
      </c>
      <c r="D2287" t="s">
        <v>9884</v>
      </c>
      <c r="E2287">
        <v>1</v>
      </c>
    </row>
    <row r="2288" spans="1:5" x14ac:dyDescent="0.25">
      <c r="A2288" t="s">
        <v>12151</v>
      </c>
      <c r="B2288" t="s">
        <v>75</v>
      </c>
      <c r="C2288" t="s">
        <v>99</v>
      </c>
      <c r="D2288" t="s">
        <v>9886</v>
      </c>
      <c r="E2288">
        <v>108</v>
      </c>
    </row>
    <row r="2289" spans="1:5" x14ac:dyDescent="0.25">
      <c r="A2289" t="s">
        <v>12152</v>
      </c>
      <c r="B2289" t="s">
        <v>75</v>
      </c>
      <c r="C2289" t="s">
        <v>99</v>
      </c>
      <c r="D2289" t="s">
        <v>9888</v>
      </c>
      <c r="E2289">
        <v>450</v>
      </c>
    </row>
    <row r="2290" spans="1:5" x14ac:dyDescent="0.25">
      <c r="A2290" t="s">
        <v>12153</v>
      </c>
      <c r="B2290" t="s">
        <v>75</v>
      </c>
      <c r="C2290" t="s">
        <v>99</v>
      </c>
      <c r="D2290" t="s">
        <v>9892</v>
      </c>
      <c r="E2290">
        <v>9</v>
      </c>
    </row>
    <row r="2291" spans="1:5" x14ac:dyDescent="0.25">
      <c r="A2291" t="s">
        <v>12154</v>
      </c>
      <c r="B2291" t="s">
        <v>75</v>
      </c>
      <c r="C2291" t="s">
        <v>99</v>
      </c>
      <c r="D2291" t="s">
        <v>9894</v>
      </c>
      <c r="E2291">
        <v>1</v>
      </c>
    </row>
    <row r="2292" spans="1:5" x14ac:dyDescent="0.25">
      <c r="A2292" t="s">
        <v>12155</v>
      </c>
      <c r="B2292" t="s">
        <v>75</v>
      </c>
      <c r="C2292" t="s">
        <v>99</v>
      </c>
      <c r="D2292" t="s">
        <v>9906</v>
      </c>
      <c r="E2292">
        <v>1</v>
      </c>
    </row>
    <row r="2293" spans="1:5" x14ac:dyDescent="0.25">
      <c r="A2293" t="s">
        <v>12156</v>
      </c>
      <c r="B2293" t="s">
        <v>75</v>
      </c>
      <c r="C2293" t="s">
        <v>99</v>
      </c>
      <c r="D2293" t="s">
        <v>9910</v>
      </c>
      <c r="E2293">
        <v>3</v>
      </c>
    </row>
    <row r="2294" spans="1:5" x14ac:dyDescent="0.25">
      <c r="A2294" t="s">
        <v>12157</v>
      </c>
      <c r="B2294" t="s">
        <v>75</v>
      </c>
      <c r="C2294" t="s">
        <v>99</v>
      </c>
      <c r="D2294" t="s">
        <v>9914</v>
      </c>
      <c r="E2294">
        <v>1</v>
      </c>
    </row>
    <row r="2295" spans="1:5" x14ac:dyDescent="0.25">
      <c r="A2295" t="s">
        <v>12158</v>
      </c>
      <c r="B2295" t="s">
        <v>75</v>
      </c>
      <c r="C2295" t="s">
        <v>99</v>
      </c>
      <c r="D2295" t="s">
        <v>9916</v>
      </c>
      <c r="E2295">
        <v>1</v>
      </c>
    </row>
    <row r="2296" spans="1:5" x14ac:dyDescent="0.25">
      <c r="A2296" t="s">
        <v>12159</v>
      </c>
      <c r="B2296" t="s">
        <v>75</v>
      </c>
      <c r="C2296" t="s">
        <v>99</v>
      </c>
      <c r="D2296" t="s">
        <v>9918</v>
      </c>
      <c r="E2296">
        <v>1</v>
      </c>
    </row>
    <row r="2297" spans="1:5" x14ac:dyDescent="0.25">
      <c r="A2297" t="s">
        <v>12160</v>
      </c>
      <c r="B2297" t="s">
        <v>75</v>
      </c>
      <c r="C2297" t="s">
        <v>99</v>
      </c>
      <c r="D2297" t="s">
        <v>9926</v>
      </c>
      <c r="E2297">
        <v>15</v>
      </c>
    </row>
    <row r="2298" spans="1:5" x14ac:dyDescent="0.25">
      <c r="A2298" t="s">
        <v>12161</v>
      </c>
      <c r="B2298" t="s">
        <v>75</v>
      </c>
      <c r="C2298" t="s">
        <v>100</v>
      </c>
      <c r="D2298" t="s">
        <v>9874</v>
      </c>
      <c r="E2298">
        <v>20</v>
      </c>
    </row>
    <row r="2299" spans="1:5" x14ac:dyDescent="0.25">
      <c r="A2299" t="s">
        <v>12162</v>
      </c>
      <c r="B2299" t="s">
        <v>75</v>
      </c>
      <c r="C2299" t="s">
        <v>100</v>
      </c>
      <c r="D2299" t="s">
        <v>9886</v>
      </c>
      <c r="E2299">
        <v>23</v>
      </c>
    </row>
    <row r="2300" spans="1:5" x14ac:dyDescent="0.25">
      <c r="A2300" t="s">
        <v>12163</v>
      </c>
      <c r="B2300" t="s">
        <v>75</v>
      </c>
      <c r="C2300" t="s">
        <v>100</v>
      </c>
      <c r="D2300" t="s">
        <v>9888</v>
      </c>
      <c r="E2300">
        <v>64</v>
      </c>
    </row>
    <row r="2301" spans="1:5" x14ac:dyDescent="0.25">
      <c r="A2301" t="s">
        <v>12164</v>
      </c>
      <c r="B2301" t="s">
        <v>75</v>
      </c>
      <c r="C2301" t="s">
        <v>101</v>
      </c>
      <c r="D2301" t="s">
        <v>9854</v>
      </c>
      <c r="E2301">
        <v>1</v>
      </c>
    </row>
    <row r="2302" spans="1:5" x14ac:dyDescent="0.25">
      <c r="A2302" t="s">
        <v>12165</v>
      </c>
      <c r="B2302" t="s">
        <v>75</v>
      </c>
      <c r="C2302" t="s">
        <v>101</v>
      </c>
      <c r="D2302" t="s">
        <v>9872</v>
      </c>
      <c r="E2302">
        <v>2</v>
      </c>
    </row>
    <row r="2303" spans="1:5" x14ac:dyDescent="0.25">
      <c r="A2303" t="s">
        <v>12166</v>
      </c>
      <c r="B2303" t="s">
        <v>75</v>
      </c>
      <c r="C2303" t="s">
        <v>101</v>
      </c>
      <c r="D2303" t="s">
        <v>9874</v>
      </c>
      <c r="E2303">
        <v>20</v>
      </c>
    </row>
    <row r="2304" spans="1:5" x14ac:dyDescent="0.25">
      <c r="A2304" t="s">
        <v>12167</v>
      </c>
      <c r="B2304" t="s">
        <v>75</v>
      </c>
      <c r="C2304" t="s">
        <v>101</v>
      </c>
      <c r="D2304" t="s">
        <v>9886</v>
      </c>
      <c r="E2304">
        <v>20</v>
      </c>
    </row>
    <row r="2305" spans="1:5" x14ac:dyDescent="0.25">
      <c r="A2305" t="s">
        <v>12168</v>
      </c>
      <c r="B2305" t="s">
        <v>75</v>
      </c>
      <c r="C2305" t="s">
        <v>101</v>
      </c>
      <c r="D2305" t="s">
        <v>9888</v>
      </c>
      <c r="E2305">
        <v>41</v>
      </c>
    </row>
    <row r="2306" spans="1:5" x14ac:dyDescent="0.25">
      <c r="A2306" t="s">
        <v>12169</v>
      </c>
      <c r="B2306" t="s">
        <v>75</v>
      </c>
      <c r="C2306" t="s">
        <v>101</v>
      </c>
      <c r="D2306" t="s">
        <v>9918</v>
      </c>
      <c r="E2306">
        <v>2</v>
      </c>
    </row>
    <row r="2307" spans="1:5" x14ac:dyDescent="0.25">
      <c r="A2307" t="s">
        <v>12170</v>
      </c>
      <c r="B2307" t="s">
        <v>75</v>
      </c>
      <c r="C2307" t="s">
        <v>101</v>
      </c>
      <c r="D2307" t="s">
        <v>9926</v>
      </c>
      <c r="E2307">
        <v>2</v>
      </c>
    </row>
    <row r="2308" spans="1:5" x14ac:dyDescent="0.25">
      <c r="A2308" t="s">
        <v>12171</v>
      </c>
      <c r="B2308" t="s">
        <v>75</v>
      </c>
      <c r="C2308" t="s">
        <v>102</v>
      </c>
      <c r="D2308" t="s">
        <v>9854</v>
      </c>
      <c r="E2308">
        <v>1</v>
      </c>
    </row>
    <row r="2309" spans="1:5" x14ac:dyDescent="0.25">
      <c r="A2309" t="s">
        <v>12172</v>
      </c>
      <c r="B2309" t="s">
        <v>75</v>
      </c>
      <c r="C2309" t="s">
        <v>102</v>
      </c>
      <c r="D2309" t="s">
        <v>9868</v>
      </c>
      <c r="E2309">
        <v>1</v>
      </c>
    </row>
    <row r="2310" spans="1:5" x14ac:dyDescent="0.25">
      <c r="A2310" t="s">
        <v>12173</v>
      </c>
      <c r="B2310" t="s">
        <v>75</v>
      </c>
      <c r="C2310" t="s">
        <v>102</v>
      </c>
      <c r="D2310" t="s">
        <v>9872</v>
      </c>
      <c r="E2310">
        <v>2</v>
      </c>
    </row>
    <row r="2311" spans="1:5" x14ac:dyDescent="0.25">
      <c r="A2311" t="s">
        <v>12174</v>
      </c>
      <c r="B2311" t="s">
        <v>75</v>
      </c>
      <c r="C2311" t="s">
        <v>102</v>
      </c>
      <c r="D2311" t="s">
        <v>9874</v>
      </c>
      <c r="E2311">
        <v>34</v>
      </c>
    </row>
    <row r="2312" spans="1:5" x14ac:dyDescent="0.25">
      <c r="A2312" t="s">
        <v>12175</v>
      </c>
      <c r="B2312" t="s">
        <v>75</v>
      </c>
      <c r="C2312" t="s">
        <v>102</v>
      </c>
      <c r="D2312" t="s">
        <v>9886</v>
      </c>
      <c r="E2312">
        <v>34</v>
      </c>
    </row>
    <row r="2313" spans="1:5" x14ac:dyDescent="0.25">
      <c r="A2313" t="s">
        <v>12176</v>
      </c>
      <c r="B2313" t="s">
        <v>75</v>
      </c>
      <c r="C2313" t="s">
        <v>102</v>
      </c>
      <c r="D2313" t="s">
        <v>9888</v>
      </c>
      <c r="E2313">
        <v>115</v>
      </c>
    </row>
    <row r="2314" spans="1:5" x14ac:dyDescent="0.25">
      <c r="A2314" t="s">
        <v>12177</v>
      </c>
      <c r="B2314" t="s">
        <v>75</v>
      </c>
      <c r="C2314" t="s">
        <v>102</v>
      </c>
      <c r="D2314" t="s">
        <v>9894</v>
      </c>
      <c r="E2314">
        <v>1</v>
      </c>
    </row>
    <row r="2315" spans="1:5" x14ac:dyDescent="0.25">
      <c r="A2315" t="s">
        <v>12178</v>
      </c>
      <c r="B2315" t="s">
        <v>75</v>
      </c>
      <c r="C2315" t="s">
        <v>103</v>
      </c>
      <c r="D2315" t="s">
        <v>9872</v>
      </c>
      <c r="E2315">
        <v>2</v>
      </c>
    </row>
    <row r="2316" spans="1:5" x14ac:dyDescent="0.25">
      <c r="A2316" t="s">
        <v>12179</v>
      </c>
      <c r="B2316" t="s">
        <v>75</v>
      </c>
      <c r="C2316" t="s">
        <v>103</v>
      </c>
      <c r="D2316" t="s">
        <v>9874</v>
      </c>
      <c r="E2316">
        <v>34</v>
      </c>
    </row>
    <row r="2317" spans="1:5" x14ac:dyDescent="0.25">
      <c r="A2317" t="s">
        <v>12180</v>
      </c>
      <c r="B2317" t="s">
        <v>75</v>
      </c>
      <c r="C2317" t="s">
        <v>103</v>
      </c>
      <c r="D2317" t="s">
        <v>9886</v>
      </c>
      <c r="E2317">
        <v>38</v>
      </c>
    </row>
    <row r="2318" spans="1:5" x14ac:dyDescent="0.25">
      <c r="A2318" t="s">
        <v>12181</v>
      </c>
      <c r="B2318" t="s">
        <v>75</v>
      </c>
      <c r="C2318" t="s">
        <v>103</v>
      </c>
      <c r="D2318" t="s">
        <v>9888</v>
      </c>
      <c r="E2318">
        <v>156</v>
      </c>
    </row>
    <row r="2319" spans="1:5" x14ac:dyDescent="0.25">
      <c r="A2319" t="s">
        <v>12182</v>
      </c>
      <c r="B2319" t="s">
        <v>75</v>
      </c>
      <c r="C2319" t="s">
        <v>103</v>
      </c>
      <c r="D2319" t="s">
        <v>9926</v>
      </c>
      <c r="E2319">
        <v>2</v>
      </c>
    </row>
    <row r="2320" spans="1:5" x14ac:dyDescent="0.25">
      <c r="A2320" t="s">
        <v>12183</v>
      </c>
      <c r="B2320" t="s">
        <v>75</v>
      </c>
      <c r="C2320" t="s">
        <v>104</v>
      </c>
      <c r="D2320" t="s">
        <v>9844</v>
      </c>
      <c r="E2320">
        <v>1</v>
      </c>
    </row>
    <row r="2321" spans="1:5" x14ac:dyDescent="0.25">
      <c r="A2321" t="s">
        <v>12184</v>
      </c>
      <c r="B2321" t="s">
        <v>75</v>
      </c>
      <c r="C2321" t="s">
        <v>104</v>
      </c>
      <c r="D2321" t="s">
        <v>9872</v>
      </c>
      <c r="E2321">
        <v>1</v>
      </c>
    </row>
    <row r="2322" spans="1:5" x14ac:dyDescent="0.25">
      <c r="A2322" t="s">
        <v>12185</v>
      </c>
      <c r="B2322" t="s">
        <v>75</v>
      </c>
      <c r="C2322" t="s">
        <v>104</v>
      </c>
      <c r="D2322" t="s">
        <v>9874</v>
      </c>
      <c r="E2322">
        <v>16</v>
      </c>
    </row>
    <row r="2323" spans="1:5" x14ac:dyDescent="0.25">
      <c r="A2323" t="s">
        <v>12186</v>
      </c>
      <c r="B2323" t="s">
        <v>75</v>
      </c>
      <c r="C2323" t="s">
        <v>104</v>
      </c>
      <c r="D2323" t="s">
        <v>9886</v>
      </c>
      <c r="E2323">
        <v>16</v>
      </c>
    </row>
    <row r="2324" spans="1:5" x14ac:dyDescent="0.25">
      <c r="A2324" t="s">
        <v>12187</v>
      </c>
      <c r="B2324" t="s">
        <v>75</v>
      </c>
      <c r="C2324" t="s">
        <v>104</v>
      </c>
      <c r="D2324" t="s">
        <v>9888</v>
      </c>
      <c r="E2324">
        <v>70</v>
      </c>
    </row>
    <row r="2325" spans="1:5" x14ac:dyDescent="0.25">
      <c r="A2325" t="s">
        <v>12188</v>
      </c>
      <c r="B2325" t="s">
        <v>75</v>
      </c>
      <c r="C2325" t="s">
        <v>104</v>
      </c>
      <c r="D2325" t="s">
        <v>9926</v>
      </c>
      <c r="E2325">
        <v>1</v>
      </c>
    </row>
    <row r="2326" spans="1:5" x14ac:dyDescent="0.25">
      <c r="A2326" t="s">
        <v>12189</v>
      </c>
      <c r="B2326" t="s">
        <v>75</v>
      </c>
      <c r="C2326" t="s">
        <v>105</v>
      </c>
      <c r="D2326" t="s">
        <v>9844</v>
      </c>
      <c r="E2326">
        <v>1</v>
      </c>
    </row>
    <row r="2327" spans="1:5" x14ac:dyDescent="0.25">
      <c r="A2327" t="s">
        <v>12190</v>
      </c>
      <c r="B2327" t="s">
        <v>75</v>
      </c>
      <c r="C2327" t="s">
        <v>105</v>
      </c>
      <c r="D2327" t="s">
        <v>9854</v>
      </c>
      <c r="E2327">
        <v>2</v>
      </c>
    </row>
    <row r="2328" spans="1:5" x14ac:dyDescent="0.25">
      <c r="A2328" t="s">
        <v>12191</v>
      </c>
      <c r="B2328" t="s">
        <v>75</v>
      </c>
      <c r="C2328" t="s">
        <v>105</v>
      </c>
      <c r="D2328" t="s">
        <v>9870</v>
      </c>
      <c r="E2328">
        <v>1</v>
      </c>
    </row>
    <row r="2329" spans="1:5" x14ac:dyDescent="0.25">
      <c r="A2329" t="s">
        <v>12192</v>
      </c>
      <c r="B2329" t="s">
        <v>75</v>
      </c>
      <c r="C2329" t="s">
        <v>105</v>
      </c>
      <c r="D2329" t="s">
        <v>9872</v>
      </c>
      <c r="E2329">
        <v>3</v>
      </c>
    </row>
    <row r="2330" spans="1:5" x14ac:dyDescent="0.25">
      <c r="A2330" t="s">
        <v>12193</v>
      </c>
      <c r="B2330" t="s">
        <v>75</v>
      </c>
      <c r="C2330" t="s">
        <v>105</v>
      </c>
      <c r="D2330" t="s">
        <v>9874</v>
      </c>
      <c r="E2330">
        <v>53</v>
      </c>
    </row>
    <row r="2331" spans="1:5" x14ac:dyDescent="0.25">
      <c r="A2331" t="s">
        <v>12194</v>
      </c>
      <c r="B2331" t="s">
        <v>75</v>
      </c>
      <c r="C2331" t="s">
        <v>105</v>
      </c>
      <c r="D2331" t="s">
        <v>9878</v>
      </c>
      <c r="E2331">
        <v>1</v>
      </c>
    </row>
    <row r="2332" spans="1:5" x14ac:dyDescent="0.25">
      <c r="A2332" t="s">
        <v>12195</v>
      </c>
      <c r="B2332" t="s">
        <v>75</v>
      </c>
      <c r="C2332" t="s">
        <v>105</v>
      </c>
      <c r="D2332" t="s">
        <v>9880</v>
      </c>
      <c r="E2332">
        <v>1</v>
      </c>
    </row>
    <row r="2333" spans="1:5" x14ac:dyDescent="0.25">
      <c r="A2333" t="s">
        <v>12196</v>
      </c>
      <c r="B2333" t="s">
        <v>75</v>
      </c>
      <c r="C2333" t="s">
        <v>105</v>
      </c>
      <c r="D2333" t="s">
        <v>9886</v>
      </c>
      <c r="E2333">
        <v>62</v>
      </c>
    </row>
    <row r="2334" spans="1:5" x14ac:dyDescent="0.25">
      <c r="A2334" t="s">
        <v>12197</v>
      </c>
      <c r="B2334" t="s">
        <v>75</v>
      </c>
      <c r="C2334" t="s">
        <v>105</v>
      </c>
      <c r="D2334" t="s">
        <v>9888</v>
      </c>
      <c r="E2334">
        <v>174</v>
      </c>
    </row>
    <row r="2335" spans="1:5" x14ac:dyDescent="0.25">
      <c r="A2335" t="s">
        <v>12198</v>
      </c>
      <c r="B2335" t="s">
        <v>75</v>
      </c>
      <c r="C2335" t="s">
        <v>105</v>
      </c>
      <c r="D2335" t="s">
        <v>9892</v>
      </c>
      <c r="E2335">
        <v>1</v>
      </c>
    </row>
    <row r="2336" spans="1:5" x14ac:dyDescent="0.25">
      <c r="A2336" t="s">
        <v>12199</v>
      </c>
      <c r="B2336" t="s">
        <v>75</v>
      </c>
      <c r="C2336" t="s">
        <v>105</v>
      </c>
      <c r="D2336" t="s">
        <v>9912</v>
      </c>
      <c r="E2336">
        <v>1</v>
      </c>
    </row>
    <row r="2337" spans="1:5" x14ac:dyDescent="0.25">
      <c r="A2337" t="s">
        <v>12200</v>
      </c>
      <c r="B2337" t="s">
        <v>75</v>
      </c>
      <c r="C2337" t="s">
        <v>105</v>
      </c>
      <c r="D2337" t="s">
        <v>9914</v>
      </c>
      <c r="E2337">
        <v>1</v>
      </c>
    </row>
    <row r="2338" spans="1:5" x14ac:dyDescent="0.25">
      <c r="A2338" t="s">
        <v>12201</v>
      </c>
      <c r="B2338" t="s">
        <v>75</v>
      </c>
      <c r="C2338" t="s">
        <v>105</v>
      </c>
      <c r="D2338" t="s">
        <v>9918</v>
      </c>
      <c r="E2338">
        <v>1</v>
      </c>
    </row>
    <row r="2339" spans="1:5" x14ac:dyDescent="0.25">
      <c r="A2339" t="s">
        <v>12202</v>
      </c>
      <c r="B2339" t="s">
        <v>75</v>
      </c>
      <c r="C2339" t="s">
        <v>105</v>
      </c>
      <c r="D2339" t="s">
        <v>9926</v>
      </c>
      <c r="E2339">
        <v>2</v>
      </c>
    </row>
    <row r="2340" spans="1:5" x14ac:dyDescent="0.25">
      <c r="A2340" t="s">
        <v>12203</v>
      </c>
      <c r="B2340" t="s">
        <v>75</v>
      </c>
      <c r="C2340" t="s">
        <v>106</v>
      </c>
      <c r="D2340" t="s">
        <v>9872</v>
      </c>
      <c r="E2340">
        <v>1</v>
      </c>
    </row>
    <row r="2341" spans="1:5" x14ac:dyDescent="0.25">
      <c r="A2341" t="s">
        <v>12204</v>
      </c>
      <c r="B2341" t="s">
        <v>75</v>
      </c>
      <c r="C2341" t="s">
        <v>106</v>
      </c>
      <c r="D2341" t="s">
        <v>9874</v>
      </c>
      <c r="E2341">
        <v>25</v>
      </c>
    </row>
    <row r="2342" spans="1:5" x14ac:dyDescent="0.25">
      <c r="A2342" t="s">
        <v>12205</v>
      </c>
      <c r="B2342" t="s">
        <v>75</v>
      </c>
      <c r="C2342" t="s">
        <v>106</v>
      </c>
      <c r="D2342" t="s">
        <v>9886</v>
      </c>
      <c r="E2342">
        <v>26</v>
      </c>
    </row>
    <row r="2343" spans="1:5" x14ac:dyDescent="0.25">
      <c r="A2343" t="s">
        <v>12206</v>
      </c>
      <c r="B2343" t="s">
        <v>75</v>
      </c>
      <c r="C2343" t="s">
        <v>106</v>
      </c>
      <c r="D2343" t="s">
        <v>9888</v>
      </c>
      <c r="E2343">
        <v>112</v>
      </c>
    </row>
    <row r="2344" spans="1:5" x14ac:dyDescent="0.25">
      <c r="A2344" t="s">
        <v>12207</v>
      </c>
      <c r="B2344" t="s">
        <v>75</v>
      </c>
      <c r="C2344" t="s">
        <v>106</v>
      </c>
      <c r="D2344" t="s">
        <v>9926</v>
      </c>
      <c r="E2344">
        <v>1</v>
      </c>
    </row>
    <row r="2345" spans="1:5" x14ac:dyDescent="0.25">
      <c r="A2345" t="s">
        <v>12208</v>
      </c>
      <c r="B2345" t="s">
        <v>75</v>
      </c>
      <c r="C2345" t="s">
        <v>107</v>
      </c>
      <c r="D2345" t="s">
        <v>9854</v>
      </c>
      <c r="E2345">
        <v>1</v>
      </c>
    </row>
    <row r="2346" spans="1:5" x14ac:dyDescent="0.25">
      <c r="A2346" t="s">
        <v>12209</v>
      </c>
      <c r="B2346" t="s">
        <v>75</v>
      </c>
      <c r="C2346" t="s">
        <v>107</v>
      </c>
      <c r="D2346" t="s">
        <v>9872</v>
      </c>
      <c r="E2346">
        <v>2</v>
      </c>
    </row>
    <row r="2347" spans="1:5" x14ac:dyDescent="0.25">
      <c r="A2347" t="s">
        <v>12210</v>
      </c>
      <c r="B2347" t="s">
        <v>75</v>
      </c>
      <c r="C2347" t="s">
        <v>107</v>
      </c>
      <c r="D2347" t="s">
        <v>9874</v>
      </c>
      <c r="E2347">
        <v>30</v>
      </c>
    </row>
    <row r="2348" spans="1:5" x14ac:dyDescent="0.25">
      <c r="A2348" t="s">
        <v>12211</v>
      </c>
      <c r="B2348" t="s">
        <v>75</v>
      </c>
      <c r="C2348" t="s">
        <v>107</v>
      </c>
      <c r="D2348" t="s">
        <v>9886</v>
      </c>
      <c r="E2348">
        <v>34</v>
      </c>
    </row>
    <row r="2349" spans="1:5" x14ac:dyDescent="0.25">
      <c r="A2349" t="s">
        <v>12212</v>
      </c>
      <c r="B2349" t="s">
        <v>75</v>
      </c>
      <c r="C2349" t="s">
        <v>107</v>
      </c>
      <c r="D2349" t="s">
        <v>9888</v>
      </c>
      <c r="E2349">
        <v>140</v>
      </c>
    </row>
    <row r="2350" spans="1:5" x14ac:dyDescent="0.25">
      <c r="A2350" t="s">
        <v>12213</v>
      </c>
      <c r="B2350" t="s">
        <v>75</v>
      </c>
      <c r="C2350" t="s">
        <v>107</v>
      </c>
      <c r="D2350" t="s">
        <v>9926</v>
      </c>
      <c r="E2350">
        <v>1</v>
      </c>
    </row>
    <row r="2351" spans="1:5" x14ac:dyDescent="0.25">
      <c r="A2351" t="s">
        <v>12214</v>
      </c>
      <c r="B2351" t="s">
        <v>75</v>
      </c>
      <c r="C2351" t="s">
        <v>108</v>
      </c>
      <c r="D2351" t="s">
        <v>9840</v>
      </c>
      <c r="E2351">
        <v>1</v>
      </c>
    </row>
    <row r="2352" spans="1:5" x14ac:dyDescent="0.25">
      <c r="A2352" t="s">
        <v>12215</v>
      </c>
      <c r="B2352" t="s">
        <v>75</v>
      </c>
      <c r="C2352" t="s">
        <v>108</v>
      </c>
      <c r="D2352" t="s">
        <v>9862</v>
      </c>
      <c r="E2352">
        <v>1</v>
      </c>
    </row>
    <row r="2353" spans="1:5" x14ac:dyDescent="0.25">
      <c r="A2353" t="s">
        <v>12216</v>
      </c>
      <c r="B2353" t="s">
        <v>75</v>
      </c>
      <c r="C2353" t="s">
        <v>108</v>
      </c>
      <c r="D2353" t="s">
        <v>9872</v>
      </c>
      <c r="E2353">
        <v>2</v>
      </c>
    </row>
    <row r="2354" spans="1:5" x14ac:dyDescent="0.25">
      <c r="A2354" t="s">
        <v>12217</v>
      </c>
      <c r="B2354" t="s">
        <v>75</v>
      </c>
      <c r="C2354" t="s">
        <v>108</v>
      </c>
      <c r="D2354" t="s">
        <v>9874</v>
      </c>
      <c r="E2354">
        <v>39</v>
      </c>
    </row>
    <row r="2355" spans="1:5" x14ac:dyDescent="0.25">
      <c r="A2355" t="s">
        <v>12218</v>
      </c>
      <c r="B2355" t="s">
        <v>75</v>
      </c>
      <c r="C2355" t="s">
        <v>108</v>
      </c>
      <c r="D2355" t="s">
        <v>9886</v>
      </c>
      <c r="E2355">
        <v>45</v>
      </c>
    </row>
    <row r="2356" spans="1:5" x14ac:dyDescent="0.25">
      <c r="A2356" t="s">
        <v>12219</v>
      </c>
      <c r="B2356" t="s">
        <v>75</v>
      </c>
      <c r="C2356" t="s">
        <v>108</v>
      </c>
      <c r="D2356" t="s">
        <v>9888</v>
      </c>
      <c r="E2356">
        <v>165</v>
      </c>
    </row>
    <row r="2357" spans="1:5" x14ac:dyDescent="0.25">
      <c r="A2357" t="s">
        <v>12220</v>
      </c>
      <c r="B2357" t="s">
        <v>75</v>
      </c>
      <c r="C2357" t="s">
        <v>108</v>
      </c>
      <c r="D2357" t="s">
        <v>9926</v>
      </c>
      <c r="E2357">
        <v>1</v>
      </c>
    </row>
    <row r="2358" spans="1:5" x14ac:dyDescent="0.25">
      <c r="A2358" t="s">
        <v>12221</v>
      </c>
      <c r="B2358" t="s">
        <v>75</v>
      </c>
      <c r="C2358" t="s">
        <v>109</v>
      </c>
      <c r="D2358" t="s">
        <v>9836</v>
      </c>
      <c r="E2358">
        <v>1</v>
      </c>
    </row>
    <row r="2359" spans="1:5" x14ac:dyDescent="0.25">
      <c r="A2359" t="s">
        <v>12222</v>
      </c>
      <c r="B2359" t="s">
        <v>75</v>
      </c>
      <c r="C2359" t="s">
        <v>109</v>
      </c>
      <c r="D2359" t="s">
        <v>9860</v>
      </c>
      <c r="E2359">
        <v>1</v>
      </c>
    </row>
    <row r="2360" spans="1:5" x14ac:dyDescent="0.25">
      <c r="A2360" t="s">
        <v>12223</v>
      </c>
      <c r="B2360" t="s">
        <v>75</v>
      </c>
      <c r="C2360" t="s">
        <v>109</v>
      </c>
      <c r="D2360" t="s">
        <v>9864</v>
      </c>
      <c r="E2360">
        <v>2</v>
      </c>
    </row>
    <row r="2361" spans="1:5" x14ac:dyDescent="0.25">
      <c r="A2361" t="s">
        <v>12224</v>
      </c>
      <c r="B2361" t="s">
        <v>75</v>
      </c>
      <c r="C2361" t="s">
        <v>109</v>
      </c>
      <c r="D2361" t="s">
        <v>9872</v>
      </c>
      <c r="E2361">
        <v>5</v>
      </c>
    </row>
    <row r="2362" spans="1:5" x14ac:dyDescent="0.25">
      <c r="A2362" t="s">
        <v>12225</v>
      </c>
      <c r="B2362" t="s">
        <v>75</v>
      </c>
      <c r="C2362" t="s">
        <v>109</v>
      </c>
      <c r="D2362" t="s">
        <v>9874</v>
      </c>
      <c r="E2362">
        <v>36</v>
      </c>
    </row>
    <row r="2363" spans="1:5" x14ac:dyDescent="0.25">
      <c r="A2363" t="s">
        <v>12226</v>
      </c>
      <c r="B2363" t="s">
        <v>75</v>
      </c>
      <c r="C2363" t="s">
        <v>109</v>
      </c>
      <c r="D2363" t="s">
        <v>9886</v>
      </c>
      <c r="E2363">
        <v>47</v>
      </c>
    </row>
    <row r="2364" spans="1:5" x14ac:dyDescent="0.25">
      <c r="A2364" t="s">
        <v>12227</v>
      </c>
      <c r="B2364" t="s">
        <v>75</v>
      </c>
      <c r="C2364" t="s">
        <v>109</v>
      </c>
      <c r="D2364" t="s">
        <v>9888</v>
      </c>
      <c r="E2364">
        <v>205</v>
      </c>
    </row>
    <row r="2365" spans="1:5" x14ac:dyDescent="0.25">
      <c r="A2365" t="s">
        <v>12228</v>
      </c>
      <c r="B2365" t="s">
        <v>75</v>
      </c>
      <c r="C2365" t="s">
        <v>109</v>
      </c>
      <c r="D2365" t="s">
        <v>9894</v>
      </c>
      <c r="E2365">
        <v>1</v>
      </c>
    </row>
    <row r="2366" spans="1:5" x14ac:dyDescent="0.25">
      <c r="A2366" t="s">
        <v>12229</v>
      </c>
      <c r="B2366" t="s">
        <v>75</v>
      </c>
      <c r="C2366" t="s">
        <v>109</v>
      </c>
      <c r="D2366" t="s">
        <v>9910</v>
      </c>
      <c r="E2366">
        <v>2</v>
      </c>
    </row>
    <row r="2367" spans="1:5" x14ac:dyDescent="0.25">
      <c r="A2367" t="s">
        <v>12230</v>
      </c>
      <c r="B2367" t="s">
        <v>75</v>
      </c>
      <c r="C2367" t="s">
        <v>109</v>
      </c>
      <c r="D2367" t="s">
        <v>9912</v>
      </c>
      <c r="E2367">
        <v>1</v>
      </c>
    </row>
    <row r="2368" spans="1:5" x14ac:dyDescent="0.25">
      <c r="A2368" t="s">
        <v>12231</v>
      </c>
      <c r="B2368" t="s">
        <v>75</v>
      </c>
      <c r="C2368" t="s">
        <v>109</v>
      </c>
      <c r="D2368" t="s">
        <v>9914</v>
      </c>
      <c r="E2368">
        <v>2</v>
      </c>
    </row>
    <row r="2369" spans="1:5" x14ac:dyDescent="0.25">
      <c r="A2369" t="s">
        <v>12232</v>
      </c>
      <c r="B2369" t="s">
        <v>75</v>
      </c>
      <c r="C2369" t="s">
        <v>109</v>
      </c>
      <c r="D2369" t="s">
        <v>9926</v>
      </c>
      <c r="E2369">
        <v>1</v>
      </c>
    </row>
    <row r="2370" spans="1:5" x14ac:dyDescent="0.25">
      <c r="A2370" t="s">
        <v>12233</v>
      </c>
      <c r="B2370" t="s">
        <v>75</v>
      </c>
      <c r="C2370" t="s">
        <v>110</v>
      </c>
      <c r="D2370" t="s">
        <v>9840</v>
      </c>
      <c r="E2370">
        <v>1</v>
      </c>
    </row>
    <row r="2371" spans="1:5" x14ac:dyDescent="0.25">
      <c r="A2371" t="s">
        <v>12234</v>
      </c>
      <c r="B2371" t="s">
        <v>75</v>
      </c>
      <c r="C2371" t="s">
        <v>110</v>
      </c>
      <c r="D2371" t="s">
        <v>9844</v>
      </c>
      <c r="E2371">
        <v>1</v>
      </c>
    </row>
    <row r="2372" spans="1:5" x14ac:dyDescent="0.25">
      <c r="A2372" t="s">
        <v>12235</v>
      </c>
      <c r="B2372" t="s">
        <v>75</v>
      </c>
      <c r="C2372" t="s">
        <v>110</v>
      </c>
      <c r="D2372" t="s">
        <v>9854</v>
      </c>
      <c r="E2372">
        <v>1</v>
      </c>
    </row>
    <row r="2373" spans="1:5" x14ac:dyDescent="0.25">
      <c r="A2373" t="s">
        <v>12236</v>
      </c>
      <c r="B2373" t="s">
        <v>75</v>
      </c>
      <c r="C2373" t="s">
        <v>110</v>
      </c>
      <c r="D2373" t="s">
        <v>9872</v>
      </c>
      <c r="E2373">
        <v>3</v>
      </c>
    </row>
    <row r="2374" spans="1:5" x14ac:dyDescent="0.25">
      <c r="A2374" t="s">
        <v>12237</v>
      </c>
      <c r="B2374" t="s">
        <v>75</v>
      </c>
      <c r="C2374" t="s">
        <v>110</v>
      </c>
      <c r="D2374" t="s">
        <v>9874</v>
      </c>
      <c r="E2374">
        <v>72</v>
      </c>
    </row>
    <row r="2375" spans="1:5" x14ac:dyDescent="0.25">
      <c r="A2375" t="s">
        <v>12238</v>
      </c>
      <c r="B2375" t="s">
        <v>75</v>
      </c>
      <c r="C2375" t="s">
        <v>110</v>
      </c>
      <c r="D2375" t="s">
        <v>9886</v>
      </c>
      <c r="E2375">
        <v>81</v>
      </c>
    </row>
    <row r="2376" spans="1:5" x14ac:dyDescent="0.25">
      <c r="A2376" t="s">
        <v>12239</v>
      </c>
      <c r="B2376" t="s">
        <v>75</v>
      </c>
      <c r="C2376" t="s">
        <v>110</v>
      </c>
      <c r="D2376" t="s">
        <v>9888</v>
      </c>
      <c r="E2376">
        <v>321</v>
      </c>
    </row>
    <row r="2377" spans="1:5" x14ac:dyDescent="0.25">
      <c r="A2377" t="s">
        <v>12240</v>
      </c>
      <c r="B2377" t="s">
        <v>75</v>
      </c>
      <c r="C2377" t="s">
        <v>110</v>
      </c>
      <c r="D2377" t="s">
        <v>9918</v>
      </c>
      <c r="E2377">
        <v>1</v>
      </c>
    </row>
    <row r="2378" spans="1:5" x14ac:dyDescent="0.25">
      <c r="A2378" t="s">
        <v>12241</v>
      </c>
      <c r="B2378" t="s">
        <v>75</v>
      </c>
      <c r="C2378" t="s">
        <v>110</v>
      </c>
      <c r="D2378" t="s">
        <v>9926</v>
      </c>
      <c r="E2378">
        <v>2</v>
      </c>
    </row>
    <row r="2379" spans="1:5" x14ac:dyDescent="0.25">
      <c r="A2379" t="s">
        <v>12242</v>
      </c>
      <c r="B2379" t="s">
        <v>75</v>
      </c>
      <c r="C2379" t="s">
        <v>111</v>
      </c>
      <c r="D2379" t="s">
        <v>9840</v>
      </c>
      <c r="E2379">
        <v>1</v>
      </c>
    </row>
    <row r="2380" spans="1:5" x14ac:dyDescent="0.25">
      <c r="A2380" t="s">
        <v>12243</v>
      </c>
      <c r="B2380" t="s">
        <v>75</v>
      </c>
      <c r="C2380" t="s">
        <v>111</v>
      </c>
      <c r="D2380" t="s">
        <v>9872</v>
      </c>
      <c r="E2380">
        <v>1</v>
      </c>
    </row>
    <row r="2381" spans="1:5" x14ac:dyDescent="0.25">
      <c r="A2381" t="s">
        <v>12244</v>
      </c>
      <c r="B2381" t="s">
        <v>75</v>
      </c>
      <c r="C2381" t="s">
        <v>111</v>
      </c>
      <c r="D2381" t="s">
        <v>9874</v>
      </c>
      <c r="E2381">
        <v>19</v>
      </c>
    </row>
    <row r="2382" spans="1:5" x14ac:dyDescent="0.25">
      <c r="A2382" t="s">
        <v>12245</v>
      </c>
      <c r="B2382" t="s">
        <v>75</v>
      </c>
      <c r="C2382" t="s">
        <v>111</v>
      </c>
      <c r="D2382" t="s">
        <v>9886</v>
      </c>
      <c r="E2382">
        <v>20</v>
      </c>
    </row>
    <row r="2383" spans="1:5" x14ac:dyDescent="0.25">
      <c r="A2383" t="s">
        <v>12246</v>
      </c>
      <c r="B2383" t="s">
        <v>75</v>
      </c>
      <c r="C2383" t="s">
        <v>111</v>
      </c>
      <c r="D2383" t="s">
        <v>9888</v>
      </c>
      <c r="E2383">
        <v>85</v>
      </c>
    </row>
    <row r="2384" spans="1:5" x14ac:dyDescent="0.25">
      <c r="A2384" t="s">
        <v>12247</v>
      </c>
      <c r="B2384" t="s">
        <v>75</v>
      </c>
      <c r="C2384" t="s">
        <v>112</v>
      </c>
      <c r="D2384" t="s">
        <v>9836</v>
      </c>
      <c r="E2384">
        <v>1</v>
      </c>
    </row>
    <row r="2385" spans="1:5" x14ac:dyDescent="0.25">
      <c r="A2385" t="s">
        <v>12248</v>
      </c>
      <c r="B2385" t="s">
        <v>75</v>
      </c>
      <c r="C2385" t="s">
        <v>112</v>
      </c>
      <c r="D2385" t="s">
        <v>9862</v>
      </c>
      <c r="E2385">
        <v>1</v>
      </c>
    </row>
    <row r="2386" spans="1:5" x14ac:dyDescent="0.25">
      <c r="A2386" t="s">
        <v>12249</v>
      </c>
      <c r="B2386" t="s">
        <v>75</v>
      </c>
      <c r="C2386" t="s">
        <v>112</v>
      </c>
      <c r="D2386" t="s">
        <v>9872</v>
      </c>
      <c r="E2386">
        <v>4</v>
      </c>
    </row>
    <row r="2387" spans="1:5" x14ac:dyDescent="0.25">
      <c r="A2387" t="s">
        <v>12250</v>
      </c>
      <c r="B2387" t="s">
        <v>75</v>
      </c>
      <c r="C2387" t="s">
        <v>112</v>
      </c>
      <c r="D2387" t="s">
        <v>9874</v>
      </c>
      <c r="E2387">
        <v>23</v>
      </c>
    </row>
    <row r="2388" spans="1:5" x14ac:dyDescent="0.25">
      <c r="A2388" t="s">
        <v>12251</v>
      </c>
      <c r="B2388" t="s">
        <v>75</v>
      </c>
      <c r="C2388" t="s">
        <v>112</v>
      </c>
      <c r="D2388" t="s">
        <v>9884</v>
      </c>
      <c r="E2388">
        <v>2</v>
      </c>
    </row>
    <row r="2389" spans="1:5" x14ac:dyDescent="0.25">
      <c r="A2389" t="s">
        <v>12252</v>
      </c>
      <c r="B2389" t="s">
        <v>75</v>
      </c>
      <c r="C2389" t="s">
        <v>112</v>
      </c>
      <c r="D2389" t="s">
        <v>9886</v>
      </c>
      <c r="E2389">
        <v>24</v>
      </c>
    </row>
    <row r="2390" spans="1:5" x14ac:dyDescent="0.25">
      <c r="A2390" t="s">
        <v>12253</v>
      </c>
      <c r="B2390" t="s">
        <v>75</v>
      </c>
      <c r="C2390" t="s">
        <v>112</v>
      </c>
      <c r="D2390" t="s">
        <v>9888</v>
      </c>
      <c r="E2390">
        <v>95</v>
      </c>
    </row>
    <row r="2391" spans="1:5" x14ac:dyDescent="0.25">
      <c r="A2391" t="s">
        <v>12254</v>
      </c>
      <c r="B2391" t="s">
        <v>75</v>
      </c>
      <c r="C2391" t="s">
        <v>112</v>
      </c>
      <c r="D2391" t="s">
        <v>9912</v>
      </c>
      <c r="E2391">
        <v>1</v>
      </c>
    </row>
    <row r="2392" spans="1:5" x14ac:dyDescent="0.25">
      <c r="A2392" t="s">
        <v>12255</v>
      </c>
      <c r="B2392" t="s">
        <v>75</v>
      </c>
      <c r="C2392" t="s">
        <v>112</v>
      </c>
      <c r="D2392" t="s">
        <v>9914</v>
      </c>
      <c r="E2392">
        <v>1</v>
      </c>
    </row>
    <row r="2393" spans="1:5" x14ac:dyDescent="0.25">
      <c r="A2393" t="s">
        <v>12256</v>
      </c>
      <c r="B2393" t="s">
        <v>75</v>
      </c>
      <c r="C2393" t="s">
        <v>112</v>
      </c>
      <c r="D2393" t="s">
        <v>9916</v>
      </c>
      <c r="E2393">
        <v>1</v>
      </c>
    </row>
    <row r="2394" spans="1:5" x14ac:dyDescent="0.25">
      <c r="A2394" t="s">
        <v>12257</v>
      </c>
      <c r="B2394" t="s">
        <v>75</v>
      </c>
      <c r="C2394" t="s">
        <v>112</v>
      </c>
      <c r="D2394" t="s">
        <v>9926</v>
      </c>
      <c r="E2394">
        <v>1</v>
      </c>
    </row>
    <row r="2395" spans="1:5" x14ac:dyDescent="0.25">
      <c r="A2395" t="s">
        <v>12258</v>
      </c>
      <c r="B2395" t="s">
        <v>75</v>
      </c>
      <c r="C2395" t="s">
        <v>113</v>
      </c>
      <c r="D2395" t="s">
        <v>9844</v>
      </c>
      <c r="E2395">
        <v>2</v>
      </c>
    </row>
    <row r="2396" spans="1:5" x14ac:dyDescent="0.25">
      <c r="A2396" t="s">
        <v>12259</v>
      </c>
      <c r="B2396" t="s">
        <v>75</v>
      </c>
      <c r="C2396" t="s">
        <v>113</v>
      </c>
      <c r="D2396" t="s">
        <v>9858</v>
      </c>
      <c r="E2396">
        <v>1</v>
      </c>
    </row>
    <row r="2397" spans="1:5" x14ac:dyDescent="0.25">
      <c r="A2397" t="s">
        <v>12260</v>
      </c>
      <c r="B2397" t="s">
        <v>75</v>
      </c>
      <c r="C2397" t="s">
        <v>113</v>
      </c>
      <c r="D2397" t="s">
        <v>9862</v>
      </c>
      <c r="E2397">
        <v>2</v>
      </c>
    </row>
    <row r="2398" spans="1:5" x14ac:dyDescent="0.25">
      <c r="A2398" t="s">
        <v>12261</v>
      </c>
      <c r="B2398" t="s">
        <v>75</v>
      </c>
      <c r="C2398" t="s">
        <v>113</v>
      </c>
      <c r="D2398" t="s">
        <v>9872</v>
      </c>
      <c r="E2398">
        <v>12</v>
      </c>
    </row>
    <row r="2399" spans="1:5" x14ac:dyDescent="0.25">
      <c r="A2399" t="s">
        <v>12262</v>
      </c>
      <c r="B2399" t="s">
        <v>75</v>
      </c>
      <c r="C2399" t="s">
        <v>113</v>
      </c>
      <c r="D2399" t="s">
        <v>9874</v>
      </c>
      <c r="E2399">
        <v>74</v>
      </c>
    </row>
    <row r="2400" spans="1:5" x14ac:dyDescent="0.25">
      <c r="A2400" t="s">
        <v>12263</v>
      </c>
      <c r="B2400" t="s">
        <v>75</v>
      </c>
      <c r="C2400" t="s">
        <v>113</v>
      </c>
      <c r="D2400" t="s">
        <v>9880</v>
      </c>
      <c r="E2400">
        <v>1</v>
      </c>
    </row>
    <row r="2401" spans="1:5" x14ac:dyDescent="0.25">
      <c r="A2401" t="s">
        <v>12264</v>
      </c>
      <c r="B2401" t="s">
        <v>75</v>
      </c>
      <c r="C2401" t="s">
        <v>113</v>
      </c>
      <c r="D2401" t="s">
        <v>9886</v>
      </c>
      <c r="E2401">
        <v>88</v>
      </c>
    </row>
    <row r="2402" spans="1:5" x14ac:dyDescent="0.25">
      <c r="A2402" t="s">
        <v>12265</v>
      </c>
      <c r="B2402" t="s">
        <v>75</v>
      </c>
      <c r="C2402" t="s">
        <v>113</v>
      </c>
      <c r="D2402" t="s">
        <v>9888</v>
      </c>
      <c r="E2402">
        <v>341</v>
      </c>
    </row>
    <row r="2403" spans="1:5" x14ac:dyDescent="0.25">
      <c r="A2403" t="s">
        <v>12266</v>
      </c>
      <c r="B2403" t="s">
        <v>75</v>
      </c>
      <c r="C2403" t="s">
        <v>113</v>
      </c>
      <c r="D2403" t="s">
        <v>9892</v>
      </c>
      <c r="E2403">
        <v>4</v>
      </c>
    </row>
    <row r="2404" spans="1:5" x14ac:dyDescent="0.25">
      <c r="A2404" t="s">
        <v>12267</v>
      </c>
      <c r="B2404" t="s">
        <v>75</v>
      </c>
      <c r="C2404" t="s">
        <v>113</v>
      </c>
      <c r="D2404" t="s">
        <v>9906</v>
      </c>
      <c r="E2404">
        <v>1</v>
      </c>
    </row>
    <row r="2405" spans="1:5" x14ac:dyDescent="0.25">
      <c r="A2405" t="s">
        <v>12268</v>
      </c>
      <c r="B2405" t="s">
        <v>75</v>
      </c>
      <c r="C2405" t="s">
        <v>113</v>
      </c>
      <c r="D2405" t="s">
        <v>9910</v>
      </c>
      <c r="E2405">
        <v>1</v>
      </c>
    </row>
    <row r="2406" spans="1:5" x14ac:dyDescent="0.25">
      <c r="A2406" t="s">
        <v>12269</v>
      </c>
      <c r="B2406" t="s">
        <v>75</v>
      </c>
      <c r="C2406" t="s">
        <v>113</v>
      </c>
      <c r="D2406" t="s">
        <v>9918</v>
      </c>
      <c r="E2406">
        <v>1</v>
      </c>
    </row>
    <row r="2407" spans="1:5" x14ac:dyDescent="0.25">
      <c r="A2407" t="s">
        <v>12270</v>
      </c>
      <c r="B2407" t="s">
        <v>75</v>
      </c>
      <c r="C2407" t="s">
        <v>113</v>
      </c>
      <c r="D2407" t="s">
        <v>9926</v>
      </c>
      <c r="E2407">
        <v>5</v>
      </c>
    </row>
    <row r="2408" spans="1:5" x14ac:dyDescent="0.25">
      <c r="A2408" t="s">
        <v>12271</v>
      </c>
      <c r="B2408" t="s">
        <v>75</v>
      </c>
      <c r="C2408" t="s">
        <v>113</v>
      </c>
      <c r="D2408" t="s">
        <v>9928</v>
      </c>
      <c r="E2408">
        <v>1</v>
      </c>
    </row>
    <row r="2409" spans="1:5" x14ac:dyDescent="0.25">
      <c r="A2409" t="s">
        <v>12272</v>
      </c>
      <c r="B2409" t="s">
        <v>75</v>
      </c>
      <c r="C2409" t="s">
        <v>114</v>
      </c>
      <c r="D2409" t="s">
        <v>9860</v>
      </c>
      <c r="E2409">
        <v>1</v>
      </c>
    </row>
    <row r="2410" spans="1:5" x14ac:dyDescent="0.25">
      <c r="A2410" t="s">
        <v>12273</v>
      </c>
      <c r="B2410" t="s">
        <v>75</v>
      </c>
      <c r="C2410" t="s">
        <v>114</v>
      </c>
      <c r="D2410" t="s">
        <v>9862</v>
      </c>
      <c r="E2410">
        <v>1</v>
      </c>
    </row>
    <row r="2411" spans="1:5" x14ac:dyDescent="0.25">
      <c r="A2411" t="s">
        <v>12274</v>
      </c>
      <c r="B2411" t="s">
        <v>75</v>
      </c>
      <c r="C2411" t="s">
        <v>114</v>
      </c>
      <c r="D2411" t="s">
        <v>9872</v>
      </c>
      <c r="E2411">
        <v>1</v>
      </c>
    </row>
    <row r="2412" spans="1:5" x14ac:dyDescent="0.25">
      <c r="A2412" t="s">
        <v>12275</v>
      </c>
      <c r="B2412" t="s">
        <v>75</v>
      </c>
      <c r="C2412" t="s">
        <v>114</v>
      </c>
      <c r="D2412" t="s">
        <v>9874</v>
      </c>
      <c r="E2412">
        <v>27</v>
      </c>
    </row>
    <row r="2413" spans="1:5" x14ac:dyDescent="0.25">
      <c r="A2413" t="s">
        <v>12276</v>
      </c>
      <c r="B2413" t="s">
        <v>75</v>
      </c>
      <c r="C2413" t="s">
        <v>114</v>
      </c>
      <c r="D2413" t="s">
        <v>9886</v>
      </c>
      <c r="E2413">
        <v>30</v>
      </c>
    </row>
    <row r="2414" spans="1:5" x14ac:dyDescent="0.25">
      <c r="A2414" t="s">
        <v>12277</v>
      </c>
      <c r="B2414" t="s">
        <v>75</v>
      </c>
      <c r="C2414" t="s">
        <v>114</v>
      </c>
      <c r="D2414" t="s">
        <v>9888</v>
      </c>
      <c r="E2414">
        <v>102</v>
      </c>
    </row>
    <row r="2415" spans="1:5" x14ac:dyDescent="0.25">
      <c r="A2415" t="s">
        <v>12278</v>
      </c>
      <c r="B2415" t="s">
        <v>75</v>
      </c>
      <c r="C2415" t="s">
        <v>115</v>
      </c>
      <c r="D2415" t="s">
        <v>9840</v>
      </c>
      <c r="E2415">
        <v>1</v>
      </c>
    </row>
    <row r="2416" spans="1:5" x14ac:dyDescent="0.25">
      <c r="A2416" t="s">
        <v>12279</v>
      </c>
      <c r="B2416" t="s">
        <v>75</v>
      </c>
      <c r="C2416" t="s">
        <v>115</v>
      </c>
      <c r="D2416" t="s">
        <v>9872</v>
      </c>
      <c r="E2416">
        <v>1</v>
      </c>
    </row>
    <row r="2417" spans="1:5" x14ac:dyDescent="0.25">
      <c r="A2417" t="s">
        <v>12280</v>
      </c>
      <c r="B2417" t="s">
        <v>75</v>
      </c>
      <c r="C2417" t="s">
        <v>115</v>
      </c>
      <c r="D2417" t="s">
        <v>9874</v>
      </c>
      <c r="E2417">
        <v>17</v>
      </c>
    </row>
    <row r="2418" spans="1:5" x14ac:dyDescent="0.25">
      <c r="A2418" t="s">
        <v>12281</v>
      </c>
      <c r="B2418" t="s">
        <v>75</v>
      </c>
      <c r="C2418" t="s">
        <v>115</v>
      </c>
      <c r="D2418" t="s">
        <v>9886</v>
      </c>
      <c r="E2418">
        <v>18</v>
      </c>
    </row>
    <row r="2419" spans="1:5" x14ac:dyDescent="0.25">
      <c r="A2419" t="s">
        <v>12282</v>
      </c>
      <c r="B2419" t="s">
        <v>75</v>
      </c>
      <c r="C2419" t="s">
        <v>115</v>
      </c>
      <c r="D2419" t="s">
        <v>9888</v>
      </c>
      <c r="E2419">
        <v>98</v>
      </c>
    </row>
    <row r="2420" spans="1:5" x14ac:dyDescent="0.25">
      <c r="A2420" t="s">
        <v>12283</v>
      </c>
      <c r="B2420" t="s">
        <v>75</v>
      </c>
      <c r="C2420" t="s">
        <v>115</v>
      </c>
      <c r="D2420" t="s">
        <v>9894</v>
      </c>
      <c r="E2420">
        <v>1</v>
      </c>
    </row>
    <row r="2421" spans="1:5" x14ac:dyDescent="0.25">
      <c r="A2421" t="s">
        <v>12284</v>
      </c>
      <c r="B2421" t="s">
        <v>75</v>
      </c>
      <c r="C2421" t="s">
        <v>115</v>
      </c>
      <c r="D2421" t="s">
        <v>9926</v>
      </c>
      <c r="E2421">
        <v>1</v>
      </c>
    </row>
    <row r="2422" spans="1:5" x14ac:dyDescent="0.25">
      <c r="A2422" t="s">
        <v>12285</v>
      </c>
      <c r="B2422" t="s">
        <v>75</v>
      </c>
      <c r="C2422" t="s">
        <v>116</v>
      </c>
      <c r="D2422" t="s">
        <v>9840</v>
      </c>
      <c r="E2422">
        <v>1</v>
      </c>
    </row>
    <row r="2423" spans="1:5" x14ac:dyDescent="0.25">
      <c r="A2423" t="s">
        <v>12286</v>
      </c>
      <c r="B2423" t="s">
        <v>75</v>
      </c>
      <c r="C2423" t="s">
        <v>116</v>
      </c>
      <c r="D2423" t="s">
        <v>9872</v>
      </c>
      <c r="E2423">
        <v>2</v>
      </c>
    </row>
    <row r="2424" spans="1:5" x14ac:dyDescent="0.25">
      <c r="A2424" t="s">
        <v>12287</v>
      </c>
      <c r="B2424" t="s">
        <v>75</v>
      </c>
      <c r="C2424" t="s">
        <v>116</v>
      </c>
      <c r="D2424" t="s">
        <v>9874</v>
      </c>
      <c r="E2424">
        <v>43</v>
      </c>
    </row>
    <row r="2425" spans="1:5" x14ac:dyDescent="0.25">
      <c r="A2425" t="s">
        <v>12288</v>
      </c>
      <c r="B2425" t="s">
        <v>75</v>
      </c>
      <c r="C2425" t="s">
        <v>116</v>
      </c>
      <c r="D2425" t="s">
        <v>9886</v>
      </c>
      <c r="E2425">
        <v>52</v>
      </c>
    </row>
    <row r="2426" spans="1:5" x14ac:dyDescent="0.25">
      <c r="A2426" t="s">
        <v>12289</v>
      </c>
      <c r="B2426" t="s">
        <v>75</v>
      </c>
      <c r="C2426" t="s">
        <v>116</v>
      </c>
      <c r="D2426" t="s">
        <v>9888</v>
      </c>
      <c r="E2426">
        <v>177</v>
      </c>
    </row>
    <row r="2427" spans="1:5" x14ac:dyDescent="0.25">
      <c r="A2427" t="s">
        <v>12290</v>
      </c>
      <c r="B2427" t="s">
        <v>75</v>
      </c>
      <c r="C2427" t="s">
        <v>116</v>
      </c>
      <c r="D2427" t="s">
        <v>9926</v>
      </c>
      <c r="E2427">
        <v>1</v>
      </c>
    </row>
    <row r="2428" spans="1:5" x14ac:dyDescent="0.25">
      <c r="A2428" t="s">
        <v>12291</v>
      </c>
      <c r="B2428" t="s">
        <v>75</v>
      </c>
      <c r="C2428" t="s">
        <v>117</v>
      </c>
      <c r="D2428" t="s">
        <v>9874</v>
      </c>
      <c r="E2428">
        <v>36</v>
      </c>
    </row>
    <row r="2429" spans="1:5" x14ac:dyDescent="0.25">
      <c r="A2429" t="s">
        <v>12292</v>
      </c>
      <c r="B2429" t="s">
        <v>75</v>
      </c>
      <c r="C2429" t="s">
        <v>117</v>
      </c>
      <c r="D2429" t="s">
        <v>9886</v>
      </c>
      <c r="E2429">
        <v>39</v>
      </c>
    </row>
    <row r="2430" spans="1:5" x14ac:dyDescent="0.25">
      <c r="A2430" t="s">
        <v>12293</v>
      </c>
      <c r="B2430" t="s">
        <v>75</v>
      </c>
      <c r="C2430" t="s">
        <v>117</v>
      </c>
      <c r="D2430" t="s">
        <v>9888</v>
      </c>
      <c r="E2430">
        <v>170</v>
      </c>
    </row>
    <row r="2431" spans="1:5" x14ac:dyDescent="0.25">
      <c r="A2431" t="s">
        <v>12294</v>
      </c>
      <c r="B2431" t="s">
        <v>75</v>
      </c>
      <c r="C2431" t="s">
        <v>118</v>
      </c>
      <c r="D2431" t="s">
        <v>9874</v>
      </c>
      <c r="E2431">
        <v>1</v>
      </c>
    </row>
    <row r="2432" spans="1:5" x14ac:dyDescent="0.25">
      <c r="A2432" t="s">
        <v>12295</v>
      </c>
      <c r="B2432" t="s">
        <v>75</v>
      </c>
      <c r="C2432" t="s">
        <v>118</v>
      </c>
      <c r="D2432" t="s">
        <v>9886</v>
      </c>
      <c r="E2432">
        <v>3</v>
      </c>
    </row>
    <row r="2433" spans="1:5" x14ac:dyDescent="0.25">
      <c r="A2433" t="s">
        <v>12296</v>
      </c>
      <c r="B2433" t="s">
        <v>75</v>
      </c>
      <c r="C2433" t="s">
        <v>118</v>
      </c>
      <c r="D2433" t="s">
        <v>9888</v>
      </c>
      <c r="E2433">
        <v>7</v>
      </c>
    </row>
    <row r="2434" spans="1:5" x14ac:dyDescent="0.25">
      <c r="A2434" t="s">
        <v>12297</v>
      </c>
      <c r="B2434" t="s">
        <v>75</v>
      </c>
      <c r="C2434" t="s">
        <v>119</v>
      </c>
      <c r="D2434" t="s">
        <v>9854</v>
      </c>
      <c r="E2434">
        <v>1</v>
      </c>
    </row>
    <row r="2435" spans="1:5" x14ac:dyDescent="0.25">
      <c r="A2435" t="s">
        <v>12298</v>
      </c>
      <c r="B2435" t="s">
        <v>75</v>
      </c>
      <c r="C2435" t="s">
        <v>119</v>
      </c>
      <c r="D2435" t="s">
        <v>9872</v>
      </c>
      <c r="E2435">
        <v>3</v>
      </c>
    </row>
    <row r="2436" spans="1:5" x14ac:dyDescent="0.25">
      <c r="A2436" t="s">
        <v>12299</v>
      </c>
      <c r="B2436" t="s">
        <v>75</v>
      </c>
      <c r="C2436" t="s">
        <v>119</v>
      </c>
      <c r="D2436" t="s">
        <v>9874</v>
      </c>
      <c r="E2436">
        <v>66</v>
      </c>
    </row>
    <row r="2437" spans="1:5" x14ac:dyDescent="0.25">
      <c r="A2437" t="s">
        <v>12300</v>
      </c>
      <c r="B2437" t="s">
        <v>75</v>
      </c>
      <c r="C2437" t="s">
        <v>119</v>
      </c>
      <c r="D2437" t="s">
        <v>9886</v>
      </c>
      <c r="E2437">
        <v>72</v>
      </c>
    </row>
    <row r="2438" spans="1:5" x14ac:dyDescent="0.25">
      <c r="A2438" t="s">
        <v>12301</v>
      </c>
      <c r="B2438" t="s">
        <v>75</v>
      </c>
      <c r="C2438" t="s">
        <v>119</v>
      </c>
      <c r="D2438" t="s">
        <v>9888</v>
      </c>
      <c r="E2438">
        <v>235</v>
      </c>
    </row>
    <row r="2439" spans="1:5" x14ac:dyDescent="0.25">
      <c r="A2439" t="s">
        <v>12302</v>
      </c>
      <c r="B2439" t="s">
        <v>75</v>
      </c>
      <c r="C2439" t="s">
        <v>119</v>
      </c>
      <c r="D2439" t="s">
        <v>9912</v>
      </c>
      <c r="E2439">
        <v>1</v>
      </c>
    </row>
    <row r="2440" spans="1:5" x14ac:dyDescent="0.25">
      <c r="A2440" t="s">
        <v>12303</v>
      </c>
      <c r="B2440" t="s">
        <v>75</v>
      </c>
      <c r="C2440" t="s">
        <v>119</v>
      </c>
      <c r="D2440" t="s">
        <v>9914</v>
      </c>
      <c r="E2440">
        <v>1</v>
      </c>
    </row>
    <row r="2441" spans="1:5" x14ac:dyDescent="0.25">
      <c r="A2441" t="s">
        <v>12304</v>
      </c>
      <c r="B2441" t="s">
        <v>75</v>
      </c>
      <c r="C2441" t="s">
        <v>119</v>
      </c>
      <c r="D2441" t="s">
        <v>9926</v>
      </c>
      <c r="E2441">
        <v>1</v>
      </c>
    </row>
    <row r="2442" spans="1:5" x14ac:dyDescent="0.25">
      <c r="A2442" t="s">
        <v>12305</v>
      </c>
      <c r="B2442" t="s">
        <v>75</v>
      </c>
      <c r="C2442" t="s">
        <v>120</v>
      </c>
      <c r="D2442" t="s">
        <v>9840</v>
      </c>
      <c r="E2442">
        <v>1</v>
      </c>
    </row>
    <row r="2443" spans="1:5" x14ac:dyDescent="0.25">
      <c r="A2443" t="s">
        <v>12306</v>
      </c>
      <c r="B2443" t="s">
        <v>75</v>
      </c>
      <c r="C2443" t="s">
        <v>120</v>
      </c>
      <c r="D2443" t="s">
        <v>9872</v>
      </c>
      <c r="E2443">
        <v>1</v>
      </c>
    </row>
    <row r="2444" spans="1:5" x14ac:dyDescent="0.25">
      <c r="A2444" t="s">
        <v>12307</v>
      </c>
      <c r="B2444" t="s">
        <v>75</v>
      </c>
      <c r="C2444" t="s">
        <v>120</v>
      </c>
      <c r="D2444" t="s">
        <v>9874</v>
      </c>
      <c r="E2444">
        <v>29</v>
      </c>
    </row>
    <row r="2445" spans="1:5" x14ac:dyDescent="0.25">
      <c r="A2445" t="s">
        <v>12308</v>
      </c>
      <c r="B2445" t="s">
        <v>75</v>
      </c>
      <c r="C2445" t="s">
        <v>120</v>
      </c>
      <c r="D2445" t="s">
        <v>9886</v>
      </c>
      <c r="E2445">
        <v>31</v>
      </c>
    </row>
    <row r="2446" spans="1:5" x14ac:dyDescent="0.25">
      <c r="A2446" t="s">
        <v>12309</v>
      </c>
      <c r="B2446" t="s">
        <v>75</v>
      </c>
      <c r="C2446" t="s">
        <v>120</v>
      </c>
      <c r="D2446" t="s">
        <v>9888</v>
      </c>
      <c r="E2446">
        <v>103</v>
      </c>
    </row>
    <row r="2447" spans="1:5" x14ac:dyDescent="0.25">
      <c r="A2447" t="s">
        <v>12310</v>
      </c>
      <c r="B2447" t="s">
        <v>75</v>
      </c>
      <c r="C2447" t="s">
        <v>120</v>
      </c>
      <c r="D2447" t="s">
        <v>9926</v>
      </c>
      <c r="E2447">
        <v>1</v>
      </c>
    </row>
    <row r="2448" spans="1:5" x14ac:dyDescent="0.25">
      <c r="A2448" t="s">
        <v>12311</v>
      </c>
      <c r="B2448" t="s">
        <v>75</v>
      </c>
      <c r="C2448" t="s">
        <v>121</v>
      </c>
      <c r="D2448" t="s">
        <v>9854</v>
      </c>
      <c r="E2448">
        <v>1</v>
      </c>
    </row>
    <row r="2449" spans="1:5" x14ac:dyDescent="0.25">
      <c r="A2449" t="s">
        <v>12312</v>
      </c>
      <c r="B2449" t="s">
        <v>75</v>
      </c>
      <c r="C2449" t="s">
        <v>121</v>
      </c>
      <c r="D2449" t="s">
        <v>9858</v>
      </c>
      <c r="E2449">
        <v>1</v>
      </c>
    </row>
    <row r="2450" spans="1:5" x14ac:dyDescent="0.25">
      <c r="A2450" t="s">
        <v>12313</v>
      </c>
      <c r="B2450" t="s">
        <v>75</v>
      </c>
      <c r="C2450" t="s">
        <v>121</v>
      </c>
      <c r="D2450" t="s">
        <v>9860</v>
      </c>
      <c r="E2450">
        <v>1</v>
      </c>
    </row>
    <row r="2451" spans="1:5" x14ac:dyDescent="0.25">
      <c r="A2451" t="s">
        <v>12314</v>
      </c>
      <c r="B2451" t="s">
        <v>75</v>
      </c>
      <c r="C2451" t="s">
        <v>121</v>
      </c>
      <c r="D2451" t="s">
        <v>9872</v>
      </c>
      <c r="E2451">
        <v>2</v>
      </c>
    </row>
    <row r="2452" spans="1:5" x14ac:dyDescent="0.25">
      <c r="A2452" t="s">
        <v>12315</v>
      </c>
      <c r="B2452" t="s">
        <v>75</v>
      </c>
      <c r="C2452" t="s">
        <v>121</v>
      </c>
      <c r="D2452" t="s">
        <v>9874</v>
      </c>
      <c r="E2452">
        <v>42</v>
      </c>
    </row>
    <row r="2453" spans="1:5" x14ac:dyDescent="0.25">
      <c r="A2453" t="s">
        <v>12316</v>
      </c>
      <c r="B2453" t="s">
        <v>75</v>
      </c>
      <c r="C2453" t="s">
        <v>121</v>
      </c>
      <c r="D2453" t="s">
        <v>9878</v>
      </c>
      <c r="E2453">
        <v>1</v>
      </c>
    </row>
    <row r="2454" spans="1:5" x14ac:dyDescent="0.25">
      <c r="A2454" t="s">
        <v>12317</v>
      </c>
      <c r="B2454" t="s">
        <v>75</v>
      </c>
      <c r="C2454" t="s">
        <v>121</v>
      </c>
      <c r="D2454" t="s">
        <v>9886</v>
      </c>
      <c r="E2454">
        <v>48</v>
      </c>
    </row>
    <row r="2455" spans="1:5" x14ac:dyDescent="0.25">
      <c r="A2455" t="s">
        <v>12318</v>
      </c>
      <c r="B2455" t="s">
        <v>75</v>
      </c>
      <c r="C2455" t="s">
        <v>121</v>
      </c>
      <c r="D2455" t="s">
        <v>9888</v>
      </c>
      <c r="E2455">
        <v>184</v>
      </c>
    </row>
    <row r="2456" spans="1:5" x14ac:dyDescent="0.25">
      <c r="A2456" t="s">
        <v>12319</v>
      </c>
      <c r="B2456" t="s">
        <v>75</v>
      </c>
      <c r="C2456" t="s">
        <v>121</v>
      </c>
      <c r="D2456" t="s">
        <v>9892</v>
      </c>
      <c r="E2456">
        <v>1</v>
      </c>
    </row>
    <row r="2457" spans="1:5" x14ac:dyDescent="0.25">
      <c r="A2457" t="s">
        <v>12320</v>
      </c>
      <c r="B2457" t="s">
        <v>75</v>
      </c>
      <c r="C2457" t="s">
        <v>121</v>
      </c>
      <c r="D2457" t="s">
        <v>9894</v>
      </c>
      <c r="E2457">
        <v>1</v>
      </c>
    </row>
    <row r="2458" spans="1:5" x14ac:dyDescent="0.25">
      <c r="A2458" t="s">
        <v>12321</v>
      </c>
      <c r="B2458" t="s">
        <v>75</v>
      </c>
      <c r="C2458" t="s">
        <v>121</v>
      </c>
      <c r="D2458" t="s">
        <v>9906</v>
      </c>
      <c r="E2458">
        <v>1</v>
      </c>
    </row>
    <row r="2459" spans="1:5" x14ac:dyDescent="0.25">
      <c r="A2459" t="s">
        <v>12322</v>
      </c>
      <c r="B2459" t="s">
        <v>75</v>
      </c>
      <c r="C2459" t="s">
        <v>121</v>
      </c>
      <c r="D2459" t="s">
        <v>9914</v>
      </c>
      <c r="E2459">
        <v>1</v>
      </c>
    </row>
    <row r="2460" spans="1:5" x14ac:dyDescent="0.25">
      <c r="A2460" t="s">
        <v>12323</v>
      </c>
      <c r="B2460" t="s">
        <v>75</v>
      </c>
      <c r="C2460" t="s">
        <v>121</v>
      </c>
      <c r="D2460" t="s">
        <v>9926</v>
      </c>
      <c r="E2460">
        <v>1</v>
      </c>
    </row>
    <row r="2461" spans="1:5" x14ac:dyDescent="0.25">
      <c r="A2461" t="s">
        <v>12324</v>
      </c>
      <c r="B2461" t="s">
        <v>75</v>
      </c>
      <c r="C2461" t="s">
        <v>122</v>
      </c>
      <c r="D2461" t="s">
        <v>9874</v>
      </c>
      <c r="E2461">
        <v>28</v>
      </c>
    </row>
    <row r="2462" spans="1:5" x14ac:dyDescent="0.25">
      <c r="A2462" t="s">
        <v>12325</v>
      </c>
      <c r="B2462" t="s">
        <v>75</v>
      </c>
      <c r="C2462" t="s">
        <v>122</v>
      </c>
      <c r="D2462" t="s">
        <v>9886</v>
      </c>
      <c r="E2462">
        <v>30</v>
      </c>
    </row>
    <row r="2463" spans="1:5" x14ac:dyDescent="0.25">
      <c r="A2463" t="s">
        <v>12326</v>
      </c>
      <c r="B2463" t="s">
        <v>75</v>
      </c>
      <c r="C2463" t="s">
        <v>122</v>
      </c>
      <c r="D2463" t="s">
        <v>9888</v>
      </c>
      <c r="E2463">
        <v>153</v>
      </c>
    </row>
    <row r="2464" spans="1:5" x14ac:dyDescent="0.25">
      <c r="A2464" t="s">
        <v>12327</v>
      </c>
      <c r="B2464" t="s">
        <v>75</v>
      </c>
      <c r="C2464" t="s">
        <v>123</v>
      </c>
      <c r="D2464" t="s">
        <v>9838</v>
      </c>
      <c r="E2464">
        <v>1</v>
      </c>
    </row>
    <row r="2465" spans="1:5" x14ac:dyDescent="0.25">
      <c r="A2465" t="s">
        <v>12328</v>
      </c>
      <c r="B2465" t="s">
        <v>75</v>
      </c>
      <c r="C2465" t="s">
        <v>123</v>
      </c>
      <c r="D2465" t="s">
        <v>9854</v>
      </c>
      <c r="E2465">
        <v>1</v>
      </c>
    </row>
    <row r="2466" spans="1:5" x14ac:dyDescent="0.25">
      <c r="A2466" t="s">
        <v>12329</v>
      </c>
      <c r="B2466" t="s">
        <v>75</v>
      </c>
      <c r="C2466" t="s">
        <v>123</v>
      </c>
      <c r="D2466" t="s">
        <v>9872</v>
      </c>
      <c r="E2466">
        <v>1</v>
      </c>
    </row>
    <row r="2467" spans="1:5" x14ac:dyDescent="0.25">
      <c r="A2467" t="s">
        <v>12330</v>
      </c>
      <c r="B2467" t="s">
        <v>75</v>
      </c>
      <c r="C2467" t="s">
        <v>123</v>
      </c>
      <c r="D2467" t="s">
        <v>9874</v>
      </c>
      <c r="E2467">
        <v>9</v>
      </c>
    </row>
    <row r="2468" spans="1:5" x14ac:dyDescent="0.25">
      <c r="A2468" t="s">
        <v>12331</v>
      </c>
      <c r="B2468" t="s">
        <v>75</v>
      </c>
      <c r="C2468" t="s">
        <v>123</v>
      </c>
      <c r="D2468" t="s">
        <v>9886</v>
      </c>
      <c r="E2468">
        <v>11</v>
      </c>
    </row>
    <row r="2469" spans="1:5" x14ac:dyDescent="0.25">
      <c r="A2469" t="s">
        <v>12332</v>
      </c>
      <c r="B2469" t="s">
        <v>75</v>
      </c>
      <c r="C2469" t="s">
        <v>123</v>
      </c>
      <c r="D2469" t="s">
        <v>9888</v>
      </c>
      <c r="E2469">
        <v>34</v>
      </c>
    </row>
    <row r="2470" spans="1:5" x14ac:dyDescent="0.25">
      <c r="A2470" t="s">
        <v>12333</v>
      </c>
      <c r="B2470" t="s">
        <v>75</v>
      </c>
      <c r="C2470" t="s">
        <v>123</v>
      </c>
      <c r="D2470" t="s">
        <v>9912</v>
      </c>
      <c r="E2470">
        <v>1</v>
      </c>
    </row>
    <row r="2471" spans="1:5" x14ac:dyDescent="0.25">
      <c r="A2471" t="s">
        <v>12334</v>
      </c>
      <c r="B2471" t="s">
        <v>75</v>
      </c>
      <c r="C2471" t="s">
        <v>123</v>
      </c>
      <c r="D2471" t="s">
        <v>9926</v>
      </c>
      <c r="E2471">
        <v>1</v>
      </c>
    </row>
    <row r="2472" spans="1:5" x14ac:dyDescent="0.25">
      <c r="A2472" t="s">
        <v>12335</v>
      </c>
      <c r="B2472" t="s">
        <v>75</v>
      </c>
      <c r="C2472" t="s">
        <v>124</v>
      </c>
      <c r="D2472" t="s">
        <v>9836</v>
      </c>
      <c r="E2472">
        <v>1</v>
      </c>
    </row>
    <row r="2473" spans="1:5" x14ac:dyDescent="0.25">
      <c r="A2473" t="s">
        <v>12336</v>
      </c>
      <c r="B2473" t="s">
        <v>75</v>
      </c>
      <c r="C2473" t="s">
        <v>124</v>
      </c>
      <c r="D2473" t="s">
        <v>9854</v>
      </c>
      <c r="E2473">
        <v>1</v>
      </c>
    </row>
    <row r="2474" spans="1:5" x14ac:dyDescent="0.25">
      <c r="A2474" t="s">
        <v>12337</v>
      </c>
      <c r="B2474" t="s">
        <v>75</v>
      </c>
      <c r="C2474" t="s">
        <v>124</v>
      </c>
      <c r="D2474" t="s">
        <v>9872</v>
      </c>
      <c r="E2474">
        <v>1</v>
      </c>
    </row>
    <row r="2475" spans="1:5" x14ac:dyDescent="0.25">
      <c r="A2475" t="s">
        <v>12338</v>
      </c>
      <c r="B2475" t="s">
        <v>75</v>
      </c>
      <c r="C2475" t="s">
        <v>124</v>
      </c>
      <c r="D2475" t="s">
        <v>9874</v>
      </c>
      <c r="E2475">
        <v>20</v>
      </c>
    </row>
    <row r="2476" spans="1:5" x14ac:dyDescent="0.25">
      <c r="A2476" t="s">
        <v>12339</v>
      </c>
      <c r="B2476" t="s">
        <v>75</v>
      </c>
      <c r="C2476" t="s">
        <v>124</v>
      </c>
      <c r="D2476" t="s">
        <v>9880</v>
      </c>
      <c r="E2476">
        <v>1</v>
      </c>
    </row>
    <row r="2477" spans="1:5" x14ac:dyDescent="0.25">
      <c r="A2477" t="s">
        <v>12340</v>
      </c>
      <c r="B2477" t="s">
        <v>75</v>
      </c>
      <c r="C2477" t="s">
        <v>124</v>
      </c>
      <c r="D2477" t="s">
        <v>9886</v>
      </c>
      <c r="E2477">
        <v>20</v>
      </c>
    </row>
    <row r="2478" spans="1:5" x14ac:dyDescent="0.25">
      <c r="A2478" t="s">
        <v>12341</v>
      </c>
      <c r="B2478" t="s">
        <v>75</v>
      </c>
      <c r="C2478" t="s">
        <v>124</v>
      </c>
      <c r="D2478" t="s">
        <v>9888</v>
      </c>
      <c r="E2478">
        <v>81</v>
      </c>
    </row>
    <row r="2479" spans="1:5" x14ac:dyDescent="0.25">
      <c r="A2479" t="s">
        <v>12342</v>
      </c>
      <c r="B2479" t="s">
        <v>75</v>
      </c>
      <c r="C2479" t="s">
        <v>124</v>
      </c>
      <c r="D2479" t="s">
        <v>9892</v>
      </c>
      <c r="E2479">
        <v>1</v>
      </c>
    </row>
    <row r="2480" spans="1:5" x14ac:dyDescent="0.25">
      <c r="A2480" t="s">
        <v>12343</v>
      </c>
      <c r="B2480" t="s">
        <v>75</v>
      </c>
      <c r="C2480" t="s">
        <v>125</v>
      </c>
      <c r="D2480" t="s">
        <v>9840</v>
      </c>
      <c r="E2480">
        <v>1</v>
      </c>
    </row>
    <row r="2481" spans="1:5" x14ac:dyDescent="0.25">
      <c r="A2481" t="s">
        <v>12344</v>
      </c>
      <c r="B2481" t="s">
        <v>75</v>
      </c>
      <c r="C2481" t="s">
        <v>125</v>
      </c>
      <c r="D2481" t="s">
        <v>9844</v>
      </c>
      <c r="E2481">
        <v>1</v>
      </c>
    </row>
    <row r="2482" spans="1:5" x14ac:dyDescent="0.25">
      <c r="A2482" t="s">
        <v>12345</v>
      </c>
      <c r="B2482" t="s">
        <v>75</v>
      </c>
      <c r="C2482" t="s">
        <v>125</v>
      </c>
      <c r="D2482" t="s">
        <v>9854</v>
      </c>
      <c r="E2482">
        <v>2</v>
      </c>
    </row>
    <row r="2483" spans="1:5" x14ac:dyDescent="0.25">
      <c r="A2483" t="s">
        <v>12346</v>
      </c>
      <c r="B2483" t="s">
        <v>75</v>
      </c>
      <c r="C2483" t="s">
        <v>125</v>
      </c>
      <c r="D2483" t="s">
        <v>9860</v>
      </c>
      <c r="E2483">
        <v>1</v>
      </c>
    </row>
    <row r="2484" spans="1:5" x14ac:dyDescent="0.25">
      <c r="A2484" t="s">
        <v>12347</v>
      </c>
      <c r="B2484" t="s">
        <v>75</v>
      </c>
      <c r="C2484" t="s">
        <v>125</v>
      </c>
      <c r="D2484" t="s">
        <v>9862</v>
      </c>
      <c r="E2484">
        <v>1</v>
      </c>
    </row>
    <row r="2485" spans="1:5" x14ac:dyDescent="0.25">
      <c r="A2485" t="s">
        <v>12348</v>
      </c>
      <c r="B2485" t="s">
        <v>75</v>
      </c>
      <c r="C2485" t="s">
        <v>125</v>
      </c>
      <c r="D2485" t="s">
        <v>9866</v>
      </c>
      <c r="E2485">
        <v>1</v>
      </c>
    </row>
    <row r="2486" spans="1:5" x14ac:dyDescent="0.25">
      <c r="A2486" t="s">
        <v>12349</v>
      </c>
      <c r="B2486" t="s">
        <v>75</v>
      </c>
      <c r="C2486" t="s">
        <v>125</v>
      </c>
      <c r="D2486" t="s">
        <v>9872</v>
      </c>
      <c r="E2486">
        <v>9</v>
      </c>
    </row>
    <row r="2487" spans="1:5" x14ac:dyDescent="0.25">
      <c r="A2487" t="s">
        <v>12350</v>
      </c>
      <c r="B2487" t="s">
        <v>75</v>
      </c>
      <c r="C2487" t="s">
        <v>125</v>
      </c>
      <c r="D2487" t="s">
        <v>9874</v>
      </c>
      <c r="E2487">
        <v>64</v>
      </c>
    </row>
    <row r="2488" spans="1:5" x14ac:dyDescent="0.25">
      <c r="A2488" t="s">
        <v>12351</v>
      </c>
      <c r="B2488" t="s">
        <v>75</v>
      </c>
      <c r="C2488" t="s">
        <v>125</v>
      </c>
      <c r="D2488" t="s">
        <v>9886</v>
      </c>
      <c r="E2488">
        <v>67</v>
      </c>
    </row>
    <row r="2489" spans="1:5" x14ac:dyDescent="0.25">
      <c r="A2489" t="s">
        <v>12352</v>
      </c>
      <c r="B2489" t="s">
        <v>75</v>
      </c>
      <c r="C2489" t="s">
        <v>125</v>
      </c>
      <c r="D2489" t="s">
        <v>9888</v>
      </c>
      <c r="E2489">
        <v>327</v>
      </c>
    </row>
    <row r="2490" spans="1:5" x14ac:dyDescent="0.25">
      <c r="A2490" t="s">
        <v>12353</v>
      </c>
      <c r="B2490" t="s">
        <v>75</v>
      </c>
      <c r="C2490" t="s">
        <v>125</v>
      </c>
      <c r="D2490" t="s">
        <v>9892</v>
      </c>
      <c r="E2490">
        <v>1</v>
      </c>
    </row>
    <row r="2491" spans="1:5" x14ac:dyDescent="0.25">
      <c r="A2491" t="s">
        <v>12354</v>
      </c>
      <c r="B2491" t="s">
        <v>75</v>
      </c>
      <c r="C2491" t="s">
        <v>125</v>
      </c>
      <c r="D2491" t="s">
        <v>9894</v>
      </c>
      <c r="E2491">
        <v>1</v>
      </c>
    </row>
    <row r="2492" spans="1:5" x14ac:dyDescent="0.25">
      <c r="A2492" t="s">
        <v>12355</v>
      </c>
      <c r="B2492" t="s">
        <v>75</v>
      </c>
      <c r="C2492" t="s">
        <v>125</v>
      </c>
      <c r="D2492" t="s">
        <v>9904</v>
      </c>
      <c r="E2492">
        <v>1</v>
      </c>
    </row>
    <row r="2493" spans="1:5" x14ac:dyDescent="0.25">
      <c r="A2493" t="s">
        <v>12356</v>
      </c>
      <c r="B2493" t="s">
        <v>75</v>
      </c>
      <c r="C2493" t="s">
        <v>125</v>
      </c>
      <c r="D2493" t="s">
        <v>9912</v>
      </c>
      <c r="E2493">
        <v>1</v>
      </c>
    </row>
    <row r="2494" spans="1:5" x14ac:dyDescent="0.25">
      <c r="A2494" t="s">
        <v>12357</v>
      </c>
      <c r="B2494" t="s">
        <v>75</v>
      </c>
      <c r="C2494" t="s">
        <v>125</v>
      </c>
      <c r="D2494" t="s">
        <v>9914</v>
      </c>
      <c r="E2494">
        <v>2</v>
      </c>
    </row>
    <row r="2495" spans="1:5" x14ac:dyDescent="0.25">
      <c r="A2495" t="s">
        <v>12358</v>
      </c>
      <c r="B2495" t="s">
        <v>75</v>
      </c>
      <c r="C2495" t="s">
        <v>125</v>
      </c>
      <c r="D2495" t="s">
        <v>9926</v>
      </c>
      <c r="E2495">
        <v>4</v>
      </c>
    </row>
    <row r="2496" spans="1:5" x14ac:dyDescent="0.25">
      <c r="A2496" t="s">
        <v>12359</v>
      </c>
      <c r="B2496" t="s">
        <v>75</v>
      </c>
      <c r="C2496" t="s">
        <v>126</v>
      </c>
      <c r="D2496" t="s">
        <v>9854</v>
      </c>
      <c r="E2496">
        <v>6</v>
      </c>
    </row>
    <row r="2497" spans="1:5" x14ac:dyDescent="0.25">
      <c r="A2497" t="s">
        <v>12360</v>
      </c>
      <c r="B2497" t="s">
        <v>75</v>
      </c>
      <c r="C2497" t="s">
        <v>126</v>
      </c>
      <c r="D2497" t="s">
        <v>9860</v>
      </c>
      <c r="E2497">
        <v>2</v>
      </c>
    </row>
    <row r="2498" spans="1:5" x14ac:dyDescent="0.25">
      <c r="A2498" t="s">
        <v>12361</v>
      </c>
      <c r="B2498" t="s">
        <v>75</v>
      </c>
      <c r="C2498" t="s">
        <v>126</v>
      </c>
      <c r="D2498" t="s">
        <v>9862</v>
      </c>
      <c r="E2498">
        <v>3</v>
      </c>
    </row>
    <row r="2499" spans="1:5" x14ac:dyDescent="0.25">
      <c r="A2499" t="s">
        <v>12362</v>
      </c>
      <c r="B2499" t="s">
        <v>75</v>
      </c>
      <c r="C2499" t="s">
        <v>126</v>
      </c>
      <c r="D2499" t="s">
        <v>9866</v>
      </c>
      <c r="E2499">
        <v>1</v>
      </c>
    </row>
    <row r="2500" spans="1:5" x14ac:dyDescent="0.25">
      <c r="A2500" t="s">
        <v>12363</v>
      </c>
      <c r="B2500" t="s">
        <v>75</v>
      </c>
      <c r="C2500" t="s">
        <v>126</v>
      </c>
      <c r="D2500" t="s">
        <v>9872</v>
      </c>
      <c r="E2500">
        <v>10</v>
      </c>
    </row>
    <row r="2501" spans="1:5" x14ac:dyDescent="0.25">
      <c r="A2501" t="s">
        <v>12364</v>
      </c>
      <c r="B2501" t="s">
        <v>75</v>
      </c>
      <c r="C2501" t="s">
        <v>126</v>
      </c>
      <c r="D2501" t="s">
        <v>9874</v>
      </c>
      <c r="E2501">
        <v>77</v>
      </c>
    </row>
    <row r="2502" spans="1:5" x14ac:dyDescent="0.25">
      <c r="A2502" t="s">
        <v>12365</v>
      </c>
      <c r="B2502" t="s">
        <v>75</v>
      </c>
      <c r="C2502" t="s">
        <v>126</v>
      </c>
      <c r="D2502" t="s">
        <v>9880</v>
      </c>
      <c r="E2502">
        <v>2</v>
      </c>
    </row>
    <row r="2503" spans="1:5" x14ac:dyDescent="0.25">
      <c r="A2503" t="s">
        <v>12366</v>
      </c>
      <c r="B2503" t="s">
        <v>75</v>
      </c>
      <c r="C2503" t="s">
        <v>126</v>
      </c>
      <c r="D2503" t="s">
        <v>9886</v>
      </c>
      <c r="E2503">
        <v>89</v>
      </c>
    </row>
    <row r="2504" spans="1:5" x14ac:dyDescent="0.25">
      <c r="A2504" t="s">
        <v>12367</v>
      </c>
      <c r="B2504" t="s">
        <v>75</v>
      </c>
      <c r="C2504" t="s">
        <v>126</v>
      </c>
      <c r="D2504" t="s">
        <v>9888</v>
      </c>
      <c r="E2504">
        <v>294</v>
      </c>
    </row>
    <row r="2505" spans="1:5" x14ac:dyDescent="0.25">
      <c r="A2505" t="s">
        <v>12368</v>
      </c>
      <c r="B2505" t="s">
        <v>75</v>
      </c>
      <c r="C2505" t="s">
        <v>126</v>
      </c>
      <c r="D2505" t="s">
        <v>9892</v>
      </c>
      <c r="E2505">
        <v>2</v>
      </c>
    </row>
    <row r="2506" spans="1:5" x14ac:dyDescent="0.25">
      <c r="A2506" t="s">
        <v>12369</v>
      </c>
      <c r="B2506" t="s">
        <v>75</v>
      </c>
      <c r="C2506" t="s">
        <v>126</v>
      </c>
      <c r="D2506" t="s">
        <v>9894</v>
      </c>
      <c r="E2506">
        <v>2</v>
      </c>
    </row>
    <row r="2507" spans="1:5" x14ac:dyDescent="0.25">
      <c r="A2507" t="s">
        <v>12370</v>
      </c>
      <c r="B2507" t="s">
        <v>75</v>
      </c>
      <c r="C2507" t="s">
        <v>126</v>
      </c>
      <c r="D2507" t="s">
        <v>9914</v>
      </c>
      <c r="E2507">
        <v>4</v>
      </c>
    </row>
    <row r="2508" spans="1:5" x14ac:dyDescent="0.25">
      <c r="A2508" t="s">
        <v>12371</v>
      </c>
      <c r="B2508" t="s">
        <v>75</v>
      </c>
      <c r="C2508" t="s">
        <v>126</v>
      </c>
      <c r="D2508" t="s">
        <v>9918</v>
      </c>
      <c r="E2508">
        <v>2</v>
      </c>
    </row>
    <row r="2509" spans="1:5" x14ac:dyDescent="0.25">
      <c r="A2509" t="s">
        <v>12372</v>
      </c>
      <c r="B2509" t="s">
        <v>75</v>
      </c>
      <c r="C2509" t="s">
        <v>126</v>
      </c>
      <c r="D2509" t="s">
        <v>9926</v>
      </c>
      <c r="E2509">
        <v>3</v>
      </c>
    </row>
    <row r="2510" spans="1:5" x14ac:dyDescent="0.25">
      <c r="A2510" t="s">
        <v>12373</v>
      </c>
      <c r="B2510" t="s">
        <v>75</v>
      </c>
      <c r="C2510" t="s">
        <v>127</v>
      </c>
      <c r="D2510" t="s">
        <v>9840</v>
      </c>
      <c r="E2510">
        <v>1</v>
      </c>
    </row>
    <row r="2511" spans="1:5" x14ac:dyDescent="0.25">
      <c r="A2511" t="s">
        <v>12374</v>
      </c>
      <c r="B2511" t="s">
        <v>75</v>
      </c>
      <c r="C2511" t="s">
        <v>127</v>
      </c>
      <c r="D2511" t="s">
        <v>9872</v>
      </c>
      <c r="E2511">
        <v>1</v>
      </c>
    </row>
    <row r="2512" spans="1:5" x14ac:dyDescent="0.25">
      <c r="A2512" t="s">
        <v>12375</v>
      </c>
      <c r="B2512" t="s">
        <v>75</v>
      </c>
      <c r="C2512" t="s">
        <v>127</v>
      </c>
      <c r="D2512" t="s">
        <v>9874</v>
      </c>
      <c r="E2512">
        <v>21</v>
      </c>
    </row>
    <row r="2513" spans="1:5" x14ac:dyDescent="0.25">
      <c r="A2513" t="s">
        <v>12376</v>
      </c>
      <c r="B2513" t="s">
        <v>75</v>
      </c>
      <c r="C2513" t="s">
        <v>127</v>
      </c>
      <c r="D2513" t="s">
        <v>9878</v>
      </c>
      <c r="E2513">
        <v>1</v>
      </c>
    </row>
    <row r="2514" spans="1:5" x14ac:dyDescent="0.25">
      <c r="A2514" t="s">
        <v>12377</v>
      </c>
      <c r="B2514" t="s">
        <v>75</v>
      </c>
      <c r="C2514" t="s">
        <v>127</v>
      </c>
      <c r="D2514" t="s">
        <v>9886</v>
      </c>
      <c r="E2514">
        <v>24</v>
      </c>
    </row>
    <row r="2515" spans="1:5" x14ac:dyDescent="0.25">
      <c r="A2515" t="s">
        <v>12378</v>
      </c>
      <c r="B2515" t="s">
        <v>75</v>
      </c>
      <c r="C2515" t="s">
        <v>127</v>
      </c>
      <c r="D2515" t="s">
        <v>9888</v>
      </c>
      <c r="E2515">
        <v>76</v>
      </c>
    </row>
    <row r="2516" spans="1:5" x14ac:dyDescent="0.25">
      <c r="A2516" t="s">
        <v>12379</v>
      </c>
      <c r="B2516" t="s">
        <v>75</v>
      </c>
      <c r="C2516" t="s">
        <v>128</v>
      </c>
      <c r="D2516" t="s">
        <v>9854</v>
      </c>
      <c r="E2516">
        <v>1</v>
      </c>
    </row>
    <row r="2517" spans="1:5" x14ac:dyDescent="0.25">
      <c r="A2517" t="s">
        <v>12380</v>
      </c>
      <c r="B2517" t="s">
        <v>75</v>
      </c>
      <c r="C2517" t="s">
        <v>128</v>
      </c>
      <c r="D2517" t="s">
        <v>9872</v>
      </c>
      <c r="E2517">
        <v>1</v>
      </c>
    </row>
    <row r="2518" spans="1:5" x14ac:dyDescent="0.25">
      <c r="A2518" t="s">
        <v>12381</v>
      </c>
      <c r="B2518" t="s">
        <v>75</v>
      </c>
      <c r="C2518" t="s">
        <v>128</v>
      </c>
      <c r="D2518" t="s">
        <v>9874</v>
      </c>
      <c r="E2518">
        <v>36</v>
      </c>
    </row>
    <row r="2519" spans="1:5" x14ac:dyDescent="0.25">
      <c r="A2519" t="s">
        <v>12382</v>
      </c>
      <c r="B2519" t="s">
        <v>75</v>
      </c>
      <c r="C2519" t="s">
        <v>128</v>
      </c>
      <c r="D2519" t="s">
        <v>9886</v>
      </c>
      <c r="E2519">
        <v>41</v>
      </c>
    </row>
    <row r="2520" spans="1:5" x14ac:dyDescent="0.25">
      <c r="A2520" t="s">
        <v>12383</v>
      </c>
      <c r="B2520" t="s">
        <v>75</v>
      </c>
      <c r="C2520" t="s">
        <v>128</v>
      </c>
      <c r="D2520" t="s">
        <v>9888</v>
      </c>
      <c r="E2520">
        <v>138</v>
      </c>
    </row>
    <row r="2521" spans="1:5" x14ac:dyDescent="0.25">
      <c r="A2521" t="s">
        <v>12384</v>
      </c>
      <c r="B2521" t="s">
        <v>75</v>
      </c>
      <c r="C2521" t="s">
        <v>128</v>
      </c>
      <c r="D2521" t="s">
        <v>9926</v>
      </c>
      <c r="E2521">
        <v>1</v>
      </c>
    </row>
    <row r="2522" spans="1:5" x14ac:dyDescent="0.25">
      <c r="A2522" t="s">
        <v>12385</v>
      </c>
      <c r="B2522" t="s">
        <v>75</v>
      </c>
      <c r="C2522" t="s">
        <v>129</v>
      </c>
      <c r="D2522" t="s">
        <v>9840</v>
      </c>
      <c r="E2522">
        <v>1</v>
      </c>
    </row>
    <row r="2523" spans="1:5" x14ac:dyDescent="0.25">
      <c r="A2523" t="s">
        <v>12386</v>
      </c>
      <c r="B2523" t="s">
        <v>75</v>
      </c>
      <c r="C2523" t="s">
        <v>129</v>
      </c>
      <c r="D2523" t="s">
        <v>9854</v>
      </c>
      <c r="E2523">
        <v>1</v>
      </c>
    </row>
    <row r="2524" spans="1:5" x14ac:dyDescent="0.25">
      <c r="A2524" t="s">
        <v>12387</v>
      </c>
      <c r="B2524" t="s">
        <v>75</v>
      </c>
      <c r="C2524" t="s">
        <v>129</v>
      </c>
      <c r="D2524" t="s">
        <v>9856</v>
      </c>
      <c r="E2524">
        <v>1</v>
      </c>
    </row>
    <row r="2525" spans="1:5" x14ac:dyDescent="0.25">
      <c r="A2525" t="s">
        <v>12388</v>
      </c>
      <c r="B2525" t="s">
        <v>75</v>
      </c>
      <c r="C2525" t="s">
        <v>129</v>
      </c>
      <c r="D2525" t="s">
        <v>9862</v>
      </c>
      <c r="E2525">
        <v>1</v>
      </c>
    </row>
    <row r="2526" spans="1:5" x14ac:dyDescent="0.25">
      <c r="A2526" t="s">
        <v>12389</v>
      </c>
      <c r="B2526" t="s">
        <v>75</v>
      </c>
      <c r="C2526" t="s">
        <v>129</v>
      </c>
      <c r="D2526" t="s">
        <v>9872</v>
      </c>
      <c r="E2526">
        <v>1</v>
      </c>
    </row>
    <row r="2527" spans="1:5" x14ac:dyDescent="0.25">
      <c r="A2527" t="s">
        <v>12390</v>
      </c>
      <c r="B2527" t="s">
        <v>75</v>
      </c>
      <c r="C2527" t="s">
        <v>129</v>
      </c>
      <c r="D2527" t="s">
        <v>9874</v>
      </c>
      <c r="E2527">
        <v>19</v>
      </c>
    </row>
    <row r="2528" spans="1:5" x14ac:dyDescent="0.25">
      <c r="A2528" t="s">
        <v>12391</v>
      </c>
      <c r="B2528" t="s">
        <v>75</v>
      </c>
      <c r="C2528" t="s">
        <v>129</v>
      </c>
      <c r="D2528" t="s">
        <v>9886</v>
      </c>
      <c r="E2528">
        <v>24</v>
      </c>
    </row>
    <row r="2529" spans="1:5" x14ac:dyDescent="0.25">
      <c r="A2529" t="s">
        <v>12392</v>
      </c>
      <c r="B2529" t="s">
        <v>75</v>
      </c>
      <c r="C2529" t="s">
        <v>129</v>
      </c>
      <c r="D2529" t="s">
        <v>9888</v>
      </c>
      <c r="E2529">
        <v>97</v>
      </c>
    </row>
    <row r="2530" spans="1:5" x14ac:dyDescent="0.25">
      <c r="A2530" t="s">
        <v>12393</v>
      </c>
      <c r="B2530" t="s">
        <v>75</v>
      </c>
      <c r="C2530" t="s">
        <v>129</v>
      </c>
      <c r="D2530" t="s">
        <v>9894</v>
      </c>
      <c r="E2530">
        <v>1</v>
      </c>
    </row>
    <row r="2531" spans="1:5" x14ac:dyDescent="0.25">
      <c r="A2531" t="s">
        <v>12394</v>
      </c>
      <c r="B2531" t="s">
        <v>75</v>
      </c>
      <c r="C2531" t="s">
        <v>129</v>
      </c>
      <c r="D2531" t="s">
        <v>9926</v>
      </c>
      <c r="E2531">
        <v>1</v>
      </c>
    </row>
    <row r="2532" spans="1:5" x14ac:dyDescent="0.25">
      <c r="A2532" t="s">
        <v>12395</v>
      </c>
      <c r="B2532" t="s">
        <v>75</v>
      </c>
      <c r="C2532" t="s">
        <v>130</v>
      </c>
      <c r="D2532" t="s">
        <v>9874</v>
      </c>
      <c r="E2532">
        <v>29</v>
      </c>
    </row>
    <row r="2533" spans="1:5" x14ac:dyDescent="0.25">
      <c r="A2533" t="s">
        <v>12396</v>
      </c>
      <c r="B2533" t="s">
        <v>75</v>
      </c>
      <c r="C2533" t="s">
        <v>130</v>
      </c>
      <c r="D2533" t="s">
        <v>9886</v>
      </c>
      <c r="E2533">
        <v>33</v>
      </c>
    </row>
    <row r="2534" spans="1:5" x14ac:dyDescent="0.25">
      <c r="A2534" t="s">
        <v>12397</v>
      </c>
      <c r="B2534" t="s">
        <v>75</v>
      </c>
      <c r="C2534" t="s">
        <v>130</v>
      </c>
      <c r="D2534" t="s">
        <v>9888</v>
      </c>
      <c r="E2534">
        <v>123</v>
      </c>
    </row>
    <row r="2535" spans="1:5" x14ac:dyDescent="0.25">
      <c r="A2535" t="s">
        <v>12398</v>
      </c>
      <c r="B2535" t="s">
        <v>75</v>
      </c>
      <c r="C2535" t="s">
        <v>131</v>
      </c>
      <c r="D2535" t="s">
        <v>9866</v>
      </c>
      <c r="E2535">
        <v>1</v>
      </c>
    </row>
    <row r="2536" spans="1:5" x14ac:dyDescent="0.25">
      <c r="A2536" t="s">
        <v>12399</v>
      </c>
      <c r="B2536" t="s">
        <v>75</v>
      </c>
      <c r="C2536" t="s">
        <v>131</v>
      </c>
      <c r="D2536" t="s">
        <v>9872</v>
      </c>
      <c r="E2536">
        <v>1</v>
      </c>
    </row>
    <row r="2537" spans="1:5" x14ac:dyDescent="0.25">
      <c r="A2537" t="s">
        <v>12400</v>
      </c>
      <c r="B2537" t="s">
        <v>75</v>
      </c>
      <c r="C2537" t="s">
        <v>131</v>
      </c>
      <c r="D2537" t="s">
        <v>9874</v>
      </c>
      <c r="E2537">
        <v>36</v>
      </c>
    </row>
    <row r="2538" spans="1:5" x14ac:dyDescent="0.25">
      <c r="A2538" t="s">
        <v>12401</v>
      </c>
      <c r="B2538" t="s">
        <v>75</v>
      </c>
      <c r="C2538" t="s">
        <v>131</v>
      </c>
      <c r="D2538" t="s">
        <v>9886</v>
      </c>
      <c r="E2538">
        <v>36</v>
      </c>
    </row>
    <row r="2539" spans="1:5" x14ac:dyDescent="0.25">
      <c r="A2539" t="s">
        <v>12402</v>
      </c>
      <c r="B2539" t="s">
        <v>75</v>
      </c>
      <c r="C2539" t="s">
        <v>131</v>
      </c>
      <c r="D2539" t="s">
        <v>9888</v>
      </c>
      <c r="E2539">
        <v>173</v>
      </c>
    </row>
    <row r="2540" spans="1:5" x14ac:dyDescent="0.25">
      <c r="A2540" t="s">
        <v>12403</v>
      </c>
      <c r="B2540" t="s">
        <v>75</v>
      </c>
      <c r="C2540" t="s">
        <v>132</v>
      </c>
      <c r="D2540" t="s">
        <v>9872</v>
      </c>
      <c r="E2540">
        <v>1</v>
      </c>
    </row>
    <row r="2541" spans="1:5" x14ac:dyDescent="0.25">
      <c r="A2541" t="s">
        <v>12404</v>
      </c>
      <c r="B2541" t="s">
        <v>75</v>
      </c>
      <c r="C2541" t="s">
        <v>132</v>
      </c>
      <c r="D2541" t="s">
        <v>9874</v>
      </c>
      <c r="E2541">
        <v>31</v>
      </c>
    </row>
    <row r="2542" spans="1:5" x14ac:dyDescent="0.25">
      <c r="A2542" t="s">
        <v>12405</v>
      </c>
      <c r="B2542" t="s">
        <v>75</v>
      </c>
      <c r="C2542" t="s">
        <v>132</v>
      </c>
      <c r="D2542" t="s">
        <v>9886</v>
      </c>
      <c r="E2542">
        <v>31</v>
      </c>
    </row>
    <row r="2543" spans="1:5" x14ac:dyDescent="0.25">
      <c r="A2543" t="s">
        <v>12406</v>
      </c>
      <c r="B2543" t="s">
        <v>75</v>
      </c>
      <c r="C2543" t="s">
        <v>132</v>
      </c>
      <c r="D2543" t="s">
        <v>9888</v>
      </c>
      <c r="E2543">
        <v>127</v>
      </c>
    </row>
    <row r="2544" spans="1:5" x14ac:dyDescent="0.25">
      <c r="A2544" t="s">
        <v>12407</v>
      </c>
      <c r="B2544" t="s">
        <v>75</v>
      </c>
      <c r="C2544" t="s">
        <v>132</v>
      </c>
      <c r="D2544" t="s">
        <v>9910</v>
      </c>
      <c r="E2544">
        <v>1</v>
      </c>
    </row>
    <row r="2545" spans="1:5" x14ac:dyDescent="0.25">
      <c r="A2545" t="s">
        <v>12408</v>
      </c>
      <c r="B2545" t="s">
        <v>75</v>
      </c>
      <c r="C2545" t="s">
        <v>133</v>
      </c>
      <c r="D2545" t="s">
        <v>9874</v>
      </c>
      <c r="E2545">
        <v>47</v>
      </c>
    </row>
    <row r="2546" spans="1:5" x14ac:dyDescent="0.25">
      <c r="A2546" t="s">
        <v>12409</v>
      </c>
      <c r="B2546" t="s">
        <v>75</v>
      </c>
      <c r="C2546" t="s">
        <v>133</v>
      </c>
      <c r="D2546" t="s">
        <v>9886</v>
      </c>
      <c r="E2546">
        <v>57</v>
      </c>
    </row>
    <row r="2547" spans="1:5" x14ac:dyDescent="0.25">
      <c r="A2547" t="s">
        <v>12410</v>
      </c>
      <c r="B2547" t="s">
        <v>75</v>
      </c>
      <c r="C2547" t="s">
        <v>133</v>
      </c>
      <c r="D2547" t="s">
        <v>9888</v>
      </c>
      <c r="E2547">
        <v>196</v>
      </c>
    </row>
    <row r="2548" spans="1:5" x14ac:dyDescent="0.25">
      <c r="A2548" t="s">
        <v>12411</v>
      </c>
      <c r="B2548" t="s">
        <v>75</v>
      </c>
      <c r="C2548" t="s">
        <v>134</v>
      </c>
      <c r="D2548" t="s">
        <v>9854</v>
      </c>
      <c r="E2548">
        <v>1</v>
      </c>
    </row>
    <row r="2549" spans="1:5" x14ac:dyDescent="0.25">
      <c r="A2549" t="s">
        <v>12412</v>
      </c>
      <c r="B2549" t="s">
        <v>75</v>
      </c>
      <c r="C2549" t="s">
        <v>134</v>
      </c>
      <c r="D2549" t="s">
        <v>9872</v>
      </c>
      <c r="E2549">
        <v>2</v>
      </c>
    </row>
    <row r="2550" spans="1:5" x14ac:dyDescent="0.25">
      <c r="A2550" t="s">
        <v>12413</v>
      </c>
      <c r="B2550" t="s">
        <v>75</v>
      </c>
      <c r="C2550" t="s">
        <v>134</v>
      </c>
      <c r="D2550" t="s">
        <v>9874</v>
      </c>
      <c r="E2550">
        <v>36</v>
      </c>
    </row>
    <row r="2551" spans="1:5" x14ac:dyDescent="0.25">
      <c r="A2551" t="s">
        <v>12414</v>
      </c>
      <c r="B2551" t="s">
        <v>75</v>
      </c>
      <c r="C2551" t="s">
        <v>134</v>
      </c>
      <c r="D2551" t="s">
        <v>9886</v>
      </c>
      <c r="E2551">
        <v>38</v>
      </c>
    </row>
    <row r="2552" spans="1:5" x14ac:dyDescent="0.25">
      <c r="A2552" t="s">
        <v>12415</v>
      </c>
      <c r="B2552" t="s">
        <v>75</v>
      </c>
      <c r="C2552" t="s">
        <v>134</v>
      </c>
      <c r="D2552" t="s">
        <v>9888</v>
      </c>
      <c r="E2552">
        <v>138</v>
      </c>
    </row>
    <row r="2553" spans="1:5" x14ac:dyDescent="0.25">
      <c r="A2553" t="s">
        <v>12416</v>
      </c>
      <c r="B2553" t="s">
        <v>75</v>
      </c>
      <c r="C2553" t="s">
        <v>134</v>
      </c>
      <c r="D2553" t="s">
        <v>9918</v>
      </c>
      <c r="E2553">
        <v>1</v>
      </c>
    </row>
    <row r="2554" spans="1:5" x14ac:dyDescent="0.25">
      <c r="A2554" t="s">
        <v>12417</v>
      </c>
      <c r="B2554" t="s">
        <v>75</v>
      </c>
      <c r="C2554" t="s">
        <v>134</v>
      </c>
      <c r="D2554" t="s">
        <v>9926</v>
      </c>
      <c r="E2554">
        <v>2</v>
      </c>
    </row>
    <row r="2555" spans="1:5" x14ac:dyDescent="0.25">
      <c r="A2555" t="s">
        <v>12418</v>
      </c>
      <c r="B2555" t="s">
        <v>75</v>
      </c>
      <c r="C2555" t="s">
        <v>135</v>
      </c>
      <c r="D2555" t="s">
        <v>9840</v>
      </c>
      <c r="E2555">
        <v>4</v>
      </c>
    </row>
    <row r="2556" spans="1:5" x14ac:dyDescent="0.25">
      <c r="A2556" t="s">
        <v>12419</v>
      </c>
      <c r="B2556" t="s">
        <v>75</v>
      </c>
      <c r="C2556" t="s">
        <v>135</v>
      </c>
      <c r="D2556" t="s">
        <v>9848</v>
      </c>
      <c r="E2556">
        <v>1</v>
      </c>
    </row>
    <row r="2557" spans="1:5" x14ac:dyDescent="0.25">
      <c r="A2557" t="s">
        <v>12420</v>
      </c>
      <c r="B2557" t="s">
        <v>75</v>
      </c>
      <c r="C2557" t="s">
        <v>135</v>
      </c>
      <c r="D2557" t="s">
        <v>9854</v>
      </c>
      <c r="E2557">
        <v>6</v>
      </c>
    </row>
    <row r="2558" spans="1:5" x14ac:dyDescent="0.25">
      <c r="A2558" t="s">
        <v>12421</v>
      </c>
      <c r="B2558" t="s">
        <v>75</v>
      </c>
      <c r="C2558" t="s">
        <v>135</v>
      </c>
      <c r="D2558" t="s">
        <v>9860</v>
      </c>
      <c r="E2558">
        <v>3</v>
      </c>
    </row>
    <row r="2559" spans="1:5" x14ac:dyDescent="0.25">
      <c r="A2559" t="s">
        <v>12422</v>
      </c>
      <c r="B2559" t="s">
        <v>75</v>
      </c>
      <c r="C2559" t="s">
        <v>135</v>
      </c>
      <c r="D2559" t="s">
        <v>9862</v>
      </c>
      <c r="E2559">
        <v>1</v>
      </c>
    </row>
    <row r="2560" spans="1:5" x14ac:dyDescent="0.25">
      <c r="A2560" t="s">
        <v>12423</v>
      </c>
      <c r="B2560" t="s">
        <v>75</v>
      </c>
      <c r="C2560" t="s">
        <v>135</v>
      </c>
      <c r="D2560" t="s">
        <v>9866</v>
      </c>
      <c r="E2560">
        <v>1</v>
      </c>
    </row>
    <row r="2561" spans="1:5" x14ac:dyDescent="0.25">
      <c r="A2561" t="s">
        <v>12424</v>
      </c>
      <c r="B2561" t="s">
        <v>75</v>
      </c>
      <c r="C2561" t="s">
        <v>135</v>
      </c>
      <c r="D2561" t="s">
        <v>9870</v>
      </c>
      <c r="E2561">
        <v>2</v>
      </c>
    </row>
    <row r="2562" spans="1:5" x14ac:dyDescent="0.25">
      <c r="A2562" t="s">
        <v>12425</v>
      </c>
      <c r="B2562" t="s">
        <v>75</v>
      </c>
      <c r="C2562" t="s">
        <v>135</v>
      </c>
      <c r="D2562" t="s">
        <v>9872</v>
      </c>
      <c r="E2562">
        <v>18</v>
      </c>
    </row>
    <row r="2563" spans="1:5" x14ac:dyDescent="0.25">
      <c r="A2563" t="s">
        <v>12426</v>
      </c>
      <c r="B2563" t="s">
        <v>75</v>
      </c>
      <c r="C2563" t="s">
        <v>135</v>
      </c>
      <c r="D2563" t="s">
        <v>9874</v>
      </c>
      <c r="E2563">
        <v>200</v>
      </c>
    </row>
    <row r="2564" spans="1:5" x14ac:dyDescent="0.25">
      <c r="A2564" t="s">
        <v>12427</v>
      </c>
      <c r="B2564" t="s">
        <v>75</v>
      </c>
      <c r="C2564" t="s">
        <v>135</v>
      </c>
      <c r="D2564" t="s">
        <v>9878</v>
      </c>
      <c r="E2564">
        <v>2</v>
      </c>
    </row>
    <row r="2565" spans="1:5" x14ac:dyDescent="0.25">
      <c r="A2565" t="s">
        <v>12428</v>
      </c>
      <c r="B2565" t="s">
        <v>75</v>
      </c>
      <c r="C2565" t="s">
        <v>135</v>
      </c>
      <c r="D2565" t="s">
        <v>9880</v>
      </c>
      <c r="E2565">
        <v>1</v>
      </c>
    </row>
    <row r="2566" spans="1:5" x14ac:dyDescent="0.25">
      <c r="A2566" t="s">
        <v>12429</v>
      </c>
      <c r="B2566" t="s">
        <v>75</v>
      </c>
      <c r="C2566" t="s">
        <v>135</v>
      </c>
      <c r="D2566" t="s">
        <v>9884</v>
      </c>
      <c r="E2566">
        <v>2</v>
      </c>
    </row>
    <row r="2567" spans="1:5" x14ac:dyDescent="0.25">
      <c r="A2567" t="s">
        <v>12430</v>
      </c>
      <c r="B2567" t="s">
        <v>75</v>
      </c>
      <c r="C2567" t="s">
        <v>135</v>
      </c>
      <c r="D2567" t="s">
        <v>9886</v>
      </c>
      <c r="E2567">
        <v>232</v>
      </c>
    </row>
    <row r="2568" spans="1:5" x14ac:dyDescent="0.25">
      <c r="A2568" t="s">
        <v>12431</v>
      </c>
      <c r="B2568" t="s">
        <v>75</v>
      </c>
      <c r="C2568" t="s">
        <v>135</v>
      </c>
      <c r="D2568" t="s">
        <v>9888</v>
      </c>
      <c r="E2568">
        <v>697</v>
      </c>
    </row>
    <row r="2569" spans="1:5" x14ac:dyDescent="0.25">
      <c r="A2569" t="s">
        <v>12432</v>
      </c>
      <c r="B2569" t="s">
        <v>75</v>
      </c>
      <c r="C2569" t="s">
        <v>135</v>
      </c>
      <c r="D2569" t="s">
        <v>9892</v>
      </c>
      <c r="E2569">
        <v>2</v>
      </c>
    </row>
    <row r="2570" spans="1:5" x14ac:dyDescent="0.25">
      <c r="A2570" t="s">
        <v>12433</v>
      </c>
      <c r="B2570" t="s">
        <v>75</v>
      </c>
      <c r="C2570" t="s">
        <v>135</v>
      </c>
      <c r="D2570" t="s">
        <v>9894</v>
      </c>
      <c r="E2570">
        <v>2</v>
      </c>
    </row>
    <row r="2571" spans="1:5" x14ac:dyDescent="0.25">
      <c r="A2571" t="s">
        <v>12434</v>
      </c>
      <c r="B2571" t="s">
        <v>75</v>
      </c>
      <c r="C2571" t="s">
        <v>135</v>
      </c>
      <c r="D2571" t="s">
        <v>9900</v>
      </c>
      <c r="E2571">
        <v>1</v>
      </c>
    </row>
    <row r="2572" spans="1:5" x14ac:dyDescent="0.25">
      <c r="A2572" t="s">
        <v>12435</v>
      </c>
      <c r="B2572" t="s">
        <v>75</v>
      </c>
      <c r="C2572" t="s">
        <v>135</v>
      </c>
      <c r="D2572" t="s">
        <v>9904</v>
      </c>
      <c r="E2572">
        <v>1</v>
      </c>
    </row>
    <row r="2573" spans="1:5" x14ac:dyDescent="0.25">
      <c r="A2573" t="s">
        <v>12436</v>
      </c>
      <c r="B2573" t="s">
        <v>75</v>
      </c>
      <c r="C2573" t="s">
        <v>135</v>
      </c>
      <c r="D2573" t="s">
        <v>9906</v>
      </c>
      <c r="E2573">
        <v>1</v>
      </c>
    </row>
    <row r="2574" spans="1:5" x14ac:dyDescent="0.25">
      <c r="A2574" t="s">
        <v>12437</v>
      </c>
      <c r="B2574" t="s">
        <v>75</v>
      </c>
      <c r="C2574" t="s">
        <v>135</v>
      </c>
      <c r="D2574" t="s">
        <v>9910</v>
      </c>
      <c r="E2574">
        <v>1</v>
      </c>
    </row>
    <row r="2575" spans="1:5" x14ac:dyDescent="0.25">
      <c r="A2575" t="s">
        <v>12438</v>
      </c>
      <c r="B2575" t="s">
        <v>75</v>
      </c>
      <c r="C2575" t="s">
        <v>135</v>
      </c>
      <c r="D2575" t="s">
        <v>9912</v>
      </c>
      <c r="E2575">
        <v>1</v>
      </c>
    </row>
    <row r="2576" spans="1:5" x14ac:dyDescent="0.25">
      <c r="A2576" t="s">
        <v>12439</v>
      </c>
      <c r="B2576" t="s">
        <v>75</v>
      </c>
      <c r="C2576" t="s">
        <v>135</v>
      </c>
      <c r="D2576" t="s">
        <v>9914</v>
      </c>
      <c r="E2576">
        <v>6</v>
      </c>
    </row>
    <row r="2577" spans="1:5" x14ac:dyDescent="0.25">
      <c r="A2577" t="s">
        <v>12440</v>
      </c>
      <c r="B2577" t="s">
        <v>75</v>
      </c>
      <c r="C2577" t="s">
        <v>135</v>
      </c>
      <c r="D2577" t="s">
        <v>9918</v>
      </c>
      <c r="E2577">
        <v>1</v>
      </c>
    </row>
    <row r="2578" spans="1:5" x14ac:dyDescent="0.25">
      <c r="A2578" t="s">
        <v>12441</v>
      </c>
      <c r="B2578" t="s">
        <v>75</v>
      </c>
      <c r="C2578" t="s">
        <v>135</v>
      </c>
      <c r="D2578" t="s">
        <v>9920</v>
      </c>
      <c r="E2578">
        <v>1</v>
      </c>
    </row>
    <row r="2579" spans="1:5" x14ac:dyDescent="0.25">
      <c r="A2579" t="s">
        <v>12442</v>
      </c>
      <c r="B2579" t="s">
        <v>75</v>
      </c>
      <c r="C2579" t="s">
        <v>135</v>
      </c>
      <c r="D2579" t="s">
        <v>9926</v>
      </c>
      <c r="E2579">
        <v>11</v>
      </c>
    </row>
    <row r="2580" spans="1:5" x14ac:dyDescent="0.25">
      <c r="A2580" t="s">
        <v>12443</v>
      </c>
      <c r="B2580" t="s">
        <v>75</v>
      </c>
      <c r="C2580" t="s">
        <v>136</v>
      </c>
      <c r="D2580" t="s">
        <v>9872</v>
      </c>
      <c r="E2580">
        <v>1</v>
      </c>
    </row>
    <row r="2581" spans="1:5" x14ac:dyDescent="0.25">
      <c r="A2581" t="s">
        <v>12444</v>
      </c>
      <c r="B2581" t="s">
        <v>75</v>
      </c>
      <c r="C2581" t="s">
        <v>136</v>
      </c>
      <c r="D2581" t="s">
        <v>9874</v>
      </c>
      <c r="E2581">
        <v>10</v>
      </c>
    </row>
    <row r="2582" spans="1:5" x14ac:dyDescent="0.25">
      <c r="A2582" t="s">
        <v>12445</v>
      </c>
      <c r="B2582" t="s">
        <v>75</v>
      </c>
      <c r="C2582" t="s">
        <v>136</v>
      </c>
      <c r="D2582" t="s">
        <v>9886</v>
      </c>
      <c r="E2582">
        <v>12</v>
      </c>
    </row>
    <row r="2583" spans="1:5" x14ac:dyDescent="0.25">
      <c r="A2583" t="s">
        <v>12446</v>
      </c>
      <c r="B2583" t="s">
        <v>75</v>
      </c>
      <c r="C2583" t="s">
        <v>136</v>
      </c>
      <c r="D2583" t="s">
        <v>9888</v>
      </c>
      <c r="E2583">
        <v>67</v>
      </c>
    </row>
    <row r="2584" spans="1:5" x14ac:dyDescent="0.25">
      <c r="A2584" t="s">
        <v>12447</v>
      </c>
      <c r="B2584" t="s">
        <v>75</v>
      </c>
      <c r="C2584" t="s">
        <v>136</v>
      </c>
      <c r="D2584" t="s">
        <v>9910</v>
      </c>
      <c r="E2584">
        <v>1</v>
      </c>
    </row>
    <row r="2585" spans="1:5" x14ac:dyDescent="0.25">
      <c r="A2585" t="s">
        <v>12448</v>
      </c>
      <c r="B2585" t="s">
        <v>75</v>
      </c>
      <c r="C2585" t="s">
        <v>136</v>
      </c>
      <c r="D2585" t="s">
        <v>9914</v>
      </c>
      <c r="E2585">
        <v>1</v>
      </c>
    </row>
    <row r="2586" spans="1:5" x14ac:dyDescent="0.25">
      <c r="A2586" t="s">
        <v>12449</v>
      </c>
      <c r="B2586" t="s">
        <v>75</v>
      </c>
      <c r="C2586" t="s">
        <v>137</v>
      </c>
      <c r="D2586" t="s">
        <v>9854</v>
      </c>
      <c r="E2586">
        <v>2</v>
      </c>
    </row>
    <row r="2587" spans="1:5" x14ac:dyDescent="0.25">
      <c r="A2587" t="s">
        <v>12450</v>
      </c>
      <c r="B2587" t="s">
        <v>75</v>
      </c>
      <c r="C2587" t="s">
        <v>137</v>
      </c>
      <c r="D2587" t="s">
        <v>9872</v>
      </c>
      <c r="E2587">
        <v>4</v>
      </c>
    </row>
    <row r="2588" spans="1:5" x14ac:dyDescent="0.25">
      <c r="A2588" t="s">
        <v>12451</v>
      </c>
      <c r="B2588" t="s">
        <v>75</v>
      </c>
      <c r="C2588" t="s">
        <v>137</v>
      </c>
      <c r="D2588" t="s">
        <v>9874</v>
      </c>
      <c r="E2588">
        <v>65</v>
      </c>
    </row>
    <row r="2589" spans="1:5" x14ac:dyDescent="0.25">
      <c r="A2589" t="s">
        <v>12452</v>
      </c>
      <c r="B2589" t="s">
        <v>75</v>
      </c>
      <c r="C2589" t="s">
        <v>137</v>
      </c>
      <c r="D2589" t="s">
        <v>9886</v>
      </c>
      <c r="E2589">
        <v>74</v>
      </c>
    </row>
    <row r="2590" spans="1:5" x14ac:dyDescent="0.25">
      <c r="A2590" t="s">
        <v>12453</v>
      </c>
      <c r="B2590" t="s">
        <v>75</v>
      </c>
      <c r="C2590" t="s">
        <v>137</v>
      </c>
      <c r="D2590" t="s">
        <v>9888</v>
      </c>
      <c r="E2590">
        <v>349</v>
      </c>
    </row>
    <row r="2591" spans="1:5" x14ac:dyDescent="0.25">
      <c r="A2591" t="s">
        <v>12454</v>
      </c>
      <c r="B2591" t="s">
        <v>75</v>
      </c>
      <c r="C2591" t="s">
        <v>137</v>
      </c>
      <c r="D2591" t="s">
        <v>9892</v>
      </c>
      <c r="E2591">
        <v>2</v>
      </c>
    </row>
    <row r="2592" spans="1:5" x14ac:dyDescent="0.25">
      <c r="A2592" t="s">
        <v>12455</v>
      </c>
      <c r="B2592" t="s">
        <v>75</v>
      </c>
      <c r="C2592" t="s">
        <v>137</v>
      </c>
      <c r="D2592" t="s">
        <v>9898</v>
      </c>
      <c r="E2592">
        <v>1</v>
      </c>
    </row>
    <row r="2593" spans="1:5" x14ac:dyDescent="0.25">
      <c r="A2593" t="s">
        <v>12456</v>
      </c>
      <c r="B2593" t="s">
        <v>75</v>
      </c>
      <c r="C2593" t="s">
        <v>137</v>
      </c>
      <c r="D2593" t="s">
        <v>9902</v>
      </c>
      <c r="E2593">
        <v>1</v>
      </c>
    </row>
    <row r="2594" spans="1:5" x14ac:dyDescent="0.25">
      <c r="A2594" t="s">
        <v>12457</v>
      </c>
      <c r="B2594" t="s">
        <v>75</v>
      </c>
      <c r="C2594" t="s">
        <v>137</v>
      </c>
      <c r="D2594" t="s">
        <v>9914</v>
      </c>
      <c r="E2594">
        <v>1</v>
      </c>
    </row>
    <row r="2595" spans="1:5" x14ac:dyDescent="0.25">
      <c r="A2595" t="s">
        <v>12458</v>
      </c>
      <c r="B2595" t="s">
        <v>75</v>
      </c>
      <c r="C2595" t="s">
        <v>138</v>
      </c>
      <c r="D2595" t="s">
        <v>9840</v>
      </c>
      <c r="E2595">
        <v>1</v>
      </c>
    </row>
    <row r="2596" spans="1:5" x14ac:dyDescent="0.25">
      <c r="A2596" t="s">
        <v>12459</v>
      </c>
      <c r="B2596" t="s">
        <v>75</v>
      </c>
      <c r="C2596" t="s">
        <v>138</v>
      </c>
      <c r="D2596" t="s">
        <v>9850</v>
      </c>
      <c r="E2596">
        <v>1</v>
      </c>
    </row>
    <row r="2597" spans="1:5" x14ac:dyDescent="0.25">
      <c r="A2597" t="s">
        <v>12460</v>
      </c>
      <c r="B2597" t="s">
        <v>75</v>
      </c>
      <c r="C2597" t="s">
        <v>138</v>
      </c>
      <c r="D2597" t="s">
        <v>9854</v>
      </c>
      <c r="E2597">
        <v>1</v>
      </c>
    </row>
    <row r="2598" spans="1:5" x14ac:dyDescent="0.25">
      <c r="A2598" t="s">
        <v>12461</v>
      </c>
      <c r="B2598" t="s">
        <v>75</v>
      </c>
      <c r="C2598" t="s">
        <v>138</v>
      </c>
      <c r="D2598" t="s">
        <v>9856</v>
      </c>
      <c r="E2598">
        <v>2</v>
      </c>
    </row>
    <row r="2599" spans="1:5" x14ac:dyDescent="0.25">
      <c r="A2599" t="s">
        <v>12462</v>
      </c>
      <c r="B2599" t="s">
        <v>75</v>
      </c>
      <c r="C2599" t="s">
        <v>138</v>
      </c>
      <c r="D2599" t="s">
        <v>9860</v>
      </c>
      <c r="E2599">
        <v>2</v>
      </c>
    </row>
    <row r="2600" spans="1:5" x14ac:dyDescent="0.25">
      <c r="A2600" t="s">
        <v>12463</v>
      </c>
      <c r="B2600" t="s">
        <v>75</v>
      </c>
      <c r="C2600" t="s">
        <v>138</v>
      </c>
      <c r="D2600" t="s">
        <v>9862</v>
      </c>
      <c r="E2600">
        <v>1</v>
      </c>
    </row>
    <row r="2601" spans="1:5" x14ac:dyDescent="0.25">
      <c r="A2601" t="s">
        <v>12464</v>
      </c>
      <c r="B2601" t="s">
        <v>75</v>
      </c>
      <c r="C2601" t="s">
        <v>138</v>
      </c>
      <c r="D2601" t="s">
        <v>9868</v>
      </c>
      <c r="E2601">
        <v>1</v>
      </c>
    </row>
    <row r="2602" spans="1:5" x14ac:dyDescent="0.25">
      <c r="A2602" t="s">
        <v>12465</v>
      </c>
      <c r="B2602" t="s">
        <v>75</v>
      </c>
      <c r="C2602" t="s">
        <v>138</v>
      </c>
      <c r="D2602" t="s">
        <v>9872</v>
      </c>
      <c r="E2602">
        <v>4</v>
      </c>
    </row>
    <row r="2603" spans="1:5" x14ac:dyDescent="0.25">
      <c r="A2603" t="s">
        <v>12466</v>
      </c>
      <c r="B2603" t="s">
        <v>75</v>
      </c>
      <c r="C2603" t="s">
        <v>138</v>
      </c>
      <c r="D2603" t="s">
        <v>9874</v>
      </c>
      <c r="E2603">
        <v>30</v>
      </c>
    </row>
    <row r="2604" spans="1:5" x14ac:dyDescent="0.25">
      <c r="A2604" t="s">
        <v>12467</v>
      </c>
      <c r="B2604" t="s">
        <v>75</v>
      </c>
      <c r="C2604" t="s">
        <v>138</v>
      </c>
      <c r="D2604" t="s">
        <v>9878</v>
      </c>
      <c r="E2604">
        <v>2</v>
      </c>
    </row>
    <row r="2605" spans="1:5" x14ac:dyDescent="0.25">
      <c r="A2605" t="s">
        <v>12468</v>
      </c>
      <c r="B2605" t="s">
        <v>75</v>
      </c>
      <c r="C2605" t="s">
        <v>138</v>
      </c>
      <c r="D2605" t="s">
        <v>9880</v>
      </c>
      <c r="E2605">
        <v>1</v>
      </c>
    </row>
    <row r="2606" spans="1:5" x14ac:dyDescent="0.25">
      <c r="A2606" t="s">
        <v>12469</v>
      </c>
      <c r="B2606" t="s">
        <v>75</v>
      </c>
      <c r="C2606" t="s">
        <v>138</v>
      </c>
      <c r="D2606" t="s">
        <v>9884</v>
      </c>
      <c r="E2606">
        <v>1</v>
      </c>
    </row>
    <row r="2607" spans="1:5" x14ac:dyDescent="0.25">
      <c r="A2607" t="s">
        <v>12470</v>
      </c>
      <c r="B2607" t="s">
        <v>75</v>
      </c>
      <c r="C2607" t="s">
        <v>138</v>
      </c>
      <c r="D2607" t="s">
        <v>9886</v>
      </c>
      <c r="E2607">
        <v>35</v>
      </c>
    </row>
    <row r="2608" spans="1:5" x14ac:dyDescent="0.25">
      <c r="A2608" t="s">
        <v>12471</v>
      </c>
      <c r="B2608" t="s">
        <v>75</v>
      </c>
      <c r="C2608" t="s">
        <v>138</v>
      </c>
      <c r="D2608" t="s">
        <v>9888</v>
      </c>
      <c r="E2608">
        <v>159</v>
      </c>
    </row>
    <row r="2609" spans="1:5" x14ac:dyDescent="0.25">
      <c r="A2609" t="s">
        <v>12472</v>
      </c>
      <c r="B2609" t="s">
        <v>75</v>
      </c>
      <c r="C2609" t="s">
        <v>138</v>
      </c>
      <c r="D2609" t="s">
        <v>9892</v>
      </c>
      <c r="E2609">
        <v>1</v>
      </c>
    </row>
    <row r="2610" spans="1:5" x14ac:dyDescent="0.25">
      <c r="A2610" t="s">
        <v>12473</v>
      </c>
      <c r="B2610" t="s">
        <v>75</v>
      </c>
      <c r="C2610" t="s">
        <v>138</v>
      </c>
      <c r="D2610" t="s">
        <v>9910</v>
      </c>
      <c r="E2610">
        <v>2</v>
      </c>
    </row>
    <row r="2611" spans="1:5" x14ac:dyDescent="0.25">
      <c r="A2611" t="s">
        <v>12474</v>
      </c>
      <c r="B2611" t="s">
        <v>75</v>
      </c>
      <c r="C2611" t="s">
        <v>138</v>
      </c>
      <c r="D2611" t="s">
        <v>9912</v>
      </c>
      <c r="E2611">
        <v>1</v>
      </c>
    </row>
    <row r="2612" spans="1:5" x14ac:dyDescent="0.25">
      <c r="A2612" t="s">
        <v>12475</v>
      </c>
      <c r="B2612" t="s">
        <v>75</v>
      </c>
      <c r="C2612" t="s">
        <v>138</v>
      </c>
      <c r="D2612" t="s">
        <v>9914</v>
      </c>
      <c r="E2612">
        <v>1</v>
      </c>
    </row>
    <row r="2613" spans="1:5" x14ac:dyDescent="0.25">
      <c r="A2613" t="s">
        <v>12476</v>
      </c>
      <c r="B2613" t="s">
        <v>75</v>
      </c>
      <c r="C2613" t="s">
        <v>138</v>
      </c>
      <c r="D2613" t="s">
        <v>9918</v>
      </c>
      <c r="E2613">
        <v>1</v>
      </c>
    </row>
    <row r="2614" spans="1:5" x14ac:dyDescent="0.25">
      <c r="A2614" t="s">
        <v>12477</v>
      </c>
      <c r="B2614" t="s">
        <v>75</v>
      </c>
      <c r="C2614" t="s">
        <v>138</v>
      </c>
      <c r="D2614" t="s">
        <v>9926</v>
      </c>
      <c r="E2614">
        <v>3</v>
      </c>
    </row>
    <row r="2615" spans="1:5" x14ac:dyDescent="0.25">
      <c r="A2615" t="s">
        <v>12478</v>
      </c>
      <c r="B2615" t="s">
        <v>75</v>
      </c>
      <c r="C2615" t="s">
        <v>139</v>
      </c>
      <c r="D2615" t="s">
        <v>9858</v>
      </c>
      <c r="E2615">
        <v>1</v>
      </c>
    </row>
    <row r="2616" spans="1:5" x14ac:dyDescent="0.25">
      <c r="A2616" t="s">
        <v>12479</v>
      </c>
      <c r="B2616" t="s">
        <v>75</v>
      </c>
      <c r="C2616" t="s">
        <v>139</v>
      </c>
      <c r="D2616" t="s">
        <v>9872</v>
      </c>
      <c r="E2616">
        <v>1</v>
      </c>
    </row>
    <row r="2617" spans="1:5" x14ac:dyDescent="0.25">
      <c r="A2617" t="s">
        <v>12480</v>
      </c>
      <c r="B2617" t="s">
        <v>75</v>
      </c>
      <c r="C2617" t="s">
        <v>139</v>
      </c>
      <c r="D2617" t="s">
        <v>9874</v>
      </c>
      <c r="E2617">
        <v>38</v>
      </c>
    </row>
    <row r="2618" spans="1:5" x14ac:dyDescent="0.25">
      <c r="A2618" t="s">
        <v>12481</v>
      </c>
      <c r="B2618" t="s">
        <v>75</v>
      </c>
      <c r="C2618" t="s">
        <v>139</v>
      </c>
      <c r="D2618" t="s">
        <v>9886</v>
      </c>
      <c r="E2618">
        <v>43</v>
      </c>
    </row>
    <row r="2619" spans="1:5" x14ac:dyDescent="0.25">
      <c r="A2619" t="s">
        <v>12482</v>
      </c>
      <c r="B2619" t="s">
        <v>75</v>
      </c>
      <c r="C2619" t="s">
        <v>139</v>
      </c>
      <c r="D2619" t="s">
        <v>9888</v>
      </c>
      <c r="E2619">
        <v>119</v>
      </c>
    </row>
    <row r="2620" spans="1:5" x14ac:dyDescent="0.25">
      <c r="A2620" t="s">
        <v>12483</v>
      </c>
      <c r="B2620" t="s">
        <v>75</v>
      </c>
      <c r="C2620" t="s">
        <v>139</v>
      </c>
      <c r="D2620" t="s">
        <v>9918</v>
      </c>
      <c r="E2620">
        <v>1</v>
      </c>
    </row>
    <row r="2621" spans="1:5" x14ac:dyDescent="0.25">
      <c r="A2621" t="s">
        <v>12484</v>
      </c>
      <c r="B2621" t="s">
        <v>75</v>
      </c>
      <c r="C2621" t="s">
        <v>140</v>
      </c>
      <c r="D2621" t="s">
        <v>9874</v>
      </c>
      <c r="E2621">
        <v>21</v>
      </c>
    </row>
    <row r="2622" spans="1:5" x14ac:dyDescent="0.25">
      <c r="A2622" t="s">
        <v>12485</v>
      </c>
      <c r="B2622" t="s">
        <v>75</v>
      </c>
      <c r="C2622" t="s">
        <v>140</v>
      </c>
      <c r="D2622" t="s">
        <v>9886</v>
      </c>
      <c r="E2622">
        <v>23</v>
      </c>
    </row>
    <row r="2623" spans="1:5" x14ac:dyDescent="0.25">
      <c r="A2623" t="s">
        <v>12486</v>
      </c>
      <c r="B2623" t="s">
        <v>75</v>
      </c>
      <c r="C2623" t="s">
        <v>140</v>
      </c>
      <c r="D2623" t="s">
        <v>9888</v>
      </c>
      <c r="E2623">
        <v>64</v>
      </c>
    </row>
    <row r="2624" spans="1:5" x14ac:dyDescent="0.25">
      <c r="A2624" t="s">
        <v>12487</v>
      </c>
      <c r="B2624" t="s">
        <v>75</v>
      </c>
      <c r="C2624" t="s">
        <v>141</v>
      </c>
      <c r="D2624" t="s">
        <v>9844</v>
      </c>
      <c r="E2624">
        <v>1</v>
      </c>
    </row>
    <row r="2625" spans="1:5" x14ac:dyDescent="0.25">
      <c r="A2625" t="s">
        <v>12488</v>
      </c>
      <c r="B2625" t="s">
        <v>75</v>
      </c>
      <c r="C2625" t="s">
        <v>141</v>
      </c>
      <c r="D2625" t="s">
        <v>9872</v>
      </c>
      <c r="E2625">
        <v>3</v>
      </c>
    </row>
    <row r="2626" spans="1:5" x14ac:dyDescent="0.25">
      <c r="A2626" t="s">
        <v>12489</v>
      </c>
      <c r="B2626" t="s">
        <v>75</v>
      </c>
      <c r="C2626" t="s">
        <v>141</v>
      </c>
      <c r="D2626" t="s">
        <v>9874</v>
      </c>
      <c r="E2626">
        <v>20</v>
      </c>
    </row>
    <row r="2627" spans="1:5" x14ac:dyDescent="0.25">
      <c r="A2627" t="s">
        <v>12490</v>
      </c>
      <c r="B2627" t="s">
        <v>75</v>
      </c>
      <c r="C2627" t="s">
        <v>141</v>
      </c>
      <c r="D2627" t="s">
        <v>9878</v>
      </c>
      <c r="E2627">
        <v>1</v>
      </c>
    </row>
    <row r="2628" spans="1:5" x14ac:dyDescent="0.25">
      <c r="A2628" t="s">
        <v>12491</v>
      </c>
      <c r="B2628" t="s">
        <v>75</v>
      </c>
      <c r="C2628" t="s">
        <v>141</v>
      </c>
      <c r="D2628" t="s">
        <v>9886</v>
      </c>
      <c r="E2628">
        <v>25</v>
      </c>
    </row>
    <row r="2629" spans="1:5" x14ac:dyDescent="0.25">
      <c r="A2629" t="s">
        <v>12492</v>
      </c>
      <c r="B2629" t="s">
        <v>75</v>
      </c>
      <c r="C2629" t="s">
        <v>141</v>
      </c>
      <c r="D2629" t="s">
        <v>9888</v>
      </c>
      <c r="E2629">
        <v>75</v>
      </c>
    </row>
    <row r="2630" spans="1:5" x14ac:dyDescent="0.25">
      <c r="A2630" t="s">
        <v>12493</v>
      </c>
      <c r="B2630" t="s">
        <v>75</v>
      </c>
      <c r="C2630" t="s">
        <v>141</v>
      </c>
      <c r="D2630" t="s">
        <v>9914</v>
      </c>
      <c r="E2630">
        <v>2</v>
      </c>
    </row>
    <row r="2631" spans="1:5" x14ac:dyDescent="0.25">
      <c r="A2631" t="s">
        <v>12494</v>
      </c>
      <c r="B2631" t="s">
        <v>75</v>
      </c>
      <c r="C2631" t="s">
        <v>141</v>
      </c>
      <c r="D2631" t="s">
        <v>9918</v>
      </c>
      <c r="E2631">
        <v>1</v>
      </c>
    </row>
    <row r="2632" spans="1:5" x14ac:dyDescent="0.25">
      <c r="A2632" t="s">
        <v>12495</v>
      </c>
      <c r="B2632" t="s">
        <v>75</v>
      </c>
      <c r="C2632" t="s">
        <v>141</v>
      </c>
      <c r="D2632" t="s">
        <v>9926</v>
      </c>
      <c r="E2632">
        <v>1</v>
      </c>
    </row>
    <row r="2633" spans="1:5" x14ac:dyDescent="0.25">
      <c r="A2633" t="s">
        <v>12496</v>
      </c>
      <c r="B2633" t="s">
        <v>75</v>
      </c>
      <c r="C2633" t="s">
        <v>142</v>
      </c>
      <c r="D2633" t="s">
        <v>9840</v>
      </c>
      <c r="E2633">
        <v>1</v>
      </c>
    </row>
    <row r="2634" spans="1:5" x14ac:dyDescent="0.25">
      <c r="A2634" t="s">
        <v>12497</v>
      </c>
      <c r="B2634" t="s">
        <v>75</v>
      </c>
      <c r="C2634" t="s">
        <v>142</v>
      </c>
      <c r="D2634" t="s">
        <v>9844</v>
      </c>
      <c r="E2634">
        <v>1</v>
      </c>
    </row>
    <row r="2635" spans="1:5" x14ac:dyDescent="0.25">
      <c r="A2635" t="s">
        <v>12498</v>
      </c>
      <c r="B2635" t="s">
        <v>75</v>
      </c>
      <c r="C2635" t="s">
        <v>142</v>
      </c>
      <c r="D2635" t="s">
        <v>9846</v>
      </c>
      <c r="E2635">
        <v>1</v>
      </c>
    </row>
    <row r="2636" spans="1:5" x14ac:dyDescent="0.25">
      <c r="A2636" t="s">
        <v>12499</v>
      </c>
      <c r="B2636" t="s">
        <v>75</v>
      </c>
      <c r="C2636" t="s">
        <v>142</v>
      </c>
      <c r="D2636" t="s">
        <v>9854</v>
      </c>
      <c r="E2636">
        <v>2</v>
      </c>
    </row>
    <row r="2637" spans="1:5" x14ac:dyDescent="0.25">
      <c r="A2637" t="s">
        <v>12500</v>
      </c>
      <c r="B2637" t="s">
        <v>75</v>
      </c>
      <c r="C2637" t="s">
        <v>142</v>
      </c>
      <c r="D2637" t="s">
        <v>9860</v>
      </c>
      <c r="E2637">
        <v>4</v>
      </c>
    </row>
    <row r="2638" spans="1:5" x14ac:dyDescent="0.25">
      <c r="A2638" t="s">
        <v>12501</v>
      </c>
      <c r="B2638" t="s">
        <v>75</v>
      </c>
      <c r="C2638" t="s">
        <v>142</v>
      </c>
      <c r="D2638" t="s">
        <v>9862</v>
      </c>
      <c r="E2638">
        <v>7</v>
      </c>
    </row>
    <row r="2639" spans="1:5" x14ac:dyDescent="0.25">
      <c r="A2639" t="s">
        <v>12502</v>
      </c>
      <c r="B2639" t="s">
        <v>75</v>
      </c>
      <c r="C2639" t="s">
        <v>142</v>
      </c>
      <c r="D2639" t="s">
        <v>9872</v>
      </c>
      <c r="E2639">
        <v>16</v>
      </c>
    </row>
    <row r="2640" spans="1:5" x14ac:dyDescent="0.25">
      <c r="A2640" t="s">
        <v>12503</v>
      </c>
      <c r="B2640" t="s">
        <v>75</v>
      </c>
      <c r="C2640" t="s">
        <v>142</v>
      </c>
      <c r="D2640" t="s">
        <v>9874</v>
      </c>
      <c r="E2640">
        <v>207</v>
      </c>
    </row>
    <row r="2641" spans="1:5" x14ac:dyDescent="0.25">
      <c r="A2641" t="s">
        <v>12504</v>
      </c>
      <c r="B2641" t="s">
        <v>75</v>
      </c>
      <c r="C2641" t="s">
        <v>142</v>
      </c>
      <c r="D2641" t="s">
        <v>9880</v>
      </c>
      <c r="E2641">
        <v>1</v>
      </c>
    </row>
    <row r="2642" spans="1:5" x14ac:dyDescent="0.25">
      <c r="A2642" t="s">
        <v>12505</v>
      </c>
      <c r="B2642" t="s">
        <v>75</v>
      </c>
      <c r="C2642" t="s">
        <v>142</v>
      </c>
      <c r="D2642" t="s">
        <v>9884</v>
      </c>
      <c r="E2642">
        <v>2</v>
      </c>
    </row>
    <row r="2643" spans="1:5" x14ac:dyDescent="0.25">
      <c r="A2643" t="s">
        <v>12506</v>
      </c>
      <c r="B2643" t="s">
        <v>75</v>
      </c>
      <c r="C2643" t="s">
        <v>142</v>
      </c>
      <c r="D2643" t="s">
        <v>9886</v>
      </c>
      <c r="E2643">
        <v>235</v>
      </c>
    </row>
    <row r="2644" spans="1:5" x14ac:dyDescent="0.25">
      <c r="A2644" t="s">
        <v>12507</v>
      </c>
      <c r="B2644" t="s">
        <v>75</v>
      </c>
      <c r="C2644" t="s">
        <v>142</v>
      </c>
      <c r="D2644" t="s">
        <v>9888</v>
      </c>
      <c r="E2644">
        <v>782</v>
      </c>
    </row>
    <row r="2645" spans="1:5" x14ac:dyDescent="0.25">
      <c r="A2645" t="s">
        <v>12508</v>
      </c>
      <c r="B2645" t="s">
        <v>75</v>
      </c>
      <c r="C2645" t="s">
        <v>142</v>
      </c>
      <c r="D2645" t="s">
        <v>9892</v>
      </c>
      <c r="E2645">
        <v>2</v>
      </c>
    </row>
    <row r="2646" spans="1:5" x14ac:dyDescent="0.25">
      <c r="A2646" t="s">
        <v>12509</v>
      </c>
      <c r="B2646" t="s">
        <v>75</v>
      </c>
      <c r="C2646" t="s">
        <v>142</v>
      </c>
      <c r="D2646" t="s">
        <v>9910</v>
      </c>
      <c r="E2646">
        <v>1</v>
      </c>
    </row>
    <row r="2647" spans="1:5" x14ac:dyDescent="0.25">
      <c r="A2647" t="s">
        <v>12510</v>
      </c>
      <c r="B2647" t="s">
        <v>75</v>
      </c>
      <c r="C2647" t="s">
        <v>142</v>
      </c>
      <c r="D2647" t="s">
        <v>9912</v>
      </c>
      <c r="E2647">
        <v>2</v>
      </c>
    </row>
    <row r="2648" spans="1:5" x14ac:dyDescent="0.25">
      <c r="A2648" t="s">
        <v>12511</v>
      </c>
      <c r="B2648" t="s">
        <v>75</v>
      </c>
      <c r="C2648" t="s">
        <v>142</v>
      </c>
      <c r="D2648" t="s">
        <v>9914</v>
      </c>
      <c r="E2648">
        <v>4</v>
      </c>
    </row>
    <row r="2649" spans="1:5" x14ac:dyDescent="0.25">
      <c r="A2649" t="s">
        <v>12512</v>
      </c>
      <c r="B2649" t="s">
        <v>75</v>
      </c>
      <c r="C2649" t="s">
        <v>142</v>
      </c>
      <c r="D2649" t="s">
        <v>9918</v>
      </c>
      <c r="E2649">
        <v>2</v>
      </c>
    </row>
    <row r="2650" spans="1:5" x14ac:dyDescent="0.25">
      <c r="A2650" t="s">
        <v>12513</v>
      </c>
      <c r="B2650" t="s">
        <v>75</v>
      </c>
      <c r="C2650" t="s">
        <v>142</v>
      </c>
      <c r="D2650" t="s">
        <v>9926</v>
      </c>
      <c r="E2650">
        <v>7</v>
      </c>
    </row>
    <row r="2651" spans="1:5" x14ac:dyDescent="0.25">
      <c r="A2651" t="s">
        <v>12514</v>
      </c>
      <c r="B2651" t="s">
        <v>75</v>
      </c>
      <c r="C2651" t="s">
        <v>143</v>
      </c>
      <c r="D2651" t="s">
        <v>9874</v>
      </c>
      <c r="E2651">
        <v>16</v>
      </c>
    </row>
    <row r="2652" spans="1:5" x14ac:dyDescent="0.25">
      <c r="A2652" t="s">
        <v>12515</v>
      </c>
      <c r="B2652" t="s">
        <v>75</v>
      </c>
      <c r="C2652" t="s">
        <v>143</v>
      </c>
      <c r="D2652" t="s">
        <v>9886</v>
      </c>
      <c r="E2652">
        <v>18</v>
      </c>
    </row>
    <row r="2653" spans="1:5" x14ac:dyDescent="0.25">
      <c r="A2653" t="s">
        <v>12516</v>
      </c>
      <c r="B2653" t="s">
        <v>75</v>
      </c>
      <c r="C2653" t="s">
        <v>143</v>
      </c>
      <c r="D2653" t="s">
        <v>9888</v>
      </c>
      <c r="E2653">
        <v>98</v>
      </c>
    </row>
    <row r="2654" spans="1:5" x14ac:dyDescent="0.25">
      <c r="A2654" t="s">
        <v>12517</v>
      </c>
      <c r="B2654" t="s">
        <v>75</v>
      </c>
      <c r="C2654" t="s">
        <v>144</v>
      </c>
      <c r="D2654" t="s">
        <v>9844</v>
      </c>
      <c r="E2654">
        <v>1</v>
      </c>
    </row>
    <row r="2655" spans="1:5" x14ac:dyDescent="0.25">
      <c r="A2655" t="s">
        <v>12518</v>
      </c>
      <c r="B2655" t="s">
        <v>75</v>
      </c>
      <c r="C2655" t="s">
        <v>144</v>
      </c>
      <c r="D2655" t="s">
        <v>9862</v>
      </c>
      <c r="E2655">
        <v>1</v>
      </c>
    </row>
    <row r="2656" spans="1:5" x14ac:dyDescent="0.25">
      <c r="A2656" t="s">
        <v>12519</v>
      </c>
      <c r="B2656" t="s">
        <v>75</v>
      </c>
      <c r="C2656" t="s">
        <v>144</v>
      </c>
      <c r="D2656" t="s">
        <v>9872</v>
      </c>
      <c r="E2656">
        <v>1</v>
      </c>
    </row>
    <row r="2657" spans="1:5" x14ac:dyDescent="0.25">
      <c r="A2657" t="s">
        <v>12520</v>
      </c>
      <c r="B2657" t="s">
        <v>75</v>
      </c>
      <c r="C2657" t="s">
        <v>144</v>
      </c>
      <c r="D2657" t="s">
        <v>9874</v>
      </c>
      <c r="E2657">
        <v>30</v>
      </c>
    </row>
    <row r="2658" spans="1:5" x14ac:dyDescent="0.25">
      <c r="A2658" t="s">
        <v>12521</v>
      </c>
      <c r="B2658" t="s">
        <v>75</v>
      </c>
      <c r="C2658" t="s">
        <v>144</v>
      </c>
      <c r="D2658" t="s">
        <v>9886</v>
      </c>
      <c r="E2658">
        <v>31</v>
      </c>
    </row>
    <row r="2659" spans="1:5" x14ac:dyDescent="0.25">
      <c r="A2659" t="s">
        <v>12522</v>
      </c>
      <c r="B2659" t="s">
        <v>75</v>
      </c>
      <c r="C2659" t="s">
        <v>144</v>
      </c>
      <c r="D2659" t="s">
        <v>9888</v>
      </c>
      <c r="E2659">
        <v>127</v>
      </c>
    </row>
    <row r="2660" spans="1:5" x14ac:dyDescent="0.25">
      <c r="A2660" t="s">
        <v>12523</v>
      </c>
      <c r="B2660" t="s">
        <v>75</v>
      </c>
      <c r="C2660" t="s">
        <v>145</v>
      </c>
      <c r="D2660" t="s">
        <v>9840</v>
      </c>
      <c r="E2660">
        <v>1</v>
      </c>
    </row>
    <row r="2661" spans="1:5" x14ac:dyDescent="0.25">
      <c r="A2661" t="s">
        <v>12524</v>
      </c>
      <c r="B2661" t="s">
        <v>75</v>
      </c>
      <c r="C2661" t="s">
        <v>145</v>
      </c>
      <c r="D2661" t="s">
        <v>9872</v>
      </c>
      <c r="E2661">
        <v>1</v>
      </c>
    </row>
    <row r="2662" spans="1:5" x14ac:dyDescent="0.25">
      <c r="A2662" t="s">
        <v>12525</v>
      </c>
      <c r="B2662" t="s">
        <v>75</v>
      </c>
      <c r="C2662" t="s">
        <v>145</v>
      </c>
      <c r="D2662" t="s">
        <v>9874</v>
      </c>
      <c r="E2662">
        <v>5</v>
      </c>
    </row>
    <row r="2663" spans="1:5" x14ac:dyDescent="0.25">
      <c r="A2663" t="s">
        <v>12526</v>
      </c>
      <c r="B2663" t="s">
        <v>75</v>
      </c>
      <c r="C2663" t="s">
        <v>145</v>
      </c>
      <c r="D2663" t="s">
        <v>9886</v>
      </c>
      <c r="E2663">
        <v>5</v>
      </c>
    </row>
    <row r="2664" spans="1:5" x14ac:dyDescent="0.25">
      <c r="A2664" t="s">
        <v>12527</v>
      </c>
      <c r="B2664" t="s">
        <v>75</v>
      </c>
      <c r="C2664" t="s">
        <v>145</v>
      </c>
      <c r="D2664" t="s">
        <v>9888</v>
      </c>
      <c r="E2664">
        <v>17</v>
      </c>
    </row>
    <row r="2665" spans="1:5" x14ac:dyDescent="0.25">
      <c r="A2665" t="s">
        <v>12528</v>
      </c>
      <c r="B2665" t="s">
        <v>75</v>
      </c>
      <c r="C2665" t="s">
        <v>145</v>
      </c>
      <c r="D2665" t="s">
        <v>9892</v>
      </c>
      <c r="E2665">
        <v>1</v>
      </c>
    </row>
    <row r="2666" spans="1:5" x14ac:dyDescent="0.25">
      <c r="A2666" t="s">
        <v>12529</v>
      </c>
      <c r="B2666" t="s">
        <v>75</v>
      </c>
      <c r="C2666" t="s">
        <v>146</v>
      </c>
      <c r="D2666" t="s">
        <v>9836</v>
      </c>
      <c r="E2666">
        <v>1</v>
      </c>
    </row>
    <row r="2667" spans="1:5" x14ac:dyDescent="0.25">
      <c r="A2667" t="s">
        <v>12530</v>
      </c>
      <c r="B2667" t="s">
        <v>75</v>
      </c>
      <c r="C2667" t="s">
        <v>146</v>
      </c>
      <c r="D2667" t="s">
        <v>9872</v>
      </c>
      <c r="E2667">
        <v>2</v>
      </c>
    </row>
    <row r="2668" spans="1:5" x14ac:dyDescent="0.25">
      <c r="A2668" t="s">
        <v>12531</v>
      </c>
      <c r="B2668" t="s">
        <v>75</v>
      </c>
      <c r="C2668" t="s">
        <v>146</v>
      </c>
      <c r="D2668" t="s">
        <v>9874</v>
      </c>
      <c r="E2668">
        <v>37</v>
      </c>
    </row>
    <row r="2669" spans="1:5" x14ac:dyDescent="0.25">
      <c r="A2669" t="s">
        <v>12532</v>
      </c>
      <c r="B2669" t="s">
        <v>75</v>
      </c>
      <c r="C2669" t="s">
        <v>146</v>
      </c>
      <c r="D2669" t="s">
        <v>9886</v>
      </c>
      <c r="E2669">
        <v>40</v>
      </c>
    </row>
    <row r="2670" spans="1:5" x14ac:dyDescent="0.25">
      <c r="A2670" t="s">
        <v>12533</v>
      </c>
      <c r="B2670" t="s">
        <v>75</v>
      </c>
      <c r="C2670" t="s">
        <v>146</v>
      </c>
      <c r="D2670" t="s">
        <v>9888</v>
      </c>
      <c r="E2670">
        <v>152</v>
      </c>
    </row>
    <row r="2671" spans="1:5" x14ac:dyDescent="0.25">
      <c r="A2671" t="s">
        <v>12534</v>
      </c>
      <c r="B2671" t="s">
        <v>75</v>
      </c>
      <c r="C2671" t="s">
        <v>146</v>
      </c>
      <c r="D2671" t="s">
        <v>9914</v>
      </c>
      <c r="E2671">
        <v>1</v>
      </c>
    </row>
    <row r="2672" spans="1:5" x14ac:dyDescent="0.25">
      <c r="A2672" t="s">
        <v>12535</v>
      </c>
      <c r="B2672" t="s">
        <v>75</v>
      </c>
      <c r="C2672" t="s">
        <v>147</v>
      </c>
      <c r="D2672" t="s">
        <v>9860</v>
      </c>
      <c r="E2672">
        <v>1</v>
      </c>
    </row>
    <row r="2673" spans="1:5" x14ac:dyDescent="0.25">
      <c r="A2673" t="s">
        <v>12536</v>
      </c>
      <c r="B2673" t="s">
        <v>75</v>
      </c>
      <c r="C2673" t="s">
        <v>147</v>
      </c>
      <c r="D2673" t="s">
        <v>9872</v>
      </c>
      <c r="E2673">
        <v>1</v>
      </c>
    </row>
    <row r="2674" spans="1:5" x14ac:dyDescent="0.25">
      <c r="A2674" t="s">
        <v>12537</v>
      </c>
      <c r="B2674" t="s">
        <v>75</v>
      </c>
      <c r="C2674" t="s">
        <v>147</v>
      </c>
      <c r="D2674" t="s">
        <v>9874</v>
      </c>
      <c r="E2674">
        <v>21</v>
      </c>
    </row>
    <row r="2675" spans="1:5" x14ac:dyDescent="0.25">
      <c r="A2675" t="s">
        <v>12538</v>
      </c>
      <c r="B2675" t="s">
        <v>75</v>
      </c>
      <c r="C2675" t="s">
        <v>147</v>
      </c>
      <c r="D2675" t="s">
        <v>9878</v>
      </c>
      <c r="E2675">
        <v>1</v>
      </c>
    </row>
    <row r="2676" spans="1:5" x14ac:dyDescent="0.25">
      <c r="A2676" t="s">
        <v>12539</v>
      </c>
      <c r="B2676" t="s">
        <v>75</v>
      </c>
      <c r="C2676" t="s">
        <v>147</v>
      </c>
      <c r="D2676" t="s">
        <v>9886</v>
      </c>
      <c r="E2676">
        <v>26</v>
      </c>
    </row>
    <row r="2677" spans="1:5" x14ac:dyDescent="0.25">
      <c r="A2677" t="s">
        <v>12540</v>
      </c>
      <c r="B2677" t="s">
        <v>75</v>
      </c>
      <c r="C2677" t="s">
        <v>147</v>
      </c>
      <c r="D2677" t="s">
        <v>9888</v>
      </c>
      <c r="E2677">
        <v>80</v>
      </c>
    </row>
    <row r="2678" spans="1:5" x14ac:dyDescent="0.25">
      <c r="A2678" t="s">
        <v>12541</v>
      </c>
      <c r="B2678" t="s">
        <v>75</v>
      </c>
      <c r="C2678" t="s">
        <v>147</v>
      </c>
      <c r="D2678" t="s">
        <v>9892</v>
      </c>
      <c r="E2678">
        <v>1</v>
      </c>
    </row>
    <row r="2679" spans="1:5" x14ac:dyDescent="0.25">
      <c r="A2679" t="s">
        <v>12542</v>
      </c>
      <c r="B2679" t="s">
        <v>75</v>
      </c>
      <c r="C2679" t="s">
        <v>147</v>
      </c>
      <c r="D2679" t="s">
        <v>9902</v>
      </c>
      <c r="E2679">
        <v>1</v>
      </c>
    </row>
    <row r="2680" spans="1:5" x14ac:dyDescent="0.25">
      <c r="A2680" t="s">
        <v>12543</v>
      </c>
      <c r="B2680" t="s">
        <v>75</v>
      </c>
      <c r="C2680" t="s">
        <v>147</v>
      </c>
      <c r="D2680" t="s">
        <v>9914</v>
      </c>
      <c r="E2680">
        <v>1</v>
      </c>
    </row>
    <row r="2681" spans="1:5" x14ac:dyDescent="0.25">
      <c r="A2681" t="s">
        <v>12544</v>
      </c>
      <c r="B2681" t="s">
        <v>75</v>
      </c>
      <c r="C2681" t="s">
        <v>147</v>
      </c>
      <c r="D2681" t="s">
        <v>9918</v>
      </c>
      <c r="E2681">
        <v>1</v>
      </c>
    </row>
    <row r="2682" spans="1:5" x14ac:dyDescent="0.25">
      <c r="A2682" t="s">
        <v>12545</v>
      </c>
      <c r="B2682" t="s">
        <v>75</v>
      </c>
      <c r="C2682" t="s">
        <v>147</v>
      </c>
      <c r="D2682" t="s">
        <v>9926</v>
      </c>
      <c r="E2682">
        <v>1</v>
      </c>
    </row>
    <row r="2683" spans="1:5" x14ac:dyDescent="0.25">
      <c r="A2683" t="s">
        <v>12546</v>
      </c>
      <c r="B2683" t="s">
        <v>75</v>
      </c>
      <c r="C2683" t="s">
        <v>148</v>
      </c>
      <c r="D2683" t="s">
        <v>9840</v>
      </c>
      <c r="E2683">
        <v>3</v>
      </c>
    </row>
    <row r="2684" spans="1:5" x14ac:dyDescent="0.25">
      <c r="A2684" t="s">
        <v>12547</v>
      </c>
      <c r="B2684" t="s">
        <v>75</v>
      </c>
      <c r="C2684" t="s">
        <v>148</v>
      </c>
      <c r="D2684" t="s">
        <v>9844</v>
      </c>
      <c r="E2684">
        <v>1</v>
      </c>
    </row>
    <row r="2685" spans="1:5" x14ac:dyDescent="0.25">
      <c r="A2685" t="s">
        <v>12548</v>
      </c>
      <c r="B2685" t="s">
        <v>75</v>
      </c>
      <c r="C2685" t="s">
        <v>148</v>
      </c>
      <c r="D2685" t="s">
        <v>9854</v>
      </c>
      <c r="E2685">
        <v>6</v>
      </c>
    </row>
    <row r="2686" spans="1:5" x14ac:dyDescent="0.25">
      <c r="A2686" t="s">
        <v>12549</v>
      </c>
      <c r="B2686" t="s">
        <v>75</v>
      </c>
      <c r="C2686" t="s">
        <v>148</v>
      </c>
      <c r="D2686" t="s">
        <v>9860</v>
      </c>
      <c r="E2686">
        <v>2</v>
      </c>
    </row>
    <row r="2687" spans="1:5" x14ac:dyDescent="0.25">
      <c r="A2687" t="s">
        <v>12550</v>
      </c>
      <c r="B2687" t="s">
        <v>75</v>
      </c>
      <c r="C2687" t="s">
        <v>148</v>
      </c>
      <c r="D2687" t="s">
        <v>9862</v>
      </c>
      <c r="E2687">
        <v>1</v>
      </c>
    </row>
    <row r="2688" spans="1:5" x14ac:dyDescent="0.25">
      <c r="A2688" t="s">
        <v>12551</v>
      </c>
      <c r="B2688" t="s">
        <v>75</v>
      </c>
      <c r="C2688" t="s">
        <v>148</v>
      </c>
      <c r="D2688" t="s">
        <v>9868</v>
      </c>
      <c r="E2688">
        <v>1</v>
      </c>
    </row>
    <row r="2689" spans="1:5" x14ac:dyDescent="0.25">
      <c r="A2689" t="s">
        <v>12552</v>
      </c>
      <c r="B2689" t="s">
        <v>75</v>
      </c>
      <c r="C2689" t="s">
        <v>148</v>
      </c>
      <c r="D2689" t="s">
        <v>9872</v>
      </c>
      <c r="E2689">
        <v>10</v>
      </c>
    </row>
    <row r="2690" spans="1:5" x14ac:dyDescent="0.25">
      <c r="A2690" t="s">
        <v>12553</v>
      </c>
      <c r="B2690" t="s">
        <v>75</v>
      </c>
      <c r="C2690" t="s">
        <v>148</v>
      </c>
      <c r="D2690" t="s">
        <v>9874</v>
      </c>
      <c r="E2690">
        <v>133</v>
      </c>
    </row>
    <row r="2691" spans="1:5" x14ac:dyDescent="0.25">
      <c r="A2691" t="s">
        <v>12554</v>
      </c>
      <c r="B2691" t="s">
        <v>75</v>
      </c>
      <c r="C2691" t="s">
        <v>148</v>
      </c>
      <c r="D2691" t="s">
        <v>9878</v>
      </c>
      <c r="E2691">
        <v>2</v>
      </c>
    </row>
    <row r="2692" spans="1:5" x14ac:dyDescent="0.25">
      <c r="A2692" t="s">
        <v>12555</v>
      </c>
      <c r="B2692" t="s">
        <v>75</v>
      </c>
      <c r="C2692" t="s">
        <v>148</v>
      </c>
      <c r="D2692" t="s">
        <v>9880</v>
      </c>
      <c r="E2692">
        <v>1</v>
      </c>
    </row>
    <row r="2693" spans="1:5" x14ac:dyDescent="0.25">
      <c r="A2693" t="s">
        <v>12556</v>
      </c>
      <c r="B2693" t="s">
        <v>75</v>
      </c>
      <c r="C2693" t="s">
        <v>148</v>
      </c>
      <c r="D2693" t="s">
        <v>9886</v>
      </c>
      <c r="E2693">
        <v>150</v>
      </c>
    </row>
    <row r="2694" spans="1:5" x14ac:dyDescent="0.25">
      <c r="A2694" t="s">
        <v>12557</v>
      </c>
      <c r="B2694" t="s">
        <v>75</v>
      </c>
      <c r="C2694" t="s">
        <v>148</v>
      </c>
      <c r="D2694" t="s">
        <v>9888</v>
      </c>
      <c r="E2694">
        <v>666</v>
      </c>
    </row>
    <row r="2695" spans="1:5" x14ac:dyDescent="0.25">
      <c r="A2695" t="s">
        <v>12558</v>
      </c>
      <c r="B2695" t="s">
        <v>75</v>
      </c>
      <c r="C2695" t="s">
        <v>148</v>
      </c>
      <c r="D2695" t="s">
        <v>9908</v>
      </c>
      <c r="E2695">
        <v>1</v>
      </c>
    </row>
    <row r="2696" spans="1:5" x14ac:dyDescent="0.25">
      <c r="A2696" t="s">
        <v>12559</v>
      </c>
      <c r="B2696" t="s">
        <v>75</v>
      </c>
      <c r="C2696" t="s">
        <v>148</v>
      </c>
      <c r="D2696" t="s">
        <v>9912</v>
      </c>
      <c r="E2696">
        <v>1</v>
      </c>
    </row>
    <row r="2697" spans="1:5" x14ac:dyDescent="0.25">
      <c r="A2697" t="s">
        <v>12560</v>
      </c>
      <c r="B2697" t="s">
        <v>75</v>
      </c>
      <c r="C2697" t="s">
        <v>148</v>
      </c>
      <c r="D2697" t="s">
        <v>9914</v>
      </c>
      <c r="E2697">
        <v>3</v>
      </c>
    </row>
    <row r="2698" spans="1:5" x14ac:dyDescent="0.25">
      <c r="A2698" t="s">
        <v>12561</v>
      </c>
      <c r="B2698" t="s">
        <v>75</v>
      </c>
      <c r="C2698" t="s">
        <v>148</v>
      </c>
      <c r="D2698" t="s">
        <v>9918</v>
      </c>
      <c r="E2698">
        <v>2</v>
      </c>
    </row>
    <row r="2699" spans="1:5" x14ac:dyDescent="0.25">
      <c r="A2699" t="s">
        <v>12562</v>
      </c>
      <c r="B2699" t="s">
        <v>75</v>
      </c>
      <c r="C2699" t="s">
        <v>148</v>
      </c>
      <c r="D2699" t="s">
        <v>9926</v>
      </c>
      <c r="E2699">
        <v>3</v>
      </c>
    </row>
    <row r="2700" spans="1:5" x14ac:dyDescent="0.25">
      <c r="A2700" t="s">
        <v>12563</v>
      </c>
      <c r="B2700" t="s">
        <v>75</v>
      </c>
      <c r="C2700" t="s">
        <v>149</v>
      </c>
      <c r="D2700" t="s">
        <v>9872</v>
      </c>
      <c r="E2700">
        <v>1</v>
      </c>
    </row>
    <row r="2701" spans="1:5" x14ac:dyDescent="0.25">
      <c r="A2701" t="s">
        <v>12564</v>
      </c>
      <c r="B2701" t="s">
        <v>75</v>
      </c>
      <c r="C2701" t="s">
        <v>149</v>
      </c>
      <c r="D2701" t="s">
        <v>9874</v>
      </c>
      <c r="E2701">
        <v>32</v>
      </c>
    </row>
    <row r="2702" spans="1:5" x14ac:dyDescent="0.25">
      <c r="A2702" t="s">
        <v>12565</v>
      </c>
      <c r="B2702" t="s">
        <v>75</v>
      </c>
      <c r="C2702" t="s">
        <v>149</v>
      </c>
      <c r="D2702" t="s">
        <v>9886</v>
      </c>
      <c r="E2702">
        <v>37</v>
      </c>
    </row>
    <row r="2703" spans="1:5" x14ac:dyDescent="0.25">
      <c r="A2703" t="s">
        <v>12566</v>
      </c>
      <c r="B2703" t="s">
        <v>75</v>
      </c>
      <c r="C2703" t="s">
        <v>149</v>
      </c>
      <c r="D2703" t="s">
        <v>9888</v>
      </c>
      <c r="E2703">
        <v>131</v>
      </c>
    </row>
    <row r="2704" spans="1:5" x14ac:dyDescent="0.25">
      <c r="A2704" t="s">
        <v>12567</v>
      </c>
      <c r="B2704" t="s">
        <v>75</v>
      </c>
      <c r="C2704" t="s">
        <v>149</v>
      </c>
      <c r="D2704" t="s">
        <v>9894</v>
      </c>
      <c r="E2704">
        <v>1</v>
      </c>
    </row>
    <row r="2705" spans="1:5" x14ac:dyDescent="0.25">
      <c r="A2705" t="s">
        <v>12568</v>
      </c>
      <c r="B2705" t="s">
        <v>75</v>
      </c>
      <c r="C2705" t="s">
        <v>150</v>
      </c>
      <c r="D2705" t="s">
        <v>9874</v>
      </c>
      <c r="E2705">
        <v>19</v>
      </c>
    </row>
    <row r="2706" spans="1:5" x14ac:dyDescent="0.25">
      <c r="A2706" t="s">
        <v>12569</v>
      </c>
      <c r="B2706" t="s">
        <v>75</v>
      </c>
      <c r="C2706" t="s">
        <v>150</v>
      </c>
      <c r="D2706" t="s">
        <v>9886</v>
      </c>
      <c r="E2706">
        <v>24</v>
      </c>
    </row>
    <row r="2707" spans="1:5" x14ac:dyDescent="0.25">
      <c r="A2707" t="s">
        <v>12570</v>
      </c>
      <c r="B2707" t="s">
        <v>75</v>
      </c>
      <c r="C2707" t="s">
        <v>150</v>
      </c>
      <c r="D2707" t="s">
        <v>9888</v>
      </c>
      <c r="E2707">
        <v>114</v>
      </c>
    </row>
    <row r="2708" spans="1:5" x14ac:dyDescent="0.25">
      <c r="A2708" t="s">
        <v>12571</v>
      </c>
      <c r="B2708" t="s">
        <v>75</v>
      </c>
      <c r="C2708" t="s">
        <v>151</v>
      </c>
      <c r="D2708" t="s">
        <v>9854</v>
      </c>
      <c r="E2708">
        <v>1</v>
      </c>
    </row>
    <row r="2709" spans="1:5" x14ac:dyDescent="0.25">
      <c r="A2709" t="s">
        <v>12572</v>
      </c>
      <c r="B2709" t="s">
        <v>75</v>
      </c>
      <c r="C2709" t="s">
        <v>151</v>
      </c>
      <c r="D2709" t="s">
        <v>9872</v>
      </c>
      <c r="E2709">
        <v>1</v>
      </c>
    </row>
    <row r="2710" spans="1:5" x14ac:dyDescent="0.25">
      <c r="A2710" t="s">
        <v>12573</v>
      </c>
      <c r="B2710" t="s">
        <v>75</v>
      </c>
      <c r="C2710" t="s">
        <v>151</v>
      </c>
      <c r="D2710" t="s">
        <v>9874</v>
      </c>
      <c r="E2710">
        <v>16</v>
      </c>
    </row>
    <row r="2711" spans="1:5" x14ac:dyDescent="0.25">
      <c r="A2711" t="s">
        <v>12574</v>
      </c>
      <c r="B2711" t="s">
        <v>75</v>
      </c>
      <c r="C2711" t="s">
        <v>151</v>
      </c>
      <c r="D2711" t="s">
        <v>9886</v>
      </c>
      <c r="E2711">
        <v>16</v>
      </c>
    </row>
    <row r="2712" spans="1:5" x14ac:dyDescent="0.25">
      <c r="A2712" t="s">
        <v>12575</v>
      </c>
      <c r="B2712" t="s">
        <v>75</v>
      </c>
      <c r="C2712" t="s">
        <v>151</v>
      </c>
      <c r="D2712" t="s">
        <v>9888</v>
      </c>
      <c r="E2712">
        <v>40</v>
      </c>
    </row>
    <row r="2713" spans="1:5" x14ac:dyDescent="0.25">
      <c r="A2713" t="s">
        <v>12576</v>
      </c>
      <c r="B2713" t="s">
        <v>75</v>
      </c>
      <c r="C2713" t="s">
        <v>152</v>
      </c>
      <c r="D2713" t="s">
        <v>9888</v>
      </c>
      <c r="E2713">
        <v>1</v>
      </c>
    </row>
    <row r="2714" spans="1:5" x14ac:dyDescent="0.25">
      <c r="A2714" t="s">
        <v>12577</v>
      </c>
      <c r="B2714" t="s">
        <v>75</v>
      </c>
      <c r="C2714" t="s">
        <v>153</v>
      </c>
      <c r="D2714" t="s">
        <v>9874</v>
      </c>
      <c r="E2714">
        <v>20</v>
      </c>
    </row>
    <row r="2715" spans="1:5" x14ac:dyDescent="0.25">
      <c r="A2715" t="s">
        <v>12578</v>
      </c>
      <c r="B2715" t="s">
        <v>75</v>
      </c>
      <c r="C2715" t="s">
        <v>153</v>
      </c>
      <c r="D2715" t="s">
        <v>9886</v>
      </c>
      <c r="E2715">
        <v>22</v>
      </c>
    </row>
    <row r="2716" spans="1:5" x14ac:dyDescent="0.25">
      <c r="A2716" t="s">
        <v>12579</v>
      </c>
      <c r="B2716" t="s">
        <v>75</v>
      </c>
      <c r="C2716" t="s">
        <v>153</v>
      </c>
      <c r="D2716" t="s">
        <v>9888</v>
      </c>
      <c r="E2716">
        <v>94</v>
      </c>
    </row>
    <row r="2717" spans="1:5" x14ac:dyDescent="0.25">
      <c r="A2717" t="s">
        <v>12580</v>
      </c>
      <c r="B2717" t="s">
        <v>75</v>
      </c>
      <c r="C2717" t="s">
        <v>154</v>
      </c>
      <c r="D2717" t="s">
        <v>9874</v>
      </c>
      <c r="E2717">
        <v>21</v>
      </c>
    </row>
    <row r="2718" spans="1:5" x14ac:dyDescent="0.25">
      <c r="A2718" t="s">
        <v>12581</v>
      </c>
      <c r="B2718" t="s">
        <v>75</v>
      </c>
      <c r="C2718" t="s">
        <v>154</v>
      </c>
      <c r="D2718" t="s">
        <v>9886</v>
      </c>
      <c r="E2718">
        <v>22</v>
      </c>
    </row>
    <row r="2719" spans="1:5" x14ac:dyDescent="0.25">
      <c r="A2719" t="s">
        <v>12582</v>
      </c>
      <c r="B2719" t="s">
        <v>75</v>
      </c>
      <c r="C2719" t="s">
        <v>154</v>
      </c>
      <c r="D2719" t="s">
        <v>9888</v>
      </c>
      <c r="E2719">
        <v>72</v>
      </c>
    </row>
    <row r="2720" spans="1:5" x14ac:dyDescent="0.25">
      <c r="A2720" t="s">
        <v>12583</v>
      </c>
      <c r="B2720" t="s">
        <v>75</v>
      </c>
      <c r="C2720" t="s">
        <v>155</v>
      </c>
      <c r="D2720" t="s">
        <v>9840</v>
      </c>
      <c r="E2720">
        <v>1</v>
      </c>
    </row>
    <row r="2721" spans="1:5" x14ac:dyDescent="0.25">
      <c r="A2721" t="s">
        <v>12584</v>
      </c>
      <c r="B2721" t="s">
        <v>75</v>
      </c>
      <c r="C2721" t="s">
        <v>155</v>
      </c>
      <c r="D2721" t="s">
        <v>9854</v>
      </c>
      <c r="E2721">
        <v>1</v>
      </c>
    </row>
    <row r="2722" spans="1:5" x14ac:dyDescent="0.25">
      <c r="A2722" t="s">
        <v>12585</v>
      </c>
      <c r="B2722" t="s">
        <v>75</v>
      </c>
      <c r="C2722" t="s">
        <v>155</v>
      </c>
      <c r="D2722" t="s">
        <v>9866</v>
      </c>
      <c r="E2722">
        <v>2</v>
      </c>
    </row>
    <row r="2723" spans="1:5" x14ac:dyDescent="0.25">
      <c r="A2723" t="s">
        <v>12586</v>
      </c>
      <c r="B2723" t="s">
        <v>75</v>
      </c>
      <c r="C2723" t="s">
        <v>155</v>
      </c>
      <c r="D2723" t="s">
        <v>9872</v>
      </c>
      <c r="E2723">
        <v>6</v>
      </c>
    </row>
    <row r="2724" spans="1:5" x14ac:dyDescent="0.25">
      <c r="A2724" t="s">
        <v>12587</v>
      </c>
      <c r="B2724" t="s">
        <v>75</v>
      </c>
      <c r="C2724" t="s">
        <v>155</v>
      </c>
      <c r="D2724" t="s">
        <v>9874</v>
      </c>
      <c r="E2724">
        <v>199</v>
      </c>
    </row>
    <row r="2725" spans="1:5" x14ac:dyDescent="0.25">
      <c r="A2725" t="s">
        <v>12588</v>
      </c>
      <c r="B2725" t="s">
        <v>75</v>
      </c>
      <c r="C2725" t="s">
        <v>155</v>
      </c>
      <c r="D2725" t="s">
        <v>9886</v>
      </c>
      <c r="E2725">
        <v>212</v>
      </c>
    </row>
    <row r="2726" spans="1:5" x14ac:dyDescent="0.25">
      <c r="A2726" t="s">
        <v>12589</v>
      </c>
      <c r="B2726" t="s">
        <v>75</v>
      </c>
      <c r="C2726" t="s">
        <v>155</v>
      </c>
      <c r="D2726" t="s">
        <v>9888</v>
      </c>
      <c r="E2726">
        <v>725</v>
      </c>
    </row>
    <row r="2727" spans="1:5" x14ac:dyDescent="0.25">
      <c r="A2727" t="s">
        <v>12590</v>
      </c>
      <c r="B2727" t="s">
        <v>75</v>
      </c>
      <c r="C2727" t="s">
        <v>155</v>
      </c>
      <c r="D2727" t="s">
        <v>9910</v>
      </c>
      <c r="E2727">
        <v>2</v>
      </c>
    </row>
    <row r="2728" spans="1:5" x14ac:dyDescent="0.25">
      <c r="A2728" t="s">
        <v>12591</v>
      </c>
      <c r="B2728" t="s">
        <v>75</v>
      </c>
      <c r="C2728" t="s">
        <v>155</v>
      </c>
      <c r="D2728" t="s">
        <v>9912</v>
      </c>
      <c r="E2728">
        <v>3</v>
      </c>
    </row>
    <row r="2729" spans="1:5" x14ac:dyDescent="0.25">
      <c r="A2729" t="s">
        <v>12592</v>
      </c>
      <c r="B2729" t="s">
        <v>75</v>
      </c>
      <c r="C2729" t="s">
        <v>155</v>
      </c>
      <c r="D2729" t="s">
        <v>9914</v>
      </c>
      <c r="E2729">
        <v>1</v>
      </c>
    </row>
    <row r="2730" spans="1:5" x14ac:dyDescent="0.25">
      <c r="A2730" t="s">
        <v>12593</v>
      </c>
      <c r="B2730" t="s">
        <v>75</v>
      </c>
      <c r="C2730" t="s">
        <v>155</v>
      </c>
      <c r="D2730" t="s">
        <v>9918</v>
      </c>
      <c r="E2730">
        <v>1</v>
      </c>
    </row>
    <row r="2731" spans="1:5" x14ac:dyDescent="0.25">
      <c r="A2731" t="s">
        <v>12594</v>
      </c>
      <c r="B2731" t="s">
        <v>75</v>
      </c>
      <c r="C2731" t="s">
        <v>155</v>
      </c>
      <c r="D2731" t="s">
        <v>9926</v>
      </c>
      <c r="E2731">
        <v>2</v>
      </c>
    </row>
    <row r="2732" spans="1:5" x14ac:dyDescent="0.25">
      <c r="A2732" t="s">
        <v>12595</v>
      </c>
      <c r="B2732" t="s">
        <v>75</v>
      </c>
      <c r="C2732" t="s">
        <v>156</v>
      </c>
      <c r="D2732" t="s">
        <v>9840</v>
      </c>
      <c r="E2732">
        <v>1</v>
      </c>
    </row>
    <row r="2733" spans="1:5" x14ac:dyDescent="0.25">
      <c r="A2733" t="s">
        <v>12596</v>
      </c>
      <c r="B2733" t="s">
        <v>75</v>
      </c>
      <c r="C2733" t="s">
        <v>156</v>
      </c>
      <c r="D2733" t="s">
        <v>9872</v>
      </c>
      <c r="E2733">
        <v>2</v>
      </c>
    </row>
    <row r="2734" spans="1:5" x14ac:dyDescent="0.25">
      <c r="A2734" t="s">
        <v>12597</v>
      </c>
      <c r="B2734" t="s">
        <v>75</v>
      </c>
      <c r="C2734" t="s">
        <v>156</v>
      </c>
      <c r="D2734" t="s">
        <v>9874</v>
      </c>
      <c r="E2734">
        <v>17</v>
      </c>
    </row>
    <row r="2735" spans="1:5" x14ac:dyDescent="0.25">
      <c r="A2735" t="s">
        <v>12598</v>
      </c>
      <c r="B2735" t="s">
        <v>75</v>
      </c>
      <c r="C2735" t="s">
        <v>156</v>
      </c>
      <c r="D2735" t="s">
        <v>9886</v>
      </c>
      <c r="E2735">
        <v>18</v>
      </c>
    </row>
    <row r="2736" spans="1:5" x14ac:dyDescent="0.25">
      <c r="A2736" t="s">
        <v>12599</v>
      </c>
      <c r="B2736" t="s">
        <v>75</v>
      </c>
      <c r="C2736" t="s">
        <v>156</v>
      </c>
      <c r="D2736" t="s">
        <v>9888</v>
      </c>
      <c r="E2736">
        <v>69</v>
      </c>
    </row>
    <row r="2737" spans="1:5" x14ac:dyDescent="0.25">
      <c r="A2737" t="s">
        <v>12600</v>
      </c>
      <c r="B2737" t="s">
        <v>75</v>
      </c>
      <c r="C2737" t="s">
        <v>156</v>
      </c>
      <c r="D2737" t="s">
        <v>9926</v>
      </c>
      <c r="E2737">
        <v>1</v>
      </c>
    </row>
    <row r="2738" spans="1:5" x14ac:dyDescent="0.25">
      <c r="A2738" t="s">
        <v>12601</v>
      </c>
      <c r="B2738" t="s">
        <v>75</v>
      </c>
      <c r="C2738" t="s">
        <v>157</v>
      </c>
      <c r="D2738" t="s">
        <v>9860</v>
      </c>
      <c r="E2738">
        <v>1</v>
      </c>
    </row>
    <row r="2739" spans="1:5" x14ac:dyDescent="0.25">
      <c r="A2739" t="s">
        <v>12602</v>
      </c>
      <c r="B2739" t="s">
        <v>75</v>
      </c>
      <c r="C2739" t="s">
        <v>157</v>
      </c>
      <c r="D2739" t="s">
        <v>9862</v>
      </c>
      <c r="E2739">
        <v>1</v>
      </c>
    </row>
    <row r="2740" spans="1:5" x14ac:dyDescent="0.25">
      <c r="A2740" t="s">
        <v>12603</v>
      </c>
      <c r="B2740" t="s">
        <v>75</v>
      </c>
      <c r="C2740" t="s">
        <v>157</v>
      </c>
      <c r="D2740" t="s">
        <v>9872</v>
      </c>
      <c r="E2740">
        <v>1</v>
      </c>
    </row>
    <row r="2741" spans="1:5" x14ac:dyDescent="0.25">
      <c r="A2741" t="s">
        <v>12604</v>
      </c>
      <c r="B2741" t="s">
        <v>75</v>
      </c>
      <c r="C2741" t="s">
        <v>157</v>
      </c>
      <c r="D2741" t="s">
        <v>9874</v>
      </c>
      <c r="E2741">
        <v>18</v>
      </c>
    </row>
    <row r="2742" spans="1:5" x14ac:dyDescent="0.25">
      <c r="A2742" t="s">
        <v>12605</v>
      </c>
      <c r="B2742" t="s">
        <v>75</v>
      </c>
      <c r="C2742" t="s">
        <v>157</v>
      </c>
      <c r="D2742" t="s">
        <v>9886</v>
      </c>
      <c r="E2742">
        <v>20</v>
      </c>
    </row>
    <row r="2743" spans="1:5" x14ac:dyDescent="0.25">
      <c r="A2743" t="s">
        <v>12606</v>
      </c>
      <c r="B2743" t="s">
        <v>75</v>
      </c>
      <c r="C2743" t="s">
        <v>157</v>
      </c>
      <c r="D2743" t="s">
        <v>9888</v>
      </c>
      <c r="E2743">
        <v>69</v>
      </c>
    </row>
    <row r="2744" spans="1:5" x14ac:dyDescent="0.25">
      <c r="A2744" t="s">
        <v>12607</v>
      </c>
      <c r="B2744" t="s">
        <v>75</v>
      </c>
      <c r="C2744" t="s">
        <v>158</v>
      </c>
      <c r="D2744" t="s">
        <v>9872</v>
      </c>
      <c r="E2744">
        <v>1</v>
      </c>
    </row>
    <row r="2745" spans="1:5" x14ac:dyDescent="0.25">
      <c r="A2745" t="s">
        <v>12608</v>
      </c>
      <c r="B2745" t="s">
        <v>75</v>
      </c>
      <c r="C2745" t="s">
        <v>158</v>
      </c>
      <c r="D2745" t="s">
        <v>9874</v>
      </c>
      <c r="E2745">
        <v>45</v>
      </c>
    </row>
    <row r="2746" spans="1:5" x14ac:dyDescent="0.25">
      <c r="A2746" t="s">
        <v>12609</v>
      </c>
      <c r="B2746" t="s">
        <v>75</v>
      </c>
      <c r="C2746" t="s">
        <v>158</v>
      </c>
      <c r="D2746" t="s">
        <v>9886</v>
      </c>
      <c r="E2746">
        <v>47</v>
      </c>
    </row>
    <row r="2747" spans="1:5" x14ac:dyDescent="0.25">
      <c r="A2747" t="s">
        <v>12610</v>
      </c>
      <c r="B2747" t="s">
        <v>75</v>
      </c>
      <c r="C2747" t="s">
        <v>158</v>
      </c>
      <c r="D2747" t="s">
        <v>9888</v>
      </c>
      <c r="E2747">
        <v>209</v>
      </c>
    </row>
    <row r="2748" spans="1:5" x14ac:dyDescent="0.25">
      <c r="A2748" t="s">
        <v>12611</v>
      </c>
      <c r="B2748" t="s">
        <v>75</v>
      </c>
      <c r="C2748" t="s">
        <v>158</v>
      </c>
      <c r="D2748" t="s">
        <v>9892</v>
      </c>
      <c r="E2748">
        <v>1</v>
      </c>
    </row>
    <row r="2749" spans="1:5" x14ac:dyDescent="0.25">
      <c r="A2749" t="s">
        <v>12612</v>
      </c>
      <c r="B2749" t="s">
        <v>75</v>
      </c>
      <c r="C2749" t="s">
        <v>158</v>
      </c>
      <c r="D2749" t="s">
        <v>9918</v>
      </c>
      <c r="E2749">
        <v>1</v>
      </c>
    </row>
    <row r="2750" spans="1:5" x14ac:dyDescent="0.25">
      <c r="A2750" t="s">
        <v>12613</v>
      </c>
      <c r="B2750" t="s">
        <v>75</v>
      </c>
      <c r="C2750" t="s">
        <v>158</v>
      </c>
      <c r="D2750" t="s">
        <v>9926</v>
      </c>
      <c r="E2750">
        <v>1</v>
      </c>
    </row>
    <row r="2751" spans="1:5" x14ac:dyDescent="0.25">
      <c r="A2751" t="s">
        <v>12614</v>
      </c>
      <c r="B2751" t="s">
        <v>75</v>
      </c>
      <c r="C2751" t="s">
        <v>159</v>
      </c>
      <c r="D2751" t="s">
        <v>9874</v>
      </c>
      <c r="E2751">
        <v>14</v>
      </c>
    </row>
    <row r="2752" spans="1:5" x14ac:dyDescent="0.25">
      <c r="A2752" t="s">
        <v>12615</v>
      </c>
      <c r="B2752" t="s">
        <v>75</v>
      </c>
      <c r="C2752" t="s">
        <v>159</v>
      </c>
      <c r="D2752" t="s">
        <v>9886</v>
      </c>
      <c r="E2752">
        <v>16</v>
      </c>
    </row>
    <row r="2753" spans="1:5" x14ac:dyDescent="0.25">
      <c r="A2753" t="s">
        <v>12616</v>
      </c>
      <c r="B2753" t="s">
        <v>75</v>
      </c>
      <c r="C2753" t="s">
        <v>159</v>
      </c>
      <c r="D2753" t="s">
        <v>9888</v>
      </c>
      <c r="E2753">
        <v>49</v>
      </c>
    </row>
    <row r="2754" spans="1:5" x14ac:dyDescent="0.25">
      <c r="A2754" t="s">
        <v>12617</v>
      </c>
      <c r="B2754" t="s">
        <v>75</v>
      </c>
      <c r="C2754" t="s">
        <v>160</v>
      </c>
      <c r="D2754" t="s">
        <v>9854</v>
      </c>
      <c r="E2754">
        <v>1</v>
      </c>
    </row>
    <row r="2755" spans="1:5" x14ac:dyDescent="0.25">
      <c r="A2755" t="s">
        <v>12618</v>
      </c>
      <c r="B2755" t="s">
        <v>75</v>
      </c>
      <c r="C2755" t="s">
        <v>160</v>
      </c>
      <c r="D2755" t="s">
        <v>9856</v>
      </c>
      <c r="E2755">
        <v>1</v>
      </c>
    </row>
    <row r="2756" spans="1:5" x14ac:dyDescent="0.25">
      <c r="A2756" t="s">
        <v>12619</v>
      </c>
      <c r="B2756" t="s">
        <v>75</v>
      </c>
      <c r="C2756" t="s">
        <v>160</v>
      </c>
      <c r="D2756" t="s">
        <v>9860</v>
      </c>
      <c r="E2756">
        <v>1</v>
      </c>
    </row>
    <row r="2757" spans="1:5" x14ac:dyDescent="0.25">
      <c r="A2757" t="s">
        <v>12620</v>
      </c>
      <c r="B2757" t="s">
        <v>75</v>
      </c>
      <c r="C2757" t="s">
        <v>160</v>
      </c>
      <c r="D2757" t="s">
        <v>9862</v>
      </c>
      <c r="E2757">
        <v>1</v>
      </c>
    </row>
    <row r="2758" spans="1:5" x14ac:dyDescent="0.25">
      <c r="A2758" t="s">
        <v>12621</v>
      </c>
      <c r="B2758" t="s">
        <v>75</v>
      </c>
      <c r="C2758" t="s">
        <v>160</v>
      </c>
      <c r="D2758" t="s">
        <v>9870</v>
      </c>
      <c r="E2758">
        <v>1</v>
      </c>
    </row>
    <row r="2759" spans="1:5" x14ac:dyDescent="0.25">
      <c r="A2759" t="s">
        <v>12622</v>
      </c>
      <c r="B2759" t="s">
        <v>75</v>
      </c>
      <c r="C2759" t="s">
        <v>160</v>
      </c>
      <c r="D2759" t="s">
        <v>9872</v>
      </c>
      <c r="E2759">
        <v>2</v>
      </c>
    </row>
    <row r="2760" spans="1:5" x14ac:dyDescent="0.25">
      <c r="A2760" t="s">
        <v>12623</v>
      </c>
      <c r="B2760" t="s">
        <v>75</v>
      </c>
      <c r="C2760" t="s">
        <v>160</v>
      </c>
      <c r="D2760" t="s">
        <v>9874</v>
      </c>
      <c r="E2760">
        <v>27</v>
      </c>
    </row>
    <row r="2761" spans="1:5" x14ac:dyDescent="0.25">
      <c r="A2761" t="s">
        <v>12624</v>
      </c>
      <c r="B2761" t="s">
        <v>75</v>
      </c>
      <c r="C2761" t="s">
        <v>160</v>
      </c>
      <c r="D2761" t="s">
        <v>9878</v>
      </c>
      <c r="E2761">
        <v>1</v>
      </c>
    </row>
    <row r="2762" spans="1:5" x14ac:dyDescent="0.25">
      <c r="A2762" t="s">
        <v>12625</v>
      </c>
      <c r="B2762" t="s">
        <v>75</v>
      </c>
      <c r="C2762" t="s">
        <v>160</v>
      </c>
      <c r="D2762" t="s">
        <v>9880</v>
      </c>
      <c r="E2762">
        <v>1</v>
      </c>
    </row>
    <row r="2763" spans="1:5" x14ac:dyDescent="0.25">
      <c r="A2763" t="s">
        <v>12626</v>
      </c>
      <c r="B2763" t="s">
        <v>75</v>
      </c>
      <c r="C2763" t="s">
        <v>160</v>
      </c>
      <c r="D2763" t="s">
        <v>9886</v>
      </c>
      <c r="E2763">
        <v>31</v>
      </c>
    </row>
    <row r="2764" spans="1:5" x14ac:dyDescent="0.25">
      <c r="A2764" t="s">
        <v>12627</v>
      </c>
      <c r="B2764" t="s">
        <v>75</v>
      </c>
      <c r="C2764" t="s">
        <v>160</v>
      </c>
      <c r="D2764" t="s">
        <v>9888</v>
      </c>
      <c r="E2764">
        <v>156</v>
      </c>
    </row>
    <row r="2765" spans="1:5" x14ac:dyDescent="0.25">
      <c r="A2765" t="s">
        <v>12628</v>
      </c>
      <c r="B2765" t="s">
        <v>75</v>
      </c>
      <c r="C2765" t="s">
        <v>160</v>
      </c>
      <c r="D2765" t="s">
        <v>9914</v>
      </c>
      <c r="E2765">
        <v>1</v>
      </c>
    </row>
    <row r="2766" spans="1:5" x14ac:dyDescent="0.25">
      <c r="A2766" t="s">
        <v>12629</v>
      </c>
      <c r="B2766" t="s">
        <v>75</v>
      </c>
      <c r="C2766" t="s">
        <v>160</v>
      </c>
      <c r="D2766" t="s">
        <v>9926</v>
      </c>
      <c r="E2766">
        <v>2</v>
      </c>
    </row>
    <row r="2767" spans="1:5" x14ac:dyDescent="0.25">
      <c r="A2767" t="s">
        <v>12630</v>
      </c>
      <c r="B2767" t="s">
        <v>75</v>
      </c>
      <c r="C2767" t="s">
        <v>161</v>
      </c>
      <c r="D2767" t="s">
        <v>9836</v>
      </c>
      <c r="E2767">
        <v>1</v>
      </c>
    </row>
    <row r="2768" spans="1:5" x14ac:dyDescent="0.25">
      <c r="A2768" t="s">
        <v>12631</v>
      </c>
      <c r="B2768" t="s">
        <v>75</v>
      </c>
      <c r="C2768" t="s">
        <v>161</v>
      </c>
      <c r="D2768" t="s">
        <v>9842</v>
      </c>
      <c r="E2768">
        <v>1</v>
      </c>
    </row>
    <row r="2769" spans="1:5" x14ac:dyDescent="0.25">
      <c r="A2769" t="s">
        <v>12632</v>
      </c>
      <c r="B2769" t="s">
        <v>75</v>
      </c>
      <c r="C2769" t="s">
        <v>161</v>
      </c>
      <c r="D2769" t="s">
        <v>9850</v>
      </c>
      <c r="E2769">
        <v>1</v>
      </c>
    </row>
    <row r="2770" spans="1:5" x14ac:dyDescent="0.25">
      <c r="A2770" t="s">
        <v>12633</v>
      </c>
      <c r="B2770" t="s">
        <v>75</v>
      </c>
      <c r="C2770" t="s">
        <v>161</v>
      </c>
      <c r="D2770" t="s">
        <v>9854</v>
      </c>
      <c r="E2770">
        <v>1</v>
      </c>
    </row>
    <row r="2771" spans="1:5" x14ac:dyDescent="0.25">
      <c r="A2771" t="s">
        <v>12634</v>
      </c>
      <c r="B2771" t="s">
        <v>75</v>
      </c>
      <c r="C2771" t="s">
        <v>161</v>
      </c>
      <c r="D2771" t="s">
        <v>9864</v>
      </c>
      <c r="E2771">
        <v>1</v>
      </c>
    </row>
    <row r="2772" spans="1:5" x14ac:dyDescent="0.25">
      <c r="A2772" t="s">
        <v>12635</v>
      </c>
      <c r="B2772" t="s">
        <v>75</v>
      </c>
      <c r="C2772" t="s">
        <v>161</v>
      </c>
      <c r="D2772" t="s">
        <v>9872</v>
      </c>
      <c r="E2772">
        <v>5</v>
      </c>
    </row>
    <row r="2773" spans="1:5" x14ac:dyDescent="0.25">
      <c r="A2773" t="s">
        <v>12636</v>
      </c>
      <c r="B2773" t="s">
        <v>75</v>
      </c>
      <c r="C2773" t="s">
        <v>161</v>
      </c>
      <c r="D2773" t="s">
        <v>9874</v>
      </c>
      <c r="E2773">
        <v>153</v>
      </c>
    </row>
    <row r="2774" spans="1:5" x14ac:dyDescent="0.25">
      <c r="A2774" t="s">
        <v>12637</v>
      </c>
      <c r="B2774" t="s">
        <v>75</v>
      </c>
      <c r="C2774" t="s">
        <v>161</v>
      </c>
      <c r="D2774" t="s">
        <v>9886</v>
      </c>
      <c r="E2774">
        <v>171</v>
      </c>
    </row>
    <row r="2775" spans="1:5" x14ac:dyDescent="0.25">
      <c r="A2775" t="s">
        <v>12638</v>
      </c>
      <c r="B2775" t="s">
        <v>75</v>
      </c>
      <c r="C2775" t="s">
        <v>161</v>
      </c>
      <c r="D2775" t="s">
        <v>9888</v>
      </c>
      <c r="E2775">
        <v>563</v>
      </c>
    </row>
    <row r="2776" spans="1:5" x14ac:dyDescent="0.25">
      <c r="A2776" t="s">
        <v>12639</v>
      </c>
      <c r="B2776" t="s">
        <v>75</v>
      </c>
      <c r="C2776" t="s">
        <v>161</v>
      </c>
      <c r="D2776" t="s">
        <v>9912</v>
      </c>
      <c r="E2776">
        <v>1</v>
      </c>
    </row>
    <row r="2777" spans="1:5" x14ac:dyDescent="0.25">
      <c r="A2777" t="s">
        <v>12640</v>
      </c>
      <c r="B2777" t="s">
        <v>75</v>
      </c>
      <c r="C2777" t="s">
        <v>161</v>
      </c>
      <c r="D2777" t="s">
        <v>9914</v>
      </c>
      <c r="E2777">
        <v>1</v>
      </c>
    </row>
    <row r="2778" spans="1:5" x14ac:dyDescent="0.25">
      <c r="A2778" t="s">
        <v>12641</v>
      </c>
      <c r="B2778" t="s">
        <v>75</v>
      </c>
      <c r="C2778" t="s">
        <v>161</v>
      </c>
      <c r="D2778" t="s">
        <v>9918</v>
      </c>
      <c r="E2778">
        <v>2</v>
      </c>
    </row>
    <row r="2779" spans="1:5" x14ac:dyDescent="0.25">
      <c r="A2779" t="s">
        <v>12642</v>
      </c>
      <c r="B2779" t="s">
        <v>75</v>
      </c>
      <c r="C2779" t="s">
        <v>161</v>
      </c>
      <c r="D2779" t="s">
        <v>9926</v>
      </c>
      <c r="E2779">
        <v>1</v>
      </c>
    </row>
    <row r="2780" spans="1:5" x14ac:dyDescent="0.25">
      <c r="A2780" t="s">
        <v>12643</v>
      </c>
      <c r="B2780" t="s">
        <v>75</v>
      </c>
      <c r="C2780" t="s">
        <v>162</v>
      </c>
      <c r="D2780" t="s">
        <v>9872</v>
      </c>
      <c r="E2780">
        <v>1</v>
      </c>
    </row>
    <row r="2781" spans="1:5" x14ac:dyDescent="0.25">
      <c r="A2781" t="s">
        <v>12644</v>
      </c>
      <c r="B2781" t="s">
        <v>75</v>
      </c>
      <c r="C2781" t="s">
        <v>162</v>
      </c>
      <c r="D2781" t="s">
        <v>9874</v>
      </c>
      <c r="E2781">
        <v>57</v>
      </c>
    </row>
    <row r="2782" spans="1:5" x14ac:dyDescent="0.25">
      <c r="A2782" t="s">
        <v>12645</v>
      </c>
      <c r="B2782" t="s">
        <v>75</v>
      </c>
      <c r="C2782" t="s">
        <v>162</v>
      </c>
      <c r="D2782" t="s">
        <v>9878</v>
      </c>
      <c r="E2782">
        <v>1</v>
      </c>
    </row>
    <row r="2783" spans="1:5" x14ac:dyDescent="0.25">
      <c r="A2783" t="s">
        <v>12646</v>
      </c>
      <c r="B2783" t="s">
        <v>75</v>
      </c>
      <c r="C2783" t="s">
        <v>162</v>
      </c>
      <c r="D2783" t="s">
        <v>9886</v>
      </c>
      <c r="E2783">
        <v>63</v>
      </c>
    </row>
    <row r="2784" spans="1:5" x14ac:dyDescent="0.25">
      <c r="A2784" t="s">
        <v>12647</v>
      </c>
      <c r="B2784" t="s">
        <v>75</v>
      </c>
      <c r="C2784" t="s">
        <v>162</v>
      </c>
      <c r="D2784" t="s">
        <v>9888</v>
      </c>
      <c r="E2784">
        <v>272</v>
      </c>
    </row>
    <row r="2785" spans="1:5" x14ac:dyDescent="0.25">
      <c r="A2785" t="s">
        <v>12648</v>
      </c>
      <c r="B2785" t="s">
        <v>75</v>
      </c>
      <c r="C2785" t="s">
        <v>162</v>
      </c>
      <c r="D2785" t="s">
        <v>9892</v>
      </c>
      <c r="E2785">
        <v>1</v>
      </c>
    </row>
    <row r="2786" spans="1:5" x14ac:dyDescent="0.25">
      <c r="A2786" t="s">
        <v>12649</v>
      </c>
      <c r="B2786" t="s">
        <v>75</v>
      </c>
      <c r="C2786" t="s">
        <v>162</v>
      </c>
      <c r="D2786" t="s">
        <v>9926</v>
      </c>
      <c r="E2786">
        <v>1</v>
      </c>
    </row>
    <row r="2787" spans="1:5" x14ac:dyDescent="0.25">
      <c r="A2787" t="s">
        <v>12650</v>
      </c>
      <c r="B2787" t="s">
        <v>75</v>
      </c>
      <c r="C2787" t="s">
        <v>163</v>
      </c>
      <c r="D2787" t="s">
        <v>9844</v>
      </c>
      <c r="E2787">
        <v>1</v>
      </c>
    </row>
    <row r="2788" spans="1:5" x14ac:dyDescent="0.25">
      <c r="A2788" t="s">
        <v>12651</v>
      </c>
      <c r="B2788" t="s">
        <v>75</v>
      </c>
      <c r="C2788" t="s">
        <v>163</v>
      </c>
      <c r="D2788" t="s">
        <v>9854</v>
      </c>
      <c r="E2788">
        <v>3</v>
      </c>
    </row>
    <row r="2789" spans="1:5" x14ac:dyDescent="0.25">
      <c r="A2789" t="s">
        <v>12652</v>
      </c>
      <c r="B2789" t="s">
        <v>75</v>
      </c>
      <c r="C2789" t="s">
        <v>163</v>
      </c>
      <c r="D2789" t="s">
        <v>9862</v>
      </c>
      <c r="E2789">
        <v>1</v>
      </c>
    </row>
    <row r="2790" spans="1:5" x14ac:dyDescent="0.25">
      <c r="A2790" t="s">
        <v>12653</v>
      </c>
      <c r="B2790" t="s">
        <v>75</v>
      </c>
      <c r="C2790" t="s">
        <v>163</v>
      </c>
      <c r="D2790" t="s">
        <v>9872</v>
      </c>
      <c r="E2790">
        <v>5</v>
      </c>
    </row>
    <row r="2791" spans="1:5" x14ac:dyDescent="0.25">
      <c r="A2791" t="s">
        <v>12654</v>
      </c>
      <c r="B2791" t="s">
        <v>75</v>
      </c>
      <c r="C2791" t="s">
        <v>163</v>
      </c>
      <c r="D2791" t="s">
        <v>9874</v>
      </c>
      <c r="E2791">
        <v>41</v>
      </c>
    </row>
    <row r="2792" spans="1:5" x14ac:dyDescent="0.25">
      <c r="A2792" t="s">
        <v>12655</v>
      </c>
      <c r="B2792" t="s">
        <v>75</v>
      </c>
      <c r="C2792" t="s">
        <v>163</v>
      </c>
      <c r="D2792" t="s">
        <v>9880</v>
      </c>
      <c r="E2792">
        <v>1</v>
      </c>
    </row>
    <row r="2793" spans="1:5" x14ac:dyDescent="0.25">
      <c r="A2793" t="s">
        <v>12656</v>
      </c>
      <c r="B2793" t="s">
        <v>75</v>
      </c>
      <c r="C2793" t="s">
        <v>163</v>
      </c>
      <c r="D2793" t="s">
        <v>9886</v>
      </c>
      <c r="E2793">
        <v>42</v>
      </c>
    </row>
    <row r="2794" spans="1:5" x14ac:dyDescent="0.25">
      <c r="A2794" t="s">
        <v>12657</v>
      </c>
      <c r="B2794" t="s">
        <v>75</v>
      </c>
      <c r="C2794" t="s">
        <v>163</v>
      </c>
      <c r="D2794" t="s">
        <v>9888</v>
      </c>
      <c r="E2794">
        <v>114</v>
      </c>
    </row>
    <row r="2795" spans="1:5" x14ac:dyDescent="0.25">
      <c r="A2795" t="s">
        <v>12658</v>
      </c>
      <c r="B2795" t="s">
        <v>75</v>
      </c>
      <c r="C2795" t="s">
        <v>163</v>
      </c>
      <c r="D2795" t="s">
        <v>9892</v>
      </c>
      <c r="E2795">
        <v>1</v>
      </c>
    </row>
    <row r="2796" spans="1:5" x14ac:dyDescent="0.25">
      <c r="A2796" t="s">
        <v>12659</v>
      </c>
      <c r="B2796" t="s">
        <v>75</v>
      </c>
      <c r="C2796" t="s">
        <v>163</v>
      </c>
      <c r="D2796" t="s">
        <v>9894</v>
      </c>
      <c r="E2796">
        <v>1</v>
      </c>
    </row>
    <row r="2797" spans="1:5" x14ac:dyDescent="0.25">
      <c r="A2797" t="s">
        <v>12660</v>
      </c>
      <c r="B2797" t="s">
        <v>75</v>
      </c>
      <c r="C2797" t="s">
        <v>164</v>
      </c>
      <c r="D2797" t="s">
        <v>9840</v>
      </c>
      <c r="E2797">
        <v>1</v>
      </c>
    </row>
    <row r="2798" spans="1:5" x14ac:dyDescent="0.25">
      <c r="A2798" t="s">
        <v>12661</v>
      </c>
      <c r="B2798" t="s">
        <v>75</v>
      </c>
      <c r="C2798" t="s">
        <v>164</v>
      </c>
      <c r="D2798" t="s">
        <v>9848</v>
      </c>
      <c r="E2798">
        <v>1</v>
      </c>
    </row>
    <row r="2799" spans="1:5" x14ac:dyDescent="0.25">
      <c r="A2799" t="s">
        <v>12662</v>
      </c>
      <c r="B2799" t="s">
        <v>75</v>
      </c>
      <c r="C2799" t="s">
        <v>164</v>
      </c>
      <c r="D2799" t="s">
        <v>9854</v>
      </c>
      <c r="E2799">
        <v>4</v>
      </c>
    </row>
    <row r="2800" spans="1:5" x14ac:dyDescent="0.25">
      <c r="A2800" t="s">
        <v>12663</v>
      </c>
      <c r="B2800" t="s">
        <v>75</v>
      </c>
      <c r="C2800" t="s">
        <v>164</v>
      </c>
      <c r="D2800" t="s">
        <v>9858</v>
      </c>
      <c r="E2800">
        <v>1</v>
      </c>
    </row>
    <row r="2801" spans="1:5" x14ac:dyDescent="0.25">
      <c r="A2801" t="s">
        <v>12664</v>
      </c>
      <c r="B2801" t="s">
        <v>75</v>
      </c>
      <c r="C2801" t="s">
        <v>164</v>
      </c>
      <c r="D2801" t="s">
        <v>9860</v>
      </c>
      <c r="E2801">
        <v>2</v>
      </c>
    </row>
    <row r="2802" spans="1:5" x14ac:dyDescent="0.25">
      <c r="A2802" t="s">
        <v>12665</v>
      </c>
      <c r="B2802" t="s">
        <v>75</v>
      </c>
      <c r="C2802" t="s">
        <v>164</v>
      </c>
      <c r="D2802" t="s">
        <v>9862</v>
      </c>
      <c r="E2802">
        <v>2</v>
      </c>
    </row>
    <row r="2803" spans="1:5" x14ac:dyDescent="0.25">
      <c r="A2803" t="s">
        <v>12666</v>
      </c>
      <c r="B2803" t="s">
        <v>75</v>
      </c>
      <c r="C2803" t="s">
        <v>164</v>
      </c>
      <c r="D2803" t="s">
        <v>9872</v>
      </c>
      <c r="E2803">
        <v>9</v>
      </c>
    </row>
    <row r="2804" spans="1:5" x14ac:dyDescent="0.25">
      <c r="A2804" t="s">
        <v>12667</v>
      </c>
      <c r="B2804" t="s">
        <v>75</v>
      </c>
      <c r="C2804" t="s">
        <v>164</v>
      </c>
      <c r="D2804" t="s">
        <v>9874</v>
      </c>
      <c r="E2804">
        <v>67</v>
      </c>
    </row>
    <row r="2805" spans="1:5" x14ac:dyDescent="0.25">
      <c r="A2805" t="s">
        <v>12668</v>
      </c>
      <c r="B2805" t="s">
        <v>75</v>
      </c>
      <c r="C2805" t="s">
        <v>164</v>
      </c>
      <c r="D2805" t="s">
        <v>9884</v>
      </c>
      <c r="E2805">
        <v>1</v>
      </c>
    </row>
    <row r="2806" spans="1:5" x14ac:dyDescent="0.25">
      <c r="A2806" t="s">
        <v>12669</v>
      </c>
      <c r="B2806" t="s">
        <v>75</v>
      </c>
      <c r="C2806" t="s">
        <v>164</v>
      </c>
      <c r="D2806" t="s">
        <v>9886</v>
      </c>
      <c r="E2806">
        <v>73</v>
      </c>
    </row>
    <row r="2807" spans="1:5" x14ac:dyDescent="0.25">
      <c r="A2807" t="s">
        <v>12670</v>
      </c>
      <c r="B2807" t="s">
        <v>75</v>
      </c>
      <c r="C2807" t="s">
        <v>164</v>
      </c>
      <c r="D2807" t="s">
        <v>9888</v>
      </c>
      <c r="E2807">
        <v>353</v>
      </c>
    </row>
    <row r="2808" spans="1:5" x14ac:dyDescent="0.25">
      <c r="A2808" t="s">
        <v>12671</v>
      </c>
      <c r="B2808" t="s">
        <v>75</v>
      </c>
      <c r="C2808" t="s">
        <v>164</v>
      </c>
      <c r="D2808" t="s">
        <v>9892</v>
      </c>
      <c r="E2808">
        <v>2</v>
      </c>
    </row>
    <row r="2809" spans="1:5" x14ac:dyDescent="0.25">
      <c r="A2809" t="s">
        <v>12672</v>
      </c>
      <c r="B2809" t="s">
        <v>75</v>
      </c>
      <c r="C2809" t="s">
        <v>164</v>
      </c>
      <c r="D2809" t="s">
        <v>9894</v>
      </c>
      <c r="E2809">
        <v>1</v>
      </c>
    </row>
    <row r="2810" spans="1:5" x14ac:dyDescent="0.25">
      <c r="A2810" t="s">
        <v>12673</v>
      </c>
      <c r="B2810" t="s">
        <v>75</v>
      </c>
      <c r="C2810" t="s">
        <v>164</v>
      </c>
      <c r="D2810" t="s">
        <v>9902</v>
      </c>
      <c r="E2810">
        <v>1</v>
      </c>
    </row>
    <row r="2811" spans="1:5" x14ac:dyDescent="0.25">
      <c r="A2811" t="s">
        <v>12674</v>
      </c>
      <c r="B2811" t="s">
        <v>75</v>
      </c>
      <c r="C2811" t="s">
        <v>164</v>
      </c>
      <c r="D2811" t="s">
        <v>9904</v>
      </c>
      <c r="E2811">
        <v>1</v>
      </c>
    </row>
    <row r="2812" spans="1:5" x14ac:dyDescent="0.25">
      <c r="A2812" t="s">
        <v>12675</v>
      </c>
      <c r="B2812" t="s">
        <v>75</v>
      </c>
      <c r="C2812" t="s">
        <v>164</v>
      </c>
      <c r="D2812" t="s">
        <v>9910</v>
      </c>
      <c r="E2812">
        <v>1</v>
      </c>
    </row>
    <row r="2813" spans="1:5" x14ac:dyDescent="0.25">
      <c r="A2813" t="s">
        <v>12676</v>
      </c>
      <c r="B2813" t="s">
        <v>75</v>
      </c>
      <c r="C2813" t="s">
        <v>164</v>
      </c>
      <c r="D2813" t="s">
        <v>9914</v>
      </c>
      <c r="E2813">
        <v>4</v>
      </c>
    </row>
    <row r="2814" spans="1:5" x14ac:dyDescent="0.25">
      <c r="A2814" t="s">
        <v>12677</v>
      </c>
      <c r="B2814" t="s">
        <v>75</v>
      </c>
      <c r="C2814" t="s">
        <v>164</v>
      </c>
      <c r="D2814" t="s">
        <v>9918</v>
      </c>
      <c r="E2814">
        <v>1</v>
      </c>
    </row>
    <row r="2815" spans="1:5" x14ac:dyDescent="0.25">
      <c r="A2815" t="s">
        <v>12678</v>
      </c>
      <c r="B2815" t="s">
        <v>75</v>
      </c>
      <c r="C2815" t="s">
        <v>164</v>
      </c>
      <c r="D2815" t="s">
        <v>9926</v>
      </c>
      <c r="E2815">
        <v>3</v>
      </c>
    </row>
    <row r="2816" spans="1:5" x14ac:dyDescent="0.25">
      <c r="A2816" t="s">
        <v>12679</v>
      </c>
      <c r="B2816" t="s">
        <v>75</v>
      </c>
      <c r="C2816" t="s">
        <v>163</v>
      </c>
      <c r="D2816" t="s">
        <v>9926</v>
      </c>
      <c r="E2816">
        <v>3</v>
      </c>
    </row>
    <row r="2817" spans="1:5" x14ac:dyDescent="0.25">
      <c r="A2817" t="s">
        <v>12680</v>
      </c>
      <c r="B2817" t="s">
        <v>75</v>
      </c>
      <c r="C2817" t="s">
        <v>165</v>
      </c>
      <c r="D2817" t="s">
        <v>9840</v>
      </c>
      <c r="E2817">
        <v>1</v>
      </c>
    </row>
    <row r="2818" spans="1:5" x14ac:dyDescent="0.25">
      <c r="A2818" t="s">
        <v>12681</v>
      </c>
      <c r="B2818" t="s">
        <v>75</v>
      </c>
      <c r="C2818" t="s">
        <v>165</v>
      </c>
      <c r="D2818" t="s">
        <v>9844</v>
      </c>
      <c r="E2818">
        <v>1</v>
      </c>
    </row>
    <row r="2819" spans="1:5" x14ac:dyDescent="0.25">
      <c r="A2819" t="s">
        <v>12682</v>
      </c>
      <c r="B2819" t="s">
        <v>75</v>
      </c>
      <c r="C2819" t="s">
        <v>165</v>
      </c>
      <c r="D2819" t="s">
        <v>9854</v>
      </c>
      <c r="E2819">
        <v>2</v>
      </c>
    </row>
    <row r="2820" spans="1:5" x14ac:dyDescent="0.25">
      <c r="A2820" t="s">
        <v>12683</v>
      </c>
      <c r="B2820" t="s">
        <v>75</v>
      </c>
      <c r="C2820" t="s">
        <v>165</v>
      </c>
      <c r="D2820" t="s">
        <v>9856</v>
      </c>
      <c r="E2820">
        <v>1</v>
      </c>
    </row>
    <row r="2821" spans="1:5" x14ac:dyDescent="0.25">
      <c r="A2821" t="s">
        <v>12684</v>
      </c>
      <c r="B2821" t="s">
        <v>75</v>
      </c>
      <c r="C2821" t="s">
        <v>165</v>
      </c>
      <c r="D2821" t="s">
        <v>9870</v>
      </c>
      <c r="E2821">
        <v>1</v>
      </c>
    </row>
    <row r="2822" spans="1:5" x14ac:dyDescent="0.25">
      <c r="A2822" t="s">
        <v>12685</v>
      </c>
      <c r="B2822" t="s">
        <v>75</v>
      </c>
      <c r="C2822" t="s">
        <v>165</v>
      </c>
      <c r="D2822" t="s">
        <v>9872</v>
      </c>
      <c r="E2822">
        <v>7</v>
      </c>
    </row>
    <row r="2823" spans="1:5" x14ac:dyDescent="0.25">
      <c r="A2823" t="s">
        <v>12686</v>
      </c>
      <c r="B2823" t="s">
        <v>75</v>
      </c>
      <c r="C2823" t="s">
        <v>165</v>
      </c>
      <c r="D2823" t="s">
        <v>9874</v>
      </c>
      <c r="E2823">
        <v>41</v>
      </c>
    </row>
    <row r="2824" spans="1:5" x14ac:dyDescent="0.25">
      <c r="A2824" t="s">
        <v>12687</v>
      </c>
      <c r="B2824" t="s">
        <v>75</v>
      </c>
      <c r="C2824" t="s">
        <v>165</v>
      </c>
      <c r="D2824" t="s">
        <v>9878</v>
      </c>
      <c r="E2824">
        <v>1</v>
      </c>
    </row>
    <row r="2825" spans="1:5" x14ac:dyDescent="0.25">
      <c r="A2825" t="s">
        <v>12688</v>
      </c>
      <c r="B2825" t="s">
        <v>75</v>
      </c>
      <c r="C2825" t="s">
        <v>165</v>
      </c>
      <c r="D2825" t="s">
        <v>9880</v>
      </c>
      <c r="E2825">
        <v>1</v>
      </c>
    </row>
    <row r="2826" spans="1:5" x14ac:dyDescent="0.25">
      <c r="A2826" t="s">
        <v>12689</v>
      </c>
      <c r="B2826" t="s">
        <v>75</v>
      </c>
      <c r="C2826" t="s">
        <v>165</v>
      </c>
      <c r="D2826" t="s">
        <v>9886</v>
      </c>
      <c r="E2826">
        <v>44</v>
      </c>
    </row>
    <row r="2827" spans="1:5" x14ac:dyDescent="0.25">
      <c r="A2827" t="s">
        <v>12690</v>
      </c>
      <c r="B2827" t="s">
        <v>75</v>
      </c>
      <c r="C2827" t="s">
        <v>165</v>
      </c>
      <c r="D2827" t="s">
        <v>9888</v>
      </c>
      <c r="E2827">
        <v>169</v>
      </c>
    </row>
    <row r="2828" spans="1:5" x14ac:dyDescent="0.25">
      <c r="A2828" t="s">
        <v>12691</v>
      </c>
      <c r="B2828" t="s">
        <v>75</v>
      </c>
      <c r="C2828" t="s">
        <v>165</v>
      </c>
      <c r="D2828" t="s">
        <v>9892</v>
      </c>
      <c r="E2828">
        <v>1</v>
      </c>
    </row>
    <row r="2829" spans="1:5" x14ac:dyDescent="0.25">
      <c r="A2829" t="s">
        <v>12692</v>
      </c>
      <c r="B2829" t="s">
        <v>75</v>
      </c>
      <c r="C2829" t="s">
        <v>165</v>
      </c>
      <c r="D2829" t="s">
        <v>9894</v>
      </c>
      <c r="E2829">
        <v>2</v>
      </c>
    </row>
    <row r="2830" spans="1:5" x14ac:dyDescent="0.25">
      <c r="A2830" t="s">
        <v>12693</v>
      </c>
      <c r="B2830" t="s">
        <v>75</v>
      </c>
      <c r="C2830" t="s">
        <v>165</v>
      </c>
      <c r="D2830" t="s">
        <v>9910</v>
      </c>
      <c r="E2830">
        <v>1</v>
      </c>
    </row>
    <row r="2831" spans="1:5" x14ac:dyDescent="0.25">
      <c r="A2831" t="s">
        <v>12694</v>
      </c>
      <c r="B2831" t="s">
        <v>75</v>
      </c>
      <c r="C2831" t="s">
        <v>165</v>
      </c>
      <c r="D2831" t="s">
        <v>9912</v>
      </c>
      <c r="E2831">
        <v>1</v>
      </c>
    </row>
    <row r="2832" spans="1:5" x14ac:dyDescent="0.25">
      <c r="A2832" t="s">
        <v>12695</v>
      </c>
      <c r="B2832" t="s">
        <v>75</v>
      </c>
      <c r="C2832" t="s">
        <v>165</v>
      </c>
      <c r="D2832" t="s">
        <v>9914</v>
      </c>
      <c r="E2832">
        <v>2</v>
      </c>
    </row>
    <row r="2833" spans="1:5" x14ac:dyDescent="0.25">
      <c r="A2833" t="s">
        <v>12696</v>
      </c>
      <c r="B2833" t="s">
        <v>75</v>
      </c>
      <c r="C2833" t="s">
        <v>165</v>
      </c>
      <c r="D2833" t="s">
        <v>9916</v>
      </c>
      <c r="E2833">
        <v>1</v>
      </c>
    </row>
    <row r="2834" spans="1:5" x14ac:dyDescent="0.25">
      <c r="A2834" t="s">
        <v>12697</v>
      </c>
      <c r="B2834" t="s">
        <v>75</v>
      </c>
      <c r="C2834" t="s">
        <v>165</v>
      </c>
      <c r="D2834" t="s">
        <v>9918</v>
      </c>
      <c r="E2834">
        <v>1</v>
      </c>
    </row>
    <row r="2835" spans="1:5" x14ac:dyDescent="0.25">
      <c r="A2835" t="s">
        <v>12698</v>
      </c>
      <c r="B2835" t="s">
        <v>75</v>
      </c>
      <c r="C2835" t="s">
        <v>165</v>
      </c>
      <c r="D2835" t="s">
        <v>9926</v>
      </c>
      <c r="E2835">
        <v>3</v>
      </c>
    </row>
    <row r="2836" spans="1:5" x14ac:dyDescent="0.25">
      <c r="A2836" t="s">
        <v>12699</v>
      </c>
      <c r="B2836" t="s">
        <v>75</v>
      </c>
      <c r="C2836" t="s">
        <v>166</v>
      </c>
      <c r="D2836" t="s">
        <v>9836</v>
      </c>
      <c r="E2836">
        <v>1</v>
      </c>
    </row>
    <row r="2837" spans="1:5" x14ac:dyDescent="0.25">
      <c r="A2837" t="s">
        <v>12700</v>
      </c>
      <c r="B2837" t="s">
        <v>75</v>
      </c>
      <c r="C2837" t="s">
        <v>166</v>
      </c>
      <c r="D2837" t="s">
        <v>9840</v>
      </c>
      <c r="E2837">
        <v>2</v>
      </c>
    </row>
    <row r="2838" spans="1:5" x14ac:dyDescent="0.25">
      <c r="A2838" t="s">
        <v>12701</v>
      </c>
      <c r="B2838" t="s">
        <v>75</v>
      </c>
      <c r="C2838" t="s">
        <v>166</v>
      </c>
      <c r="D2838" t="s">
        <v>9854</v>
      </c>
      <c r="E2838">
        <v>1</v>
      </c>
    </row>
    <row r="2839" spans="1:5" x14ac:dyDescent="0.25">
      <c r="A2839" t="s">
        <v>12702</v>
      </c>
      <c r="B2839" t="s">
        <v>75</v>
      </c>
      <c r="C2839" t="s">
        <v>166</v>
      </c>
      <c r="D2839" t="s">
        <v>9872</v>
      </c>
      <c r="E2839">
        <v>4</v>
      </c>
    </row>
    <row r="2840" spans="1:5" x14ac:dyDescent="0.25">
      <c r="A2840" t="s">
        <v>12703</v>
      </c>
      <c r="B2840" t="s">
        <v>75</v>
      </c>
      <c r="C2840" t="s">
        <v>166</v>
      </c>
      <c r="D2840" t="s">
        <v>9874</v>
      </c>
      <c r="E2840">
        <v>64</v>
      </c>
    </row>
    <row r="2841" spans="1:5" x14ac:dyDescent="0.25">
      <c r="A2841" t="s">
        <v>12704</v>
      </c>
      <c r="B2841" t="s">
        <v>75</v>
      </c>
      <c r="C2841" t="s">
        <v>166</v>
      </c>
      <c r="D2841" t="s">
        <v>9878</v>
      </c>
      <c r="E2841">
        <v>1</v>
      </c>
    </row>
    <row r="2842" spans="1:5" x14ac:dyDescent="0.25">
      <c r="A2842" t="s">
        <v>12705</v>
      </c>
      <c r="B2842" t="s">
        <v>75</v>
      </c>
      <c r="C2842" t="s">
        <v>166</v>
      </c>
      <c r="D2842" t="s">
        <v>9886</v>
      </c>
      <c r="E2842">
        <v>65</v>
      </c>
    </row>
    <row r="2843" spans="1:5" x14ac:dyDescent="0.25">
      <c r="A2843" t="s">
        <v>12706</v>
      </c>
      <c r="B2843" t="s">
        <v>75</v>
      </c>
      <c r="C2843" t="s">
        <v>166</v>
      </c>
      <c r="D2843" t="s">
        <v>9888</v>
      </c>
      <c r="E2843">
        <v>310</v>
      </c>
    </row>
    <row r="2844" spans="1:5" x14ac:dyDescent="0.25">
      <c r="A2844" t="s">
        <v>12707</v>
      </c>
      <c r="B2844" t="s">
        <v>75</v>
      </c>
      <c r="C2844" t="s">
        <v>166</v>
      </c>
      <c r="D2844" t="s">
        <v>9892</v>
      </c>
      <c r="E2844">
        <v>3</v>
      </c>
    </row>
    <row r="2845" spans="1:5" x14ac:dyDescent="0.25">
      <c r="A2845" t="s">
        <v>12708</v>
      </c>
      <c r="B2845" t="s">
        <v>75</v>
      </c>
      <c r="C2845" t="s">
        <v>166</v>
      </c>
      <c r="D2845" t="s">
        <v>9894</v>
      </c>
      <c r="E2845">
        <v>2</v>
      </c>
    </row>
    <row r="2846" spans="1:5" x14ac:dyDescent="0.25">
      <c r="A2846" t="s">
        <v>12709</v>
      </c>
      <c r="B2846" t="s">
        <v>75</v>
      </c>
      <c r="C2846" t="s">
        <v>166</v>
      </c>
      <c r="D2846" t="s">
        <v>9910</v>
      </c>
      <c r="E2846">
        <v>1</v>
      </c>
    </row>
    <row r="2847" spans="1:5" x14ac:dyDescent="0.25">
      <c r="A2847" t="s">
        <v>12710</v>
      </c>
      <c r="B2847" t="s">
        <v>75</v>
      </c>
      <c r="C2847" t="s">
        <v>166</v>
      </c>
      <c r="D2847" t="s">
        <v>9914</v>
      </c>
      <c r="E2847">
        <v>1</v>
      </c>
    </row>
    <row r="2848" spans="1:5" x14ac:dyDescent="0.25">
      <c r="A2848" t="s">
        <v>12711</v>
      </c>
      <c r="B2848" t="s">
        <v>75</v>
      </c>
      <c r="C2848" t="s">
        <v>166</v>
      </c>
      <c r="D2848" t="s">
        <v>9916</v>
      </c>
      <c r="E2848">
        <v>1</v>
      </c>
    </row>
    <row r="2849" spans="1:5" x14ac:dyDescent="0.25">
      <c r="A2849" t="s">
        <v>12712</v>
      </c>
      <c r="B2849" t="s">
        <v>75</v>
      </c>
      <c r="C2849" t="s">
        <v>166</v>
      </c>
      <c r="D2849" t="s">
        <v>9926</v>
      </c>
      <c r="E2849">
        <v>2</v>
      </c>
    </row>
    <row r="2850" spans="1:5" x14ac:dyDescent="0.25">
      <c r="A2850" t="s">
        <v>12713</v>
      </c>
      <c r="B2850" t="s">
        <v>75</v>
      </c>
      <c r="C2850" t="s">
        <v>167</v>
      </c>
      <c r="D2850" t="s">
        <v>9872</v>
      </c>
      <c r="E2850">
        <v>1</v>
      </c>
    </row>
    <row r="2851" spans="1:5" x14ac:dyDescent="0.25">
      <c r="A2851" t="s">
        <v>12714</v>
      </c>
      <c r="B2851" t="s">
        <v>75</v>
      </c>
      <c r="C2851" t="s">
        <v>167</v>
      </c>
      <c r="D2851" t="s">
        <v>9874</v>
      </c>
      <c r="E2851">
        <v>36</v>
      </c>
    </row>
    <row r="2852" spans="1:5" x14ac:dyDescent="0.25">
      <c r="A2852" t="s">
        <v>12715</v>
      </c>
      <c r="B2852" t="s">
        <v>75</v>
      </c>
      <c r="C2852" t="s">
        <v>167</v>
      </c>
      <c r="D2852" t="s">
        <v>9880</v>
      </c>
      <c r="E2852">
        <v>1</v>
      </c>
    </row>
    <row r="2853" spans="1:5" x14ac:dyDescent="0.25">
      <c r="A2853" t="s">
        <v>12716</v>
      </c>
      <c r="B2853" t="s">
        <v>75</v>
      </c>
      <c r="C2853" t="s">
        <v>167</v>
      </c>
      <c r="D2853" t="s">
        <v>9886</v>
      </c>
      <c r="E2853">
        <v>39</v>
      </c>
    </row>
    <row r="2854" spans="1:5" x14ac:dyDescent="0.25">
      <c r="A2854" t="s">
        <v>12717</v>
      </c>
      <c r="B2854" t="s">
        <v>75</v>
      </c>
      <c r="C2854" t="s">
        <v>167</v>
      </c>
      <c r="D2854" t="s">
        <v>9888</v>
      </c>
      <c r="E2854">
        <v>157</v>
      </c>
    </row>
    <row r="2855" spans="1:5" x14ac:dyDescent="0.25">
      <c r="A2855" t="s">
        <v>12718</v>
      </c>
      <c r="B2855" t="s">
        <v>75</v>
      </c>
      <c r="C2855" t="s">
        <v>167</v>
      </c>
      <c r="D2855" t="s">
        <v>9892</v>
      </c>
      <c r="E2855">
        <v>1</v>
      </c>
    </row>
    <row r="2856" spans="1:5" x14ac:dyDescent="0.25">
      <c r="A2856" t="s">
        <v>12719</v>
      </c>
      <c r="B2856" t="s">
        <v>75</v>
      </c>
      <c r="C2856" t="s">
        <v>168</v>
      </c>
      <c r="D2856" t="s">
        <v>9854</v>
      </c>
      <c r="E2856">
        <v>1</v>
      </c>
    </row>
    <row r="2857" spans="1:5" x14ac:dyDescent="0.25">
      <c r="A2857" t="s">
        <v>12720</v>
      </c>
      <c r="B2857" t="s">
        <v>75</v>
      </c>
      <c r="C2857" t="s">
        <v>168</v>
      </c>
      <c r="D2857" t="s">
        <v>9872</v>
      </c>
      <c r="E2857">
        <v>1</v>
      </c>
    </row>
    <row r="2858" spans="1:5" x14ac:dyDescent="0.25">
      <c r="A2858" t="s">
        <v>12721</v>
      </c>
      <c r="B2858" t="s">
        <v>75</v>
      </c>
      <c r="C2858" t="s">
        <v>168</v>
      </c>
      <c r="D2858" t="s">
        <v>9874</v>
      </c>
      <c r="E2858">
        <v>30</v>
      </c>
    </row>
    <row r="2859" spans="1:5" x14ac:dyDescent="0.25">
      <c r="A2859" t="s">
        <v>12722</v>
      </c>
      <c r="B2859" t="s">
        <v>75</v>
      </c>
      <c r="C2859" t="s">
        <v>168</v>
      </c>
      <c r="D2859" t="s">
        <v>9886</v>
      </c>
      <c r="E2859">
        <v>31</v>
      </c>
    </row>
    <row r="2860" spans="1:5" x14ac:dyDescent="0.25">
      <c r="A2860" t="s">
        <v>12723</v>
      </c>
      <c r="B2860" t="s">
        <v>75</v>
      </c>
      <c r="C2860" t="s">
        <v>168</v>
      </c>
      <c r="D2860" t="s">
        <v>9888</v>
      </c>
      <c r="E2860">
        <v>87</v>
      </c>
    </row>
    <row r="2861" spans="1:5" x14ac:dyDescent="0.25">
      <c r="A2861" t="s">
        <v>12724</v>
      </c>
      <c r="B2861" t="s">
        <v>75</v>
      </c>
      <c r="C2861" t="s">
        <v>168</v>
      </c>
      <c r="D2861" t="s">
        <v>9910</v>
      </c>
      <c r="E2861">
        <v>1</v>
      </c>
    </row>
    <row r="2862" spans="1:5" x14ac:dyDescent="0.25">
      <c r="A2862" t="s">
        <v>12725</v>
      </c>
      <c r="B2862" t="s">
        <v>75</v>
      </c>
      <c r="C2862" t="s">
        <v>168</v>
      </c>
      <c r="D2862" t="s">
        <v>9912</v>
      </c>
      <c r="E2862">
        <v>1</v>
      </c>
    </row>
    <row r="2863" spans="1:5" x14ac:dyDescent="0.25">
      <c r="A2863" t="s">
        <v>12726</v>
      </c>
      <c r="B2863" t="s">
        <v>75</v>
      </c>
      <c r="C2863" t="s">
        <v>168</v>
      </c>
      <c r="D2863" t="s">
        <v>9914</v>
      </c>
      <c r="E2863">
        <v>1</v>
      </c>
    </row>
    <row r="2864" spans="1:5" x14ac:dyDescent="0.25">
      <c r="A2864" t="s">
        <v>12727</v>
      </c>
      <c r="B2864" t="s">
        <v>75</v>
      </c>
      <c r="C2864" t="s">
        <v>168</v>
      </c>
      <c r="D2864" t="s">
        <v>9918</v>
      </c>
      <c r="E2864">
        <v>1</v>
      </c>
    </row>
    <row r="2865" spans="1:5" x14ac:dyDescent="0.25">
      <c r="A2865" t="s">
        <v>12728</v>
      </c>
      <c r="B2865" t="s">
        <v>75</v>
      </c>
      <c r="C2865" t="s">
        <v>169</v>
      </c>
      <c r="D2865" t="s">
        <v>9854</v>
      </c>
      <c r="E2865">
        <v>4</v>
      </c>
    </row>
    <row r="2866" spans="1:5" x14ac:dyDescent="0.25">
      <c r="A2866" t="s">
        <v>12729</v>
      </c>
      <c r="B2866" t="s">
        <v>75</v>
      </c>
      <c r="C2866" t="s">
        <v>169</v>
      </c>
      <c r="D2866" t="s">
        <v>9868</v>
      </c>
      <c r="E2866">
        <v>1</v>
      </c>
    </row>
    <row r="2867" spans="1:5" x14ac:dyDescent="0.25">
      <c r="A2867" t="s">
        <v>12730</v>
      </c>
      <c r="B2867" t="s">
        <v>75</v>
      </c>
      <c r="C2867" t="s">
        <v>169</v>
      </c>
      <c r="D2867" t="s">
        <v>9872</v>
      </c>
      <c r="E2867">
        <v>5</v>
      </c>
    </row>
    <row r="2868" spans="1:5" x14ac:dyDescent="0.25">
      <c r="A2868" t="s">
        <v>12731</v>
      </c>
      <c r="B2868" t="s">
        <v>75</v>
      </c>
      <c r="C2868" t="s">
        <v>169</v>
      </c>
      <c r="D2868" t="s">
        <v>9874</v>
      </c>
      <c r="E2868">
        <v>36</v>
      </c>
    </row>
    <row r="2869" spans="1:5" x14ac:dyDescent="0.25">
      <c r="A2869" t="s">
        <v>12732</v>
      </c>
      <c r="B2869" t="s">
        <v>75</v>
      </c>
      <c r="C2869" t="s">
        <v>169</v>
      </c>
      <c r="D2869" t="s">
        <v>9878</v>
      </c>
      <c r="E2869">
        <v>2</v>
      </c>
    </row>
    <row r="2870" spans="1:5" x14ac:dyDescent="0.25">
      <c r="A2870" t="s">
        <v>12733</v>
      </c>
      <c r="B2870" t="s">
        <v>75</v>
      </c>
      <c r="C2870" t="s">
        <v>169</v>
      </c>
      <c r="D2870" t="s">
        <v>9880</v>
      </c>
      <c r="E2870">
        <v>2</v>
      </c>
    </row>
    <row r="2871" spans="1:5" x14ac:dyDescent="0.25">
      <c r="A2871" t="s">
        <v>12734</v>
      </c>
      <c r="B2871" t="s">
        <v>75</v>
      </c>
      <c r="C2871" t="s">
        <v>169</v>
      </c>
      <c r="D2871" t="s">
        <v>9886</v>
      </c>
      <c r="E2871">
        <v>39</v>
      </c>
    </row>
    <row r="2872" spans="1:5" x14ac:dyDescent="0.25">
      <c r="A2872" t="s">
        <v>12735</v>
      </c>
      <c r="B2872" t="s">
        <v>75</v>
      </c>
      <c r="C2872" t="s">
        <v>169</v>
      </c>
      <c r="D2872" t="s">
        <v>9888</v>
      </c>
      <c r="E2872">
        <v>155</v>
      </c>
    </row>
    <row r="2873" spans="1:5" x14ac:dyDescent="0.25">
      <c r="A2873" t="s">
        <v>12736</v>
      </c>
      <c r="B2873" t="s">
        <v>75</v>
      </c>
      <c r="C2873" t="s">
        <v>169</v>
      </c>
      <c r="D2873" t="s">
        <v>9912</v>
      </c>
      <c r="E2873">
        <v>1</v>
      </c>
    </row>
    <row r="2874" spans="1:5" x14ac:dyDescent="0.25">
      <c r="A2874" t="s">
        <v>12737</v>
      </c>
      <c r="B2874" t="s">
        <v>75</v>
      </c>
      <c r="C2874" t="s">
        <v>169</v>
      </c>
      <c r="D2874" t="s">
        <v>9914</v>
      </c>
      <c r="E2874">
        <v>1</v>
      </c>
    </row>
    <row r="2875" spans="1:5" x14ac:dyDescent="0.25">
      <c r="A2875" t="s">
        <v>12738</v>
      </c>
      <c r="B2875" t="s">
        <v>75</v>
      </c>
      <c r="C2875" t="s">
        <v>169</v>
      </c>
      <c r="D2875" t="s">
        <v>9926</v>
      </c>
      <c r="E2875">
        <v>1</v>
      </c>
    </row>
    <row r="2876" spans="1:5" x14ac:dyDescent="0.25">
      <c r="A2876" t="s">
        <v>12739</v>
      </c>
      <c r="B2876" t="s">
        <v>75</v>
      </c>
      <c r="C2876" t="s">
        <v>170</v>
      </c>
      <c r="D2876" t="s">
        <v>9854</v>
      </c>
      <c r="E2876">
        <v>1</v>
      </c>
    </row>
    <row r="2877" spans="1:5" x14ac:dyDescent="0.25">
      <c r="A2877" t="s">
        <v>12740</v>
      </c>
      <c r="B2877" t="s">
        <v>75</v>
      </c>
      <c r="C2877" t="s">
        <v>170</v>
      </c>
      <c r="D2877" t="s">
        <v>9862</v>
      </c>
      <c r="E2877">
        <v>1</v>
      </c>
    </row>
    <row r="2878" spans="1:5" x14ac:dyDescent="0.25">
      <c r="A2878" t="s">
        <v>12741</v>
      </c>
      <c r="B2878" t="s">
        <v>75</v>
      </c>
      <c r="C2878" t="s">
        <v>170</v>
      </c>
      <c r="D2878" t="s">
        <v>9872</v>
      </c>
      <c r="E2878">
        <v>2</v>
      </c>
    </row>
    <row r="2879" spans="1:5" x14ac:dyDescent="0.25">
      <c r="A2879" t="s">
        <v>12742</v>
      </c>
      <c r="B2879" t="s">
        <v>75</v>
      </c>
      <c r="C2879" t="s">
        <v>170</v>
      </c>
      <c r="D2879" t="s">
        <v>9874</v>
      </c>
      <c r="E2879">
        <v>27</v>
      </c>
    </row>
    <row r="2880" spans="1:5" x14ac:dyDescent="0.25">
      <c r="A2880" t="s">
        <v>12743</v>
      </c>
      <c r="B2880" t="s">
        <v>75</v>
      </c>
      <c r="C2880" t="s">
        <v>170</v>
      </c>
      <c r="D2880" t="s">
        <v>9886</v>
      </c>
      <c r="E2880">
        <v>29</v>
      </c>
    </row>
    <row r="2881" spans="1:5" x14ac:dyDescent="0.25">
      <c r="A2881" t="s">
        <v>12744</v>
      </c>
      <c r="B2881" t="s">
        <v>75</v>
      </c>
      <c r="C2881" t="s">
        <v>170</v>
      </c>
      <c r="D2881" t="s">
        <v>9888</v>
      </c>
      <c r="E2881">
        <v>99</v>
      </c>
    </row>
    <row r="2882" spans="1:5" x14ac:dyDescent="0.25">
      <c r="A2882" t="s">
        <v>12745</v>
      </c>
      <c r="B2882" t="s">
        <v>75</v>
      </c>
      <c r="C2882" t="s">
        <v>170</v>
      </c>
      <c r="D2882" t="s">
        <v>9894</v>
      </c>
      <c r="E2882">
        <v>1</v>
      </c>
    </row>
    <row r="2883" spans="1:5" x14ac:dyDescent="0.25">
      <c r="A2883" t="s">
        <v>12746</v>
      </c>
      <c r="B2883" t="s">
        <v>75</v>
      </c>
      <c r="C2883" t="s">
        <v>170</v>
      </c>
      <c r="D2883" t="s">
        <v>9926</v>
      </c>
      <c r="E2883">
        <v>1</v>
      </c>
    </row>
    <row r="2884" spans="1:5" x14ac:dyDescent="0.25">
      <c r="A2884" t="s">
        <v>12747</v>
      </c>
      <c r="B2884" t="s">
        <v>75</v>
      </c>
      <c r="C2884" t="s">
        <v>171</v>
      </c>
      <c r="D2884" t="s">
        <v>9854</v>
      </c>
      <c r="E2884">
        <v>2</v>
      </c>
    </row>
    <row r="2885" spans="1:5" x14ac:dyDescent="0.25">
      <c r="A2885" t="s">
        <v>15768</v>
      </c>
      <c r="B2885" t="s">
        <v>75</v>
      </c>
      <c r="C2885" t="s">
        <v>171</v>
      </c>
      <c r="D2885" t="s">
        <v>9856</v>
      </c>
      <c r="E2885">
        <v>1</v>
      </c>
    </row>
    <row r="2886" spans="1:5" x14ac:dyDescent="0.25">
      <c r="A2886" t="s">
        <v>12748</v>
      </c>
      <c r="B2886" t="s">
        <v>75</v>
      </c>
      <c r="C2886" t="s">
        <v>171</v>
      </c>
      <c r="D2886" t="s">
        <v>9872</v>
      </c>
      <c r="E2886">
        <v>4</v>
      </c>
    </row>
    <row r="2887" spans="1:5" x14ac:dyDescent="0.25">
      <c r="A2887" t="s">
        <v>12749</v>
      </c>
      <c r="B2887" t="s">
        <v>75</v>
      </c>
      <c r="C2887" t="s">
        <v>171</v>
      </c>
      <c r="D2887" t="s">
        <v>9874</v>
      </c>
      <c r="E2887">
        <v>22</v>
      </c>
    </row>
    <row r="2888" spans="1:5" x14ac:dyDescent="0.25">
      <c r="A2888" t="s">
        <v>12750</v>
      </c>
      <c r="B2888" t="s">
        <v>75</v>
      </c>
      <c r="C2888" t="s">
        <v>171</v>
      </c>
      <c r="D2888" t="s">
        <v>9878</v>
      </c>
      <c r="E2888">
        <v>2</v>
      </c>
    </row>
    <row r="2889" spans="1:5" x14ac:dyDescent="0.25">
      <c r="A2889" t="s">
        <v>12751</v>
      </c>
      <c r="B2889" t="s">
        <v>75</v>
      </c>
      <c r="C2889" t="s">
        <v>171</v>
      </c>
      <c r="D2889" t="s">
        <v>9880</v>
      </c>
      <c r="E2889">
        <v>1</v>
      </c>
    </row>
    <row r="2890" spans="1:5" x14ac:dyDescent="0.25">
      <c r="A2890" t="s">
        <v>12752</v>
      </c>
      <c r="B2890" t="s">
        <v>75</v>
      </c>
      <c r="C2890" t="s">
        <v>171</v>
      </c>
      <c r="D2890" t="s">
        <v>9884</v>
      </c>
      <c r="E2890">
        <v>1</v>
      </c>
    </row>
    <row r="2891" spans="1:5" x14ac:dyDescent="0.25">
      <c r="A2891" t="s">
        <v>12753</v>
      </c>
      <c r="B2891" t="s">
        <v>75</v>
      </c>
      <c r="C2891" t="s">
        <v>171</v>
      </c>
      <c r="D2891" t="s">
        <v>9886</v>
      </c>
      <c r="E2891">
        <v>23</v>
      </c>
    </row>
    <row r="2892" spans="1:5" x14ac:dyDescent="0.25">
      <c r="A2892" t="s">
        <v>12754</v>
      </c>
      <c r="B2892" t="s">
        <v>75</v>
      </c>
      <c r="C2892" t="s">
        <v>171</v>
      </c>
      <c r="D2892" t="s">
        <v>9888</v>
      </c>
      <c r="E2892">
        <v>100</v>
      </c>
    </row>
    <row r="2893" spans="1:5" x14ac:dyDescent="0.25">
      <c r="A2893" t="s">
        <v>12755</v>
      </c>
      <c r="B2893" t="s">
        <v>75</v>
      </c>
      <c r="C2893" t="s">
        <v>171</v>
      </c>
      <c r="D2893" t="s">
        <v>9894</v>
      </c>
      <c r="E2893">
        <v>1</v>
      </c>
    </row>
    <row r="2894" spans="1:5" x14ac:dyDescent="0.25">
      <c r="A2894" t="s">
        <v>12756</v>
      </c>
      <c r="B2894" t="s">
        <v>75</v>
      </c>
      <c r="C2894" t="s">
        <v>171</v>
      </c>
      <c r="D2894" t="s">
        <v>9910</v>
      </c>
      <c r="E2894">
        <v>1</v>
      </c>
    </row>
    <row r="2895" spans="1:5" x14ac:dyDescent="0.25">
      <c r="A2895" t="s">
        <v>12757</v>
      </c>
      <c r="B2895" t="s">
        <v>75</v>
      </c>
      <c r="C2895" t="s">
        <v>171</v>
      </c>
      <c r="D2895" t="s">
        <v>9914</v>
      </c>
      <c r="E2895">
        <v>1</v>
      </c>
    </row>
    <row r="2896" spans="1:5" x14ac:dyDescent="0.25">
      <c r="A2896" t="s">
        <v>12758</v>
      </c>
      <c r="B2896" t="s">
        <v>75</v>
      </c>
      <c r="C2896" t="s">
        <v>171</v>
      </c>
      <c r="D2896" t="s">
        <v>9920</v>
      </c>
      <c r="E2896">
        <v>1</v>
      </c>
    </row>
    <row r="2897" spans="1:5" x14ac:dyDescent="0.25">
      <c r="A2897" t="s">
        <v>12759</v>
      </c>
      <c r="B2897" t="s">
        <v>75</v>
      </c>
      <c r="C2897" t="s">
        <v>171</v>
      </c>
      <c r="D2897" t="s">
        <v>9926</v>
      </c>
      <c r="E2897">
        <v>1</v>
      </c>
    </row>
    <row r="2898" spans="1:5" x14ac:dyDescent="0.25">
      <c r="A2898" t="s">
        <v>12760</v>
      </c>
      <c r="B2898" t="s">
        <v>75</v>
      </c>
      <c r="C2898" t="s">
        <v>172</v>
      </c>
      <c r="D2898" t="s">
        <v>9872</v>
      </c>
      <c r="E2898">
        <v>1</v>
      </c>
    </row>
    <row r="2899" spans="1:5" x14ac:dyDescent="0.25">
      <c r="A2899" t="s">
        <v>12761</v>
      </c>
      <c r="B2899" t="s">
        <v>75</v>
      </c>
      <c r="C2899" t="s">
        <v>172</v>
      </c>
      <c r="D2899" t="s">
        <v>9874</v>
      </c>
      <c r="E2899">
        <v>13</v>
      </c>
    </row>
    <row r="2900" spans="1:5" x14ac:dyDescent="0.25">
      <c r="A2900" t="s">
        <v>12762</v>
      </c>
      <c r="B2900" t="s">
        <v>75</v>
      </c>
      <c r="C2900" t="s">
        <v>172</v>
      </c>
      <c r="D2900" t="s">
        <v>9884</v>
      </c>
      <c r="E2900">
        <v>1</v>
      </c>
    </row>
    <row r="2901" spans="1:5" x14ac:dyDescent="0.25">
      <c r="A2901" t="s">
        <v>12763</v>
      </c>
      <c r="B2901" t="s">
        <v>75</v>
      </c>
      <c r="C2901" t="s">
        <v>172</v>
      </c>
      <c r="D2901" t="s">
        <v>9886</v>
      </c>
      <c r="E2901">
        <v>13</v>
      </c>
    </row>
    <row r="2902" spans="1:5" x14ac:dyDescent="0.25">
      <c r="A2902" t="s">
        <v>12764</v>
      </c>
      <c r="B2902" t="s">
        <v>75</v>
      </c>
      <c r="C2902" t="s">
        <v>172</v>
      </c>
      <c r="D2902" t="s">
        <v>9888</v>
      </c>
      <c r="E2902">
        <v>44</v>
      </c>
    </row>
    <row r="2903" spans="1:5" x14ac:dyDescent="0.25">
      <c r="A2903" t="s">
        <v>12765</v>
      </c>
      <c r="B2903" t="s">
        <v>75</v>
      </c>
      <c r="C2903" t="s">
        <v>172</v>
      </c>
      <c r="D2903" t="s">
        <v>9910</v>
      </c>
      <c r="E2903">
        <v>1</v>
      </c>
    </row>
    <row r="2904" spans="1:5" x14ac:dyDescent="0.25">
      <c r="A2904" t="s">
        <v>12766</v>
      </c>
      <c r="B2904" t="s">
        <v>75</v>
      </c>
      <c r="C2904" t="s">
        <v>173</v>
      </c>
      <c r="D2904" t="s">
        <v>9840</v>
      </c>
      <c r="E2904">
        <v>1</v>
      </c>
    </row>
    <row r="2905" spans="1:5" x14ac:dyDescent="0.25">
      <c r="A2905" t="s">
        <v>12767</v>
      </c>
      <c r="B2905" t="s">
        <v>75</v>
      </c>
      <c r="C2905" t="s">
        <v>173</v>
      </c>
      <c r="D2905" t="s">
        <v>9854</v>
      </c>
      <c r="E2905">
        <v>1</v>
      </c>
    </row>
    <row r="2906" spans="1:5" x14ac:dyDescent="0.25">
      <c r="A2906" t="s">
        <v>12768</v>
      </c>
      <c r="B2906" t="s">
        <v>75</v>
      </c>
      <c r="C2906" t="s">
        <v>173</v>
      </c>
      <c r="D2906" t="s">
        <v>9872</v>
      </c>
      <c r="E2906">
        <v>3</v>
      </c>
    </row>
    <row r="2907" spans="1:5" x14ac:dyDescent="0.25">
      <c r="A2907" t="s">
        <v>12769</v>
      </c>
      <c r="B2907" t="s">
        <v>75</v>
      </c>
      <c r="C2907" t="s">
        <v>173</v>
      </c>
      <c r="D2907" t="s">
        <v>9874</v>
      </c>
      <c r="E2907">
        <v>36</v>
      </c>
    </row>
    <row r="2908" spans="1:5" x14ac:dyDescent="0.25">
      <c r="A2908" t="s">
        <v>12770</v>
      </c>
      <c r="B2908" t="s">
        <v>75</v>
      </c>
      <c r="C2908" t="s">
        <v>173</v>
      </c>
      <c r="D2908" t="s">
        <v>9878</v>
      </c>
      <c r="E2908">
        <v>3</v>
      </c>
    </row>
    <row r="2909" spans="1:5" x14ac:dyDescent="0.25">
      <c r="A2909" t="s">
        <v>12771</v>
      </c>
      <c r="B2909" t="s">
        <v>75</v>
      </c>
      <c r="C2909" t="s">
        <v>173</v>
      </c>
      <c r="D2909" t="s">
        <v>9886</v>
      </c>
      <c r="E2909">
        <v>39</v>
      </c>
    </row>
    <row r="2910" spans="1:5" x14ac:dyDescent="0.25">
      <c r="A2910" t="s">
        <v>12772</v>
      </c>
      <c r="B2910" t="s">
        <v>75</v>
      </c>
      <c r="C2910" t="s">
        <v>173</v>
      </c>
      <c r="D2910" t="s">
        <v>9888</v>
      </c>
      <c r="E2910">
        <v>137</v>
      </c>
    </row>
    <row r="2911" spans="1:5" x14ac:dyDescent="0.25">
      <c r="A2911" t="s">
        <v>12773</v>
      </c>
      <c r="B2911" t="s">
        <v>75</v>
      </c>
      <c r="C2911" t="s">
        <v>173</v>
      </c>
      <c r="D2911" t="s">
        <v>9892</v>
      </c>
      <c r="E2911">
        <v>1</v>
      </c>
    </row>
    <row r="2912" spans="1:5" x14ac:dyDescent="0.25">
      <c r="A2912" t="s">
        <v>12774</v>
      </c>
      <c r="B2912" t="s">
        <v>75</v>
      </c>
      <c r="C2912" t="s">
        <v>173</v>
      </c>
      <c r="D2912" t="s">
        <v>9894</v>
      </c>
      <c r="E2912">
        <v>1</v>
      </c>
    </row>
    <row r="2913" spans="1:5" x14ac:dyDescent="0.25">
      <c r="A2913" t="s">
        <v>12775</v>
      </c>
      <c r="B2913" t="s">
        <v>75</v>
      </c>
      <c r="C2913" t="s">
        <v>173</v>
      </c>
      <c r="D2913" t="s">
        <v>9902</v>
      </c>
      <c r="E2913">
        <v>1</v>
      </c>
    </row>
    <row r="2914" spans="1:5" x14ac:dyDescent="0.25">
      <c r="A2914" t="s">
        <v>12776</v>
      </c>
      <c r="B2914" t="s">
        <v>75</v>
      </c>
      <c r="C2914" t="s">
        <v>173</v>
      </c>
      <c r="D2914" t="s">
        <v>9906</v>
      </c>
      <c r="E2914">
        <v>1</v>
      </c>
    </row>
    <row r="2915" spans="1:5" x14ac:dyDescent="0.25">
      <c r="A2915" t="s">
        <v>12777</v>
      </c>
      <c r="B2915" t="s">
        <v>75</v>
      </c>
      <c r="C2915" t="s">
        <v>173</v>
      </c>
      <c r="D2915" t="s">
        <v>9914</v>
      </c>
      <c r="E2915">
        <v>1</v>
      </c>
    </row>
    <row r="2916" spans="1:5" x14ac:dyDescent="0.25">
      <c r="A2916" t="s">
        <v>12778</v>
      </c>
      <c r="B2916" t="s">
        <v>75</v>
      </c>
      <c r="C2916" t="s">
        <v>173</v>
      </c>
      <c r="D2916" t="s">
        <v>9926</v>
      </c>
      <c r="E2916">
        <v>2</v>
      </c>
    </row>
    <row r="2917" spans="1:5" x14ac:dyDescent="0.25">
      <c r="A2917" t="s">
        <v>12779</v>
      </c>
      <c r="B2917" t="s">
        <v>75</v>
      </c>
      <c r="C2917" t="s">
        <v>174</v>
      </c>
      <c r="D2917" t="s">
        <v>9854</v>
      </c>
      <c r="E2917">
        <v>1</v>
      </c>
    </row>
    <row r="2918" spans="1:5" x14ac:dyDescent="0.25">
      <c r="A2918" t="s">
        <v>12780</v>
      </c>
      <c r="B2918" t="s">
        <v>75</v>
      </c>
      <c r="C2918" t="s">
        <v>174</v>
      </c>
      <c r="D2918" t="s">
        <v>9860</v>
      </c>
      <c r="E2918">
        <v>1</v>
      </c>
    </row>
    <row r="2919" spans="1:5" x14ac:dyDescent="0.25">
      <c r="A2919" t="s">
        <v>12781</v>
      </c>
      <c r="B2919" t="s">
        <v>75</v>
      </c>
      <c r="C2919" t="s">
        <v>174</v>
      </c>
      <c r="D2919" t="s">
        <v>9872</v>
      </c>
      <c r="E2919">
        <v>1</v>
      </c>
    </row>
    <row r="2920" spans="1:5" x14ac:dyDescent="0.25">
      <c r="A2920" t="s">
        <v>12782</v>
      </c>
      <c r="B2920" t="s">
        <v>75</v>
      </c>
      <c r="C2920" t="s">
        <v>174</v>
      </c>
      <c r="D2920" t="s">
        <v>9874</v>
      </c>
      <c r="E2920">
        <v>21</v>
      </c>
    </row>
    <row r="2921" spans="1:5" x14ac:dyDescent="0.25">
      <c r="A2921" t="s">
        <v>12783</v>
      </c>
      <c r="B2921" t="s">
        <v>75</v>
      </c>
      <c r="C2921" t="s">
        <v>174</v>
      </c>
      <c r="D2921" t="s">
        <v>9886</v>
      </c>
      <c r="E2921">
        <v>26</v>
      </c>
    </row>
    <row r="2922" spans="1:5" x14ac:dyDescent="0.25">
      <c r="A2922" t="s">
        <v>12784</v>
      </c>
      <c r="B2922" t="s">
        <v>75</v>
      </c>
      <c r="C2922" t="s">
        <v>174</v>
      </c>
      <c r="D2922" t="s">
        <v>9888</v>
      </c>
      <c r="E2922">
        <v>102</v>
      </c>
    </row>
    <row r="2923" spans="1:5" x14ac:dyDescent="0.25">
      <c r="A2923" t="s">
        <v>12785</v>
      </c>
      <c r="B2923" t="s">
        <v>75</v>
      </c>
      <c r="C2923" t="s">
        <v>175</v>
      </c>
      <c r="D2923" t="s">
        <v>9840</v>
      </c>
      <c r="E2923">
        <v>1</v>
      </c>
    </row>
    <row r="2924" spans="1:5" x14ac:dyDescent="0.25">
      <c r="A2924" t="s">
        <v>12786</v>
      </c>
      <c r="B2924" t="s">
        <v>75</v>
      </c>
      <c r="C2924" t="s">
        <v>175</v>
      </c>
      <c r="D2924" t="s">
        <v>9848</v>
      </c>
      <c r="E2924">
        <v>1</v>
      </c>
    </row>
    <row r="2925" spans="1:5" x14ac:dyDescent="0.25">
      <c r="A2925" t="s">
        <v>12787</v>
      </c>
      <c r="B2925" t="s">
        <v>75</v>
      </c>
      <c r="C2925" t="s">
        <v>175</v>
      </c>
      <c r="D2925" t="s">
        <v>9850</v>
      </c>
      <c r="E2925">
        <v>1</v>
      </c>
    </row>
    <row r="2926" spans="1:5" x14ac:dyDescent="0.25">
      <c r="A2926" t="s">
        <v>12788</v>
      </c>
      <c r="B2926" t="s">
        <v>75</v>
      </c>
      <c r="C2926" t="s">
        <v>175</v>
      </c>
      <c r="D2926" t="s">
        <v>9854</v>
      </c>
      <c r="E2926">
        <v>3</v>
      </c>
    </row>
    <row r="2927" spans="1:5" x14ac:dyDescent="0.25">
      <c r="A2927" t="s">
        <v>12789</v>
      </c>
      <c r="B2927" t="s">
        <v>75</v>
      </c>
      <c r="C2927" t="s">
        <v>175</v>
      </c>
      <c r="D2927" t="s">
        <v>9862</v>
      </c>
      <c r="E2927">
        <v>1</v>
      </c>
    </row>
    <row r="2928" spans="1:5" x14ac:dyDescent="0.25">
      <c r="A2928" t="s">
        <v>12790</v>
      </c>
      <c r="B2928" t="s">
        <v>75</v>
      </c>
      <c r="C2928" t="s">
        <v>175</v>
      </c>
      <c r="D2928" t="s">
        <v>9870</v>
      </c>
      <c r="E2928">
        <v>2</v>
      </c>
    </row>
    <row r="2929" spans="1:5" x14ac:dyDescent="0.25">
      <c r="A2929" t="s">
        <v>12791</v>
      </c>
      <c r="B2929" t="s">
        <v>75</v>
      </c>
      <c r="C2929" t="s">
        <v>175</v>
      </c>
      <c r="D2929" t="s">
        <v>9872</v>
      </c>
      <c r="E2929">
        <v>4</v>
      </c>
    </row>
    <row r="2930" spans="1:5" x14ac:dyDescent="0.25">
      <c r="A2930" t="s">
        <v>12792</v>
      </c>
      <c r="B2930" t="s">
        <v>75</v>
      </c>
      <c r="C2930" t="s">
        <v>175</v>
      </c>
      <c r="D2930" t="s">
        <v>9874</v>
      </c>
      <c r="E2930">
        <v>19</v>
      </c>
    </row>
    <row r="2931" spans="1:5" x14ac:dyDescent="0.25">
      <c r="A2931" t="s">
        <v>12793</v>
      </c>
      <c r="B2931" t="s">
        <v>75</v>
      </c>
      <c r="C2931" t="s">
        <v>175</v>
      </c>
      <c r="D2931" t="s">
        <v>9878</v>
      </c>
      <c r="E2931">
        <v>2</v>
      </c>
    </row>
    <row r="2932" spans="1:5" x14ac:dyDescent="0.25">
      <c r="A2932" t="s">
        <v>12794</v>
      </c>
      <c r="B2932" t="s">
        <v>75</v>
      </c>
      <c r="C2932" t="s">
        <v>175</v>
      </c>
      <c r="D2932" t="s">
        <v>9886</v>
      </c>
      <c r="E2932">
        <v>22</v>
      </c>
    </row>
    <row r="2933" spans="1:5" x14ac:dyDescent="0.25">
      <c r="A2933" t="s">
        <v>12795</v>
      </c>
      <c r="B2933" t="s">
        <v>75</v>
      </c>
      <c r="C2933" t="s">
        <v>175</v>
      </c>
      <c r="D2933" t="s">
        <v>9888</v>
      </c>
      <c r="E2933">
        <v>102</v>
      </c>
    </row>
    <row r="2934" spans="1:5" x14ac:dyDescent="0.25">
      <c r="A2934" t="s">
        <v>12796</v>
      </c>
      <c r="B2934" t="s">
        <v>75</v>
      </c>
      <c r="C2934" t="s">
        <v>175</v>
      </c>
      <c r="D2934" t="s">
        <v>9892</v>
      </c>
      <c r="E2934">
        <v>2</v>
      </c>
    </row>
    <row r="2935" spans="1:5" x14ac:dyDescent="0.25">
      <c r="A2935" t="s">
        <v>12797</v>
      </c>
      <c r="B2935" t="s">
        <v>75</v>
      </c>
      <c r="C2935" t="s">
        <v>175</v>
      </c>
      <c r="D2935" t="s">
        <v>9894</v>
      </c>
      <c r="E2935">
        <v>1</v>
      </c>
    </row>
    <row r="2936" spans="1:5" x14ac:dyDescent="0.25">
      <c r="A2936" t="s">
        <v>12798</v>
      </c>
      <c r="B2936" t="s">
        <v>75</v>
      </c>
      <c r="C2936" t="s">
        <v>175</v>
      </c>
      <c r="D2936" t="s">
        <v>9910</v>
      </c>
      <c r="E2936">
        <v>1</v>
      </c>
    </row>
    <row r="2937" spans="1:5" x14ac:dyDescent="0.25">
      <c r="A2937" t="s">
        <v>12799</v>
      </c>
      <c r="B2937" t="s">
        <v>75</v>
      </c>
      <c r="C2937" t="s">
        <v>175</v>
      </c>
      <c r="D2937" t="s">
        <v>9912</v>
      </c>
      <c r="E2937">
        <v>1</v>
      </c>
    </row>
    <row r="2938" spans="1:5" x14ac:dyDescent="0.25">
      <c r="A2938" t="s">
        <v>12800</v>
      </c>
      <c r="B2938" t="s">
        <v>75</v>
      </c>
      <c r="C2938" t="s">
        <v>175</v>
      </c>
      <c r="D2938" t="s">
        <v>9918</v>
      </c>
      <c r="E2938">
        <v>1</v>
      </c>
    </row>
    <row r="2939" spans="1:5" x14ac:dyDescent="0.25">
      <c r="A2939" t="s">
        <v>12801</v>
      </c>
      <c r="B2939" t="s">
        <v>75</v>
      </c>
      <c r="C2939" t="s">
        <v>175</v>
      </c>
      <c r="D2939" t="s">
        <v>9926</v>
      </c>
      <c r="E2939">
        <v>4</v>
      </c>
    </row>
    <row r="2940" spans="1:5" x14ac:dyDescent="0.25">
      <c r="A2940" t="s">
        <v>12802</v>
      </c>
      <c r="B2940" t="s">
        <v>75</v>
      </c>
      <c r="C2940" t="s">
        <v>176</v>
      </c>
      <c r="D2940" t="s">
        <v>9840</v>
      </c>
      <c r="E2940">
        <v>1</v>
      </c>
    </row>
    <row r="2941" spans="1:5" x14ac:dyDescent="0.25">
      <c r="A2941" t="s">
        <v>12803</v>
      </c>
      <c r="B2941" t="s">
        <v>75</v>
      </c>
      <c r="C2941" t="s">
        <v>176</v>
      </c>
      <c r="D2941" t="s">
        <v>9844</v>
      </c>
      <c r="E2941">
        <v>2</v>
      </c>
    </row>
    <row r="2942" spans="1:5" x14ac:dyDescent="0.25">
      <c r="A2942" t="s">
        <v>12804</v>
      </c>
      <c r="B2942" t="s">
        <v>75</v>
      </c>
      <c r="C2942" t="s">
        <v>176</v>
      </c>
      <c r="D2942" t="s">
        <v>9848</v>
      </c>
      <c r="E2942">
        <v>1</v>
      </c>
    </row>
    <row r="2943" spans="1:5" x14ac:dyDescent="0.25">
      <c r="A2943" t="s">
        <v>12805</v>
      </c>
      <c r="B2943" t="s">
        <v>75</v>
      </c>
      <c r="C2943" t="s">
        <v>176</v>
      </c>
      <c r="D2943" t="s">
        <v>9854</v>
      </c>
      <c r="E2943">
        <v>9</v>
      </c>
    </row>
    <row r="2944" spans="1:5" x14ac:dyDescent="0.25">
      <c r="A2944" t="s">
        <v>12806</v>
      </c>
      <c r="B2944" t="s">
        <v>75</v>
      </c>
      <c r="C2944" t="s">
        <v>176</v>
      </c>
      <c r="D2944" t="s">
        <v>9858</v>
      </c>
      <c r="E2944">
        <v>1</v>
      </c>
    </row>
    <row r="2945" spans="1:5" x14ac:dyDescent="0.25">
      <c r="A2945" t="s">
        <v>12807</v>
      </c>
      <c r="B2945" t="s">
        <v>75</v>
      </c>
      <c r="C2945" t="s">
        <v>176</v>
      </c>
      <c r="D2945" t="s">
        <v>9860</v>
      </c>
      <c r="E2945">
        <v>1</v>
      </c>
    </row>
    <row r="2946" spans="1:5" x14ac:dyDescent="0.25">
      <c r="A2946" t="s">
        <v>12808</v>
      </c>
      <c r="B2946" t="s">
        <v>75</v>
      </c>
      <c r="C2946" t="s">
        <v>176</v>
      </c>
      <c r="D2946" t="s">
        <v>9862</v>
      </c>
      <c r="E2946">
        <v>2</v>
      </c>
    </row>
    <row r="2947" spans="1:5" x14ac:dyDescent="0.25">
      <c r="A2947" t="s">
        <v>12809</v>
      </c>
      <c r="B2947" t="s">
        <v>75</v>
      </c>
      <c r="C2947" t="s">
        <v>176</v>
      </c>
      <c r="D2947" t="s">
        <v>9870</v>
      </c>
      <c r="E2947">
        <v>1</v>
      </c>
    </row>
    <row r="2948" spans="1:5" x14ac:dyDescent="0.25">
      <c r="A2948" t="s">
        <v>12810</v>
      </c>
      <c r="B2948" t="s">
        <v>75</v>
      </c>
      <c r="C2948" t="s">
        <v>176</v>
      </c>
      <c r="D2948" t="s">
        <v>9872</v>
      </c>
      <c r="E2948">
        <v>14</v>
      </c>
    </row>
    <row r="2949" spans="1:5" x14ac:dyDescent="0.25">
      <c r="A2949" t="s">
        <v>12811</v>
      </c>
      <c r="B2949" t="s">
        <v>75</v>
      </c>
      <c r="C2949" t="s">
        <v>176</v>
      </c>
      <c r="D2949" t="s">
        <v>9874</v>
      </c>
      <c r="E2949">
        <v>97</v>
      </c>
    </row>
    <row r="2950" spans="1:5" x14ac:dyDescent="0.25">
      <c r="A2950" t="s">
        <v>12812</v>
      </c>
      <c r="B2950" t="s">
        <v>75</v>
      </c>
      <c r="C2950" t="s">
        <v>176</v>
      </c>
      <c r="D2950" t="s">
        <v>9878</v>
      </c>
      <c r="E2950">
        <v>1</v>
      </c>
    </row>
    <row r="2951" spans="1:5" x14ac:dyDescent="0.25">
      <c r="A2951" t="s">
        <v>12813</v>
      </c>
      <c r="B2951" t="s">
        <v>75</v>
      </c>
      <c r="C2951" t="s">
        <v>176</v>
      </c>
      <c r="D2951" t="s">
        <v>9886</v>
      </c>
      <c r="E2951">
        <v>117</v>
      </c>
    </row>
    <row r="2952" spans="1:5" x14ac:dyDescent="0.25">
      <c r="A2952" t="s">
        <v>12814</v>
      </c>
      <c r="B2952" t="s">
        <v>75</v>
      </c>
      <c r="C2952" t="s">
        <v>176</v>
      </c>
      <c r="D2952" t="s">
        <v>9888</v>
      </c>
      <c r="E2952">
        <v>297</v>
      </c>
    </row>
    <row r="2953" spans="1:5" x14ac:dyDescent="0.25">
      <c r="A2953" t="s">
        <v>12815</v>
      </c>
      <c r="B2953" t="s">
        <v>75</v>
      </c>
      <c r="C2953" t="s">
        <v>176</v>
      </c>
      <c r="D2953" t="s">
        <v>9892</v>
      </c>
      <c r="E2953">
        <v>3</v>
      </c>
    </row>
    <row r="2954" spans="1:5" x14ac:dyDescent="0.25">
      <c r="A2954" t="s">
        <v>12816</v>
      </c>
      <c r="B2954" t="s">
        <v>75</v>
      </c>
      <c r="C2954" t="s">
        <v>176</v>
      </c>
      <c r="D2954" t="s">
        <v>9894</v>
      </c>
      <c r="E2954">
        <v>2</v>
      </c>
    </row>
    <row r="2955" spans="1:5" x14ac:dyDescent="0.25">
      <c r="A2955" t="s">
        <v>12817</v>
      </c>
      <c r="B2955" t="s">
        <v>75</v>
      </c>
      <c r="C2955" t="s">
        <v>176</v>
      </c>
      <c r="D2955" t="s">
        <v>9910</v>
      </c>
      <c r="E2955">
        <v>1</v>
      </c>
    </row>
    <row r="2956" spans="1:5" x14ac:dyDescent="0.25">
      <c r="A2956" t="s">
        <v>12818</v>
      </c>
      <c r="B2956" t="s">
        <v>75</v>
      </c>
      <c r="C2956" t="s">
        <v>176</v>
      </c>
      <c r="D2956" t="s">
        <v>9916</v>
      </c>
      <c r="E2956">
        <v>1</v>
      </c>
    </row>
    <row r="2957" spans="1:5" x14ac:dyDescent="0.25">
      <c r="A2957" t="s">
        <v>12819</v>
      </c>
      <c r="B2957" t="s">
        <v>75</v>
      </c>
      <c r="C2957" t="s">
        <v>176</v>
      </c>
      <c r="D2957" t="s">
        <v>9926</v>
      </c>
      <c r="E2957">
        <v>5</v>
      </c>
    </row>
    <row r="2958" spans="1:5" x14ac:dyDescent="0.25">
      <c r="A2958" t="s">
        <v>12820</v>
      </c>
      <c r="B2958" t="s">
        <v>75</v>
      </c>
      <c r="C2958" t="s">
        <v>177</v>
      </c>
      <c r="D2958" t="s">
        <v>9874</v>
      </c>
      <c r="E2958">
        <v>9</v>
      </c>
    </row>
    <row r="2959" spans="1:5" x14ac:dyDescent="0.25">
      <c r="A2959" t="s">
        <v>12821</v>
      </c>
      <c r="B2959" t="s">
        <v>75</v>
      </c>
      <c r="C2959" t="s">
        <v>177</v>
      </c>
      <c r="D2959" t="s">
        <v>9886</v>
      </c>
      <c r="E2959">
        <v>10</v>
      </c>
    </row>
    <row r="2960" spans="1:5" x14ac:dyDescent="0.25">
      <c r="A2960" t="s">
        <v>12822</v>
      </c>
      <c r="B2960" t="s">
        <v>75</v>
      </c>
      <c r="C2960" t="s">
        <v>177</v>
      </c>
      <c r="D2960" t="s">
        <v>9888</v>
      </c>
      <c r="E2960">
        <v>43</v>
      </c>
    </row>
    <row r="2961" spans="1:5" x14ac:dyDescent="0.25">
      <c r="A2961" t="s">
        <v>12823</v>
      </c>
      <c r="B2961" t="s">
        <v>75</v>
      </c>
      <c r="C2961" t="s">
        <v>178</v>
      </c>
      <c r="D2961" t="s">
        <v>9854</v>
      </c>
      <c r="E2961">
        <v>1</v>
      </c>
    </row>
    <row r="2962" spans="1:5" x14ac:dyDescent="0.25">
      <c r="A2962" t="s">
        <v>12824</v>
      </c>
      <c r="B2962" t="s">
        <v>75</v>
      </c>
      <c r="C2962" t="s">
        <v>178</v>
      </c>
      <c r="D2962" t="s">
        <v>9872</v>
      </c>
      <c r="E2962">
        <v>1</v>
      </c>
    </row>
    <row r="2963" spans="1:5" x14ac:dyDescent="0.25">
      <c r="A2963" t="s">
        <v>12825</v>
      </c>
      <c r="B2963" t="s">
        <v>75</v>
      </c>
      <c r="C2963" t="s">
        <v>178</v>
      </c>
      <c r="D2963" t="s">
        <v>9874</v>
      </c>
      <c r="E2963">
        <v>15</v>
      </c>
    </row>
    <row r="2964" spans="1:5" x14ac:dyDescent="0.25">
      <c r="A2964" t="s">
        <v>12826</v>
      </c>
      <c r="B2964" t="s">
        <v>75</v>
      </c>
      <c r="C2964" t="s">
        <v>178</v>
      </c>
      <c r="D2964" t="s">
        <v>9886</v>
      </c>
      <c r="E2964">
        <v>17</v>
      </c>
    </row>
    <row r="2965" spans="1:5" x14ac:dyDescent="0.25">
      <c r="A2965" t="s">
        <v>12827</v>
      </c>
      <c r="B2965" t="s">
        <v>75</v>
      </c>
      <c r="C2965" t="s">
        <v>178</v>
      </c>
      <c r="D2965" t="s">
        <v>9888</v>
      </c>
      <c r="E2965">
        <v>70</v>
      </c>
    </row>
    <row r="2966" spans="1:5" x14ac:dyDescent="0.25">
      <c r="A2966" t="s">
        <v>12828</v>
      </c>
      <c r="B2966" t="s">
        <v>75</v>
      </c>
      <c r="C2966" t="s">
        <v>178</v>
      </c>
      <c r="D2966" t="s">
        <v>9926</v>
      </c>
      <c r="E2966">
        <v>1</v>
      </c>
    </row>
    <row r="2967" spans="1:5" x14ac:dyDescent="0.25">
      <c r="A2967" t="s">
        <v>12829</v>
      </c>
      <c r="B2967" t="s">
        <v>75</v>
      </c>
      <c r="C2967" t="s">
        <v>179</v>
      </c>
      <c r="D2967" t="s">
        <v>9840</v>
      </c>
      <c r="E2967">
        <v>1</v>
      </c>
    </row>
    <row r="2968" spans="1:5" x14ac:dyDescent="0.25">
      <c r="A2968" t="s">
        <v>12830</v>
      </c>
      <c r="B2968" t="s">
        <v>75</v>
      </c>
      <c r="C2968" t="s">
        <v>179</v>
      </c>
      <c r="D2968" t="s">
        <v>9862</v>
      </c>
      <c r="E2968">
        <v>1</v>
      </c>
    </row>
    <row r="2969" spans="1:5" x14ac:dyDescent="0.25">
      <c r="A2969" t="s">
        <v>12831</v>
      </c>
      <c r="B2969" t="s">
        <v>75</v>
      </c>
      <c r="C2969" t="s">
        <v>179</v>
      </c>
      <c r="D2969" t="s">
        <v>9866</v>
      </c>
      <c r="E2969">
        <v>1</v>
      </c>
    </row>
    <row r="2970" spans="1:5" x14ac:dyDescent="0.25">
      <c r="A2970" t="s">
        <v>12832</v>
      </c>
      <c r="B2970" t="s">
        <v>75</v>
      </c>
      <c r="C2970" t="s">
        <v>179</v>
      </c>
      <c r="D2970" t="s">
        <v>9872</v>
      </c>
      <c r="E2970">
        <v>4</v>
      </c>
    </row>
    <row r="2971" spans="1:5" x14ac:dyDescent="0.25">
      <c r="A2971" t="s">
        <v>12833</v>
      </c>
      <c r="B2971" t="s">
        <v>75</v>
      </c>
      <c r="C2971" t="s">
        <v>179</v>
      </c>
      <c r="D2971" t="s">
        <v>9874</v>
      </c>
      <c r="E2971">
        <v>24</v>
      </c>
    </row>
    <row r="2972" spans="1:5" x14ac:dyDescent="0.25">
      <c r="A2972" t="s">
        <v>12834</v>
      </c>
      <c r="B2972" t="s">
        <v>75</v>
      </c>
      <c r="C2972" t="s">
        <v>179</v>
      </c>
      <c r="D2972" t="s">
        <v>9880</v>
      </c>
      <c r="E2972">
        <v>1</v>
      </c>
    </row>
    <row r="2973" spans="1:5" x14ac:dyDescent="0.25">
      <c r="A2973" t="s">
        <v>12835</v>
      </c>
      <c r="B2973" t="s">
        <v>75</v>
      </c>
      <c r="C2973" t="s">
        <v>179</v>
      </c>
      <c r="D2973" t="s">
        <v>9886</v>
      </c>
      <c r="E2973">
        <v>25</v>
      </c>
    </row>
    <row r="2974" spans="1:5" x14ac:dyDescent="0.25">
      <c r="A2974" t="s">
        <v>12836</v>
      </c>
      <c r="B2974" t="s">
        <v>75</v>
      </c>
      <c r="C2974" t="s">
        <v>179</v>
      </c>
      <c r="D2974" t="s">
        <v>9888</v>
      </c>
      <c r="E2974">
        <v>102</v>
      </c>
    </row>
    <row r="2975" spans="1:5" x14ac:dyDescent="0.25">
      <c r="A2975" t="s">
        <v>12837</v>
      </c>
      <c r="B2975" t="s">
        <v>75</v>
      </c>
      <c r="C2975" t="s">
        <v>179</v>
      </c>
      <c r="D2975" t="s">
        <v>9926</v>
      </c>
      <c r="E2975">
        <v>3</v>
      </c>
    </row>
    <row r="2976" spans="1:5" x14ac:dyDescent="0.25">
      <c r="A2976" t="s">
        <v>12838</v>
      </c>
      <c r="B2976" t="s">
        <v>75</v>
      </c>
      <c r="C2976" t="s">
        <v>180</v>
      </c>
      <c r="D2976" t="s">
        <v>9874</v>
      </c>
      <c r="E2976">
        <v>12</v>
      </c>
    </row>
    <row r="2977" spans="1:5" x14ac:dyDescent="0.25">
      <c r="A2977" t="s">
        <v>12839</v>
      </c>
      <c r="B2977" t="s">
        <v>75</v>
      </c>
      <c r="C2977" t="s">
        <v>180</v>
      </c>
      <c r="D2977" t="s">
        <v>9886</v>
      </c>
      <c r="E2977">
        <v>14</v>
      </c>
    </row>
    <row r="2978" spans="1:5" x14ac:dyDescent="0.25">
      <c r="A2978" t="s">
        <v>12840</v>
      </c>
      <c r="B2978" t="s">
        <v>75</v>
      </c>
      <c r="C2978" t="s">
        <v>180</v>
      </c>
      <c r="D2978" t="s">
        <v>9888</v>
      </c>
      <c r="E2978">
        <v>66</v>
      </c>
    </row>
    <row r="2979" spans="1:5" x14ac:dyDescent="0.25">
      <c r="A2979" t="s">
        <v>12841</v>
      </c>
      <c r="B2979" t="s">
        <v>75</v>
      </c>
      <c r="C2979" t="s">
        <v>181</v>
      </c>
      <c r="D2979" t="s">
        <v>9840</v>
      </c>
      <c r="E2979">
        <v>3</v>
      </c>
    </row>
    <row r="2980" spans="1:5" x14ac:dyDescent="0.25">
      <c r="A2980" t="s">
        <v>12842</v>
      </c>
      <c r="B2980" t="s">
        <v>75</v>
      </c>
      <c r="C2980" t="s">
        <v>181</v>
      </c>
      <c r="D2980" t="s">
        <v>9854</v>
      </c>
      <c r="E2980">
        <v>3</v>
      </c>
    </row>
    <row r="2981" spans="1:5" x14ac:dyDescent="0.25">
      <c r="A2981" t="s">
        <v>12843</v>
      </c>
      <c r="B2981" t="s">
        <v>75</v>
      </c>
      <c r="C2981" t="s">
        <v>181</v>
      </c>
      <c r="D2981" t="s">
        <v>9856</v>
      </c>
      <c r="E2981">
        <v>2</v>
      </c>
    </row>
    <row r="2982" spans="1:5" x14ac:dyDescent="0.25">
      <c r="A2982" t="s">
        <v>12844</v>
      </c>
      <c r="B2982" t="s">
        <v>75</v>
      </c>
      <c r="C2982" t="s">
        <v>181</v>
      </c>
      <c r="D2982" t="s">
        <v>9860</v>
      </c>
      <c r="E2982">
        <v>2</v>
      </c>
    </row>
    <row r="2983" spans="1:5" x14ac:dyDescent="0.25">
      <c r="A2983" t="s">
        <v>12845</v>
      </c>
      <c r="B2983" t="s">
        <v>75</v>
      </c>
      <c r="C2983" t="s">
        <v>181</v>
      </c>
      <c r="D2983" t="s">
        <v>9862</v>
      </c>
      <c r="E2983">
        <v>2</v>
      </c>
    </row>
    <row r="2984" spans="1:5" x14ac:dyDescent="0.25">
      <c r="A2984" t="s">
        <v>12846</v>
      </c>
      <c r="B2984" t="s">
        <v>75</v>
      </c>
      <c r="C2984" t="s">
        <v>181</v>
      </c>
      <c r="D2984" t="s">
        <v>9870</v>
      </c>
      <c r="E2984">
        <v>1</v>
      </c>
    </row>
    <row r="2985" spans="1:5" x14ac:dyDescent="0.25">
      <c r="A2985" t="s">
        <v>12847</v>
      </c>
      <c r="B2985" t="s">
        <v>75</v>
      </c>
      <c r="C2985" t="s">
        <v>181</v>
      </c>
      <c r="D2985" t="s">
        <v>9872</v>
      </c>
      <c r="E2985">
        <v>4</v>
      </c>
    </row>
    <row r="2986" spans="1:5" x14ac:dyDescent="0.25">
      <c r="A2986" t="s">
        <v>12848</v>
      </c>
      <c r="B2986" t="s">
        <v>75</v>
      </c>
      <c r="C2986" t="s">
        <v>181</v>
      </c>
      <c r="D2986" t="s">
        <v>9874</v>
      </c>
      <c r="E2986">
        <v>86</v>
      </c>
    </row>
    <row r="2987" spans="1:5" x14ac:dyDescent="0.25">
      <c r="A2987" t="s">
        <v>12849</v>
      </c>
      <c r="B2987" t="s">
        <v>75</v>
      </c>
      <c r="C2987" t="s">
        <v>181</v>
      </c>
      <c r="D2987" t="s">
        <v>9886</v>
      </c>
      <c r="E2987">
        <v>96</v>
      </c>
    </row>
    <row r="2988" spans="1:5" x14ac:dyDescent="0.25">
      <c r="A2988" t="s">
        <v>12850</v>
      </c>
      <c r="B2988" t="s">
        <v>75</v>
      </c>
      <c r="C2988" t="s">
        <v>181</v>
      </c>
      <c r="D2988" t="s">
        <v>9888</v>
      </c>
      <c r="E2988">
        <v>279</v>
      </c>
    </row>
    <row r="2989" spans="1:5" x14ac:dyDescent="0.25">
      <c r="A2989" t="s">
        <v>12851</v>
      </c>
      <c r="B2989" t="s">
        <v>75</v>
      </c>
      <c r="C2989" t="s">
        <v>181</v>
      </c>
      <c r="D2989" t="s">
        <v>9892</v>
      </c>
      <c r="E2989">
        <v>2</v>
      </c>
    </row>
    <row r="2990" spans="1:5" x14ac:dyDescent="0.25">
      <c r="A2990" t="s">
        <v>12852</v>
      </c>
      <c r="B2990" t="s">
        <v>75</v>
      </c>
      <c r="C2990" t="s">
        <v>181</v>
      </c>
      <c r="D2990" t="s">
        <v>9894</v>
      </c>
      <c r="E2990">
        <v>1</v>
      </c>
    </row>
    <row r="2991" spans="1:5" x14ac:dyDescent="0.25">
      <c r="A2991" t="s">
        <v>12853</v>
      </c>
      <c r="B2991" t="s">
        <v>75</v>
      </c>
      <c r="C2991" t="s">
        <v>181</v>
      </c>
      <c r="D2991" t="s">
        <v>9906</v>
      </c>
      <c r="E2991">
        <v>1</v>
      </c>
    </row>
    <row r="2992" spans="1:5" x14ac:dyDescent="0.25">
      <c r="A2992" t="s">
        <v>12854</v>
      </c>
      <c r="B2992" t="s">
        <v>75</v>
      </c>
      <c r="C2992" t="s">
        <v>181</v>
      </c>
      <c r="D2992" t="s">
        <v>9910</v>
      </c>
      <c r="E2992">
        <v>1</v>
      </c>
    </row>
    <row r="2993" spans="1:5" x14ac:dyDescent="0.25">
      <c r="A2993" t="s">
        <v>12855</v>
      </c>
      <c r="B2993" t="s">
        <v>75</v>
      </c>
      <c r="C2993" t="s">
        <v>181</v>
      </c>
      <c r="D2993" t="s">
        <v>9912</v>
      </c>
      <c r="E2993">
        <v>1</v>
      </c>
    </row>
    <row r="2994" spans="1:5" x14ac:dyDescent="0.25">
      <c r="A2994" t="s">
        <v>12856</v>
      </c>
      <c r="B2994" t="s">
        <v>75</v>
      </c>
      <c r="C2994" t="s">
        <v>181</v>
      </c>
      <c r="D2994" t="s">
        <v>9914</v>
      </c>
      <c r="E2994">
        <v>2</v>
      </c>
    </row>
    <row r="2995" spans="1:5" x14ac:dyDescent="0.25">
      <c r="A2995" t="s">
        <v>12857</v>
      </c>
      <c r="B2995" t="s">
        <v>75</v>
      </c>
      <c r="C2995" t="s">
        <v>181</v>
      </c>
      <c r="D2995" t="s">
        <v>9918</v>
      </c>
      <c r="E2995">
        <v>1</v>
      </c>
    </row>
    <row r="2996" spans="1:5" x14ac:dyDescent="0.25">
      <c r="A2996" t="s">
        <v>12858</v>
      </c>
      <c r="B2996" t="s">
        <v>75</v>
      </c>
      <c r="C2996" t="s">
        <v>181</v>
      </c>
      <c r="D2996" t="s">
        <v>9926</v>
      </c>
      <c r="E2996">
        <v>3</v>
      </c>
    </row>
    <row r="2997" spans="1:5" x14ac:dyDescent="0.25">
      <c r="A2997" t="s">
        <v>12859</v>
      </c>
      <c r="B2997" t="s">
        <v>75</v>
      </c>
      <c r="C2997" t="s">
        <v>182</v>
      </c>
      <c r="D2997" t="s">
        <v>9840</v>
      </c>
      <c r="E2997">
        <v>1</v>
      </c>
    </row>
    <row r="2998" spans="1:5" x14ac:dyDescent="0.25">
      <c r="A2998" t="s">
        <v>12860</v>
      </c>
      <c r="B2998" t="s">
        <v>75</v>
      </c>
      <c r="C2998" t="s">
        <v>182</v>
      </c>
      <c r="D2998" t="s">
        <v>9844</v>
      </c>
      <c r="E2998">
        <v>1</v>
      </c>
    </row>
    <row r="2999" spans="1:5" x14ac:dyDescent="0.25">
      <c r="A2999" t="s">
        <v>12861</v>
      </c>
      <c r="B2999" t="s">
        <v>75</v>
      </c>
      <c r="C2999" t="s">
        <v>182</v>
      </c>
      <c r="D2999" t="s">
        <v>9850</v>
      </c>
      <c r="E2999">
        <v>1</v>
      </c>
    </row>
    <row r="3000" spans="1:5" x14ac:dyDescent="0.25">
      <c r="A3000" t="s">
        <v>12862</v>
      </c>
      <c r="B3000" t="s">
        <v>75</v>
      </c>
      <c r="C3000" t="s">
        <v>182</v>
      </c>
      <c r="D3000" t="s">
        <v>9854</v>
      </c>
      <c r="E3000">
        <v>4</v>
      </c>
    </row>
    <row r="3001" spans="1:5" x14ac:dyDescent="0.25">
      <c r="A3001" t="s">
        <v>12863</v>
      </c>
      <c r="B3001" t="s">
        <v>75</v>
      </c>
      <c r="C3001" t="s">
        <v>182</v>
      </c>
      <c r="D3001" t="s">
        <v>9858</v>
      </c>
      <c r="E3001">
        <v>1</v>
      </c>
    </row>
    <row r="3002" spans="1:5" x14ac:dyDescent="0.25">
      <c r="A3002" t="s">
        <v>12864</v>
      </c>
      <c r="B3002" t="s">
        <v>75</v>
      </c>
      <c r="C3002" t="s">
        <v>182</v>
      </c>
      <c r="D3002" t="s">
        <v>9860</v>
      </c>
      <c r="E3002">
        <v>1</v>
      </c>
    </row>
    <row r="3003" spans="1:5" x14ac:dyDescent="0.25">
      <c r="A3003" t="s">
        <v>12865</v>
      </c>
      <c r="B3003" t="s">
        <v>75</v>
      </c>
      <c r="C3003" t="s">
        <v>182</v>
      </c>
      <c r="D3003" t="s">
        <v>9862</v>
      </c>
      <c r="E3003">
        <v>2</v>
      </c>
    </row>
    <row r="3004" spans="1:5" x14ac:dyDescent="0.25">
      <c r="A3004" t="s">
        <v>12866</v>
      </c>
      <c r="B3004" t="s">
        <v>75</v>
      </c>
      <c r="C3004" t="s">
        <v>182</v>
      </c>
      <c r="D3004" t="s">
        <v>9868</v>
      </c>
      <c r="E3004">
        <v>1</v>
      </c>
    </row>
    <row r="3005" spans="1:5" x14ac:dyDescent="0.25">
      <c r="A3005" t="s">
        <v>12867</v>
      </c>
      <c r="B3005" t="s">
        <v>75</v>
      </c>
      <c r="C3005" t="s">
        <v>182</v>
      </c>
      <c r="D3005" t="s">
        <v>9872</v>
      </c>
      <c r="E3005">
        <v>8</v>
      </c>
    </row>
    <row r="3006" spans="1:5" x14ac:dyDescent="0.25">
      <c r="A3006" t="s">
        <v>12868</v>
      </c>
      <c r="B3006" t="s">
        <v>75</v>
      </c>
      <c r="C3006" t="s">
        <v>182</v>
      </c>
      <c r="D3006" t="s">
        <v>9874</v>
      </c>
      <c r="E3006">
        <v>78</v>
      </c>
    </row>
    <row r="3007" spans="1:5" x14ac:dyDescent="0.25">
      <c r="A3007" t="s">
        <v>12869</v>
      </c>
      <c r="B3007" t="s">
        <v>75</v>
      </c>
      <c r="C3007" t="s">
        <v>182</v>
      </c>
      <c r="D3007" t="s">
        <v>9878</v>
      </c>
      <c r="E3007">
        <v>1</v>
      </c>
    </row>
    <row r="3008" spans="1:5" x14ac:dyDescent="0.25">
      <c r="A3008" t="s">
        <v>12870</v>
      </c>
      <c r="B3008" t="s">
        <v>75</v>
      </c>
      <c r="C3008" t="s">
        <v>182</v>
      </c>
      <c r="D3008" t="s">
        <v>9880</v>
      </c>
      <c r="E3008">
        <v>1</v>
      </c>
    </row>
    <row r="3009" spans="1:5" x14ac:dyDescent="0.25">
      <c r="A3009" t="s">
        <v>12871</v>
      </c>
      <c r="B3009" t="s">
        <v>75</v>
      </c>
      <c r="C3009" t="s">
        <v>182</v>
      </c>
      <c r="D3009" t="s">
        <v>9884</v>
      </c>
      <c r="E3009">
        <v>1</v>
      </c>
    </row>
    <row r="3010" spans="1:5" x14ac:dyDescent="0.25">
      <c r="A3010" t="s">
        <v>12872</v>
      </c>
      <c r="B3010" t="s">
        <v>75</v>
      </c>
      <c r="C3010" t="s">
        <v>182</v>
      </c>
      <c r="D3010" t="s">
        <v>9886</v>
      </c>
      <c r="E3010">
        <v>85</v>
      </c>
    </row>
    <row r="3011" spans="1:5" x14ac:dyDescent="0.25">
      <c r="A3011" t="s">
        <v>12873</v>
      </c>
      <c r="B3011" t="s">
        <v>75</v>
      </c>
      <c r="C3011" t="s">
        <v>182</v>
      </c>
      <c r="D3011" t="s">
        <v>9888</v>
      </c>
      <c r="E3011">
        <v>346</v>
      </c>
    </row>
    <row r="3012" spans="1:5" x14ac:dyDescent="0.25">
      <c r="A3012" t="s">
        <v>12874</v>
      </c>
      <c r="B3012" t="s">
        <v>75</v>
      </c>
      <c r="C3012" t="s">
        <v>182</v>
      </c>
      <c r="D3012" t="s">
        <v>9892</v>
      </c>
      <c r="E3012">
        <v>2</v>
      </c>
    </row>
    <row r="3013" spans="1:5" x14ac:dyDescent="0.25">
      <c r="A3013" t="s">
        <v>12875</v>
      </c>
      <c r="B3013" t="s">
        <v>75</v>
      </c>
      <c r="C3013" t="s">
        <v>182</v>
      </c>
      <c r="D3013" t="s">
        <v>9914</v>
      </c>
      <c r="E3013">
        <v>4</v>
      </c>
    </row>
    <row r="3014" spans="1:5" x14ac:dyDescent="0.25">
      <c r="A3014" t="s">
        <v>12876</v>
      </c>
      <c r="B3014" t="s">
        <v>75</v>
      </c>
      <c r="C3014" t="s">
        <v>182</v>
      </c>
      <c r="D3014" t="s">
        <v>9918</v>
      </c>
      <c r="E3014">
        <v>1</v>
      </c>
    </row>
    <row r="3015" spans="1:5" x14ac:dyDescent="0.25">
      <c r="A3015" t="s">
        <v>12877</v>
      </c>
      <c r="B3015" t="s">
        <v>75</v>
      </c>
      <c r="C3015" t="s">
        <v>182</v>
      </c>
      <c r="D3015" t="s">
        <v>9926</v>
      </c>
      <c r="E3015">
        <v>3</v>
      </c>
    </row>
    <row r="3016" spans="1:5" x14ac:dyDescent="0.25">
      <c r="A3016" t="s">
        <v>12878</v>
      </c>
      <c r="B3016" t="s">
        <v>75</v>
      </c>
      <c r="C3016" t="s">
        <v>183</v>
      </c>
      <c r="D3016" t="s">
        <v>9872</v>
      </c>
      <c r="E3016">
        <v>3</v>
      </c>
    </row>
    <row r="3017" spans="1:5" x14ac:dyDescent="0.25">
      <c r="A3017" t="s">
        <v>12879</v>
      </c>
      <c r="B3017" t="s">
        <v>75</v>
      </c>
      <c r="C3017" t="s">
        <v>183</v>
      </c>
      <c r="D3017" t="s">
        <v>9874</v>
      </c>
      <c r="E3017">
        <v>19</v>
      </c>
    </row>
    <row r="3018" spans="1:5" x14ac:dyDescent="0.25">
      <c r="A3018" t="s">
        <v>12880</v>
      </c>
      <c r="B3018" t="s">
        <v>75</v>
      </c>
      <c r="C3018" t="s">
        <v>183</v>
      </c>
      <c r="D3018" t="s">
        <v>9878</v>
      </c>
      <c r="E3018">
        <v>1</v>
      </c>
    </row>
    <row r="3019" spans="1:5" x14ac:dyDescent="0.25">
      <c r="A3019" t="s">
        <v>12881</v>
      </c>
      <c r="B3019" t="s">
        <v>75</v>
      </c>
      <c r="C3019" t="s">
        <v>183</v>
      </c>
      <c r="D3019" t="s">
        <v>9880</v>
      </c>
      <c r="E3019">
        <v>1</v>
      </c>
    </row>
    <row r="3020" spans="1:5" x14ac:dyDescent="0.25">
      <c r="A3020" t="s">
        <v>12882</v>
      </c>
      <c r="B3020" t="s">
        <v>75</v>
      </c>
      <c r="C3020" t="s">
        <v>183</v>
      </c>
      <c r="D3020" t="s">
        <v>9886</v>
      </c>
      <c r="E3020">
        <v>25</v>
      </c>
    </row>
    <row r="3021" spans="1:5" x14ac:dyDescent="0.25">
      <c r="A3021" t="s">
        <v>12883</v>
      </c>
      <c r="B3021" t="s">
        <v>75</v>
      </c>
      <c r="C3021" t="s">
        <v>183</v>
      </c>
      <c r="D3021" t="s">
        <v>9888</v>
      </c>
      <c r="E3021">
        <v>102</v>
      </c>
    </row>
    <row r="3022" spans="1:5" x14ac:dyDescent="0.25">
      <c r="A3022" t="s">
        <v>12884</v>
      </c>
      <c r="B3022" t="s">
        <v>75</v>
      </c>
      <c r="C3022" t="s">
        <v>183</v>
      </c>
      <c r="D3022" t="s">
        <v>9892</v>
      </c>
      <c r="E3022">
        <v>1</v>
      </c>
    </row>
    <row r="3023" spans="1:5" x14ac:dyDescent="0.25">
      <c r="A3023" t="s">
        <v>12885</v>
      </c>
      <c r="B3023" t="s">
        <v>75</v>
      </c>
      <c r="C3023" t="s">
        <v>183</v>
      </c>
      <c r="D3023" t="s">
        <v>9904</v>
      </c>
      <c r="E3023">
        <v>1</v>
      </c>
    </row>
    <row r="3024" spans="1:5" x14ac:dyDescent="0.25">
      <c r="A3024" t="s">
        <v>12886</v>
      </c>
      <c r="B3024" t="s">
        <v>75</v>
      </c>
      <c r="C3024" t="s">
        <v>183</v>
      </c>
      <c r="D3024" t="s">
        <v>9914</v>
      </c>
      <c r="E3024">
        <v>1</v>
      </c>
    </row>
    <row r="3025" spans="1:5" x14ac:dyDescent="0.25">
      <c r="A3025" t="s">
        <v>15769</v>
      </c>
      <c r="B3025" t="s">
        <v>75</v>
      </c>
      <c r="C3025" t="s">
        <v>260</v>
      </c>
      <c r="D3025" t="s">
        <v>9874</v>
      </c>
      <c r="E3025">
        <v>1</v>
      </c>
    </row>
    <row r="3026" spans="1:5" x14ac:dyDescent="0.25">
      <c r="A3026" t="s">
        <v>12887</v>
      </c>
      <c r="B3026" t="s">
        <v>75</v>
      </c>
      <c r="C3026" t="s">
        <v>260</v>
      </c>
      <c r="D3026" t="s">
        <v>9886</v>
      </c>
      <c r="E3026">
        <v>1</v>
      </c>
    </row>
    <row r="3027" spans="1:5" x14ac:dyDescent="0.25">
      <c r="A3027" t="s">
        <v>12888</v>
      </c>
      <c r="B3027" t="s">
        <v>75</v>
      </c>
      <c r="C3027" t="s">
        <v>260</v>
      </c>
      <c r="D3027" t="s">
        <v>9888</v>
      </c>
      <c r="E3027">
        <v>11</v>
      </c>
    </row>
    <row r="3028" spans="1:5" x14ac:dyDescent="0.25">
      <c r="A3028" t="s">
        <v>12889</v>
      </c>
      <c r="B3028" t="s">
        <v>75</v>
      </c>
      <c r="C3028" t="s">
        <v>184</v>
      </c>
      <c r="D3028" t="s">
        <v>9836</v>
      </c>
      <c r="E3028">
        <v>1</v>
      </c>
    </row>
    <row r="3029" spans="1:5" x14ac:dyDescent="0.25">
      <c r="A3029" t="s">
        <v>12890</v>
      </c>
      <c r="B3029" t="s">
        <v>75</v>
      </c>
      <c r="C3029" t="s">
        <v>184</v>
      </c>
      <c r="D3029" t="s">
        <v>9840</v>
      </c>
      <c r="E3029">
        <v>1</v>
      </c>
    </row>
    <row r="3030" spans="1:5" x14ac:dyDescent="0.25">
      <c r="A3030" t="s">
        <v>12891</v>
      </c>
      <c r="B3030" t="s">
        <v>75</v>
      </c>
      <c r="C3030" t="s">
        <v>184</v>
      </c>
      <c r="D3030" t="s">
        <v>9854</v>
      </c>
      <c r="E3030">
        <v>2</v>
      </c>
    </row>
    <row r="3031" spans="1:5" x14ac:dyDescent="0.25">
      <c r="A3031" t="s">
        <v>12892</v>
      </c>
      <c r="B3031" t="s">
        <v>75</v>
      </c>
      <c r="C3031" t="s">
        <v>184</v>
      </c>
      <c r="D3031" t="s">
        <v>9858</v>
      </c>
      <c r="E3031">
        <v>1</v>
      </c>
    </row>
    <row r="3032" spans="1:5" x14ac:dyDescent="0.25">
      <c r="A3032" t="s">
        <v>12893</v>
      </c>
      <c r="B3032" t="s">
        <v>75</v>
      </c>
      <c r="C3032" t="s">
        <v>184</v>
      </c>
      <c r="D3032" t="s">
        <v>9872</v>
      </c>
      <c r="E3032">
        <v>2</v>
      </c>
    </row>
    <row r="3033" spans="1:5" x14ac:dyDescent="0.25">
      <c r="A3033" t="s">
        <v>12894</v>
      </c>
      <c r="B3033" t="s">
        <v>75</v>
      </c>
      <c r="C3033" t="s">
        <v>184</v>
      </c>
      <c r="D3033" t="s">
        <v>9874</v>
      </c>
      <c r="E3033">
        <v>19</v>
      </c>
    </row>
    <row r="3034" spans="1:5" x14ac:dyDescent="0.25">
      <c r="A3034" t="s">
        <v>12895</v>
      </c>
      <c r="B3034" t="s">
        <v>75</v>
      </c>
      <c r="C3034" t="s">
        <v>184</v>
      </c>
      <c r="D3034" t="s">
        <v>9880</v>
      </c>
      <c r="E3034">
        <v>2</v>
      </c>
    </row>
    <row r="3035" spans="1:5" x14ac:dyDescent="0.25">
      <c r="A3035" t="s">
        <v>12896</v>
      </c>
      <c r="B3035" t="s">
        <v>75</v>
      </c>
      <c r="C3035" t="s">
        <v>184</v>
      </c>
      <c r="D3035" t="s">
        <v>9886</v>
      </c>
      <c r="E3035">
        <v>21</v>
      </c>
    </row>
    <row r="3036" spans="1:5" x14ac:dyDescent="0.25">
      <c r="A3036" t="s">
        <v>12897</v>
      </c>
      <c r="B3036" t="s">
        <v>75</v>
      </c>
      <c r="C3036" t="s">
        <v>184</v>
      </c>
      <c r="D3036" t="s">
        <v>9888</v>
      </c>
      <c r="E3036">
        <v>87</v>
      </c>
    </row>
    <row r="3037" spans="1:5" x14ac:dyDescent="0.25">
      <c r="A3037" t="s">
        <v>12898</v>
      </c>
      <c r="B3037" t="s">
        <v>75</v>
      </c>
      <c r="C3037" t="s">
        <v>184</v>
      </c>
      <c r="D3037" t="s">
        <v>9892</v>
      </c>
      <c r="E3037">
        <v>2</v>
      </c>
    </row>
    <row r="3038" spans="1:5" x14ac:dyDescent="0.25">
      <c r="A3038" t="s">
        <v>12899</v>
      </c>
      <c r="B3038" t="s">
        <v>75</v>
      </c>
      <c r="C3038" t="s">
        <v>184</v>
      </c>
      <c r="D3038" t="s">
        <v>9906</v>
      </c>
      <c r="E3038">
        <v>1</v>
      </c>
    </row>
    <row r="3039" spans="1:5" x14ac:dyDescent="0.25">
      <c r="A3039" t="s">
        <v>12900</v>
      </c>
      <c r="B3039" t="s">
        <v>75</v>
      </c>
      <c r="C3039" t="s">
        <v>184</v>
      </c>
      <c r="D3039" t="s">
        <v>9910</v>
      </c>
      <c r="E3039">
        <v>1</v>
      </c>
    </row>
    <row r="3040" spans="1:5" x14ac:dyDescent="0.25">
      <c r="A3040" t="s">
        <v>12901</v>
      </c>
      <c r="B3040" t="s">
        <v>75</v>
      </c>
      <c r="C3040" t="s">
        <v>184</v>
      </c>
      <c r="D3040" t="s">
        <v>9914</v>
      </c>
      <c r="E3040">
        <v>2</v>
      </c>
    </row>
    <row r="3041" spans="1:5" x14ac:dyDescent="0.25">
      <c r="A3041" t="s">
        <v>12902</v>
      </c>
      <c r="B3041" t="s">
        <v>75</v>
      </c>
      <c r="C3041" t="s">
        <v>184</v>
      </c>
      <c r="D3041" t="s">
        <v>9916</v>
      </c>
      <c r="E3041">
        <v>1</v>
      </c>
    </row>
    <row r="3042" spans="1:5" x14ac:dyDescent="0.25">
      <c r="A3042" t="s">
        <v>12903</v>
      </c>
      <c r="B3042" t="s">
        <v>75</v>
      </c>
      <c r="C3042" t="s">
        <v>185</v>
      </c>
      <c r="D3042" t="s">
        <v>9854</v>
      </c>
      <c r="E3042">
        <v>1</v>
      </c>
    </row>
    <row r="3043" spans="1:5" x14ac:dyDescent="0.25">
      <c r="A3043" t="s">
        <v>12904</v>
      </c>
      <c r="B3043" t="s">
        <v>75</v>
      </c>
      <c r="C3043" t="s">
        <v>185</v>
      </c>
      <c r="D3043" t="s">
        <v>9872</v>
      </c>
      <c r="E3043">
        <v>4</v>
      </c>
    </row>
    <row r="3044" spans="1:5" x14ac:dyDescent="0.25">
      <c r="A3044" t="s">
        <v>12905</v>
      </c>
      <c r="B3044" t="s">
        <v>75</v>
      </c>
      <c r="C3044" t="s">
        <v>185</v>
      </c>
      <c r="D3044" t="s">
        <v>9874</v>
      </c>
      <c r="E3044">
        <v>63</v>
      </c>
    </row>
    <row r="3045" spans="1:5" x14ac:dyDescent="0.25">
      <c r="A3045" t="s">
        <v>12906</v>
      </c>
      <c r="B3045" t="s">
        <v>75</v>
      </c>
      <c r="C3045" t="s">
        <v>185</v>
      </c>
      <c r="D3045" t="s">
        <v>9886</v>
      </c>
      <c r="E3045">
        <v>67</v>
      </c>
    </row>
    <row r="3046" spans="1:5" x14ac:dyDescent="0.25">
      <c r="A3046" t="s">
        <v>12907</v>
      </c>
      <c r="B3046" t="s">
        <v>75</v>
      </c>
      <c r="C3046" t="s">
        <v>185</v>
      </c>
      <c r="D3046" t="s">
        <v>9888</v>
      </c>
      <c r="E3046">
        <v>322</v>
      </c>
    </row>
    <row r="3047" spans="1:5" x14ac:dyDescent="0.25">
      <c r="A3047" t="s">
        <v>12908</v>
      </c>
      <c r="B3047" t="s">
        <v>75</v>
      </c>
      <c r="C3047" t="s">
        <v>185</v>
      </c>
      <c r="D3047" t="s">
        <v>9892</v>
      </c>
      <c r="E3047">
        <v>1</v>
      </c>
    </row>
    <row r="3048" spans="1:5" x14ac:dyDescent="0.25">
      <c r="A3048" t="s">
        <v>12909</v>
      </c>
      <c r="B3048" t="s">
        <v>75</v>
      </c>
      <c r="C3048" t="s">
        <v>185</v>
      </c>
      <c r="D3048" t="s">
        <v>9902</v>
      </c>
      <c r="E3048">
        <v>1</v>
      </c>
    </row>
    <row r="3049" spans="1:5" x14ac:dyDescent="0.25">
      <c r="A3049" t="s">
        <v>12910</v>
      </c>
      <c r="B3049" t="s">
        <v>75</v>
      </c>
      <c r="C3049" t="s">
        <v>185</v>
      </c>
      <c r="D3049" t="s">
        <v>9910</v>
      </c>
      <c r="E3049">
        <v>1</v>
      </c>
    </row>
    <row r="3050" spans="1:5" x14ac:dyDescent="0.25">
      <c r="A3050" t="s">
        <v>12911</v>
      </c>
      <c r="B3050" t="s">
        <v>75</v>
      </c>
      <c r="C3050" t="s">
        <v>185</v>
      </c>
      <c r="D3050" t="s">
        <v>9914</v>
      </c>
      <c r="E3050">
        <v>2</v>
      </c>
    </row>
    <row r="3051" spans="1:5" x14ac:dyDescent="0.25">
      <c r="A3051" t="s">
        <v>12912</v>
      </c>
      <c r="B3051" t="s">
        <v>75</v>
      </c>
      <c r="C3051" t="s">
        <v>185</v>
      </c>
      <c r="D3051" t="s">
        <v>9926</v>
      </c>
      <c r="E3051">
        <v>1</v>
      </c>
    </row>
    <row r="3052" spans="1:5" x14ac:dyDescent="0.25">
      <c r="A3052" t="s">
        <v>12913</v>
      </c>
      <c r="B3052" t="s">
        <v>75</v>
      </c>
      <c r="C3052" t="s">
        <v>184</v>
      </c>
      <c r="D3052" t="s">
        <v>9926</v>
      </c>
      <c r="E3052">
        <v>2</v>
      </c>
    </row>
    <row r="3053" spans="1:5" x14ac:dyDescent="0.25">
      <c r="A3053" t="s">
        <v>12914</v>
      </c>
      <c r="B3053" t="s">
        <v>75</v>
      </c>
      <c r="C3053" t="s">
        <v>186</v>
      </c>
      <c r="D3053" t="s">
        <v>9854</v>
      </c>
      <c r="E3053">
        <v>1</v>
      </c>
    </row>
    <row r="3054" spans="1:5" x14ac:dyDescent="0.25">
      <c r="A3054" t="s">
        <v>12915</v>
      </c>
      <c r="B3054" t="s">
        <v>75</v>
      </c>
      <c r="C3054" t="s">
        <v>186</v>
      </c>
      <c r="D3054" t="s">
        <v>9862</v>
      </c>
      <c r="E3054">
        <v>1</v>
      </c>
    </row>
    <row r="3055" spans="1:5" x14ac:dyDescent="0.25">
      <c r="A3055" t="s">
        <v>12916</v>
      </c>
      <c r="B3055" t="s">
        <v>75</v>
      </c>
      <c r="C3055" t="s">
        <v>186</v>
      </c>
      <c r="D3055" t="s">
        <v>9866</v>
      </c>
      <c r="E3055">
        <v>1</v>
      </c>
    </row>
    <row r="3056" spans="1:5" x14ac:dyDescent="0.25">
      <c r="A3056" t="s">
        <v>12917</v>
      </c>
      <c r="B3056" t="s">
        <v>75</v>
      </c>
      <c r="C3056" t="s">
        <v>186</v>
      </c>
      <c r="D3056" t="s">
        <v>9872</v>
      </c>
      <c r="E3056">
        <v>2</v>
      </c>
    </row>
    <row r="3057" spans="1:5" x14ac:dyDescent="0.25">
      <c r="A3057" t="s">
        <v>12918</v>
      </c>
      <c r="B3057" t="s">
        <v>75</v>
      </c>
      <c r="C3057" t="s">
        <v>186</v>
      </c>
      <c r="D3057" t="s">
        <v>9874</v>
      </c>
      <c r="E3057">
        <v>35</v>
      </c>
    </row>
    <row r="3058" spans="1:5" x14ac:dyDescent="0.25">
      <c r="A3058" t="s">
        <v>12919</v>
      </c>
      <c r="B3058" t="s">
        <v>75</v>
      </c>
      <c r="C3058" t="s">
        <v>186</v>
      </c>
      <c r="D3058" t="s">
        <v>9886</v>
      </c>
      <c r="E3058">
        <v>36</v>
      </c>
    </row>
    <row r="3059" spans="1:5" x14ac:dyDescent="0.25">
      <c r="A3059" t="s">
        <v>12920</v>
      </c>
      <c r="B3059" t="s">
        <v>75</v>
      </c>
      <c r="C3059" t="s">
        <v>186</v>
      </c>
      <c r="D3059" t="s">
        <v>9888</v>
      </c>
      <c r="E3059">
        <v>108</v>
      </c>
    </row>
    <row r="3060" spans="1:5" x14ac:dyDescent="0.25">
      <c r="A3060" t="s">
        <v>12921</v>
      </c>
      <c r="B3060" t="s">
        <v>75</v>
      </c>
      <c r="C3060" t="s">
        <v>186</v>
      </c>
      <c r="D3060" t="s">
        <v>9902</v>
      </c>
      <c r="E3060">
        <v>1</v>
      </c>
    </row>
    <row r="3061" spans="1:5" x14ac:dyDescent="0.25">
      <c r="A3061" t="s">
        <v>12922</v>
      </c>
      <c r="B3061" t="s">
        <v>75</v>
      </c>
      <c r="C3061" t="s">
        <v>186</v>
      </c>
      <c r="D3061" t="s">
        <v>9926</v>
      </c>
      <c r="E3061">
        <v>1</v>
      </c>
    </row>
    <row r="3062" spans="1:5" x14ac:dyDescent="0.25">
      <c r="A3062" t="s">
        <v>12923</v>
      </c>
      <c r="B3062" t="s">
        <v>75</v>
      </c>
      <c r="C3062" t="s">
        <v>187</v>
      </c>
      <c r="D3062" t="s">
        <v>9840</v>
      </c>
      <c r="E3062">
        <v>1</v>
      </c>
    </row>
    <row r="3063" spans="1:5" x14ac:dyDescent="0.25">
      <c r="A3063" t="s">
        <v>12924</v>
      </c>
      <c r="B3063" t="s">
        <v>75</v>
      </c>
      <c r="C3063" t="s">
        <v>187</v>
      </c>
      <c r="D3063" t="s">
        <v>9854</v>
      </c>
      <c r="E3063">
        <v>1</v>
      </c>
    </row>
    <row r="3064" spans="1:5" x14ac:dyDescent="0.25">
      <c r="A3064" t="s">
        <v>12925</v>
      </c>
      <c r="B3064" t="s">
        <v>75</v>
      </c>
      <c r="C3064" t="s">
        <v>187</v>
      </c>
      <c r="D3064" t="s">
        <v>9872</v>
      </c>
      <c r="E3064">
        <v>6</v>
      </c>
    </row>
    <row r="3065" spans="1:5" x14ac:dyDescent="0.25">
      <c r="A3065" t="s">
        <v>12926</v>
      </c>
      <c r="B3065" t="s">
        <v>75</v>
      </c>
      <c r="C3065" t="s">
        <v>187</v>
      </c>
      <c r="D3065" t="s">
        <v>9874</v>
      </c>
      <c r="E3065">
        <v>78</v>
      </c>
    </row>
    <row r="3066" spans="1:5" x14ac:dyDescent="0.25">
      <c r="A3066" t="s">
        <v>12927</v>
      </c>
      <c r="B3066" t="s">
        <v>75</v>
      </c>
      <c r="C3066" t="s">
        <v>187</v>
      </c>
      <c r="D3066" t="s">
        <v>9880</v>
      </c>
      <c r="E3066">
        <v>1</v>
      </c>
    </row>
    <row r="3067" spans="1:5" x14ac:dyDescent="0.25">
      <c r="A3067" t="s">
        <v>12928</v>
      </c>
      <c r="B3067" t="s">
        <v>75</v>
      </c>
      <c r="C3067" t="s">
        <v>187</v>
      </c>
      <c r="D3067" t="s">
        <v>9886</v>
      </c>
      <c r="E3067">
        <v>83</v>
      </c>
    </row>
    <row r="3068" spans="1:5" x14ac:dyDescent="0.25">
      <c r="A3068" t="s">
        <v>12929</v>
      </c>
      <c r="B3068" t="s">
        <v>75</v>
      </c>
      <c r="C3068" t="s">
        <v>187</v>
      </c>
      <c r="D3068" t="s">
        <v>9888</v>
      </c>
      <c r="E3068">
        <v>323</v>
      </c>
    </row>
    <row r="3069" spans="1:5" x14ac:dyDescent="0.25">
      <c r="A3069" t="s">
        <v>12930</v>
      </c>
      <c r="B3069" t="s">
        <v>75</v>
      </c>
      <c r="C3069" t="s">
        <v>187</v>
      </c>
      <c r="D3069" t="s">
        <v>9892</v>
      </c>
      <c r="E3069">
        <v>2</v>
      </c>
    </row>
    <row r="3070" spans="1:5" x14ac:dyDescent="0.25">
      <c r="A3070" t="s">
        <v>12931</v>
      </c>
      <c r="B3070" t="s">
        <v>75</v>
      </c>
      <c r="C3070" t="s">
        <v>187</v>
      </c>
      <c r="D3070" t="s">
        <v>9906</v>
      </c>
      <c r="E3070">
        <v>1</v>
      </c>
    </row>
    <row r="3071" spans="1:5" x14ac:dyDescent="0.25">
      <c r="A3071" t="s">
        <v>12932</v>
      </c>
      <c r="B3071" t="s">
        <v>75</v>
      </c>
      <c r="C3071" t="s">
        <v>187</v>
      </c>
      <c r="D3071" t="s">
        <v>9918</v>
      </c>
      <c r="E3071">
        <v>1</v>
      </c>
    </row>
    <row r="3072" spans="1:5" x14ac:dyDescent="0.25">
      <c r="A3072" t="s">
        <v>12933</v>
      </c>
      <c r="B3072" t="s">
        <v>75</v>
      </c>
      <c r="C3072" t="s">
        <v>187</v>
      </c>
      <c r="D3072" t="s">
        <v>9926</v>
      </c>
      <c r="E3072">
        <v>5</v>
      </c>
    </row>
    <row r="3073" spans="1:5" x14ac:dyDescent="0.25">
      <c r="A3073" t="s">
        <v>12934</v>
      </c>
      <c r="B3073" t="s">
        <v>75</v>
      </c>
      <c r="C3073" t="s">
        <v>188</v>
      </c>
      <c r="D3073" t="s">
        <v>9844</v>
      </c>
      <c r="E3073">
        <v>1</v>
      </c>
    </row>
    <row r="3074" spans="1:5" x14ac:dyDescent="0.25">
      <c r="A3074" t="s">
        <v>12935</v>
      </c>
      <c r="B3074" t="s">
        <v>75</v>
      </c>
      <c r="C3074" t="s">
        <v>188</v>
      </c>
      <c r="D3074" t="s">
        <v>9854</v>
      </c>
      <c r="E3074">
        <v>1</v>
      </c>
    </row>
    <row r="3075" spans="1:5" x14ac:dyDescent="0.25">
      <c r="A3075" t="s">
        <v>12936</v>
      </c>
      <c r="B3075" t="s">
        <v>75</v>
      </c>
      <c r="C3075" t="s">
        <v>188</v>
      </c>
      <c r="D3075" t="s">
        <v>9860</v>
      </c>
      <c r="E3075">
        <v>1</v>
      </c>
    </row>
    <row r="3076" spans="1:5" x14ac:dyDescent="0.25">
      <c r="A3076" t="s">
        <v>12937</v>
      </c>
      <c r="B3076" t="s">
        <v>75</v>
      </c>
      <c r="C3076" t="s">
        <v>188</v>
      </c>
      <c r="D3076" t="s">
        <v>9862</v>
      </c>
      <c r="E3076">
        <v>1</v>
      </c>
    </row>
    <row r="3077" spans="1:5" x14ac:dyDescent="0.25">
      <c r="A3077" t="s">
        <v>12938</v>
      </c>
      <c r="B3077" t="s">
        <v>75</v>
      </c>
      <c r="C3077" t="s">
        <v>188</v>
      </c>
      <c r="D3077" t="s">
        <v>9872</v>
      </c>
      <c r="E3077">
        <v>5</v>
      </c>
    </row>
    <row r="3078" spans="1:5" x14ac:dyDescent="0.25">
      <c r="A3078" t="s">
        <v>12939</v>
      </c>
      <c r="B3078" t="s">
        <v>75</v>
      </c>
      <c r="C3078" t="s">
        <v>188</v>
      </c>
      <c r="D3078" t="s">
        <v>9874</v>
      </c>
      <c r="E3078">
        <v>24</v>
      </c>
    </row>
    <row r="3079" spans="1:5" x14ac:dyDescent="0.25">
      <c r="A3079" t="s">
        <v>12940</v>
      </c>
      <c r="B3079" t="s">
        <v>75</v>
      </c>
      <c r="C3079" t="s">
        <v>188</v>
      </c>
      <c r="D3079" t="s">
        <v>9884</v>
      </c>
      <c r="E3079">
        <v>1</v>
      </c>
    </row>
    <row r="3080" spans="1:5" x14ac:dyDescent="0.25">
      <c r="A3080" t="s">
        <v>12941</v>
      </c>
      <c r="B3080" t="s">
        <v>75</v>
      </c>
      <c r="C3080" t="s">
        <v>188</v>
      </c>
      <c r="D3080" t="s">
        <v>9886</v>
      </c>
      <c r="E3080">
        <v>30</v>
      </c>
    </row>
    <row r="3081" spans="1:5" x14ac:dyDescent="0.25">
      <c r="A3081" t="s">
        <v>12942</v>
      </c>
      <c r="B3081" t="s">
        <v>75</v>
      </c>
      <c r="C3081" t="s">
        <v>188</v>
      </c>
      <c r="D3081" t="s">
        <v>9888</v>
      </c>
      <c r="E3081">
        <v>107</v>
      </c>
    </row>
    <row r="3082" spans="1:5" x14ac:dyDescent="0.25">
      <c r="A3082" t="s">
        <v>12943</v>
      </c>
      <c r="B3082" t="s">
        <v>75</v>
      </c>
      <c r="C3082" t="s">
        <v>188</v>
      </c>
      <c r="D3082" t="s">
        <v>9892</v>
      </c>
      <c r="E3082">
        <v>2</v>
      </c>
    </row>
    <row r="3083" spans="1:5" x14ac:dyDescent="0.25">
      <c r="A3083" t="s">
        <v>12944</v>
      </c>
      <c r="B3083" t="s">
        <v>75</v>
      </c>
      <c r="C3083" t="s">
        <v>188</v>
      </c>
      <c r="D3083" t="s">
        <v>9918</v>
      </c>
      <c r="E3083">
        <v>1</v>
      </c>
    </row>
    <row r="3084" spans="1:5" x14ac:dyDescent="0.25">
      <c r="A3084" t="s">
        <v>12945</v>
      </c>
      <c r="B3084" t="s">
        <v>75</v>
      </c>
      <c r="C3084" t="s">
        <v>188</v>
      </c>
      <c r="D3084" t="s">
        <v>9926</v>
      </c>
      <c r="E3084">
        <v>2</v>
      </c>
    </row>
    <row r="3085" spans="1:5" x14ac:dyDescent="0.25">
      <c r="A3085" t="s">
        <v>12946</v>
      </c>
      <c r="B3085" t="s">
        <v>75</v>
      </c>
      <c r="C3085" t="s">
        <v>189</v>
      </c>
      <c r="D3085" t="s">
        <v>9872</v>
      </c>
      <c r="E3085">
        <v>1</v>
      </c>
    </row>
    <row r="3086" spans="1:5" x14ac:dyDescent="0.25">
      <c r="A3086" t="s">
        <v>12947</v>
      </c>
      <c r="B3086" t="s">
        <v>75</v>
      </c>
      <c r="C3086" t="s">
        <v>189</v>
      </c>
      <c r="D3086" t="s">
        <v>9874</v>
      </c>
      <c r="E3086">
        <v>19</v>
      </c>
    </row>
    <row r="3087" spans="1:5" x14ac:dyDescent="0.25">
      <c r="A3087" t="s">
        <v>12948</v>
      </c>
      <c r="B3087" t="s">
        <v>75</v>
      </c>
      <c r="C3087" t="s">
        <v>189</v>
      </c>
      <c r="D3087" t="s">
        <v>9886</v>
      </c>
      <c r="E3087">
        <v>23</v>
      </c>
    </row>
    <row r="3088" spans="1:5" x14ac:dyDescent="0.25">
      <c r="A3088" t="s">
        <v>12949</v>
      </c>
      <c r="B3088" t="s">
        <v>75</v>
      </c>
      <c r="C3088" t="s">
        <v>189</v>
      </c>
      <c r="D3088" t="s">
        <v>9888</v>
      </c>
      <c r="E3088">
        <v>90</v>
      </c>
    </row>
    <row r="3089" spans="1:5" x14ac:dyDescent="0.25">
      <c r="A3089" t="s">
        <v>12950</v>
      </c>
      <c r="B3089" t="s">
        <v>75</v>
      </c>
      <c r="C3089" t="s">
        <v>189</v>
      </c>
      <c r="D3089" t="s">
        <v>9912</v>
      </c>
      <c r="E3089">
        <v>1</v>
      </c>
    </row>
    <row r="3090" spans="1:5" x14ac:dyDescent="0.25">
      <c r="A3090" t="s">
        <v>12951</v>
      </c>
      <c r="B3090" t="s">
        <v>75</v>
      </c>
      <c r="C3090" t="s">
        <v>189</v>
      </c>
      <c r="D3090" t="s">
        <v>9914</v>
      </c>
      <c r="E3090">
        <v>1</v>
      </c>
    </row>
    <row r="3091" spans="1:5" x14ac:dyDescent="0.25">
      <c r="A3091" t="s">
        <v>12952</v>
      </c>
      <c r="B3091" t="s">
        <v>75</v>
      </c>
      <c r="C3091" t="s">
        <v>190</v>
      </c>
      <c r="D3091" t="s">
        <v>9860</v>
      </c>
      <c r="E3091">
        <v>1</v>
      </c>
    </row>
    <row r="3092" spans="1:5" x14ac:dyDescent="0.25">
      <c r="A3092" t="s">
        <v>12953</v>
      </c>
      <c r="B3092" t="s">
        <v>75</v>
      </c>
      <c r="C3092" t="s">
        <v>190</v>
      </c>
      <c r="D3092" t="s">
        <v>9862</v>
      </c>
      <c r="E3092">
        <v>1</v>
      </c>
    </row>
    <row r="3093" spans="1:5" x14ac:dyDescent="0.25">
      <c r="A3093" t="s">
        <v>12954</v>
      </c>
      <c r="B3093" t="s">
        <v>75</v>
      </c>
      <c r="C3093" t="s">
        <v>190</v>
      </c>
      <c r="D3093" t="s">
        <v>9872</v>
      </c>
      <c r="E3093">
        <v>1</v>
      </c>
    </row>
    <row r="3094" spans="1:5" x14ac:dyDescent="0.25">
      <c r="A3094" t="s">
        <v>12955</v>
      </c>
      <c r="B3094" t="s">
        <v>75</v>
      </c>
      <c r="C3094" t="s">
        <v>190</v>
      </c>
      <c r="D3094" t="s">
        <v>9874</v>
      </c>
      <c r="E3094">
        <v>33</v>
      </c>
    </row>
    <row r="3095" spans="1:5" x14ac:dyDescent="0.25">
      <c r="A3095" t="s">
        <v>12956</v>
      </c>
      <c r="B3095" t="s">
        <v>75</v>
      </c>
      <c r="C3095" t="s">
        <v>190</v>
      </c>
      <c r="D3095" t="s">
        <v>9886</v>
      </c>
      <c r="E3095">
        <v>34</v>
      </c>
    </row>
    <row r="3096" spans="1:5" x14ac:dyDescent="0.25">
      <c r="A3096" t="s">
        <v>12957</v>
      </c>
      <c r="B3096" t="s">
        <v>75</v>
      </c>
      <c r="C3096" t="s">
        <v>190</v>
      </c>
      <c r="D3096" t="s">
        <v>9888</v>
      </c>
      <c r="E3096">
        <v>91</v>
      </c>
    </row>
    <row r="3097" spans="1:5" x14ac:dyDescent="0.25">
      <c r="A3097" t="s">
        <v>12958</v>
      </c>
      <c r="B3097" t="s">
        <v>75</v>
      </c>
      <c r="C3097" t="s">
        <v>190</v>
      </c>
      <c r="D3097" t="s">
        <v>9926</v>
      </c>
      <c r="E3097">
        <v>1</v>
      </c>
    </row>
    <row r="3098" spans="1:5" x14ac:dyDescent="0.25">
      <c r="A3098" t="s">
        <v>12959</v>
      </c>
      <c r="B3098" t="s">
        <v>75</v>
      </c>
      <c r="C3098" t="s">
        <v>191</v>
      </c>
      <c r="D3098" t="s">
        <v>9854</v>
      </c>
      <c r="E3098">
        <v>1</v>
      </c>
    </row>
    <row r="3099" spans="1:5" x14ac:dyDescent="0.25">
      <c r="A3099" t="s">
        <v>12960</v>
      </c>
      <c r="B3099" t="s">
        <v>75</v>
      </c>
      <c r="C3099" t="s">
        <v>191</v>
      </c>
      <c r="D3099" t="s">
        <v>9872</v>
      </c>
      <c r="E3099">
        <v>1</v>
      </c>
    </row>
    <row r="3100" spans="1:5" x14ac:dyDescent="0.25">
      <c r="A3100" t="s">
        <v>12961</v>
      </c>
      <c r="B3100" t="s">
        <v>75</v>
      </c>
      <c r="C3100" t="s">
        <v>191</v>
      </c>
      <c r="D3100" t="s">
        <v>9874</v>
      </c>
      <c r="E3100">
        <v>21</v>
      </c>
    </row>
    <row r="3101" spans="1:5" x14ac:dyDescent="0.25">
      <c r="A3101" t="s">
        <v>12962</v>
      </c>
      <c r="B3101" t="s">
        <v>75</v>
      </c>
      <c r="C3101" t="s">
        <v>191</v>
      </c>
      <c r="D3101" t="s">
        <v>9880</v>
      </c>
      <c r="E3101">
        <v>1</v>
      </c>
    </row>
    <row r="3102" spans="1:5" x14ac:dyDescent="0.25">
      <c r="A3102" t="s">
        <v>12963</v>
      </c>
      <c r="B3102" t="s">
        <v>75</v>
      </c>
      <c r="C3102" t="s">
        <v>191</v>
      </c>
      <c r="D3102" t="s">
        <v>9886</v>
      </c>
      <c r="E3102">
        <v>22</v>
      </c>
    </row>
    <row r="3103" spans="1:5" x14ac:dyDescent="0.25">
      <c r="A3103" t="s">
        <v>12964</v>
      </c>
      <c r="B3103" t="s">
        <v>75</v>
      </c>
      <c r="C3103" t="s">
        <v>191</v>
      </c>
      <c r="D3103" t="s">
        <v>9888</v>
      </c>
      <c r="E3103">
        <v>79</v>
      </c>
    </row>
    <row r="3104" spans="1:5" x14ac:dyDescent="0.25">
      <c r="A3104" t="s">
        <v>12965</v>
      </c>
      <c r="B3104" t="s">
        <v>75</v>
      </c>
      <c r="C3104" t="s">
        <v>192</v>
      </c>
      <c r="D3104" t="s">
        <v>9840</v>
      </c>
      <c r="E3104">
        <v>1</v>
      </c>
    </row>
    <row r="3105" spans="1:5" x14ac:dyDescent="0.25">
      <c r="A3105" t="s">
        <v>12966</v>
      </c>
      <c r="B3105" t="s">
        <v>75</v>
      </c>
      <c r="C3105" t="s">
        <v>192</v>
      </c>
      <c r="D3105" t="s">
        <v>9854</v>
      </c>
      <c r="E3105">
        <v>1</v>
      </c>
    </row>
    <row r="3106" spans="1:5" x14ac:dyDescent="0.25">
      <c r="A3106" t="s">
        <v>12967</v>
      </c>
      <c r="B3106" t="s">
        <v>75</v>
      </c>
      <c r="C3106" t="s">
        <v>192</v>
      </c>
      <c r="D3106" t="s">
        <v>9870</v>
      </c>
      <c r="E3106">
        <v>1</v>
      </c>
    </row>
    <row r="3107" spans="1:5" x14ac:dyDescent="0.25">
      <c r="A3107" t="s">
        <v>12968</v>
      </c>
      <c r="B3107" t="s">
        <v>75</v>
      </c>
      <c r="C3107" t="s">
        <v>192</v>
      </c>
      <c r="D3107" t="s">
        <v>9872</v>
      </c>
      <c r="E3107">
        <v>3</v>
      </c>
    </row>
    <row r="3108" spans="1:5" x14ac:dyDescent="0.25">
      <c r="A3108" t="s">
        <v>12969</v>
      </c>
      <c r="B3108" t="s">
        <v>75</v>
      </c>
      <c r="C3108" t="s">
        <v>192</v>
      </c>
      <c r="D3108" t="s">
        <v>9874</v>
      </c>
      <c r="E3108">
        <v>36</v>
      </c>
    </row>
    <row r="3109" spans="1:5" x14ac:dyDescent="0.25">
      <c r="A3109" t="s">
        <v>12970</v>
      </c>
      <c r="B3109" t="s">
        <v>75</v>
      </c>
      <c r="C3109" t="s">
        <v>192</v>
      </c>
      <c r="D3109" t="s">
        <v>9880</v>
      </c>
      <c r="E3109">
        <v>1</v>
      </c>
    </row>
    <row r="3110" spans="1:5" x14ac:dyDescent="0.25">
      <c r="A3110" t="s">
        <v>12971</v>
      </c>
      <c r="B3110" t="s">
        <v>75</v>
      </c>
      <c r="C3110" t="s">
        <v>192</v>
      </c>
      <c r="D3110" t="s">
        <v>9886</v>
      </c>
      <c r="E3110">
        <v>37</v>
      </c>
    </row>
    <row r="3111" spans="1:5" x14ac:dyDescent="0.25">
      <c r="A3111" t="s">
        <v>12972</v>
      </c>
      <c r="B3111" t="s">
        <v>75</v>
      </c>
      <c r="C3111" t="s">
        <v>192</v>
      </c>
      <c r="D3111" t="s">
        <v>9888</v>
      </c>
      <c r="E3111">
        <v>151</v>
      </c>
    </row>
    <row r="3112" spans="1:5" x14ac:dyDescent="0.25">
      <c r="A3112" t="s">
        <v>12973</v>
      </c>
      <c r="B3112" t="s">
        <v>75</v>
      </c>
      <c r="C3112" t="s">
        <v>192</v>
      </c>
      <c r="D3112" t="s">
        <v>9918</v>
      </c>
      <c r="E3112">
        <v>1</v>
      </c>
    </row>
    <row r="3113" spans="1:5" x14ac:dyDescent="0.25">
      <c r="A3113" t="s">
        <v>12974</v>
      </c>
      <c r="B3113" t="s">
        <v>75</v>
      </c>
      <c r="C3113" t="s">
        <v>193</v>
      </c>
      <c r="D3113" t="s">
        <v>9874</v>
      </c>
      <c r="E3113">
        <v>11</v>
      </c>
    </row>
    <row r="3114" spans="1:5" x14ac:dyDescent="0.25">
      <c r="A3114" t="s">
        <v>12975</v>
      </c>
      <c r="B3114" t="s">
        <v>75</v>
      </c>
      <c r="C3114" t="s">
        <v>193</v>
      </c>
      <c r="D3114" t="s">
        <v>9886</v>
      </c>
      <c r="E3114">
        <v>11</v>
      </c>
    </row>
    <row r="3115" spans="1:5" x14ac:dyDescent="0.25">
      <c r="A3115" t="s">
        <v>12976</v>
      </c>
      <c r="B3115" t="s">
        <v>75</v>
      </c>
      <c r="C3115" t="s">
        <v>193</v>
      </c>
      <c r="D3115" t="s">
        <v>9888</v>
      </c>
      <c r="E3115">
        <v>30</v>
      </c>
    </row>
    <row r="3116" spans="1:5" x14ac:dyDescent="0.25">
      <c r="A3116" t="s">
        <v>12977</v>
      </c>
      <c r="B3116" t="s">
        <v>75</v>
      </c>
      <c r="C3116" t="s">
        <v>194</v>
      </c>
      <c r="D3116" t="s">
        <v>9844</v>
      </c>
      <c r="E3116">
        <v>1</v>
      </c>
    </row>
    <row r="3117" spans="1:5" x14ac:dyDescent="0.25">
      <c r="A3117" t="s">
        <v>12978</v>
      </c>
      <c r="B3117" t="s">
        <v>75</v>
      </c>
      <c r="C3117" t="s">
        <v>194</v>
      </c>
      <c r="D3117" t="s">
        <v>9872</v>
      </c>
      <c r="E3117">
        <v>1</v>
      </c>
    </row>
    <row r="3118" spans="1:5" x14ac:dyDescent="0.25">
      <c r="A3118" t="s">
        <v>12979</v>
      </c>
      <c r="B3118" t="s">
        <v>75</v>
      </c>
      <c r="C3118" t="s">
        <v>194</v>
      </c>
      <c r="D3118" t="s">
        <v>9874</v>
      </c>
      <c r="E3118">
        <v>39</v>
      </c>
    </row>
    <row r="3119" spans="1:5" x14ac:dyDescent="0.25">
      <c r="A3119" t="s">
        <v>12980</v>
      </c>
      <c r="B3119" t="s">
        <v>75</v>
      </c>
      <c r="C3119" t="s">
        <v>194</v>
      </c>
      <c r="D3119" t="s">
        <v>9886</v>
      </c>
      <c r="E3119">
        <v>43</v>
      </c>
    </row>
    <row r="3120" spans="1:5" x14ac:dyDescent="0.25">
      <c r="A3120" t="s">
        <v>12981</v>
      </c>
      <c r="B3120" t="s">
        <v>75</v>
      </c>
      <c r="C3120" t="s">
        <v>194</v>
      </c>
      <c r="D3120" t="s">
        <v>9888</v>
      </c>
      <c r="E3120">
        <v>148</v>
      </c>
    </row>
    <row r="3121" spans="1:5" x14ac:dyDescent="0.25">
      <c r="A3121" t="s">
        <v>12982</v>
      </c>
      <c r="B3121" t="s">
        <v>75</v>
      </c>
      <c r="C3121" t="s">
        <v>195</v>
      </c>
      <c r="D3121" t="s">
        <v>9874</v>
      </c>
      <c r="E3121">
        <v>28</v>
      </c>
    </row>
    <row r="3122" spans="1:5" x14ac:dyDescent="0.25">
      <c r="A3122" t="s">
        <v>12983</v>
      </c>
      <c r="B3122" t="s">
        <v>75</v>
      </c>
      <c r="C3122" t="s">
        <v>195</v>
      </c>
      <c r="D3122" t="s">
        <v>9886</v>
      </c>
      <c r="E3122">
        <v>30</v>
      </c>
    </row>
    <row r="3123" spans="1:5" x14ac:dyDescent="0.25">
      <c r="A3123" t="s">
        <v>12984</v>
      </c>
      <c r="B3123" t="s">
        <v>75</v>
      </c>
      <c r="C3123" t="s">
        <v>195</v>
      </c>
      <c r="D3123" t="s">
        <v>9888</v>
      </c>
      <c r="E3123">
        <v>96</v>
      </c>
    </row>
    <row r="3124" spans="1:5" x14ac:dyDescent="0.25">
      <c r="A3124" t="s">
        <v>12985</v>
      </c>
      <c r="B3124" t="s">
        <v>75</v>
      </c>
      <c r="C3124" t="s">
        <v>196</v>
      </c>
      <c r="D3124" t="s">
        <v>9872</v>
      </c>
      <c r="E3124">
        <v>1</v>
      </c>
    </row>
    <row r="3125" spans="1:5" x14ac:dyDescent="0.25">
      <c r="A3125" t="s">
        <v>12986</v>
      </c>
      <c r="B3125" t="s">
        <v>75</v>
      </c>
      <c r="C3125" t="s">
        <v>196</v>
      </c>
      <c r="D3125" t="s">
        <v>9874</v>
      </c>
      <c r="E3125">
        <v>14</v>
      </c>
    </row>
    <row r="3126" spans="1:5" x14ac:dyDescent="0.25">
      <c r="A3126" t="s">
        <v>12987</v>
      </c>
      <c r="B3126" t="s">
        <v>75</v>
      </c>
      <c r="C3126" t="s">
        <v>196</v>
      </c>
      <c r="D3126" t="s">
        <v>9886</v>
      </c>
      <c r="E3126">
        <v>16</v>
      </c>
    </row>
    <row r="3127" spans="1:5" x14ac:dyDescent="0.25">
      <c r="A3127" t="s">
        <v>12988</v>
      </c>
      <c r="B3127" t="s">
        <v>75</v>
      </c>
      <c r="C3127" t="s">
        <v>196</v>
      </c>
      <c r="D3127" t="s">
        <v>9888</v>
      </c>
      <c r="E3127">
        <v>66</v>
      </c>
    </row>
    <row r="3128" spans="1:5" x14ac:dyDescent="0.25">
      <c r="A3128" t="s">
        <v>12989</v>
      </c>
      <c r="B3128" t="s">
        <v>75</v>
      </c>
      <c r="C3128" t="s">
        <v>196</v>
      </c>
      <c r="D3128" t="s">
        <v>9892</v>
      </c>
      <c r="E3128">
        <v>1</v>
      </c>
    </row>
    <row r="3129" spans="1:5" x14ac:dyDescent="0.25">
      <c r="A3129" t="s">
        <v>12990</v>
      </c>
      <c r="B3129" t="s">
        <v>75</v>
      </c>
      <c r="C3129" t="s">
        <v>197</v>
      </c>
      <c r="D3129" t="s">
        <v>9854</v>
      </c>
      <c r="E3129">
        <v>1</v>
      </c>
    </row>
    <row r="3130" spans="1:5" x14ac:dyDescent="0.25">
      <c r="A3130" t="s">
        <v>12991</v>
      </c>
      <c r="B3130" t="s">
        <v>75</v>
      </c>
      <c r="C3130" t="s">
        <v>197</v>
      </c>
      <c r="D3130" t="s">
        <v>9872</v>
      </c>
      <c r="E3130">
        <v>1</v>
      </c>
    </row>
    <row r="3131" spans="1:5" x14ac:dyDescent="0.25">
      <c r="A3131" t="s">
        <v>12992</v>
      </c>
      <c r="B3131" t="s">
        <v>75</v>
      </c>
      <c r="C3131" t="s">
        <v>197</v>
      </c>
      <c r="D3131" t="s">
        <v>9874</v>
      </c>
      <c r="E3131">
        <v>7</v>
      </c>
    </row>
    <row r="3132" spans="1:5" x14ac:dyDescent="0.25">
      <c r="A3132" t="s">
        <v>12993</v>
      </c>
      <c r="B3132" t="s">
        <v>75</v>
      </c>
      <c r="C3132" t="s">
        <v>197</v>
      </c>
      <c r="D3132" t="s">
        <v>9886</v>
      </c>
      <c r="E3132">
        <v>7</v>
      </c>
    </row>
    <row r="3133" spans="1:5" x14ac:dyDescent="0.25">
      <c r="A3133" t="s">
        <v>12994</v>
      </c>
      <c r="B3133" t="s">
        <v>75</v>
      </c>
      <c r="C3133" t="s">
        <v>197</v>
      </c>
      <c r="D3133" t="s">
        <v>9888</v>
      </c>
      <c r="E3133">
        <v>23</v>
      </c>
    </row>
    <row r="3134" spans="1:5" x14ac:dyDescent="0.25">
      <c r="A3134" t="s">
        <v>12995</v>
      </c>
      <c r="B3134" t="s">
        <v>75</v>
      </c>
      <c r="C3134" t="s">
        <v>198</v>
      </c>
      <c r="D3134" t="s">
        <v>9874</v>
      </c>
      <c r="E3134">
        <v>27</v>
      </c>
    </row>
    <row r="3135" spans="1:5" x14ac:dyDescent="0.25">
      <c r="A3135" t="s">
        <v>12996</v>
      </c>
      <c r="B3135" t="s">
        <v>75</v>
      </c>
      <c r="C3135" t="s">
        <v>198</v>
      </c>
      <c r="D3135" t="s">
        <v>9886</v>
      </c>
      <c r="E3135">
        <v>30</v>
      </c>
    </row>
    <row r="3136" spans="1:5" x14ac:dyDescent="0.25">
      <c r="A3136" t="s">
        <v>12997</v>
      </c>
      <c r="B3136" t="s">
        <v>75</v>
      </c>
      <c r="C3136" t="s">
        <v>198</v>
      </c>
      <c r="D3136" t="s">
        <v>9888</v>
      </c>
      <c r="E3136">
        <v>112</v>
      </c>
    </row>
    <row r="3137" spans="1:5" x14ac:dyDescent="0.25">
      <c r="A3137" t="s">
        <v>12998</v>
      </c>
      <c r="B3137" t="s">
        <v>75</v>
      </c>
      <c r="C3137" t="s">
        <v>199</v>
      </c>
      <c r="D3137" t="s">
        <v>9844</v>
      </c>
      <c r="E3137">
        <v>2</v>
      </c>
    </row>
    <row r="3138" spans="1:5" x14ac:dyDescent="0.25">
      <c r="A3138" t="s">
        <v>12999</v>
      </c>
      <c r="B3138" t="s">
        <v>75</v>
      </c>
      <c r="C3138" t="s">
        <v>199</v>
      </c>
      <c r="D3138" t="s">
        <v>9854</v>
      </c>
      <c r="E3138">
        <v>2</v>
      </c>
    </row>
    <row r="3139" spans="1:5" x14ac:dyDescent="0.25">
      <c r="A3139" t="s">
        <v>13000</v>
      </c>
      <c r="B3139" t="s">
        <v>75</v>
      </c>
      <c r="C3139" t="s">
        <v>199</v>
      </c>
      <c r="D3139" t="s">
        <v>9862</v>
      </c>
      <c r="E3139">
        <v>1</v>
      </c>
    </row>
    <row r="3140" spans="1:5" x14ac:dyDescent="0.25">
      <c r="A3140" t="s">
        <v>13001</v>
      </c>
      <c r="B3140" t="s">
        <v>75</v>
      </c>
      <c r="C3140" t="s">
        <v>199</v>
      </c>
      <c r="D3140" t="s">
        <v>9872</v>
      </c>
      <c r="E3140">
        <v>6</v>
      </c>
    </row>
    <row r="3141" spans="1:5" x14ac:dyDescent="0.25">
      <c r="A3141" t="s">
        <v>13002</v>
      </c>
      <c r="B3141" t="s">
        <v>75</v>
      </c>
      <c r="C3141" t="s">
        <v>199</v>
      </c>
      <c r="D3141" t="s">
        <v>9874</v>
      </c>
      <c r="E3141">
        <v>26</v>
      </c>
    </row>
    <row r="3142" spans="1:5" x14ac:dyDescent="0.25">
      <c r="A3142" t="s">
        <v>13003</v>
      </c>
      <c r="B3142" t="s">
        <v>75</v>
      </c>
      <c r="C3142" t="s">
        <v>199</v>
      </c>
      <c r="D3142" t="s">
        <v>9880</v>
      </c>
      <c r="E3142">
        <v>2</v>
      </c>
    </row>
    <row r="3143" spans="1:5" x14ac:dyDescent="0.25">
      <c r="A3143" t="s">
        <v>13004</v>
      </c>
      <c r="B3143" t="s">
        <v>75</v>
      </c>
      <c r="C3143" t="s">
        <v>199</v>
      </c>
      <c r="D3143" t="s">
        <v>9886</v>
      </c>
      <c r="E3143">
        <v>29</v>
      </c>
    </row>
    <row r="3144" spans="1:5" x14ac:dyDescent="0.25">
      <c r="A3144" t="s">
        <v>13005</v>
      </c>
      <c r="B3144" t="s">
        <v>75</v>
      </c>
      <c r="C3144" t="s">
        <v>199</v>
      </c>
      <c r="D3144" t="s">
        <v>9888</v>
      </c>
      <c r="E3144">
        <v>121</v>
      </c>
    </row>
    <row r="3145" spans="1:5" x14ac:dyDescent="0.25">
      <c r="A3145" t="s">
        <v>13006</v>
      </c>
      <c r="B3145" t="s">
        <v>75</v>
      </c>
      <c r="C3145" t="s">
        <v>199</v>
      </c>
      <c r="D3145" t="s">
        <v>9892</v>
      </c>
      <c r="E3145">
        <v>3</v>
      </c>
    </row>
    <row r="3146" spans="1:5" x14ac:dyDescent="0.25">
      <c r="A3146" t="s">
        <v>13007</v>
      </c>
      <c r="B3146" t="s">
        <v>75</v>
      </c>
      <c r="C3146" t="s">
        <v>199</v>
      </c>
      <c r="D3146" t="s">
        <v>9912</v>
      </c>
      <c r="E3146">
        <v>1</v>
      </c>
    </row>
    <row r="3147" spans="1:5" x14ac:dyDescent="0.25">
      <c r="A3147" t="s">
        <v>13008</v>
      </c>
      <c r="B3147" t="s">
        <v>75</v>
      </c>
      <c r="C3147" t="s">
        <v>199</v>
      </c>
      <c r="D3147" t="s">
        <v>9914</v>
      </c>
      <c r="E3147">
        <v>1</v>
      </c>
    </row>
    <row r="3148" spans="1:5" x14ac:dyDescent="0.25">
      <c r="A3148" t="s">
        <v>13009</v>
      </c>
      <c r="B3148" t="s">
        <v>75</v>
      </c>
      <c r="C3148" t="s">
        <v>199</v>
      </c>
      <c r="D3148" t="s">
        <v>9926</v>
      </c>
      <c r="E3148">
        <v>3</v>
      </c>
    </row>
    <row r="3149" spans="1:5" x14ac:dyDescent="0.25">
      <c r="A3149" t="s">
        <v>13010</v>
      </c>
      <c r="B3149" t="s">
        <v>75</v>
      </c>
      <c r="C3149" t="s">
        <v>200</v>
      </c>
      <c r="D3149" t="s">
        <v>9874</v>
      </c>
      <c r="E3149">
        <v>23</v>
      </c>
    </row>
    <row r="3150" spans="1:5" x14ac:dyDescent="0.25">
      <c r="A3150" t="s">
        <v>13011</v>
      </c>
      <c r="B3150" t="s">
        <v>75</v>
      </c>
      <c r="C3150" t="s">
        <v>200</v>
      </c>
      <c r="D3150" t="s">
        <v>9886</v>
      </c>
      <c r="E3150">
        <v>23</v>
      </c>
    </row>
    <row r="3151" spans="1:5" x14ac:dyDescent="0.25">
      <c r="A3151" t="s">
        <v>13012</v>
      </c>
      <c r="B3151" t="s">
        <v>75</v>
      </c>
      <c r="C3151" t="s">
        <v>200</v>
      </c>
      <c r="D3151" t="s">
        <v>9888</v>
      </c>
      <c r="E3151">
        <v>96</v>
      </c>
    </row>
    <row r="3152" spans="1:5" x14ac:dyDescent="0.25">
      <c r="A3152" t="s">
        <v>13013</v>
      </c>
      <c r="B3152" t="s">
        <v>75</v>
      </c>
      <c r="C3152" t="s">
        <v>201</v>
      </c>
      <c r="D3152" t="s">
        <v>9854</v>
      </c>
      <c r="E3152">
        <v>1</v>
      </c>
    </row>
    <row r="3153" spans="1:5" x14ac:dyDescent="0.25">
      <c r="A3153" t="s">
        <v>13014</v>
      </c>
      <c r="B3153" t="s">
        <v>75</v>
      </c>
      <c r="C3153" t="s">
        <v>201</v>
      </c>
      <c r="D3153" t="s">
        <v>9872</v>
      </c>
      <c r="E3153">
        <v>1</v>
      </c>
    </row>
    <row r="3154" spans="1:5" x14ac:dyDescent="0.25">
      <c r="A3154" t="s">
        <v>13015</v>
      </c>
      <c r="B3154" t="s">
        <v>75</v>
      </c>
      <c r="C3154" t="s">
        <v>201</v>
      </c>
      <c r="D3154" t="s">
        <v>9874</v>
      </c>
      <c r="E3154">
        <v>50</v>
      </c>
    </row>
    <row r="3155" spans="1:5" x14ac:dyDescent="0.25">
      <c r="A3155" t="s">
        <v>13016</v>
      </c>
      <c r="B3155" t="s">
        <v>75</v>
      </c>
      <c r="C3155" t="s">
        <v>201</v>
      </c>
      <c r="D3155" t="s">
        <v>9878</v>
      </c>
      <c r="E3155">
        <v>1</v>
      </c>
    </row>
    <row r="3156" spans="1:5" x14ac:dyDescent="0.25">
      <c r="A3156" t="s">
        <v>13017</v>
      </c>
      <c r="B3156" t="s">
        <v>75</v>
      </c>
      <c r="C3156" t="s">
        <v>201</v>
      </c>
      <c r="D3156" t="s">
        <v>9886</v>
      </c>
      <c r="E3156">
        <v>54</v>
      </c>
    </row>
    <row r="3157" spans="1:5" x14ac:dyDescent="0.25">
      <c r="A3157" t="s">
        <v>13018</v>
      </c>
      <c r="B3157" t="s">
        <v>75</v>
      </c>
      <c r="C3157" t="s">
        <v>201</v>
      </c>
      <c r="D3157" t="s">
        <v>9888</v>
      </c>
      <c r="E3157">
        <v>168</v>
      </c>
    </row>
    <row r="3158" spans="1:5" x14ac:dyDescent="0.25">
      <c r="A3158" t="s">
        <v>13019</v>
      </c>
      <c r="B3158" t="s">
        <v>75</v>
      </c>
      <c r="C3158" t="s">
        <v>201</v>
      </c>
      <c r="D3158" t="s">
        <v>9926</v>
      </c>
      <c r="E3158">
        <v>1</v>
      </c>
    </row>
    <row r="3159" spans="1:5" x14ac:dyDescent="0.25">
      <c r="A3159" t="s">
        <v>13020</v>
      </c>
      <c r="B3159" t="s">
        <v>75</v>
      </c>
      <c r="C3159" t="s">
        <v>202</v>
      </c>
      <c r="D3159" t="s">
        <v>9874</v>
      </c>
      <c r="E3159">
        <v>28</v>
      </c>
    </row>
    <row r="3160" spans="1:5" x14ac:dyDescent="0.25">
      <c r="A3160" t="s">
        <v>13021</v>
      </c>
      <c r="B3160" t="s">
        <v>75</v>
      </c>
      <c r="C3160" t="s">
        <v>202</v>
      </c>
      <c r="D3160" t="s">
        <v>9886</v>
      </c>
      <c r="E3160">
        <v>33</v>
      </c>
    </row>
    <row r="3161" spans="1:5" x14ac:dyDescent="0.25">
      <c r="A3161" t="s">
        <v>13022</v>
      </c>
      <c r="B3161" t="s">
        <v>75</v>
      </c>
      <c r="C3161" t="s">
        <v>202</v>
      </c>
      <c r="D3161" t="s">
        <v>9888</v>
      </c>
      <c r="E3161">
        <v>116</v>
      </c>
    </row>
    <row r="3162" spans="1:5" x14ac:dyDescent="0.25">
      <c r="A3162" t="s">
        <v>13023</v>
      </c>
      <c r="B3162" t="s">
        <v>75</v>
      </c>
      <c r="C3162" t="s">
        <v>203</v>
      </c>
      <c r="D3162" t="s">
        <v>9874</v>
      </c>
      <c r="E3162">
        <v>20</v>
      </c>
    </row>
    <row r="3163" spans="1:5" x14ac:dyDescent="0.25">
      <c r="A3163" t="s">
        <v>13024</v>
      </c>
      <c r="B3163" t="s">
        <v>75</v>
      </c>
      <c r="C3163" t="s">
        <v>203</v>
      </c>
      <c r="D3163" t="s">
        <v>9886</v>
      </c>
      <c r="E3163">
        <v>20</v>
      </c>
    </row>
    <row r="3164" spans="1:5" x14ac:dyDescent="0.25">
      <c r="A3164" t="s">
        <v>13025</v>
      </c>
      <c r="B3164" t="s">
        <v>75</v>
      </c>
      <c r="C3164" t="s">
        <v>203</v>
      </c>
      <c r="D3164" t="s">
        <v>9888</v>
      </c>
      <c r="E3164">
        <v>41</v>
      </c>
    </row>
    <row r="3165" spans="1:5" x14ac:dyDescent="0.25">
      <c r="A3165" t="s">
        <v>13026</v>
      </c>
      <c r="B3165" t="s">
        <v>75</v>
      </c>
      <c r="C3165" t="s">
        <v>204</v>
      </c>
      <c r="D3165" t="s">
        <v>9840</v>
      </c>
      <c r="E3165">
        <v>2</v>
      </c>
    </row>
    <row r="3166" spans="1:5" x14ac:dyDescent="0.25">
      <c r="A3166" t="s">
        <v>13027</v>
      </c>
      <c r="B3166" t="s">
        <v>75</v>
      </c>
      <c r="C3166" t="s">
        <v>204</v>
      </c>
      <c r="D3166" t="s">
        <v>9856</v>
      </c>
      <c r="E3166">
        <v>1</v>
      </c>
    </row>
    <row r="3167" spans="1:5" x14ac:dyDescent="0.25">
      <c r="A3167" t="s">
        <v>13028</v>
      </c>
      <c r="B3167" t="s">
        <v>75</v>
      </c>
      <c r="C3167" t="s">
        <v>204</v>
      </c>
      <c r="D3167" t="s">
        <v>9858</v>
      </c>
      <c r="E3167">
        <v>1</v>
      </c>
    </row>
    <row r="3168" spans="1:5" x14ac:dyDescent="0.25">
      <c r="A3168" t="s">
        <v>13029</v>
      </c>
      <c r="B3168" t="s">
        <v>75</v>
      </c>
      <c r="C3168" t="s">
        <v>204</v>
      </c>
      <c r="D3168" t="s">
        <v>9872</v>
      </c>
      <c r="E3168">
        <v>4</v>
      </c>
    </row>
    <row r="3169" spans="1:5" x14ac:dyDescent="0.25">
      <c r="A3169" t="s">
        <v>13030</v>
      </c>
      <c r="B3169" t="s">
        <v>75</v>
      </c>
      <c r="C3169" t="s">
        <v>204</v>
      </c>
      <c r="D3169" t="s">
        <v>9874</v>
      </c>
      <c r="E3169">
        <v>25</v>
      </c>
    </row>
    <row r="3170" spans="1:5" x14ac:dyDescent="0.25">
      <c r="A3170" t="s">
        <v>13031</v>
      </c>
      <c r="B3170" t="s">
        <v>75</v>
      </c>
      <c r="C3170" t="s">
        <v>204</v>
      </c>
      <c r="D3170" t="s">
        <v>9886</v>
      </c>
      <c r="E3170">
        <v>28</v>
      </c>
    </row>
    <row r="3171" spans="1:5" x14ac:dyDescent="0.25">
      <c r="A3171" t="s">
        <v>13032</v>
      </c>
      <c r="B3171" t="s">
        <v>75</v>
      </c>
      <c r="C3171" t="s">
        <v>204</v>
      </c>
      <c r="D3171" t="s">
        <v>9888</v>
      </c>
      <c r="E3171">
        <v>88</v>
      </c>
    </row>
    <row r="3172" spans="1:5" x14ac:dyDescent="0.25">
      <c r="A3172" t="s">
        <v>13033</v>
      </c>
      <c r="B3172" t="s">
        <v>75</v>
      </c>
      <c r="C3172" t="s">
        <v>204</v>
      </c>
      <c r="D3172" t="s">
        <v>9892</v>
      </c>
      <c r="E3172">
        <v>1</v>
      </c>
    </row>
    <row r="3173" spans="1:5" x14ac:dyDescent="0.25">
      <c r="A3173" t="s">
        <v>13034</v>
      </c>
      <c r="B3173" t="s">
        <v>75</v>
      </c>
      <c r="C3173" t="s">
        <v>204</v>
      </c>
      <c r="D3173" t="s">
        <v>9926</v>
      </c>
      <c r="E3173">
        <v>2</v>
      </c>
    </row>
    <row r="3174" spans="1:5" x14ac:dyDescent="0.25">
      <c r="A3174" t="s">
        <v>13035</v>
      </c>
      <c r="B3174" t="s">
        <v>75</v>
      </c>
      <c r="C3174" t="s">
        <v>205</v>
      </c>
      <c r="D3174" t="s">
        <v>9854</v>
      </c>
      <c r="E3174">
        <v>1</v>
      </c>
    </row>
    <row r="3175" spans="1:5" x14ac:dyDescent="0.25">
      <c r="A3175" t="s">
        <v>13036</v>
      </c>
      <c r="B3175" t="s">
        <v>75</v>
      </c>
      <c r="C3175" t="s">
        <v>205</v>
      </c>
      <c r="D3175" t="s">
        <v>9862</v>
      </c>
      <c r="E3175">
        <v>1</v>
      </c>
    </row>
    <row r="3176" spans="1:5" x14ac:dyDescent="0.25">
      <c r="A3176" t="s">
        <v>13037</v>
      </c>
      <c r="B3176" t="s">
        <v>75</v>
      </c>
      <c r="C3176" t="s">
        <v>205</v>
      </c>
      <c r="D3176" t="s">
        <v>9872</v>
      </c>
      <c r="E3176">
        <v>4</v>
      </c>
    </row>
    <row r="3177" spans="1:5" x14ac:dyDescent="0.25">
      <c r="A3177" t="s">
        <v>13038</v>
      </c>
      <c r="B3177" t="s">
        <v>75</v>
      </c>
      <c r="C3177" t="s">
        <v>205</v>
      </c>
      <c r="D3177" t="s">
        <v>9874</v>
      </c>
      <c r="E3177">
        <v>41</v>
      </c>
    </row>
    <row r="3178" spans="1:5" x14ac:dyDescent="0.25">
      <c r="A3178" t="s">
        <v>13039</v>
      </c>
      <c r="B3178" t="s">
        <v>75</v>
      </c>
      <c r="C3178" t="s">
        <v>205</v>
      </c>
      <c r="D3178" t="s">
        <v>9884</v>
      </c>
      <c r="E3178">
        <v>1</v>
      </c>
    </row>
    <row r="3179" spans="1:5" x14ac:dyDescent="0.25">
      <c r="A3179" t="s">
        <v>13040</v>
      </c>
      <c r="B3179" t="s">
        <v>75</v>
      </c>
      <c r="C3179" t="s">
        <v>205</v>
      </c>
      <c r="D3179" t="s">
        <v>9886</v>
      </c>
      <c r="E3179">
        <v>47</v>
      </c>
    </row>
    <row r="3180" spans="1:5" x14ac:dyDescent="0.25">
      <c r="A3180" t="s">
        <v>13041</v>
      </c>
      <c r="B3180" t="s">
        <v>75</v>
      </c>
      <c r="C3180" t="s">
        <v>205</v>
      </c>
      <c r="D3180" t="s">
        <v>9888</v>
      </c>
      <c r="E3180">
        <v>219</v>
      </c>
    </row>
    <row r="3181" spans="1:5" x14ac:dyDescent="0.25">
      <c r="A3181" t="s">
        <v>13042</v>
      </c>
      <c r="B3181" t="s">
        <v>75</v>
      </c>
      <c r="C3181" t="s">
        <v>205</v>
      </c>
      <c r="D3181" t="s">
        <v>9910</v>
      </c>
      <c r="E3181">
        <v>1</v>
      </c>
    </row>
    <row r="3182" spans="1:5" x14ac:dyDescent="0.25">
      <c r="A3182" t="s">
        <v>13043</v>
      </c>
      <c r="B3182" t="s">
        <v>75</v>
      </c>
      <c r="C3182" t="s">
        <v>205</v>
      </c>
      <c r="D3182" t="s">
        <v>9914</v>
      </c>
      <c r="E3182">
        <v>1</v>
      </c>
    </row>
    <row r="3183" spans="1:5" x14ac:dyDescent="0.25">
      <c r="A3183" t="s">
        <v>13044</v>
      </c>
      <c r="B3183" t="s">
        <v>75</v>
      </c>
      <c r="C3183" t="s">
        <v>205</v>
      </c>
      <c r="D3183" t="s">
        <v>9926</v>
      </c>
      <c r="E3183">
        <v>1</v>
      </c>
    </row>
    <row r="3184" spans="1:5" x14ac:dyDescent="0.25">
      <c r="A3184" t="s">
        <v>13045</v>
      </c>
      <c r="B3184" t="s">
        <v>75</v>
      </c>
      <c r="C3184" t="s">
        <v>206</v>
      </c>
      <c r="D3184" t="s">
        <v>9844</v>
      </c>
      <c r="E3184">
        <v>1</v>
      </c>
    </row>
    <row r="3185" spans="1:5" x14ac:dyDescent="0.25">
      <c r="A3185" t="s">
        <v>13046</v>
      </c>
      <c r="B3185" t="s">
        <v>75</v>
      </c>
      <c r="C3185" t="s">
        <v>206</v>
      </c>
      <c r="D3185" t="s">
        <v>9854</v>
      </c>
      <c r="E3185">
        <v>2</v>
      </c>
    </row>
    <row r="3186" spans="1:5" x14ac:dyDescent="0.25">
      <c r="A3186" t="s">
        <v>13047</v>
      </c>
      <c r="B3186" t="s">
        <v>75</v>
      </c>
      <c r="C3186" t="s">
        <v>206</v>
      </c>
      <c r="D3186" t="s">
        <v>9862</v>
      </c>
      <c r="E3186">
        <v>1</v>
      </c>
    </row>
    <row r="3187" spans="1:5" x14ac:dyDescent="0.25">
      <c r="A3187" t="s">
        <v>13048</v>
      </c>
      <c r="B3187" t="s">
        <v>75</v>
      </c>
      <c r="C3187" t="s">
        <v>206</v>
      </c>
      <c r="D3187" t="s">
        <v>9872</v>
      </c>
      <c r="E3187">
        <v>3</v>
      </c>
    </row>
    <row r="3188" spans="1:5" x14ac:dyDescent="0.25">
      <c r="A3188" t="s">
        <v>13049</v>
      </c>
      <c r="B3188" t="s">
        <v>75</v>
      </c>
      <c r="C3188" t="s">
        <v>206</v>
      </c>
      <c r="D3188" t="s">
        <v>9874</v>
      </c>
      <c r="E3188">
        <v>37</v>
      </c>
    </row>
    <row r="3189" spans="1:5" x14ac:dyDescent="0.25">
      <c r="A3189" t="s">
        <v>13050</v>
      </c>
      <c r="B3189" t="s">
        <v>75</v>
      </c>
      <c r="C3189" t="s">
        <v>206</v>
      </c>
      <c r="D3189" t="s">
        <v>9886</v>
      </c>
      <c r="E3189">
        <v>41</v>
      </c>
    </row>
    <row r="3190" spans="1:5" x14ac:dyDescent="0.25">
      <c r="A3190" t="s">
        <v>13051</v>
      </c>
      <c r="B3190" t="s">
        <v>75</v>
      </c>
      <c r="C3190" t="s">
        <v>206</v>
      </c>
      <c r="D3190" t="s">
        <v>9888</v>
      </c>
      <c r="E3190">
        <v>176</v>
      </c>
    </row>
    <row r="3191" spans="1:5" x14ac:dyDescent="0.25">
      <c r="A3191" t="s">
        <v>13052</v>
      </c>
      <c r="B3191" t="s">
        <v>75</v>
      </c>
      <c r="C3191" t="s">
        <v>206</v>
      </c>
      <c r="D3191" t="s">
        <v>9892</v>
      </c>
      <c r="E3191">
        <v>1</v>
      </c>
    </row>
    <row r="3192" spans="1:5" x14ac:dyDescent="0.25">
      <c r="A3192" t="s">
        <v>13053</v>
      </c>
      <c r="B3192" t="s">
        <v>75</v>
      </c>
      <c r="C3192" t="s">
        <v>207</v>
      </c>
      <c r="D3192" t="s">
        <v>9874</v>
      </c>
      <c r="E3192">
        <v>7</v>
      </c>
    </row>
    <row r="3193" spans="1:5" x14ac:dyDescent="0.25">
      <c r="A3193" t="s">
        <v>13054</v>
      </c>
      <c r="B3193" t="s">
        <v>75</v>
      </c>
      <c r="C3193" t="s">
        <v>207</v>
      </c>
      <c r="D3193" t="s">
        <v>9886</v>
      </c>
      <c r="E3193">
        <v>7</v>
      </c>
    </row>
    <row r="3194" spans="1:5" x14ac:dyDescent="0.25">
      <c r="A3194" t="s">
        <v>13055</v>
      </c>
      <c r="B3194" t="s">
        <v>75</v>
      </c>
      <c r="C3194" t="s">
        <v>207</v>
      </c>
      <c r="D3194" t="s">
        <v>9888</v>
      </c>
      <c r="E3194">
        <v>38</v>
      </c>
    </row>
    <row r="3195" spans="1:5" x14ac:dyDescent="0.25">
      <c r="A3195" t="s">
        <v>13056</v>
      </c>
      <c r="B3195" t="s">
        <v>75</v>
      </c>
      <c r="C3195" t="s">
        <v>208</v>
      </c>
      <c r="D3195" t="s">
        <v>9840</v>
      </c>
      <c r="E3195">
        <v>1</v>
      </c>
    </row>
    <row r="3196" spans="1:5" x14ac:dyDescent="0.25">
      <c r="A3196" t="s">
        <v>13057</v>
      </c>
      <c r="B3196" t="s">
        <v>75</v>
      </c>
      <c r="C3196" t="s">
        <v>208</v>
      </c>
      <c r="D3196" t="s">
        <v>9872</v>
      </c>
      <c r="E3196">
        <v>2</v>
      </c>
    </row>
    <row r="3197" spans="1:5" x14ac:dyDescent="0.25">
      <c r="A3197" t="s">
        <v>13058</v>
      </c>
      <c r="B3197" t="s">
        <v>75</v>
      </c>
      <c r="C3197" t="s">
        <v>208</v>
      </c>
      <c r="D3197" t="s">
        <v>9874</v>
      </c>
      <c r="E3197">
        <v>28</v>
      </c>
    </row>
    <row r="3198" spans="1:5" x14ac:dyDescent="0.25">
      <c r="A3198" t="s">
        <v>13059</v>
      </c>
      <c r="B3198" t="s">
        <v>75</v>
      </c>
      <c r="C3198" t="s">
        <v>208</v>
      </c>
      <c r="D3198" t="s">
        <v>9880</v>
      </c>
      <c r="E3198">
        <v>1</v>
      </c>
    </row>
    <row r="3199" spans="1:5" x14ac:dyDescent="0.25">
      <c r="A3199" t="s">
        <v>13060</v>
      </c>
      <c r="B3199" t="s">
        <v>75</v>
      </c>
      <c r="C3199" t="s">
        <v>208</v>
      </c>
      <c r="D3199" t="s">
        <v>9882</v>
      </c>
      <c r="E3199">
        <v>1</v>
      </c>
    </row>
    <row r="3200" spans="1:5" x14ac:dyDescent="0.25">
      <c r="A3200" t="s">
        <v>13061</v>
      </c>
      <c r="B3200" t="s">
        <v>75</v>
      </c>
      <c r="C3200" t="s">
        <v>208</v>
      </c>
      <c r="D3200" t="s">
        <v>9886</v>
      </c>
      <c r="E3200">
        <v>36</v>
      </c>
    </row>
    <row r="3201" spans="1:5" x14ac:dyDescent="0.25">
      <c r="A3201" t="s">
        <v>13062</v>
      </c>
      <c r="B3201" t="s">
        <v>75</v>
      </c>
      <c r="C3201" t="s">
        <v>208</v>
      </c>
      <c r="D3201" t="s">
        <v>9888</v>
      </c>
      <c r="E3201">
        <v>105</v>
      </c>
    </row>
    <row r="3202" spans="1:5" x14ac:dyDescent="0.25">
      <c r="A3202" t="s">
        <v>13063</v>
      </c>
      <c r="B3202" t="s">
        <v>75</v>
      </c>
      <c r="C3202" t="s">
        <v>208</v>
      </c>
      <c r="D3202" t="s">
        <v>9892</v>
      </c>
      <c r="E3202">
        <v>1</v>
      </c>
    </row>
    <row r="3203" spans="1:5" x14ac:dyDescent="0.25">
      <c r="A3203" t="s">
        <v>13064</v>
      </c>
      <c r="B3203" t="s">
        <v>75</v>
      </c>
      <c r="C3203" t="s">
        <v>208</v>
      </c>
      <c r="D3203" t="s">
        <v>9926</v>
      </c>
      <c r="E3203">
        <v>1</v>
      </c>
    </row>
    <row r="3204" spans="1:5" x14ac:dyDescent="0.25">
      <c r="A3204" t="s">
        <v>13065</v>
      </c>
      <c r="B3204" t="s">
        <v>75</v>
      </c>
      <c r="C3204" t="s">
        <v>209</v>
      </c>
      <c r="D3204" t="s">
        <v>9840</v>
      </c>
      <c r="E3204">
        <v>1</v>
      </c>
    </row>
    <row r="3205" spans="1:5" x14ac:dyDescent="0.25">
      <c r="A3205" t="s">
        <v>13066</v>
      </c>
      <c r="B3205" t="s">
        <v>75</v>
      </c>
      <c r="C3205" t="s">
        <v>209</v>
      </c>
      <c r="D3205" t="s">
        <v>9854</v>
      </c>
      <c r="E3205">
        <v>1</v>
      </c>
    </row>
    <row r="3206" spans="1:5" x14ac:dyDescent="0.25">
      <c r="A3206" t="s">
        <v>13067</v>
      </c>
      <c r="B3206" t="s">
        <v>75</v>
      </c>
      <c r="C3206" t="s">
        <v>209</v>
      </c>
      <c r="D3206" t="s">
        <v>9856</v>
      </c>
      <c r="E3206">
        <v>1</v>
      </c>
    </row>
    <row r="3207" spans="1:5" x14ac:dyDescent="0.25">
      <c r="A3207" t="s">
        <v>13068</v>
      </c>
      <c r="B3207" t="s">
        <v>75</v>
      </c>
      <c r="C3207" t="s">
        <v>209</v>
      </c>
      <c r="D3207" t="s">
        <v>9868</v>
      </c>
      <c r="E3207">
        <v>1</v>
      </c>
    </row>
    <row r="3208" spans="1:5" x14ac:dyDescent="0.25">
      <c r="A3208" t="s">
        <v>13069</v>
      </c>
      <c r="B3208" t="s">
        <v>75</v>
      </c>
      <c r="C3208" t="s">
        <v>209</v>
      </c>
      <c r="D3208" t="s">
        <v>9872</v>
      </c>
      <c r="E3208">
        <v>1</v>
      </c>
    </row>
    <row r="3209" spans="1:5" x14ac:dyDescent="0.25">
      <c r="A3209" t="s">
        <v>13070</v>
      </c>
      <c r="B3209" t="s">
        <v>75</v>
      </c>
      <c r="C3209" t="s">
        <v>209</v>
      </c>
      <c r="D3209" t="s">
        <v>9874</v>
      </c>
      <c r="E3209">
        <v>20</v>
      </c>
    </row>
    <row r="3210" spans="1:5" x14ac:dyDescent="0.25">
      <c r="A3210" t="s">
        <v>13071</v>
      </c>
      <c r="B3210" t="s">
        <v>75</v>
      </c>
      <c r="C3210" t="s">
        <v>209</v>
      </c>
      <c r="D3210" t="s">
        <v>9878</v>
      </c>
      <c r="E3210">
        <v>1</v>
      </c>
    </row>
    <row r="3211" spans="1:5" x14ac:dyDescent="0.25">
      <c r="A3211" t="s">
        <v>13072</v>
      </c>
      <c r="B3211" t="s">
        <v>75</v>
      </c>
      <c r="C3211" t="s">
        <v>209</v>
      </c>
      <c r="D3211" t="s">
        <v>9880</v>
      </c>
      <c r="E3211">
        <v>1</v>
      </c>
    </row>
    <row r="3212" spans="1:5" x14ac:dyDescent="0.25">
      <c r="A3212" t="s">
        <v>13073</v>
      </c>
      <c r="B3212" t="s">
        <v>75</v>
      </c>
      <c r="C3212" t="s">
        <v>209</v>
      </c>
      <c r="D3212" t="s">
        <v>9886</v>
      </c>
      <c r="E3212">
        <v>23</v>
      </c>
    </row>
    <row r="3213" spans="1:5" x14ac:dyDescent="0.25">
      <c r="A3213" t="s">
        <v>13074</v>
      </c>
      <c r="B3213" t="s">
        <v>75</v>
      </c>
      <c r="C3213" t="s">
        <v>209</v>
      </c>
      <c r="D3213" t="s">
        <v>9888</v>
      </c>
      <c r="E3213">
        <v>67</v>
      </c>
    </row>
    <row r="3214" spans="1:5" x14ac:dyDescent="0.25">
      <c r="A3214" t="s">
        <v>13075</v>
      </c>
      <c r="B3214" t="s">
        <v>75</v>
      </c>
      <c r="C3214" t="s">
        <v>209</v>
      </c>
      <c r="D3214" t="s">
        <v>9892</v>
      </c>
      <c r="E3214">
        <v>1</v>
      </c>
    </row>
    <row r="3215" spans="1:5" x14ac:dyDescent="0.25">
      <c r="A3215" t="s">
        <v>13076</v>
      </c>
      <c r="B3215" t="s">
        <v>75</v>
      </c>
      <c r="C3215" t="s">
        <v>209</v>
      </c>
      <c r="D3215" t="s">
        <v>9910</v>
      </c>
      <c r="E3215">
        <v>1</v>
      </c>
    </row>
    <row r="3216" spans="1:5" x14ac:dyDescent="0.25">
      <c r="A3216" t="s">
        <v>13077</v>
      </c>
      <c r="B3216" t="s">
        <v>75</v>
      </c>
      <c r="C3216" t="s">
        <v>209</v>
      </c>
      <c r="D3216" t="s">
        <v>9918</v>
      </c>
      <c r="E3216">
        <v>1</v>
      </c>
    </row>
    <row r="3217" spans="1:5" x14ac:dyDescent="0.25">
      <c r="A3217" t="s">
        <v>13078</v>
      </c>
      <c r="B3217" t="s">
        <v>75</v>
      </c>
      <c r="C3217" t="s">
        <v>210</v>
      </c>
      <c r="D3217" t="s">
        <v>9868</v>
      </c>
      <c r="E3217">
        <v>1</v>
      </c>
    </row>
    <row r="3218" spans="1:5" x14ac:dyDescent="0.25">
      <c r="A3218" t="s">
        <v>13079</v>
      </c>
      <c r="B3218" t="s">
        <v>75</v>
      </c>
      <c r="C3218" t="s">
        <v>210</v>
      </c>
      <c r="D3218" t="s">
        <v>9872</v>
      </c>
      <c r="E3218">
        <v>1</v>
      </c>
    </row>
    <row r="3219" spans="1:5" x14ac:dyDescent="0.25">
      <c r="A3219" t="s">
        <v>13080</v>
      </c>
      <c r="B3219" t="s">
        <v>75</v>
      </c>
      <c r="C3219" t="s">
        <v>210</v>
      </c>
      <c r="D3219" t="s">
        <v>9874</v>
      </c>
      <c r="E3219">
        <v>28</v>
      </c>
    </row>
    <row r="3220" spans="1:5" x14ac:dyDescent="0.25">
      <c r="A3220" t="s">
        <v>13081</v>
      </c>
      <c r="B3220" t="s">
        <v>75</v>
      </c>
      <c r="C3220" t="s">
        <v>210</v>
      </c>
      <c r="D3220" t="s">
        <v>9886</v>
      </c>
      <c r="E3220">
        <v>28</v>
      </c>
    </row>
    <row r="3221" spans="1:5" x14ac:dyDescent="0.25">
      <c r="A3221" t="s">
        <v>13082</v>
      </c>
      <c r="B3221" t="s">
        <v>75</v>
      </c>
      <c r="C3221" t="s">
        <v>210</v>
      </c>
      <c r="D3221" t="s">
        <v>9888</v>
      </c>
      <c r="E3221">
        <v>134</v>
      </c>
    </row>
    <row r="3222" spans="1:5" x14ac:dyDescent="0.25">
      <c r="A3222" t="s">
        <v>13083</v>
      </c>
      <c r="B3222" t="s">
        <v>75</v>
      </c>
      <c r="C3222" t="s">
        <v>211</v>
      </c>
      <c r="D3222" t="s">
        <v>9874</v>
      </c>
      <c r="E3222">
        <v>10</v>
      </c>
    </row>
    <row r="3223" spans="1:5" x14ac:dyDescent="0.25">
      <c r="A3223" t="s">
        <v>13084</v>
      </c>
      <c r="B3223" t="s">
        <v>75</v>
      </c>
      <c r="C3223" t="s">
        <v>211</v>
      </c>
      <c r="D3223" t="s">
        <v>9886</v>
      </c>
      <c r="E3223">
        <v>11</v>
      </c>
    </row>
    <row r="3224" spans="1:5" x14ac:dyDescent="0.25">
      <c r="A3224" t="s">
        <v>13085</v>
      </c>
      <c r="B3224" t="s">
        <v>75</v>
      </c>
      <c r="C3224" t="s">
        <v>211</v>
      </c>
      <c r="D3224" t="s">
        <v>9888</v>
      </c>
      <c r="E3224">
        <v>50</v>
      </c>
    </row>
    <row r="3225" spans="1:5" x14ac:dyDescent="0.25">
      <c r="A3225" t="s">
        <v>13086</v>
      </c>
      <c r="B3225" t="s">
        <v>75</v>
      </c>
      <c r="C3225" t="s">
        <v>212</v>
      </c>
      <c r="D3225" t="s">
        <v>9860</v>
      </c>
      <c r="E3225">
        <v>1</v>
      </c>
    </row>
    <row r="3226" spans="1:5" x14ac:dyDescent="0.25">
      <c r="A3226" t="s">
        <v>13087</v>
      </c>
      <c r="B3226" t="s">
        <v>75</v>
      </c>
      <c r="C3226" t="s">
        <v>212</v>
      </c>
      <c r="D3226" t="s">
        <v>9862</v>
      </c>
      <c r="E3226">
        <v>1</v>
      </c>
    </row>
    <row r="3227" spans="1:5" x14ac:dyDescent="0.25">
      <c r="A3227" t="s">
        <v>13088</v>
      </c>
      <c r="B3227" t="s">
        <v>75</v>
      </c>
      <c r="C3227" t="s">
        <v>212</v>
      </c>
      <c r="D3227" t="s">
        <v>9872</v>
      </c>
      <c r="E3227">
        <v>3</v>
      </c>
    </row>
    <row r="3228" spans="1:5" x14ac:dyDescent="0.25">
      <c r="A3228" t="s">
        <v>13089</v>
      </c>
      <c r="B3228" t="s">
        <v>75</v>
      </c>
      <c r="C3228" t="s">
        <v>212</v>
      </c>
      <c r="D3228" t="s">
        <v>9874</v>
      </c>
      <c r="E3228">
        <v>71</v>
      </c>
    </row>
    <row r="3229" spans="1:5" x14ac:dyDescent="0.25">
      <c r="A3229" t="s">
        <v>13090</v>
      </c>
      <c r="B3229" t="s">
        <v>75</v>
      </c>
      <c r="C3229" t="s">
        <v>212</v>
      </c>
      <c r="D3229" t="s">
        <v>9886</v>
      </c>
      <c r="E3229">
        <v>84</v>
      </c>
    </row>
    <row r="3230" spans="1:5" x14ac:dyDescent="0.25">
      <c r="A3230" t="s">
        <v>13091</v>
      </c>
      <c r="B3230" t="s">
        <v>75</v>
      </c>
      <c r="C3230" t="s">
        <v>212</v>
      </c>
      <c r="D3230" t="s">
        <v>9888</v>
      </c>
      <c r="E3230">
        <v>347</v>
      </c>
    </row>
    <row r="3231" spans="1:5" x14ac:dyDescent="0.25">
      <c r="A3231" t="s">
        <v>13092</v>
      </c>
      <c r="B3231" t="s">
        <v>75</v>
      </c>
      <c r="C3231" t="s">
        <v>212</v>
      </c>
      <c r="D3231" t="s">
        <v>9926</v>
      </c>
      <c r="E3231">
        <v>2</v>
      </c>
    </row>
    <row r="3232" spans="1:5" x14ac:dyDescent="0.25">
      <c r="A3232" t="s">
        <v>13093</v>
      </c>
      <c r="B3232" t="s">
        <v>75</v>
      </c>
      <c r="C3232" t="s">
        <v>213</v>
      </c>
      <c r="D3232" t="s">
        <v>9872</v>
      </c>
      <c r="E3232">
        <v>1</v>
      </c>
    </row>
    <row r="3233" spans="1:5" x14ac:dyDescent="0.25">
      <c r="A3233" t="s">
        <v>13094</v>
      </c>
      <c r="B3233" t="s">
        <v>75</v>
      </c>
      <c r="C3233" t="s">
        <v>213</v>
      </c>
      <c r="D3233" t="s">
        <v>9874</v>
      </c>
      <c r="E3233">
        <v>23</v>
      </c>
    </row>
    <row r="3234" spans="1:5" x14ac:dyDescent="0.25">
      <c r="A3234" t="s">
        <v>13095</v>
      </c>
      <c r="B3234" t="s">
        <v>75</v>
      </c>
      <c r="C3234" t="s">
        <v>213</v>
      </c>
      <c r="D3234" t="s">
        <v>9886</v>
      </c>
      <c r="E3234">
        <v>26</v>
      </c>
    </row>
    <row r="3235" spans="1:5" x14ac:dyDescent="0.25">
      <c r="A3235" t="s">
        <v>13096</v>
      </c>
      <c r="B3235" t="s">
        <v>75</v>
      </c>
      <c r="C3235" t="s">
        <v>213</v>
      </c>
      <c r="D3235" t="s">
        <v>9888</v>
      </c>
      <c r="E3235">
        <v>126</v>
      </c>
    </row>
    <row r="3236" spans="1:5" x14ac:dyDescent="0.25">
      <c r="A3236" t="s">
        <v>13097</v>
      </c>
      <c r="B3236" t="s">
        <v>75</v>
      </c>
      <c r="C3236" t="s">
        <v>213</v>
      </c>
      <c r="D3236" t="s">
        <v>9890</v>
      </c>
      <c r="E3236">
        <v>1</v>
      </c>
    </row>
    <row r="3237" spans="1:5" x14ac:dyDescent="0.25">
      <c r="A3237" t="s">
        <v>13098</v>
      </c>
      <c r="B3237" t="s">
        <v>75</v>
      </c>
      <c r="C3237" t="s">
        <v>214</v>
      </c>
      <c r="D3237" t="s">
        <v>9844</v>
      </c>
      <c r="E3237">
        <v>1</v>
      </c>
    </row>
    <row r="3238" spans="1:5" x14ac:dyDescent="0.25">
      <c r="A3238" t="s">
        <v>13099</v>
      </c>
      <c r="B3238" t="s">
        <v>75</v>
      </c>
      <c r="C3238" t="s">
        <v>214</v>
      </c>
      <c r="D3238" t="s">
        <v>9854</v>
      </c>
      <c r="E3238">
        <v>1</v>
      </c>
    </row>
    <row r="3239" spans="1:5" x14ac:dyDescent="0.25">
      <c r="A3239" t="s">
        <v>13100</v>
      </c>
      <c r="B3239" t="s">
        <v>75</v>
      </c>
      <c r="C3239" t="s">
        <v>214</v>
      </c>
      <c r="D3239" t="s">
        <v>9872</v>
      </c>
      <c r="E3239">
        <v>2</v>
      </c>
    </row>
    <row r="3240" spans="1:5" x14ac:dyDescent="0.25">
      <c r="A3240" t="s">
        <v>13101</v>
      </c>
      <c r="B3240" t="s">
        <v>75</v>
      </c>
      <c r="C3240" t="s">
        <v>214</v>
      </c>
      <c r="D3240" t="s">
        <v>9874</v>
      </c>
      <c r="E3240">
        <v>13</v>
      </c>
    </row>
    <row r="3241" spans="1:5" x14ac:dyDescent="0.25">
      <c r="A3241" t="s">
        <v>13102</v>
      </c>
      <c r="B3241" t="s">
        <v>75</v>
      </c>
      <c r="C3241" t="s">
        <v>214</v>
      </c>
      <c r="D3241" t="s">
        <v>9878</v>
      </c>
      <c r="E3241">
        <v>1</v>
      </c>
    </row>
    <row r="3242" spans="1:5" x14ac:dyDescent="0.25">
      <c r="A3242" t="s">
        <v>13103</v>
      </c>
      <c r="B3242" t="s">
        <v>75</v>
      </c>
      <c r="C3242" t="s">
        <v>214</v>
      </c>
      <c r="D3242" t="s">
        <v>9880</v>
      </c>
      <c r="E3242">
        <v>1</v>
      </c>
    </row>
    <row r="3243" spans="1:5" x14ac:dyDescent="0.25">
      <c r="A3243" t="s">
        <v>13104</v>
      </c>
      <c r="B3243" t="s">
        <v>75</v>
      </c>
      <c r="C3243" t="s">
        <v>214</v>
      </c>
      <c r="D3243" t="s">
        <v>9886</v>
      </c>
      <c r="E3243">
        <v>16</v>
      </c>
    </row>
    <row r="3244" spans="1:5" x14ac:dyDescent="0.25">
      <c r="A3244" t="s">
        <v>13105</v>
      </c>
      <c r="B3244" t="s">
        <v>75</v>
      </c>
      <c r="C3244" t="s">
        <v>214</v>
      </c>
      <c r="D3244" t="s">
        <v>9888</v>
      </c>
      <c r="E3244">
        <v>59</v>
      </c>
    </row>
    <row r="3245" spans="1:5" x14ac:dyDescent="0.25">
      <c r="A3245" t="s">
        <v>13106</v>
      </c>
      <c r="B3245" t="s">
        <v>75</v>
      </c>
      <c r="C3245" t="s">
        <v>214</v>
      </c>
      <c r="D3245" t="s">
        <v>9910</v>
      </c>
      <c r="E3245">
        <v>1</v>
      </c>
    </row>
    <row r="3246" spans="1:5" x14ac:dyDescent="0.25">
      <c r="A3246" t="s">
        <v>13107</v>
      </c>
      <c r="B3246" t="s">
        <v>75</v>
      </c>
      <c r="C3246" t="s">
        <v>215</v>
      </c>
      <c r="D3246" t="s">
        <v>9844</v>
      </c>
      <c r="E3246">
        <v>1</v>
      </c>
    </row>
    <row r="3247" spans="1:5" x14ac:dyDescent="0.25">
      <c r="A3247" t="s">
        <v>13108</v>
      </c>
      <c r="B3247" t="s">
        <v>75</v>
      </c>
      <c r="C3247" t="s">
        <v>215</v>
      </c>
      <c r="D3247" t="s">
        <v>9872</v>
      </c>
      <c r="E3247">
        <v>1</v>
      </c>
    </row>
    <row r="3248" spans="1:5" x14ac:dyDescent="0.25">
      <c r="A3248" t="s">
        <v>13109</v>
      </c>
      <c r="B3248" t="s">
        <v>75</v>
      </c>
      <c r="C3248" t="s">
        <v>215</v>
      </c>
      <c r="D3248" t="s">
        <v>9874</v>
      </c>
      <c r="E3248">
        <v>28</v>
      </c>
    </row>
    <row r="3249" spans="1:5" x14ac:dyDescent="0.25">
      <c r="A3249" t="s">
        <v>13110</v>
      </c>
      <c r="B3249" t="s">
        <v>75</v>
      </c>
      <c r="C3249" t="s">
        <v>215</v>
      </c>
      <c r="D3249" t="s">
        <v>9886</v>
      </c>
      <c r="E3249">
        <v>28</v>
      </c>
    </row>
    <row r="3250" spans="1:5" x14ac:dyDescent="0.25">
      <c r="A3250" t="s">
        <v>13111</v>
      </c>
      <c r="B3250" t="s">
        <v>75</v>
      </c>
      <c r="C3250" t="s">
        <v>215</v>
      </c>
      <c r="D3250" t="s">
        <v>9888</v>
      </c>
      <c r="E3250">
        <v>81</v>
      </c>
    </row>
    <row r="3251" spans="1:5" x14ac:dyDescent="0.25">
      <c r="A3251" t="s">
        <v>13112</v>
      </c>
      <c r="B3251" t="s">
        <v>75</v>
      </c>
      <c r="C3251" t="s">
        <v>216</v>
      </c>
      <c r="D3251" t="s">
        <v>9844</v>
      </c>
      <c r="E3251">
        <v>2</v>
      </c>
    </row>
    <row r="3252" spans="1:5" x14ac:dyDescent="0.25">
      <c r="A3252" t="s">
        <v>13113</v>
      </c>
      <c r="B3252" t="s">
        <v>75</v>
      </c>
      <c r="C3252" t="s">
        <v>216</v>
      </c>
      <c r="D3252" t="s">
        <v>9846</v>
      </c>
      <c r="E3252">
        <v>1</v>
      </c>
    </row>
    <row r="3253" spans="1:5" x14ac:dyDescent="0.25">
      <c r="A3253" t="s">
        <v>13114</v>
      </c>
      <c r="B3253" t="s">
        <v>75</v>
      </c>
      <c r="C3253" t="s">
        <v>216</v>
      </c>
      <c r="D3253" t="s">
        <v>9854</v>
      </c>
      <c r="E3253">
        <v>6</v>
      </c>
    </row>
    <row r="3254" spans="1:5" x14ac:dyDescent="0.25">
      <c r="A3254" t="s">
        <v>13115</v>
      </c>
      <c r="B3254" t="s">
        <v>75</v>
      </c>
      <c r="C3254" t="s">
        <v>216</v>
      </c>
      <c r="D3254" t="s">
        <v>9858</v>
      </c>
      <c r="E3254">
        <v>1</v>
      </c>
    </row>
    <row r="3255" spans="1:5" x14ac:dyDescent="0.25">
      <c r="A3255" t="s">
        <v>13116</v>
      </c>
      <c r="B3255" t="s">
        <v>75</v>
      </c>
      <c r="C3255" t="s">
        <v>216</v>
      </c>
      <c r="D3255" t="s">
        <v>9862</v>
      </c>
      <c r="E3255">
        <v>1</v>
      </c>
    </row>
    <row r="3256" spans="1:5" x14ac:dyDescent="0.25">
      <c r="A3256" t="s">
        <v>13117</v>
      </c>
      <c r="B3256" t="s">
        <v>75</v>
      </c>
      <c r="C3256" t="s">
        <v>216</v>
      </c>
      <c r="D3256" t="s">
        <v>9872</v>
      </c>
      <c r="E3256">
        <v>10</v>
      </c>
    </row>
    <row r="3257" spans="1:5" x14ac:dyDescent="0.25">
      <c r="A3257" t="s">
        <v>13118</v>
      </c>
      <c r="B3257" t="s">
        <v>75</v>
      </c>
      <c r="C3257" t="s">
        <v>216</v>
      </c>
      <c r="D3257" t="s">
        <v>9874</v>
      </c>
      <c r="E3257">
        <v>97</v>
      </c>
    </row>
    <row r="3258" spans="1:5" x14ac:dyDescent="0.25">
      <c r="A3258" t="s">
        <v>13119</v>
      </c>
      <c r="B3258" t="s">
        <v>75</v>
      </c>
      <c r="C3258" t="s">
        <v>216</v>
      </c>
      <c r="D3258" t="s">
        <v>9878</v>
      </c>
      <c r="E3258">
        <v>1</v>
      </c>
    </row>
    <row r="3259" spans="1:5" x14ac:dyDescent="0.25">
      <c r="A3259" t="s">
        <v>13120</v>
      </c>
      <c r="B3259" t="s">
        <v>75</v>
      </c>
      <c r="C3259" t="s">
        <v>216</v>
      </c>
      <c r="D3259" t="s">
        <v>9880</v>
      </c>
      <c r="E3259">
        <v>1</v>
      </c>
    </row>
    <row r="3260" spans="1:5" x14ac:dyDescent="0.25">
      <c r="A3260" t="s">
        <v>13121</v>
      </c>
      <c r="B3260" t="s">
        <v>75</v>
      </c>
      <c r="C3260" t="s">
        <v>216</v>
      </c>
      <c r="D3260" t="s">
        <v>9886</v>
      </c>
      <c r="E3260">
        <v>109</v>
      </c>
    </row>
    <row r="3261" spans="1:5" x14ac:dyDescent="0.25">
      <c r="A3261" t="s">
        <v>13122</v>
      </c>
      <c r="B3261" t="s">
        <v>75</v>
      </c>
      <c r="C3261" t="s">
        <v>216</v>
      </c>
      <c r="D3261" t="s">
        <v>9888</v>
      </c>
      <c r="E3261">
        <v>298</v>
      </c>
    </row>
    <row r="3262" spans="1:5" x14ac:dyDescent="0.25">
      <c r="A3262" t="s">
        <v>13123</v>
      </c>
      <c r="B3262" t="s">
        <v>75</v>
      </c>
      <c r="C3262" t="s">
        <v>216</v>
      </c>
      <c r="D3262" t="s">
        <v>9894</v>
      </c>
      <c r="E3262">
        <v>1</v>
      </c>
    </row>
    <row r="3263" spans="1:5" x14ac:dyDescent="0.25">
      <c r="A3263" t="s">
        <v>13124</v>
      </c>
      <c r="B3263" t="s">
        <v>75</v>
      </c>
      <c r="C3263" t="s">
        <v>216</v>
      </c>
      <c r="D3263" t="s">
        <v>9918</v>
      </c>
      <c r="E3263">
        <v>1</v>
      </c>
    </row>
    <row r="3264" spans="1:5" x14ac:dyDescent="0.25">
      <c r="A3264" t="s">
        <v>13125</v>
      </c>
      <c r="B3264" t="s">
        <v>75</v>
      </c>
      <c r="C3264" t="s">
        <v>216</v>
      </c>
      <c r="D3264" t="s">
        <v>9926</v>
      </c>
      <c r="E3264">
        <v>4</v>
      </c>
    </row>
    <row r="3265" spans="1:5" x14ac:dyDescent="0.25">
      <c r="A3265" t="s">
        <v>13126</v>
      </c>
      <c r="B3265" t="s">
        <v>75</v>
      </c>
      <c r="C3265" t="s">
        <v>217</v>
      </c>
      <c r="D3265" t="s">
        <v>9872</v>
      </c>
      <c r="E3265">
        <v>1</v>
      </c>
    </row>
    <row r="3266" spans="1:5" x14ac:dyDescent="0.25">
      <c r="A3266" t="s">
        <v>13127</v>
      </c>
      <c r="B3266" t="s">
        <v>75</v>
      </c>
      <c r="C3266" t="s">
        <v>217</v>
      </c>
      <c r="D3266" t="s">
        <v>9874</v>
      </c>
      <c r="E3266">
        <v>14</v>
      </c>
    </row>
    <row r="3267" spans="1:5" x14ac:dyDescent="0.25">
      <c r="A3267" t="s">
        <v>13128</v>
      </c>
      <c r="B3267" t="s">
        <v>75</v>
      </c>
      <c r="C3267" t="s">
        <v>217</v>
      </c>
      <c r="D3267" t="s">
        <v>9886</v>
      </c>
      <c r="E3267">
        <v>16</v>
      </c>
    </row>
    <row r="3268" spans="1:5" x14ac:dyDescent="0.25">
      <c r="A3268" t="s">
        <v>13129</v>
      </c>
      <c r="B3268" t="s">
        <v>75</v>
      </c>
      <c r="C3268" t="s">
        <v>217</v>
      </c>
      <c r="D3268" t="s">
        <v>9888</v>
      </c>
      <c r="E3268">
        <v>49</v>
      </c>
    </row>
    <row r="3269" spans="1:5" x14ac:dyDescent="0.25">
      <c r="A3269" t="s">
        <v>13130</v>
      </c>
      <c r="B3269" t="s">
        <v>75</v>
      </c>
      <c r="C3269" t="s">
        <v>217</v>
      </c>
      <c r="D3269" t="s">
        <v>9892</v>
      </c>
      <c r="E3269">
        <v>1</v>
      </c>
    </row>
    <row r="3270" spans="1:5" x14ac:dyDescent="0.25">
      <c r="A3270" t="s">
        <v>13131</v>
      </c>
      <c r="B3270" t="s">
        <v>75</v>
      </c>
      <c r="C3270" t="s">
        <v>217</v>
      </c>
      <c r="D3270" t="s">
        <v>9902</v>
      </c>
      <c r="E3270">
        <v>1</v>
      </c>
    </row>
    <row r="3271" spans="1:5" x14ac:dyDescent="0.25">
      <c r="A3271" t="s">
        <v>13132</v>
      </c>
      <c r="B3271" t="s">
        <v>75</v>
      </c>
      <c r="C3271" t="s">
        <v>218</v>
      </c>
      <c r="D3271" t="s">
        <v>9836</v>
      </c>
      <c r="E3271">
        <v>2</v>
      </c>
    </row>
    <row r="3272" spans="1:5" x14ac:dyDescent="0.25">
      <c r="A3272" t="s">
        <v>13133</v>
      </c>
      <c r="B3272" t="s">
        <v>75</v>
      </c>
      <c r="C3272" t="s">
        <v>218</v>
      </c>
      <c r="D3272" t="s">
        <v>9840</v>
      </c>
      <c r="E3272">
        <v>3</v>
      </c>
    </row>
    <row r="3273" spans="1:5" x14ac:dyDescent="0.25">
      <c r="A3273" t="s">
        <v>13134</v>
      </c>
      <c r="B3273" t="s">
        <v>75</v>
      </c>
      <c r="C3273" t="s">
        <v>218</v>
      </c>
      <c r="D3273" t="s">
        <v>9850</v>
      </c>
      <c r="E3273">
        <v>1</v>
      </c>
    </row>
    <row r="3274" spans="1:5" x14ac:dyDescent="0.25">
      <c r="A3274" t="s">
        <v>13135</v>
      </c>
      <c r="B3274" t="s">
        <v>75</v>
      </c>
      <c r="C3274" t="s">
        <v>218</v>
      </c>
      <c r="D3274" t="s">
        <v>9854</v>
      </c>
      <c r="E3274">
        <v>5</v>
      </c>
    </row>
    <row r="3275" spans="1:5" x14ac:dyDescent="0.25">
      <c r="A3275" t="s">
        <v>13136</v>
      </c>
      <c r="B3275" t="s">
        <v>75</v>
      </c>
      <c r="C3275" t="s">
        <v>218</v>
      </c>
      <c r="D3275" t="s">
        <v>9856</v>
      </c>
      <c r="E3275">
        <v>1</v>
      </c>
    </row>
    <row r="3276" spans="1:5" x14ac:dyDescent="0.25">
      <c r="A3276" t="s">
        <v>13137</v>
      </c>
      <c r="B3276" t="s">
        <v>75</v>
      </c>
      <c r="C3276" t="s">
        <v>218</v>
      </c>
      <c r="D3276" t="s">
        <v>9858</v>
      </c>
      <c r="E3276">
        <v>2</v>
      </c>
    </row>
    <row r="3277" spans="1:5" x14ac:dyDescent="0.25">
      <c r="A3277" t="s">
        <v>13138</v>
      </c>
      <c r="B3277" t="s">
        <v>75</v>
      </c>
      <c r="C3277" t="s">
        <v>218</v>
      </c>
      <c r="D3277" t="s">
        <v>9860</v>
      </c>
      <c r="E3277">
        <v>1</v>
      </c>
    </row>
    <row r="3278" spans="1:5" x14ac:dyDescent="0.25">
      <c r="A3278" t="s">
        <v>13139</v>
      </c>
      <c r="B3278" t="s">
        <v>75</v>
      </c>
      <c r="C3278" t="s">
        <v>218</v>
      </c>
      <c r="D3278" t="s">
        <v>9862</v>
      </c>
      <c r="E3278">
        <v>2</v>
      </c>
    </row>
    <row r="3279" spans="1:5" x14ac:dyDescent="0.25">
      <c r="A3279" t="s">
        <v>13140</v>
      </c>
      <c r="B3279" t="s">
        <v>75</v>
      </c>
      <c r="C3279" t="s">
        <v>218</v>
      </c>
      <c r="D3279" t="s">
        <v>9868</v>
      </c>
      <c r="E3279">
        <v>1</v>
      </c>
    </row>
    <row r="3280" spans="1:5" x14ac:dyDescent="0.25">
      <c r="A3280" t="s">
        <v>13141</v>
      </c>
      <c r="B3280" t="s">
        <v>75</v>
      </c>
      <c r="C3280" t="s">
        <v>218</v>
      </c>
      <c r="D3280" t="s">
        <v>9872</v>
      </c>
      <c r="E3280">
        <v>10</v>
      </c>
    </row>
    <row r="3281" spans="1:5" x14ac:dyDescent="0.25">
      <c r="A3281" t="s">
        <v>13142</v>
      </c>
      <c r="B3281" t="s">
        <v>75</v>
      </c>
      <c r="C3281" t="s">
        <v>218</v>
      </c>
      <c r="D3281" t="s">
        <v>9874</v>
      </c>
      <c r="E3281">
        <v>146</v>
      </c>
    </row>
    <row r="3282" spans="1:5" x14ac:dyDescent="0.25">
      <c r="A3282" t="s">
        <v>13143</v>
      </c>
      <c r="B3282" t="s">
        <v>75</v>
      </c>
      <c r="C3282" t="s">
        <v>218</v>
      </c>
      <c r="D3282" t="s">
        <v>9878</v>
      </c>
      <c r="E3282">
        <v>2</v>
      </c>
    </row>
    <row r="3283" spans="1:5" x14ac:dyDescent="0.25">
      <c r="A3283" t="s">
        <v>13144</v>
      </c>
      <c r="B3283" t="s">
        <v>75</v>
      </c>
      <c r="C3283" t="s">
        <v>218</v>
      </c>
      <c r="D3283" t="s">
        <v>9880</v>
      </c>
      <c r="E3283">
        <v>2</v>
      </c>
    </row>
    <row r="3284" spans="1:5" x14ac:dyDescent="0.25">
      <c r="A3284" t="s">
        <v>13145</v>
      </c>
      <c r="B3284" t="s">
        <v>75</v>
      </c>
      <c r="C3284" t="s">
        <v>218</v>
      </c>
      <c r="D3284" t="s">
        <v>9884</v>
      </c>
      <c r="E3284">
        <v>1</v>
      </c>
    </row>
    <row r="3285" spans="1:5" x14ac:dyDescent="0.25">
      <c r="A3285" t="s">
        <v>13146</v>
      </c>
      <c r="B3285" t="s">
        <v>75</v>
      </c>
      <c r="C3285" t="s">
        <v>218</v>
      </c>
      <c r="D3285" t="s">
        <v>9886</v>
      </c>
      <c r="E3285">
        <v>174</v>
      </c>
    </row>
    <row r="3286" spans="1:5" x14ac:dyDescent="0.25">
      <c r="A3286" t="s">
        <v>13147</v>
      </c>
      <c r="B3286" t="s">
        <v>75</v>
      </c>
      <c r="C3286" t="s">
        <v>218</v>
      </c>
      <c r="D3286" t="s">
        <v>9888</v>
      </c>
      <c r="E3286">
        <v>651</v>
      </c>
    </row>
    <row r="3287" spans="1:5" x14ac:dyDescent="0.25">
      <c r="A3287" t="s">
        <v>13148</v>
      </c>
      <c r="B3287" t="s">
        <v>75</v>
      </c>
      <c r="C3287" t="s">
        <v>218</v>
      </c>
      <c r="D3287" t="s">
        <v>9892</v>
      </c>
      <c r="E3287">
        <v>2</v>
      </c>
    </row>
    <row r="3288" spans="1:5" x14ac:dyDescent="0.25">
      <c r="A3288" t="s">
        <v>13149</v>
      </c>
      <c r="B3288" t="s">
        <v>75</v>
      </c>
      <c r="C3288" t="s">
        <v>218</v>
      </c>
      <c r="D3288" t="s">
        <v>9902</v>
      </c>
      <c r="E3288">
        <v>2</v>
      </c>
    </row>
    <row r="3289" spans="1:5" x14ac:dyDescent="0.25">
      <c r="A3289" t="s">
        <v>13150</v>
      </c>
      <c r="B3289" t="s">
        <v>75</v>
      </c>
      <c r="C3289" t="s">
        <v>218</v>
      </c>
      <c r="D3289" t="s">
        <v>9906</v>
      </c>
      <c r="E3289">
        <v>1</v>
      </c>
    </row>
    <row r="3290" spans="1:5" x14ac:dyDescent="0.25">
      <c r="A3290" t="s">
        <v>13151</v>
      </c>
      <c r="B3290" t="s">
        <v>75</v>
      </c>
      <c r="C3290" t="s">
        <v>218</v>
      </c>
      <c r="D3290" t="s">
        <v>9910</v>
      </c>
      <c r="E3290">
        <v>1</v>
      </c>
    </row>
    <row r="3291" spans="1:5" x14ac:dyDescent="0.25">
      <c r="A3291" t="s">
        <v>13152</v>
      </c>
      <c r="B3291" t="s">
        <v>75</v>
      </c>
      <c r="C3291" t="s">
        <v>218</v>
      </c>
      <c r="D3291" t="s">
        <v>9914</v>
      </c>
      <c r="E3291">
        <v>4</v>
      </c>
    </row>
    <row r="3292" spans="1:5" x14ac:dyDescent="0.25">
      <c r="A3292" t="s">
        <v>13153</v>
      </c>
      <c r="B3292" t="s">
        <v>75</v>
      </c>
      <c r="C3292" t="s">
        <v>218</v>
      </c>
      <c r="D3292" t="s">
        <v>9918</v>
      </c>
      <c r="E3292">
        <v>1</v>
      </c>
    </row>
    <row r="3293" spans="1:5" x14ac:dyDescent="0.25">
      <c r="A3293" t="s">
        <v>13154</v>
      </c>
      <c r="B3293" t="s">
        <v>75</v>
      </c>
      <c r="C3293" t="s">
        <v>218</v>
      </c>
      <c r="D3293" t="s">
        <v>9926</v>
      </c>
      <c r="E3293">
        <v>3</v>
      </c>
    </row>
    <row r="3294" spans="1:5" x14ac:dyDescent="0.25">
      <c r="A3294" t="s">
        <v>13155</v>
      </c>
      <c r="B3294" t="s">
        <v>75</v>
      </c>
      <c r="C3294" t="s">
        <v>219</v>
      </c>
      <c r="D3294" t="s">
        <v>9874</v>
      </c>
      <c r="E3294">
        <v>19</v>
      </c>
    </row>
    <row r="3295" spans="1:5" x14ac:dyDescent="0.25">
      <c r="A3295" t="s">
        <v>13156</v>
      </c>
      <c r="B3295" t="s">
        <v>75</v>
      </c>
      <c r="C3295" t="s">
        <v>219</v>
      </c>
      <c r="D3295" t="s">
        <v>9886</v>
      </c>
      <c r="E3295">
        <v>20</v>
      </c>
    </row>
    <row r="3296" spans="1:5" x14ac:dyDescent="0.25">
      <c r="A3296" t="s">
        <v>13157</v>
      </c>
      <c r="B3296" t="s">
        <v>75</v>
      </c>
      <c r="C3296" t="s">
        <v>219</v>
      </c>
      <c r="D3296" t="s">
        <v>9888</v>
      </c>
      <c r="E3296">
        <v>97</v>
      </c>
    </row>
    <row r="3297" spans="1:5" x14ac:dyDescent="0.25">
      <c r="A3297" t="s">
        <v>13158</v>
      </c>
      <c r="B3297" t="s">
        <v>75</v>
      </c>
      <c r="C3297" t="s">
        <v>220</v>
      </c>
      <c r="D3297" t="s">
        <v>9854</v>
      </c>
      <c r="E3297">
        <v>2</v>
      </c>
    </row>
    <row r="3298" spans="1:5" x14ac:dyDescent="0.25">
      <c r="A3298" t="s">
        <v>13159</v>
      </c>
      <c r="B3298" t="s">
        <v>75</v>
      </c>
      <c r="C3298" t="s">
        <v>220</v>
      </c>
      <c r="D3298" t="s">
        <v>9872</v>
      </c>
      <c r="E3298">
        <v>2</v>
      </c>
    </row>
    <row r="3299" spans="1:5" x14ac:dyDescent="0.25">
      <c r="A3299" t="s">
        <v>13160</v>
      </c>
      <c r="B3299" t="s">
        <v>75</v>
      </c>
      <c r="C3299" t="s">
        <v>220</v>
      </c>
      <c r="D3299" t="s">
        <v>9874</v>
      </c>
      <c r="E3299">
        <v>18</v>
      </c>
    </row>
    <row r="3300" spans="1:5" x14ac:dyDescent="0.25">
      <c r="A3300" t="s">
        <v>13161</v>
      </c>
      <c r="B3300" t="s">
        <v>75</v>
      </c>
      <c r="C3300" t="s">
        <v>220</v>
      </c>
      <c r="D3300" t="s">
        <v>9886</v>
      </c>
      <c r="E3300">
        <v>18</v>
      </c>
    </row>
    <row r="3301" spans="1:5" x14ac:dyDescent="0.25">
      <c r="A3301" t="s">
        <v>13162</v>
      </c>
      <c r="B3301" t="s">
        <v>75</v>
      </c>
      <c r="C3301" t="s">
        <v>220</v>
      </c>
      <c r="D3301" t="s">
        <v>9888</v>
      </c>
      <c r="E3301">
        <v>77</v>
      </c>
    </row>
    <row r="3302" spans="1:5" x14ac:dyDescent="0.25">
      <c r="A3302" t="s">
        <v>13163</v>
      </c>
      <c r="B3302" t="s">
        <v>75</v>
      </c>
      <c r="C3302" t="s">
        <v>220</v>
      </c>
      <c r="D3302" t="s">
        <v>9892</v>
      </c>
      <c r="E3302">
        <v>1</v>
      </c>
    </row>
    <row r="3303" spans="1:5" x14ac:dyDescent="0.25">
      <c r="A3303" t="s">
        <v>13164</v>
      </c>
      <c r="B3303" t="s">
        <v>75</v>
      </c>
      <c r="C3303" t="s">
        <v>220</v>
      </c>
      <c r="D3303" t="s">
        <v>9926</v>
      </c>
      <c r="E3303">
        <v>1</v>
      </c>
    </row>
    <row r="3304" spans="1:5" x14ac:dyDescent="0.25">
      <c r="A3304" t="s">
        <v>13165</v>
      </c>
      <c r="B3304" t="s">
        <v>75</v>
      </c>
      <c r="C3304" t="s">
        <v>221</v>
      </c>
      <c r="D3304" t="s">
        <v>9874</v>
      </c>
      <c r="E3304">
        <v>23</v>
      </c>
    </row>
    <row r="3305" spans="1:5" x14ac:dyDescent="0.25">
      <c r="A3305" t="s">
        <v>13166</v>
      </c>
      <c r="B3305" t="s">
        <v>75</v>
      </c>
      <c r="C3305" t="s">
        <v>221</v>
      </c>
      <c r="D3305" t="s">
        <v>9886</v>
      </c>
      <c r="E3305">
        <v>23</v>
      </c>
    </row>
    <row r="3306" spans="1:5" x14ac:dyDescent="0.25">
      <c r="A3306" t="s">
        <v>13167</v>
      </c>
      <c r="B3306" t="s">
        <v>75</v>
      </c>
      <c r="C3306" t="s">
        <v>221</v>
      </c>
      <c r="D3306" t="s">
        <v>9888</v>
      </c>
      <c r="E3306">
        <v>94</v>
      </c>
    </row>
    <row r="3307" spans="1:5" x14ac:dyDescent="0.25">
      <c r="A3307" t="s">
        <v>13168</v>
      </c>
      <c r="B3307" t="s">
        <v>75</v>
      </c>
      <c r="C3307" t="s">
        <v>222</v>
      </c>
      <c r="D3307" t="s">
        <v>9874</v>
      </c>
      <c r="E3307">
        <v>18</v>
      </c>
    </row>
    <row r="3308" spans="1:5" x14ac:dyDescent="0.25">
      <c r="A3308" t="s">
        <v>13169</v>
      </c>
      <c r="B3308" t="s">
        <v>75</v>
      </c>
      <c r="C3308" t="s">
        <v>222</v>
      </c>
      <c r="D3308" t="s">
        <v>9886</v>
      </c>
      <c r="E3308">
        <v>21</v>
      </c>
    </row>
    <row r="3309" spans="1:5" x14ac:dyDescent="0.25">
      <c r="A3309" t="s">
        <v>13170</v>
      </c>
      <c r="B3309" t="s">
        <v>75</v>
      </c>
      <c r="C3309" t="s">
        <v>222</v>
      </c>
      <c r="D3309" t="s">
        <v>9888</v>
      </c>
      <c r="E3309">
        <v>60</v>
      </c>
    </row>
    <row r="3310" spans="1:5" x14ac:dyDescent="0.25">
      <c r="A3310" t="s">
        <v>13171</v>
      </c>
      <c r="B3310" t="s">
        <v>75</v>
      </c>
      <c r="C3310" t="s">
        <v>223</v>
      </c>
      <c r="D3310" t="s">
        <v>9840</v>
      </c>
      <c r="E3310">
        <v>1</v>
      </c>
    </row>
    <row r="3311" spans="1:5" x14ac:dyDescent="0.25">
      <c r="A3311" t="s">
        <v>13172</v>
      </c>
      <c r="B3311" t="s">
        <v>75</v>
      </c>
      <c r="C3311" t="s">
        <v>223</v>
      </c>
      <c r="D3311" t="s">
        <v>9848</v>
      </c>
      <c r="E3311">
        <v>1</v>
      </c>
    </row>
    <row r="3312" spans="1:5" x14ac:dyDescent="0.25">
      <c r="A3312" t="s">
        <v>13173</v>
      </c>
      <c r="B3312" t="s">
        <v>75</v>
      </c>
      <c r="C3312" t="s">
        <v>223</v>
      </c>
      <c r="D3312" t="s">
        <v>9854</v>
      </c>
      <c r="E3312">
        <v>1</v>
      </c>
    </row>
    <row r="3313" spans="1:5" x14ac:dyDescent="0.25">
      <c r="A3313" t="s">
        <v>13174</v>
      </c>
      <c r="B3313" t="s">
        <v>75</v>
      </c>
      <c r="C3313" t="s">
        <v>223</v>
      </c>
      <c r="D3313" t="s">
        <v>9858</v>
      </c>
      <c r="E3313">
        <v>1</v>
      </c>
    </row>
    <row r="3314" spans="1:5" x14ac:dyDescent="0.25">
      <c r="A3314" t="s">
        <v>13175</v>
      </c>
      <c r="B3314" t="s">
        <v>75</v>
      </c>
      <c r="C3314" t="s">
        <v>223</v>
      </c>
      <c r="D3314" t="s">
        <v>9860</v>
      </c>
      <c r="E3314">
        <v>1</v>
      </c>
    </row>
    <row r="3315" spans="1:5" x14ac:dyDescent="0.25">
      <c r="A3315" t="s">
        <v>13176</v>
      </c>
      <c r="B3315" t="s">
        <v>75</v>
      </c>
      <c r="C3315" t="s">
        <v>223</v>
      </c>
      <c r="D3315" t="s">
        <v>9872</v>
      </c>
      <c r="E3315">
        <v>3</v>
      </c>
    </row>
    <row r="3316" spans="1:5" x14ac:dyDescent="0.25">
      <c r="A3316" t="s">
        <v>13177</v>
      </c>
      <c r="B3316" t="s">
        <v>75</v>
      </c>
      <c r="C3316" t="s">
        <v>223</v>
      </c>
      <c r="D3316" t="s">
        <v>9874</v>
      </c>
      <c r="E3316">
        <v>13</v>
      </c>
    </row>
    <row r="3317" spans="1:5" x14ac:dyDescent="0.25">
      <c r="A3317" t="s">
        <v>13178</v>
      </c>
      <c r="B3317" t="s">
        <v>75</v>
      </c>
      <c r="C3317" t="s">
        <v>223</v>
      </c>
      <c r="D3317" t="s">
        <v>9886</v>
      </c>
      <c r="E3317">
        <v>15</v>
      </c>
    </row>
    <row r="3318" spans="1:5" x14ac:dyDescent="0.25">
      <c r="A3318" t="s">
        <v>13179</v>
      </c>
      <c r="B3318" t="s">
        <v>75</v>
      </c>
      <c r="C3318" t="s">
        <v>223</v>
      </c>
      <c r="D3318" t="s">
        <v>9888</v>
      </c>
      <c r="E3318">
        <v>63</v>
      </c>
    </row>
    <row r="3319" spans="1:5" x14ac:dyDescent="0.25">
      <c r="A3319" t="s">
        <v>13180</v>
      </c>
      <c r="B3319" t="s">
        <v>75</v>
      </c>
      <c r="C3319" t="s">
        <v>223</v>
      </c>
      <c r="D3319" t="s">
        <v>9902</v>
      </c>
      <c r="E3319">
        <v>1</v>
      </c>
    </row>
    <row r="3320" spans="1:5" x14ac:dyDescent="0.25">
      <c r="A3320" t="s">
        <v>13181</v>
      </c>
      <c r="B3320" t="s">
        <v>75</v>
      </c>
      <c r="C3320" t="s">
        <v>223</v>
      </c>
      <c r="D3320" t="s">
        <v>9910</v>
      </c>
      <c r="E3320">
        <v>1</v>
      </c>
    </row>
    <row r="3321" spans="1:5" x14ac:dyDescent="0.25">
      <c r="A3321" t="s">
        <v>13182</v>
      </c>
      <c r="B3321" t="s">
        <v>75</v>
      </c>
      <c r="C3321" t="s">
        <v>223</v>
      </c>
      <c r="D3321" t="s">
        <v>9918</v>
      </c>
      <c r="E3321">
        <v>1</v>
      </c>
    </row>
    <row r="3322" spans="1:5" x14ac:dyDescent="0.25">
      <c r="A3322" t="s">
        <v>13183</v>
      </c>
      <c r="B3322" t="s">
        <v>75</v>
      </c>
      <c r="C3322" t="s">
        <v>223</v>
      </c>
      <c r="D3322" t="s">
        <v>9926</v>
      </c>
      <c r="E3322">
        <v>2</v>
      </c>
    </row>
    <row r="3323" spans="1:5" x14ac:dyDescent="0.25">
      <c r="A3323" t="s">
        <v>13184</v>
      </c>
      <c r="B3323" t="s">
        <v>75</v>
      </c>
      <c r="C3323" t="s">
        <v>224</v>
      </c>
      <c r="D3323" t="s">
        <v>9860</v>
      </c>
      <c r="E3323">
        <v>1</v>
      </c>
    </row>
    <row r="3324" spans="1:5" x14ac:dyDescent="0.25">
      <c r="A3324" t="s">
        <v>13185</v>
      </c>
      <c r="B3324" t="s">
        <v>75</v>
      </c>
      <c r="C3324" t="s">
        <v>224</v>
      </c>
      <c r="D3324" t="s">
        <v>9872</v>
      </c>
      <c r="E3324">
        <v>1</v>
      </c>
    </row>
    <row r="3325" spans="1:5" x14ac:dyDescent="0.25">
      <c r="A3325" t="s">
        <v>13186</v>
      </c>
      <c r="B3325" t="s">
        <v>75</v>
      </c>
      <c r="C3325" t="s">
        <v>224</v>
      </c>
      <c r="D3325" t="s">
        <v>9874</v>
      </c>
      <c r="E3325">
        <v>7</v>
      </c>
    </row>
    <row r="3326" spans="1:5" x14ac:dyDescent="0.25">
      <c r="A3326" t="s">
        <v>13187</v>
      </c>
      <c r="B3326" t="s">
        <v>75</v>
      </c>
      <c r="C3326" t="s">
        <v>224</v>
      </c>
      <c r="D3326" t="s">
        <v>9880</v>
      </c>
      <c r="E3326">
        <v>1</v>
      </c>
    </row>
    <row r="3327" spans="1:5" x14ac:dyDescent="0.25">
      <c r="A3327" t="s">
        <v>13188</v>
      </c>
      <c r="B3327" t="s">
        <v>75</v>
      </c>
      <c r="C3327" t="s">
        <v>224</v>
      </c>
      <c r="D3327" t="s">
        <v>9886</v>
      </c>
      <c r="E3327">
        <v>8</v>
      </c>
    </row>
    <row r="3328" spans="1:5" x14ac:dyDescent="0.25">
      <c r="A3328" t="s">
        <v>13189</v>
      </c>
      <c r="B3328" t="s">
        <v>75</v>
      </c>
      <c r="C3328" t="s">
        <v>224</v>
      </c>
      <c r="D3328" t="s">
        <v>9888</v>
      </c>
      <c r="E3328">
        <v>29</v>
      </c>
    </row>
    <row r="3329" spans="1:5" x14ac:dyDescent="0.25">
      <c r="A3329" t="s">
        <v>13190</v>
      </c>
      <c r="B3329" t="s">
        <v>75</v>
      </c>
      <c r="C3329" t="s">
        <v>224</v>
      </c>
      <c r="D3329" t="s">
        <v>9892</v>
      </c>
      <c r="E3329">
        <v>1</v>
      </c>
    </row>
    <row r="3330" spans="1:5" x14ac:dyDescent="0.25">
      <c r="A3330" t="s">
        <v>13191</v>
      </c>
      <c r="B3330" t="s">
        <v>75</v>
      </c>
      <c r="C3330" t="s">
        <v>224</v>
      </c>
      <c r="D3330" t="s">
        <v>9926</v>
      </c>
      <c r="E3330">
        <v>1</v>
      </c>
    </row>
    <row r="3331" spans="1:5" x14ac:dyDescent="0.25">
      <c r="A3331" t="s">
        <v>13192</v>
      </c>
      <c r="B3331" t="s">
        <v>75</v>
      </c>
      <c r="C3331" t="s">
        <v>225</v>
      </c>
      <c r="D3331" t="s">
        <v>9840</v>
      </c>
      <c r="E3331">
        <v>1</v>
      </c>
    </row>
    <row r="3332" spans="1:5" x14ac:dyDescent="0.25">
      <c r="A3332" t="s">
        <v>13193</v>
      </c>
      <c r="B3332" t="s">
        <v>75</v>
      </c>
      <c r="C3332" t="s">
        <v>225</v>
      </c>
      <c r="D3332" t="s">
        <v>9854</v>
      </c>
      <c r="E3332">
        <v>1</v>
      </c>
    </row>
    <row r="3333" spans="1:5" x14ac:dyDescent="0.25">
      <c r="A3333" t="s">
        <v>13194</v>
      </c>
      <c r="B3333" t="s">
        <v>75</v>
      </c>
      <c r="C3333" t="s">
        <v>225</v>
      </c>
      <c r="D3333" t="s">
        <v>9860</v>
      </c>
      <c r="E3333">
        <v>1</v>
      </c>
    </row>
    <row r="3334" spans="1:5" x14ac:dyDescent="0.25">
      <c r="A3334" t="s">
        <v>13195</v>
      </c>
      <c r="B3334" t="s">
        <v>75</v>
      </c>
      <c r="C3334" t="s">
        <v>225</v>
      </c>
      <c r="D3334" t="s">
        <v>9862</v>
      </c>
      <c r="E3334">
        <v>1</v>
      </c>
    </row>
    <row r="3335" spans="1:5" x14ac:dyDescent="0.25">
      <c r="A3335" t="s">
        <v>13196</v>
      </c>
      <c r="B3335" t="s">
        <v>75</v>
      </c>
      <c r="C3335" t="s">
        <v>225</v>
      </c>
      <c r="D3335" t="s">
        <v>9872</v>
      </c>
      <c r="E3335">
        <v>3</v>
      </c>
    </row>
    <row r="3336" spans="1:5" x14ac:dyDescent="0.25">
      <c r="A3336" t="s">
        <v>13197</v>
      </c>
      <c r="B3336" t="s">
        <v>75</v>
      </c>
      <c r="C3336" t="s">
        <v>225</v>
      </c>
      <c r="D3336" t="s">
        <v>9874</v>
      </c>
      <c r="E3336">
        <v>26</v>
      </c>
    </row>
    <row r="3337" spans="1:5" x14ac:dyDescent="0.25">
      <c r="A3337" t="s">
        <v>13198</v>
      </c>
      <c r="B3337" t="s">
        <v>75</v>
      </c>
      <c r="C3337" t="s">
        <v>225</v>
      </c>
      <c r="D3337" t="s">
        <v>9878</v>
      </c>
      <c r="E3337">
        <v>1</v>
      </c>
    </row>
    <row r="3338" spans="1:5" x14ac:dyDescent="0.25">
      <c r="A3338" t="s">
        <v>13199</v>
      </c>
      <c r="B3338" t="s">
        <v>75</v>
      </c>
      <c r="C3338" t="s">
        <v>225</v>
      </c>
      <c r="D3338" t="s">
        <v>9886</v>
      </c>
      <c r="E3338">
        <v>28</v>
      </c>
    </row>
    <row r="3339" spans="1:5" x14ac:dyDescent="0.25">
      <c r="A3339" t="s">
        <v>13200</v>
      </c>
      <c r="B3339" t="s">
        <v>75</v>
      </c>
      <c r="C3339" t="s">
        <v>225</v>
      </c>
      <c r="D3339" t="s">
        <v>9888</v>
      </c>
      <c r="E3339">
        <v>98</v>
      </c>
    </row>
    <row r="3340" spans="1:5" x14ac:dyDescent="0.25">
      <c r="A3340" t="s">
        <v>13201</v>
      </c>
      <c r="B3340" t="s">
        <v>75</v>
      </c>
      <c r="C3340" t="s">
        <v>225</v>
      </c>
      <c r="D3340" t="s">
        <v>9910</v>
      </c>
      <c r="E3340">
        <v>1</v>
      </c>
    </row>
    <row r="3341" spans="1:5" x14ac:dyDescent="0.25">
      <c r="A3341" t="s">
        <v>15770</v>
      </c>
      <c r="B3341" t="s">
        <v>75</v>
      </c>
      <c r="C3341" t="s">
        <v>225</v>
      </c>
      <c r="D3341" t="s">
        <v>9912</v>
      </c>
      <c r="E3341">
        <v>1</v>
      </c>
    </row>
    <row r="3342" spans="1:5" x14ac:dyDescent="0.25">
      <c r="A3342" t="s">
        <v>13202</v>
      </c>
      <c r="B3342" t="s">
        <v>75</v>
      </c>
      <c r="C3342" t="s">
        <v>225</v>
      </c>
      <c r="D3342" t="s">
        <v>9926</v>
      </c>
      <c r="E3342">
        <v>2</v>
      </c>
    </row>
    <row r="3343" spans="1:5" x14ac:dyDescent="0.25">
      <c r="A3343" t="s">
        <v>13203</v>
      </c>
      <c r="B3343" t="s">
        <v>75</v>
      </c>
      <c r="C3343" t="s">
        <v>226</v>
      </c>
      <c r="D3343" t="s">
        <v>9854</v>
      </c>
      <c r="E3343">
        <v>1</v>
      </c>
    </row>
    <row r="3344" spans="1:5" x14ac:dyDescent="0.25">
      <c r="A3344" t="s">
        <v>13204</v>
      </c>
      <c r="B3344" t="s">
        <v>75</v>
      </c>
      <c r="C3344" t="s">
        <v>226</v>
      </c>
      <c r="D3344" t="s">
        <v>9872</v>
      </c>
      <c r="E3344">
        <v>1</v>
      </c>
    </row>
    <row r="3345" spans="1:5" x14ac:dyDescent="0.25">
      <c r="A3345" t="s">
        <v>13205</v>
      </c>
      <c r="B3345" t="s">
        <v>75</v>
      </c>
      <c r="C3345" t="s">
        <v>226</v>
      </c>
      <c r="D3345" t="s">
        <v>9874</v>
      </c>
      <c r="E3345">
        <v>23</v>
      </c>
    </row>
    <row r="3346" spans="1:5" x14ac:dyDescent="0.25">
      <c r="A3346" t="s">
        <v>13206</v>
      </c>
      <c r="B3346" t="s">
        <v>75</v>
      </c>
      <c r="C3346" t="s">
        <v>226</v>
      </c>
      <c r="D3346" t="s">
        <v>9886</v>
      </c>
      <c r="E3346">
        <v>27</v>
      </c>
    </row>
    <row r="3347" spans="1:5" x14ac:dyDescent="0.25">
      <c r="A3347" t="s">
        <v>13207</v>
      </c>
      <c r="B3347" t="s">
        <v>75</v>
      </c>
      <c r="C3347" t="s">
        <v>226</v>
      </c>
      <c r="D3347" t="s">
        <v>9888</v>
      </c>
      <c r="E3347">
        <v>135</v>
      </c>
    </row>
    <row r="3348" spans="1:5" x14ac:dyDescent="0.25">
      <c r="A3348" t="s">
        <v>13208</v>
      </c>
      <c r="B3348" t="s">
        <v>75</v>
      </c>
      <c r="C3348" t="s">
        <v>226</v>
      </c>
      <c r="D3348" t="s">
        <v>9926</v>
      </c>
      <c r="E3348">
        <v>1</v>
      </c>
    </row>
    <row r="3349" spans="1:5" x14ac:dyDescent="0.25">
      <c r="A3349" t="s">
        <v>13209</v>
      </c>
      <c r="B3349" t="s">
        <v>75</v>
      </c>
      <c r="C3349" t="s">
        <v>227</v>
      </c>
      <c r="D3349" t="s">
        <v>9872</v>
      </c>
      <c r="E3349">
        <v>1</v>
      </c>
    </row>
    <row r="3350" spans="1:5" x14ac:dyDescent="0.25">
      <c r="A3350" t="s">
        <v>13210</v>
      </c>
      <c r="B3350" t="s">
        <v>75</v>
      </c>
      <c r="C3350" t="s">
        <v>227</v>
      </c>
      <c r="D3350" t="s">
        <v>9874</v>
      </c>
      <c r="E3350">
        <v>22</v>
      </c>
    </row>
    <row r="3351" spans="1:5" x14ac:dyDescent="0.25">
      <c r="A3351" t="s">
        <v>13211</v>
      </c>
      <c r="B3351" t="s">
        <v>75</v>
      </c>
      <c r="C3351" t="s">
        <v>227</v>
      </c>
      <c r="D3351" t="s">
        <v>9886</v>
      </c>
      <c r="E3351">
        <v>23</v>
      </c>
    </row>
    <row r="3352" spans="1:5" x14ac:dyDescent="0.25">
      <c r="A3352" t="s">
        <v>13212</v>
      </c>
      <c r="B3352" t="s">
        <v>75</v>
      </c>
      <c r="C3352" t="s">
        <v>227</v>
      </c>
      <c r="D3352" t="s">
        <v>9888</v>
      </c>
      <c r="E3352">
        <v>81</v>
      </c>
    </row>
    <row r="3353" spans="1:5" x14ac:dyDescent="0.25">
      <c r="A3353" t="s">
        <v>13213</v>
      </c>
      <c r="B3353" t="s">
        <v>75</v>
      </c>
      <c r="C3353" t="s">
        <v>227</v>
      </c>
      <c r="D3353" t="s">
        <v>9894</v>
      </c>
      <c r="E3353">
        <v>1</v>
      </c>
    </row>
    <row r="3354" spans="1:5" x14ac:dyDescent="0.25">
      <c r="A3354" t="s">
        <v>13214</v>
      </c>
      <c r="B3354" t="s">
        <v>75</v>
      </c>
      <c r="C3354" t="s">
        <v>228</v>
      </c>
      <c r="D3354" t="s">
        <v>9854</v>
      </c>
      <c r="E3354">
        <v>1</v>
      </c>
    </row>
    <row r="3355" spans="1:5" x14ac:dyDescent="0.25">
      <c r="A3355" t="s">
        <v>13215</v>
      </c>
      <c r="B3355" t="s">
        <v>75</v>
      </c>
      <c r="C3355" t="s">
        <v>228</v>
      </c>
      <c r="D3355" t="s">
        <v>9870</v>
      </c>
      <c r="E3355">
        <v>1</v>
      </c>
    </row>
    <row r="3356" spans="1:5" x14ac:dyDescent="0.25">
      <c r="A3356" t="s">
        <v>13216</v>
      </c>
      <c r="B3356" t="s">
        <v>75</v>
      </c>
      <c r="C3356" t="s">
        <v>228</v>
      </c>
      <c r="D3356" t="s">
        <v>9872</v>
      </c>
      <c r="E3356">
        <v>1</v>
      </c>
    </row>
    <row r="3357" spans="1:5" x14ac:dyDescent="0.25">
      <c r="A3357" t="s">
        <v>13217</v>
      </c>
      <c r="B3357" t="s">
        <v>75</v>
      </c>
      <c r="C3357" t="s">
        <v>228</v>
      </c>
      <c r="D3357" t="s">
        <v>9874</v>
      </c>
      <c r="E3357">
        <v>9</v>
      </c>
    </row>
    <row r="3358" spans="1:5" x14ac:dyDescent="0.25">
      <c r="A3358" t="s">
        <v>13218</v>
      </c>
      <c r="B3358" t="s">
        <v>75</v>
      </c>
      <c r="C3358" t="s">
        <v>228</v>
      </c>
      <c r="D3358" t="s">
        <v>9878</v>
      </c>
      <c r="E3358">
        <v>1</v>
      </c>
    </row>
    <row r="3359" spans="1:5" x14ac:dyDescent="0.25">
      <c r="A3359" t="s">
        <v>13219</v>
      </c>
      <c r="B3359" t="s">
        <v>75</v>
      </c>
      <c r="C3359" t="s">
        <v>228</v>
      </c>
      <c r="D3359" t="s">
        <v>9880</v>
      </c>
      <c r="E3359">
        <v>1</v>
      </c>
    </row>
    <row r="3360" spans="1:5" x14ac:dyDescent="0.25">
      <c r="A3360" t="s">
        <v>13220</v>
      </c>
      <c r="B3360" t="s">
        <v>75</v>
      </c>
      <c r="C3360" t="s">
        <v>228</v>
      </c>
      <c r="D3360" t="s">
        <v>9886</v>
      </c>
      <c r="E3360">
        <v>10</v>
      </c>
    </row>
    <row r="3361" spans="1:5" x14ac:dyDescent="0.25">
      <c r="A3361" t="s">
        <v>13221</v>
      </c>
      <c r="B3361" t="s">
        <v>75</v>
      </c>
      <c r="C3361" t="s">
        <v>228</v>
      </c>
      <c r="D3361" t="s">
        <v>9888</v>
      </c>
      <c r="E3361">
        <v>58</v>
      </c>
    </row>
    <row r="3362" spans="1:5" x14ac:dyDescent="0.25">
      <c r="A3362" t="s">
        <v>13222</v>
      </c>
      <c r="B3362" t="s">
        <v>75</v>
      </c>
      <c r="C3362" t="s">
        <v>228</v>
      </c>
      <c r="D3362" t="s">
        <v>9894</v>
      </c>
      <c r="E3362">
        <v>1</v>
      </c>
    </row>
    <row r="3363" spans="1:5" x14ac:dyDescent="0.25">
      <c r="A3363" t="s">
        <v>13223</v>
      </c>
      <c r="B3363" t="s">
        <v>75</v>
      </c>
      <c r="C3363" t="s">
        <v>228</v>
      </c>
      <c r="D3363" t="s">
        <v>9902</v>
      </c>
      <c r="E3363">
        <v>1</v>
      </c>
    </row>
    <row r="3364" spans="1:5" x14ac:dyDescent="0.25">
      <c r="A3364" t="s">
        <v>13224</v>
      </c>
      <c r="B3364" t="s">
        <v>75</v>
      </c>
      <c r="C3364" t="s">
        <v>228</v>
      </c>
      <c r="D3364" t="s">
        <v>9910</v>
      </c>
      <c r="E3364">
        <v>1</v>
      </c>
    </row>
    <row r="3365" spans="1:5" x14ac:dyDescent="0.25">
      <c r="A3365" t="s">
        <v>13225</v>
      </c>
      <c r="B3365" t="s">
        <v>75</v>
      </c>
      <c r="C3365" t="s">
        <v>228</v>
      </c>
      <c r="D3365" t="s">
        <v>9918</v>
      </c>
      <c r="E3365">
        <v>1</v>
      </c>
    </row>
    <row r="3366" spans="1:5" x14ac:dyDescent="0.25">
      <c r="A3366" t="s">
        <v>13226</v>
      </c>
      <c r="B3366" t="s">
        <v>75</v>
      </c>
      <c r="C3366" t="s">
        <v>229</v>
      </c>
      <c r="D3366" t="s">
        <v>9840</v>
      </c>
      <c r="E3366">
        <v>1</v>
      </c>
    </row>
    <row r="3367" spans="1:5" x14ac:dyDescent="0.25">
      <c r="A3367" t="s">
        <v>13227</v>
      </c>
      <c r="B3367" t="s">
        <v>75</v>
      </c>
      <c r="C3367" t="s">
        <v>229</v>
      </c>
      <c r="D3367" t="s">
        <v>9862</v>
      </c>
      <c r="E3367">
        <v>1</v>
      </c>
    </row>
    <row r="3368" spans="1:5" x14ac:dyDescent="0.25">
      <c r="A3368" t="s">
        <v>13228</v>
      </c>
      <c r="B3368" t="s">
        <v>75</v>
      </c>
      <c r="C3368" t="s">
        <v>229</v>
      </c>
      <c r="D3368" t="s">
        <v>9872</v>
      </c>
      <c r="E3368">
        <v>2</v>
      </c>
    </row>
    <row r="3369" spans="1:5" x14ac:dyDescent="0.25">
      <c r="A3369" t="s">
        <v>13229</v>
      </c>
      <c r="B3369" t="s">
        <v>75</v>
      </c>
      <c r="C3369" t="s">
        <v>229</v>
      </c>
      <c r="D3369" t="s">
        <v>9874</v>
      </c>
      <c r="E3369">
        <v>25</v>
      </c>
    </row>
    <row r="3370" spans="1:5" x14ac:dyDescent="0.25">
      <c r="A3370" t="s">
        <v>13230</v>
      </c>
      <c r="B3370" t="s">
        <v>75</v>
      </c>
      <c r="C3370" t="s">
        <v>229</v>
      </c>
      <c r="D3370" t="s">
        <v>9880</v>
      </c>
      <c r="E3370">
        <v>1</v>
      </c>
    </row>
    <row r="3371" spans="1:5" x14ac:dyDescent="0.25">
      <c r="A3371" t="s">
        <v>13231</v>
      </c>
      <c r="B3371" t="s">
        <v>75</v>
      </c>
      <c r="C3371" t="s">
        <v>229</v>
      </c>
      <c r="D3371" t="s">
        <v>9886</v>
      </c>
      <c r="E3371">
        <v>26</v>
      </c>
    </row>
    <row r="3372" spans="1:5" x14ac:dyDescent="0.25">
      <c r="A3372" t="s">
        <v>13232</v>
      </c>
      <c r="B3372" t="s">
        <v>75</v>
      </c>
      <c r="C3372" t="s">
        <v>229</v>
      </c>
      <c r="D3372" t="s">
        <v>9888</v>
      </c>
      <c r="E3372">
        <v>110</v>
      </c>
    </row>
    <row r="3373" spans="1:5" x14ac:dyDescent="0.25">
      <c r="A3373" t="s">
        <v>13233</v>
      </c>
      <c r="B3373" t="s">
        <v>75</v>
      </c>
      <c r="C3373" t="s">
        <v>229</v>
      </c>
      <c r="D3373" t="s">
        <v>9892</v>
      </c>
      <c r="E3373">
        <v>1</v>
      </c>
    </row>
    <row r="3374" spans="1:5" x14ac:dyDescent="0.25">
      <c r="A3374" t="s">
        <v>13234</v>
      </c>
      <c r="B3374" t="s">
        <v>75</v>
      </c>
      <c r="C3374" t="s">
        <v>229</v>
      </c>
      <c r="D3374" t="s">
        <v>9894</v>
      </c>
      <c r="E3374">
        <v>1</v>
      </c>
    </row>
    <row r="3375" spans="1:5" x14ac:dyDescent="0.25">
      <c r="A3375" t="s">
        <v>13235</v>
      </c>
      <c r="B3375" t="s">
        <v>75</v>
      </c>
      <c r="C3375" t="s">
        <v>229</v>
      </c>
      <c r="D3375" t="s">
        <v>9906</v>
      </c>
      <c r="E3375">
        <v>1</v>
      </c>
    </row>
    <row r="3376" spans="1:5" x14ac:dyDescent="0.25">
      <c r="A3376" t="s">
        <v>13236</v>
      </c>
      <c r="B3376" t="s">
        <v>75</v>
      </c>
      <c r="C3376" t="s">
        <v>229</v>
      </c>
      <c r="D3376" t="s">
        <v>9910</v>
      </c>
      <c r="E3376">
        <v>1</v>
      </c>
    </row>
    <row r="3377" spans="1:5" x14ac:dyDescent="0.25">
      <c r="A3377" t="s">
        <v>13237</v>
      </c>
      <c r="B3377" t="s">
        <v>75</v>
      </c>
      <c r="C3377" t="s">
        <v>229</v>
      </c>
      <c r="D3377" t="s">
        <v>9918</v>
      </c>
      <c r="E3377">
        <v>1</v>
      </c>
    </row>
    <row r="3378" spans="1:5" x14ac:dyDescent="0.25">
      <c r="A3378" t="s">
        <v>13238</v>
      </c>
      <c r="B3378" t="s">
        <v>75</v>
      </c>
      <c r="C3378" t="s">
        <v>229</v>
      </c>
      <c r="D3378" t="s">
        <v>9926</v>
      </c>
      <c r="E3378">
        <v>1</v>
      </c>
    </row>
    <row r="3379" spans="1:5" x14ac:dyDescent="0.25">
      <c r="A3379" t="s">
        <v>13239</v>
      </c>
      <c r="B3379" t="s">
        <v>75</v>
      </c>
      <c r="C3379" t="s">
        <v>230</v>
      </c>
      <c r="D3379" t="s">
        <v>9874</v>
      </c>
      <c r="E3379">
        <v>35</v>
      </c>
    </row>
    <row r="3380" spans="1:5" x14ac:dyDescent="0.25">
      <c r="A3380" t="s">
        <v>13240</v>
      </c>
      <c r="B3380" t="s">
        <v>75</v>
      </c>
      <c r="C3380" t="s">
        <v>230</v>
      </c>
      <c r="D3380" t="s">
        <v>9886</v>
      </c>
      <c r="E3380">
        <v>44</v>
      </c>
    </row>
    <row r="3381" spans="1:5" x14ac:dyDescent="0.25">
      <c r="A3381" t="s">
        <v>13241</v>
      </c>
      <c r="B3381" t="s">
        <v>75</v>
      </c>
      <c r="C3381" t="s">
        <v>230</v>
      </c>
      <c r="D3381" t="s">
        <v>9888</v>
      </c>
      <c r="E3381">
        <v>184</v>
      </c>
    </row>
    <row r="3382" spans="1:5" x14ac:dyDescent="0.25">
      <c r="A3382" t="s">
        <v>13242</v>
      </c>
      <c r="B3382" t="s">
        <v>75</v>
      </c>
      <c r="C3382" t="s">
        <v>231</v>
      </c>
      <c r="D3382" t="s">
        <v>9862</v>
      </c>
      <c r="E3382">
        <v>1</v>
      </c>
    </row>
    <row r="3383" spans="1:5" x14ac:dyDescent="0.25">
      <c r="A3383" t="s">
        <v>13243</v>
      </c>
      <c r="B3383" t="s">
        <v>75</v>
      </c>
      <c r="C3383" t="s">
        <v>231</v>
      </c>
      <c r="D3383" t="s">
        <v>9872</v>
      </c>
      <c r="E3383">
        <v>1</v>
      </c>
    </row>
    <row r="3384" spans="1:5" x14ac:dyDescent="0.25">
      <c r="A3384" t="s">
        <v>13244</v>
      </c>
      <c r="B3384" t="s">
        <v>75</v>
      </c>
      <c r="C3384" t="s">
        <v>231</v>
      </c>
      <c r="D3384" t="s">
        <v>9874</v>
      </c>
      <c r="E3384">
        <v>34</v>
      </c>
    </row>
    <row r="3385" spans="1:5" x14ac:dyDescent="0.25">
      <c r="A3385" t="s">
        <v>13245</v>
      </c>
      <c r="B3385" t="s">
        <v>75</v>
      </c>
      <c r="C3385" t="s">
        <v>231</v>
      </c>
      <c r="D3385" t="s">
        <v>9886</v>
      </c>
      <c r="E3385">
        <v>36</v>
      </c>
    </row>
    <row r="3386" spans="1:5" x14ac:dyDescent="0.25">
      <c r="A3386" t="s">
        <v>13246</v>
      </c>
      <c r="B3386" t="s">
        <v>75</v>
      </c>
      <c r="C3386" t="s">
        <v>231</v>
      </c>
      <c r="D3386" t="s">
        <v>9888</v>
      </c>
      <c r="E3386">
        <v>111</v>
      </c>
    </row>
    <row r="3387" spans="1:5" x14ac:dyDescent="0.25">
      <c r="A3387" t="s">
        <v>13247</v>
      </c>
      <c r="B3387" t="s">
        <v>75</v>
      </c>
      <c r="C3387" t="s">
        <v>232</v>
      </c>
      <c r="D3387" t="s">
        <v>9836</v>
      </c>
      <c r="E3387">
        <v>1</v>
      </c>
    </row>
    <row r="3388" spans="1:5" x14ac:dyDescent="0.25">
      <c r="A3388" t="s">
        <v>13248</v>
      </c>
      <c r="B3388" t="s">
        <v>75</v>
      </c>
      <c r="C3388" t="s">
        <v>232</v>
      </c>
      <c r="D3388" t="s">
        <v>9840</v>
      </c>
      <c r="E3388">
        <v>1</v>
      </c>
    </row>
    <row r="3389" spans="1:5" x14ac:dyDescent="0.25">
      <c r="A3389" t="s">
        <v>13249</v>
      </c>
      <c r="B3389" t="s">
        <v>75</v>
      </c>
      <c r="C3389" t="s">
        <v>232</v>
      </c>
      <c r="D3389" t="s">
        <v>9854</v>
      </c>
      <c r="E3389">
        <v>5</v>
      </c>
    </row>
    <row r="3390" spans="1:5" x14ac:dyDescent="0.25">
      <c r="A3390" t="s">
        <v>13250</v>
      </c>
      <c r="B3390" t="s">
        <v>75</v>
      </c>
      <c r="C3390" t="s">
        <v>232</v>
      </c>
      <c r="D3390" t="s">
        <v>9856</v>
      </c>
      <c r="E3390">
        <v>2</v>
      </c>
    </row>
    <row r="3391" spans="1:5" x14ac:dyDescent="0.25">
      <c r="A3391" t="s">
        <v>13251</v>
      </c>
      <c r="B3391" t="s">
        <v>75</v>
      </c>
      <c r="C3391" t="s">
        <v>232</v>
      </c>
      <c r="D3391" t="s">
        <v>9858</v>
      </c>
      <c r="E3391">
        <v>1</v>
      </c>
    </row>
    <row r="3392" spans="1:5" x14ac:dyDescent="0.25">
      <c r="A3392" t="s">
        <v>13252</v>
      </c>
      <c r="B3392" t="s">
        <v>75</v>
      </c>
      <c r="C3392" t="s">
        <v>232</v>
      </c>
      <c r="D3392" t="s">
        <v>9860</v>
      </c>
      <c r="E3392">
        <v>1</v>
      </c>
    </row>
    <row r="3393" spans="1:5" x14ac:dyDescent="0.25">
      <c r="A3393" t="s">
        <v>13253</v>
      </c>
      <c r="B3393" t="s">
        <v>75</v>
      </c>
      <c r="C3393" t="s">
        <v>232</v>
      </c>
      <c r="D3393" t="s">
        <v>9862</v>
      </c>
      <c r="E3393">
        <v>2</v>
      </c>
    </row>
    <row r="3394" spans="1:5" x14ac:dyDescent="0.25">
      <c r="A3394" t="s">
        <v>13254</v>
      </c>
      <c r="B3394" t="s">
        <v>75</v>
      </c>
      <c r="C3394" t="s">
        <v>232</v>
      </c>
      <c r="D3394" t="s">
        <v>9866</v>
      </c>
      <c r="E3394">
        <v>1</v>
      </c>
    </row>
    <row r="3395" spans="1:5" x14ac:dyDescent="0.25">
      <c r="A3395" t="s">
        <v>13255</v>
      </c>
      <c r="B3395" t="s">
        <v>75</v>
      </c>
      <c r="C3395" t="s">
        <v>232</v>
      </c>
      <c r="D3395" t="s">
        <v>9872</v>
      </c>
      <c r="E3395">
        <v>8</v>
      </c>
    </row>
    <row r="3396" spans="1:5" x14ac:dyDescent="0.25">
      <c r="A3396" t="s">
        <v>13256</v>
      </c>
      <c r="B3396" t="s">
        <v>75</v>
      </c>
      <c r="C3396" t="s">
        <v>232</v>
      </c>
      <c r="D3396" t="s">
        <v>9874</v>
      </c>
      <c r="E3396">
        <v>52</v>
      </c>
    </row>
    <row r="3397" spans="1:5" x14ac:dyDescent="0.25">
      <c r="A3397" t="s">
        <v>13257</v>
      </c>
      <c r="B3397" t="s">
        <v>75</v>
      </c>
      <c r="C3397" t="s">
        <v>232</v>
      </c>
      <c r="D3397" t="s">
        <v>9886</v>
      </c>
      <c r="E3397">
        <v>68</v>
      </c>
    </row>
    <row r="3398" spans="1:5" x14ac:dyDescent="0.25">
      <c r="A3398" t="s">
        <v>13258</v>
      </c>
      <c r="B3398" t="s">
        <v>75</v>
      </c>
      <c r="C3398" t="s">
        <v>232</v>
      </c>
      <c r="D3398" t="s">
        <v>9888</v>
      </c>
      <c r="E3398">
        <v>245</v>
      </c>
    </row>
    <row r="3399" spans="1:5" x14ac:dyDescent="0.25">
      <c r="A3399" t="s">
        <v>13259</v>
      </c>
      <c r="B3399" t="s">
        <v>75</v>
      </c>
      <c r="C3399" t="s">
        <v>232</v>
      </c>
      <c r="D3399" t="s">
        <v>9892</v>
      </c>
      <c r="E3399">
        <v>2</v>
      </c>
    </row>
    <row r="3400" spans="1:5" x14ac:dyDescent="0.25">
      <c r="A3400" t="s">
        <v>13260</v>
      </c>
      <c r="B3400" t="s">
        <v>75</v>
      </c>
      <c r="C3400" t="s">
        <v>232</v>
      </c>
      <c r="D3400" t="s">
        <v>9894</v>
      </c>
      <c r="E3400">
        <v>1</v>
      </c>
    </row>
    <row r="3401" spans="1:5" x14ac:dyDescent="0.25">
      <c r="A3401" t="s">
        <v>13261</v>
      </c>
      <c r="B3401" t="s">
        <v>75</v>
      </c>
      <c r="C3401" t="s">
        <v>232</v>
      </c>
      <c r="D3401" t="s">
        <v>9902</v>
      </c>
      <c r="E3401">
        <v>1</v>
      </c>
    </row>
    <row r="3402" spans="1:5" x14ac:dyDescent="0.25">
      <c r="A3402" t="s">
        <v>13262</v>
      </c>
      <c r="B3402" t="s">
        <v>75</v>
      </c>
      <c r="C3402" t="s">
        <v>232</v>
      </c>
      <c r="D3402" t="s">
        <v>9914</v>
      </c>
      <c r="E3402">
        <v>1</v>
      </c>
    </row>
    <row r="3403" spans="1:5" x14ac:dyDescent="0.25">
      <c r="A3403" t="s">
        <v>13263</v>
      </c>
      <c r="B3403" t="s">
        <v>75</v>
      </c>
      <c r="C3403" t="s">
        <v>232</v>
      </c>
      <c r="D3403" t="s">
        <v>9926</v>
      </c>
      <c r="E3403">
        <v>5</v>
      </c>
    </row>
    <row r="3404" spans="1:5" x14ac:dyDescent="0.25">
      <c r="A3404" t="s">
        <v>13264</v>
      </c>
      <c r="B3404" t="s">
        <v>75</v>
      </c>
      <c r="C3404" t="s">
        <v>233</v>
      </c>
      <c r="D3404" t="s">
        <v>9874</v>
      </c>
      <c r="E3404">
        <v>22</v>
      </c>
    </row>
    <row r="3405" spans="1:5" x14ac:dyDescent="0.25">
      <c r="A3405" t="s">
        <v>13265</v>
      </c>
      <c r="B3405" t="s">
        <v>75</v>
      </c>
      <c r="C3405" t="s">
        <v>233</v>
      </c>
      <c r="D3405" t="s">
        <v>9886</v>
      </c>
      <c r="E3405">
        <v>23</v>
      </c>
    </row>
    <row r="3406" spans="1:5" x14ac:dyDescent="0.25">
      <c r="A3406" t="s">
        <v>13266</v>
      </c>
      <c r="B3406" t="s">
        <v>75</v>
      </c>
      <c r="C3406" t="s">
        <v>233</v>
      </c>
      <c r="D3406" t="s">
        <v>9888</v>
      </c>
      <c r="E3406">
        <v>96</v>
      </c>
    </row>
    <row r="3407" spans="1:5" x14ac:dyDescent="0.25">
      <c r="A3407" t="s">
        <v>13267</v>
      </c>
      <c r="B3407" t="s">
        <v>75</v>
      </c>
      <c r="C3407" t="s">
        <v>234</v>
      </c>
      <c r="D3407" t="s">
        <v>9844</v>
      </c>
      <c r="E3407">
        <v>1</v>
      </c>
    </row>
    <row r="3408" spans="1:5" x14ac:dyDescent="0.25">
      <c r="A3408" t="s">
        <v>13268</v>
      </c>
      <c r="B3408" t="s">
        <v>75</v>
      </c>
      <c r="C3408" t="s">
        <v>234</v>
      </c>
      <c r="D3408" t="s">
        <v>9854</v>
      </c>
      <c r="E3408">
        <v>3</v>
      </c>
    </row>
    <row r="3409" spans="1:5" x14ac:dyDescent="0.25">
      <c r="A3409" t="s">
        <v>13269</v>
      </c>
      <c r="B3409" t="s">
        <v>75</v>
      </c>
      <c r="C3409" t="s">
        <v>234</v>
      </c>
      <c r="D3409" t="s">
        <v>9872</v>
      </c>
      <c r="E3409">
        <v>10</v>
      </c>
    </row>
    <row r="3410" spans="1:5" x14ac:dyDescent="0.25">
      <c r="A3410" t="s">
        <v>13270</v>
      </c>
      <c r="B3410" t="s">
        <v>75</v>
      </c>
      <c r="C3410" t="s">
        <v>234</v>
      </c>
      <c r="D3410" t="s">
        <v>9874</v>
      </c>
      <c r="E3410">
        <v>105</v>
      </c>
    </row>
    <row r="3411" spans="1:5" x14ac:dyDescent="0.25">
      <c r="A3411" t="s">
        <v>13271</v>
      </c>
      <c r="B3411" t="s">
        <v>75</v>
      </c>
      <c r="C3411" t="s">
        <v>234</v>
      </c>
      <c r="D3411" t="s">
        <v>9878</v>
      </c>
      <c r="E3411">
        <v>1</v>
      </c>
    </row>
    <row r="3412" spans="1:5" x14ac:dyDescent="0.25">
      <c r="A3412" t="s">
        <v>13272</v>
      </c>
      <c r="B3412" t="s">
        <v>75</v>
      </c>
      <c r="C3412" t="s">
        <v>234</v>
      </c>
      <c r="D3412" t="s">
        <v>9880</v>
      </c>
      <c r="E3412">
        <v>1</v>
      </c>
    </row>
    <row r="3413" spans="1:5" x14ac:dyDescent="0.25">
      <c r="A3413" t="s">
        <v>13273</v>
      </c>
      <c r="B3413" t="s">
        <v>75</v>
      </c>
      <c r="C3413" t="s">
        <v>234</v>
      </c>
      <c r="D3413" t="s">
        <v>9886</v>
      </c>
      <c r="E3413">
        <v>120</v>
      </c>
    </row>
    <row r="3414" spans="1:5" x14ac:dyDescent="0.25">
      <c r="A3414" t="s">
        <v>13274</v>
      </c>
      <c r="B3414" t="s">
        <v>75</v>
      </c>
      <c r="C3414" t="s">
        <v>234</v>
      </c>
      <c r="D3414" t="s">
        <v>9888</v>
      </c>
      <c r="E3414">
        <v>466</v>
      </c>
    </row>
    <row r="3415" spans="1:5" x14ac:dyDescent="0.25">
      <c r="A3415" t="s">
        <v>13275</v>
      </c>
      <c r="B3415" t="s">
        <v>75</v>
      </c>
      <c r="C3415" t="s">
        <v>234</v>
      </c>
      <c r="D3415" t="s">
        <v>9896</v>
      </c>
      <c r="E3415">
        <v>1</v>
      </c>
    </row>
    <row r="3416" spans="1:5" x14ac:dyDescent="0.25">
      <c r="A3416" t="s">
        <v>13276</v>
      </c>
      <c r="B3416" t="s">
        <v>75</v>
      </c>
      <c r="C3416" t="s">
        <v>234</v>
      </c>
      <c r="D3416" t="s">
        <v>9902</v>
      </c>
      <c r="E3416">
        <v>1</v>
      </c>
    </row>
    <row r="3417" spans="1:5" x14ac:dyDescent="0.25">
      <c r="A3417" t="s">
        <v>13277</v>
      </c>
      <c r="B3417" t="s">
        <v>75</v>
      </c>
      <c r="C3417" t="s">
        <v>234</v>
      </c>
      <c r="D3417" t="s">
        <v>9908</v>
      </c>
      <c r="E3417">
        <v>1</v>
      </c>
    </row>
    <row r="3418" spans="1:5" x14ac:dyDescent="0.25">
      <c r="A3418" t="s">
        <v>13278</v>
      </c>
      <c r="B3418" t="s">
        <v>75</v>
      </c>
      <c r="C3418" t="s">
        <v>234</v>
      </c>
      <c r="D3418" t="s">
        <v>9910</v>
      </c>
      <c r="E3418">
        <v>2</v>
      </c>
    </row>
    <row r="3419" spans="1:5" x14ac:dyDescent="0.25">
      <c r="A3419" t="s">
        <v>13279</v>
      </c>
      <c r="B3419" t="s">
        <v>75</v>
      </c>
      <c r="C3419" t="s">
        <v>234</v>
      </c>
      <c r="D3419" t="s">
        <v>9912</v>
      </c>
      <c r="E3419">
        <v>2</v>
      </c>
    </row>
    <row r="3420" spans="1:5" x14ac:dyDescent="0.25">
      <c r="A3420" t="s">
        <v>13280</v>
      </c>
      <c r="B3420" t="s">
        <v>75</v>
      </c>
      <c r="C3420" t="s">
        <v>234</v>
      </c>
      <c r="D3420" t="s">
        <v>9914</v>
      </c>
      <c r="E3420">
        <v>6</v>
      </c>
    </row>
    <row r="3421" spans="1:5" x14ac:dyDescent="0.25">
      <c r="A3421" t="s">
        <v>13281</v>
      </c>
      <c r="B3421" t="s">
        <v>75</v>
      </c>
      <c r="C3421" t="s">
        <v>234</v>
      </c>
      <c r="D3421" t="s">
        <v>9918</v>
      </c>
      <c r="E3421">
        <v>1</v>
      </c>
    </row>
    <row r="3422" spans="1:5" x14ac:dyDescent="0.25">
      <c r="A3422" t="s">
        <v>13282</v>
      </c>
      <c r="B3422" t="s">
        <v>75</v>
      </c>
      <c r="C3422" t="s">
        <v>234</v>
      </c>
      <c r="D3422" t="s">
        <v>9926</v>
      </c>
      <c r="E3422">
        <v>5</v>
      </c>
    </row>
    <row r="3423" spans="1:5" x14ac:dyDescent="0.25">
      <c r="A3423" t="s">
        <v>13283</v>
      </c>
      <c r="B3423" t="s">
        <v>75</v>
      </c>
      <c r="C3423" t="s">
        <v>235</v>
      </c>
      <c r="D3423" t="s">
        <v>9874</v>
      </c>
      <c r="E3423">
        <v>13</v>
      </c>
    </row>
    <row r="3424" spans="1:5" x14ac:dyDescent="0.25">
      <c r="A3424" t="s">
        <v>13284</v>
      </c>
      <c r="B3424" t="s">
        <v>75</v>
      </c>
      <c r="C3424" t="s">
        <v>235</v>
      </c>
      <c r="D3424" t="s">
        <v>9886</v>
      </c>
      <c r="E3424">
        <v>16</v>
      </c>
    </row>
    <row r="3425" spans="1:5" x14ac:dyDescent="0.25">
      <c r="A3425" t="s">
        <v>13285</v>
      </c>
      <c r="B3425" t="s">
        <v>75</v>
      </c>
      <c r="C3425" t="s">
        <v>235</v>
      </c>
      <c r="D3425" t="s">
        <v>9888</v>
      </c>
      <c r="E3425">
        <v>81</v>
      </c>
    </row>
    <row r="3426" spans="1:5" x14ac:dyDescent="0.25">
      <c r="A3426" t="s">
        <v>13286</v>
      </c>
      <c r="B3426" t="s">
        <v>75</v>
      </c>
      <c r="C3426" t="s">
        <v>236</v>
      </c>
      <c r="D3426" t="s">
        <v>9872</v>
      </c>
      <c r="E3426">
        <v>1</v>
      </c>
    </row>
    <row r="3427" spans="1:5" x14ac:dyDescent="0.25">
      <c r="A3427" t="s">
        <v>13287</v>
      </c>
      <c r="B3427" t="s">
        <v>75</v>
      </c>
      <c r="C3427" t="s">
        <v>236</v>
      </c>
      <c r="D3427" t="s">
        <v>9874</v>
      </c>
      <c r="E3427">
        <v>20</v>
      </c>
    </row>
    <row r="3428" spans="1:5" x14ac:dyDescent="0.25">
      <c r="A3428" t="s">
        <v>13288</v>
      </c>
      <c r="B3428" t="s">
        <v>75</v>
      </c>
      <c r="C3428" t="s">
        <v>236</v>
      </c>
      <c r="D3428" t="s">
        <v>9886</v>
      </c>
      <c r="E3428">
        <v>23</v>
      </c>
    </row>
    <row r="3429" spans="1:5" x14ac:dyDescent="0.25">
      <c r="A3429" t="s">
        <v>13289</v>
      </c>
      <c r="B3429" t="s">
        <v>75</v>
      </c>
      <c r="C3429" t="s">
        <v>236</v>
      </c>
      <c r="D3429" t="s">
        <v>9888</v>
      </c>
      <c r="E3429">
        <v>124</v>
      </c>
    </row>
    <row r="3430" spans="1:5" x14ac:dyDescent="0.25">
      <c r="A3430" t="s">
        <v>13290</v>
      </c>
      <c r="B3430" t="s">
        <v>75</v>
      </c>
      <c r="C3430" t="s">
        <v>236</v>
      </c>
      <c r="D3430" t="s">
        <v>9910</v>
      </c>
      <c r="E3430">
        <v>1</v>
      </c>
    </row>
    <row r="3431" spans="1:5" x14ac:dyDescent="0.25">
      <c r="A3431" t="s">
        <v>13291</v>
      </c>
      <c r="B3431" t="s">
        <v>75</v>
      </c>
      <c r="C3431" t="s">
        <v>237</v>
      </c>
      <c r="D3431" t="s">
        <v>9844</v>
      </c>
      <c r="E3431">
        <v>2</v>
      </c>
    </row>
    <row r="3432" spans="1:5" x14ac:dyDescent="0.25">
      <c r="A3432" t="s">
        <v>13292</v>
      </c>
      <c r="B3432" t="s">
        <v>75</v>
      </c>
      <c r="C3432" t="s">
        <v>237</v>
      </c>
      <c r="D3432" t="s">
        <v>9854</v>
      </c>
      <c r="E3432">
        <v>2</v>
      </c>
    </row>
    <row r="3433" spans="1:5" x14ac:dyDescent="0.25">
      <c r="A3433" t="s">
        <v>13293</v>
      </c>
      <c r="B3433" t="s">
        <v>75</v>
      </c>
      <c r="C3433" t="s">
        <v>237</v>
      </c>
      <c r="D3433" t="s">
        <v>9872</v>
      </c>
      <c r="E3433">
        <v>4</v>
      </c>
    </row>
    <row r="3434" spans="1:5" x14ac:dyDescent="0.25">
      <c r="A3434" t="s">
        <v>13294</v>
      </c>
      <c r="B3434" t="s">
        <v>75</v>
      </c>
      <c r="C3434" t="s">
        <v>237</v>
      </c>
      <c r="D3434" t="s">
        <v>9874</v>
      </c>
      <c r="E3434">
        <v>58</v>
      </c>
    </row>
    <row r="3435" spans="1:5" x14ac:dyDescent="0.25">
      <c r="A3435" t="s">
        <v>13295</v>
      </c>
      <c r="B3435" t="s">
        <v>75</v>
      </c>
      <c r="C3435" t="s">
        <v>237</v>
      </c>
      <c r="D3435" t="s">
        <v>9886</v>
      </c>
      <c r="E3435">
        <v>64</v>
      </c>
    </row>
    <row r="3436" spans="1:5" x14ac:dyDescent="0.25">
      <c r="A3436" t="s">
        <v>13296</v>
      </c>
      <c r="B3436" t="s">
        <v>75</v>
      </c>
      <c r="C3436" t="s">
        <v>237</v>
      </c>
      <c r="D3436" t="s">
        <v>9888</v>
      </c>
      <c r="E3436">
        <v>285</v>
      </c>
    </row>
    <row r="3437" spans="1:5" x14ac:dyDescent="0.25">
      <c r="A3437" t="s">
        <v>13297</v>
      </c>
      <c r="B3437" t="s">
        <v>75</v>
      </c>
      <c r="C3437" t="s">
        <v>237</v>
      </c>
      <c r="D3437" t="s">
        <v>9918</v>
      </c>
      <c r="E3437">
        <v>1</v>
      </c>
    </row>
    <row r="3438" spans="1:5" x14ac:dyDescent="0.25">
      <c r="A3438" t="s">
        <v>13298</v>
      </c>
      <c r="B3438" t="s">
        <v>75</v>
      </c>
      <c r="C3438" t="s">
        <v>237</v>
      </c>
      <c r="D3438" t="s">
        <v>9926</v>
      </c>
      <c r="E3438">
        <v>1</v>
      </c>
    </row>
    <row r="3439" spans="1:5" x14ac:dyDescent="0.25">
      <c r="A3439" t="s">
        <v>13299</v>
      </c>
      <c r="B3439" t="s">
        <v>75</v>
      </c>
      <c r="C3439" t="s">
        <v>238</v>
      </c>
      <c r="D3439" t="s">
        <v>9840</v>
      </c>
      <c r="E3439">
        <v>1</v>
      </c>
    </row>
    <row r="3440" spans="1:5" x14ac:dyDescent="0.25">
      <c r="A3440" t="s">
        <v>13300</v>
      </c>
      <c r="B3440" t="s">
        <v>75</v>
      </c>
      <c r="C3440" t="s">
        <v>238</v>
      </c>
      <c r="D3440" t="s">
        <v>9866</v>
      </c>
      <c r="E3440">
        <v>1</v>
      </c>
    </row>
    <row r="3441" spans="1:5" x14ac:dyDescent="0.25">
      <c r="A3441" t="s">
        <v>13301</v>
      </c>
      <c r="B3441" t="s">
        <v>75</v>
      </c>
      <c r="C3441" t="s">
        <v>238</v>
      </c>
      <c r="D3441" t="s">
        <v>9872</v>
      </c>
      <c r="E3441">
        <v>2</v>
      </c>
    </row>
    <row r="3442" spans="1:5" x14ac:dyDescent="0.25">
      <c r="A3442" t="s">
        <v>13302</v>
      </c>
      <c r="B3442" t="s">
        <v>75</v>
      </c>
      <c r="C3442" t="s">
        <v>238</v>
      </c>
      <c r="D3442" t="s">
        <v>9874</v>
      </c>
      <c r="E3442">
        <v>22</v>
      </c>
    </row>
    <row r="3443" spans="1:5" x14ac:dyDescent="0.25">
      <c r="A3443" t="s">
        <v>13303</v>
      </c>
      <c r="B3443" t="s">
        <v>75</v>
      </c>
      <c r="C3443" t="s">
        <v>238</v>
      </c>
      <c r="D3443" t="s">
        <v>9886</v>
      </c>
      <c r="E3443">
        <v>23</v>
      </c>
    </row>
    <row r="3444" spans="1:5" x14ac:dyDescent="0.25">
      <c r="A3444" t="s">
        <v>13304</v>
      </c>
      <c r="B3444" t="s">
        <v>75</v>
      </c>
      <c r="C3444" t="s">
        <v>238</v>
      </c>
      <c r="D3444" t="s">
        <v>9888</v>
      </c>
      <c r="E3444">
        <v>86</v>
      </c>
    </row>
    <row r="3445" spans="1:5" x14ac:dyDescent="0.25">
      <c r="A3445" t="s">
        <v>13305</v>
      </c>
      <c r="B3445" t="s">
        <v>75</v>
      </c>
      <c r="C3445" t="s">
        <v>238</v>
      </c>
      <c r="D3445" t="s">
        <v>9926</v>
      </c>
      <c r="E3445">
        <v>1</v>
      </c>
    </row>
    <row r="3446" spans="1:5" x14ac:dyDescent="0.25">
      <c r="A3446" t="s">
        <v>13306</v>
      </c>
      <c r="B3446" t="s">
        <v>75</v>
      </c>
      <c r="C3446" t="s">
        <v>239</v>
      </c>
      <c r="D3446" t="s">
        <v>9874</v>
      </c>
      <c r="E3446">
        <v>35</v>
      </c>
    </row>
    <row r="3447" spans="1:5" x14ac:dyDescent="0.25">
      <c r="A3447" t="s">
        <v>13307</v>
      </c>
      <c r="B3447" t="s">
        <v>75</v>
      </c>
      <c r="C3447" t="s">
        <v>239</v>
      </c>
      <c r="D3447" t="s">
        <v>9886</v>
      </c>
      <c r="E3447">
        <v>36</v>
      </c>
    </row>
    <row r="3448" spans="1:5" x14ac:dyDescent="0.25">
      <c r="A3448" t="s">
        <v>13308</v>
      </c>
      <c r="B3448" t="s">
        <v>75</v>
      </c>
      <c r="C3448" t="s">
        <v>239</v>
      </c>
      <c r="D3448" t="s">
        <v>9888</v>
      </c>
      <c r="E3448">
        <v>122</v>
      </c>
    </row>
    <row r="3449" spans="1:5" x14ac:dyDescent="0.25">
      <c r="A3449" t="s">
        <v>13309</v>
      </c>
      <c r="B3449" t="s">
        <v>75</v>
      </c>
      <c r="C3449" t="s">
        <v>240</v>
      </c>
      <c r="D3449" t="s">
        <v>9854</v>
      </c>
      <c r="E3449">
        <v>1</v>
      </c>
    </row>
    <row r="3450" spans="1:5" x14ac:dyDescent="0.25">
      <c r="A3450" t="s">
        <v>13310</v>
      </c>
      <c r="B3450" t="s">
        <v>75</v>
      </c>
      <c r="C3450" t="s">
        <v>240</v>
      </c>
      <c r="D3450" t="s">
        <v>9862</v>
      </c>
      <c r="E3450">
        <v>1</v>
      </c>
    </row>
    <row r="3451" spans="1:5" x14ac:dyDescent="0.25">
      <c r="A3451" t="s">
        <v>13311</v>
      </c>
      <c r="B3451" t="s">
        <v>75</v>
      </c>
      <c r="C3451" t="s">
        <v>240</v>
      </c>
      <c r="D3451" t="s">
        <v>9872</v>
      </c>
      <c r="E3451">
        <v>3</v>
      </c>
    </row>
    <row r="3452" spans="1:5" x14ac:dyDescent="0.25">
      <c r="A3452" t="s">
        <v>13312</v>
      </c>
      <c r="B3452" t="s">
        <v>75</v>
      </c>
      <c r="C3452" t="s">
        <v>240</v>
      </c>
      <c r="D3452" t="s">
        <v>9874</v>
      </c>
      <c r="E3452">
        <v>15</v>
      </c>
    </row>
    <row r="3453" spans="1:5" x14ac:dyDescent="0.25">
      <c r="A3453" t="s">
        <v>13313</v>
      </c>
      <c r="B3453" t="s">
        <v>75</v>
      </c>
      <c r="C3453" t="s">
        <v>240</v>
      </c>
      <c r="D3453" t="s">
        <v>9878</v>
      </c>
      <c r="E3453">
        <v>2</v>
      </c>
    </row>
    <row r="3454" spans="1:5" x14ac:dyDescent="0.25">
      <c r="A3454" t="s">
        <v>13314</v>
      </c>
      <c r="B3454" t="s">
        <v>75</v>
      </c>
      <c r="C3454" t="s">
        <v>240</v>
      </c>
      <c r="D3454" t="s">
        <v>9884</v>
      </c>
      <c r="E3454">
        <v>1</v>
      </c>
    </row>
    <row r="3455" spans="1:5" x14ac:dyDescent="0.25">
      <c r="A3455" t="s">
        <v>13315</v>
      </c>
      <c r="B3455" t="s">
        <v>75</v>
      </c>
      <c r="C3455" t="s">
        <v>240</v>
      </c>
      <c r="D3455" t="s">
        <v>9886</v>
      </c>
      <c r="E3455">
        <v>18</v>
      </c>
    </row>
    <row r="3456" spans="1:5" x14ac:dyDescent="0.25">
      <c r="A3456" t="s">
        <v>13316</v>
      </c>
      <c r="B3456" t="s">
        <v>75</v>
      </c>
      <c r="C3456" t="s">
        <v>240</v>
      </c>
      <c r="D3456" t="s">
        <v>9888</v>
      </c>
      <c r="E3456">
        <v>112</v>
      </c>
    </row>
    <row r="3457" spans="1:5" x14ac:dyDescent="0.25">
      <c r="A3457" t="s">
        <v>13317</v>
      </c>
      <c r="B3457" t="s">
        <v>75</v>
      </c>
      <c r="C3457" t="s">
        <v>240</v>
      </c>
      <c r="D3457" t="s">
        <v>9910</v>
      </c>
      <c r="E3457">
        <v>1</v>
      </c>
    </row>
    <row r="3458" spans="1:5" x14ac:dyDescent="0.25">
      <c r="A3458" t="s">
        <v>13318</v>
      </c>
      <c r="B3458" t="s">
        <v>75</v>
      </c>
      <c r="C3458" t="s">
        <v>240</v>
      </c>
      <c r="D3458" t="s">
        <v>9914</v>
      </c>
      <c r="E3458">
        <v>1</v>
      </c>
    </row>
    <row r="3459" spans="1:5" x14ac:dyDescent="0.25">
      <c r="A3459" t="s">
        <v>13319</v>
      </c>
      <c r="B3459" t="s">
        <v>75</v>
      </c>
      <c r="C3459" t="s">
        <v>240</v>
      </c>
      <c r="D3459" t="s">
        <v>9918</v>
      </c>
      <c r="E3459">
        <v>1</v>
      </c>
    </row>
    <row r="3460" spans="1:5" x14ac:dyDescent="0.25">
      <c r="A3460" t="s">
        <v>13320</v>
      </c>
      <c r="B3460" t="s">
        <v>75</v>
      </c>
      <c r="C3460" t="s">
        <v>240</v>
      </c>
      <c r="D3460" t="s">
        <v>9926</v>
      </c>
      <c r="E3460">
        <v>3</v>
      </c>
    </row>
    <row r="3461" spans="1:5" x14ac:dyDescent="0.25">
      <c r="A3461" t="s">
        <v>13321</v>
      </c>
      <c r="B3461" t="s">
        <v>75</v>
      </c>
      <c r="C3461" t="s">
        <v>241</v>
      </c>
      <c r="D3461" t="s">
        <v>9840</v>
      </c>
      <c r="E3461">
        <v>1</v>
      </c>
    </row>
    <row r="3462" spans="1:5" x14ac:dyDescent="0.25">
      <c r="A3462" t="s">
        <v>13322</v>
      </c>
      <c r="B3462" t="s">
        <v>75</v>
      </c>
      <c r="C3462" t="s">
        <v>241</v>
      </c>
      <c r="D3462" t="s">
        <v>9872</v>
      </c>
      <c r="E3462">
        <v>2</v>
      </c>
    </row>
    <row r="3463" spans="1:5" x14ac:dyDescent="0.25">
      <c r="A3463" t="s">
        <v>13323</v>
      </c>
      <c r="B3463" t="s">
        <v>75</v>
      </c>
      <c r="C3463" t="s">
        <v>241</v>
      </c>
      <c r="D3463" t="s">
        <v>9874</v>
      </c>
      <c r="E3463">
        <v>16</v>
      </c>
    </row>
    <row r="3464" spans="1:5" x14ac:dyDescent="0.25">
      <c r="A3464" t="s">
        <v>13324</v>
      </c>
      <c r="B3464" t="s">
        <v>75</v>
      </c>
      <c r="C3464" t="s">
        <v>241</v>
      </c>
      <c r="D3464" t="s">
        <v>9886</v>
      </c>
      <c r="E3464">
        <v>17</v>
      </c>
    </row>
    <row r="3465" spans="1:5" x14ac:dyDescent="0.25">
      <c r="A3465" t="s">
        <v>13325</v>
      </c>
      <c r="B3465" t="s">
        <v>75</v>
      </c>
      <c r="C3465" t="s">
        <v>241</v>
      </c>
      <c r="D3465" t="s">
        <v>9888</v>
      </c>
      <c r="E3465">
        <v>60</v>
      </c>
    </row>
    <row r="3466" spans="1:5" x14ac:dyDescent="0.25">
      <c r="A3466" t="s">
        <v>13326</v>
      </c>
      <c r="B3466" t="s">
        <v>75</v>
      </c>
      <c r="C3466" t="s">
        <v>241</v>
      </c>
      <c r="D3466" t="s">
        <v>9918</v>
      </c>
      <c r="E3466">
        <v>1</v>
      </c>
    </row>
    <row r="3467" spans="1:5" x14ac:dyDescent="0.25">
      <c r="A3467" t="s">
        <v>13327</v>
      </c>
      <c r="B3467" t="s">
        <v>75</v>
      </c>
      <c r="C3467" t="s">
        <v>241</v>
      </c>
      <c r="D3467" t="s">
        <v>9926</v>
      </c>
      <c r="E3467">
        <v>2</v>
      </c>
    </row>
    <row r="3468" spans="1:5" x14ac:dyDescent="0.25">
      <c r="A3468" t="s">
        <v>13328</v>
      </c>
      <c r="B3468" t="s">
        <v>75</v>
      </c>
      <c r="C3468" t="s">
        <v>242</v>
      </c>
      <c r="D3468" t="s">
        <v>9860</v>
      </c>
      <c r="E3468">
        <v>1</v>
      </c>
    </row>
    <row r="3469" spans="1:5" x14ac:dyDescent="0.25">
      <c r="A3469" t="s">
        <v>13329</v>
      </c>
      <c r="B3469" t="s">
        <v>75</v>
      </c>
      <c r="C3469" t="s">
        <v>242</v>
      </c>
      <c r="D3469" t="s">
        <v>9872</v>
      </c>
      <c r="E3469">
        <v>2</v>
      </c>
    </row>
    <row r="3470" spans="1:5" x14ac:dyDescent="0.25">
      <c r="A3470" t="s">
        <v>13330</v>
      </c>
      <c r="B3470" t="s">
        <v>75</v>
      </c>
      <c r="C3470" t="s">
        <v>242</v>
      </c>
      <c r="D3470" t="s">
        <v>9874</v>
      </c>
      <c r="E3470">
        <v>53</v>
      </c>
    </row>
    <row r="3471" spans="1:5" x14ac:dyDescent="0.25">
      <c r="A3471" t="s">
        <v>13331</v>
      </c>
      <c r="B3471" t="s">
        <v>75</v>
      </c>
      <c r="C3471" t="s">
        <v>242</v>
      </c>
      <c r="D3471" t="s">
        <v>9886</v>
      </c>
      <c r="E3471">
        <v>57</v>
      </c>
    </row>
    <row r="3472" spans="1:5" x14ac:dyDescent="0.25">
      <c r="A3472" t="s">
        <v>13332</v>
      </c>
      <c r="B3472" t="s">
        <v>75</v>
      </c>
      <c r="C3472" t="s">
        <v>242</v>
      </c>
      <c r="D3472" t="s">
        <v>9888</v>
      </c>
      <c r="E3472">
        <v>266</v>
      </c>
    </row>
    <row r="3473" spans="1:5" x14ac:dyDescent="0.25">
      <c r="A3473" t="s">
        <v>13333</v>
      </c>
      <c r="B3473" t="s">
        <v>75</v>
      </c>
      <c r="C3473" t="s">
        <v>242</v>
      </c>
      <c r="D3473" t="s">
        <v>9892</v>
      </c>
      <c r="E3473">
        <v>1</v>
      </c>
    </row>
    <row r="3474" spans="1:5" x14ac:dyDescent="0.25">
      <c r="A3474" t="s">
        <v>13334</v>
      </c>
      <c r="B3474" t="s">
        <v>75</v>
      </c>
      <c r="C3474" t="s">
        <v>242</v>
      </c>
      <c r="D3474" t="s">
        <v>9912</v>
      </c>
      <c r="E3474">
        <v>1</v>
      </c>
    </row>
    <row r="3475" spans="1:5" x14ac:dyDescent="0.25">
      <c r="A3475" t="s">
        <v>13335</v>
      </c>
      <c r="B3475" t="s">
        <v>75</v>
      </c>
      <c r="C3475" t="s">
        <v>242</v>
      </c>
      <c r="D3475" t="s">
        <v>9914</v>
      </c>
      <c r="E3475">
        <v>1</v>
      </c>
    </row>
    <row r="3476" spans="1:5" x14ac:dyDescent="0.25">
      <c r="A3476" t="s">
        <v>13336</v>
      </c>
      <c r="B3476" t="s">
        <v>75</v>
      </c>
      <c r="C3476" t="s">
        <v>242</v>
      </c>
      <c r="D3476" t="s">
        <v>9926</v>
      </c>
      <c r="E3476">
        <v>1</v>
      </c>
    </row>
    <row r="3477" spans="1:5" x14ac:dyDescent="0.25">
      <c r="A3477" t="s">
        <v>13337</v>
      </c>
      <c r="B3477" t="s">
        <v>75</v>
      </c>
      <c r="C3477" t="s">
        <v>243</v>
      </c>
      <c r="D3477" t="s">
        <v>9874</v>
      </c>
      <c r="E3477">
        <v>24</v>
      </c>
    </row>
    <row r="3478" spans="1:5" x14ac:dyDescent="0.25">
      <c r="A3478" t="s">
        <v>13338</v>
      </c>
      <c r="B3478" t="s">
        <v>75</v>
      </c>
      <c r="C3478" t="s">
        <v>243</v>
      </c>
      <c r="D3478" t="s">
        <v>9886</v>
      </c>
      <c r="E3478">
        <v>27</v>
      </c>
    </row>
    <row r="3479" spans="1:5" x14ac:dyDescent="0.25">
      <c r="A3479" t="s">
        <v>13339</v>
      </c>
      <c r="B3479" t="s">
        <v>75</v>
      </c>
      <c r="C3479" t="s">
        <v>243</v>
      </c>
      <c r="D3479" t="s">
        <v>9888</v>
      </c>
      <c r="E3479">
        <v>91</v>
      </c>
    </row>
    <row r="3480" spans="1:5" x14ac:dyDescent="0.25">
      <c r="A3480" t="s">
        <v>13340</v>
      </c>
      <c r="B3480" t="s">
        <v>74</v>
      </c>
      <c r="C3480" t="s">
        <v>92</v>
      </c>
      <c r="D3480" t="s">
        <v>9836</v>
      </c>
      <c r="E3480">
        <v>20</v>
      </c>
    </row>
    <row r="3481" spans="1:5" x14ac:dyDescent="0.25">
      <c r="A3481" t="s">
        <v>13341</v>
      </c>
      <c r="B3481" t="s">
        <v>74</v>
      </c>
      <c r="C3481" t="s">
        <v>92</v>
      </c>
      <c r="D3481" t="s">
        <v>9838</v>
      </c>
      <c r="E3481">
        <v>10</v>
      </c>
    </row>
    <row r="3482" spans="1:5" x14ac:dyDescent="0.25">
      <c r="A3482" t="s">
        <v>13342</v>
      </c>
      <c r="B3482" t="s">
        <v>74</v>
      </c>
      <c r="C3482" t="s">
        <v>92</v>
      </c>
      <c r="D3482" t="s">
        <v>9840</v>
      </c>
      <c r="E3482">
        <v>169</v>
      </c>
    </row>
    <row r="3483" spans="1:5" x14ac:dyDescent="0.25">
      <c r="A3483" t="s">
        <v>13343</v>
      </c>
      <c r="B3483" t="s">
        <v>74</v>
      </c>
      <c r="C3483" t="s">
        <v>92</v>
      </c>
      <c r="D3483" t="s">
        <v>9842</v>
      </c>
      <c r="E3483">
        <v>2</v>
      </c>
    </row>
    <row r="3484" spans="1:5" x14ac:dyDescent="0.25">
      <c r="A3484" t="s">
        <v>13344</v>
      </c>
      <c r="B3484" t="s">
        <v>74</v>
      </c>
      <c r="C3484" t="s">
        <v>92</v>
      </c>
      <c r="D3484" t="s">
        <v>9844</v>
      </c>
      <c r="E3484">
        <v>28</v>
      </c>
    </row>
    <row r="3485" spans="1:5" x14ac:dyDescent="0.25">
      <c r="A3485" t="s">
        <v>13345</v>
      </c>
      <c r="B3485" t="s">
        <v>74</v>
      </c>
      <c r="C3485" t="s">
        <v>92</v>
      </c>
      <c r="D3485" t="s">
        <v>9846</v>
      </c>
      <c r="E3485">
        <v>3</v>
      </c>
    </row>
    <row r="3486" spans="1:5" x14ac:dyDescent="0.25">
      <c r="A3486" t="s">
        <v>13346</v>
      </c>
      <c r="B3486" t="s">
        <v>74</v>
      </c>
      <c r="C3486" t="s">
        <v>92</v>
      </c>
      <c r="D3486" t="s">
        <v>9848</v>
      </c>
      <c r="E3486">
        <v>15</v>
      </c>
    </row>
    <row r="3487" spans="1:5" x14ac:dyDescent="0.25">
      <c r="A3487" t="s">
        <v>13347</v>
      </c>
      <c r="B3487" t="s">
        <v>74</v>
      </c>
      <c r="C3487" t="s">
        <v>92</v>
      </c>
      <c r="D3487" t="s">
        <v>9850</v>
      </c>
      <c r="E3487">
        <v>9</v>
      </c>
    </row>
    <row r="3488" spans="1:5" x14ac:dyDescent="0.25">
      <c r="A3488" t="s">
        <v>13348</v>
      </c>
      <c r="B3488" t="s">
        <v>74</v>
      </c>
      <c r="C3488" t="s">
        <v>92</v>
      </c>
      <c r="D3488" t="s">
        <v>9852</v>
      </c>
      <c r="E3488">
        <v>1</v>
      </c>
    </row>
    <row r="3489" spans="1:5" x14ac:dyDescent="0.25">
      <c r="A3489" t="s">
        <v>13349</v>
      </c>
      <c r="B3489" t="s">
        <v>74</v>
      </c>
      <c r="C3489" t="s">
        <v>92</v>
      </c>
      <c r="D3489" t="s">
        <v>9854</v>
      </c>
      <c r="E3489">
        <v>156</v>
      </c>
    </row>
    <row r="3490" spans="1:5" x14ac:dyDescent="0.25">
      <c r="A3490" t="s">
        <v>13350</v>
      </c>
      <c r="B3490" t="s">
        <v>74</v>
      </c>
      <c r="C3490" t="s">
        <v>92</v>
      </c>
      <c r="D3490" t="s">
        <v>9856</v>
      </c>
      <c r="E3490">
        <v>5</v>
      </c>
    </row>
    <row r="3491" spans="1:5" x14ac:dyDescent="0.25">
      <c r="A3491" t="s">
        <v>13351</v>
      </c>
      <c r="B3491" t="s">
        <v>74</v>
      </c>
      <c r="C3491" t="s">
        <v>92</v>
      </c>
      <c r="D3491" t="s">
        <v>9858</v>
      </c>
      <c r="E3491">
        <v>23</v>
      </c>
    </row>
    <row r="3492" spans="1:5" x14ac:dyDescent="0.25">
      <c r="A3492" t="s">
        <v>13352</v>
      </c>
      <c r="B3492" t="s">
        <v>74</v>
      </c>
      <c r="C3492" t="s">
        <v>92</v>
      </c>
      <c r="D3492" t="s">
        <v>9860</v>
      </c>
      <c r="E3492">
        <v>54</v>
      </c>
    </row>
    <row r="3493" spans="1:5" x14ac:dyDescent="0.25">
      <c r="A3493" t="s">
        <v>13353</v>
      </c>
      <c r="B3493" t="s">
        <v>74</v>
      </c>
      <c r="C3493" t="s">
        <v>92</v>
      </c>
      <c r="D3493" t="s">
        <v>9862</v>
      </c>
      <c r="E3493">
        <v>50</v>
      </c>
    </row>
    <row r="3494" spans="1:5" x14ac:dyDescent="0.25">
      <c r="A3494" t="s">
        <v>13354</v>
      </c>
      <c r="B3494" t="s">
        <v>74</v>
      </c>
      <c r="C3494" t="s">
        <v>92</v>
      </c>
      <c r="D3494" t="s">
        <v>9866</v>
      </c>
      <c r="E3494">
        <v>23</v>
      </c>
    </row>
    <row r="3495" spans="1:5" x14ac:dyDescent="0.25">
      <c r="A3495" t="s">
        <v>13355</v>
      </c>
      <c r="B3495" t="s">
        <v>74</v>
      </c>
      <c r="C3495" t="s">
        <v>92</v>
      </c>
      <c r="D3495" t="s">
        <v>9868</v>
      </c>
      <c r="E3495">
        <v>34</v>
      </c>
    </row>
    <row r="3496" spans="1:5" x14ac:dyDescent="0.25">
      <c r="A3496" t="s">
        <v>13356</v>
      </c>
      <c r="B3496" t="s">
        <v>74</v>
      </c>
      <c r="C3496" t="s">
        <v>92</v>
      </c>
      <c r="D3496" t="s">
        <v>9870</v>
      </c>
      <c r="E3496">
        <v>15</v>
      </c>
    </row>
    <row r="3497" spans="1:5" x14ac:dyDescent="0.25">
      <c r="A3497" t="s">
        <v>13357</v>
      </c>
      <c r="B3497" t="s">
        <v>74</v>
      </c>
      <c r="C3497" t="s">
        <v>92</v>
      </c>
      <c r="D3497" t="s">
        <v>9872</v>
      </c>
      <c r="E3497">
        <v>569</v>
      </c>
    </row>
    <row r="3498" spans="1:5" x14ac:dyDescent="0.25">
      <c r="A3498" t="s">
        <v>13358</v>
      </c>
      <c r="B3498" t="s">
        <v>74</v>
      </c>
      <c r="C3498" t="s">
        <v>92</v>
      </c>
      <c r="D3498" t="s">
        <v>9874</v>
      </c>
      <c r="E3498">
        <v>9614</v>
      </c>
    </row>
    <row r="3499" spans="1:5" x14ac:dyDescent="0.25">
      <c r="A3499" t="s">
        <v>13359</v>
      </c>
      <c r="B3499" t="s">
        <v>74</v>
      </c>
      <c r="C3499" t="s">
        <v>92</v>
      </c>
      <c r="D3499" t="s">
        <v>9876</v>
      </c>
      <c r="E3499">
        <v>1</v>
      </c>
    </row>
    <row r="3500" spans="1:5" x14ac:dyDescent="0.25">
      <c r="A3500" t="s">
        <v>13360</v>
      </c>
      <c r="B3500" t="s">
        <v>74</v>
      </c>
      <c r="C3500" t="s">
        <v>92</v>
      </c>
      <c r="D3500" t="s">
        <v>9878</v>
      </c>
      <c r="E3500">
        <v>10</v>
      </c>
    </row>
    <row r="3501" spans="1:5" x14ac:dyDescent="0.25">
      <c r="A3501" t="s">
        <v>13361</v>
      </c>
      <c r="B3501" t="s">
        <v>74</v>
      </c>
      <c r="C3501" t="s">
        <v>92</v>
      </c>
      <c r="D3501" t="s">
        <v>9880</v>
      </c>
      <c r="E3501">
        <v>42</v>
      </c>
    </row>
    <row r="3502" spans="1:5" x14ac:dyDescent="0.25">
      <c r="A3502" t="s">
        <v>13362</v>
      </c>
      <c r="B3502" t="s">
        <v>74</v>
      </c>
      <c r="C3502" t="s">
        <v>92</v>
      </c>
      <c r="D3502" t="s">
        <v>9882</v>
      </c>
      <c r="E3502">
        <v>3</v>
      </c>
    </row>
    <row r="3503" spans="1:5" x14ac:dyDescent="0.25">
      <c r="A3503" t="s">
        <v>13363</v>
      </c>
      <c r="B3503" t="s">
        <v>74</v>
      </c>
      <c r="C3503" t="s">
        <v>92</v>
      </c>
      <c r="D3503" t="s">
        <v>9884</v>
      </c>
      <c r="E3503">
        <v>42</v>
      </c>
    </row>
    <row r="3504" spans="1:5" x14ac:dyDescent="0.25">
      <c r="A3504" t="s">
        <v>13364</v>
      </c>
      <c r="B3504" t="s">
        <v>74</v>
      </c>
      <c r="C3504" t="s">
        <v>92</v>
      </c>
      <c r="D3504" t="s">
        <v>9886</v>
      </c>
      <c r="E3504">
        <v>10519</v>
      </c>
    </row>
    <row r="3505" spans="1:5" x14ac:dyDescent="0.25">
      <c r="A3505" t="s">
        <v>13365</v>
      </c>
      <c r="B3505" t="s">
        <v>74</v>
      </c>
      <c r="C3505" t="s">
        <v>92</v>
      </c>
      <c r="D3505" t="s">
        <v>9888</v>
      </c>
      <c r="E3505">
        <v>33004</v>
      </c>
    </row>
    <row r="3506" spans="1:5" x14ac:dyDescent="0.25">
      <c r="A3506" t="s">
        <v>13366</v>
      </c>
      <c r="B3506" t="s">
        <v>74</v>
      </c>
      <c r="C3506" t="s">
        <v>92</v>
      </c>
      <c r="D3506" t="s">
        <v>9890</v>
      </c>
      <c r="E3506">
        <v>6</v>
      </c>
    </row>
    <row r="3507" spans="1:5" x14ac:dyDescent="0.25">
      <c r="A3507" t="s">
        <v>13367</v>
      </c>
      <c r="B3507" t="s">
        <v>74</v>
      </c>
      <c r="C3507" t="s">
        <v>92</v>
      </c>
      <c r="D3507" t="s">
        <v>9892</v>
      </c>
      <c r="E3507">
        <v>129</v>
      </c>
    </row>
    <row r="3508" spans="1:5" x14ac:dyDescent="0.25">
      <c r="A3508" t="s">
        <v>13368</v>
      </c>
      <c r="B3508" t="s">
        <v>74</v>
      </c>
      <c r="C3508" t="s">
        <v>92</v>
      </c>
      <c r="D3508" t="s">
        <v>9894</v>
      </c>
      <c r="E3508">
        <v>35</v>
      </c>
    </row>
    <row r="3509" spans="1:5" x14ac:dyDescent="0.25">
      <c r="A3509" t="s">
        <v>13369</v>
      </c>
      <c r="B3509" t="s">
        <v>74</v>
      </c>
      <c r="C3509" t="s">
        <v>92</v>
      </c>
      <c r="D3509" t="s">
        <v>9896</v>
      </c>
      <c r="E3509">
        <v>3</v>
      </c>
    </row>
    <row r="3510" spans="1:5" x14ac:dyDescent="0.25">
      <c r="A3510" t="s">
        <v>13370</v>
      </c>
      <c r="B3510" t="s">
        <v>74</v>
      </c>
      <c r="C3510" t="s">
        <v>92</v>
      </c>
      <c r="D3510" t="s">
        <v>9898</v>
      </c>
      <c r="E3510">
        <v>1</v>
      </c>
    </row>
    <row r="3511" spans="1:5" x14ac:dyDescent="0.25">
      <c r="A3511" t="s">
        <v>13371</v>
      </c>
      <c r="B3511" t="s">
        <v>74</v>
      </c>
      <c r="C3511" t="s">
        <v>92</v>
      </c>
      <c r="D3511" t="s">
        <v>9900</v>
      </c>
      <c r="E3511">
        <v>3</v>
      </c>
    </row>
    <row r="3512" spans="1:5" x14ac:dyDescent="0.25">
      <c r="A3512" t="s">
        <v>13372</v>
      </c>
      <c r="B3512" t="s">
        <v>74</v>
      </c>
      <c r="C3512" t="s">
        <v>92</v>
      </c>
      <c r="D3512" t="s">
        <v>9902</v>
      </c>
      <c r="E3512">
        <v>32</v>
      </c>
    </row>
    <row r="3513" spans="1:5" x14ac:dyDescent="0.25">
      <c r="A3513" t="s">
        <v>13373</v>
      </c>
      <c r="B3513" t="s">
        <v>74</v>
      </c>
      <c r="C3513" t="s">
        <v>92</v>
      </c>
      <c r="D3513" t="s">
        <v>9904</v>
      </c>
      <c r="E3513">
        <v>9</v>
      </c>
    </row>
    <row r="3514" spans="1:5" x14ac:dyDescent="0.25">
      <c r="A3514" t="s">
        <v>13374</v>
      </c>
      <c r="B3514" t="s">
        <v>74</v>
      </c>
      <c r="C3514" t="s">
        <v>92</v>
      </c>
      <c r="D3514" t="s">
        <v>9906</v>
      </c>
      <c r="E3514">
        <v>21</v>
      </c>
    </row>
    <row r="3515" spans="1:5" x14ac:dyDescent="0.25">
      <c r="A3515" t="s">
        <v>13375</v>
      </c>
      <c r="B3515" t="s">
        <v>74</v>
      </c>
      <c r="C3515" t="s">
        <v>92</v>
      </c>
      <c r="D3515" t="s">
        <v>9908</v>
      </c>
      <c r="E3515">
        <v>9</v>
      </c>
    </row>
    <row r="3516" spans="1:5" x14ac:dyDescent="0.25">
      <c r="A3516" t="s">
        <v>13376</v>
      </c>
      <c r="B3516" t="s">
        <v>74</v>
      </c>
      <c r="C3516" t="s">
        <v>92</v>
      </c>
      <c r="D3516" t="s">
        <v>9910</v>
      </c>
      <c r="E3516">
        <v>79</v>
      </c>
    </row>
    <row r="3517" spans="1:5" x14ac:dyDescent="0.25">
      <c r="A3517" t="s">
        <v>13377</v>
      </c>
      <c r="B3517" t="s">
        <v>74</v>
      </c>
      <c r="C3517" t="s">
        <v>92</v>
      </c>
      <c r="D3517" t="s">
        <v>9912</v>
      </c>
      <c r="E3517">
        <v>32</v>
      </c>
    </row>
    <row r="3518" spans="1:5" x14ac:dyDescent="0.25">
      <c r="A3518" t="s">
        <v>13378</v>
      </c>
      <c r="B3518" t="s">
        <v>74</v>
      </c>
      <c r="C3518" t="s">
        <v>92</v>
      </c>
      <c r="D3518" t="s">
        <v>9914</v>
      </c>
      <c r="E3518">
        <v>94</v>
      </c>
    </row>
    <row r="3519" spans="1:5" x14ac:dyDescent="0.25">
      <c r="A3519" t="s">
        <v>13379</v>
      </c>
      <c r="B3519" t="s">
        <v>74</v>
      </c>
      <c r="C3519" t="s">
        <v>92</v>
      </c>
      <c r="D3519" t="s">
        <v>9916</v>
      </c>
      <c r="E3519">
        <v>23</v>
      </c>
    </row>
    <row r="3520" spans="1:5" x14ac:dyDescent="0.25">
      <c r="A3520" t="s">
        <v>13380</v>
      </c>
      <c r="B3520" t="s">
        <v>74</v>
      </c>
      <c r="C3520" t="s">
        <v>92</v>
      </c>
      <c r="D3520" t="s">
        <v>9918</v>
      </c>
      <c r="E3520">
        <v>5</v>
      </c>
    </row>
    <row r="3521" spans="1:5" x14ac:dyDescent="0.25">
      <c r="A3521" t="s">
        <v>13381</v>
      </c>
      <c r="B3521" t="s">
        <v>74</v>
      </c>
      <c r="C3521" t="s">
        <v>92</v>
      </c>
      <c r="D3521" t="s">
        <v>9920</v>
      </c>
      <c r="E3521">
        <v>1</v>
      </c>
    </row>
    <row r="3522" spans="1:5" x14ac:dyDescent="0.25">
      <c r="A3522" t="s">
        <v>13382</v>
      </c>
      <c r="B3522" t="s">
        <v>74</v>
      </c>
      <c r="C3522" t="s">
        <v>92</v>
      </c>
      <c r="D3522" t="s">
        <v>9922</v>
      </c>
      <c r="E3522">
        <v>2</v>
      </c>
    </row>
    <row r="3523" spans="1:5" x14ac:dyDescent="0.25">
      <c r="A3523" t="s">
        <v>13383</v>
      </c>
      <c r="B3523" t="s">
        <v>74</v>
      </c>
      <c r="C3523" t="s">
        <v>92</v>
      </c>
      <c r="D3523" t="s">
        <v>9924</v>
      </c>
      <c r="E3523">
        <v>2</v>
      </c>
    </row>
    <row r="3524" spans="1:5" x14ac:dyDescent="0.25">
      <c r="A3524" t="s">
        <v>13384</v>
      </c>
      <c r="B3524" t="s">
        <v>74</v>
      </c>
      <c r="C3524" t="s">
        <v>92</v>
      </c>
      <c r="D3524" t="s">
        <v>9926</v>
      </c>
      <c r="E3524">
        <v>122</v>
      </c>
    </row>
    <row r="3525" spans="1:5" x14ac:dyDescent="0.25">
      <c r="A3525" t="s">
        <v>13385</v>
      </c>
      <c r="B3525" t="s">
        <v>74</v>
      </c>
      <c r="C3525" t="s">
        <v>92</v>
      </c>
      <c r="D3525" t="s">
        <v>9928</v>
      </c>
      <c r="E3525">
        <v>3</v>
      </c>
    </row>
    <row r="3526" spans="1:5" x14ac:dyDescent="0.25">
      <c r="A3526" t="s">
        <v>13386</v>
      </c>
      <c r="B3526" t="s">
        <v>74</v>
      </c>
      <c r="C3526" t="s">
        <v>93</v>
      </c>
      <c r="D3526" t="s">
        <v>9874</v>
      </c>
      <c r="E3526">
        <v>31</v>
      </c>
    </row>
    <row r="3527" spans="1:5" x14ac:dyDescent="0.25">
      <c r="A3527" t="s">
        <v>13387</v>
      </c>
      <c r="B3527" t="s">
        <v>74</v>
      </c>
      <c r="C3527" t="s">
        <v>93</v>
      </c>
      <c r="D3527" t="s">
        <v>9886</v>
      </c>
      <c r="E3527">
        <v>32</v>
      </c>
    </row>
    <row r="3528" spans="1:5" x14ac:dyDescent="0.25">
      <c r="A3528" t="s">
        <v>13388</v>
      </c>
      <c r="B3528" t="s">
        <v>74</v>
      </c>
      <c r="C3528" t="s">
        <v>93</v>
      </c>
      <c r="D3528" t="s">
        <v>9888</v>
      </c>
      <c r="E3528">
        <v>110</v>
      </c>
    </row>
    <row r="3529" spans="1:5" x14ac:dyDescent="0.25">
      <c r="A3529" t="s">
        <v>13389</v>
      </c>
      <c r="B3529" t="s">
        <v>74</v>
      </c>
      <c r="C3529" t="s">
        <v>94</v>
      </c>
      <c r="D3529" t="s">
        <v>9840</v>
      </c>
      <c r="E3529">
        <v>3</v>
      </c>
    </row>
    <row r="3530" spans="1:5" x14ac:dyDescent="0.25">
      <c r="A3530" t="s">
        <v>13390</v>
      </c>
      <c r="B3530" t="s">
        <v>74</v>
      </c>
      <c r="C3530" t="s">
        <v>94</v>
      </c>
      <c r="D3530" t="s">
        <v>9844</v>
      </c>
      <c r="E3530">
        <v>2</v>
      </c>
    </row>
    <row r="3531" spans="1:5" x14ac:dyDescent="0.25">
      <c r="A3531" t="s">
        <v>13391</v>
      </c>
      <c r="B3531" t="s">
        <v>74</v>
      </c>
      <c r="C3531" t="s">
        <v>94</v>
      </c>
      <c r="D3531" t="s">
        <v>9846</v>
      </c>
      <c r="E3531">
        <v>1</v>
      </c>
    </row>
    <row r="3532" spans="1:5" x14ac:dyDescent="0.25">
      <c r="A3532" t="s">
        <v>13392</v>
      </c>
      <c r="B3532" t="s">
        <v>74</v>
      </c>
      <c r="C3532" t="s">
        <v>94</v>
      </c>
      <c r="D3532" t="s">
        <v>9848</v>
      </c>
      <c r="E3532">
        <v>1</v>
      </c>
    </row>
    <row r="3533" spans="1:5" x14ac:dyDescent="0.25">
      <c r="A3533" t="s">
        <v>13393</v>
      </c>
      <c r="B3533" t="s">
        <v>74</v>
      </c>
      <c r="C3533" t="s">
        <v>94</v>
      </c>
      <c r="D3533" t="s">
        <v>9854</v>
      </c>
      <c r="E3533">
        <v>2</v>
      </c>
    </row>
    <row r="3534" spans="1:5" x14ac:dyDescent="0.25">
      <c r="A3534" t="s">
        <v>13394</v>
      </c>
      <c r="B3534" t="s">
        <v>74</v>
      </c>
      <c r="C3534" t="s">
        <v>94</v>
      </c>
      <c r="D3534" t="s">
        <v>9862</v>
      </c>
      <c r="E3534">
        <v>1</v>
      </c>
    </row>
    <row r="3535" spans="1:5" x14ac:dyDescent="0.25">
      <c r="A3535" t="s">
        <v>13395</v>
      </c>
      <c r="B3535" t="s">
        <v>74</v>
      </c>
      <c r="C3535" t="s">
        <v>94</v>
      </c>
      <c r="D3535" t="s">
        <v>9870</v>
      </c>
      <c r="E3535">
        <v>1</v>
      </c>
    </row>
    <row r="3536" spans="1:5" x14ac:dyDescent="0.25">
      <c r="A3536" t="s">
        <v>13396</v>
      </c>
      <c r="B3536" t="s">
        <v>74</v>
      </c>
      <c r="C3536" t="s">
        <v>94</v>
      </c>
      <c r="D3536" t="s">
        <v>9872</v>
      </c>
      <c r="E3536">
        <v>7</v>
      </c>
    </row>
    <row r="3537" spans="1:5" x14ac:dyDescent="0.25">
      <c r="A3537" t="s">
        <v>13397</v>
      </c>
      <c r="B3537" t="s">
        <v>74</v>
      </c>
      <c r="C3537" t="s">
        <v>94</v>
      </c>
      <c r="D3537" t="s">
        <v>9874</v>
      </c>
      <c r="E3537">
        <v>65</v>
      </c>
    </row>
    <row r="3538" spans="1:5" x14ac:dyDescent="0.25">
      <c r="A3538" t="s">
        <v>13398</v>
      </c>
      <c r="B3538" t="s">
        <v>74</v>
      </c>
      <c r="C3538" t="s">
        <v>94</v>
      </c>
      <c r="D3538" t="s">
        <v>9880</v>
      </c>
      <c r="E3538">
        <v>1</v>
      </c>
    </row>
    <row r="3539" spans="1:5" x14ac:dyDescent="0.25">
      <c r="A3539" t="s">
        <v>13399</v>
      </c>
      <c r="B3539" t="s">
        <v>74</v>
      </c>
      <c r="C3539" t="s">
        <v>94</v>
      </c>
      <c r="D3539" t="s">
        <v>9886</v>
      </c>
      <c r="E3539">
        <v>75</v>
      </c>
    </row>
    <row r="3540" spans="1:5" x14ac:dyDescent="0.25">
      <c r="A3540" t="s">
        <v>13400</v>
      </c>
      <c r="B3540" t="s">
        <v>74</v>
      </c>
      <c r="C3540" t="s">
        <v>94</v>
      </c>
      <c r="D3540" t="s">
        <v>9888</v>
      </c>
      <c r="E3540">
        <v>260</v>
      </c>
    </row>
    <row r="3541" spans="1:5" x14ac:dyDescent="0.25">
      <c r="A3541" t="s">
        <v>13401</v>
      </c>
      <c r="B3541" t="s">
        <v>74</v>
      </c>
      <c r="C3541" t="s">
        <v>94</v>
      </c>
      <c r="D3541" t="s">
        <v>9892</v>
      </c>
      <c r="E3541">
        <v>3</v>
      </c>
    </row>
    <row r="3542" spans="1:5" x14ac:dyDescent="0.25">
      <c r="A3542" t="s">
        <v>13402</v>
      </c>
      <c r="B3542" t="s">
        <v>74</v>
      </c>
      <c r="C3542" t="s">
        <v>94</v>
      </c>
      <c r="D3542" t="s">
        <v>9894</v>
      </c>
      <c r="E3542">
        <v>1</v>
      </c>
    </row>
    <row r="3543" spans="1:5" x14ac:dyDescent="0.25">
      <c r="A3543" t="s">
        <v>13403</v>
      </c>
      <c r="B3543" t="s">
        <v>74</v>
      </c>
      <c r="C3543" t="s">
        <v>94</v>
      </c>
      <c r="D3543" t="s">
        <v>9910</v>
      </c>
      <c r="E3543">
        <v>2</v>
      </c>
    </row>
    <row r="3544" spans="1:5" x14ac:dyDescent="0.25">
      <c r="A3544" t="s">
        <v>13404</v>
      </c>
      <c r="B3544" t="s">
        <v>74</v>
      </c>
      <c r="C3544" t="s">
        <v>94</v>
      </c>
      <c r="D3544" t="s">
        <v>9914</v>
      </c>
      <c r="E3544">
        <v>3</v>
      </c>
    </row>
    <row r="3545" spans="1:5" x14ac:dyDescent="0.25">
      <c r="A3545" t="s">
        <v>13405</v>
      </c>
      <c r="B3545" t="s">
        <v>74</v>
      </c>
      <c r="C3545" t="s">
        <v>94</v>
      </c>
      <c r="D3545" t="s">
        <v>9926</v>
      </c>
      <c r="E3545">
        <v>2</v>
      </c>
    </row>
    <row r="3546" spans="1:5" x14ac:dyDescent="0.25">
      <c r="A3546" t="s">
        <v>13406</v>
      </c>
      <c r="B3546" t="s">
        <v>74</v>
      </c>
      <c r="C3546" t="s">
        <v>95</v>
      </c>
      <c r="D3546" t="s">
        <v>9862</v>
      </c>
      <c r="E3546">
        <v>2</v>
      </c>
    </row>
    <row r="3547" spans="1:5" x14ac:dyDescent="0.25">
      <c r="A3547" t="s">
        <v>13407</v>
      </c>
      <c r="B3547" t="s">
        <v>74</v>
      </c>
      <c r="C3547" t="s">
        <v>95</v>
      </c>
      <c r="D3547" t="s">
        <v>9868</v>
      </c>
      <c r="E3547">
        <v>2</v>
      </c>
    </row>
    <row r="3548" spans="1:5" x14ac:dyDescent="0.25">
      <c r="A3548" t="s">
        <v>13408</v>
      </c>
      <c r="B3548" t="s">
        <v>74</v>
      </c>
      <c r="C3548" t="s">
        <v>95</v>
      </c>
      <c r="D3548" t="s">
        <v>9872</v>
      </c>
      <c r="E3548">
        <v>2</v>
      </c>
    </row>
    <row r="3549" spans="1:5" x14ac:dyDescent="0.25">
      <c r="A3549" t="s">
        <v>13409</v>
      </c>
      <c r="B3549" t="s">
        <v>74</v>
      </c>
      <c r="C3549" t="s">
        <v>95</v>
      </c>
      <c r="D3549" t="s">
        <v>9874</v>
      </c>
      <c r="E3549">
        <v>40</v>
      </c>
    </row>
    <row r="3550" spans="1:5" x14ac:dyDescent="0.25">
      <c r="A3550" t="s">
        <v>13410</v>
      </c>
      <c r="B3550" t="s">
        <v>74</v>
      </c>
      <c r="C3550" t="s">
        <v>95</v>
      </c>
      <c r="D3550" t="s">
        <v>9878</v>
      </c>
      <c r="E3550">
        <v>2</v>
      </c>
    </row>
    <row r="3551" spans="1:5" x14ac:dyDescent="0.25">
      <c r="A3551" t="s">
        <v>13411</v>
      </c>
      <c r="B3551" t="s">
        <v>74</v>
      </c>
      <c r="C3551" t="s">
        <v>95</v>
      </c>
      <c r="D3551" t="s">
        <v>9884</v>
      </c>
      <c r="E3551">
        <v>2</v>
      </c>
    </row>
    <row r="3552" spans="1:5" x14ac:dyDescent="0.25">
      <c r="A3552" t="s">
        <v>13412</v>
      </c>
      <c r="B3552" t="s">
        <v>74</v>
      </c>
      <c r="C3552" t="s">
        <v>95</v>
      </c>
      <c r="D3552" t="s">
        <v>9886</v>
      </c>
      <c r="E3552">
        <v>43</v>
      </c>
    </row>
    <row r="3553" spans="1:5" x14ac:dyDescent="0.25">
      <c r="A3553" t="s">
        <v>13413</v>
      </c>
      <c r="B3553" t="s">
        <v>74</v>
      </c>
      <c r="C3553" t="s">
        <v>95</v>
      </c>
      <c r="D3553" t="s">
        <v>9888</v>
      </c>
      <c r="E3553">
        <v>146</v>
      </c>
    </row>
    <row r="3554" spans="1:5" x14ac:dyDescent="0.25">
      <c r="A3554" t="s">
        <v>13414</v>
      </c>
      <c r="B3554" t="s">
        <v>74</v>
      </c>
      <c r="C3554" t="s">
        <v>95</v>
      </c>
      <c r="D3554" t="s">
        <v>9892</v>
      </c>
      <c r="E3554">
        <v>2</v>
      </c>
    </row>
    <row r="3555" spans="1:5" x14ac:dyDescent="0.25">
      <c r="A3555" t="s">
        <v>13415</v>
      </c>
      <c r="B3555" t="s">
        <v>74</v>
      </c>
      <c r="C3555" t="s">
        <v>95</v>
      </c>
      <c r="D3555" t="s">
        <v>9894</v>
      </c>
      <c r="E3555">
        <v>2</v>
      </c>
    </row>
    <row r="3556" spans="1:5" x14ac:dyDescent="0.25">
      <c r="A3556" t="s">
        <v>13416</v>
      </c>
      <c r="B3556" t="s">
        <v>74</v>
      </c>
      <c r="C3556" t="s">
        <v>95</v>
      </c>
      <c r="D3556" t="s">
        <v>9906</v>
      </c>
      <c r="E3556">
        <v>2</v>
      </c>
    </row>
    <row r="3557" spans="1:5" x14ac:dyDescent="0.25">
      <c r="A3557" t="s">
        <v>13417</v>
      </c>
      <c r="B3557" t="s">
        <v>74</v>
      </c>
      <c r="C3557" t="s">
        <v>95</v>
      </c>
      <c r="D3557" t="s">
        <v>9918</v>
      </c>
      <c r="E3557">
        <v>2</v>
      </c>
    </row>
    <row r="3558" spans="1:5" x14ac:dyDescent="0.25">
      <c r="A3558" t="s">
        <v>13418</v>
      </c>
      <c r="B3558" t="s">
        <v>74</v>
      </c>
      <c r="C3558" t="s">
        <v>95</v>
      </c>
      <c r="D3558" t="s">
        <v>9926</v>
      </c>
      <c r="E3558">
        <v>2</v>
      </c>
    </row>
    <row r="3559" spans="1:5" x14ac:dyDescent="0.25">
      <c r="A3559" t="s">
        <v>13419</v>
      </c>
      <c r="B3559" t="s">
        <v>74</v>
      </c>
      <c r="C3559" t="s">
        <v>96</v>
      </c>
      <c r="D3559" t="s">
        <v>9840</v>
      </c>
      <c r="E3559">
        <v>1</v>
      </c>
    </row>
    <row r="3560" spans="1:5" x14ac:dyDescent="0.25">
      <c r="A3560" t="s">
        <v>13420</v>
      </c>
      <c r="B3560" t="s">
        <v>74</v>
      </c>
      <c r="C3560" t="s">
        <v>96</v>
      </c>
      <c r="D3560" t="s">
        <v>9872</v>
      </c>
      <c r="E3560">
        <v>1</v>
      </c>
    </row>
    <row r="3561" spans="1:5" x14ac:dyDescent="0.25">
      <c r="A3561" t="s">
        <v>13421</v>
      </c>
      <c r="B3561" t="s">
        <v>74</v>
      </c>
      <c r="C3561" t="s">
        <v>96</v>
      </c>
      <c r="D3561" t="s">
        <v>9874</v>
      </c>
      <c r="E3561">
        <v>35</v>
      </c>
    </row>
    <row r="3562" spans="1:5" x14ac:dyDescent="0.25">
      <c r="A3562" t="s">
        <v>13422</v>
      </c>
      <c r="B3562" t="s">
        <v>74</v>
      </c>
      <c r="C3562" t="s">
        <v>96</v>
      </c>
      <c r="D3562" t="s">
        <v>9886</v>
      </c>
      <c r="E3562">
        <v>38</v>
      </c>
    </row>
    <row r="3563" spans="1:5" x14ac:dyDescent="0.25">
      <c r="A3563" t="s">
        <v>13423</v>
      </c>
      <c r="B3563" t="s">
        <v>74</v>
      </c>
      <c r="C3563" t="s">
        <v>96</v>
      </c>
      <c r="D3563" t="s">
        <v>9888</v>
      </c>
      <c r="E3563">
        <v>101</v>
      </c>
    </row>
    <row r="3564" spans="1:5" x14ac:dyDescent="0.25">
      <c r="A3564" t="s">
        <v>13424</v>
      </c>
      <c r="B3564" t="s">
        <v>74</v>
      </c>
      <c r="C3564" t="s">
        <v>96</v>
      </c>
      <c r="D3564" t="s">
        <v>9914</v>
      </c>
      <c r="E3564">
        <v>1</v>
      </c>
    </row>
    <row r="3565" spans="1:5" x14ac:dyDescent="0.25">
      <c r="A3565" t="s">
        <v>13425</v>
      </c>
      <c r="B3565" t="s">
        <v>74</v>
      </c>
      <c r="C3565" t="s">
        <v>97</v>
      </c>
      <c r="D3565" t="s">
        <v>9874</v>
      </c>
      <c r="E3565">
        <v>29</v>
      </c>
    </row>
    <row r="3566" spans="1:5" x14ac:dyDescent="0.25">
      <c r="A3566" t="s">
        <v>13426</v>
      </c>
      <c r="B3566" t="s">
        <v>74</v>
      </c>
      <c r="C3566" t="s">
        <v>97</v>
      </c>
      <c r="D3566" t="s">
        <v>9886</v>
      </c>
      <c r="E3566">
        <v>29</v>
      </c>
    </row>
    <row r="3567" spans="1:5" x14ac:dyDescent="0.25">
      <c r="A3567" t="s">
        <v>13427</v>
      </c>
      <c r="B3567" t="s">
        <v>74</v>
      </c>
      <c r="C3567" t="s">
        <v>97</v>
      </c>
      <c r="D3567" t="s">
        <v>9888</v>
      </c>
      <c r="E3567">
        <v>119</v>
      </c>
    </row>
    <row r="3568" spans="1:5" x14ac:dyDescent="0.25">
      <c r="A3568" t="s">
        <v>13428</v>
      </c>
      <c r="B3568" t="s">
        <v>74</v>
      </c>
      <c r="C3568" t="s">
        <v>98</v>
      </c>
      <c r="D3568" t="s">
        <v>9854</v>
      </c>
      <c r="E3568">
        <v>1</v>
      </c>
    </row>
    <row r="3569" spans="1:5" x14ac:dyDescent="0.25">
      <c r="A3569" t="s">
        <v>13429</v>
      </c>
      <c r="B3569" t="s">
        <v>74</v>
      </c>
      <c r="C3569" t="s">
        <v>98</v>
      </c>
      <c r="D3569" t="s">
        <v>9872</v>
      </c>
      <c r="E3569">
        <v>1</v>
      </c>
    </row>
    <row r="3570" spans="1:5" x14ac:dyDescent="0.25">
      <c r="A3570" t="s">
        <v>13430</v>
      </c>
      <c r="B3570" t="s">
        <v>74</v>
      </c>
      <c r="C3570" t="s">
        <v>98</v>
      </c>
      <c r="D3570" t="s">
        <v>9874</v>
      </c>
      <c r="E3570">
        <v>90</v>
      </c>
    </row>
    <row r="3571" spans="1:5" x14ac:dyDescent="0.25">
      <c r="A3571" t="s">
        <v>13431</v>
      </c>
      <c r="B3571" t="s">
        <v>74</v>
      </c>
      <c r="C3571" t="s">
        <v>98</v>
      </c>
      <c r="D3571" t="s">
        <v>9886</v>
      </c>
      <c r="E3571">
        <v>96</v>
      </c>
    </row>
    <row r="3572" spans="1:5" x14ac:dyDescent="0.25">
      <c r="A3572" t="s">
        <v>13432</v>
      </c>
      <c r="B3572" t="s">
        <v>74</v>
      </c>
      <c r="C3572" t="s">
        <v>98</v>
      </c>
      <c r="D3572" t="s">
        <v>9888</v>
      </c>
      <c r="E3572">
        <v>327</v>
      </c>
    </row>
    <row r="3573" spans="1:5" x14ac:dyDescent="0.25">
      <c r="A3573" t="s">
        <v>13433</v>
      </c>
      <c r="B3573" t="s">
        <v>74</v>
      </c>
      <c r="C3573" t="s">
        <v>98</v>
      </c>
      <c r="D3573" t="s">
        <v>9910</v>
      </c>
      <c r="E3573">
        <v>1</v>
      </c>
    </row>
    <row r="3574" spans="1:5" x14ac:dyDescent="0.25">
      <c r="A3574" t="s">
        <v>13434</v>
      </c>
      <c r="B3574" t="s">
        <v>74</v>
      </c>
      <c r="C3574" t="s">
        <v>99</v>
      </c>
      <c r="D3574" t="s">
        <v>9840</v>
      </c>
      <c r="E3574">
        <v>3</v>
      </c>
    </row>
    <row r="3575" spans="1:5" x14ac:dyDescent="0.25">
      <c r="A3575" t="s">
        <v>13435</v>
      </c>
      <c r="B3575" t="s">
        <v>74</v>
      </c>
      <c r="C3575" t="s">
        <v>99</v>
      </c>
      <c r="D3575" t="s">
        <v>9844</v>
      </c>
      <c r="E3575">
        <v>1</v>
      </c>
    </row>
    <row r="3576" spans="1:5" x14ac:dyDescent="0.25">
      <c r="A3576" t="s">
        <v>13436</v>
      </c>
      <c r="B3576" t="s">
        <v>74</v>
      </c>
      <c r="C3576" t="s">
        <v>99</v>
      </c>
      <c r="D3576" t="s">
        <v>9850</v>
      </c>
      <c r="E3576">
        <v>1</v>
      </c>
    </row>
    <row r="3577" spans="1:5" x14ac:dyDescent="0.25">
      <c r="A3577" t="s">
        <v>13437</v>
      </c>
      <c r="B3577" t="s">
        <v>74</v>
      </c>
      <c r="C3577" t="s">
        <v>99</v>
      </c>
      <c r="D3577" t="s">
        <v>9854</v>
      </c>
      <c r="E3577">
        <v>5</v>
      </c>
    </row>
    <row r="3578" spans="1:5" x14ac:dyDescent="0.25">
      <c r="A3578" t="s">
        <v>13438</v>
      </c>
      <c r="B3578" t="s">
        <v>74</v>
      </c>
      <c r="C3578" t="s">
        <v>99</v>
      </c>
      <c r="D3578" t="s">
        <v>9858</v>
      </c>
      <c r="E3578">
        <v>1</v>
      </c>
    </row>
    <row r="3579" spans="1:5" x14ac:dyDescent="0.25">
      <c r="A3579" t="s">
        <v>13439</v>
      </c>
      <c r="B3579" t="s">
        <v>74</v>
      </c>
      <c r="C3579" t="s">
        <v>99</v>
      </c>
      <c r="D3579" t="s">
        <v>9860</v>
      </c>
      <c r="E3579">
        <v>1</v>
      </c>
    </row>
    <row r="3580" spans="1:5" x14ac:dyDescent="0.25">
      <c r="A3580" t="s">
        <v>13440</v>
      </c>
      <c r="B3580" t="s">
        <v>74</v>
      </c>
      <c r="C3580" t="s">
        <v>99</v>
      </c>
      <c r="D3580" t="s">
        <v>9868</v>
      </c>
      <c r="E3580">
        <v>1</v>
      </c>
    </row>
    <row r="3581" spans="1:5" x14ac:dyDescent="0.25">
      <c r="A3581" t="s">
        <v>13441</v>
      </c>
      <c r="B3581" t="s">
        <v>74</v>
      </c>
      <c r="C3581" t="s">
        <v>99</v>
      </c>
      <c r="D3581" t="s">
        <v>9870</v>
      </c>
      <c r="E3581">
        <v>1</v>
      </c>
    </row>
    <row r="3582" spans="1:5" x14ac:dyDescent="0.25">
      <c r="A3582" t="s">
        <v>13442</v>
      </c>
      <c r="B3582" t="s">
        <v>74</v>
      </c>
      <c r="C3582" t="s">
        <v>99</v>
      </c>
      <c r="D3582" t="s">
        <v>9872</v>
      </c>
      <c r="E3582">
        <v>9</v>
      </c>
    </row>
    <row r="3583" spans="1:5" x14ac:dyDescent="0.25">
      <c r="A3583" t="s">
        <v>13443</v>
      </c>
      <c r="B3583" t="s">
        <v>74</v>
      </c>
      <c r="C3583" t="s">
        <v>99</v>
      </c>
      <c r="D3583" t="s">
        <v>9874</v>
      </c>
      <c r="E3583">
        <v>114</v>
      </c>
    </row>
    <row r="3584" spans="1:5" x14ac:dyDescent="0.25">
      <c r="A3584" t="s">
        <v>13444</v>
      </c>
      <c r="B3584" t="s">
        <v>74</v>
      </c>
      <c r="C3584" t="s">
        <v>99</v>
      </c>
      <c r="D3584" t="s">
        <v>9886</v>
      </c>
      <c r="E3584">
        <v>122</v>
      </c>
    </row>
    <row r="3585" spans="1:5" x14ac:dyDescent="0.25">
      <c r="A3585" t="s">
        <v>13445</v>
      </c>
      <c r="B3585" t="s">
        <v>74</v>
      </c>
      <c r="C3585" t="s">
        <v>99</v>
      </c>
      <c r="D3585" t="s">
        <v>9888</v>
      </c>
      <c r="E3585">
        <v>419</v>
      </c>
    </row>
    <row r="3586" spans="1:5" x14ac:dyDescent="0.25">
      <c r="A3586" t="s">
        <v>13446</v>
      </c>
      <c r="B3586" t="s">
        <v>74</v>
      </c>
      <c r="C3586" t="s">
        <v>99</v>
      </c>
      <c r="D3586" t="s">
        <v>9892</v>
      </c>
      <c r="E3586">
        <v>2</v>
      </c>
    </row>
    <row r="3587" spans="1:5" x14ac:dyDescent="0.25">
      <c r="A3587" t="s">
        <v>13447</v>
      </c>
      <c r="B3587" t="s">
        <v>74</v>
      </c>
      <c r="C3587" t="s">
        <v>99</v>
      </c>
      <c r="D3587" t="s">
        <v>9910</v>
      </c>
      <c r="E3587">
        <v>1</v>
      </c>
    </row>
    <row r="3588" spans="1:5" x14ac:dyDescent="0.25">
      <c r="A3588" t="s">
        <v>13448</v>
      </c>
      <c r="B3588" t="s">
        <v>74</v>
      </c>
      <c r="C3588" t="s">
        <v>99</v>
      </c>
      <c r="D3588" t="s">
        <v>9912</v>
      </c>
      <c r="E3588">
        <v>1</v>
      </c>
    </row>
    <row r="3589" spans="1:5" x14ac:dyDescent="0.25">
      <c r="A3589" t="s">
        <v>13449</v>
      </c>
      <c r="B3589" t="s">
        <v>74</v>
      </c>
      <c r="C3589" t="s">
        <v>99</v>
      </c>
      <c r="D3589" t="s">
        <v>9914</v>
      </c>
      <c r="E3589">
        <v>1</v>
      </c>
    </row>
    <row r="3590" spans="1:5" x14ac:dyDescent="0.25">
      <c r="A3590" t="s">
        <v>13450</v>
      </c>
      <c r="B3590" t="s">
        <v>74</v>
      </c>
      <c r="C3590" t="s">
        <v>99</v>
      </c>
      <c r="D3590" t="s">
        <v>9926</v>
      </c>
      <c r="E3590">
        <v>2</v>
      </c>
    </row>
    <row r="3591" spans="1:5" x14ac:dyDescent="0.25">
      <c r="A3591" t="s">
        <v>13451</v>
      </c>
      <c r="B3591" t="s">
        <v>74</v>
      </c>
      <c r="C3591" t="s">
        <v>100</v>
      </c>
      <c r="D3591" t="s">
        <v>9858</v>
      </c>
      <c r="E3591">
        <v>1</v>
      </c>
    </row>
    <row r="3592" spans="1:5" x14ac:dyDescent="0.25">
      <c r="A3592" t="s">
        <v>13452</v>
      </c>
      <c r="B3592" t="s">
        <v>74</v>
      </c>
      <c r="C3592" t="s">
        <v>100</v>
      </c>
      <c r="D3592" t="s">
        <v>9872</v>
      </c>
      <c r="E3592">
        <v>1</v>
      </c>
    </row>
    <row r="3593" spans="1:5" x14ac:dyDescent="0.25">
      <c r="A3593" t="s">
        <v>13453</v>
      </c>
      <c r="B3593" t="s">
        <v>74</v>
      </c>
      <c r="C3593" t="s">
        <v>100</v>
      </c>
      <c r="D3593" t="s">
        <v>9874</v>
      </c>
      <c r="E3593">
        <v>27</v>
      </c>
    </row>
    <row r="3594" spans="1:5" x14ac:dyDescent="0.25">
      <c r="A3594" t="s">
        <v>13454</v>
      </c>
      <c r="B3594" t="s">
        <v>74</v>
      </c>
      <c r="C3594" t="s">
        <v>100</v>
      </c>
      <c r="D3594" t="s">
        <v>9886</v>
      </c>
      <c r="E3594">
        <v>27</v>
      </c>
    </row>
    <row r="3595" spans="1:5" x14ac:dyDescent="0.25">
      <c r="A3595" t="s">
        <v>13455</v>
      </c>
      <c r="B3595" t="s">
        <v>74</v>
      </c>
      <c r="C3595" t="s">
        <v>100</v>
      </c>
      <c r="D3595" t="s">
        <v>9888</v>
      </c>
      <c r="E3595">
        <v>77</v>
      </c>
    </row>
    <row r="3596" spans="1:5" x14ac:dyDescent="0.25">
      <c r="A3596" t="s">
        <v>13456</v>
      </c>
      <c r="B3596" t="s">
        <v>74</v>
      </c>
      <c r="C3596" t="s">
        <v>101</v>
      </c>
      <c r="D3596" t="s">
        <v>9872</v>
      </c>
      <c r="E3596">
        <v>1</v>
      </c>
    </row>
    <row r="3597" spans="1:5" x14ac:dyDescent="0.25">
      <c r="A3597" t="s">
        <v>13457</v>
      </c>
      <c r="B3597" t="s">
        <v>74</v>
      </c>
      <c r="C3597" t="s">
        <v>101</v>
      </c>
      <c r="D3597" t="s">
        <v>9874</v>
      </c>
      <c r="E3597">
        <v>25</v>
      </c>
    </row>
    <row r="3598" spans="1:5" x14ac:dyDescent="0.25">
      <c r="A3598" t="s">
        <v>13458</v>
      </c>
      <c r="B3598" t="s">
        <v>74</v>
      </c>
      <c r="C3598" t="s">
        <v>101</v>
      </c>
      <c r="D3598" t="s">
        <v>9886</v>
      </c>
      <c r="E3598">
        <v>28</v>
      </c>
    </row>
    <row r="3599" spans="1:5" x14ac:dyDescent="0.25">
      <c r="A3599" t="s">
        <v>13459</v>
      </c>
      <c r="B3599" t="s">
        <v>74</v>
      </c>
      <c r="C3599" t="s">
        <v>101</v>
      </c>
      <c r="D3599" t="s">
        <v>9888</v>
      </c>
      <c r="E3599">
        <v>59</v>
      </c>
    </row>
    <row r="3600" spans="1:5" x14ac:dyDescent="0.25">
      <c r="A3600" t="s">
        <v>13460</v>
      </c>
      <c r="B3600" t="s">
        <v>74</v>
      </c>
      <c r="C3600" t="s">
        <v>101</v>
      </c>
      <c r="D3600" t="s">
        <v>9906</v>
      </c>
      <c r="E3600">
        <v>1</v>
      </c>
    </row>
    <row r="3601" spans="1:5" x14ac:dyDescent="0.25">
      <c r="A3601" t="s">
        <v>13461</v>
      </c>
      <c r="B3601" t="s">
        <v>74</v>
      </c>
      <c r="C3601" t="s">
        <v>101</v>
      </c>
      <c r="D3601" t="s">
        <v>9914</v>
      </c>
      <c r="E3601">
        <v>1</v>
      </c>
    </row>
    <row r="3602" spans="1:5" x14ac:dyDescent="0.25">
      <c r="A3602" t="s">
        <v>13462</v>
      </c>
      <c r="B3602" t="s">
        <v>74</v>
      </c>
      <c r="C3602" t="s">
        <v>102</v>
      </c>
      <c r="D3602" t="s">
        <v>9840</v>
      </c>
      <c r="E3602">
        <v>1</v>
      </c>
    </row>
    <row r="3603" spans="1:5" x14ac:dyDescent="0.25">
      <c r="A3603" t="s">
        <v>13463</v>
      </c>
      <c r="B3603" t="s">
        <v>74</v>
      </c>
      <c r="C3603" t="s">
        <v>102</v>
      </c>
      <c r="D3603" t="s">
        <v>9856</v>
      </c>
      <c r="E3603">
        <v>1</v>
      </c>
    </row>
    <row r="3604" spans="1:5" x14ac:dyDescent="0.25">
      <c r="A3604" t="s">
        <v>13464</v>
      </c>
      <c r="B3604" t="s">
        <v>74</v>
      </c>
      <c r="C3604" t="s">
        <v>102</v>
      </c>
      <c r="D3604" t="s">
        <v>9872</v>
      </c>
      <c r="E3604">
        <v>2</v>
      </c>
    </row>
    <row r="3605" spans="1:5" x14ac:dyDescent="0.25">
      <c r="A3605" t="s">
        <v>13465</v>
      </c>
      <c r="B3605" t="s">
        <v>74</v>
      </c>
      <c r="C3605" t="s">
        <v>102</v>
      </c>
      <c r="D3605" t="s">
        <v>9874</v>
      </c>
      <c r="E3605">
        <v>54</v>
      </c>
    </row>
    <row r="3606" spans="1:5" x14ac:dyDescent="0.25">
      <c r="A3606" t="s">
        <v>13466</v>
      </c>
      <c r="B3606" t="s">
        <v>74</v>
      </c>
      <c r="C3606" t="s">
        <v>102</v>
      </c>
      <c r="D3606" t="s">
        <v>9886</v>
      </c>
      <c r="E3606">
        <v>56</v>
      </c>
    </row>
    <row r="3607" spans="1:5" x14ac:dyDescent="0.25">
      <c r="A3607" t="s">
        <v>13467</v>
      </c>
      <c r="B3607" t="s">
        <v>74</v>
      </c>
      <c r="C3607" t="s">
        <v>102</v>
      </c>
      <c r="D3607" t="s">
        <v>9888</v>
      </c>
      <c r="E3607">
        <v>120</v>
      </c>
    </row>
    <row r="3608" spans="1:5" x14ac:dyDescent="0.25">
      <c r="A3608" t="s">
        <v>13468</v>
      </c>
      <c r="B3608" t="s">
        <v>74</v>
      </c>
      <c r="C3608" t="s">
        <v>102</v>
      </c>
      <c r="D3608" t="s">
        <v>9892</v>
      </c>
      <c r="E3608">
        <v>1</v>
      </c>
    </row>
    <row r="3609" spans="1:5" x14ac:dyDescent="0.25">
      <c r="A3609" t="s">
        <v>13469</v>
      </c>
      <c r="B3609" t="s">
        <v>74</v>
      </c>
      <c r="C3609" t="s">
        <v>102</v>
      </c>
      <c r="D3609" t="s">
        <v>9926</v>
      </c>
      <c r="E3609">
        <v>1</v>
      </c>
    </row>
    <row r="3610" spans="1:5" x14ac:dyDescent="0.25">
      <c r="A3610" t="s">
        <v>13470</v>
      </c>
      <c r="B3610" t="s">
        <v>74</v>
      </c>
      <c r="C3610" t="s">
        <v>103</v>
      </c>
      <c r="D3610" t="s">
        <v>9854</v>
      </c>
      <c r="E3610">
        <v>3</v>
      </c>
    </row>
    <row r="3611" spans="1:5" x14ac:dyDescent="0.25">
      <c r="A3611" t="s">
        <v>13471</v>
      </c>
      <c r="B3611" t="s">
        <v>74</v>
      </c>
      <c r="C3611" t="s">
        <v>103</v>
      </c>
      <c r="D3611" t="s">
        <v>9872</v>
      </c>
      <c r="E3611">
        <v>3</v>
      </c>
    </row>
    <row r="3612" spans="1:5" x14ac:dyDescent="0.25">
      <c r="A3612" t="s">
        <v>13472</v>
      </c>
      <c r="B3612" t="s">
        <v>74</v>
      </c>
      <c r="C3612" t="s">
        <v>103</v>
      </c>
      <c r="D3612" t="s">
        <v>9874</v>
      </c>
      <c r="E3612">
        <v>47</v>
      </c>
    </row>
    <row r="3613" spans="1:5" x14ac:dyDescent="0.25">
      <c r="A3613" t="s">
        <v>13473</v>
      </c>
      <c r="B3613" t="s">
        <v>74</v>
      </c>
      <c r="C3613" t="s">
        <v>103</v>
      </c>
      <c r="D3613" t="s">
        <v>9886</v>
      </c>
      <c r="E3613">
        <v>55</v>
      </c>
    </row>
    <row r="3614" spans="1:5" x14ac:dyDescent="0.25">
      <c r="A3614" t="s">
        <v>13474</v>
      </c>
      <c r="B3614" t="s">
        <v>74</v>
      </c>
      <c r="C3614" t="s">
        <v>103</v>
      </c>
      <c r="D3614" t="s">
        <v>9888</v>
      </c>
      <c r="E3614">
        <v>193</v>
      </c>
    </row>
    <row r="3615" spans="1:5" x14ac:dyDescent="0.25">
      <c r="A3615" t="s">
        <v>13475</v>
      </c>
      <c r="B3615" t="s">
        <v>74</v>
      </c>
      <c r="C3615" t="s">
        <v>103</v>
      </c>
      <c r="D3615" t="s">
        <v>9914</v>
      </c>
      <c r="E3615">
        <v>1</v>
      </c>
    </row>
    <row r="3616" spans="1:5" x14ac:dyDescent="0.25">
      <c r="A3616" t="s">
        <v>13476</v>
      </c>
      <c r="B3616" t="s">
        <v>74</v>
      </c>
      <c r="C3616" t="s">
        <v>104</v>
      </c>
      <c r="D3616" t="s">
        <v>9872</v>
      </c>
      <c r="E3616">
        <v>1</v>
      </c>
    </row>
    <row r="3617" spans="1:5" x14ac:dyDescent="0.25">
      <c r="A3617" t="s">
        <v>13477</v>
      </c>
      <c r="B3617" t="s">
        <v>74</v>
      </c>
      <c r="C3617" t="s">
        <v>104</v>
      </c>
      <c r="D3617" t="s">
        <v>9874</v>
      </c>
      <c r="E3617">
        <v>34</v>
      </c>
    </row>
    <row r="3618" spans="1:5" x14ac:dyDescent="0.25">
      <c r="A3618" t="s">
        <v>13478</v>
      </c>
      <c r="B3618" t="s">
        <v>74</v>
      </c>
      <c r="C3618" t="s">
        <v>104</v>
      </c>
      <c r="D3618" t="s">
        <v>9886</v>
      </c>
      <c r="E3618">
        <v>40</v>
      </c>
    </row>
    <row r="3619" spans="1:5" x14ac:dyDescent="0.25">
      <c r="A3619" t="s">
        <v>13479</v>
      </c>
      <c r="B3619" t="s">
        <v>74</v>
      </c>
      <c r="C3619" t="s">
        <v>104</v>
      </c>
      <c r="D3619" t="s">
        <v>9888</v>
      </c>
      <c r="E3619">
        <v>161</v>
      </c>
    </row>
    <row r="3620" spans="1:5" x14ac:dyDescent="0.25">
      <c r="A3620" t="s">
        <v>13480</v>
      </c>
      <c r="B3620" t="s">
        <v>74</v>
      </c>
      <c r="C3620" t="s">
        <v>104</v>
      </c>
      <c r="D3620" t="s">
        <v>9926</v>
      </c>
      <c r="E3620">
        <v>1</v>
      </c>
    </row>
    <row r="3621" spans="1:5" x14ac:dyDescent="0.25">
      <c r="A3621" t="s">
        <v>13481</v>
      </c>
      <c r="B3621" t="s">
        <v>74</v>
      </c>
      <c r="C3621" t="s">
        <v>105</v>
      </c>
      <c r="D3621" t="s">
        <v>9840</v>
      </c>
      <c r="E3621">
        <v>1</v>
      </c>
    </row>
    <row r="3622" spans="1:5" x14ac:dyDescent="0.25">
      <c r="A3622" t="s">
        <v>13482</v>
      </c>
      <c r="B3622" t="s">
        <v>74</v>
      </c>
      <c r="C3622" t="s">
        <v>105</v>
      </c>
      <c r="D3622" t="s">
        <v>9844</v>
      </c>
      <c r="E3622">
        <v>1</v>
      </c>
    </row>
    <row r="3623" spans="1:5" x14ac:dyDescent="0.25">
      <c r="A3623" t="s">
        <v>13483</v>
      </c>
      <c r="B3623" t="s">
        <v>74</v>
      </c>
      <c r="C3623" t="s">
        <v>105</v>
      </c>
      <c r="D3623" t="s">
        <v>9854</v>
      </c>
      <c r="E3623">
        <v>2</v>
      </c>
    </row>
    <row r="3624" spans="1:5" x14ac:dyDescent="0.25">
      <c r="A3624" t="s">
        <v>13484</v>
      </c>
      <c r="B3624" t="s">
        <v>74</v>
      </c>
      <c r="C3624" t="s">
        <v>105</v>
      </c>
      <c r="D3624" t="s">
        <v>9858</v>
      </c>
      <c r="E3624">
        <v>1</v>
      </c>
    </row>
    <row r="3625" spans="1:5" x14ac:dyDescent="0.25">
      <c r="A3625" t="s">
        <v>13485</v>
      </c>
      <c r="B3625" t="s">
        <v>74</v>
      </c>
      <c r="C3625" t="s">
        <v>105</v>
      </c>
      <c r="D3625" t="s">
        <v>9860</v>
      </c>
      <c r="E3625">
        <v>1</v>
      </c>
    </row>
    <row r="3626" spans="1:5" x14ac:dyDescent="0.25">
      <c r="A3626" t="s">
        <v>13486</v>
      </c>
      <c r="B3626" t="s">
        <v>74</v>
      </c>
      <c r="C3626" t="s">
        <v>105</v>
      </c>
      <c r="D3626" t="s">
        <v>9866</v>
      </c>
      <c r="E3626">
        <v>1</v>
      </c>
    </row>
    <row r="3627" spans="1:5" x14ac:dyDescent="0.25">
      <c r="A3627" t="s">
        <v>13487</v>
      </c>
      <c r="B3627" t="s">
        <v>74</v>
      </c>
      <c r="C3627" t="s">
        <v>105</v>
      </c>
      <c r="D3627" t="s">
        <v>9872</v>
      </c>
      <c r="E3627">
        <v>5</v>
      </c>
    </row>
    <row r="3628" spans="1:5" x14ac:dyDescent="0.25">
      <c r="A3628" t="s">
        <v>13488</v>
      </c>
      <c r="B3628" t="s">
        <v>74</v>
      </c>
      <c r="C3628" t="s">
        <v>105</v>
      </c>
      <c r="D3628" t="s">
        <v>9874</v>
      </c>
      <c r="E3628">
        <v>135</v>
      </c>
    </row>
    <row r="3629" spans="1:5" x14ac:dyDescent="0.25">
      <c r="A3629" t="s">
        <v>13489</v>
      </c>
      <c r="B3629" t="s">
        <v>74</v>
      </c>
      <c r="C3629" t="s">
        <v>105</v>
      </c>
      <c r="D3629" t="s">
        <v>9880</v>
      </c>
      <c r="E3629">
        <v>1</v>
      </c>
    </row>
    <row r="3630" spans="1:5" x14ac:dyDescent="0.25">
      <c r="A3630" t="s">
        <v>13490</v>
      </c>
      <c r="B3630" t="s">
        <v>74</v>
      </c>
      <c r="C3630" t="s">
        <v>105</v>
      </c>
      <c r="D3630" t="s">
        <v>9886</v>
      </c>
      <c r="E3630">
        <v>146</v>
      </c>
    </row>
    <row r="3631" spans="1:5" x14ac:dyDescent="0.25">
      <c r="A3631" t="s">
        <v>13491</v>
      </c>
      <c r="B3631" t="s">
        <v>74</v>
      </c>
      <c r="C3631" t="s">
        <v>105</v>
      </c>
      <c r="D3631" t="s">
        <v>9888</v>
      </c>
      <c r="E3631">
        <v>341</v>
      </c>
    </row>
    <row r="3632" spans="1:5" x14ac:dyDescent="0.25">
      <c r="A3632" t="s">
        <v>13492</v>
      </c>
      <c r="B3632" t="s">
        <v>74</v>
      </c>
      <c r="C3632" t="s">
        <v>105</v>
      </c>
      <c r="D3632" t="s">
        <v>9892</v>
      </c>
      <c r="E3632">
        <v>1</v>
      </c>
    </row>
    <row r="3633" spans="1:5" x14ac:dyDescent="0.25">
      <c r="A3633" t="s">
        <v>13493</v>
      </c>
      <c r="B3633" t="s">
        <v>74</v>
      </c>
      <c r="C3633" t="s">
        <v>105</v>
      </c>
      <c r="D3633" t="s">
        <v>9902</v>
      </c>
      <c r="E3633">
        <v>1</v>
      </c>
    </row>
    <row r="3634" spans="1:5" x14ac:dyDescent="0.25">
      <c r="A3634" t="s">
        <v>13494</v>
      </c>
      <c r="B3634" t="s">
        <v>74</v>
      </c>
      <c r="C3634" t="s">
        <v>105</v>
      </c>
      <c r="D3634" t="s">
        <v>9910</v>
      </c>
      <c r="E3634">
        <v>1</v>
      </c>
    </row>
    <row r="3635" spans="1:5" x14ac:dyDescent="0.25">
      <c r="A3635" t="s">
        <v>13495</v>
      </c>
      <c r="B3635" t="s">
        <v>74</v>
      </c>
      <c r="C3635" t="s">
        <v>105</v>
      </c>
      <c r="D3635" t="s">
        <v>9912</v>
      </c>
      <c r="E3635">
        <v>1</v>
      </c>
    </row>
    <row r="3636" spans="1:5" x14ac:dyDescent="0.25">
      <c r="A3636" t="s">
        <v>13496</v>
      </c>
      <c r="B3636" t="s">
        <v>74</v>
      </c>
      <c r="C3636" t="s">
        <v>105</v>
      </c>
      <c r="D3636" t="s">
        <v>9914</v>
      </c>
      <c r="E3636">
        <v>1</v>
      </c>
    </row>
    <row r="3637" spans="1:5" x14ac:dyDescent="0.25">
      <c r="A3637" t="s">
        <v>13497</v>
      </c>
      <c r="B3637" t="s">
        <v>74</v>
      </c>
      <c r="C3637" t="s">
        <v>105</v>
      </c>
      <c r="D3637" t="s">
        <v>9920</v>
      </c>
      <c r="E3637">
        <v>1</v>
      </c>
    </row>
    <row r="3638" spans="1:5" x14ac:dyDescent="0.25">
      <c r="A3638" t="s">
        <v>13498</v>
      </c>
      <c r="B3638" t="s">
        <v>74</v>
      </c>
      <c r="C3638" t="s">
        <v>106</v>
      </c>
      <c r="D3638" t="s">
        <v>9854</v>
      </c>
      <c r="E3638">
        <v>1</v>
      </c>
    </row>
    <row r="3639" spans="1:5" x14ac:dyDescent="0.25">
      <c r="A3639" t="s">
        <v>13499</v>
      </c>
      <c r="B3639" t="s">
        <v>74</v>
      </c>
      <c r="C3639" t="s">
        <v>106</v>
      </c>
      <c r="D3639" t="s">
        <v>9858</v>
      </c>
      <c r="E3639">
        <v>1</v>
      </c>
    </row>
    <row r="3640" spans="1:5" x14ac:dyDescent="0.25">
      <c r="A3640" t="s">
        <v>13500</v>
      </c>
      <c r="B3640" t="s">
        <v>74</v>
      </c>
      <c r="C3640" t="s">
        <v>106</v>
      </c>
      <c r="D3640" t="s">
        <v>9862</v>
      </c>
      <c r="E3640">
        <v>1</v>
      </c>
    </row>
    <row r="3641" spans="1:5" x14ac:dyDescent="0.25">
      <c r="A3641" t="s">
        <v>13501</v>
      </c>
      <c r="B3641" t="s">
        <v>74</v>
      </c>
      <c r="C3641" t="s">
        <v>106</v>
      </c>
      <c r="D3641" t="s">
        <v>9872</v>
      </c>
      <c r="E3641">
        <v>2</v>
      </c>
    </row>
    <row r="3642" spans="1:5" x14ac:dyDescent="0.25">
      <c r="A3642" t="s">
        <v>13502</v>
      </c>
      <c r="B3642" t="s">
        <v>74</v>
      </c>
      <c r="C3642" t="s">
        <v>106</v>
      </c>
      <c r="D3642" t="s">
        <v>9874</v>
      </c>
      <c r="E3642">
        <v>38</v>
      </c>
    </row>
    <row r="3643" spans="1:5" x14ac:dyDescent="0.25">
      <c r="A3643" t="s">
        <v>13503</v>
      </c>
      <c r="B3643" t="s">
        <v>74</v>
      </c>
      <c r="C3643" t="s">
        <v>106</v>
      </c>
      <c r="D3643" t="s">
        <v>9886</v>
      </c>
      <c r="E3643">
        <v>43</v>
      </c>
    </row>
    <row r="3644" spans="1:5" x14ac:dyDescent="0.25">
      <c r="A3644" t="s">
        <v>13504</v>
      </c>
      <c r="B3644" t="s">
        <v>74</v>
      </c>
      <c r="C3644" t="s">
        <v>106</v>
      </c>
      <c r="D3644" t="s">
        <v>9888</v>
      </c>
      <c r="E3644">
        <v>145</v>
      </c>
    </row>
    <row r="3645" spans="1:5" x14ac:dyDescent="0.25">
      <c r="A3645" t="s">
        <v>13505</v>
      </c>
      <c r="B3645" t="s">
        <v>74</v>
      </c>
      <c r="C3645" t="s">
        <v>106</v>
      </c>
      <c r="D3645" t="s">
        <v>9902</v>
      </c>
      <c r="E3645">
        <v>1</v>
      </c>
    </row>
    <row r="3646" spans="1:5" x14ac:dyDescent="0.25">
      <c r="A3646" t="s">
        <v>13506</v>
      </c>
      <c r="B3646" t="s">
        <v>74</v>
      </c>
      <c r="C3646" t="s">
        <v>106</v>
      </c>
      <c r="D3646" t="s">
        <v>9910</v>
      </c>
      <c r="E3646">
        <v>1</v>
      </c>
    </row>
    <row r="3647" spans="1:5" x14ac:dyDescent="0.25">
      <c r="A3647" t="s">
        <v>13507</v>
      </c>
      <c r="B3647" t="s">
        <v>74</v>
      </c>
      <c r="C3647" t="s">
        <v>106</v>
      </c>
      <c r="D3647" t="s">
        <v>9912</v>
      </c>
      <c r="E3647">
        <v>1</v>
      </c>
    </row>
    <row r="3648" spans="1:5" x14ac:dyDescent="0.25">
      <c r="A3648" t="s">
        <v>13508</v>
      </c>
      <c r="B3648" t="s">
        <v>74</v>
      </c>
      <c r="C3648" t="s">
        <v>106</v>
      </c>
      <c r="D3648" t="s">
        <v>9914</v>
      </c>
      <c r="E3648">
        <v>1</v>
      </c>
    </row>
    <row r="3649" spans="1:5" x14ac:dyDescent="0.25">
      <c r="A3649" t="s">
        <v>13509</v>
      </c>
      <c r="B3649" t="s">
        <v>74</v>
      </c>
      <c r="C3649" t="s">
        <v>107</v>
      </c>
      <c r="D3649" t="s">
        <v>9874</v>
      </c>
      <c r="E3649">
        <v>18</v>
      </c>
    </row>
    <row r="3650" spans="1:5" x14ac:dyDescent="0.25">
      <c r="A3650" t="s">
        <v>13510</v>
      </c>
      <c r="B3650" t="s">
        <v>74</v>
      </c>
      <c r="C3650" t="s">
        <v>107</v>
      </c>
      <c r="D3650" t="s">
        <v>9886</v>
      </c>
      <c r="E3650">
        <v>20</v>
      </c>
    </row>
    <row r="3651" spans="1:5" x14ac:dyDescent="0.25">
      <c r="A3651" t="s">
        <v>13511</v>
      </c>
      <c r="B3651" t="s">
        <v>74</v>
      </c>
      <c r="C3651" t="s">
        <v>107</v>
      </c>
      <c r="D3651" t="s">
        <v>9888</v>
      </c>
      <c r="E3651">
        <v>88</v>
      </c>
    </row>
    <row r="3652" spans="1:5" x14ac:dyDescent="0.25">
      <c r="A3652" t="s">
        <v>13512</v>
      </c>
      <c r="B3652" t="s">
        <v>74</v>
      </c>
      <c r="C3652" t="s">
        <v>108</v>
      </c>
      <c r="D3652" t="s">
        <v>9840</v>
      </c>
      <c r="E3652">
        <v>1</v>
      </c>
    </row>
    <row r="3653" spans="1:5" x14ac:dyDescent="0.25">
      <c r="A3653" t="s">
        <v>13513</v>
      </c>
      <c r="B3653" t="s">
        <v>74</v>
      </c>
      <c r="C3653" t="s">
        <v>108</v>
      </c>
      <c r="D3653" t="s">
        <v>9872</v>
      </c>
      <c r="E3653">
        <v>4</v>
      </c>
    </row>
    <row r="3654" spans="1:5" x14ac:dyDescent="0.25">
      <c r="A3654" t="s">
        <v>13514</v>
      </c>
      <c r="B3654" t="s">
        <v>74</v>
      </c>
      <c r="C3654" t="s">
        <v>108</v>
      </c>
      <c r="D3654" t="s">
        <v>9874</v>
      </c>
      <c r="E3654">
        <v>79</v>
      </c>
    </row>
    <row r="3655" spans="1:5" x14ac:dyDescent="0.25">
      <c r="A3655" t="s">
        <v>13515</v>
      </c>
      <c r="B3655" t="s">
        <v>74</v>
      </c>
      <c r="C3655" t="s">
        <v>108</v>
      </c>
      <c r="D3655" t="s">
        <v>9884</v>
      </c>
      <c r="E3655">
        <v>1</v>
      </c>
    </row>
    <row r="3656" spans="1:5" x14ac:dyDescent="0.25">
      <c r="A3656" t="s">
        <v>13516</v>
      </c>
      <c r="B3656" t="s">
        <v>74</v>
      </c>
      <c r="C3656" t="s">
        <v>108</v>
      </c>
      <c r="D3656" t="s">
        <v>9886</v>
      </c>
      <c r="E3656">
        <v>85</v>
      </c>
    </row>
    <row r="3657" spans="1:5" x14ac:dyDescent="0.25">
      <c r="A3657" t="s">
        <v>13517</v>
      </c>
      <c r="B3657" t="s">
        <v>74</v>
      </c>
      <c r="C3657" t="s">
        <v>108</v>
      </c>
      <c r="D3657" t="s">
        <v>9888</v>
      </c>
      <c r="E3657">
        <v>340</v>
      </c>
    </row>
    <row r="3658" spans="1:5" x14ac:dyDescent="0.25">
      <c r="A3658" t="s">
        <v>13518</v>
      </c>
      <c r="B3658" t="s">
        <v>74</v>
      </c>
      <c r="C3658" t="s">
        <v>108</v>
      </c>
      <c r="D3658" t="s">
        <v>9902</v>
      </c>
      <c r="E3658">
        <v>2</v>
      </c>
    </row>
    <row r="3659" spans="1:5" x14ac:dyDescent="0.25">
      <c r="A3659" t="s">
        <v>13519</v>
      </c>
      <c r="B3659" t="s">
        <v>74</v>
      </c>
      <c r="C3659" t="s">
        <v>108</v>
      </c>
      <c r="D3659" t="s">
        <v>9904</v>
      </c>
      <c r="E3659">
        <v>1</v>
      </c>
    </row>
    <row r="3660" spans="1:5" x14ac:dyDescent="0.25">
      <c r="A3660" t="s">
        <v>13520</v>
      </c>
      <c r="B3660" t="s">
        <v>74</v>
      </c>
      <c r="C3660" t="s">
        <v>109</v>
      </c>
      <c r="D3660" t="s">
        <v>9840</v>
      </c>
      <c r="E3660">
        <v>1</v>
      </c>
    </row>
    <row r="3661" spans="1:5" x14ac:dyDescent="0.25">
      <c r="A3661" t="s">
        <v>13521</v>
      </c>
      <c r="B3661" t="s">
        <v>74</v>
      </c>
      <c r="C3661" t="s">
        <v>109</v>
      </c>
      <c r="D3661" t="s">
        <v>9872</v>
      </c>
      <c r="E3661">
        <v>6</v>
      </c>
    </row>
    <row r="3662" spans="1:5" x14ac:dyDescent="0.25">
      <c r="A3662" t="s">
        <v>13522</v>
      </c>
      <c r="B3662" t="s">
        <v>74</v>
      </c>
      <c r="C3662" t="s">
        <v>109</v>
      </c>
      <c r="D3662" t="s">
        <v>9874</v>
      </c>
      <c r="E3662">
        <v>122</v>
      </c>
    </row>
    <row r="3663" spans="1:5" x14ac:dyDescent="0.25">
      <c r="A3663" t="s">
        <v>13523</v>
      </c>
      <c r="B3663" t="s">
        <v>74</v>
      </c>
      <c r="C3663" t="s">
        <v>109</v>
      </c>
      <c r="D3663" t="s">
        <v>9884</v>
      </c>
      <c r="E3663">
        <v>1</v>
      </c>
    </row>
    <row r="3664" spans="1:5" x14ac:dyDescent="0.25">
      <c r="A3664" t="s">
        <v>13524</v>
      </c>
      <c r="B3664" t="s">
        <v>74</v>
      </c>
      <c r="C3664" t="s">
        <v>109</v>
      </c>
      <c r="D3664" t="s">
        <v>9886</v>
      </c>
      <c r="E3664">
        <v>139</v>
      </c>
    </row>
    <row r="3665" spans="1:5" x14ac:dyDescent="0.25">
      <c r="A3665" t="s">
        <v>13525</v>
      </c>
      <c r="B3665" t="s">
        <v>74</v>
      </c>
      <c r="C3665" t="s">
        <v>109</v>
      </c>
      <c r="D3665" t="s">
        <v>9888</v>
      </c>
      <c r="E3665">
        <v>441</v>
      </c>
    </row>
    <row r="3666" spans="1:5" x14ac:dyDescent="0.25">
      <c r="A3666" t="s">
        <v>13526</v>
      </c>
      <c r="B3666" t="s">
        <v>74</v>
      </c>
      <c r="C3666" t="s">
        <v>109</v>
      </c>
      <c r="D3666" t="s">
        <v>9910</v>
      </c>
      <c r="E3666">
        <v>1</v>
      </c>
    </row>
    <row r="3667" spans="1:5" x14ac:dyDescent="0.25">
      <c r="A3667" t="s">
        <v>13527</v>
      </c>
      <c r="B3667" t="s">
        <v>74</v>
      </c>
      <c r="C3667" t="s">
        <v>109</v>
      </c>
      <c r="D3667" t="s">
        <v>9924</v>
      </c>
      <c r="E3667">
        <v>1</v>
      </c>
    </row>
    <row r="3668" spans="1:5" x14ac:dyDescent="0.25">
      <c r="A3668" t="s">
        <v>13528</v>
      </c>
      <c r="B3668" t="s">
        <v>74</v>
      </c>
      <c r="C3668" t="s">
        <v>109</v>
      </c>
      <c r="D3668" t="s">
        <v>9926</v>
      </c>
      <c r="E3668">
        <v>2</v>
      </c>
    </row>
    <row r="3669" spans="1:5" x14ac:dyDescent="0.25">
      <c r="A3669" t="s">
        <v>13529</v>
      </c>
      <c r="B3669" t="s">
        <v>74</v>
      </c>
      <c r="C3669" t="s">
        <v>110</v>
      </c>
      <c r="D3669" t="s">
        <v>9840</v>
      </c>
      <c r="E3669">
        <v>2</v>
      </c>
    </row>
    <row r="3670" spans="1:5" x14ac:dyDescent="0.25">
      <c r="A3670" t="s">
        <v>13530</v>
      </c>
      <c r="B3670" t="s">
        <v>74</v>
      </c>
      <c r="C3670" t="s">
        <v>110</v>
      </c>
      <c r="D3670" t="s">
        <v>9844</v>
      </c>
      <c r="E3670">
        <v>1</v>
      </c>
    </row>
    <row r="3671" spans="1:5" x14ac:dyDescent="0.25">
      <c r="A3671" t="s">
        <v>13531</v>
      </c>
      <c r="B3671" t="s">
        <v>74</v>
      </c>
      <c r="C3671" t="s">
        <v>110</v>
      </c>
      <c r="D3671" t="s">
        <v>9868</v>
      </c>
      <c r="E3671">
        <v>1</v>
      </c>
    </row>
    <row r="3672" spans="1:5" x14ac:dyDescent="0.25">
      <c r="A3672" t="s">
        <v>13532</v>
      </c>
      <c r="B3672" t="s">
        <v>74</v>
      </c>
      <c r="C3672" t="s">
        <v>110</v>
      </c>
      <c r="D3672" t="s">
        <v>9872</v>
      </c>
      <c r="E3672">
        <v>9</v>
      </c>
    </row>
    <row r="3673" spans="1:5" x14ac:dyDescent="0.25">
      <c r="A3673" t="s">
        <v>13533</v>
      </c>
      <c r="B3673" t="s">
        <v>74</v>
      </c>
      <c r="C3673" t="s">
        <v>110</v>
      </c>
      <c r="D3673" t="s">
        <v>9874</v>
      </c>
      <c r="E3673">
        <v>129</v>
      </c>
    </row>
    <row r="3674" spans="1:5" x14ac:dyDescent="0.25">
      <c r="A3674" t="s">
        <v>13534</v>
      </c>
      <c r="B3674" t="s">
        <v>74</v>
      </c>
      <c r="C3674" t="s">
        <v>110</v>
      </c>
      <c r="D3674" t="s">
        <v>9884</v>
      </c>
      <c r="E3674">
        <v>3</v>
      </c>
    </row>
    <row r="3675" spans="1:5" x14ac:dyDescent="0.25">
      <c r="A3675" t="s">
        <v>13535</v>
      </c>
      <c r="B3675" t="s">
        <v>74</v>
      </c>
      <c r="C3675" t="s">
        <v>110</v>
      </c>
      <c r="D3675" t="s">
        <v>9886</v>
      </c>
      <c r="E3675">
        <v>148</v>
      </c>
    </row>
    <row r="3676" spans="1:5" x14ac:dyDescent="0.25">
      <c r="A3676" t="s">
        <v>13536</v>
      </c>
      <c r="B3676" t="s">
        <v>74</v>
      </c>
      <c r="C3676" t="s">
        <v>110</v>
      </c>
      <c r="D3676" t="s">
        <v>9888</v>
      </c>
      <c r="E3676">
        <v>469</v>
      </c>
    </row>
    <row r="3677" spans="1:5" x14ac:dyDescent="0.25">
      <c r="A3677" t="s">
        <v>13537</v>
      </c>
      <c r="B3677" t="s">
        <v>74</v>
      </c>
      <c r="C3677" t="s">
        <v>110</v>
      </c>
      <c r="D3677" t="s">
        <v>9892</v>
      </c>
      <c r="E3677">
        <v>2</v>
      </c>
    </row>
    <row r="3678" spans="1:5" x14ac:dyDescent="0.25">
      <c r="A3678" t="s">
        <v>13538</v>
      </c>
      <c r="B3678" t="s">
        <v>74</v>
      </c>
      <c r="C3678" t="s">
        <v>110</v>
      </c>
      <c r="D3678" t="s">
        <v>9906</v>
      </c>
      <c r="E3678">
        <v>1</v>
      </c>
    </row>
    <row r="3679" spans="1:5" x14ac:dyDescent="0.25">
      <c r="A3679" t="s">
        <v>13539</v>
      </c>
      <c r="B3679" t="s">
        <v>74</v>
      </c>
      <c r="C3679" t="s">
        <v>110</v>
      </c>
      <c r="D3679" t="s">
        <v>9908</v>
      </c>
      <c r="E3679">
        <v>1</v>
      </c>
    </row>
    <row r="3680" spans="1:5" x14ac:dyDescent="0.25">
      <c r="A3680" t="s">
        <v>13540</v>
      </c>
      <c r="B3680" t="s">
        <v>74</v>
      </c>
      <c r="C3680" t="s">
        <v>110</v>
      </c>
      <c r="D3680" t="s">
        <v>9910</v>
      </c>
      <c r="E3680">
        <v>1</v>
      </c>
    </row>
    <row r="3681" spans="1:5" x14ac:dyDescent="0.25">
      <c r="A3681" t="s">
        <v>13541</v>
      </c>
      <c r="B3681" t="s">
        <v>74</v>
      </c>
      <c r="C3681" t="s">
        <v>111</v>
      </c>
      <c r="D3681" t="s">
        <v>9840</v>
      </c>
      <c r="E3681">
        <v>1</v>
      </c>
    </row>
    <row r="3682" spans="1:5" x14ac:dyDescent="0.25">
      <c r="A3682" t="s">
        <v>13542</v>
      </c>
      <c r="B3682" t="s">
        <v>74</v>
      </c>
      <c r="C3682" t="s">
        <v>111</v>
      </c>
      <c r="D3682" t="s">
        <v>9846</v>
      </c>
      <c r="E3682">
        <v>1</v>
      </c>
    </row>
    <row r="3683" spans="1:5" x14ac:dyDescent="0.25">
      <c r="A3683" t="s">
        <v>13543</v>
      </c>
      <c r="B3683" t="s">
        <v>74</v>
      </c>
      <c r="C3683" t="s">
        <v>111</v>
      </c>
      <c r="D3683" t="s">
        <v>9854</v>
      </c>
      <c r="E3683">
        <v>2</v>
      </c>
    </row>
    <row r="3684" spans="1:5" x14ac:dyDescent="0.25">
      <c r="A3684" t="s">
        <v>13544</v>
      </c>
      <c r="B3684" t="s">
        <v>74</v>
      </c>
      <c r="C3684" t="s">
        <v>111</v>
      </c>
      <c r="D3684" t="s">
        <v>9872</v>
      </c>
      <c r="E3684">
        <v>5</v>
      </c>
    </row>
    <row r="3685" spans="1:5" x14ac:dyDescent="0.25">
      <c r="A3685" t="s">
        <v>13545</v>
      </c>
      <c r="B3685" t="s">
        <v>74</v>
      </c>
      <c r="C3685" t="s">
        <v>111</v>
      </c>
      <c r="D3685" t="s">
        <v>9874</v>
      </c>
      <c r="E3685">
        <v>45</v>
      </c>
    </row>
    <row r="3686" spans="1:5" x14ac:dyDescent="0.25">
      <c r="A3686" t="s">
        <v>13546</v>
      </c>
      <c r="B3686" t="s">
        <v>74</v>
      </c>
      <c r="C3686" t="s">
        <v>111</v>
      </c>
      <c r="D3686" t="s">
        <v>9886</v>
      </c>
      <c r="E3686">
        <v>47</v>
      </c>
    </row>
    <row r="3687" spans="1:5" x14ac:dyDescent="0.25">
      <c r="A3687" t="s">
        <v>13547</v>
      </c>
      <c r="B3687" t="s">
        <v>74</v>
      </c>
      <c r="C3687" t="s">
        <v>111</v>
      </c>
      <c r="D3687" t="s">
        <v>9888</v>
      </c>
      <c r="E3687">
        <v>98</v>
      </c>
    </row>
    <row r="3688" spans="1:5" x14ac:dyDescent="0.25">
      <c r="A3688" t="s">
        <v>13548</v>
      </c>
      <c r="B3688" t="s">
        <v>74</v>
      </c>
      <c r="C3688" t="s">
        <v>111</v>
      </c>
      <c r="D3688" t="s">
        <v>9902</v>
      </c>
      <c r="E3688">
        <v>1</v>
      </c>
    </row>
    <row r="3689" spans="1:5" x14ac:dyDescent="0.25">
      <c r="A3689" t="s">
        <v>13549</v>
      </c>
      <c r="B3689" t="s">
        <v>74</v>
      </c>
      <c r="C3689" t="s">
        <v>111</v>
      </c>
      <c r="D3689" t="s">
        <v>9926</v>
      </c>
      <c r="E3689">
        <v>2</v>
      </c>
    </row>
    <row r="3690" spans="1:5" x14ac:dyDescent="0.25">
      <c r="A3690" t="s">
        <v>13550</v>
      </c>
      <c r="B3690" t="s">
        <v>74</v>
      </c>
      <c r="C3690" t="s">
        <v>112</v>
      </c>
      <c r="D3690" t="s">
        <v>9874</v>
      </c>
      <c r="E3690">
        <v>32</v>
      </c>
    </row>
    <row r="3691" spans="1:5" x14ac:dyDescent="0.25">
      <c r="A3691" t="s">
        <v>13551</v>
      </c>
      <c r="B3691" t="s">
        <v>74</v>
      </c>
      <c r="C3691" t="s">
        <v>112</v>
      </c>
      <c r="D3691" t="s">
        <v>9886</v>
      </c>
      <c r="E3691">
        <v>36</v>
      </c>
    </row>
    <row r="3692" spans="1:5" x14ac:dyDescent="0.25">
      <c r="A3692" t="s">
        <v>13552</v>
      </c>
      <c r="B3692" t="s">
        <v>74</v>
      </c>
      <c r="C3692" t="s">
        <v>112</v>
      </c>
      <c r="D3692" t="s">
        <v>9888</v>
      </c>
      <c r="E3692">
        <v>106</v>
      </c>
    </row>
    <row r="3693" spans="1:5" x14ac:dyDescent="0.25">
      <c r="A3693" t="s">
        <v>13553</v>
      </c>
      <c r="B3693" t="s">
        <v>74</v>
      </c>
      <c r="C3693" t="s">
        <v>113</v>
      </c>
      <c r="D3693" t="s">
        <v>9840</v>
      </c>
      <c r="E3693">
        <v>3</v>
      </c>
    </row>
    <row r="3694" spans="1:5" x14ac:dyDescent="0.25">
      <c r="A3694" t="s">
        <v>13554</v>
      </c>
      <c r="B3694" t="s">
        <v>74</v>
      </c>
      <c r="C3694" t="s">
        <v>113</v>
      </c>
      <c r="D3694" t="s">
        <v>9854</v>
      </c>
      <c r="E3694">
        <v>1</v>
      </c>
    </row>
    <row r="3695" spans="1:5" x14ac:dyDescent="0.25">
      <c r="A3695" t="s">
        <v>13555</v>
      </c>
      <c r="B3695" t="s">
        <v>74</v>
      </c>
      <c r="C3695" t="s">
        <v>113</v>
      </c>
      <c r="D3695" t="s">
        <v>9862</v>
      </c>
      <c r="E3695">
        <v>2</v>
      </c>
    </row>
    <row r="3696" spans="1:5" x14ac:dyDescent="0.25">
      <c r="A3696" t="s">
        <v>13556</v>
      </c>
      <c r="B3696" t="s">
        <v>74</v>
      </c>
      <c r="C3696" t="s">
        <v>113</v>
      </c>
      <c r="D3696" t="s">
        <v>9872</v>
      </c>
      <c r="E3696">
        <v>8</v>
      </c>
    </row>
    <row r="3697" spans="1:5" x14ac:dyDescent="0.25">
      <c r="A3697" t="s">
        <v>13557</v>
      </c>
      <c r="B3697" t="s">
        <v>74</v>
      </c>
      <c r="C3697" t="s">
        <v>113</v>
      </c>
      <c r="D3697" t="s">
        <v>9874</v>
      </c>
      <c r="E3697">
        <v>157</v>
      </c>
    </row>
    <row r="3698" spans="1:5" x14ac:dyDescent="0.25">
      <c r="A3698" t="s">
        <v>13558</v>
      </c>
      <c r="B3698" t="s">
        <v>74</v>
      </c>
      <c r="C3698" t="s">
        <v>113</v>
      </c>
      <c r="D3698" t="s">
        <v>9878</v>
      </c>
      <c r="E3698">
        <v>1</v>
      </c>
    </row>
    <row r="3699" spans="1:5" x14ac:dyDescent="0.25">
      <c r="A3699" t="s">
        <v>13559</v>
      </c>
      <c r="B3699" t="s">
        <v>74</v>
      </c>
      <c r="C3699" t="s">
        <v>113</v>
      </c>
      <c r="D3699" t="s">
        <v>9880</v>
      </c>
      <c r="E3699">
        <v>2</v>
      </c>
    </row>
    <row r="3700" spans="1:5" x14ac:dyDescent="0.25">
      <c r="A3700" t="s">
        <v>13560</v>
      </c>
      <c r="B3700" t="s">
        <v>74</v>
      </c>
      <c r="C3700" t="s">
        <v>113</v>
      </c>
      <c r="D3700" t="s">
        <v>9886</v>
      </c>
      <c r="E3700">
        <v>179</v>
      </c>
    </row>
    <row r="3701" spans="1:5" x14ac:dyDescent="0.25">
      <c r="A3701" t="s">
        <v>13561</v>
      </c>
      <c r="B3701" t="s">
        <v>74</v>
      </c>
      <c r="C3701" t="s">
        <v>113</v>
      </c>
      <c r="D3701" t="s">
        <v>9888</v>
      </c>
      <c r="E3701">
        <v>536</v>
      </c>
    </row>
    <row r="3702" spans="1:5" x14ac:dyDescent="0.25">
      <c r="A3702" t="s">
        <v>13562</v>
      </c>
      <c r="B3702" t="s">
        <v>74</v>
      </c>
      <c r="C3702" t="s">
        <v>113</v>
      </c>
      <c r="D3702" t="s">
        <v>9892</v>
      </c>
      <c r="E3702">
        <v>2</v>
      </c>
    </row>
    <row r="3703" spans="1:5" x14ac:dyDescent="0.25">
      <c r="A3703" t="s">
        <v>13563</v>
      </c>
      <c r="B3703" t="s">
        <v>74</v>
      </c>
      <c r="C3703" t="s">
        <v>113</v>
      </c>
      <c r="D3703" t="s">
        <v>9906</v>
      </c>
      <c r="E3703">
        <v>1</v>
      </c>
    </row>
    <row r="3704" spans="1:5" x14ac:dyDescent="0.25">
      <c r="A3704" t="s">
        <v>13564</v>
      </c>
      <c r="B3704" t="s">
        <v>74</v>
      </c>
      <c r="C3704" t="s">
        <v>113</v>
      </c>
      <c r="D3704" t="s">
        <v>9910</v>
      </c>
      <c r="E3704">
        <v>1</v>
      </c>
    </row>
    <row r="3705" spans="1:5" x14ac:dyDescent="0.25">
      <c r="A3705" t="s">
        <v>13565</v>
      </c>
      <c r="B3705" t="s">
        <v>74</v>
      </c>
      <c r="C3705" t="s">
        <v>113</v>
      </c>
      <c r="D3705" t="s">
        <v>9914</v>
      </c>
      <c r="E3705">
        <v>1</v>
      </c>
    </row>
    <row r="3706" spans="1:5" x14ac:dyDescent="0.25">
      <c r="A3706" t="s">
        <v>13566</v>
      </c>
      <c r="B3706" t="s">
        <v>74</v>
      </c>
      <c r="C3706" t="s">
        <v>113</v>
      </c>
      <c r="D3706" t="s">
        <v>9926</v>
      </c>
      <c r="E3706">
        <v>2</v>
      </c>
    </row>
    <row r="3707" spans="1:5" x14ac:dyDescent="0.25">
      <c r="A3707" t="s">
        <v>13567</v>
      </c>
      <c r="B3707" t="s">
        <v>74</v>
      </c>
      <c r="C3707" t="s">
        <v>114</v>
      </c>
      <c r="D3707" t="s">
        <v>9840</v>
      </c>
      <c r="E3707">
        <v>1</v>
      </c>
    </row>
    <row r="3708" spans="1:5" x14ac:dyDescent="0.25">
      <c r="A3708" t="s">
        <v>13568</v>
      </c>
      <c r="B3708" t="s">
        <v>74</v>
      </c>
      <c r="C3708" t="s">
        <v>114</v>
      </c>
      <c r="D3708" t="s">
        <v>9854</v>
      </c>
      <c r="E3708">
        <v>1</v>
      </c>
    </row>
    <row r="3709" spans="1:5" x14ac:dyDescent="0.25">
      <c r="A3709" t="s">
        <v>13569</v>
      </c>
      <c r="B3709" t="s">
        <v>74</v>
      </c>
      <c r="C3709" t="s">
        <v>114</v>
      </c>
      <c r="D3709" t="s">
        <v>9858</v>
      </c>
      <c r="E3709">
        <v>1</v>
      </c>
    </row>
    <row r="3710" spans="1:5" x14ac:dyDescent="0.25">
      <c r="A3710" t="s">
        <v>13570</v>
      </c>
      <c r="B3710" t="s">
        <v>74</v>
      </c>
      <c r="C3710" t="s">
        <v>114</v>
      </c>
      <c r="D3710" t="s">
        <v>9860</v>
      </c>
      <c r="E3710">
        <v>1</v>
      </c>
    </row>
    <row r="3711" spans="1:5" x14ac:dyDescent="0.25">
      <c r="A3711" t="s">
        <v>13571</v>
      </c>
      <c r="B3711" t="s">
        <v>74</v>
      </c>
      <c r="C3711" t="s">
        <v>114</v>
      </c>
      <c r="D3711" t="s">
        <v>9866</v>
      </c>
      <c r="E3711">
        <v>1</v>
      </c>
    </row>
    <row r="3712" spans="1:5" x14ac:dyDescent="0.25">
      <c r="A3712" t="s">
        <v>13572</v>
      </c>
      <c r="B3712" t="s">
        <v>74</v>
      </c>
      <c r="C3712" t="s">
        <v>114</v>
      </c>
      <c r="D3712" t="s">
        <v>9868</v>
      </c>
      <c r="E3712">
        <v>1</v>
      </c>
    </row>
    <row r="3713" spans="1:5" x14ac:dyDescent="0.25">
      <c r="A3713" t="s">
        <v>13573</v>
      </c>
      <c r="B3713" t="s">
        <v>74</v>
      </c>
      <c r="C3713" t="s">
        <v>114</v>
      </c>
      <c r="D3713" t="s">
        <v>9872</v>
      </c>
      <c r="E3713">
        <v>2</v>
      </c>
    </row>
    <row r="3714" spans="1:5" x14ac:dyDescent="0.25">
      <c r="A3714" t="s">
        <v>13574</v>
      </c>
      <c r="B3714" t="s">
        <v>74</v>
      </c>
      <c r="C3714" t="s">
        <v>114</v>
      </c>
      <c r="D3714" t="s">
        <v>9874</v>
      </c>
      <c r="E3714">
        <v>35</v>
      </c>
    </row>
    <row r="3715" spans="1:5" x14ac:dyDescent="0.25">
      <c r="A3715" t="s">
        <v>13575</v>
      </c>
      <c r="B3715" t="s">
        <v>74</v>
      </c>
      <c r="C3715" t="s">
        <v>114</v>
      </c>
      <c r="D3715" t="s">
        <v>9886</v>
      </c>
      <c r="E3715">
        <v>38</v>
      </c>
    </row>
    <row r="3716" spans="1:5" x14ac:dyDescent="0.25">
      <c r="A3716" t="s">
        <v>13576</v>
      </c>
      <c r="B3716" t="s">
        <v>74</v>
      </c>
      <c r="C3716" t="s">
        <v>114</v>
      </c>
      <c r="D3716" t="s">
        <v>9888</v>
      </c>
      <c r="E3716">
        <v>115</v>
      </c>
    </row>
    <row r="3717" spans="1:5" x14ac:dyDescent="0.25">
      <c r="A3717" t="s">
        <v>13577</v>
      </c>
      <c r="B3717" t="s">
        <v>74</v>
      </c>
      <c r="C3717" t="s">
        <v>114</v>
      </c>
      <c r="D3717" t="s">
        <v>9892</v>
      </c>
      <c r="E3717">
        <v>1</v>
      </c>
    </row>
    <row r="3718" spans="1:5" x14ac:dyDescent="0.25">
      <c r="A3718" t="s">
        <v>13578</v>
      </c>
      <c r="B3718" t="s">
        <v>74</v>
      </c>
      <c r="C3718" t="s">
        <v>114</v>
      </c>
      <c r="D3718" t="s">
        <v>9914</v>
      </c>
      <c r="E3718">
        <v>1</v>
      </c>
    </row>
    <row r="3719" spans="1:5" x14ac:dyDescent="0.25">
      <c r="A3719" t="s">
        <v>13579</v>
      </c>
      <c r="B3719" t="s">
        <v>74</v>
      </c>
      <c r="C3719" t="s">
        <v>114</v>
      </c>
      <c r="D3719" t="s">
        <v>9926</v>
      </c>
      <c r="E3719">
        <v>1</v>
      </c>
    </row>
    <row r="3720" spans="1:5" x14ac:dyDescent="0.25">
      <c r="A3720" t="s">
        <v>13580</v>
      </c>
      <c r="B3720" t="s">
        <v>74</v>
      </c>
      <c r="C3720" t="s">
        <v>115</v>
      </c>
      <c r="D3720" t="s">
        <v>9836</v>
      </c>
      <c r="E3720">
        <v>1</v>
      </c>
    </row>
    <row r="3721" spans="1:5" x14ac:dyDescent="0.25">
      <c r="A3721" t="s">
        <v>13581</v>
      </c>
      <c r="B3721" t="s">
        <v>74</v>
      </c>
      <c r="C3721" t="s">
        <v>115</v>
      </c>
      <c r="D3721" t="s">
        <v>9840</v>
      </c>
      <c r="E3721">
        <v>1</v>
      </c>
    </row>
    <row r="3722" spans="1:5" x14ac:dyDescent="0.25">
      <c r="A3722" t="s">
        <v>13582</v>
      </c>
      <c r="B3722" t="s">
        <v>74</v>
      </c>
      <c r="C3722" t="s">
        <v>115</v>
      </c>
      <c r="D3722" t="s">
        <v>9848</v>
      </c>
      <c r="E3722">
        <v>1</v>
      </c>
    </row>
    <row r="3723" spans="1:5" x14ac:dyDescent="0.25">
      <c r="A3723" t="s">
        <v>13583</v>
      </c>
      <c r="B3723" t="s">
        <v>74</v>
      </c>
      <c r="C3723" t="s">
        <v>115</v>
      </c>
      <c r="D3723" t="s">
        <v>9854</v>
      </c>
      <c r="E3723">
        <v>2</v>
      </c>
    </row>
    <row r="3724" spans="1:5" x14ac:dyDescent="0.25">
      <c r="A3724" t="s">
        <v>13584</v>
      </c>
      <c r="B3724" t="s">
        <v>74</v>
      </c>
      <c r="C3724" t="s">
        <v>115</v>
      </c>
      <c r="D3724" t="s">
        <v>9858</v>
      </c>
      <c r="E3724">
        <v>1</v>
      </c>
    </row>
    <row r="3725" spans="1:5" x14ac:dyDescent="0.25">
      <c r="A3725" t="s">
        <v>13585</v>
      </c>
      <c r="B3725" t="s">
        <v>74</v>
      </c>
      <c r="C3725" t="s">
        <v>115</v>
      </c>
      <c r="D3725" t="s">
        <v>9860</v>
      </c>
      <c r="E3725">
        <v>2</v>
      </c>
    </row>
    <row r="3726" spans="1:5" x14ac:dyDescent="0.25">
      <c r="A3726" t="s">
        <v>13586</v>
      </c>
      <c r="B3726" t="s">
        <v>74</v>
      </c>
      <c r="C3726" t="s">
        <v>115</v>
      </c>
      <c r="D3726" t="s">
        <v>9866</v>
      </c>
      <c r="E3726">
        <v>1</v>
      </c>
    </row>
    <row r="3727" spans="1:5" x14ac:dyDescent="0.25">
      <c r="A3727" t="s">
        <v>13587</v>
      </c>
      <c r="B3727" t="s">
        <v>74</v>
      </c>
      <c r="C3727" t="s">
        <v>115</v>
      </c>
      <c r="D3727" t="s">
        <v>9872</v>
      </c>
      <c r="E3727">
        <v>5</v>
      </c>
    </row>
    <row r="3728" spans="1:5" x14ac:dyDescent="0.25">
      <c r="A3728" t="s">
        <v>13588</v>
      </c>
      <c r="B3728" t="s">
        <v>74</v>
      </c>
      <c r="C3728" t="s">
        <v>115</v>
      </c>
      <c r="D3728" t="s">
        <v>9874</v>
      </c>
      <c r="E3728">
        <v>86</v>
      </c>
    </row>
    <row r="3729" spans="1:5" x14ac:dyDescent="0.25">
      <c r="A3729" t="s">
        <v>13589</v>
      </c>
      <c r="B3729" t="s">
        <v>74</v>
      </c>
      <c r="C3729" t="s">
        <v>115</v>
      </c>
      <c r="D3729" t="s">
        <v>9880</v>
      </c>
      <c r="E3729">
        <v>2</v>
      </c>
    </row>
    <row r="3730" spans="1:5" x14ac:dyDescent="0.25">
      <c r="A3730" t="s">
        <v>13590</v>
      </c>
      <c r="B3730" t="s">
        <v>74</v>
      </c>
      <c r="C3730" t="s">
        <v>115</v>
      </c>
      <c r="D3730" t="s">
        <v>9886</v>
      </c>
      <c r="E3730">
        <v>93</v>
      </c>
    </row>
    <row r="3731" spans="1:5" x14ac:dyDescent="0.25">
      <c r="A3731" t="s">
        <v>13591</v>
      </c>
      <c r="B3731" t="s">
        <v>74</v>
      </c>
      <c r="C3731" t="s">
        <v>115</v>
      </c>
      <c r="D3731" t="s">
        <v>9888</v>
      </c>
      <c r="E3731">
        <v>313</v>
      </c>
    </row>
    <row r="3732" spans="1:5" x14ac:dyDescent="0.25">
      <c r="A3732" t="s">
        <v>13592</v>
      </c>
      <c r="B3732" t="s">
        <v>74</v>
      </c>
      <c r="C3732" t="s">
        <v>115</v>
      </c>
      <c r="D3732" t="s">
        <v>9892</v>
      </c>
      <c r="E3732">
        <v>1</v>
      </c>
    </row>
    <row r="3733" spans="1:5" x14ac:dyDescent="0.25">
      <c r="A3733" t="s">
        <v>13593</v>
      </c>
      <c r="B3733" t="s">
        <v>74</v>
      </c>
      <c r="C3733" t="s">
        <v>115</v>
      </c>
      <c r="D3733" t="s">
        <v>9894</v>
      </c>
      <c r="E3733">
        <v>1</v>
      </c>
    </row>
    <row r="3734" spans="1:5" x14ac:dyDescent="0.25">
      <c r="A3734" t="s">
        <v>13594</v>
      </c>
      <c r="B3734" t="s">
        <v>74</v>
      </c>
      <c r="C3734" t="s">
        <v>115</v>
      </c>
      <c r="D3734" t="s">
        <v>9914</v>
      </c>
      <c r="E3734">
        <v>2</v>
      </c>
    </row>
    <row r="3735" spans="1:5" x14ac:dyDescent="0.25">
      <c r="A3735" t="s">
        <v>13595</v>
      </c>
      <c r="B3735" t="s">
        <v>74</v>
      </c>
      <c r="C3735" t="s">
        <v>116</v>
      </c>
      <c r="D3735" t="s">
        <v>9840</v>
      </c>
      <c r="E3735">
        <v>1</v>
      </c>
    </row>
    <row r="3736" spans="1:5" x14ac:dyDescent="0.25">
      <c r="A3736" t="s">
        <v>13596</v>
      </c>
      <c r="B3736" t="s">
        <v>74</v>
      </c>
      <c r="C3736" t="s">
        <v>116</v>
      </c>
      <c r="D3736" t="s">
        <v>9860</v>
      </c>
      <c r="E3736">
        <v>1</v>
      </c>
    </row>
    <row r="3737" spans="1:5" x14ac:dyDescent="0.25">
      <c r="A3737" t="s">
        <v>13597</v>
      </c>
      <c r="B3737" t="s">
        <v>74</v>
      </c>
      <c r="C3737" t="s">
        <v>116</v>
      </c>
      <c r="D3737" t="s">
        <v>9872</v>
      </c>
      <c r="E3737">
        <v>3</v>
      </c>
    </row>
    <row r="3738" spans="1:5" x14ac:dyDescent="0.25">
      <c r="A3738" t="s">
        <v>13598</v>
      </c>
      <c r="B3738" t="s">
        <v>74</v>
      </c>
      <c r="C3738" t="s">
        <v>116</v>
      </c>
      <c r="D3738" t="s">
        <v>9874</v>
      </c>
      <c r="E3738">
        <v>51</v>
      </c>
    </row>
    <row r="3739" spans="1:5" x14ac:dyDescent="0.25">
      <c r="A3739" t="s">
        <v>13599</v>
      </c>
      <c r="B3739" t="s">
        <v>74</v>
      </c>
      <c r="C3739" t="s">
        <v>116</v>
      </c>
      <c r="D3739" t="s">
        <v>9884</v>
      </c>
      <c r="E3739">
        <v>1</v>
      </c>
    </row>
    <row r="3740" spans="1:5" x14ac:dyDescent="0.25">
      <c r="A3740" t="s">
        <v>13600</v>
      </c>
      <c r="B3740" t="s">
        <v>74</v>
      </c>
      <c r="C3740" t="s">
        <v>116</v>
      </c>
      <c r="D3740" t="s">
        <v>9886</v>
      </c>
      <c r="E3740">
        <v>55</v>
      </c>
    </row>
    <row r="3741" spans="1:5" x14ac:dyDescent="0.25">
      <c r="A3741" t="s">
        <v>13601</v>
      </c>
      <c r="B3741" t="s">
        <v>74</v>
      </c>
      <c r="C3741" t="s">
        <v>116</v>
      </c>
      <c r="D3741" t="s">
        <v>9888</v>
      </c>
      <c r="E3741">
        <v>157</v>
      </c>
    </row>
    <row r="3742" spans="1:5" x14ac:dyDescent="0.25">
      <c r="A3742" t="s">
        <v>13602</v>
      </c>
      <c r="B3742" t="s">
        <v>74</v>
      </c>
      <c r="C3742" t="s">
        <v>116</v>
      </c>
      <c r="D3742" t="s">
        <v>9908</v>
      </c>
      <c r="E3742">
        <v>1</v>
      </c>
    </row>
    <row r="3743" spans="1:5" x14ac:dyDescent="0.25">
      <c r="A3743" t="s">
        <v>13603</v>
      </c>
      <c r="B3743" t="s">
        <v>74</v>
      </c>
      <c r="C3743" t="s">
        <v>116</v>
      </c>
      <c r="D3743" t="s">
        <v>9912</v>
      </c>
      <c r="E3743">
        <v>1</v>
      </c>
    </row>
    <row r="3744" spans="1:5" x14ac:dyDescent="0.25">
      <c r="A3744" t="s">
        <v>13604</v>
      </c>
      <c r="B3744" t="s">
        <v>74</v>
      </c>
      <c r="C3744" t="s">
        <v>117</v>
      </c>
      <c r="D3744" t="s">
        <v>9868</v>
      </c>
      <c r="E3744">
        <v>1</v>
      </c>
    </row>
    <row r="3745" spans="1:5" x14ac:dyDescent="0.25">
      <c r="A3745" t="s">
        <v>13605</v>
      </c>
      <c r="B3745" t="s">
        <v>74</v>
      </c>
      <c r="C3745" t="s">
        <v>117</v>
      </c>
      <c r="D3745" t="s">
        <v>9872</v>
      </c>
      <c r="E3745">
        <v>1</v>
      </c>
    </row>
    <row r="3746" spans="1:5" x14ac:dyDescent="0.25">
      <c r="A3746" t="s">
        <v>13606</v>
      </c>
      <c r="B3746" t="s">
        <v>74</v>
      </c>
      <c r="C3746" t="s">
        <v>117</v>
      </c>
      <c r="D3746" t="s">
        <v>9874</v>
      </c>
      <c r="E3746">
        <v>40</v>
      </c>
    </row>
    <row r="3747" spans="1:5" x14ac:dyDescent="0.25">
      <c r="A3747" t="s">
        <v>13607</v>
      </c>
      <c r="B3747" t="s">
        <v>74</v>
      </c>
      <c r="C3747" t="s">
        <v>117</v>
      </c>
      <c r="D3747" t="s">
        <v>9886</v>
      </c>
      <c r="E3747">
        <v>44</v>
      </c>
    </row>
    <row r="3748" spans="1:5" x14ac:dyDescent="0.25">
      <c r="A3748" t="s">
        <v>13608</v>
      </c>
      <c r="B3748" t="s">
        <v>74</v>
      </c>
      <c r="C3748" t="s">
        <v>117</v>
      </c>
      <c r="D3748" t="s">
        <v>9888</v>
      </c>
      <c r="E3748">
        <v>147</v>
      </c>
    </row>
    <row r="3749" spans="1:5" x14ac:dyDescent="0.25">
      <c r="A3749" t="s">
        <v>13609</v>
      </c>
      <c r="B3749" t="s">
        <v>74</v>
      </c>
      <c r="C3749" t="s">
        <v>117</v>
      </c>
      <c r="D3749" t="s">
        <v>9902</v>
      </c>
      <c r="E3749">
        <v>1</v>
      </c>
    </row>
    <row r="3750" spans="1:5" x14ac:dyDescent="0.25">
      <c r="A3750" t="s">
        <v>13610</v>
      </c>
      <c r="B3750" t="s">
        <v>74</v>
      </c>
      <c r="C3750" t="s">
        <v>119</v>
      </c>
      <c r="D3750" t="s">
        <v>9840</v>
      </c>
      <c r="E3750">
        <v>1</v>
      </c>
    </row>
    <row r="3751" spans="1:5" x14ac:dyDescent="0.25">
      <c r="A3751" t="s">
        <v>13611</v>
      </c>
      <c r="B3751" t="s">
        <v>74</v>
      </c>
      <c r="C3751" t="s">
        <v>119</v>
      </c>
      <c r="D3751" t="s">
        <v>9854</v>
      </c>
      <c r="E3751">
        <v>1</v>
      </c>
    </row>
    <row r="3752" spans="1:5" x14ac:dyDescent="0.25">
      <c r="A3752" t="s">
        <v>13612</v>
      </c>
      <c r="B3752" t="s">
        <v>74</v>
      </c>
      <c r="C3752" t="s">
        <v>119</v>
      </c>
      <c r="D3752" t="s">
        <v>9860</v>
      </c>
      <c r="E3752">
        <v>1</v>
      </c>
    </row>
    <row r="3753" spans="1:5" x14ac:dyDescent="0.25">
      <c r="A3753" t="s">
        <v>13613</v>
      </c>
      <c r="B3753" t="s">
        <v>74</v>
      </c>
      <c r="C3753" t="s">
        <v>119</v>
      </c>
      <c r="D3753" t="s">
        <v>9862</v>
      </c>
      <c r="E3753">
        <v>1</v>
      </c>
    </row>
    <row r="3754" spans="1:5" x14ac:dyDescent="0.25">
      <c r="A3754" t="s">
        <v>13614</v>
      </c>
      <c r="B3754" t="s">
        <v>74</v>
      </c>
      <c r="C3754" t="s">
        <v>119</v>
      </c>
      <c r="D3754" t="s">
        <v>9872</v>
      </c>
      <c r="E3754">
        <v>4</v>
      </c>
    </row>
    <row r="3755" spans="1:5" x14ac:dyDescent="0.25">
      <c r="A3755" t="s">
        <v>13615</v>
      </c>
      <c r="B3755" t="s">
        <v>74</v>
      </c>
      <c r="C3755" t="s">
        <v>119</v>
      </c>
      <c r="D3755" t="s">
        <v>9874</v>
      </c>
      <c r="E3755">
        <v>48</v>
      </c>
    </row>
    <row r="3756" spans="1:5" x14ac:dyDescent="0.25">
      <c r="A3756" t="s">
        <v>13616</v>
      </c>
      <c r="B3756" t="s">
        <v>74</v>
      </c>
      <c r="C3756" t="s">
        <v>119</v>
      </c>
      <c r="D3756" t="s">
        <v>9884</v>
      </c>
      <c r="E3756">
        <v>1</v>
      </c>
    </row>
    <row r="3757" spans="1:5" x14ac:dyDescent="0.25">
      <c r="A3757" t="s">
        <v>13617</v>
      </c>
      <c r="B3757" t="s">
        <v>74</v>
      </c>
      <c r="C3757" t="s">
        <v>119</v>
      </c>
      <c r="D3757" t="s">
        <v>9886</v>
      </c>
      <c r="E3757">
        <v>57</v>
      </c>
    </row>
    <row r="3758" spans="1:5" x14ac:dyDescent="0.25">
      <c r="A3758" t="s">
        <v>13618</v>
      </c>
      <c r="B3758" t="s">
        <v>74</v>
      </c>
      <c r="C3758" t="s">
        <v>119</v>
      </c>
      <c r="D3758" t="s">
        <v>9888</v>
      </c>
      <c r="E3758">
        <v>217</v>
      </c>
    </row>
    <row r="3759" spans="1:5" x14ac:dyDescent="0.25">
      <c r="A3759" t="s">
        <v>13619</v>
      </c>
      <c r="B3759" t="s">
        <v>74</v>
      </c>
      <c r="C3759" t="s">
        <v>119</v>
      </c>
      <c r="D3759" t="s">
        <v>9892</v>
      </c>
      <c r="E3759">
        <v>1</v>
      </c>
    </row>
    <row r="3760" spans="1:5" x14ac:dyDescent="0.25">
      <c r="A3760" t="s">
        <v>13620</v>
      </c>
      <c r="B3760" t="s">
        <v>74</v>
      </c>
      <c r="C3760" t="s">
        <v>119</v>
      </c>
      <c r="D3760" t="s">
        <v>9914</v>
      </c>
      <c r="E3760">
        <v>1</v>
      </c>
    </row>
    <row r="3761" spans="1:5" x14ac:dyDescent="0.25">
      <c r="A3761" t="s">
        <v>13621</v>
      </c>
      <c r="B3761" t="s">
        <v>74</v>
      </c>
      <c r="C3761" t="s">
        <v>119</v>
      </c>
      <c r="D3761" t="s">
        <v>9926</v>
      </c>
      <c r="E3761">
        <v>1</v>
      </c>
    </row>
    <row r="3762" spans="1:5" x14ac:dyDescent="0.25">
      <c r="A3762" t="s">
        <v>13622</v>
      </c>
      <c r="B3762" t="s">
        <v>74</v>
      </c>
      <c r="C3762" t="s">
        <v>120</v>
      </c>
      <c r="D3762" t="s">
        <v>9840</v>
      </c>
      <c r="E3762">
        <v>1</v>
      </c>
    </row>
    <row r="3763" spans="1:5" x14ac:dyDescent="0.25">
      <c r="A3763" t="s">
        <v>13623</v>
      </c>
      <c r="B3763" t="s">
        <v>74</v>
      </c>
      <c r="C3763" t="s">
        <v>120</v>
      </c>
      <c r="D3763" t="s">
        <v>9854</v>
      </c>
      <c r="E3763">
        <v>2</v>
      </c>
    </row>
    <row r="3764" spans="1:5" x14ac:dyDescent="0.25">
      <c r="A3764" t="s">
        <v>13624</v>
      </c>
      <c r="B3764" t="s">
        <v>74</v>
      </c>
      <c r="C3764" t="s">
        <v>120</v>
      </c>
      <c r="D3764" t="s">
        <v>9872</v>
      </c>
      <c r="E3764">
        <v>5</v>
      </c>
    </row>
    <row r="3765" spans="1:5" x14ac:dyDescent="0.25">
      <c r="A3765" t="s">
        <v>13625</v>
      </c>
      <c r="B3765" t="s">
        <v>74</v>
      </c>
      <c r="C3765" t="s">
        <v>120</v>
      </c>
      <c r="D3765" t="s">
        <v>9874</v>
      </c>
      <c r="E3765">
        <v>84</v>
      </c>
    </row>
    <row r="3766" spans="1:5" x14ac:dyDescent="0.25">
      <c r="A3766" t="s">
        <v>13626</v>
      </c>
      <c r="B3766" t="s">
        <v>74</v>
      </c>
      <c r="C3766" t="s">
        <v>120</v>
      </c>
      <c r="D3766" t="s">
        <v>9886</v>
      </c>
      <c r="E3766">
        <v>90</v>
      </c>
    </row>
    <row r="3767" spans="1:5" x14ac:dyDescent="0.25">
      <c r="A3767" t="s">
        <v>13627</v>
      </c>
      <c r="B3767" t="s">
        <v>74</v>
      </c>
      <c r="C3767" t="s">
        <v>120</v>
      </c>
      <c r="D3767" t="s">
        <v>9888</v>
      </c>
      <c r="E3767">
        <v>224</v>
      </c>
    </row>
    <row r="3768" spans="1:5" x14ac:dyDescent="0.25">
      <c r="A3768" t="s">
        <v>13628</v>
      </c>
      <c r="B3768" t="s">
        <v>74</v>
      </c>
      <c r="C3768" t="s">
        <v>120</v>
      </c>
      <c r="D3768" t="s">
        <v>9892</v>
      </c>
      <c r="E3768">
        <v>2</v>
      </c>
    </row>
    <row r="3769" spans="1:5" x14ac:dyDescent="0.25">
      <c r="A3769" t="s">
        <v>13629</v>
      </c>
      <c r="B3769" t="s">
        <v>74</v>
      </c>
      <c r="C3769" t="s">
        <v>120</v>
      </c>
      <c r="D3769" t="s">
        <v>9912</v>
      </c>
      <c r="E3769">
        <v>2</v>
      </c>
    </row>
    <row r="3770" spans="1:5" x14ac:dyDescent="0.25">
      <c r="A3770" t="s">
        <v>13630</v>
      </c>
      <c r="B3770" t="s">
        <v>74</v>
      </c>
      <c r="C3770" t="s">
        <v>120</v>
      </c>
      <c r="D3770" t="s">
        <v>9914</v>
      </c>
      <c r="E3770">
        <v>3</v>
      </c>
    </row>
    <row r="3771" spans="1:5" x14ac:dyDescent="0.25">
      <c r="A3771" t="s">
        <v>13631</v>
      </c>
      <c r="B3771" t="s">
        <v>74</v>
      </c>
      <c r="C3771" t="s">
        <v>120</v>
      </c>
      <c r="D3771" t="s">
        <v>9926</v>
      </c>
      <c r="E3771">
        <v>1</v>
      </c>
    </row>
    <row r="3772" spans="1:5" x14ac:dyDescent="0.25">
      <c r="A3772" t="s">
        <v>13632</v>
      </c>
      <c r="B3772" t="s">
        <v>74</v>
      </c>
      <c r="C3772" t="s">
        <v>121</v>
      </c>
      <c r="D3772" t="s">
        <v>9836</v>
      </c>
      <c r="E3772">
        <v>1</v>
      </c>
    </row>
    <row r="3773" spans="1:5" x14ac:dyDescent="0.25">
      <c r="A3773" t="s">
        <v>13633</v>
      </c>
      <c r="B3773" t="s">
        <v>74</v>
      </c>
      <c r="C3773" t="s">
        <v>121</v>
      </c>
      <c r="D3773" t="s">
        <v>9840</v>
      </c>
      <c r="E3773">
        <v>1</v>
      </c>
    </row>
    <row r="3774" spans="1:5" x14ac:dyDescent="0.25">
      <c r="A3774" t="s">
        <v>13634</v>
      </c>
      <c r="B3774" t="s">
        <v>74</v>
      </c>
      <c r="C3774" t="s">
        <v>121</v>
      </c>
      <c r="D3774" t="s">
        <v>9854</v>
      </c>
      <c r="E3774">
        <v>2</v>
      </c>
    </row>
    <row r="3775" spans="1:5" x14ac:dyDescent="0.25">
      <c r="A3775" t="s">
        <v>13635</v>
      </c>
      <c r="B3775" t="s">
        <v>74</v>
      </c>
      <c r="C3775" t="s">
        <v>121</v>
      </c>
      <c r="D3775" t="s">
        <v>9858</v>
      </c>
      <c r="E3775">
        <v>1</v>
      </c>
    </row>
    <row r="3776" spans="1:5" x14ac:dyDescent="0.25">
      <c r="A3776" t="s">
        <v>13636</v>
      </c>
      <c r="B3776" t="s">
        <v>74</v>
      </c>
      <c r="C3776" t="s">
        <v>121</v>
      </c>
      <c r="D3776" t="s">
        <v>9862</v>
      </c>
      <c r="E3776">
        <v>2</v>
      </c>
    </row>
    <row r="3777" spans="1:5" x14ac:dyDescent="0.25">
      <c r="A3777" t="s">
        <v>13637</v>
      </c>
      <c r="B3777" t="s">
        <v>74</v>
      </c>
      <c r="C3777" t="s">
        <v>121</v>
      </c>
      <c r="D3777" t="s">
        <v>9868</v>
      </c>
      <c r="E3777">
        <v>1</v>
      </c>
    </row>
    <row r="3778" spans="1:5" x14ac:dyDescent="0.25">
      <c r="A3778" t="s">
        <v>13638</v>
      </c>
      <c r="B3778" t="s">
        <v>74</v>
      </c>
      <c r="C3778" t="s">
        <v>121</v>
      </c>
      <c r="D3778" t="s">
        <v>9872</v>
      </c>
      <c r="E3778">
        <v>5</v>
      </c>
    </row>
    <row r="3779" spans="1:5" x14ac:dyDescent="0.25">
      <c r="A3779" t="s">
        <v>13639</v>
      </c>
      <c r="B3779" t="s">
        <v>74</v>
      </c>
      <c r="C3779" t="s">
        <v>121</v>
      </c>
      <c r="D3779" t="s">
        <v>9874</v>
      </c>
      <c r="E3779">
        <v>89</v>
      </c>
    </row>
    <row r="3780" spans="1:5" x14ac:dyDescent="0.25">
      <c r="A3780" t="s">
        <v>13640</v>
      </c>
      <c r="B3780" t="s">
        <v>74</v>
      </c>
      <c r="C3780" t="s">
        <v>121</v>
      </c>
      <c r="D3780" t="s">
        <v>9880</v>
      </c>
      <c r="E3780">
        <v>1</v>
      </c>
    </row>
    <row r="3781" spans="1:5" x14ac:dyDescent="0.25">
      <c r="A3781" t="s">
        <v>13641</v>
      </c>
      <c r="B3781" t="s">
        <v>74</v>
      </c>
      <c r="C3781" t="s">
        <v>121</v>
      </c>
      <c r="D3781" t="s">
        <v>9886</v>
      </c>
      <c r="E3781">
        <v>96</v>
      </c>
    </row>
    <row r="3782" spans="1:5" x14ac:dyDescent="0.25">
      <c r="A3782" t="s">
        <v>13642</v>
      </c>
      <c r="B3782" t="s">
        <v>74</v>
      </c>
      <c r="C3782" t="s">
        <v>121</v>
      </c>
      <c r="D3782" t="s">
        <v>9888</v>
      </c>
      <c r="E3782">
        <v>330</v>
      </c>
    </row>
    <row r="3783" spans="1:5" x14ac:dyDescent="0.25">
      <c r="A3783" t="s">
        <v>13643</v>
      </c>
      <c r="B3783" t="s">
        <v>74</v>
      </c>
      <c r="C3783" t="s">
        <v>121</v>
      </c>
      <c r="D3783" t="s">
        <v>9890</v>
      </c>
      <c r="E3783">
        <v>1</v>
      </c>
    </row>
    <row r="3784" spans="1:5" x14ac:dyDescent="0.25">
      <c r="A3784" t="s">
        <v>13644</v>
      </c>
      <c r="B3784" t="s">
        <v>74</v>
      </c>
      <c r="C3784" t="s">
        <v>121</v>
      </c>
      <c r="D3784" t="s">
        <v>9892</v>
      </c>
      <c r="E3784">
        <v>2</v>
      </c>
    </row>
    <row r="3785" spans="1:5" x14ac:dyDescent="0.25">
      <c r="A3785" t="s">
        <v>13645</v>
      </c>
      <c r="B3785" t="s">
        <v>74</v>
      </c>
      <c r="C3785" t="s">
        <v>121</v>
      </c>
      <c r="D3785" t="s">
        <v>9906</v>
      </c>
      <c r="E3785">
        <v>1</v>
      </c>
    </row>
    <row r="3786" spans="1:5" x14ac:dyDescent="0.25">
      <c r="A3786" t="s">
        <v>13646</v>
      </c>
      <c r="B3786" t="s">
        <v>74</v>
      </c>
      <c r="C3786" t="s">
        <v>121</v>
      </c>
      <c r="D3786" t="s">
        <v>9914</v>
      </c>
      <c r="E3786">
        <v>2</v>
      </c>
    </row>
    <row r="3787" spans="1:5" x14ac:dyDescent="0.25">
      <c r="A3787" t="s">
        <v>13647</v>
      </c>
      <c r="B3787" t="s">
        <v>74</v>
      </c>
      <c r="C3787" t="s">
        <v>121</v>
      </c>
      <c r="D3787" t="s">
        <v>9916</v>
      </c>
      <c r="E3787">
        <v>1</v>
      </c>
    </row>
    <row r="3788" spans="1:5" x14ac:dyDescent="0.25">
      <c r="A3788" t="s">
        <v>13648</v>
      </c>
      <c r="B3788" t="s">
        <v>74</v>
      </c>
      <c r="C3788" t="s">
        <v>122</v>
      </c>
      <c r="D3788" t="s">
        <v>9874</v>
      </c>
      <c r="E3788">
        <v>26</v>
      </c>
    </row>
    <row r="3789" spans="1:5" x14ac:dyDescent="0.25">
      <c r="A3789" t="s">
        <v>13649</v>
      </c>
      <c r="B3789" t="s">
        <v>74</v>
      </c>
      <c r="C3789" t="s">
        <v>122</v>
      </c>
      <c r="D3789" t="s">
        <v>9886</v>
      </c>
      <c r="E3789">
        <v>31</v>
      </c>
    </row>
    <row r="3790" spans="1:5" x14ac:dyDescent="0.25">
      <c r="A3790" t="s">
        <v>13650</v>
      </c>
      <c r="B3790" t="s">
        <v>74</v>
      </c>
      <c r="C3790" t="s">
        <v>122</v>
      </c>
      <c r="D3790" t="s">
        <v>9888</v>
      </c>
      <c r="E3790">
        <v>142</v>
      </c>
    </row>
    <row r="3791" spans="1:5" x14ac:dyDescent="0.25">
      <c r="A3791" t="s">
        <v>13651</v>
      </c>
      <c r="B3791" t="s">
        <v>74</v>
      </c>
      <c r="C3791" t="s">
        <v>123</v>
      </c>
      <c r="D3791" t="s">
        <v>9874</v>
      </c>
      <c r="E3791">
        <v>18</v>
      </c>
    </row>
    <row r="3792" spans="1:5" x14ac:dyDescent="0.25">
      <c r="A3792" t="s">
        <v>13652</v>
      </c>
      <c r="B3792" t="s">
        <v>74</v>
      </c>
      <c r="C3792" t="s">
        <v>123</v>
      </c>
      <c r="D3792" t="s">
        <v>9886</v>
      </c>
      <c r="E3792">
        <v>21</v>
      </c>
    </row>
    <row r="3793" spans="1:5" x14ac:dyDescent="0.25">
      <c r="A3793" t="s">
        <v>13653</v>
      </c>
      <c r="B3793" t="s">
        <v>74</v>
      </c>
      <c r="C3793" t="s">
        <v>123</v>
      </c>
      <c r="D3793" t="s">
        <v>9888</v>
      </c>
      <c r="E3793">
        <v>69</v>
      </c>
    </row>
    <row r="3794" spans="1:5" x14ac:dyDescent="0.25">
      <c r="A3794" t="s">
        <v>13654</v>
      </c>
      <c r="B3794" t="s">
        <v>74</v>
      </c>
      <c r="C3794" t="s">
        <v>124</v>
      </c>
      <c r="D3794" t="s">
        <v>9874</v>
      </c>
      <c r="E3794">
        <v>26</v>
      </c>
    </row>
    <row r="3795" spans="1:5" x14ac:dyDescent="0.25">
      <c r="A3795" t="s">
        <v>13655</v>
      </c>
      <c r="B3795" t="s">
        <v>74</v>
      </c>
      <c r="C3795" t="s">
        <v>124</v>
      </c>
      <c r="D3795" t="s">
        <v>9886</v>
      </c>
      <c r="E3795">
        <v>26</v>
      </c>
    </row>
    <row r="3796" spans="1:5" x14ac:dyDescent="0.25">
      <c r="A3796" t="s">
        <v>13656</v>
      </c>
      <c r="B3796" t="s">
        <v>74</v>
      </c>
      <c r="C3796" t="s">
        <v>124</v>
      </c>
      <c r="D3796" t="s">
        <v>9888</v>
      </c>
      <c r="E3796">
        <v>121</v>
      </c>
    </row>
    <row r="3797" spans="1:5" x14ac:dyDescent="0.25">
      <c r="A3797" t="s">
        <v>13657</v>
      </c>
      <c r="B3797" t="s">
        <v>74</v>
      </c>
      <c r="C3797" t="s">
        <v>125</v>
      </c>
      <c r="D3797" t="s">
        <v>9840</v>
      </c>
      <c r="E3797">
        <v>5</v>
      </c>
    </row>
    <row r="3798" spans="1:5" x14ac:dyDescent="0.25">
      <c r="A3798" t="s">
        <v>13658</v>
      </c>
      <c r="B3798" t="s">
        <v>74</v>
      </c>
      <c r="C3798" t="s">
        <v>125</v>
      </c>
      <c r="D3798" t="s">
        <v>9850</v>
      </c>
      <c r="E3798">
        <v>1</v>
      </c>
    </row>
    <row r="3799" spans="1:5" x14ac:dyDescent="0.25">
      <c r="A3799" t="s">
        <v>13659</v>
      </c>
      <c r="B3799" t="s">
        <v>74</v>
      </c>
      <c r="C3799" t="s">
        <v>125</v>
      </c>
      <c r="D3799" t="s">
        <v>9854</v>
      </c>
      <c r="E3799">
        <v>7</v>
      </c>
    </row>
    <row r="3800" spans="1:5" x14ac:dyDescent="0.25">
      <c r="A3800" t="s">
        <v>13660</v>
      </c>
      <c r="B3800" t="s">
        <v>74</v>
      </c>
      <c r="C3800" t="s">
        <v>125</v>
      </c>
      <c r="D3800" t="s">
        <v>9862</v>
      </c>
      <c r="E3800">
        <v>2</v>
      </c>
    </row>
    <row r="3801" spans="1:5" x14ac:dyDescent="0.25">
      <c r="A3801" t="s">
        <v>13661</v>
      </c>
      <c r="B3801" t="s">
        <v>74</v>
      </c>
      <c r="C3801" t="s">
        <v>125</v>
      </c>
      <c r="D3801" t="s">
        <v>9868</v>
      </c>
      <c r="E3801">
        <v>1</v>
      </c>
    </row>
    <row r="3802" spans="1:5" x14ac:dyDescent="0.25">
      <c r="A3802" t="s">
        <v>13662</v>
      </c>
      <c r="B3802" t="s">
        <v>74</v>
      </c>
      <c r="C3802" t="s">
        <v>125</v>
      </c>
      <c r="D3802" t="s">
        <v>9872</v>
      </c>
      <c r="E3802">
        <v>10</v>
      </c>
    </row>
    <row r="3803" spans="1:5" x14ac:dyDescent="0.25">
      <c r="A3803" t="s">
        <v>13663</v>
      </c>
      <c r="B3803" t="s">
        <v>74</v>
      </c>
      <c r="C3803" t="s">
        <v>125</v>
      </c>
      <c r="D3803" t="s">
        <v>9874</v>
      </c>
      <c r="E3803">
        <v>103</v>
      </c>
    </row>
    <row r="3804" spans="1:5" x14ac:dyDescent="0.25">
      <c r="A3804" t="s">
        <v>13664</v>
      </c>
      <c r="B3804" t="s">
        <v>74</v>
      </c>
      <c r="C3804" t="s">
        <v>125</v>
      </c>
      <c r="D3804" t="s">
        <v>9880</v>
      </c>
      <c r="E3804">
        <v>1</v>
      </c>
    </row>
    <row r="3805" spans="1:5" x14ac:dyDescent="0.25">
      <c r="A3805" t="s">
        <v>13665</v>
      </c>
      <c r="B3805" t="s">
        <v>74</v>
      </c>
      <c r="C3805" t="s">
        <v>125</v>
      </c>
      <c r="D3805" t="s">
        <v>9886</v>
      </c>
      <c r="E3805">
        <v>112</v>
      </c>
    </row>
    <row r="3806" spans="1:5" x14ac:dyDescent="0.25">
      <c r="A3806" t="s">
        <v>13666</v>
      </c>
      <c r="B3806" t="s">
        <v>74</v>
      </c>
      <c r="C3806" t="s">
        <v>125</v>
      </c>
      <c r="D3806" t="s">
        <v>9888</v>
      </c>
      <c r="E3806">
        <v>393</v>
      </c>
    </row>
    <row r="3807" spans="1:5" x14ac:dyDescent="0.25">
      <c r="A3807" t="s">
        <v>13667</v>
      </c>
      <c r="B3807" t="s">
        <v>74</v>
      </c>
      <c r="C3807" t="s">
        <v>125</v>
      </c>
      <c r="D3807" t="s">
        <v>9892</v>
      </c>
      <c r="E3807">
        <v>3</v>
      </c>
    </row>
    <row r="3808" spans="1:5" x14ac:dyDescent="0.25">
      <c r="A3808" t="s">
        <v>13668</v>
      </c>
      <c r="B3808" t="s">
        <v>74</v>
      </c>
      <c r="C3808" t="s">
        <v>125</v>
      </c>
      <c r="D3808" t="s">
        <v>9894</v>
      </c>
      <c r="E3808">
        <v>1</v>
      </c>
    </row>
    <row r="3809" spans="1:5" x14ac:dyDescent="0.25">
      <c r="A3809" t="s">
        <v>13669</v>
      </c>
      <c r="B3809" t="s">
        <v>74</v>
      </c>
      <c r="C3809" t="s">
        <v>125</v>
      </c>
      <c r="D3809" t="s">
        <v>9910</v>
      </c>
      <c r="E3809">
        <v>3</v>
      </c>
    </row>
    <row r="3810" spans="1:5" x14ac:dyDescent="0.25">
      <c r="A3810" t="s">
        <v>13670</v>
      </c>
      <c r="B3810" t="s">
        <v>74</v>
      </c>
      <c r="C3810" t="s">
        <v>125</v>
      </c>
      <c r="D3810" t="s">
        <v>9912</v>
      </c>
      <c r="E3810">
        <v>1</v>
      </c>
    </row>
    <row r="3811" spans="1:5" x14ac:dyDescent="0.25">
      <c r="A3811" t="s">
        <v>13671</v>
      </c>
      <c r="B3811" t="s">
        <v>74</v>
      </c>
      <c r="C3811" t="s">
        <v>125</v>
      </c>
      <c r="D3811" t="s">
        <v>9914</v>
      </c>
      <c r="E3811">
        <v>4</v>
      </c>
    </row>
    <row r="3812" spans="1:5" x14ac:dyDescent="0.25">
      <c r="A3812" t="s">
        <v>13672</v>
      </c>
      <c r="B3812" t="s">
        <v>74</v>
      </c>
      <c r="C3812" t="s">
        <v>125</v>
      </c>
      <c r="D3812" t="s">
        <v>9916</v>
      </c>
      <c r="E3812">
        <v>1</v>
      </c>
    </row>
    <row r="3813" spans="1:5" x14ac:dyDescent="0.25">
      <c r="A3813" t="s">
        <v>13673</v>
      </c>
      <c r="B3813" t="s">
        <v>74</v>
      </c>
      <c r="C3813" t="s">
        <v>125</v>
      </c>
      <c r="D3813" t="s">
        <v>9926</v>
      </c>
      <c r="E3813">
        <v>3</v>
      </c>
    </row>
    <row r="3814" spans="1:5" x14ac:dyDescent="0.25">
      <c r="A3814" t="s">
        <v>13674</v>
      </c>
      <c r="B3814" t="s">
        <v>74</v>
      </c>
      <c r="C3814" t="s">
        <v>126</v>
      </c>
      <c r="D3814" t="s">
        <v>9840</v>
      </c>
      <c r="E3814">
        <v>1</v>
      </c>
    </row>
    <row r="3815" spans="1:5" x14ac:dyDescent="0.25">
      <c r="A3815" t="s">
        <v>13675</v>
      </c>
      <c r="B3815" t="s">
        <v>74</v>
      </c>
      <c r="C3815" t="s">
        <v>126</v>
      </c>
      <c r="D3815" t="s">
        <v>9872</v>
      </c>
      <c r="E3815">
        <v>4</v>
      </c>
    </row>
    <row r="3816" spans="1:5" x14ac:dyDescent="0.25">
      <c r="A3816" t="s">
        <v>13676</v>
      </c>
      <c r="B3816" t="s">
        <v>74</v>
      </c>
      <c r="C3816" t="s">
        <v>126</v>
      </c>
      <c r="D3816" t="s">
        <v>9874</v>
      </c>
      <c r="E3816">
        <v>97</v>
      </c>
    </row>
    <row r="3817" spans="1:5" x14ac:dyDescent="0.25">
      <c r="A3817" t="s">
        <v>13677</v>
      </c>
      <c r="B3817" t="s">
        <v>74</v>
      </c>
      <c r="C3817" t="s">
        <v>126</v>
      </c>
      <c r="D3817" t="s">
        <v>9884</v>
      </c>
      <c r="E3817">
        <v>1</v>
      </c>
    </row>
    <row r="3818" spans="1:5" x14ac:dyDescent="0.25">
      <c r="A3818" t="s">
        <v>13678</v>
      </c>
      <c r="B3818" t="s">
        <v>74</v>
      </c>
      <c r="C3818" t="s">
        <v>126</v>
      </c>
      <c r="D3818" t="s">
        <v>9886</v>
      </c>
      <c r="E3818">
        <v>111</v>
      </c>
    </row>
    <row r="3819" spans="1:5" x14ac:dyDescent="0.25">
      <c r="A3819" t="s">
        <v>13679</v>
      </c>
      <c r="B3819" t="s">
        <v>74</v>
      </c>
      <c r="C3819" t="s">
        <v>126</v>
      </c>
      <c r="D3819" t="s">
        <v>9888</v>
      </c>
      <c r="E3819">
        <v>431</v>
      </c>
    </row>
    <row r="3820" spans="1:5" x14ac:dyDescent="0.25">
      <c r="A3820" t="s">
        <v>13680</v>
      </c>
      <c r="B3820" t="s">
        <v>74</v>
      </c>
      <c r="C3820" t="s">
        <v>126</v>
      </c>
      <c r="D3820" t="s">
        <v>9914</v>
      </c>
      <c r="E3820">
        <v>3</v>
      </c>
    </row>
    <row r="3821" spans="1:5" x14ac:dyDescent="0.25">
      <c r="A3821" t="s">
        <v>13681</v>
      </c>
      <c r="B3821" t="s">
        <v>74</v>
      </c>
      <c r="C3821" t="s">
        <v>127</v>
      </c>
      <c r="D3821" t="s">
        <v>9872</v>
      </c>
      <c r="E3821">
        <v>2</v>
      </c>
    </row>
    <row r="3822" spans="1:5" x14ac:dyDescent="0.25">
      <c r="A3822" t="s">
        <v>13682</v>
      </c>
      <c r="B3822" t="s">
        <v>74</v>
      </c>
      <c r="C3822" t="s">
        <v>127</v>
      </c>
      <c r="D3822" t="s">
        <v>9874</v>
      </c>
      <c r="E3822">
        <v>68</v>
      </c>
    </row>
    <row r="3823" spans="1:5" x14ac:dyDescent="0.25">
      <c r="A3823" t="s">
        <v>13683</v>
      </c>
      <c r="B3823" t="s">
        <v>74</v>
      </c>
      <c r="C3823" t="s">
        <v>127</v>
      </c>
      <c r="D3823" t="s">
        <v>9886</v>
      </c>
      <c r="E3823">
        <v>76</v>
      </c>
    </row>
    <row r="3824" spans="1:5" x14ac:dyDescent="0.25">
      <c r="A3824" t="s">
        <v>13684</v>
      </c>
      <c r="B3824" t="s">
        <v>74</v>
      </c>
      <c r="C3824" t="s">
        <v>127</v>
      </c>
      <c r="D3824" t="s">
        <v>9888</v>
      </c>
      <c r="E3824">
        <v>246</v>
      </c>
    </row>
    <row r="3825" spans="1:5" x14ac:dyDescent="0.25">
      <c r="A3825" t="s">
        <v>13685</v>
      </c>
      <c r="B3825" t="s">
        <v>74</v>
      </c>
      <c r="C3825" t="s">
        <v>127</v>
      </c>
      <c r="D3825" t="s">
        <v>9914</v>
      </c>
      <c r="E3825">
        <v>2</v>
      </c>
    </row>
    <row r="3826" spans="1:5" x14ac:dyDescent="0.25">
      <c r="A3826" t="s">
        <v>13686</v>
      </c>
      <c r="B3826" t="s">
        <v>74</v>
      </c>
      <c r="C3826" t="s">
        <v>128</v>
      </c>
      <c r="D3826" t="s">
        <v>9848</v>
      </c>
      <c r="E3826">
        <v>1</v>
      </c>
    </row>
    <row r="3827" spans="1:5" x14ac:dyDescent="0.25">
      <c r="A3827" t="s">
        <v>13687</v>
      </c>
      <c r="B3827" t="s">
        <v>74</v>
      </c>
      <c r="C3827" t="s">
        <v>128</v>
      </c>
      <c r="D3827" t="s">
        <v>9872</v>
      </c>
      <c r="E3827">
        <v>1</v>
      </c>
    </row>
    <row r="3828" spans="1:5" x14ac:dyDescent="0.25">
      <c r="A3828" t="s">
        <v>13688</v>
      </c>
      <c r="B3828" t="s">
        <v>74</v>
      </c>
      <c r="C3828" t="s">
        <v>128</v>
      </c>
      <c r="D3828" t="s">
        <v>9874</v>
      </c>
      <c r="E3828">
        <v>26</v>
      </c>
    </row>
    <row r="3829" spans="1:5" x14ac:dyDescent="0.25">
      <c r="A3829" t="s">
        <v>13689</v>
      </c>
      <c r="B3829" t="s">
        <v>74</v>
      </c>
      <c r="C3829" t="s">
        <v>128</v>
      </c>
      <c r="D3829" t="s">
        <v>9886</v>
      </c>
      <c r="E3829">
        <v>29</v>
      </c>
    </row>
    <row r="3830" spans="1:5" x14ac:dyDescent="0.25">
      <c r="A3830" t="s">
        <v>13690</v>
      </c>
      <c r="B3830" t="s">
        <v>74</v>
      </c>
      <c r="C3830" t="s">
        <v>128</v>
      </c>
      <c r="D3830" t="s">
        <v>9888</v>
      </c>
      <c r="E3830">
        <v>153</v>
      </c>
    </row>
    <row r="3831" spans="1:5" x14ac:dyDescent="0.25">
      <c r="A3831" t="s">
        <v>13691</v>
      </c>
      <c r="B3831" t="s">
        <v>74</v>
      </c>
      <c r="C3831" t="s">
        <v>128</v>
      </c>
      <c r="D3831" t="s">
        <v>9910</v>
      </c>
      <c r="E3831">
        <v>1</v>
      </c>
    </row>
    <row r="3832" spans="1:5" x14ac:dyDescent="0.25">
      <c r="A3832" t="s">
        <v>13692</v>
      </c>
      <c r="B3832" t="s">
        <v>74</v>
      </c>
      <c r="C3832" t="s">
        <v>129</v>
      </c>
      <c r="D3832" t="s">
        <v>9854</v>
      </c>
      <c r="E3832">
        <v>1</v>
      </c>
    </row>
    <row r="3833" spans="1:5" x14ac:dyDescent="0.25">
      <c r="A3833" t="s">
        <v>13693</v>
      </c>
      <c r="B3833" t="s">
        <v>74</v>
      </c>
      <c r="C3833" t="s">
        <v>129</v>
      </c>
      <c r="D3833" t="s">
        <v>9866</v>
      </c>
      <c r="E3833">
        <v>1</v>
      </c>
    </row>
    <row r="3834" spans="1:5" x14ac:dyDescent="0.25">
      <c r="A3834" t="s">
        <v>13694</v>
      </c>
      <c r="B3834" t="s">
        <v>74</v>
      </c>
      <c r="C3834" t="s">
        <v>129</v>
      </c>
      <c r="D3834" t="s">
        <v>9872</v>
      </c>
      <c r="E3834">
        <v>2</v>
      </c>
    </row>
    <row r="3835" spans="1:5" x14ac:dyDescent="0.25">
      <c r="A3835" t="s">
        <v>13695</v>
      </c>
      <c r="B3835" t="s">
        <v>74</v>
      </c>
      <c r="C3835" t="s">
        <v>129</v>
      </c>
      <c r="D3835" t="s">
        <v>9874</v>
      </c>
      <c r="E3835">
        <v>27</v>
      </c>
    </row>
    <row r="3836" spans="1:5" x14ac:dyDescent="0.25">
      <c r="A3836" t="s">
        <v>13696</v>
      </c>
      <c r="B3836" t="s">
        <v>74</v>
      </c>
      <c r="C3836" t="s">
        <v>129</v>
      </c>
      <c r="D3836" t="s">
        <v>9886</v>
      </c>
      <c r="E3836">
        <v>30</v>
      </c>
    </row>
    <row r="3837" spans="1:5" x14ac:dyDescent="0.25">
      <c r="A3837" t="s">
        <v>13697</v>
      </c>
      <c r="B3837" t="s">
        <v>74</v>
      </c>
      <c r="C3837" t="s">
        <v>129</v>
      </c>
      <c r="D3837" t="s">
        <v>9888</v>
      </c>
      <c r="E3837">
        <v>113</v>
      </c>
    </row>
    <row r="3838" spans="1:5" x14ac:dyDescent="0.25">
      <c r="A3838" t="s">
        <v>13698</v>
      </c>
      <c r="B3838" t="s">
        <v>74</v>
      </c>
      <c r="C3838" t="s">
        <v>129</v>
      </c>
      <c r="D3838" t="s">
        <v>9910</v>
      </c>
      <c r="E3838">
        <v>2</v>
      </c>
    </row>
    <row r="3839" spans="1:5" x14ac:dyDescent="0.25">
      <c r="A3839" t="s">
        <v>13699</v>
      </c>
      <c r="B3839" t="s">
        <v>74</v>
      </c>
      <c r="C3839" t="s">
        <v>130</v>
      </c>
      <c r="D3839" t="s">
        <v>9840</v>
      </c>
      <c r="E3839">
        <v>2</v>
      </c>
    </row>
    <row r="3840" spans="1:5" x14ac:dyDescent="0.25">
      <c r="A3840" t="s">
        <v>13700</v>
      </c>
      <c r="B3840" t="s">
        <v>74</v>
      </c>
      <c r="C3840" t="s">
        <v>130</v>
      </c>
      <c r="D3840" t="s">
        <v>9854</v>
      </c>
      <c r="E3840">
        <v>1</v>
      </c>
    </row>
    <row r="3841" spans="1:5" x14ac:dyDescent="0.25">
      <c r="A3841" t="s">
        <v>13701</v>
      </c>
      <c r="B3841" t="s">
        <v>74</v>
      </c>
      <c r="C3841" t="s">
        <v>130</v>
      </c>
      <c r="D3841" t="s">
        <v>9860</v>
      </c>
      <c r="E3841">
        <v>2</v>
      </c>
    </row>
    <row r="3842" spans="1:5" x14ac:dyDescent="0.25">
      <c r="A3842" t="s">
        <v>13702</v>
      </c>
      <c r="B3842" t="s">
        <v>74</v>
      </c>
      <c r="C3842" t="s">
        <v>130</v>
      </c>
      <c r="D3842" t="s">
        <v>9866</v>
      </c>
      <c r="E3842">
        <v>1</v>
      </c>
    </row>
    <row r="3843" spans="1:5" x14ac:dyDescent="0.25">
      <c r="A3843" t="s">
        <v>13703</v>
      </c>
      <c r="B3843" t="s">
        <v>74</v>
      </c>
      <c r="C3843" t="s">
        <v>130</v>
      </c>
      <c r="D3843" t="s">
        <v>9872</v>
      </c>
      <c r="E3843">
        <v>6</v>
      </c>
    </row>
    <row r="3844" spans="1:5" x14ac:dyDescent="0.25">
      <c r="A3844" t="s">
        <v>13704</v>
      </c>
      <c r="B3844" t="s">
        <v>74</v>
      </c>
      <c r="C3844" t="s">
        <v>130</v>
      </c>
      <c r="D3844" t="s">
        <v>9874</v>
      </c>
      <c r="E3844">
        <v>83</v>
      </c>
    </row>
    <row r="3845" spans="1:5" x14ac:dyDescent="0.25">
      <c r="A3845" t="s">
        <v>13705</v>
      </c>
      <c r="B3845" t="s">
        <v>74</v>
      </c>
      <c r="C3845" t="s">
        <v>130</v>
      </c>
      <c r="D3845" t="s">
        <v>9886</v>
      </c>
      <c r="E3845">
        <v>87</v>
      </c>
    </row>
    <row r="3846" spans="1:5" x14ac:dyDescent="0.25">
      <c r="A3846" t="s">
        <v>13706</v>
      </c>
      <c r="B3846" t="s">
        <v>74</v>
      </c>
      <c r="C3846" t="s">
        <v>130</v>
      </c>
      <c r="D3846" t="s">
        <v>9888</v>
      </c>
      <c r="E3846">
        <v>263</v>
      </c>
    </row>
    <row r="3847" spans="1:5" x14ac:dyDescent="0.25">
      <c r="A3847" t="s">
        <v>13707</v>
      </c>
      <c r="B3847" t="s">
        <v>74</v>
      </c>
      <c r="C3847" t="s">
        <v>130</v>
      </c>
      <c r="D3847" t="s">
        <v>9892</v>
      </c>
      <c r="E3847">
        <v>2</v>
      </c>
    </row>
    <row r="3848" spans="1:5" x14ac:dyDescent="0.25">
      <c r="A3848" t="s">
        <v>13708</v>
      </c>
      <c r="B3848" t="s">
        <v>74</v>
      </c>
      <c r="C3848" t="s">
        <v>130</v>
      </c>
      <c r="D3848" t="s">
        <v>9910</v>
      </c>
      <c r="E3848">
        <v>1</v>
      </c>
    </row>
    <row r="3849" spans="1:5" x14ac:dyDescent="0.25">
      <c r="A3849" t="s">
        <v>13709</v>
      </c>
      <c r="B3849" t="s">
        <v>74</v>
      </c>
      <c r="C3849" t="s">
        <v>130</v>
      </c>
      <c r="D3849" t="s">
        <v>9912</v>
      </c>
      <c r="E3849">
        <v>2</v>
      </c>
    </row>
    <row r="3850" spans="1:5" x14ac:dyDescent="0.25">
      <c r="A3850" t="s">
        <v>13710</v>
      </c>
      <c r="B3850" t="s">
        <v>74</v>
      </c>
      <c r="C3850" t="s">
        <v>130</v>
      </c>
      <c r="D3850" t="s">
        <v>9914</v>
      </c>
      <c r="E3850">
        <v>1</v>
      </c>
    </row>
    <row r="3851" spans="1:5" x14ac:dyDescent="0.25">
      <c r="A3851" t="s">
        <v>13711</v>
      </c>
      <c r="B3851" t="s">
        <v>74</v>
      </c>
      <c r="C3851" t="s">
        <v>130</v>
      </c>
      <c r="D3851" t="s">
        <v>9926</v>
      </c>
      <c r="E3851">
        <v>2</v>
      </c>
    </row>
    <row r="3852" spans="1:5" x14ac:dyDescent="0.25">
      <c r="A3852" t="s">
        <v>13712</v>
      </c>
      <c r="B3852" t="s">
        <v>74</v>
      </c>
      <c r="C3852" t="s">
        <v>131</v>
      </c>
      <c r="D3852" t="s">
        <v>9848</v>
      </c>
      <c r="E3852">
        <v>1</v>
      </c>
    </row>
    <row r="3853" spans="1:5" x14ac:dyDescent="0.25">
      <c r="A3853" t="s">
        <v>13713</v>
      </c>
      <c r="B3853" t="s">
        <v>74</v>
      </c>
      <c r="C3853" t="s">
        <v>131</v>
      </c>
      <c r="D3853" t="s">
        <v>9850</v>
      </c>
      <c r="E3853">
        <v>1</v>
      </c>
    </row>
    <row r="3854" spans="1:5" x14ac:dyDescent="0.25">
      <c r="A3854" t="s">
        <v>13714</v>
      </c>
      <c r="B3854" t="s">
        <v>74</v>
      </c>
      <c r="C3854" t="s">
        <v>131</v>
      </c>
      <c r="D3854" t="s">
        <v>9854</v>
      </c>
      <c r="E3854">
        <v>2</v>
      </c>
    </row>
    <row r="3855" spans="1:5" x14ac:dyDescent="0.25">
      <c r="A3855" t="s">
        <v>13715</v>
      </c>
      <c r="B3855" t="s">
        <v>74</v>
      </c>
      <c r="C3855" t="s">
        <v>131</v>
      </c>
      <c r="D3855" t="s">
        <v>9860</v>
      </c>
      <c r="E3855">
        <v>1</v>
      </c>
    </row>
    <row r="3856" spans="1:5" x14ac:dyDescent="0.25">
      <c r="A3856" t="s">
        <v>13716</v>
      </c>
      <c r="B3856" t="s">
        <v>74</v>
      </c>
      <c r="C3856" t="s">
        <v>131</v>
      </c>
      <c r="D3856" t="s">
        <v>9862</v>
      </c>
      <c r="E3856">
        <v>1</v>
      </c>
    </row>
    <row r="3857" spans="1:5" x14ac:dyDescent="0.25">
      <c r="A3857" t="s">
        <v>13717</v>
      </c>
      <c r="B3857" t="s">
        <v>74</v>
      </c>
      <c r="C3857" t="s">
        <v>131</v>
      </c>
      <c r="D3857" t="s">
        <v>9870</v>
      </c>
      <c r="E3857">
        <v>1</v>
      </c>
    </row>
    <row r="3858" spans="1:5" x14ac:dyDescent="0.25">
      <c r="A3858" t="s">
        <v>13718</v>
      </c>
      <c r="B3858" t="s">
        <v>74</v>
      </c>
      <c r="C3858" t="s">
        <v>131</v>
      </c>
      <c r="D3858" t="s">
        <v>9872</v>
      </c>
      <c r="E3858">
        <v>3</v>
      </c>
    </row>
    <row r="3859" spans="1:5" x14ac:dyDescent="0.25">
      <c r="A3859" t="s">
        <v>13719</v>
      </c>
      <c r="B3859" t="s">
        <v>74</v>
      </c>
      <c r="C3859" t="s">
        <v>131</v>
      </c>
      <c r="D3859" t="s">
        <v>9874</v>
      </c>
      <c r="E3859">
        <v>59</v>
      </c>
    </row>
    <row r="3860" spans="1:5" x14ac:dyDescent="0.25">
      <c r="A3860" t="s">
        <v>13720</v>
      </c>
      <c r="B3860" t="s">
        <v>74</v>
      </c>
      <c r="C3860" t="s">
        <v>131</v>
      </c>
      <c r="D3860" t="s">
        <v>9886</v>
      </c>
      <c r="E3860">
        <v>62</v>
      </c>
    </row>
    <row r="3861" spans="1:5" x14ac:dyDescent="0.25">
      <c r="A3861" t="s">
        <v>13721</v>
      </c>
      <c r="B3861" t="s">
        <v>74</v>
      </c>
      <c r="C3861" t="s">
        <v>131</v>
      </c>
      <c r="D3861" t="s">
        <v>9888</v>
      </c>
      <c r="E3861">
        <v>186</v>
      </c>
    </row>
    <row r="3862" spans="1:5" x14ac:dyDescent="0.25">
      <c r="A3862" t="s">
        <v>13722</v>
      </c>
      <c r="B3862" t="s">
        <v>74</v>
      </c>
      <c r="C3862" t="s">
        <v>131</v>
      </c>
      <c r="D3862" t="s">
        <v>9898</v>
      </c>
      <c r="E3862">
        <v>1</v>
      </c>
    </row>
    <row r="3863" spans="1:5" x14ac:dyDescent="0.25">
      <c r="A3863" t="s">
        <v>13723</v>
      </c>
      <c r="B3863" t="s">
        <v>74</v>
      </c>
      <c r="C3863" t="s">
        <v>131</v>
      </c>
      <c r="D3863" t="s">
        <v>9910</v>
      </c>
      <c r="E3863">
        <v>1</v>
      </c>
    </row>
    <row r="3864" spans="1:5" x14ac:dyDescent="0.25">
      <c r="A3864" t="s">
        <v>13724</v>
      </c>
      <c r="B3864" t="s">
        <v>74</v>
      </c>
      <c r="C3864" t="s">
        <v>131</v>
      </c>
      <c r="D3864" t="s">
        <v>9918</v>
      </c>
      <c r="E3864">
        <v>1</v>
      </c>
    </row>
    <row r="3865" spans="1:5" x14ac:dyDescent="0.25">
      <c r="A3865" t="s">
        <v>13725</v>
      </c>
      <c r="B3865" t="s">
        <v>74</v>
      </c>
      <c r="C3865" t="s">
        <v>131</v>
      </c>
      <c r="D3865" t="s">
        <v>9926</v>
      </c>
      <c r="E3865">
        <v>1</v>
      </c>
    </row>
    <row r="3866" spans="1:5" x14ac:dyDescent="0.25">
      <c r="A3866" t="s">
        <v>13726</v>
      </c>
      <c r="B3866" t="s">
        <v>74</v>
      </c>
      <c r="C3866" t="s">
        <v>132</v>
      </c>
      <c r="D3866" t="s">
        <v>9872</v>
      </c>
      <c r="E3866">
        <v>1</v>
      </c>
    </row>
    <row r="3867" spans="1:5" x14ac:dyDescent="0.25">
      <c r="A3867" t="s">
        <v>13727</v>
      </c>
      <c r="B3867" t="s">
        <v>74</v>
      </c>
      <c r="C3867" t="s">
        <v>132</v>
      </c>
      <c r="D3867" t="s">
        <v>9874</v>
      </c>
      <c r="E3867">
        <v>72</v>
      </c>
    </row>
    <row r="3868" spans="1:5" x14ac:dyDescent="0.25">
      <c r="A3868" t="s">
        <v>13728</v>
      </c>
      <c r="B3868" t="s">
        <v>74</v>
      </c>
      <c r="C3868" t="s">
        <v>132</v>
      </c>
      <c r="D3868" t="s">
        <v>9884</v>
      </c>
      <c r="E3868">
        <v>1</v>
      </c>
    </row>
    <row r="3869" spans="1:5" x14ac:dyDescent="0.25">
      <c r="A3869" t="s">
        <v>13729</v>
      </c>
      <c r="B3869" t="s">
        <v>74</v>
      </c>
      <c r="C3869" t="s">
        <v>132</v>
      </c>
      <c r="D3869" t="s">
        <v>9886</v>
      </c>
      <c r="E3869">
        <v>75</v>
      </c>
    </row>
    <row r="3870" spans="1:5" x14ac:dyDescent="0.25">
      <c r="A3870" t="s">
        <v>13730</v>
      </c>
      <c r="B3870" t="s">
        <v>74</v>
      </c>
      <c r="C3870" t="s">
        <v>132</v>
      </c>
      <c r="D3870" t="s">
        <v>9888</v>
      </c>
      <c r="E3870">
        <v>184</v>
      </c>
    </row>
    <row r="3871" spans="1:5" x14ac:dyDescent="0.25">
      <c r="A3871" t="s">
        <v>13731</v>
      </c>
      <c r="B3871" t="s">
        <v>74</v>
      </c>
      <c r="C3871" t="s">
        <v>133</v>
      </c>
      <c r="D3871" t="s">
        <v>9872</v>
      </c>
      <c r="E3871">
        <v>3</v>
      </c>
    </row>
    <row r="3872" spans="1:5" x14ac:dyDescent="0.25">
      <c r="A3872" t="s">
        <v>13732</v>
      </c>
      <c r="B3872" t="s">
        <v>74</v>
      </c>
      <c r="C3872" t="s">
        <v>133</v>
      </c>
      <c r="D3872" t="s">
        <v>9874</v>
      </c>
      <c r="E3872">
        <v>39</v>
      </c>
    </row>
    <row r="3873" spans="1:5" x14ac:dyDescent="0.25">
      <c r="A3873" t="s">
        <v>13733</v>
      </c>
      <c r="B3873" t="s">
        <v>74</v>
      </c>
      <c r="C3873" t="s">
        <v>133</v>
      </c>
      <c r="D3873" t="s">
        <v>9884</v>
      </c>
      <c r="E3873">
        <v>1</v>
      </c>
    </row>
    <row r="3874" spans="1:5" x14ac:dyDescent="0.25">
      <c r="A3874" t="s">
        <v>13734</v>
      </c>
      <c r="B3874" t="s">
        <v>74</v>
      </c>
      <c r="C3874" t="s">
        <v>133</v>
      </c>
      <c r="D3874" t="s">
        <v>9886</v>
      </c>
      <c r="E3874">
        <v>51</v>
      </c>
    </row>
    <row r="3875" spans="1:5" x14ac:dyDescent="0.25">
      <c r="A3875" t="s">
        <v>13735</v>
      </c>
      <c r="B3875" t="s">
        <v>74</v>
      </c>
      <c r="C3875" t="s">
        <v>133</v>
      </c>
      <c r="D3875" t="s">
        <v>9888</v>
      </c>
      <c r="E3875">
        <v>180</v>
      </c>
    </row>
    <row r="3876" spans="1:5" x14ac:dyDescent="0.25">
      <c r="A3876" t="s">
        <v>13736</v>
      </c>
      <c r="B3876" t="s">
        <v>74</v>
      </c>
      <c r="C3876" t="s">
        <v>133</v>
      </c>
      <c r="D3876" t="s">
        <v>9892</v>
      </c>
      <c r="E3876">
        <v>1</v>
      </c>
    </row>
    <row r="3877" spans="1:5" x14ac:dyDescent="0.25">
      <c r="A3877" t="s">
        <v>13737</v>
      </c>
      <c r="B3877" t="s">
        <v>74</v>
      </c>
      <c r="C3877" t="s">
        <v>133</v>
      </c>
      <c r="D3877" t="s">
        <v>9924</v>
      </c>
      <c r="E3877">
        <v>1</v>
      </c>
    </row>
    <row r="3878" spans="1:5" x14ac:dyDescent="0.25">
      <c r="A3878" t="s">
        <v>13738</v>
      </c>
      <c r="B3878" t="s">
        <v>74</v>
      </c>
      <c r="C3878" t="s">
        <v>134</v>
      </c>
      <c r="D3878" t="s">
        <v>9840</v>
      </c>
      <c r="E3878">
        <v>1</v>
      </c>
    </row>
    <row r="3879" spans="1:5" x14ac:dyDescent="0.25">
      <c r="A3879" t="s">
        <v>13739</v>
      </c>
      <c r="B3879" t="s">
        <v>74</v>
      </c>
      <c r="C3879" t="s">
        <v>134</v>
      </c>
      <c r="D3879" t="s">
        <v>9848</v>
      </c>
      <c r="E3879">
        <v>1</v>
      </c>
    </row>
    <row r="3880" spans="1:5" x14ac:dyDescent="0.25">
      <c r="A3880" t="s">
        <v>13740</v>
      </c>
      <c r="B3880" t="s">
        <v>74</v>
      </c>
      <c r="C3880" t="s">
        <v>134</v>
      </c>
      <c r="D3880" t="s">
        <v>9854</v>
      </c>
      <c r="E3880">
        <v>2</v>
      </c>
    </row>
    <row r="3881" spans="1:5" x14ac:dyDescent="0.25">
      <c r="A3881" t="s">
        <v>13741</v>
      </c>
      <c r="B3881" t="s">
        <v>74</v>
      </c>
      <c r="C3881" t="s">
        <v>134</v>
      </c>
      <c r="D3881" t="s">
        <v>9858</v>
      </c>
      <c r="E3881">
        <v>1</v>
      </c>
    </row>
    <row r="3882" spans="1:5" x14ac:dyDescent="0.25">
      <c r="A3882" t="s">
        <v>13742</v>
      </c>
      <c r="B3882" t="s">
        <v>74</v>
      </c>
      <c r="C3882" t="s">
        <v>134</v>
      </c>
      <c r="D3882" t="s">
        <v>9862</v>
      </c>
      <c r="E3882">
        <v>1</v>
      </c>
    </row>
    <row r="3883" spans="1:5" x14ac:dyDescent="0.25">
      <c r="A3883" t="s">
        <v>13743</v>
      </c>
      <c r="B3883" t="s">
        <v>74</v>
      </c>
      <c r="C3883" t="s">
        <v>134</v>
      </c>
      <c r="D3883" t="s">
        <v>9872</v>
      </c>
      <c r="E3883">
        <v>2</v>
      </c>
    </row>
    <row r="3884" spans="1:5" x14ac:dyDescent="0.25">
      <c r="A3884" t="s">
        <v>13744</v>
      </c>
      <c r="B3884" t="s">
        <v>74</v>
      </c>
      <c r="C3884" t="s">
        <v>134</v>
      </c>
      <c r="D3884" t="s">
        <v>9874</v>
      </c>
      <c r="E3884">
        <v>45</v>
      </c>
    </row>
    <row r="3885" spans="1:5" x14ac:dyDescent="0.25">
      <c r="A3885" t="s">
        <v>13745</v>
      </c>
      <c r="B3885" t="s">
        <v>74</v>
      </c>
      <c r="C3885" t="s">
        <v>134</v>
      </c>
      <c r="D3885" t="s">
        <v>9886</v>
      </c>
      <c r="E3885">
        <v>50</v>
      </c>
    </row>
    <row r="3886" spans="1:5" x14ac:dyDescent="0.25">
      <c r="A3886" t="s">
        <v>13746</v>
      </c>
      <c r="B3886" t="s">
        <v>74</v>
      </c>
      <c r="C3886" t="s">
        <v>134</v>
      </c>
      <c r="D3886" t="s">
        <v>9888</v>
      </c>
      <c r="E3886">
        <v>212</v>
      </c>
    </row>
    <row r="3887" spans="1:5" x14ac:dyDescent="0.25">
      <c r="A3887" t="s">
        <v>13747</v>
      </c>
      <c r="B3887" t="s">
        <v>74</v>
      </c>
      <c r="C3887" t="s">
        <v>134</v>
      </c>
      <c r="D3887" t="s">
        <v>9892</v>
      </c>
      <c r="E3887">
        <v>1</v>
      </c>
    </row>
    <row r="3888" spans="1:5" x14ac:dyDescent="0.25">
      <c r="A3888" t="s">
        <v>13748</v>
      </c>
      <c r="B3888" t="s">
        <v>74</v>
      </c>
      <c r="C3888" t="s">
        <v>134</v>
      </c>
      <c r="D3888" t="s">
        <v>9910</v>
      </c>
      <c r="E3888">
        <v>2</v>
      </c>
    </row>
    <row r="3889" spans="1:5" x14ac:dyDescent="0.25">
      <c r="A3889" t="s">
        <v>13749</v>
      </c>
      <c r="B3889" t="s">
        <v>74</v>
      </c>
      <c r="C3889" t="s">
        <v>134</v>
      </c>
      <c r="D3889" t="s">
        <v>9912</v>
      </c>
      <c r="E3889">
        <v>1</v>
      </c>
    </row>
    <row r="3890" spans="1:5" x14ac:dyDescent="0.25">
      <c r="A3890" t="s">
        <v>13750</v>
      </c>
      <c r="B3890" t="s">
        <v>74</v>
      </c>
      <c r="C3890" t="s">
        <v>134</v>
      </c>
      <c r="D3890" t="s">
        <v>9918</v>
      </c>
      <c r="E3890">
        <v>1</v>
      </c>
    </row>
    <row r="3891" spans="1:5" x14ac:dyDescent="0.25">
      <c r="A3891" t="s">
        <v>13751</v>
      </c>
      <c r="B3891" t="s">
        <v>74</v>
      </c>
      <c r="C3891" t="s">
        <v>134</v>
      </c>
      <c r="D3891" t="s">
        <v>9926</v>
      </c>
      <c r="E3891">
        <v>2</v>
      </c>
    </row>
    <row r="3892" spans="1:5" x14ac:dyDescent="0.25">
      <c r="A3892" t="s">
        <v>13752</v>
      </c>
      <c r="B3892" t="s">
        <v>74</v>
      </c>
      <c r="C3892" t="s">
        <v>135</v>
      </c>
      <c r="D3892" t="s">
        <v>9836</v>
      </c>
      <c r="E3892">
        <v>1</v>
      </c>
    </row>
    <row r="3893" spans="1:5" x14ac:dyDescent="0.25">
      <c r="A3893" t="s">
        <v>13753</v>
      </c>
      <c r="B3893" t="s">
        <v>74</v>
      </c>
      <c r="C3893" t="s">
        <v>135</v>
      </c>
      <c r="D3893" t="s">
        <v>9838</v>
      </c>
      <c r="E3893">
        <v>1</v>
      </c>
    </row>
    <row r="3894" spans="1:5" x14ac:dyDescent="0.25">
      <c r="A3894" t="s">
        <v>13754</v>
      </c>
      <c r="B3894" t="s">
        <v>74</v>
      </c>
      <c r="C3894" t="s">
        <v>135</v>
      </c>
      <c r="D3894" t="s">
        <v>9840</v>
      </c>
      <c r="E3894">
        <v>7</v>
      </c>
    </row>
    <row r="3895" spans="1:5" x14ac:dyDescent="0.25">
      <c r="A3895" t="s">
        <v>13755</v>
      </c>
      <c r="B3895" t="s">
        <v>74</v>
      </c>
      <c r="C3895" t="s">
        <v>135</v>
      </c>
      <c r="D3895" t="s">
        <v>9854</v>
      </c>
      <c r="E3895">
        <v>5</v>
      </c>
    </row>
    <row r="3896" spans="1:5" x14ac:dyDescent="0.25">
      <c r="A3896" t="s">
        <v>13756</v>
      </c>
      <c r="B3896" t="s">
        <v>74</v>
      </c>
      <c r="C3896" t="s">
        <v>135</v>
      </c>
      <c r="D3896" t="s">
        <v>9856</v>
      </c>
      <c r="E3896">
        <v>1</v>
      </c>
    </row>
    <row r="3897" spans="1:5" x14ac:dyDescent="0.25">
      <c r="A3897" t="s">
        <v>13757</v>
      </c>
      <c r="B3897" t="s">
        <v>74</v>
      </c>
      <c r="C3897" t="s">
        <v>135</v>
      </c>
      <c r="D3897" t="s">
        <v>9860</v>
      </c>
      <c r="E3897">
        <v>2</v>
      </c>
    </row>
    <row r="3898" spans="1:5" x14ac:dyDescent="0.25">
      <c r="A3898" t="s">
        <v>13758</v>
      </c>
      <c r="B3898" t="s">
        <v>74</v>
      </c>
      <c r="C3898" t="s">
        <v>135</v>
      </c>
      <c r="D3898" t="s">
        <v>9862</v>
      </c>
      <c r="E3898">
        <v>4</v>
      </c>
    </row>
    <row r="3899" spans="1:5" x14ac:dyDescent="0.25">
      <c r="A3899" t="s">
        <v>13759</v>
      </c>
      <c r="B3899" t="s">
        <v>74</v>
      </c>
      <c r="C3899" t="s">
        <v>135</v>
      </c>
      <c r="D3899" t="s">
        <v>9866</v>
      </c>
      <c r="E3899">
        <v>1</v>
      </c>
    </row>
    <row r="3900" spans="1:5" x14ac:dyDescent="0.25">
      <c r="A3900" t="s">
        <v>13760</v>
      </c>
      <c r="B3900" t="s">
        <v>74</v>
      </c>
      <c r="C3900" t="s">
        <v>135</v>
      </c>
      <c r="D3900" t="s">
        <v>9868</v>
      </c>
      <c r="E3900">
        <v>2</v>
      </c>
    </row>
    <row r="3901" spans="1:5" x14ac:dyDescent="0.25">
      <c r="A3901" t="s">
        <v>13761</v>
      </c>
      <c r="B3901" t="s">
        <v>74</v>
      </c>
      <c r="C3901" t="s">
        <v>135</v>
      </c>
      <c r="D3901" t="s">
        <v>9872</v>
      </c>
      <c r="E3901">
        <v>17</v>
      </c>
    </row>
    <row r="3902" spans="1:5" x14ac:dyDescent="0.25">
      <c r="A3902" t="s">
        <v>13762</v>
      </c>
      <c r="B3902" t="s">
        <v>74</v>
      </c>
      <c r="C3902" t="s">
        <v>135</v>
      </c>
      <c r="D3902" t="s">
        <v>9874</v>
      </c>
      <c r="E3902">
        <v>212</v>
      </c>
    </row>
    <row r="3903" spans="1:5" x14ac:dyDescent="0.25">
      <c r="A3903" t="s">
        <v>13763</v>
      </c>
      <c r="B3903" t="s">
        <v>74</v>
      </c>
      <c r="C3903" t="s">
        <v>135</v>
      </c>
      <c r="D3903" t="s">
        <v>9880</v>
      </c>
      <c r="E3903">
        <v>4</v>
      </c>
    </row>
    <row r="3904" spans="1:5" x14ac:dyDescent="0.25">
      <c r="A3904" t="s">
        <v>13764</v>
      </c>
      <c r="B3904" t="s">
        <v>74</v>
      </c>
      <c r="C3904" t="s">
        <v>135</v>
      </c>
      <c r="D3904" t="s">
        <v>9886</v>
      </c>
      <c r="E3904">
        <v>242</v>
      </c>
    </row>
    <row r="3905" spans="1:5" x14ac:dyDescent="0.25">
      <c r="A3905" t="s">
        <v>13765</v>
      </c>
      <c r="B3905" t="s">
        <v>74</v>
      </c>
      <c r="C3905" t="s">
        <v>135</v>
      </c>
      <c r="D3905" t="s">
        <v>9888</v>
      </c>
      <c r="E3905">
        <v>814</v>
      </c>
    </row>
    <row r="3906" spans="1:5" x14ac:dyDescent="0.25">
      <c r="A3906" t="s">
        <v>13766</v>
      </c>
      <c r="B3906" t="s">
        <v>74</v>
      </c>
      <c r="C3906" t="s">
        <v>135</v>
      </c>
      <c r="D3906" t="s">
        <v>9892</v>
      </c>
      <c r="E3906">
        <v>4</v>
      </c>
    </row>
    <row r="3907" spans="1:5" x14ac:dyDescent="0.25">
      <c r="A3907" t="s">
        <v>13767</v>
      </c>
      <c r="B3907" t="s">
        <v>74</v>
      </c>
      <c r="C3907" t="s">
        <v>135</v>
      </c>
      <c r="D3907" t="s">
        <v>9896</v>
      </c>
      <c r="E3907">
        <v>1</v>
      </c>
    </row>
    <row r="3908" spans="1:5" x14ac:dyDescent="0.25">
      <c r="A3908" t="s">
        <v>13768</v>
      </c>
      <c r="B3908" t="s">
        <v>74</v>
      </c>
      <c r="C3908" t="s">
        <v>135</v>
      </c>
      <c r="D3908" t="s">
        <v>9900</v>
      </c>
      <c r="E3908">
        <v>1</v>
      </c>
    </row>
    <row r="3909" spans="1:5" x14ac:dyDescent="0.25">
      <c r="A3909" t="s">
        <v>13769</v>
      </c>
      <c r="B3909" t="s">
        <v>74</v>
      </c>
      <c r="C3909" t="s">
        <v>135</v>
      </c>
      <c r="D3909" t="s">
        <v>9902</v>
      </c>
      <c r="E3909">
        <v>1</v>
      </c>
    </row>
    <row r="3910" spans="1:5" x14ac:dyDescent="0.25">
      <c r="A3910" t="s">
        <v>13770</v>
      </c>
      <c r="B3910" t="s">
        <v>74</v>
      </c>
      <c r="C3910" t="s">
        <v>135</v>
      </c>
      <c r="D3910" t="s">
        <v>9910</v>
      </c>
      <c r="E3910">
        <v>2</v>
      </c>
    </row>
    <row r="3911" spans="1:5" x14ac:dyDescent="0.25">
      <c r="A3911" t="s">
        <v>13771</v>
      </c>
      <c r="B3911" t="s">
        <v>74</v>
      </c>
      <c r="C3911" t="s">
        <v>135</v>
      </c>
      <c r="D3911" t="s">
        <v>9914</v>
      </c>
      <c r="E3911">
        <v>2</v>
      </c>
    </row>
    <row r="3912" spans="1:5" x14ac:dyDescent="0.25">
      <c r="A3912" t="s">
        <v>13772</v>
      </c>
      <c r="B3912" t="s">
        <v>74</v>
      </c>
      <c r="C3912" t="s">
        <v>135</v>
      </c>
      <c r="D3912" t="s">
        <v>9916</v>
      </c>
      <c r="E3912">
        <v>1</v>
      </c>
    </row>
    <row r="3913" spans="1:5" x14ac:dyDescent="0.25">
      <c r="A3913" t="s">
        <v>13773</v>
      </c>
      <c r="B3913" t="s">
        <v>74</v>
      </c>
      <c r="C3913" t="s">
        <v>135</v>
      </c>
      <c r="D3913" t="s">
        <v>9926</v>
      </c>
      <c r="E3913">
        <v>6</v>
      </c>
    </row>
    <row r="3914" spans="1:5" x14ac:dyDescent="0.25">
      <c r="A3914" t="s">
        <v>13774</v>
      </c>
      <c r="B3914" t="s">
        <v>74</v>
      </c>
      <c r="C3914" t="s">
        <v>136</v>
      </c>
      <c r="D3914" t="s">
        <v>9840</v>
      </c>
      <c r="E3914">
        <v>1</v>
      </c>
    </row>
    <row r="3915" spans="1:5" x14ac:dyDescent="0.25">
      <c r="A3915" t="s">
        <v>13775</v>
      </c>
      <c r="B3915" t="s">
        <v>74</v>
      </c>
      <c r="C3915" t="s">
        <v>136</v>
      </c>
      <c r="D3915" t="s">
        <v>9872</v>
      </c>
      <c r="E3915">
        <v>2</v>
      </c>
    </row>
    <row r="3916" spans="1:5" x14ac:dyDescent="0.25">
      <c r="A3916" t="s">
        <v>13776</v>
      </c>
      <c r="B3916" t="s">
        <v>74</v>
      </c>
      <c r="C3916" t="s">
        <v>136</v>
      </c>
      <c r="D3916" t="s">
        <v>9874</v>
      </c>
      <c r="E3916">
        <v>22</v>
      </c>
    </row>
    <row r="3917" spans="1:5" x14ac:dyDescent="0.25">
      <c r="A3917" t="s">
        <v>13777</v>
      </c>
      <c r="B3917" t="s">
        <v>74</v>
      </c>
      <c r="C3917" t="s">
        <v>136</v>
      </c>
      <c r="D3917" t="s">
        <v>9886</v>
      </c>
      <c r="E3917">
        <v>23</v>
      </c>
    </row>
    <row r="3918" spans="1:5" x14ac:dyDescent="0.25">
      <c r="A3918" t="s">
        <v>13778</v>
      </c>
      <c r="B3918" t="s">
        <v>74</v>
      </c>
      <c r="C3918" t="s">
        <v>136</v>
      </c>
      <c r="D3918" t="s">
        <v>9888</v>
      </c>
      <c r="E3918">
        <v>84</v>
      </c>
    </row>
    <row r="3919" spans="1:5" x14ac:dyDescent="0.25">
      <c r="A3919" t="s">
        <v>13779</v>
      </c>
      <c r="B3919" t="s">
        <v>74</v>
      </c>
      <c r="C3919" t="s">
        <v>136</v>
      </c>
      <c r="D3919" t="s">
        <v>9892</v>
      </c>
      <c r="E3919">
        <v>1</v>
      </c>
    </row>
    <row r="3920" spans="1:5" x14ac:dyDescent="0.25">
      <c r="A3920" t="s">
        <v>13780</v>
      </c>
      <c r="B3920" t="s">
        <v>74</v>
      </c>
      <c r="C3920" t="s">
        <v>136</v>
      </c>
      <c r="D3920" t="s">
        <v>9926</v>
      </c>
      <c r="E3920">
        <v>1</v>
      </c>
    </row>
    <row r="3921" spans="1:5" x14ac:dyDescent="0.25">
      <c r="A3921" t="s">
        <v>13781</v>
      </c>
      <c r="B3921" t="s">
        <v>74</v>
      </c>
      <c r="C3921" t="s">
        <v>137</v>
      </c>
      <c r="D3921" t="s">
        <v>9840</v>
      </c>
      <c r="E3921">
        <v>3</v>
      </c>
    </row>
    <row r="3922" spans="1:5" x14ac:dyDescent="0.25">
      <c r="A3922" t="s">
        <v>13782</v>
      </c>
      <c r="B3922" t="s">
        <v>74</v>
      </c>
      <c r="C3922" t="s">
        <v>137</v>
      </c>
      <c r="D3922" t="s">
        <v>9854</v>
      </c>
      <c r="E3922">
        <v>3</v>
      </c>
    </row>
    <row r="3923" spans="1:5" x14ac:dyDescent="0.25">
      <c r="A3923" t="s">
        <v>13783</v>
      </c>
      <c r="B3923" t="s">
        <v>74</v>
      </c>
      <c r="C3923" t="s">
        <v>137</v>
      </c>
      <c r="D3923" t="s">
        <v>9872</v>
      </c>
      <c r="E3923">
        <v>6</v>
      </c>
    </row>
    <row r="3924" spans="1:5" x14ac:dyDescent="0.25">
      <c r="A3924" t="s">
        <v>13784</v>
      </c>
      <c r="B3924" t="s">
        <v>74</v>
      </c>
      <c r="C3924" t="s">
        <v>137</v>
      </c>
      <c r="D3924" t="s">
        <v>9874</v>
      </c>
      <c r="E3924">
        <v>81</v>
      </c>
    </row>
    <row r="3925" spans="1:5" x14ac:dyDescent="0.25">
      <c r="A3925" t="s">
        <v>13785</v>
      </c>
      <c r="B3925" t="s">
        <v>74</v>
      </c>
      <c r="C3925" t="s">
        <v>137</v>
      </c>
      <c r="D3925" t="s">
        <v>9880</v>
      </c>
      <c r="E3925">
        <v>2</v>
      </c>
    </row>
    <row r="3926" spans="1:5" x14ac:dyDescent="0.25">
      <c r="A3926" t="s">
        <v>13786</v>
      </c>
      <c r="B3926" t="s">
        <v>74</v>
      </c>
      <c r="C3926" t="s">
        <v>137</v>
      </c>
      <c r="D3926" t="s">
        <v>9886</v>
      </c>
      <c r="E3926">
        <v>90</v>
      </c>
    </row>
    <row r="3927" spans="1:5" x14ac:dyDescent="0.25">
      <c r="A3927" t="s">
        <v>13787</v>
      </c>
      <c r="B3927" t="s">
        <v>74</v>
      </c>
      <c r="C3927" t="s">
        <v>137</v>
      </c>
      <c r="D3927" t="s">
        <v>9888</v>
      </c>
      <c r="E3927">
        <v>308</v>
      </c>
    </row>
    <row r="3928" spans="1:5" x14ac:dyDescent="0.25">
      <c r="A3928" t="s">
        <v>13788</v>
      </c>
      <c r="B3928" t="s">
        <v>74</v>
      </c>
      <c r="C3928" t="s">
        <v>137</v>
      </c>
      <c r="D3928" t="s">
        <v>9892</v>
      </c>
      <c r="E3928">
        <v>1</v>
      </c>
    </row>
    <row r="3929" spans="1:5" x14ac:dyDescent="0.25">
      <c r="A3929" t="s">
        <v>13789</v>
      </c>
      <c r="B3929" t="s">
        <v>74</v>
      </c>
      <c r="C3929" t="s">
        <v>137</v>
      </c>
      <c r="D3929" t="s">
        <v>9926</v>
      </c>
      <c r="E3929">
        <v>3</v>
      </c>
    </row>
    <row r="3930" spans="1:5" x14ac:dyDescent="0.25">
      <c r="A3930" t="s">
        <v>13790</v>
      </c>
      <c r="B3930" t="s">
        <v>74</v>
      </c>
      <c r="C3930" t="s">
        <v>138</v>
      </c>
      <c r="D3930" t="s">
        <v>9840</v>
      </c>
      <c r="E3930">
        <v>1</v>
      </c>
    </row>
    <row r="3931" spans="1:5" x14ac:dyDescent="0.25">
      <c r="A3931" t="s">
        <v>13791</v>
      </c>
      <c r="B3931" t="s">
        <v>74</v>
      </c>
      <c r="C3931" t="s">
        <v>138</v>
      </c>
      <c r="D3931" t="s">
        <v>9854</v>
      </c>
      <c r="E3931">
        <v>3</v>
      </c>
    </row>
    <row r="3932" spans="1:5" x14ac:dyDescent="0.25">
      <c r="A3932" t="s">
        <v>13792</v>
      </c>
      <c r="B3932" t="s">
        <v>74</v>
      </c>
      <c r="C3932" t="s">
        <v>138</v>
      </c>
      <c r="D3932" t="s">
        <v>9862</v>
      </c>
      <c r="E3932">
        <v>1</v>
      </c>
    </row>
    <row r="3933" spans="1:5" x14ac:dyDescent="0.25">
      <c r="A3933" t="s">
        <v>13793</v>
      </c>
      <c r="B3933" t="s">
        <v>74</v>
      </c>
      <c r="C3933" t="s">
        <v>138</v>
      </c>
      <c r="D3933" t="s">
        <v>9866</v>
      </c>
      <c r="E3933">
        <v>2</v>
      </c>
    </row>
    <row r="3934" spans="1:5" x14ac:dyDescent="0.25">
      <c r="A3934" t="s">
        <v>13794</v>
      </c>
      <c r="B3934" t="s">
        <v>74</v>
      </c>
      <c r="C3934" t="s">
        <v>138</v>
      </c>
      <c r="D3934" t="s">
        <v>9870</v>
      </c>
      <c r="E3934">
        <v>1</v>
      </c>
    </row>
    <row r="3935" spans="1:5" x14ac:dyDescent="0.25">
      <c r="A3935" t="s">
        <v>13795</v>
      </c>
      <c r="B3935" t="s">
        <v>74</v>
      </c>
      <c r="C3935" t="s">
        <v>138</v>
      </c>
      <c r="D3935" t="s">
        <v>9872</v>
      </c>
      <c r="E3935">
        <v>5</v>
      </c>
    </row>
    <row r="3936" spans="1:5" x14ac:dyDescent="0.25">
      <c r="A3936" t="s">
        <v>13796</v>
      </c>
      <c r="B3936" t="s">
        <v>74</v>
      </c>
      <c r="C3936" t="s">
        <v>138</v>
      </c>
      <c r="D3936" t="s">
        <v>9874</v>
      </c>
      <c r="E3936">
        <v>76</v>
      </c>
    </row>
    <row r="3937" spans="1:5" x14ac:dyDescent="0.25">
      <c r="A3937" t="s">
        <v>13797</v>
      </c>
      <c r="B3937" t="s">
        <v>74</v>
      </c>
      <c r="C3937" t="s">
        <v>138</v>
      </c>
      <c r="D3937" t="s">
        <v>9880</v>
      </c>
      <c r="E3937">
        <v>1</v>
      </c>
    </row>
    <row r="3938" spans="1:5" x14ac:dyDescent="0.25">
      <c r="A3938" t="s">
        <v>13798</v>
      </c>
      <c r="B3938" t="s">
        <v>74</v>
      </c>
      <c r="C3938" t="s">
        <v>138</v>
      </c>
      <c r="D3938" t="s">
        <v>9886</v>
      </c>
      <c r="E3938">
        <v>79</v>
      </c>
    </row>
    <row r="3939" spans="1:5" x14ac:dyDescent="0.25">
      <c r="A3939" t="s">
        <v>13799</v>
      </c>
      <c r="B3939" t="s">
        <v>74</v>
      </c>
      <c r="C3939" t="s">
        <v>138</v>
      </c>
      <c r="D3939" t="s">
        <v>9888</v>
      </c>
      <c r="E3939">
        <v>326</v>
      </c>
    </row>
    <row r="3940" spans="1:5" x14ac:dyDescent="0.25">
      <c r="A3940" t="s">
        <v>13800</v>
      </c>
      <c r="B3940" t="s">
        <v>74</v>
      </c>
      <c r="C3940" t="s">
        <v>138</v>
      </c>
      <c r="D3940" t="s">
        <v>9892</v>
      </c>
      <c r="E3940">
        <v>1</v>
      </c>
    </row>
    <row r="3941" spans="1:5" x14ac:dyDescent="0.25">
      <c r="A3941" t="s">
        <v>13801</v>
      </c>
      <c r="B3941" t="s">
        <v>74</v>
      </c>
      <c r="C3941" t="s">
        <v>138</v>
      </c>
      <c r="D3941" t="s">
        <v>9894</v>
      </c>
      <c r="E3941">
        <v>1</v>
      </c>
    </row>
    <row r="3942" spans="1:5" x14ac:dyDescent="0.25">
      <c r="A3942" t="s">
        <v>13802</v>
      </c>
      <c r="B3942" t="s">
        <v>74</v>
      </c>
      <c r="C3942" t="s">
        <v>138</v>
      </c>
      <c r="D3942" t="s">
        <v>9906</v>
      </c>
      <c r="E3942">
        <v>1</v>
      </c>
    </row>
    <row r="3943" spans="1:5" x14ac:dyDescent="0.25">
      <c r="A3943" t="s">
        <v>13803</v>
      </c>
      <c r="B3943" t="s">
        <v>74</v>
      </c>
      <c r="C3943" t="s">
        <v>138</v>
      </c>
      <c r="D3943" t="s">
        <v>9910</v>
      </c>
      <c r="E3943">
        <v>3</v>
      </c>
    </row>
    <row r="3944" spans="1:5" x14ac:dyDescent="0.25">
      <c r="A3944" t="s">
        <v>13804</v>
      </c>
      <c r="B3944" t="s">
        <v>74</v>
      </c>
      <c r="C3944" t="s">
        <v>138</v>
      </c>
      <c r="D3944" t="s">
        <v>9912</v>
      </c>
      <c r="E3944">
        <v>1</v>
      </c>
    </row>
    <row r="3945" spans="1:5" x14ac:dyDescent="0.25">
      <c r="A3945" t="s">
        <v>13805</v>
      </c>
      <c r="B3945" t="s">
        <v>74</v>
      </c>
      <c r="C3945" t="s">
        <v>138</v>
      </c>
      <c r="D3945" t="s">
        <v>9914</v>
      </c>
      <c r="E3945">
        <v>2</v>
      </c>
    </row>
    <row r="3946" spans="1:5" x14ac:dyDescent="0.25">
      <c r="A3946" t="s">
        <v>13806</v>
      </c>
      <c r="B3946" t="s">
        <v>74</v>
      </c>
      <c r="C3946" t="s">
        <v>138</v>
      </c>
      <c r="D3946" t="s">
        <v>9916</v>
      </c>
      <c r="E3946">
        <v>1</v>
      </c>
    </row>
    <row r="3947" spans="1:5" x14ac:dyDescent="0.25">
      <c r="A3947" t="s">
        <v>13807</v>
      </c>
      <c r="B3947" t="s">
        <v>74</v>
      </c>
      <c r="C3947" t="s">
        <v>138</v>
      </c>
      <c r="D3947" t="s">
        <v>9926</v>
      </c>
      <c r="E3947">
        <v>1</v>
      </c>
    </row>
    <row r="3948" spans="1:5" x14ac:dyDescent="0.25">
      <c r="A3948" t="s">
        <v>13808</v>
      </c>
      <c r="B3948" t="s">
        <v>74</v>
      </c>
      <c r="C3948" t="s">
        <v>139</v>
      </c>
      <c r="D3948" t="s">
        <v>9854</v>
      </c>
      <c r="E3948">
        <v>1</v>
      </c>
    </row>
    <row r="3949" spans="1:5" x14ac:dyDescent="0.25">
      <c r="A3949" t="s">
        <v>13809</v>
      </c>
      <c r="B3949" t="s">
        <v>74</v>
      </c>
      <c r="C3949" t="s">
        <v>139</v>
      </c>
      <c r="D3949" t="s">
        <v>9872</v>
      </c>
      <c r="E3949">
        <v>1</v>
      </c>
    </row>
    <row r="3950" spans="1:5" x14ac:dyDescent="0.25">
      <c r="A3950" t="s">
        <v>13810</v>
      </c>
      <c r="B3950" t="s">
        <v>74</v>
      </c>
      <c r="C3950" t="s">
        <v>139</v>
      </c>
      <c r="D3950" t="s">
        <v>9874</v>
      </c>
      <c r="E3950">
        <v>42</v>
      </c>
    </row>
    <row r="3951" spans="1:5" x14ac:dyDescent="0.25">
      <c r="A3951" t="s">
        <v>13811</v>
      </c>
      <c r="B3951" t="s">
        <v>74</v>
      </c>
      <c r="C3951" t="s">
        <v>139</v>
      </c>
      <c r="D3951" t="s">
        <v>9880</v>
      </c>
      <c r="E3951">
        <v>1</v>
      </c>
    </row>
    <row r="3952" spans="1:5" x14ac:dyDescent="0.25">
      <c r="A3952" t="s">
        <v>13812</v>
      </c>
      <c r="B3952" t="s">
        <v>74</v>
      </c>
      <c r="C3952" t="s">
        <v>139</v>
      </c>
      <c r="D3952" t="s">
        <v>9886</v>
      </c>
      <c r="E3952">
        <v>43</v>
      </c>
    </row>
    <row r="3953" spans="1:5" x14ac:dyDescent="0.25">
      <c r="A3953" t="s">
        <v>13813</v>
      </c>
      <c r="B3953" t="s">
        <v>74</v>
      </c>
      <c r="C3953" t="s">
        <v>139</v>
      </c>
      <c r="D3953" t="s">
        <v>9888</v>
      </c>
      <c r="E3953">
        <v>141</v>
      </c>
    </row>
    <row r="3954" spans="1:5" x14ac:dyDescent="0.25">
      <c r="A3954" t="s">
        <v>13814</v>
      </c>
      <c r="B3954" t="s">
        <v>74</v>
      </c>
      <c r="C3954" t="s">
        <v>140</v>
      </c>
      <c r="D3954" t="s">
        <v>9840</v>
      </c>
      <c r="E3954">
        <v>1</v>
      </c>
    </row>
    <row r="3955" spans="1:5" x14ac:dyDescent="0.25">
      <c r="A3955" t="s">
        <v>13815</v>
      </c>
      <c r="B3955" t="s">
        <v>74</v>
      </c>
      <c r="C3955" t="s">
        <v>140</v>
      </c>
      <c r="D3955" t="s">
        <v>9862</v>
      </c>
      <c r="E3955">
        <v>1</v>
      </c>
    </row>
    <row r="3956" spans="1:5" x14ac:dyDescent="0.25">
      <c r="A3956" t="s">
        <v>13816</v>
      </c>
      <c r="B3956" t="s">
        <v>74</v>
      </c>
      <c r="C3956" t="s">
        <v>140</v>
      </c>
      <c r="D3956" t="s">
        <v>9868</v>
      </c>
      <c r="E3956">
        <v>1</v>
      </c>
    </row>
    <row r="3957" spans="1:5" x14ac:dyDescent="0.25">
      <c r="A3957" t="s">
        <v>13817</v>
      </c>
      <c r="B3957" t="s">
        <v>74</v>
      </c>
      <c r="C3957" t="s">
        <v>140</v>
      </c>
      <c r="D3957" t="s">
        <v>9872</v>
      </c>
      <c r="E3957">
        <v>6</v>
      </c>
    </row>
    <row r="3958" spans="1:5" x14ac:dyDescent="0.25">
      <c r="A3958" t="s">
        <v>13818</v>
      </c>
      <c r="B3958" t="s">
        <v>74</v>
      </c>
      <c r="C3958" t="s">
        <v>140</v>
      </c>
      <c r="D3958" t="s">
        <v>9874</v>
      </c>
      <c r="E3958">
        <v>32</v>
      </c>
    </row>
    <row r="3959" spans="1:5" x14ac:dyDescent="0.25">
      <c r="A3959" t="s">
        <v>13819</v>
      </c>
      <c r="B3959" t="s">
        <v>74</v>
      </c>
      <c r="C3959" t="s">
        <v>140</v>
      </c>
      <c r="D3959" t="s">
        <v>9884</v>
      </c>
      <c r="E3959">
        <v>2</v>
      </c>
    </row>
    <row r="3960" spans="1:5" x14ac:dyDescent="0.25">
      <c r="A3960" t="s">
        <v>13820</v>
      </c>
      <c r="B3960" t="s">
        <v>74</v>
      </c>
      <c r="C3960" t="s">
        <v>140</v>
      </c>
      <c r="D3960" t="s">
        <v>9886</v>
      </c>
      <c r="E3960">
        <v>33</v>
      </c>
    </row>
    <row r="3961" spans="1:5" x14ac:dyDescent="0.25">
      <c r="A3961" t="s">
        <v>13821</v>
      </c>
      <c r="B3961" t="s">
        <v>74</v>
      </c>
      <c r="C3961" t="s">
        <v>140</v>
      </c>
      <c r="D3961" t="s">
        <v>9888</v>
      </c>
      <c r="E3961">
        <v>71</v>
      </c>
    </row>
    <row r="3962" spans="1:5" x14ac:dyDescent="0.25">
      <c r="A3962" t="s">
        <v>13822</v>
      </c>
      <c r="B3962" t="s">
        <v>74</v>
      </c>
      <c r="C3962" t="s">
        <v>140</v>
      </c>
      <c r="D3962" t="s">
        <v>9892</v>
      </c>
      <c r="E3962">
        <v>1</v>
      </c>
    </row>
    <row r="3963" spans="1:5" x14ac:dyDescent="0.25">
      <c r="A3963" t="s">
        <v>13823</v>
      </c>
      <c r="B3963" t="s">
        <v>74</v>
      </c>
      <c r="C3963" t="s">
        <v>141</v>
      </c>
      <c r="D3963" t="s">
        <v>9838</v>
      </c>
      <c r="E3963">
        <v>1</v>
      </c>
    </row>
    <row r="3964" spans="1:5" x14ac:dyDescent="0.25">
      <c r="A3964" t="s">
        <v>13824</v>
      </c>
      <c r="B3964" t="s">
        <v>74</v>
      </c>
      <c r="C3964" t="s">
        <v>141</v>
      </c>
      <c r="D3964" t="s">
        <v>9840</v>
      </c>
      <c r="E3964">
        <v>1</v>
      </c>
    </row>
    <row r="3965" spans="1:5" x14ac:dyDescent="0.25">
      <c r="A3965" t="s">
        <v>13825</v>
      </c>
      <c r="B3965" t="s">
        <v>74</v>
      </c>
      <c r="C3965" t="s">
        <v>141</v>
      </c>
      <c r="D3965" t="s">
        <v>9844</v>
      </c>
      <c r="E3965">
        <v>1</v>
      </c>
    </row>
    <row r="3966" spans="1:5" x14ac:dyDescent="0.25">
      <c r="A3966" t="s">
        <v>13826</v>
      </c>
      <c r="B3966" t="s">
        <v>74</v>
      </c>
      <c r="C3966" t="s">
        <v>141</v>
      </c>
      <c r="D3966" t="s">
        <v>9862</v>
      </c>
      <c r="E3966">
        <v>1</v>
      </c>
    </row>
    <row r="3967" spans="1:5" x14ac:dyDescent="0.25">
      <c r="A3967" t="s">
        <v>13827</v>
      </c>
      <c r="B3967" t="s">
        <v>74</v>
      </c>
      <c r="C3967" t="s">
        <v>141</v>
      </c>
      <c r="D3967" t="s">
        <v>9872</v>
      </c>
      <c r="E3967">
        <v>3</v>
      </c>
    </row>
    <row r="3968" spans="1:5" x14ac:dyDescent="0.25">
      <c r="A3968" t="s">
        <v>13828</v>
      </c>
      <c r="B3968" t="s">
        <v>74</v>
      </c>
      <c r="C3968" t="s">
        <v>141</v>
      </c>
      <c r="D3968" t="s">
        <v>9874</v>
      </c>
      <c r="E3968">
        <v>27</v>
      </c>
    </row>
    <row r="3969" spans="1:5" x14ac:dyDescent="0.25">
      <c r="A3969" t="s">
        <v>13829</v>
      </c>
      <c r="B3969" t="s">
        <v>74</v>
      </c>
      <c r="C3969" t="s">
        <v>141</v>
      </c>
      <c r="D3969" t="s">
        <v>9886</v>
      </c>
      <c r="E3969">
        <v>27</v>
      </c>
    </row>
    <row r="3970" spans="1:5" x14ac:dyDescent="0.25">
      <c r="A3970" t="s">
        <v>13830</v>
      </c>
      <c r="B3970" t="s">
        <v>74</v>
      </c>
      <c r="C3970" t="s">
        <v>141</v>
      </c>
      <c r="D3970" t="s">
        <v>9888</v>
      </c>
      <c r="E3970">
        <v>82</v>
      </c>
    </row>
    <row r="3971" spans="1:5" x14ac:dyDescent="0.25">
      <c r="A3971" t="s">
        <v>13831</v>
      </c>
      <c r="B3971" t="s">
        <v>74</v>
      </c>
      <c r="C3971" t="s">
        <v>141</v>
      </c>
      <c r="D3971" t="s">
        <v>9926</v>
      </c>
      <c r="E3971">
        <v>1</v>
      </c>
    </row>
    <row r="3972" spans="1:5" x14ac:dyDescent="0.25">
      <c r="A3972" t="s">
        <v>13832</v>
      </c>
      <c r="B3972" t="s">
        <v>74</v>
      </c>
      <c r="C3972" t="s">
        <v>142</v>
      </c>
      <c r="D3972" t="s">
        <v>9836</v>
      </c>
      <c r="E3972">
        <v>1</v>
      </c>
    </row>
    <row r="3973" spans="1:5" x14ac:dyDescent="0.25">
      <c r="A3973" t="s">
        <v>13833</v>
      </c>
      <c r="B3973" t="s">
        <v>74</v>
      </c>
      <c r="C3973" t="s">
        <v>142</v>
      </c>
      <c r="D3973" t="s">
        <v>9838</v>
      </c>
      <c r="E3973">
        <v>1</v>
      </c>
    </row>
    <row r="3974" spans="1:5" x14ac:dyDescent="0.25">
      <c r="A3974" t="s">
        <v>13834</v>
      </c>
      <c r="B3974" t="s">
        <v>74</v>
      </c>
      <c r="C3974" t="s">
        <v>142</v>
      </c>
      <c r="D3974" t="s">
        <v>9840</v>
      </c>
      <c r="E3974">
        <v>3</v>
      </c>
    </row>
    <row r="3975" spans="1:5" x14ac:dyDescent="0.25">
      <c r="A3975" t="s">
        <v>13835</v>
      </c>
      <c r="B3975" t="s">
        <v>74</v>
      </c>
      <c r="C3975" t="s">
        <v>142</v>
      </c>
      <c r="D3975" t="s">
        <v>9848</v>
      </c>
      <c r="E3975">
        <v>1</v>
      </c>
    </row>
    <row r="3976" spans="1:5" x14ac:dyDescent="0.25">
      <c r="A3976" t="s">
        <v>13836</v>
      </c>
      <c r="B3976" t="s">
        <v>74</v>
      </c>
      <c r="C3976" t="s">
        <v>142</v>
      </c>
      <c r="D3976" t="s">
        <v>9854</v>
      </c>
      <c r="E3976">
        <v>4</v>
      </c>
    </row>
    <row r="3977" spans="1:5" x14ac:dyDescent="0.25">
      <c r="A3977" t="s">
        <v>13837</v>
      </c>
      <c r="B3977" t="s">
        <v>74</v>
      </c>
      <c r="C3977" t="s">
        <v>142</v>
      </c>
      <c r="D3977" t="s">
        <v>9860</v>
      </c>
      <c r="E3977">
        <v>2</v>
      </c>
    </row>
    <row r="3978" spans="1:5" x14ac:dyDescent="0.25">
      <c r="A3978" t="s">
        <v>13838</v>
      </c>
      <c r="B3978" t="s">
        <v>74</v>
      </c>
      <c r="C3978" t="s">
        <v>142</v>
      </c>
      <c r="D3978" t="s">
        <v>9862</v>
      </c>
      <c r="E3978">
        <v>3</v>
      </c>
    </row>
    <row r="3979" spans="1:5" x14ac:dyDescent="0.25">
      <c r="A3979" t="s">
        <v>13839</v>
      </c>
      <c r="B3979" t="s">
        <v>74</v>
      </c>
      <c r="C3979" t="s">
        <v>142</v>
      </c>
      <c r="D3979" t="s">
        <v>9872</v>
      </c>
      <c r="E3979">
        <v>10</v>
      </c>
    </row>
    <row r="3980" spans="1:5" x14ac:dyDescent="0.25">
      <c r="A3980" t="s">
        <v>13840</v>
      </c>
      <c r="B3980" t="s">
        <v>74</v>
      </c>
      <c r="C3980" t="s">
        <v>142</v>
      </c>
      <c r="D3980" t="s">
        <v>9874</v>
      </c>
      <c r="E3980">
        <v>303</v>
      </c>
    </row>
    <row r="3981" spans="1:5" x14ac:dyDescent="0.25">
      <c r="A3981" t="s">
        <v>13841</v>
      </c>
      <c r="B3981" t="s">
        <v>74</v>
      </c>
      <c r="C3981" t="s">
        <v>142</v>
      </c>
      <c r="D3981" t="s">
        <v>9886</v>
      </c>
      <c r="E3981">
        <v>354</v>
      </c>
    </row>
    <row r="3982" spans="1:5" x14ac:dyDescent="0.25">
      <c r="A3982" t="s">
        <v>13842</v>
      </c>
      <c r="B3982" t="s">
        <v>74</v>
      </c>
      <c r="C3982" t="s">
        <v>142</v>
      </c>
      <c r="D3982" t="s">
        <v>9888</v>
      </c>
      <c r="E3982">
        <v>1021</v>
      </c>
    </row>
    <row r="3983" spans="1:5" x14ac:dyDescent="0.25">
      <c r="A3983" t="s">
        <v>13843</v>
      </c>
      <c r="B3983" t="s">
        <v>74</v>
      </c>
      <c r="C3983" t="s">
        <v>142</v>
      </c>
      <c r="D3983" t="s">
        <v>9892</v>
      </c>
      <c r="E3983">
        <v>2</v>
      </c>
    </row>
    <row r="3984" spans="1:5" x14ac:dyDescent="0.25">
      <c r="A3984" t="s">
        <v>13844</v>
      </c>
      <c r="B3984" t="s">
        <v>74</v>
      </c>
      <c r="C3984" t="s">
        <v>142</v>
      </c>
      <c r="D3984" t="s">
        <v>9902</v>
      </c>
      <c r="E3984">
        <v>1</v>
      </c>
    </row>
    <row r="3985" spans="1:5" x14ac:dyDescent="0.25">
      <c r="A3985" t="s">
        <v>13845</v>
      </c>
      <c r="B3985" t="s">
        <v>74</v>
      </c>
      <c r="C3985" t="s">
        <v>142</v>
      </c>
      <c r="D3985" t="s">
        <v>9910</v>
      </c>
      <c r="E3985">
        <v>2</v>
      </c>
    </row>
    <row r="3986" spans="1:5" x14ac:dyDescent="0.25">
      <c r="A3986" t="s">
        <v>13846</v>
      </c>
      <c r="B3986" t="s">
        <v>74</v>
      </c>
      <c r="C3986" t="s">
        <v>142</v>
      </c>
      <c r="D3986" t="s">
        <v>9912</v>
      </c>
      <c r="E3986">
        <v>1</v>
      </c>
    </row>
    <row r="3987" spans="1:5" x14ac:dyDescent="0.25">
      <c r="A3987" t="s">
        <v>13847</v>
      </c>
      <c r="B3987" t="s">
        <v>74</v>
      </c>
      <c r="C3987" t="s">
        <v>142</v>
      </c>
      <c r="D3987" t="s">
        <v>9914</v>
      </c>
      <c r="E3987">
        <v>3</v>
      </c>
    </row>
    <row r="3988" spans="1:5" x14ac:dyDescent="0.25">
      <c r="A3988" t="s">
        <v>13848</v>
      </c>
      <c r="B3988" t="s">
        <v>74</v>
      </c>
      <c r="C3988" t="s">
        <v>143</v>
      </c>
      <c r="D3988" t="s">
        <v>9874</v>
      </c>
      <c r="E3988">
        <v>44</v>
      </c>
    </row>
    <row r="3989" spans="1:5" x14ac:dyDescent="0.25">
      <c r="A3989" t="s">
        <v>13849</v>
      </c>
      <c r="B3989" t="s">
        <v>74</v>
      </c>
      <c r="C3989" t="s">
        <v>143</v>
      </c>
      <c r="D3989" t="s">
        <v>9886</v>
      </c>
      <c r="E3989">
        <v>44</v>
      </c>
    </row>
    <row r="3990" spans="1:5" x14ac:dyDescent="0.25">
      <c r="A3990" t="s">
        <v>13850</v>
      </c>
      <c r="B3990" t="s">
        <v>74</v>
      </c>
      <c r="C3990" t="s">
        <v>143</v>
      </c>
      <c r="D3990" t="s">
        <v>9888</v>
      </c>
      <c r="E3990">
        <v>143</v>
      </c>
    </row>
    <row r="3991" spans="1:5" x14ac:dyDescent="0.25">
      <c r="A3991" t="s">
        <v>13851</v>
      </c>
      <c r="B3991" t="s">
        <v>74</v>
      </c>
      <c r="C3991" t="s">
        <v>144</v>
      </c>
      <c r="D3991" t="s">
        <v>9868</v>
      </c>
      <c r="E3991">
        <v>1</v>
      </c>
    </row>
    <row r="3992" spans="1:5" x14ac:dyDescent="0.25">
      <c r="A3992" t="s">
        <v>13852</v>
      </c>
      <c r="B3992" t="s">
        <v>74</v>
      </c>
      <c r="C3992" t="s">
        <v>144</v>
      </c>
      <c r="D3992" t="s">
        <v>9872</v>
      </c>
      <c r="E3992">
        <v>2</v>
      </c>
    </row>
    <row r="3993" spans="1:5" x14ac:dyDescent="0.25">
      <c r="A3993" t="s">
        <v>13853</v>
      </c>
      <c r="B3993" t="s">
        <v>74</v>
      </c>
      <c r="C3993" t="s">
        <v>144</v>
      </c>
      <c r="D3993" t="s">
        <v>9874</v>
      </c>
      <c r="E3993">
        <v>32</v>
      </c>
    </row>
    <row r="3994" spans="1:5" x14ac:dyDescent="0.25">
      <c r="A3994" t="s">
        <v>13854</v>
      </c>
      <c r="B3994" t="s">
        <v>74</v>
      </c>
      <c r="C3994" t="s">
        <v>144</v>
      </c>
      <c r="D3994" t="s">
        <v>9886</v>
      </c>
      <c r="E3994">
        <v>37</v>
      </c>
    </row>
    <row r="3995" spans="1:5" x14ac:dyDescent="0.25">
      <c r="A3995" t="s">
        <v>13855</v>
      </c>
      <c r="B3995" t="s">
        <v>74</v>
      </c>
      <c r="C3995" t="s">
        <v>144</v>
      </c>
      <c r="D3995" t="s">
        <v>9888</v>
      </c>
      <c r="E3995">
        <v>127</v>
      </c>
    </row>
    <row r="3996" spans="1:5" x14ac:dyDescent="0.25">
      <c r="A3996" t="s">
        <v>13856</v>
      </c>
      <c r="B3996" t="s">
        <v>74</v>
      </c>
      <c r="C3996" t="s">
        <v>144</v>
      </c>
      <c r="D3996" t="s">
        <v>9906</v>
      </c>
      <c r="E3996">
        <v>1</v>
      </c>
    </row>
    <row r="3997" spans="1:5" x14ac:dyDescent="0.25">
      <c r="A3997" t="s">
        <v>13857</v>
      </c>
      <c r="B3997" t="s">
        <v>74</v>
      </c>
      <c r="C3997" t="s">
        <v>144</v>
      </c>
      <c r="D3997" t="s">
        <v>9926</v>
      </c>
      <c r="E3997">
        <v>1</v>
      </c>
    </row>
    <row r="3998" spans="1:5" x14ac:dyDescent="0.25">
      <c r="A3998" t="s">
        <v>13858</v>
      </c>
      <c r="B3998" t="s">
        <v>74</v>
      </c>
      <c r="C3998" t="s">
        <v>145</v>
      </c>
      <c r="D3998" t="s">
        <v>9874</v>
      </c>
      <c r="E3998">
        <v>25</v>
      </c>
    </row>
    <row r="3999" spans="1:5" x14ac:dyDescent="0.25">
      <c r="A3999" t="s">
        <v>13859</v>
      </c>
      <c r="B3999" t="s">
        <v>74</v>
      </c>
      <c r="C3999" t="s">
        <v>145</v>
      </c>
      <c r="D3999" t="s">
        <v>9886</v>
      </c>
      <c r="E3999">
        <v>26</v>
      </c>
    </row>
    <row r="4000" spans="1:5" x14ac:dyDescent="0.25">
      <c r="A4000" t="s">
        <v>13860</v>
      </c>
      <c r="B4000" t="s">
        <v>74</v>
      </c>
      <c r="C4000" t="s">
        <v>145</v>
      </c>
      <c r="D4000" t="s">
        <v>9888</v>
      </c>
      <c r="E4000">
        <v>51</v>
      </c>
    </row>
    <row r="4001" spans="1:5" x14ac:dyDescent="0.25">
      <c r="A4001" t="s">
        <v>13861</v>
      </c>
      <c r="B4001" t="s">
        <v>74</v>
      </c>
      <c r="C4001" t="s">
        <v>146</v>
      </c>
      <c r="D4001" t="s">
        <v>9840</v>
      </c>
      <c r="E4001">
        <v>5</v>
      </c>
    </row>
    <row r="4002" spans="1:5" x14ac:dyDescent="0.25">
      <c r="A4002" t="s">
        <v>13862</v>
      </c>
      <c r="B4002" t="s">
        <v>74</v>
      </c>
      <c r="C4002" t="s">
        <v>146</v>
      </c>
      <c r="D4002" t="s">
        <v>9860</v>
      </c>
      <c r="E4002">
        <v>3</v>
      </c>
    </row>
    <row r="4003" spans="1:5" x14ac:dyDescent="0.25">
      <c r="A4003" t="s">
        <v>13863</v>
      </c>
      <c r="B4003" t="s">
        <v>74</v>
      </c>
      <c r="C4003" t="s">
        <v>146</v>
      </c>
      <c r="D4003" t="s">
        <v>9866</v>
      </c>
      <c r="E4003">
        <v>1</v>
      </c>
    </row>
    <row r="4004" spans="1:5" x14ac:dyDescent="0.25">
      <c r="A4004" t="s">
        <v>13864</v>
      </c>
      <c r="B4004" t="s">
        <v>74</v>
      </c>
      <c r="C4004" t="s">
        <v>146</v>
      </c>
      <c r="D4004" t="s">
        <v>9872</v>
      </c>
      <c r="E4004">
        <v>6</v>
      </c>
    </row>
    <row r="4005" spans="1:5" x14ac:dyDescent="0.25">
      <c r="A4005" t="s">
        <v>13865</v>
      </c>
      <c r="B4005" t="s">
        <v>74</v>
      </c>
      <c r="C4005" t="s">
        <v>146</v>
      </c>
      <c r="D4005" t="s">
        <v>9874</v>
      </c>
      <c r="E4005">
        <v>61</v>
      </c>
    </row>
    <row r="4006" spans="1:5" x14ac:dyDescent="0.25">
      <c r="A4006" t="s">
        <v>13866</v>
      </c>
      <c r="B4006" t="s">
        <v>74</v>
      </c>
      <c r="C4006" t="s">
        <v>146</v>
      </c>
      <c r="D4006" t="s">
        <v>9886</v>
      </c>
      <c r="E4006">
        <v>69</v>
      </c>
    </row>
    <row r="4007" spans="1:5" x14ac:dyDescent="0.25">
      <c r="A4007" t="s">
        <v>13867</v>
      </c>
      <c r="B4007" t="s">
        <v>74</v>
      </c>
      <c r="C4007" t="s">
        <v>146</v>
      </c>
      <c r="D4007" t="s">
        <v>9888</v>
      </c>
      <c r="E4007">
        <v>175</v>
      </c>
    </row>
    <row r="4008" spans="1:5" x14ac:dyDescent="0.25">
      <c r="A4008" t="s">
        <v>13868</v>
      </c>
      <c r="B4008" t="s">
        <v>74</v>
      </c>
      <c r="C4008" t="s">
        <v>146</v>
      </c>
      <c r="D4008" t="s">
        <v>9892</v>
      </c>
      <c r="E4008">
        <v>2</v>
      </c>
    </row>
    <row r="4009" spans="1:5" x14ac:dyDescent="0.25">
      <c r="A4009" t="s">
        <v>13869</v>
      </c>
      <c r="B4009" t="s">
        <v>74</v>
      </c>
      <c r="C4009" t="s">
        <v>146</v>
      </c>
      <c r="D4009" t="s">
        <v>9910</v>
      </c>
      <c r="E4009">
        <v>1</v>
      </c>
    </row>
    <row r="4010" spans="1:5" x14ac:dyDescent="0.25">
      <c r="A4010" t="s">
        <v>13870</v>
      </c>
      <c r="B4010" t="s">
        <v>74</v>
      </c>
      <c r="C4010" t="s">
        <v>146</v>
      </c>
      <c r="D4010" t="s">
        <v>9914</v>
      </c>
      <c r="E4010">
        <v>1</v>
      </c>
    </row>
    <row r="4011" spans="1:5" x14ac:dyDescent="0.25">
      <c r="A4011" t="s">
        <v>13871</v>
      </c>
      <c r="B4011" t="s">
        <v>74</v>
      </c>
      <c r="C4011" t="s">
        <v>146</v>
      </c>
      <c r="D4011" t="s">
        <v>9926</v>
      </c>
      <c r="E4011">
        <v>1</v>
      </c>
    </row>
    <row r="4012" spans="1:5" x14ac:dyDescent="0.25">
      <c r="A4012" t="s">
        <v>13872</v>
      </c>
      <c r="B4012" t="s">
        <v>74</v>
      </c>
      <c r="C4012" t="s">
        <v>147</v>
      </c>
      <c r="D4012" t="s">
        <v>9840</v>
      </c>
      <c r="E4012">
        <v>1</v>
      </c>
    </row>
    <row r="4013" spans="1:5" x14ac:dyDescent="0.25">
      <c r="A4013" t="s">
        <v>13873</v>
      </c>
      <c r="B4013" t="s">
        <v>74</v>
      </c>
      <c r="C4013" t="s">
        <v>147</v>
      </c>
      <c r="D4013" t="s">
        <v>9872</v>
      </c>
      <c r="E4013">
        <v>1</v>
      </c>
    </row>
    <row r="4014" spans="1:5" x14ac:dyDescent="0.25">
      <c r="A4014" t="s">
        <v>13874</v>
      </c>
      <c r="B4014" t="s">
        <v>74</v>
      </c>
      <c r="C4014" t="s">
        <v>147</v>
      </c>
      <c r="D4014" t="s">
        <v>9874</v>
      </c>
      <c r="E4014">
        <v>20</v>
      </c>
    </row>
    <row r="4015" spans="1:5" x14ac:dyDescent="0.25">
      <c r="A4015" t="s">
        <v>13875</v>
      </c>
      <c r="B4015" t="s">
        <v>74</v>
      </c>
      <c r="C4015" t="s">
        <v>147</v>
      </c>
      <c r="D4015" t="s">
        <v>9886</v>
      </c>
      <c r="E4015">
        <v>20</v>
      </c>
    </row>
    <row r="4016" spans="1:5" x14ac:dyDescent="0.25">
      <c r="A4016" t="s">
        <v>13876</v>
      </c>
      <c r="B4016" t="s">
        <v>74</v>
      </c>
      <c r="C4016" t="s">
        <v>147</v>
      </c>
      <c r="D4016" t="s">
        <v>9888</v>
      </c>
      <c r="E4016">
        <v>62</v>
      </c>
    </row>
    <row r="4017" spans="1:5" x14ac:dyDescent="0.25">
      <c r="A4017" t="s">
        <v>13877</v>
      </c>
      <c r="B4017" t="s">
        <v>74</v>
      </c>
      <c r="C4017" t="s">
        <v>147</v>
      </c>
      <c r="D4017" t="s">
        <v>9926</v>
      </c>
      <c r="E4017">
        <v>1</v>
      </c>
    </row>
    <row r="4018" spans="1:5" x14ac:dyDescent="0.25">
      <c r="A4018" t="s">
        <v>13878</v>
      </c>
      <c r="B4018" t="s">
        <v>74</v>
      </c>
      <c r="C4018" t="s">
        <v>148</v>
      </c>
      <c r="D4018" t="s">
        <v>9840</v>
      </c>
      <c r="E4018">
        <v>6</v>
      </c>
    </row>
    <row r="4019" spans="1:5" x14ac:dyDescent="0.25">
      <c r="A4019" t="s">
        <v>13879</v>
      </c>
      <c r="B4019" t="s">
        <v>74</v>
      </c>
      <c r="C4019" t="s">
        <v>148</v>
      </c>
      <c r="D4019" t="s">
        <v>9842</v>
      </c>
      <c r="E4019">
        <v>1</v>
      </c>
    </row>
    <row r="4020" spans="1:5" x14ac:dyDescent="0.25">
      <c r="A4020" t="s">
        <v>13880</v>
      </c>
      <c r="B4020" t="s">
        <v>74</v>
      </c>
      <c r="C4020" t="s">
        <v>148</v>
      </c>
      <c r="D4020" t="s">
        <v>9854</v>
      </c>
      <c r="E4020">
        <v>2</v>
      </c>
    </row>
    <row r="4021" spans="1:5" x14ac:dyDescent="0.25">
      <c r="A4021" t="s">
        <v>13881</v>
      </c>
      <c r="B4021" t="s">
        <v>74</v>
      </c>
      <c r="C4021" t="s">
        <v>148</v>
      </c>
      <c r="D4021" t="s">
        <v>9862</v>
      </c>
      <c r="E4021">
        <v>1</v>
      </c>
    </row>
    <row r="4022" spans="1:5" x14ac:dyDescent="0.25">
      <c r="A4022" t="s">
        <v>13882</v>
      </c>
      <c r="B4022" t="s">
        <v>74</v>
      </c>
      <c r="C4022" t="s">
        <v>148</v>
      </c>
      <c r="D4022" t="s">
        <v>9872</v>
      </c>
      <c r="E4022">
        <v>15</v>
      </c>
    </row>
    <row r="4023" spans="1:5" x14ac:dyDescent="0.25">
      <c r="A4023" t="s">
        <v>13883</v>
      </c>
      <c r="B4023" t="s">
        <v>74</v>
      </c>
      <c r="C4023" t="s">
        <v>148</v>
      </c>
      <c r="D4023" t="s">
        <v>9874</v>
      </c>
      <c r="E4023">
        <v>326</v>
      </c>
    </row>
    <row r="4024" spans="1:5" x14ac:dyDescent="0.25">
      <c r="A4024" t="s">
        <v>13884</v>
      </c>
      <c r="B4024" t="s">
        <v>74</v>
      </c>
      <c r="C4024" t="s">
        <v>148</v>
      </c>
      <c r="D4024" t="s">
        <v>9884</v>
      </c>
      <c r="E4024">
        <v>1</v>
      </c>
    </row>
    <row r="4025" spans="1:5" x14ac:dyDescent="0.25">
      <c r="A4025" t="s">
        <v>13885</v>
      </c>
      <c r="B4025" t="s">
        <v>74</v>
      </c>
      <c r="C4025" t="s">
        <v>148</v>
      </c>
      <c r="D4025" t="s">
        <v>9886</v>
      </c>
      <c r="E4025">
        <v>360</v>
      </c>
    </row>
    <row r="4026" spans="1:5" x14ac:dyDescent="0.25">
      <c r="A4026" t="s">
        <v>13886</v>
      </c>
      <c r="B4026" t="s">
        <v>74</v>
      </c>
      <c r="C4026" t="s">
        <v>148</v>
      </c>
      <c r="D4026" t="s">
        <v>9888</v>
      </c>
      <c r="E4026">
        <v>1125</v>
      </c>
    </row>
    <row r="4027" spans="1:5" x14ac:dyDescent="0.25">
      <c r="A4027" t="s">
        <v>13887</v>
      </c>
      <c r="B4027" t="s">
        <v>74</v>
      </c>
      <c r="C4027" t="s">
        <v>148</v>
      </c>
      <c r="D4027" t="s">
        <v>9892</v>
      </c>
      <c r="E4027">
        <v>6</v>
      </c>
    </row>
    <row r="4028" spans="1:5" x14ac:dyDescent="0.25">
      <c r="A4028" t="s">
        <v>13888</v>
      </c>
      <c r="B4028" t="s">
        <v>74</v>
      </c>
      <c r="C4028" t="s">
        <v>148</v>
      </c>
      <c r="D4028" t="s">
        <v>9894</v>
      </c>
      <c r="E4028">
        <v>1</v>
      </c>
    </row>
    <row r="4029" spans="1:5" x14ac:dyDescent="0.25">
      <c r="A4029" t="s">
        <v>13889</v>
      </c>
      <c r="B4029" t="s">
        <v>74</v>
      </c>
      <c r="C4029" t="s">
        <v>148</v>
      </c>
      <c r="D4029" t="s">
        <v>9902</v>
      </c>
      <c r="E4029">
        <v>1</v>
      </c>
    </row>
    <row r="4030" spans="1:5" x14ac:dyDescent="0.25">
      <c r="A4030" t="s">
        <v>13890</v>
      </c>
      <c r="B4030" t="s">
        <v>74</v>
      </c>
      <c r="C4030" t="s">
        <v>148</v>
      </c>
      <c r="D4030" t="s">
        <v>9910</v>
      </c>
      <c r="E4030">
        <v>1</v>
      </c>
    </row>
    <row r="4031" spans="1:5" x14ac:dyDescent="0.25">
      <c r="A4031" t="s">
        <v>13891</v>
      </c>
      <c r="B4031" t="s">
        <v>74</v>
      </c>
      <c r="C4031" t="s">
        <v>148</v>
      </c>
      <c r="D4031" t="s">
        <v>9914</v>
      </c>
      <c r="E4031">
        <v>2</v>
      </c>
    </row>
    <row r="4032" spans="1:5" x14ac:dyDescent="0.25">
      <c r="A4032" t="s">
        <v>13892</v>
      </c>
      <c r="B4032" t="s">
        <v>74</v>
      </c>
      <c r="C4032" t="s">
        <v>148</v>
      </c>
      <c r="D4032" t="s">
        <v>9922</v>
      </c>
      <c r="E4032">
        <v>1</v>
      </c>
    </row>
    <row r="4033" spans="1:5" x14ac:dyDescent="0.25">
      <c r="A4033" t="s">
        <v>13893</v>
      </c>
      <c r="B4033" t="s">
        <v>74</v>
      </c>
      <c r="C4033" t="s">
        <v>148</v>
      </c>
      <c r="D4033" t="s">
        <v>9926</v>
      </c>
      <c r="E4033">
        <v>6</v>
      </c>
    </row>
    <row r="4034" spans="1:5" x14ac:dyDescent="0.25">
      <c r="A4034" t="s">
        <v>13894</v>
      </c>
      <c r="B4034" t="s">
        <v>74</v>
      </c>
      <c r="C4034" t="s">
        <v>149</v>
      </c>
      <c r="D4034" t="s">
        <v>9836</v>
      </c>
      <c r="E4034">
        <v>1</v>
      </c>
    </row>
    <row r="4035" spans="1:5" x14ac:dyDescent="0.25">
      <c r="A4035" t="s">
        <v>13895</v>
      </c>
      <c r="B4035" t="s">
        <v>74</v>
      </c>
      <c r="C4035" t="s">
        <v>149</v>
      </c>
      <c r="D4035" t="s">
        <v>9840</v>
      </c>
      <c r="E4035">
        <v>1</v>
      </c>
    </row>
    <row r="4036" spans="1:5" x14ac:dyDescent="0.25">
      <c r="A4036" t="s">
        <v>13896</v>
      </c>
      <c r="B4036" t="s">
        <v>74</v>
      </c>
      <c r="C4036" t="s">
        <v>149</v>
      </c>
      <c r="D4036" t="s">
        <v>9854</v>
      </c>
      <c r="E4036">
        <v>2</v>
      </c>
    </row>
    <row r="4037" spans="1:5" x14ac:dyDescent="0.25">
      <c r="A4037" t="s">
        <v>13897</v>
      </c>
      <c r="B4037" t="s">
        <v>74</v>
      </c>
      <c r="C4037" t="s">
        <v>149</v>
      </c>
      <c r="D4037" t="s">
        <v>9872</v>
      </c>
      <c r="E4037">
        <v>6</v>
      </c>
    </row>
    <row r="4038" spans="1:5" x14ac:dyDescent="0.25">
      <c r="A4038" t="s">
        <v>13898</v>
      </c>
      <c r="B4038" t="s">
        <v>74</v>
      </c>
      <c r="C4038" t="s">
        <v>149</v>
      </c>
      <c r="D4038" t="s">
        <v>9874</v>
      </c>
      <c r="E4038">
        <v>70</v>
      </c>
    </row>
    <row r="4039" spans="1:5" x14ac:dyDescent="0.25">
      <c r="A4039" t="s">
        <v>13899</v>
      </c>
      <c r="B4039" t="s">
        <v>74</v>
      </c>
      <c r="C4039" t="s">
        <v>149</v>
      </c>
      <c r="D4039" t="s">
        <v>9886</v>
      </c>
      <c r="E4039">
        <v>74</v>
      </c>
    </row>
    <row r="4040" spans="1:5" x14ac:dyDescent="0.25">
      <c r="A4040" t="s">
        <v>13900</v>
      </c>
      <c r="B4040" t="s">
        <v>74</v>
      </c>
      <c r="C4040" t="s">
        <v>149</v>
      </c>
      <c r="D4040" t="s">
        <v>9888</v>
      </c>
      <c r="E4040">
        <v>240</v>
      </c>
    </row>
    <row r="4041" spans="1:5" x14ac:dyDescent="0.25">
      <c r="A4041" t="s">
        <v>13901</v>
      </c>
      <c r="B4041" t="s">
        <v>74</v>
      </c>
      <c r="C4041" t="s">
        <v>149</v>
      </c>
      <c r="D4041" t="s">
        <v>9892</v>
      </c>
      <c r="E4041">
        <v>2</v>
      </c>
    </row>
    <row r="4042" spans="1:5" x14ac:dyDescent="0.25">
      <c r="A4042" t="s">
        <v>13902</v>
      </c>
      <c r="B4042" t="s">
        <v>74</v>
      </c>
      <c r="C4042" t="s">
        <v>149</v>
      </c>
      <c r="D4042" t="s">
        <v>9926</v>
      </c>
      <c r="E4042">
        <v>1</v>
      </c>
    </row>
    <row r="4043" spans="1:5" x14ac:dyDescent="0.25">
      <c r="A4043" t="s">
        <v>13903</v>
      </c>
      <c r="B4043" t="s">
        <v>74</v>
      </c>
      <c r="C4043" t="s">
        <v>150</v>
      </c>
      <c r="D4043" t="s">
        <v>9874</v>
      </c>
      <c r="E4043">
        <v>46</v>
      </c>
    </row>
    <row r="4044" spans="1:5" x14ac:dyDescent="0.25">
      <c r="A4044" t="s">
        <v>13904</v>
      </c>
      <c r="B4044" t="s">
        <v>74</v>
      </c>
      <c r="C4044" t="s">
        <v>150</v>
      </c>
      <c r="D4044" t="s">
        <v>9886</v>
      </c>
      <c r="E4044">
        <v>48</v>
      </c>
    </row>
    <row r="4045" spans="1:5" x14ac:dyDescent="0.25">
      <c r="A4045" t="s">
        <v>13905</v>
      </c>
      <c r="B4045" t="s">
        <v>74</v>
      </c>
      <c r="C4045" t="s">
        <v>150</v>
      </c>
      <c r="D4045" t="s">
        <v>9888</v>
      </c>
      <c r="E4045">
        <v>172</v>
      </c>
    </row>
    <row r="4046" spans="1:5" x14ac:dyDescent="0.25">
      <c r="A4046" t="s">
        <v>13906</v>
      </c>
      <c r="B4046" t="s">
        <v>74</v>
      </c>
      <c r="C4046" t="s">
        <v>151</v>
      </c>
      <c r="D4046" t="s">
        <v>9872</v>
      </c>
      <c r="E4046">
        <v>3</v>
      </c>
    </row>
    <row r="4047" spans="1:5" x14ac:dyDescent="0.25">
      <c r="A4047" t="s">
        <v>13907</v>
      </c>
      <c r="B4047" t="s">
        <v>74</v>
      </c>
      <c r="C4047" t="s">
        <v>151</v>
      </c>
      <c r="D4047" t="s">
        <v>9874</v>
      </c>
      <c r="E4047">
        <v>12</v>
      </c>
    </row>
    <row r="4048" spans="1:5" x14ac:dyDescent="0.25">
      <c r="A4048" t="s">
        <v>13908</v>
      </c>
      <c r="B4048" t="s">
        <v>74</v>
      </c>
      <c r="C4048" t="s">
        <v>151</v>
      </c>
      <c r="D4048" t="s">
        <v>9880</v>
      </c>
      <c r="E4048">
        <v>1</v>
      </c>
    </row>
    <row r="4049" spans="1:5" x14ac:dyDescent="0.25">
      <c r="A4049" t="s">
        <v>13909</v>
      </c>
      <c r="B4049" t="s">
        <v>74</v>
      </c>
      <c r="C4049" t="s">
        <v>151</v>
      </c>
      <c r="D4049" t="s">
        <v>9886</v>
      </c>
      <c r="E4049">
        <v>12</v>
      </c>
    </row>
    <row r="4050" spans="1:5" x14ac:dyDescent="0.25">
      <c r="A4050" t="s">
        <v>13910</v>
      </c>
      <c r="B4050" t="s">
        <v>74</v>
      </c>
      <c r="C4050" t="s">
        <v>151</v>
      </c>
      <c r="D4050" t="s">
        <v>9888</v>
      </c>
      <c r="E4050">
        <v>44</v>
      </c>
    </row>
    <row r="4051" spans="1:5" x14ac:dyDescent="0.25">
      <c r="A4051" t="s">
        <v>13911</v>
      </c>
      <c r="B4051" t="s">
        <v>74</v>
      </c>
      <c r="C4051" t="s">
        <v>151</v>
      </c>
      <c r="D4051" t="s">
        <v>9892</v>
      </c>
      <c r="E4051">
        <v>1</v>
      </c>
    </row>
    <row r="4052" spans="1:5" x14ac:dyDescent="0.25">
      <c r="A4052" t="s">
        <v>13912</v>
      </c>
      <c r="B4052" t="s">
        <v>74</v>
      </c>
      <c r="C4052" t="s">
        <v>151</v>
      </c>
      <c r="D4052" t="s">
        <v>9910</v>
      </c>
      <c r="E4052">
        <v>1</v>
      </c>
    </row>
    <row r="4053" spans="1:5" x14ac:dyDescent="0.25">
      <c r="A4053" t="s">
        <v>13913</v>
      </c>
      <c r="B4053" t="s">
        <v>74</v>
      </c>
      <c r="C4053" t="s">
        <v>151</v>
      </c>
      <c r="D4053" t="s">
        <v>9926</v>
      </c>
      <c r="E4053">
        <v>1</v>
      </c>
    </row>
    <row r="4054" spans="1:5" x14ac:dyDescent="0.25">
      <c r="A4054" t="s">
        <v>13914</v>
      </c>
      <c r="B4054" t="s">
        <v>74</v>
      </c>
      <c r="C4054" t="s">
        <v>152</v>
      </c>
      <c r="D4054" t="s">
        <v>9874</v>
      </c>
      <c r="E4054">
        <v>1</v>
      </c>
    </row>
    <row r="4055" spans="1:5" x14ac:dyDescent="0.25">
      <c r="A4055" t="s">
        <v>13915</v>
      </c>
      <c r="B4055" t="s">
        <v>74</v>
      </c>
      <c r="C4055" t="s">
        <v>152</v>
      </c>
      <c r="D4055" t="s">
        <v>9886</v>
      </c>
      <c r="E4055">
        <v>1</v>
      </c>
    </row>
    <row r="4056" spans="1:5" x14ac:dyDescent="0.25">
      <c r="A4056" t="s">
        <v>13916</v>
      </c>
      <c r="B4056" t="s">
        <v>74</v>
      </c>
      <c r="C4056" t="s">
        <v>152</v>
      </c>
      <c r="D4056" t="s">
        <v>9888</v>
      </c>
      <c r="E4056">
        <v>3</v>
      </c>
    </row>
    <row r="4057" spans="1:5" x14ac:dyDescent="0.25">
      <c r="A4057" t="s">
        <v>13917</v>
      </c>
      <c r="B4057" t="s">
        <v>74</v>
      </c>
      <c r="C4057" t="s">
        <v>153</v>
      </c>
      <c r="D4057" t="s">
        <v>9854</v>
      </c>
      <c r="E4057">
        <v>1</v>
      </c>
    </row>
    <row r="4058" spans="1:5" x14ac:dyDescent="0.25">
      <c r="A4058" t="s">
        <v>13918</v>
      </c>
      <c r="B4058" t="s">
        <v>74</v>
      </c>
      <c r="C4058" t="s">
        <v>153</v>
      </c>
      <c r="D4058" t="s">
        <v>9872</v>
      </c>
      <c r="E4058">
        <v>1</v>
      </c>
    </row>
    <row r="4059" spans="1:5" x14ac:dyDescent="0.25">
      <c r="A4059" t="s">
        <v>13919</v>
      </c>
      <c r="B4059" t="s">
        <v>74</v>
      </c>
      <c r="C4059" t="s">
        <v>153</v>
      </c>
      <c r="D4059" t="s">
        <v>9874</v>
      </c>
      <c r="E4059">
        <v>39</v>
      </c>
    </row>
    <row r="4060" spans="1:5" x14ac:dyDescent="0.25">
      <c r="A4060" t="s">
        <v>13920</v>
      </c>
      <c r="B4060" t="s">
        <v>74</v>
      </c>
      <c r="C4060" t="s">
        <v>153</v>
      </c>
      <c r="D4060" t="s">
        <v>9878</v>
      </c>
      <c r="E4060">
        <v>1</v>
      </c>
    </row>
    <row r="4061" spans="1:5" x14ac:dyDescent="0.25">
      <c r="A4061" t="s">
        <v>13921</v>
      </c>
      <c r="B4061" t="s">
        <v>74</v>
      </c>
      <c r="C4061" t="s">
        <v>153</v>
      </c>
      <c r="D4061" t="s">
        <v>9886</v>
      </c>
      <c r="E4061">
        <v>40</v>
      </c>
    </row>
    <row r="4062" spans="1:5" x14ac:dyDescent="0.25">
      <c r="A4062" t="s">
        <v>13922</v>
      </c>
      <c r="B4062" t="s">
        <v>74</v>
      </c>
      <c r="C4062" t="s">
        <v>153</v>
      </c>
      <c r="D4062" t="s">
        <v>9888</v>
      </c>
      <c r="E4062">
        <v>150</v>
      </c>
    </row>
    <row r="4063" spans="1:5" x14ac:dyDescent="0.25">
      <c r="A4063" t="s">
        <v>13923</v>
      </c>
      <c r="B4063" t="s">
        <v>74</v>
      </c>
      <c r="C4063" t="s">
        <v>154</v>
      </c>
      <c r="D4063" t="s">
        <v>9836</v>
      </c>
      <c r="E4063">
        <v>1</v>
      </c>
    </row>
    <row r="4064" spans="1:5" x14ac:dyDescent="0.25">
      <c r="A4064" t="s">
        <v>13924</v>
      </c>
      <c r="B4064" t="s">
        <v>74</v>
      </c>
      <c r="C4064" t="s">
        <v>154</v>
      </c>
      <c r="D4064" t="s">
        <v>9840</v>
      </c>
      <c r="E4064">
        <v>1</v>
      </c>
    </row>
    <row r="4065" spans="1:5" x14ac:dyDescent="0.25">
      <c r="A4065" t="s">
        <v>13925</v>
      </c>
      <c r="B4065" t="s">
        <v>74</v>
      </c>
      <c r="C4065" t="s">
        <v>154</v>
      </c>
      <c r="D4065" t="s">
        <v>9854</v>
      </c>
      <c r="E4065">
        <v>1</v>
      </c>
    </row>
    <row r="4066" spans="1:5" x14ac:dyDescent="0.25">
      <c r="A4066" t="s">
        <v>13926</v>
      </c>
      <c r="B4066" t="s">
        <v>74</v>
      </c>
      <c r="C4066" t="s">
        <v>154</v>
      </c>
      <c r="D4066" t="s">
        <v>9868</v>
      </c>
      <c r="E4066">
        <v>1</v>
      </c>
    </row>
    <row r="4067" spans="1:5" x14ac:dyDescent="0.25">
      <c r="A4067" t="s">
        <v>13927</v>
      </c>
      <c r="B4067" t="s">
        <v>74</v>
      </c>
      <c r="C4067" t="s">
        <v>154</v>
      </c>
      <c r="D4067" t="s">
        <v>9872</v>
      </c>
      <c r="E4067">
        <v>4</v>
      </c>
    </row>
    <row r="4068" spans="1:5" x14ac:dyDescent="0.25">
      <c r="A4068" t="s">
        <v>13928</v>
      </c>
      <c r="B4068" t="s">
        <v>74</v>
      </c>
      <c r="C4068" t="s">
        <v>154</v>
      </c>
      <c r="D4068" t="s">
        <v>9874</v>
      </c>
      <c r="E4068">
        <v>9</v>
      </c>
    </row>
    <row r="4069" spans="1:5" x14ac:dyDescent="0.25">
      <c r="A4069" t="s">
        <v>13929</v>
      </c>
      <c r="B4069" t="s">
        <v>74</v>
      </c>
      <c r="C4069" t="s">
        <v>154</v>
      </c>
      <c r="D4069" t="s">
        <v>9886</v>
      </c>
      <c r="E4069">
        <v>9</v>
      </c>
    </row>
    <row r="4070" spans="1:5" x14ac:dyDescent="0.25">
      <c r="A4070" t="s">
        <v>13930</v>
      </c>
      <c r="B4070" t="s">
        <v>74</v>
      </c>
      <c r="C4070" t="s">
        <v>154</v>
      </c>
      <c r="D4070" t="s">
        <v>9888</v>
      </c>
      <c r="E4070">
        <v>30</v>
      </c>
    </row>
    <row r="4071" spans="1:5" x14ac:dyDescent="0.25">
      <c r="A4071" t="s">
        <v>13931</v>
      </c>
      <c r="B4071" t="s">
        <v>74</v>
      </c>
      <c r="C4071" t="s">
        <v>154</v>
      </c>
      <c r="D4071" t="s">
        <v>9894</v>
      </c>
      <c r="E4071">
        <v>1</v>
      </c>
    </row>
    <row r="4072" spans="1:5" x14ac:dyDescent="0.25">
      <c r="A4072" t="s">
        <v>13932</v>
      </c>
      <c r="B4072" t="s">
        <v>74</v>
      </c>
      <c r="C4072" t="s">
        <v>154</v>
      </c>
      <c r="D4072" t="s">
        <v>9900</v>
      </c>
      <c r="E4072">
        <v>1</v>
      </c>
    </row>
    <row r="4073" spans="1:5" x14ac:dyDescent="0.25">
      <c r="A4073" t="s">
        <v>13933</v>
      </c>
      <c r="B4073" t="s">
        <v>74</v>
      </c>
      <c r="C4073" t="s">
        <v>154</v>
      </c>
      <c r="D4073" t="s">
        <v>9902</v>
      </c>
      <c r="E4073">
        <v>1</v>
      </c>
    </row>
    <row r="4074" spans="1:5" x14ac:dyDescent="0.25">
      <c r="A4074" t="s">
        <v>13934</v>
      </c>
      <c r="B4074" t="s">
        <v>74</v>
      </c>
      <c r="C4074" t="s">
        <v>154</v>
      </c>
      <c r="D4074" t="s">
        <v>9910</v>
      </c>
      <c r="E4074">
        <v>2</v>
      </c>
    </row>
    <row r="4075" spans="1:5" x14ac:dyDescent="0.25">
      <c r="A4075" t="s">
        <v>13935</v>
      </c>
      <c r="B4075" t="s">
        <v>74</v>
      </c>
      <c r="C4075" t="s">
        <v>154</v>
      </c>
      <c r="D4075" t="s">
        <v>9912</v>
      </c>
      <c r="E4075">
        <v>1</v>
      </c>
    </row>
    <row r="4076" spans="1:5" x14ac:dyDescent="0.25">
      <c r="A4076" t="s">
        <v>13936</v>
      </c>
      <c r="B4076" t="s">
        <v>74</v>
      </c>
      <c r="C4076" t="s">
        <v>154</v>
      </c>
      <c r="D4076" t="s">
        <v>9914</v>
      </c>
      <c r="E4076">
        <v>1</v>
      </c>
    </row>
    <row r="4077" spans="1:5" x14ac:dyDescent="0.25">
      <c r="A4077" t="s">
        <v>13937</v>
      </c>
      <c r="B4077" t="s">
        <v>74</v>
      </c>
      <c r="C4077" t="s">
        <v>154</v>
      </c>
      <c r="D4077" t="s">
        <v>9926</v>
      </c>
      <c r="E4077">
        <v>2</v>
      </c>
    </row>
    <row r="4078" spans="1:5" x14ac:dyDescent="0.25">
      <c r="A4078" t="s">
        <v>13938</v>
      </c>
      <c r="B4078" t="s">
        <v>74</v>
      </c>
      <c r="C4078" t="s">
        <v>155</v>
      </c>
      <c r="D4078" t="s">
        <v>9836</v>
      </c>
      <c r="E4078">
        <v>1</v>
      </c>
    </row>
    <row r="4079" spans="1:5" x14ac:dyDescent="0.25">
      <c r="A4079" t="s">
        <v>13939</v>
      </c>
      <c r="B4079" t="s">
        <v>74</v>
      </c>
      <c r="C4079" t="s">
        <v>155</v>
      </c>
      <c r="D4079" t="s">
        <v>9840</v>
      </c>
      <c r="E4079">
        <v>2</v>
      </c>
    </row>
    <row r="4080" spans="1:5" x14ac:dyDescent="0.25">
      <c r="A4080" t="s">
        <v>13940</v>
      </c>
      <c r="B4080" t="s">
        <v>74</v>
      </c>
      <c r="C4080" t="s">
        <v>155</v>
      </c>
      <c r="D4080" t="s">
        <v>9854</v>
      </c>
      <c r="E4080">
        <v>1</v>
      </c>
    </row>
    <row r="4081" spans="1:5" x14ac:dyDescent="0.25">
      <c r="A4081" t="s">
        <v>13941</v>
      </c>
      <c r="B4081" t="s">
        <v>74</v>
      </c>
      <c r="C4081" t="s">
        <v>155</v>
      </c>
      <c r="D4081" t="s">
        <v>9858</v>
      </c>
      <c r="E4081">
        <v>1</v>
      </c>
    </row>
    <row r="4082" spans="1:5" x14ac:dyDescent="0.25">
      <c r="A4082" t="s">
        <v>13942</v>
      </c>
      <c r="B4082" t="s">
        <v>74</v>
      </c>
      <c r="C4082" t="s">
        <v>155</v>
      </c>
      <c r="D4082" t="s">
        <v>9862</v>
      </c>
      <c r="E4082">
        <v>2</v>
      </c>
    </row>
    <row r="4083" spans="1:5" x14ac:dyDescent="0.25">
      <c r="A4083" t="s">
        <v>13943</v>
      </c>
      <c r="B4083" t="s">
        <v>74</v>
      </c>
      <c r="C4083" t="s">
        <v>155</v>
      </c>
      <c r="D4083" t="s">
        <v>9868</v>
      </c>
      <c r="E4083">
        <v>1</v>
      </c>
    </row>
    <row r="4084" spans="1:5" x14ac:dyDescent="0.25">
      <c r="A4084" t="s">
        <v>13944</v>
      </c>
      <c r="B4084" t="s">
        <v>74</v>
      </c>
      <c r="C4084" t="s">
        <v>155</v>
      </c>
      <c r="D4084" t="s">
        <v>9872</v>
      </c>
      <c r="E4084">
        <v>9</v>
      </c>
    </row>
    <row r="4085" spans="1:5" x14ac:dyDescent="0.25">
      <c r="A4085" t="s">
        <v>13945</v>
      </c>
      <c r="B4085" t="s">
        <v>74</v>
      </c>
      <c r="C4085" t="s">
        <v>155</v>
      </c>
      <c r="D4085" t="s">
        <v>9874</v>
      </c>
      <c r="E4085">
        <v>231</v>
      </c>
    </row>
    <row r="4086" spans="1:5" x14ac:dyDescent="0.25">
      <c r="A4086" t="s">
        <v>13946</v>
      </c>
      <c r="B4086" t="s">
        <v>74</v>
      </c>
      <c r="C4086" t="s">
        <v>155</v>
      </c>
      <c r="D4086" t="s">
        <v>9882</v>
      </c>
      <c r="E4086">
        <v>1</v>
      </c>
    </row>
    <row r="4087" spans="1:5" x14ac:dyDescent="0.25">
      <c r="A4087" t="s">
        <v>13947</v>
      </c>
      <c r="B4087" t="s">
        <v>74</v>
      </c>
      <c r="C4087" t="s">
        <v>155</v>
      </c>
      <c r="D4087" t="s">
        <v>9886</v>
      </c>
      <c r="E4087">
        <v>265</v>
      </c>
    </row>
    <row r="4088" spans="1:5" x14ac:dyDescent="0.25">
      <c r="A4088" t="s">
        <v>13948</v>
      </c>
      <c r="B4088" t="s">
        <v>74</v>
      </c>
      <c r="C4088" t="s">
        <v>155</v>
      </c>
      <c r="D4088" t="s">
        <v>9888</v>
      </c>
      <c r="E4088">
        <v>915</v>
      </c>
    </row>
    <row r="4089" spans="1:5" x14ac:dyDescent="0.25">
      <c r="A4089" t="s">
        <v>13949</v>
      </c>
      <c r="B4089" t="s">
        <v>74</v>
      </c>
      <c r="C4089" t="s">
        <v>155</v>
      </c>
      <c r="D4089" t="s">
        <v>9892</v>
      </c>
      <c r="E4089">
        <v>3</v>
      </c>
    </row>
    <row r="4090" spans="1:5" x14ac:dyDescent="0.25">
      <c r="A4090" t="s">
        <v>13950</v>
      </c>
      <c r="B4090" t="s">
        <v>74</v>
      </c>
      <c r="C4090" t="s">
        <v>155</v>
      </c>
      <c r="D4090" t="s">
        <v>9904</v>
      </c>
      <c r="E4090">
        <v>1</v>
      </c>
    </row>
    <row r="4091" spans="1:5" x14ac:dyDescent="0.25">
      <c r="A4091" t="s">
        <v>13951</v>
      </c>
      <c r="B4091" t="s">
        <v>74</v>
      </c>
      <c r="C4091" t="s">
        <v>155</v>
      </c>
      <c r="D4091" t="s">
        <v>9908</v>
      </c>
      <c r="E4091">
        <v>1</v>
      </c>
    </row>
    <row r="4092" spans="1:5" x14ac:dyDescent="0.25">
      <c r="A4092" t="s">
        <v>13952</v>
      </c>
      <c r="B4092" t="s">
        <v>74</v>
      </c>
      <c r="C4092" t="s">
        <v>155</v>
      </c>
      <c r="D4092" t="s">
        <v>9912</v>
      </c>
      <c r="E4092">
        <v>1</v>
      </c>
    </row>
    <row r="4093" spans="1:5" x14ac:dyDescent="0.25">
      <c r="A4093" t="s">
        <v>13953</v>
      </c>
      <c r="B4093" t="s">
        <v>74</v>
      </c>
      <c r="C4093" t="s">
        <v>155</v>
      </c>
      <c r="D4093" t="s">
        <v>9914</v>
      </c>
      <c r="E4093">
        <v>1</v>
      </c>
    </row>
    <row r="4094" spans="1:5" x14ac:dyDescent="0.25">
      <c r="A4094" t="s">
        <v>13954</v>
      </c>
      <c r="B4094" t="s">
        <v>74</v>
      </c>
      <c r="C4094" t="s">
        <v>155</v>
      </c>
      <c r="D4094" t="s">
        <v>9926</v>
      </c>
      <c r="E4094">
        <v>2</v>
      </c>
    </row>
    <row r="4095" spans="1:5" x14ac:dyDescent="0.25">
      <c r="A4095" t="s">
        <v>13955</v>
      </c>
      <c r="B4095" t="s">
        <v>74</v>
      </c>
      <c r="C4095" t="s">
        <v>156</v>
      </c>
      <c r="D4095" t="s">
        <v>9854</v>
      </c>
      <c r="E4095">
        <v>1</v>
      </c>
    </row>
    <row r="4096" spans="1:5" x14ac:dyDescent="0.25">
      <c r="A4096" t="s">
        <v>13956</v>
      </c>
      <c r="B4096" t="s">
        <v>74</v>
      </c>
      <c r="C4096" t="s">
        <v>156</v>
      </c>
      <c r="D4096" t="s">
        <v>9862</v>
      </c>
      <c r="E4096">
        <v>1</v>
      </c>
    </row>
    <row r="4097" spans="1:5" x14ac:dyDescent="0.25">
      <c r="A4097" t="s">
        <v>13957</v>
      </c>
      <c r="B4097" t="s">
        <v>74</v>
      </c>
      <c r="C4097" t="s">
        <v>156</v>
      </c>
      <c r="D4097" t="s">
        <v>9872</v>
      </c>
      <c r="E4097">
        <v>2</v>
      </c>
    </row>
    <row r="4098" spans="1:5" x14ac:dyDescent="0.25">
      <c r="A4098" t="s">
        <v>13958</v>
      </c>
      <c r="B4098" t="s">
        <v>74</v>
      </c>
      <c r="C4098" t="s">
        <v>156</v>
      </c>
      <c r="D4098" t="s">
        <v>9874</v>
      </c>
      <c r="E4098">
        <v>17</v>
      </c>
    </row>
    <row r="4099" spans="1:5" x14ac:dyDescent="0.25">
      <c r="A4099" t="s">
        <v>13959</v>
      </c>
      <c r="B4099" t="s">
        <v>74</v>
      </c>
      <c r="C4099" t="s">
        <v>156</v>
      </c>
      <c r="D4099" t="s">
        <v>9886</v>
      </c>
      <c r="E4099">
        <v>18</v>
      </c>
    </row>
    <row r="4100" spans="1:5" x14ac:dyDescent="0.25">
      <c r="A4100" t="s">
        <v>13960</v>
      </c>
      <c r="B4100" t="s">
        <v>74</v>
      </c>
      <c r="C4100" t="s">
        <v>156</v>
      </c>
      <c r="D4100" t="s">
        <v>9888</v>
      </c>
      <c r="E4100">
        <v>70</v>
      </c>
    </row>
    <row r="4101" spans="1:5" x14ac:dyDescent="0.25">
      <c r="A4101" t="s">
        <v>13961</v>
      </c>
      <c r="B4101" t="s">
        <v>74</v>
      </c>
      <c r="C4101" t="s">
        <v>156</v>
      </c>
      <c r="D4101" t="s">
        <v>9894</v>
      </c>
      <c r="E4101">
        <v>1</v>
      </c>
    </row>
    <row r="4102" spans="1:5" x14ac:dyDescent="0.25">
      <c r="A4102" t="s">
        <v>13962</v>
      </c>
      <c r="B4102" t="s">
        <v>74</v>
      </c>
      <c r="C4102" t="s">
        <v>156</v>
      </c>
      <c r="D4102" t="s">
        <v>9914</v>
      </c>
      <c r="E4102">
        <v>1</v>
      </c>
    </row>
    <row r="4103" spans="1:5" x14ac:dyDescent="0.25">
      <c r="A4103" t="s">
        <v>13963</v>
      </c>
      <c r="B4103" t="s">
        <v>74</v>
      </c>
      <c r="C4103" t="s">
        <v>156</v>
      </c>
      <c r="D4103" t="s">
        <v>9926</v>
      </c>
      <c r="E4103">
        <v>1</v>
      </c>
    </row>
    <row r="4104" spans="1:5" x14ac:dyDescent="0.25">
      <c r="A4104" t="s">
        <v>13964</v>
      </c>
      <c r="B4104" t="s">
        <v>74</v>
      </c>
      <c r="C4104" t="s">
        <v>157</v>
      </c>
      <c r="D4104" t="s">
        <v>9840</v>
      </c>
      <c r="E4104">
        <v>1</v>
      </c>
    </row>
    <row r="4105" spans="1:5" x14ac:dyDescent="0.25">
      <c r="A4105" t="s">
        <v>13965</v>
      </c>
      <c r="B4105" t="s">
        <v>74</v>
      </c>
      <c r="C4105" t="s">
        <v>157</v>
      </c>
      <c r="D4105" t="s">
        <v>9844</v>
      </c>
      <c r="E4105">
        <v>1</v>
      </c>
    </row>
    <row r="4106" spans="1:5" x14ac:dyDescent="0.25">
      <c r="A4106" t="s">
        <v>13966</v>
      </c>
      <c r="B4106" t="s">
        <v>74</v>
      </c>
      <c r="C4106" t="s">
        <v>157</v>
      </c>
      <c r="D4106" t="s">
        <v>9872</v>
      </c>
      <c r="E4106">
        <v>2</v>
      </c>
    </row>
    <row r="4107" spans="1:5" x14ac:dyDescent="0.25">
      <c r="A4107" t="s">
        <v>13967</v>
      </c>
      <c r="B4107" t="s">
        <v>74</v>
      </c>
      <c r="C4107" t="s">
        <v>157</v>
      </c>
      <c r="D4107" t="s">
        <v>9874</v>
      </c>
      <c r="E4107">
        <v>54</v>
      </c>
    </row>
    <row r="4108" spans="1:5" x14ac:dyDescent="0.25">
      <c r="A4108" t="s">
        <v>13968</v>
      </c>
      <c r="B4108" t="s">
        <v>74</v>
      </c>
      <c r="C4108" t="s">
        <v>157</v>
      </c>
      <c r="D4108" t="s">
        <v>9886</v>
      </c>
      <c r="E4108">
        <v>56</v>
      </c>
    </row>
    <row r="4109" spans="1:5" x14ac:dyDescent="0.25">
      <c r="A4109" t="s">
        <v>13969</v>
      </c>
      <c r="B4109" t="s">
        <v>74</v>
      </c>
      <c r="C4109" t="s">
        <v>157</v>
      </c>
      <c r="D4109" t="s">
        <v>9888</v>
      </c>
      <c r="E4109">
        <v>159</v>
      </c>
    </row>
    <row r="4110" spans="1:5" x14ac:dyDescent="0.25">
      <c r="A4110" t="s">
        <v>13970</v>
      </c>
      <c r="B4110" t="s">
        <v>74</v>
      </c>
      <c r="C4110" t="s">
        <v>158</v>
      </c>
      <c r="D4110" t="s">
        <v>9836</v>
      </c>
      <c r="E4110">
        <v>1</v>
      </c>
    </row>
    <row r="4111" spans="1:5" x14ac:dyDescent="0.25">
      <c r="A4111" t="s">
        <v>13971</v>
      </c>
      <c r="B4111" t="s">
        <v>74</v>
      </c>
      <c r="C4111" t="s">
        <v>158</v>
      </c>
      <c r="D4111" t="s">
        <v>9838</v>
      </c>
      <c r="E4111">
        <v>1</v>
      </c>
    </row>
    <row r="4112" spans="1:5" x14ac:dyDescent="0.25">
      <c r="A4112" t="s">
        <v>13972</v>
      </c>
      <c r="B4112" t="s">
        <v>74</v>
      </c>
      <c r="C4112" t="s">
        <v>158</v>
      </c>
      <c r="D4112" t="s">
        <v>9840</v>
      </c>
      <c r="E4112">
        <v>1</v>
      </c>
    </row>
    <row r="4113" spans="1:5" x14ac:dyDescent="0.25">
      <c r="A4113" t="s">
        <v>13973</v>
      </c>
      <c r="B4113" t="s">
        <v>74</v>
      </c>
      <c r="C4113" t="s">
        <v>158</v>
      </c>
      <c r="D4113" t="s">
        <v>9854</v>
      </c>
      <c r="E4113">
        <v>2</v>
      </c>
    </row>
    <row r="4114" spans="1:5" x14ac:dyDescent="0.25">
      <c r="A4114" t="s">
        <v>13974</v>
      </c>
      <c r="B4114" t="s">
        <v>74</v>
      </c>
      <c r="C4114" t="s">
        <v>158</v>
      </c>
      <c r="D4114" t="s">
        <v>9858</v>
      </c>
      <c r="E4114">
        <v>1</v>
      </c>
    </row>
    <row r="4115" spans="1:5" x14ac:dyDescent="0.25">
      <c r="A4115" t="s">
        <v>13975</v>
      </c>
      <c r="B4115" t="s">
        <v>74</v>
      </c>
      <c r="C4115" t="s">
        <v>158</v>
      </c>
      <c r="D4115" t="s">
        <v>9872</v>
      </c>
      <c r="E4115">
        <v>4</v>
      </c>
    </row>
    <row r="4116" spans="1:5" x14ac:dyDescent="0.25">
      <c r="A4116" t="s">
        <v>13976</v>
      </c>
      <c r="B4116" t="s">
        <v>74</v>
      </c>
      <c r="C4116" t="s">
        <v>158</v>
      </c>
      <c r="D4116" t="s">
        <v>9874</v>
      </c>
      <c r="E4116">
        <v>79</v>
      </c>
    </row>
    <row r="4117" spans="1:5" x14ac:dyDescent="0.25">
      <c r="A4117" t="s">
        <v>13977</v>
      </c>
      <c r="B4117" t="s">
        <v>74</v>
      </c>
      <c r="C4117" t="s">
        <v>158</v>
      </c>
      <c r="D4117" t="s">
        <v>9884</v>
      </c>
      <c r="E4117">
        <v>1</v>
      </c>
    </row>
    <row r="4118" spans="1:5" x14ac:dyDescent="0.25">
      <c r="A4118" t="s">
        <v>13978</v>
      </c>
      <c r="B4118" t="s">
        <v>74</v>
      </c>
      <c r="C4118" t="s">
        <v>158</v>
      </c>
      <c r="D4118" t="s">
        <v>9886</v>
      </c>
      <c r="E4118">
        <v>82</v>
      </c>
    </row>
    <row r="4119" spans="1:5" x14ac:dyDescent="0.25">
      <c r="A4119" t="s">
        <v>13979</v>
      </c>
      <c r="B4119" t="s">
        <v>74</v>
      </c>
      <c r="C4119" t="s">
        <v>158</v>
      </c>
      <c r="D4119" t="s">
        <v>9888</v>
      </c>
      <c r="E4119">
        <v>239</v>
      </c>
    </row>
    <row r="4120" spans="1:5" x14ac:dyDescent="0.25">
      <c r="A4120" t="s">
        <v>13980</v>
      </c>
      <c r="B4120" t="s">
        <v>74</v>
      </c>
      <c r="C4120" t="s">
        <v>158</v>
      </c>
      <c r="D4120" t="s">
        <v>9892</v>
      </c>
      <c r="E4120">
        <v>2</v>
      </c>
    </row>
    <row r="4121" spans="1:5" x14ac:dyDescent="0.25">
      <c r="A4121" t="s">
        <v>13981</v>
      </c>
      <c r="B4121" t="s">
        <v>74</v>
      </c>
      <c r="C4121" t="s">
        <v>158</v>
      </c>
      <c r="D4121" t="s">
        <v>9910</v>
      </c>
      <c r="E4121">
        <v>1</v>
      </c>
    </row>
    <row r="4122" spans="1:5" x14ac:dyDescent="0.25">
      <c r="A4122" t="s">
        <v>13982</v>
      </c>
      <c r="B4122" t="s">
        <v>74</v>
      </c>
      <c r="C4122" t="s">
        <v>158</v>
      </c>
      <c r="D4122" t="s">
        <v>9912</v>
      </c>
      <c r="E4122">
        <v>1</v>
      </c>
    </row>
    <row r="4123" spans="1:5" x14ac:dyDescent="0.25">
      <c r="A4123" t="s">
        <v>13983</v>
      </c>
      <c r="B4123" t="s">
        <v>74</v>
      </c>
      <c r="C4123" t="s">
        <v>158</v>
      </c>
      <c r="D4123" t="s">
        <v>9916</v>
      </c>
      <c r="E4123">
        <v>1</v>
      </c>
    </row>
    <row r="4124" spans="1:5" x14ac:dyDescent="0.25">
      <c r="A4124" t="s">
        <v>13984</v>
      </c>
      <c r="B4124" t="s">
        <v>74</v>
      </c>
      <c r="C4124" t="s">
        <v>159</v>
      </c>
      <c r="D4124" t="s">
        <v>9836</v>
      </c>
      <c r="E4124">
        <v>1</v>
      </c>
    </row>
    <row r="4125" spans="1:5" x14ac:dyDescent="0.25">
      <c r="A4125" t="s">
        <v>13985</v>
      </c>
      <c r="B4125" t="s">
        <v>74</v>
      </c>
      <c r="C4125" t="s">
        <v>159</v>
      </c>
      <c r="D4125" t="s">
        <v>9840</v>
      </c>
      <c r="E4125">
        <v>1</v>
      </c>
    </row>
    <row r="4126" spans="1:5" x14ac:dyDescent="0.25">
      <c r="A4126" t="s">
        <v>13986</v>
      </c>
      <c r="B4126" t="s">
        <v>74</v>
      </c>
      <c r="C4126" t="s">
        <v>159</v>
      </c>
      <c r="D4126" t="s">
        <v>9854</v>
      </c>
      <c r="E4126">
        <v>1</v>
      </c>
    </row>
    <row r="4127" spans="1:5" x14ac:dyDescent="0.25">
      <c r="A4127" t="s">
        <v>13987</v>
      </c>
      <c r="B4127" t="s">
        <v>74</v>
      </c>
      <c r="C4127" t="s">
        <v>159</v>
      </c>
      <c r="D4127" t="s">
        <v>9872</v>
      </c>
      <c r="E4127">
        <v>3</v>
      </c>
    </row>
    <row r="4128" spans="1:5" x14ac:dyDescent="0.25">
      <c r="A4128" t="s">
        <v>13988</v>
      </c>
      <c r="B4128" t="s">
        <v>74</v>
      </c>
      <c r="C4128" t="s">
        <v>159</v>
      </c>
      <c r="D4128" t="s">
        <v>9874</v>
      </c>
      <c r="E4128">
        <v>27</v>
      </c>
    </row>
    <row r="4129" spans="1:5" x14ac:dyDescent="0.25">
      <c r="A4129" t="s">
        <v>13989</v>
      </c>
      <c r="B4129" t="s">
        <v>74</v>
      </c>
      <c r="C4129" t="s">
        <v>159</v>
      </c>
      <c r="D4129" t="s">
        <v>9878</v>
      </c>
      <c r="E4129">
        <v>1</v>
      </c>
    </row>
    <row r="4130" spans="1:5" x14ac:dyDescent="0.25">
      <c r="A4130" t="s">
        <v>13990</v>
      </c>
      <c r="B4130" t="s">
        <v>74</v>
      </c>
      <c r="C4130" t="s">
        <v>159</v>
      </c>
      <c r="D4130" t="s">
        <v>9886</v>
      </c>
      <c r="E4130">
        <v>27</v>
      </c>
    </row>
    <row r="4131" spans="1:5" x14ac:dyDescent="0.25">
      <c r="A4131" t="s">
        <v>13991</v>
      </c>
      <c r="B4131" t="s">
        <v>74</v>
      </c>
      <c r="C4131" t="s">
        <v>159</v>
      </c>
      <c r="D4131" t="s">
        <v>9888</v>
      </c>
      <c r="E4131">
        <v>69</v>
      </c>
    </row>
    <row r="4132" spans="1:5" x14ac:dyDescent="0.25">
      <c r="A4132" t="s">
        <v>13992</v>
      </c>
      <c r="B4132" t="s">
        <v>74</v>
      </c>
      <c r="C4132" t="s">
        <v>159</v>
      </c>
      <c r="D4132" t="s">
        <v>9910</v>
      </c>
      <c r="E4132">
        <v>1</v>
      </c>
    </row>
    <row r="4133" spans="1:5" x14ac:dyDescent="0.25">
      <c r="A4133" t="s">
        <v>13993</v>
      </c>
      <c r="B4133" t="s">
        <v>74</v>
      </c>
      <c r="C4133" t="s">
        <v>159</v>
      </c>
      <c r="D4133" t="s">
        <v>9914</v>
      </c>
      <c r="E4133">
        <v>2</v>
      </c>
    </row>
    <row r="4134" spans="1:5" x14ac:dyDescent="0.25">
      <c r="A4134" t="s">
        <v>13994</v>
      </c>
      <c r="B4134" t="s">
        <v>74</v>
      </c>
      <c r="C4134" t="s">
        <v>160</v>
      </c>
      <c r="D4134" t="s">
        <v>9840</v>
      </c>
      <c r="E4134">
        <v>1</v>
      </c>
    </row>
    <row r="4135" spans="1:5" x14ac:dyDescent="0.25">
      <c r="A4135" t="s">
        <v>13995</v>
      </c>
      <c r="B4135" t="s">
        <v>74</v>
      </c>
      <c r="C4135" t="s">
        <v>160</v>
      </c>
      <c r="D4135" t="s">
        <v>9858</v>
      </c>
      <c r="E4135">
        <v>1</v>
      </c>
    </row>
    <row r="4136" spans="1:5" x14ac:dyDescent="0.25">
      <c r="A4136" t="s">
        <v>13996</v>
      </c>
      <c r="B4136" t="s">
        <v>74</v>
      </c>
      <c r="C4136" t="s">
        <v>160</v>
      </c>
      <c r="D4136" t="s">
        <v>9862</v>
      </c>
      <c r="E4136">
        <v>1</v>
      </c>
    </row>
    <row r="4137" spans="1:5" x14ac:dyDescent="0.25">
      <c r="A4137" t="s">
        <v>13997</v>
      </c>
      <c r="B4137" t="s">
        <v>74</v>
      </c>
      <c r="C4137" t="s">
        <v>160</v>
      </c>
      <c r="D4137" t="s">
        <v>9872</v>
      </c>
      <c r="E4137">
        <v>3</v>
      </c>
    </row>
    <row r="4138" spans="1:5" x14ac:dyDescent="0.25">
      <c r="A4138" t="s">
        <v>13998</v>
      </c>
      <c r="B4138" t="s">
        <v>74</v>
      </c>
      <c r="C4138" t="s">
        <v>160</v>
      </c>
      <c r="D4138" t="s">
        <v>9874</v>
      </c>
      <c r="E4138">
        <v>52</v>
      </c>
    </row>
    <row r="4139" spans="1:5" x14ac:dyDescent="0.25">
      <c r="A4139" t="s">
        <v>13999</v>
      </c>
      <c r="B4139" t="s">
        <v>74</v>
      </c>
      <c r="C4139" t="s">
        <v>160</v>
      </c>
      <c r="D4139" t="s">
        <v>9878</v>
      </c>
      <c r="E4139">
        <v>1</v>
      </c>
    </row>
    <row r="4140" spans="1:5" x14ac:dyDescent="0.25">
      <c r="A4140" t="s">
        <v>14000</v>
      </c>
      <c r="B4140" t="s">
        <v>74</v>
      </c>
      <c r="C4140" t="s">
        <v>160</v>
      </c>
      <c r="D4140" t="s">
        <v>9884</v>
      </c>
      <c r="E4140">
        <v>1</v>
      </c>
    </row>
    <row r="4141" spans="1:5" x14ac:dyDescent="0.25">
      <c r="A4141" t="s">
        <v>14001</v>
      </c>
      <c r="B4141" t="s">
        <v>74</v>
      </c>
      <c r="C4141" t="s">
        <v>160</v>
      </c>
      <c r="D4141" t="s">
        <v>9886</v>
      </c>
      <c r="E4141">
        <v>56</v>
      </c>
    </row>
    <row r="4142" spans="1:5" x14ac:dyDescent="0.25">
      <c r="A4142" t="s">
        <v>14002</v>
      </c>
      <c r="B4142" t="s">
        <v>74</v>
      </c>
      <c r="C4142" t="s">
        <v>160</v>
      </c>
      <c r="D4142" t="s">
        <v>9888</v>
      </c>
      <c r="E4142">
        <v>206</v>
      </c>
    </row>
    <row r="4143" spans="1:5" x14ac:dyDescent="0.25">
      <c r="A4143" t="s">
        <v>14003</v>
      </c>
      <c r="B4143" t="s">
        <v>74</v>
      </c>
      <c r="C4143" t="s">
        <v>160</v>
      </c>
      <c r="D4143" t="s">
        <v>9892</v>
      </c>
      <c r="E4143">
        <v>1</v>
      </c>
    </row>
    <row r="4144" spans="1:5" x14ac:dyDescent="0.25">
      <c r="A4144" t="s">
        <v>14004</v>
      </c>
      <c r="B4144" t="s">
        <v>74</v>
      </c>
      <c r="C4144" t="s">
        <v>160</v>
      </c>
      <c r="D4144" t="s">
        <v>9904</v>
      </c>
      <c r="E4144">
        <v>1</v>
      </c>
    </row>
    <row r="4145" spans="1:5" x14ac:dyDescent="0.25">
      <c r="A4145" t="s">
        <v>14005</v>
      </c>
      <c r="B4145" t="s">
        <v>74</v>
      </c>
      <c r="C4145" t="s">
        <v>160</v>
      </c>
      <c r="D4145" t="s">
        <v>9910</v>
      </c>
      <c r="E4145">
        <v>1</v>
      </c>
    </row>
    <row r="4146" spans="1:5" x14ac:dyDescent="0.25">
      <c r="A4146" t="s">
        <v>14006</v>
      </c>
      <c r="B4146" t="s">
        <v>74</v>
      </c>
      <c r="C4146" t="s">
        <v>160</v>
      </c>
      <c r="D4146" t="s">
        <v>9914</v>
      </c>
      <c r="E4146">
        <v>1</v>
      </c>
    </row>
    <row r="4147" spans="1:5" x14ac:dyDescent="0.25">
      <c r="A4147" t="s">
        <v>14007</v>
      </c>
      <c r="B4147" t="s">
        <v>74</v>
      </c>
      <c r="C4147" t="s">
        <v>160</v>
      </c>
      <c r="D4147" t="s">
        <v>9926</v>
      </c>
      <c r="E4147">
        <v>1</v>
      </c>
    </row>
    <row r="4148" spans="1:5" x14ac:dyDescent="0.25">
      <c r="A4148" t="s">
        <v>14008</v>
      </c>
      <c r="B4148" t="s">
        <v>74</v>
      </c>
      <c r="C4148" t="s">
        <v>161</v>
      </c>
      <c r="D4148" t="s">
        <v>9846</v>
      </c>
      <c r="E4148">
        <v>1</v>
      </c>
    </row>
    <row r="4149" spans="1:5" x14ac:dyDescent="0.25">
      <c r="A4149" t="s">
        <v>14009</v>
      </c>
      <c r="B4149" t="s">
        <v>74</v>
      </c>
      <c r="C4149" t="s">
        <v>161</v>
      </c>
      <c r="D4149" t="s">
        <v>9850</v>
      </c>
      <c r="E4149">
        <v>1</v>
      </c>
    </row>
    <row r="4150" spans="1:5" x14ac:dyDescent="0.25">
      <c r="A4150" t="s">
        <v>14010</v>
      </c>
      <c r="B4150" t="s">
        <v>74</v>
      </c>
      <c r="C4150" t="s">
        <v>161</v>
      </c>
      <c r="D4150" t="s">
        <v>9858</v>
      </c>
      <c r="E4150">
        <v>1</v>
      </c>
    </row>
    <row r="4151" spans="1:5" x14ac:dyDescent="0.25">
      <c r="A4151" t="s">
        <v>14011</v>
      </c>
      <c r="B4151" t="s">
        <v>74</v>
      </c>
      <c r="C4151" t="s">
        <v>161</v>
      </c>
      <c r="D4151" t="s">
        <v>9862</v>
      </c>
      <c r="E4151">
        <v>1</v>
      </c>
    </row>
    <row r="4152" spans="1:5" x14ac:dyDescent="0.25">
      <c r="A4152" t="s">
        <v>14012</v>
      </c>
      <c r="B4152" t="s">
        <v>74</v>
      </c>
      <c r="C4152" t="s">
        <v>161</v>
      </c>
      <c r="D4152" t="s">
        <v>9868</v>
      </c>
      <c r="E4152">
        <v>1</v>
      </c>
    </row>
    <row r="4153" spans="1:5" x14ac:dyDescent="0.25">
      <c r="A4153" t="s">
        <v>14013</v>
      </c>
      <c r="B4153" t="s">
        <v>74</v>
      </c>
      <c r="C4153" t="s">
        <v>161</v>
      </c>
      <c r="D4153" t="s">
        <v>9872</v>
      </c>
      <c r="E4153">
        <v>8</v>
      </c>
    </row>
    <row r="4154" spans="1:5" x14ac:dyDescent="0.25">
      <c r="A4154" t="s">
        <v>14014</v>
      </c>
      <c r="B4154" t="s">
        <v>74</v>
      </c>
      <c r="C4154" t="s">
        <v>161</v>
      </c>
      <c r="D4154" t="s">
        <v>9874</v>
      </c>
      <c r="E4154">
        <v>197</v>
      </c>
    </row>
    <row r="4155" spans="1:5" x14ac:dyDescent="0.25">
      <c r="A4155" t="s">
        <v>14015</v>
      </c>
      <c r="B4155" t="s">
        <v>74</v>
      </c>
      <c r="C4155" t="s">
        <v>161</v>
      </c>
      <c r="D4155" t="s">
        <v>9884</v>
      </c>
      <c r="E4155">
        <v>1</v>
      </c>
    </row>
    <row r="4156" spans="1:5" x14ac:dyDescent="0.25">
      <c r="A4156" t="s">
        <v>14016</v>
      </c>
      <c r="B4156" t="s">
        <v>74</v>
      </c>
      <c r="C4156" t="s">
        <v>161</v>
      </c>
      <c r="D4156" t="s">
        <v>9886</v>
      </c>
      <c r="E4156">
        <v>212</v>
      </c>
    </row>
    <row r="4157" spans="1:5" x14ac:dyDescent="0.25">
      <c r="A4157" t="s">
        <v>14017</v>
      </c>
      <c r="B4157" t="s">
        <v>74</v>
      </c>
      <c r="C4157" t="s">
        <v>161</v>
      </c>
      <c r="D4157" t="s">
        <v>9888</v>
      </c>
      <c r="E4157">
        <v>610</v>
      </c>
    </row>
    <row r="4158" spans="1:5" x14ac:dyDescent="0.25">
      <c r="A4158" t="s">
        <v>14018</v>
      </c>
      <c r="B4158" t="s">
        <v>74</v>
      </c>
      <c r="C4158" t="s">
        <v>161</v>
      </c>
      <c r="D4158" t="s">
        <v>9892</v>
      </c>
      <c r="E4158">
        <v>1</v>
      </c>
    </row>
    <row r="4159" spans="1:5" x14ac:dyDescent="0.25">
      <c r="A4159" t="s">
        <v>14019</v>
      </c>
      <c r="B4159" t="s">
        <v>74</v>
      </c>
      <c r="C4159" t="s">
        <v>161</v>
      </c>
      <c r="D4159" t="s">
        <v>9902</v>
      </c>
      <c r="E4159">
        <v>1</v>
      </c>
    </row>
    <row r="4160" spans="1:5" x14ac:dyDescent="0.25">
      <c r="A4160" t="s">
        <v>14020</v>
      </c>
      <c r="B4160" t="s">
        <v>74</v>
      </c>
      <c r="C4160" t="s">
        <v>161</v>
      </c>
      <c r="D4160" t="s">
        <v>9908</v>
      </c>
      <c r="E4160">
        <v>1</v>
      </c>
    </row>
    <row r="4161" spans="1:5" x14ac:dyDescent="0.25">
      <c r="A4161" t="s">
        <v>14021</v>
      </c>
      <c r="B4161" t="s">
        <v>74</v>
      </c>
      <c r="C4161" t="s">
        <v>161</v>
      </c>
      <c r="D4161" t="s">
        <v>9910</v>
      </c>
      <c r="E4161">
        <v>2</v>
      </c>
    </row>
    <row r="4162" spans="1:5" x14ac:dyDescent="0.25">
      <c r="A4162" t="s">
        <v>14022</v>
      </c>
      <c r="B4162" t="s">
        <v>74</v>
      </c>
      <c r="C4162" t="s">
        <v>161</v>
      </c>
      <c r="D4162" t="s">
        <v>9914</v>
      </c>
      <c r="E4162">
        <v>1</v>
      </c>
    </row>
    <row r="4163" spans="1:5" x14ac:dyDescent="0.25">
      <c r="A4163" t="s">
        <v>14023</v>
      </c>
      <c r="B4163" t="s">
        <v>74</v>
      </c>
      <c r="C4163" t="s">
        <v>161</v>
      </c>
      <c r="D4163" t="s">
        <v>9926</v>
      </c>
      <c r="E4163">
        <v>1</v>
      </c>
    </row>
    <row r="4164" spans="1:5" x14ac:dyDescent="0.25">
      <c r="A4164" t="s">
        <v>14024</v>
      </c>
      <c r="B4164" t="s">
        <v>74</v>
      </c>
      <c r="C4164" t="s">
        <v>162</v>
      </c>
      <c r="D4164" t="s">
        <v>9836</v>
      </c>
      <c r="E4164">
        <v>1</v>
      </c>
    </row>
    <row r="4165" spans="1:5" x14ac:dyDescent="0.25">
      <c r="A4165" t="s">
        <v>14025</v>
      </c>
      <c r="B4165" t="s">
        <v>74</v>
      </c>
      <c r="C4165" t="s">
        <v>162</v>
      </c>
      <c r="D4165" t="s">
        <v>9840</v>
      </c>
      <c r="E4165">
        <v>6</v>
      </c>
    </row>
    <row r="4166" spans="1:5" x14ac:dyDescent="0.25">
      <c r="A4166" t="s">
        <v>14026</v>
      </c>
      <c r="B4166" t="s">
        <v>74</v>
      </c>
      <c r="C4166" t="s">
        <v>162</v>
      </c>
      <c r="D4166" t="s">
        <v>9844</v>
      </c>
      <c r="E4166">
        <v>1</v>
      </c>
    </row>
    <row r="4167" spans="1:5" x14ac:dyDescent="0.25">
      <c r="A4167" t="s">
        <v>14027</v>
      </c>
      <c r="B4167" t="s">
        <v>74</v>
      </c>
      <c r="C4167" t="s">
        <v>162</v>
      </c>
      <c r="D4167" t="s">
        <v>9848</v>
      </c>
      <c r="E4167">
        <v>1</v>
      </c>
    </row>
    <row r="4168" spans="1:5" x14ac:dyDescent="0.25">
      <c r="A4168" t="s">
        <v>14028</v>
      </c>
      <c r="B4168" t="s">
        <v>74</v>
      </c>
      <c r="C4168" t="s">
        <v>162</v>
      </c>
      <c r="D4168" t="s">
        <v>9850</v>
      </c>
      <c r="E4168">
        <v>2</v>
      </c>
    </row>
    <row r="4169" spans="1:5" x14ac:dyDescent="0.25">
      <c r="A4169" t="s">
        <v>14029</v>
      </c>
      <c r="B4169" t="s">
        <v>74</v>
      </c>
      <c r="C4169" t="s">
        <v>162</v>
      </c>
      <c r="D4169" t="s">
        <v>9854</v>
      </c>
      <c r="E4169">
        <v>4</v>
      </c>
    </row>
    <row r="4170" spans="1:5" x14ac:dyDescent="0.25">
      <c r="A4170" t="s">
        <v>14030</v>
      </c>
      <c r="B4170" t="s">
        <v>74</v>
      </c>
      <c r="C4170" t="s">
        <v>162</v>
      </c>
      <c r="D4170" t="s">
        <v>9858</v>
      </c>
      <c r="E4170">
        <v>2</v>
      </c>
    </row>
    <row r="4171" spans="1:5" x14ac:dyDescent="0.25">
      <c r="A4171" t="s">
        <v>14031</v>
      </c>
      <c r="B4171" t="s">
        <v>74</v>
      </c>
      <c r="C4171" t="s">
        <v>162</v>
      </c>
      <c r="D4171" t="s">
        <v>9860</v>
      </c>
      <c r="E4171">
        <v>3</v>
      </c>
    </row>
    <row r="4172" spans="1:5" x14ac:dyDescent="0.25">
      <c r="A4172" t="s">
        <v>14032</v>
      </c>
      <c r="B4172" t="s">
        <v>74</v>
      </c>
      <c r="C4172" t="s">
        <v>162</v>
      </c>
      <c r="D4172" t="s">
        <v>9862</v>
      </c>
      <c r="E4172">
        <v>3</v>
      </c>
    </row>
    <row r="4173" spans="1:5" x14ac:dyDescent="0.25">
      <c r="A4173" t="s">
        <v>14033</v>
      </c>
      <c r="B4173" t="s">
        <v>74</v>
      </c>
      <c r="C4173" t="s">
        <v>162</v>
      </c>
      <c r="D4173" t="s">
        <v>9866</v>
      </c>
      <c r="E4173">
        <v>2</v>
      </c>
    </row>
    <row r="4174" spans="1:5" x14ac:dyDescent="0.25">
      <c r="A4174" t="s">
        <v>14034</v>
      </c>
      <c r="B4174" t="s">
        <v>74</v>
      </c>
      <c r="C4174" t="s">
        <v>162</v>
      </c>
      <c r="D4174" t="s">
        <v>9868</v>
      </c>
      <c r="E4174">
        <v>1</v>
      </c>
    </row>
    <row r="4175" spans="1:5" x14ac:dyDescent="0.25">
      <c r="A4175" t="s">
        <v>14035</v>
      </c>
      <c r="B4175" t="s">
        <v>74</v>
      </c>
      <c r="C4175" t="s">
        <v>162</v>
      </c>
      <c r="D4175" t="s">
        <v>9870</v>
      </c>
      <c r="E4175">
        <v>1</v>
      </c>
    </row>
    <row r="4176" spans="1:5" x14ac:dyDescent="0.25">
      <c r="A4176" t="s">
        <v>14036</v>
      </c>
      <c r="B4176" t="s">
        <v>74</v>
      </c>
      <c r="C4176" t="s">
        <v>162</v>
      </c>
      <c r="D4176" t="s">
        <v>9872</v>
      </c>
      <c r="E4176">
        <v>14</v>
      </c>
    </row>
    <row r="4177" spans="1:5" x14ac:dyDescent="0.25">
      <c r="A4177" t="s">
        <v>14037</v>
      </c>
      <c r="B4177" t="s">
        <v>74</v>
      </c>
      <c r="C4177" t="s">
        <v>162</v>
      </c>
      <c r="D4177" t="s">
        <v>9874</v>
      </c>
      <c r="E4177">
        <v>202</v>
      </c>
    </row>
    <row r="4178" spans="1:5" x14ac:dyDescent="0.25">
      <c r="A4178" t="s">
        <v>14038</v>
      </c>
      <c r="B4178" t="s">
        <v>74</v>
      </c>
      <c r="C4178" t="s">
        <v>162</v>
      </c>
      <c r="D4178" t="s">
        <v>9878</v>
      </c>
      <c r="E4178">
        <v>1</v>
      </c>
    </row>
    <row r="4179" spans="1:5" x14ac:dyDescent="0.25">
      <c r="A4179" t="s">
        <v>14039</v>
      </c>
      <c r="B4179" t="s">
        <v>74</v>
      </c>
      <c r="C4179" t="s">
        <v>162</v>
      </c>
      <c r="D4179" t="s">
        <v>9880</v>
      </c>
      <c r="E4179">
        <v>2</v>
      </c>
    </row>
    <row r="4180" spans="1:5" x14ac:dyDescent="0.25">
      <c r="A4180" t="s">
        <v>14040</v>
      </c>
      <c r="B4180" t="s">
        <v>74</v>
      </c>
      <c r="C4180" t="s">
        <v>162</v>
      </c>
      <c r="D4180" t="s">
        <v>9884</v>
      </c>
      <c r="E4180">
        <v>3</v>
      </c>
    </row>
    <row r="4181" spans="1:5" x14ac:dyDescent="0.25">
      <c r="A4181" t="s">
        <v>14041</v>
      </c>
      <c r="B4181" t="s">
        <v>74</v>
      </c>
      <c r="C4181" t="s">
        <v>162</v>
      </c>
      <c r="D4181" t="s">
        <v>9886</v>
      </c>
      <c r="E4181">
        <v>218</v>
      </c>
    </row>
    <row r="4182" spans="1:5" x14ac:dyDescent="0.25">
      <c r="A4182" t="s">
        <v>14042</v>
      </c>
      <c r="B4182" t="s">
        <v>74</v>
      </c>
      <c r="C4182" t="s">
        <v>162</v>
      </c>
      <c r="D4182" t="s">
        <v>9888</v>
      </c>
      <c r="E4182">
        <v>658</v>
      </c>
    </row>
    <row r="4183" spans="1:5" x14ac:dyDescent="0.25">
      <c r="A4183" t="s">
        <v>14043</v>
      </c>
      <c r="B4183" t="s">
        <v>74</v>
      </c>
      <c r="C4183" t="s">
        <v>162</v>
      </c>
      <c r="D4183" t="s">
        <v>9890</v>
      </c>
      <c r="E4183">
        <v>1</v>
      </c>
    </row>
    <row r="4184" spans="1:5" x14ac:dyDescent="0.25">
      <c r="A4184" t="s">
        <v>14044</v>
      </c>
      <c r="B4184" t="s">
        <v>74</v>
      </c>
      <c r="C4184" t="s">
        <v>162</v>
      </c>
      <c r="D4184" t="s">
        <v>9892</v>
      </c>
      <c r="E4184">
        <v>4</v>
      </c>
    </row>
    <row r="4185" spans="1:5" x14ac:dyDescent="0.25">
      <c r="A4185" t="s">
        <v>14045</v>
      </c>
      <c r="B4185" t="s">
        <v>74</v>
      </c>
      <c r="C4185" t="s">
        <v>162</v>
      </c>
      <c r="D4185" t="s">
        <v>9894</v>
      </c>
      <c r="E4185">
        <v>3</v>
      </c>
    </row>
    <row r="4186" spans="1:5" x14ac:dyDescent="0.25">
      <c r="A4186" t="s">
        <v>14046</v>
      </c>
      <c r="B4186" t="s">
        <v>74</v>
      </c>
      <c r="C4186" t="s">
        <v>162</v>
      </c>
      <c r="D4186" t="s">
        <v>9902</v>
      </c>
      <c r="E4186">
        <v>2</v>
      </c>
    </row>
    <row r="4187" spans="1:5" x14ac:dyDescent="0.25">
      <c r="A4187" t="s">
        <v>14047</v>
      </c>
      <c r="B4187" t="s">
        <v>74</v>
      </c>
      <c r="C4187" t="s">
        <v>162</v>
      </c>
      <c r="D4187" t="s">
        <v>9910</v>
      </c>
      <c r="E4187">
        <v>5</v>
      </c>
    </row>
    <row r="4188" spans="1:5" x14ac:dyDescent="0.25">
      <c r="A4188" t="s">
        <v>14048</v>
      </c>
      <c r="B4188" t="s">
        <v>74</v>
      </c>
      <c r="C4188" t="s">
        <v>162</v>
      </c>
      <c r="D4188" t="s">
        <v>9912</v>
      </c>
      <c r="E4188">
        <v>3</v>
      </c>
    </row>
    <row r="4189" spans="1:5" x14ac:dyDescent="0.25">
      <c r="A4189" t="s">
        <v>14049</v>
      </c>
      <c r="B4189" t="s">
        <v>74</v>
      </c>
      <c r="C4189" t="s">
        <v>162</v>
      </c>
      <c r="D4189" t="s">
        <v>9914</v>
      </c>
      <c r="E4189">
        <v>3</v>
      </c>
    </row>
    <row r="4190" spans="1:5" x14ac:dyDescent="0.25">
      <c r="A4190" t="s">
        <v>14050</v>
      </c>
      <c r="B4190" t="s">
        <v>74</v>
      </c>
      <c r="C4190" t="s">
        <v>162</v>
      </c>
      <c r="D4190" t="s">
        <v>9916</v>
      </c>
      <c r="E4190">
        <v>3</v>
      </c>
    </row>
    <row r="4191" spans="1:5" x14ac:dyDescent="0.25">
      <c r="A4191" t="s">
        <v>14051</v>
      </c>
      <c r="B4191" t="s">
        <v>74</v>
      </c>
      <c r="C4191" t="s">
        <v>162</v>
      </c>
      <c r="D4191" t="s">
        <v>9926</v>
      </c>
      <c r="E4191">
        <v>3</v>
      </c>
    </row>
    <row r="4192" spans="1:5" x14ac:dyDescent="0.25">
      <c r="A4192" t="s">
        <v>14052</v>
      </c>
      <c r="B4192" t="s">
        <v>74</v>
      </c>
      <c r="C4192" t="s">
        <v>163</v>
      </c>
      <c r="D4192" t="s">
        <v>9840</v>
      </c>
      <c r="E4192">
        <v>3</v>
      </c>
    </row>
    <row r="4193" spans="1:5" x14ac:dyDescent="0.25">
      <c r="A4193" t="s">
        <v>14053</v>
      </c>
      <c r="B4193" t="s">
        <v>74</v>
      </c>
      <c r="C4193" t="s">
        <v>163</v>
      </c>
      <c r="D4193" t="s">
        <v>9854</v>
      </c>
      <c r="E4193">
        <v>2</v>
      </c>
    </row>
    <row r="4194" spans="1:5" x14ac:dyDescent="0.25">
      <c r="A4194" t="s">
        <v>14054</v>
      </c>
      <c r="B4194" t="s">
        <v>74</v>
      </c>
      <c r="C4194" t="s">
        <v>163</v>
      </c>
      <c r="D4194" t="s">
        <v>9858</v>
      </c>
      <c r="E4194">
        <v>2</v>
      </c>
    </row>
    <row r="4195" spans="1:5" x14ac:dyDescent="0.25">
      <c r="A4195" t="s">
        <v>14055</v>
      </c>
      <c r="B4195" t="s">
        <v>74</v>
      </c>
      <c r="C4195" t="s">
        <v>163</v>
      </c>
      <c r="D4195" t="s">
        <v>9862</v>
      </c>
      <c r="E4195">
        <v>2</v>
      </c>
    </row>
    <row r="4196" spans="1:5" x14ac:dyDescent="0.25">
      <c r="A4196" t="s">
        <v>14056</v>
      </c>
      <c r="B4196" t="s">
        <v>74</v>
      </c>
      <c r="C4196" t="s">
        <v>163</v>
      </c>
      <c r="D4196" t="s">
        <v>9872</v>
      </c>
      <c r="E4196">
        <v>9</v>
      </c>
    </row>
    <row r="4197" spans="1:5" x14ac:dyDescent="0.25">
      <c r="A4197" t="s">
        <v>14057</v>
      </c>
      <c r="B4197" t="s">
        <v>74</v>
      </c>
      <c r="C4197" t="s">
        <v>163</v>
      </c>
      <c r="D4197" t="s">
        <v>9874</v>
      </c>
      <c r="E4197">
        <v>24</v>
      </c>
    </row>
    <row r="4198" spans="1:5" x14ac:dyDescent="0.25">
      <c r="A4198" t="s">
        <v>14058</v>
      </c>
      <c r="B4198" t="s">
        <v>74</v>
      </c>
      <c r="C4198" t="s">
        <v>163</v>
      </c>
      <c r="D4198" t="s">
        <v>9876</v>
      </c>
      <c r="E4198">
        <v>1</v>
      </c>
    </row>
    <row r="4199" spans="1:5" x14ac:dyDescent="0.25">
      <c r="A4199" t="s">
        <v>14059</v>
      </c>
      <c r="B4199" t="s">
        <v>74</v>
      </c>
      <c r="C4199" t="s">
        <v>163</v>
      </c>
      <c r="D4199" t="s">
        <v>9880</v>
      </c>
      <c r="E4199">
        <v>1</v>
      </c>
    </row>
    <row r="4200" spans="1:5" x14ac:dyDescent="0.25">
      <c r="A4200" t="s">
        <v>14060</v>
      </c>
      <c r="B4200" t="s">
        <v>74</v>
      </c>
      <c r="C4200" t="s">
        <v>163</v>
      </c>
      <c r="D4200" t="s">
        <v>9882</v>
      </c>
      <c r="E4200">
        <v>1</v>
      </c>
    </row>
    <row r="4201" spans="1:5" x14ac:dyDescent="0.25">
      <c r="A4201" t="s">
        <v>14061</v>
      </c>
      <c r="B4201" t="s">
        <v>74</v>
      </c>
      <c r="C4201" t="s">
        <v>163</v>
      </c>
      <c r="D4201" t="s">
        <v>9886</v>
      </c>
      <c r="E4201">
        <v>26</v>
      </c>
    </row>
    <row r="4202" spans="1:5" x14ac:dyDescent="0.25">
      <c r="A4202" t="s">
        <v>14062</v>
      </c>
      <c r="B4202" t="s">
        <v>74</v>
      </c>
      <c r="C4202" t="s">
        <v>163</v>
      </c>
      <c r="D4202" t="s">
        <v>9888</v>
      </c>
      <c r="E4202">
        <v>82</v>
      </c>
    </row>
    <row r="4203" spans="1:5" x14ac:dyDescent="0.25">
      <c r="A4203" t="s">
        <v>14063</v>
      </c>
      <c r="B4203" t="s">
        <v>74</v>
      </c>
      <c r="C4203" t="s">
        <v>163</v>
      </c>
      <c r="D4203" t="s">
        <v>9892</v>
      </c>
      <c r="E4203">
        <v>3</v>
      </c>
    </row>
    <row r="4204" spans="1:5" x14ac:dyDescent="0.25">
      <c r="A4204" t="s">
        <v>14064</v>
      </c>
      <c r="B4204" t="s">
        <v>74</v>
      </c>
      <c r="C4204" t="s">
        <v>163</v>
      </c>
      <c r="D4204" t="s">
        <v>9894</v>
      </c>
      <c r="E4204">
        <v>2</v>
      </c>
    </row>
    <row r="4205" spans="1:5" x14ac:dyDescent="0.25">
      <c r="A4205" t="s">
        <v>14065</v>
      </c>
      <c r="B4205" t="s">
        <v>74</v>
      </c>
      <c r="C4205" t="s">
        <v>163</v>
      </c>
      <c r="D4205" t="s">
        <v>9902</v>
      </c>
      <c r="E4205">
        <v>1</v>
      </c>
    </row>
    <row r="4206" spans="1:5" x14ac:dyDescent="0.25">
      <c r="A4206" t="s">
        <v>14066</v>
      </c>
      <c r="B4206" t="s">
        <v>74</v>
      </c>
      <c r="C4206" t="s">
        <v>163</v>
      </c>
      <c r="D4206" t="s">
        <v>9906</v>
      </c>
      <c r="E4206">
        <v>1</v>
      </c>
    </row>
    <row r="4207" spans="1:5" x14ac:dyDescent="0.25">
      <c r="A4207" t="s">
        <v>14067</v>
      </c>
      <c r="B4207" t="s">
        <v>74</v>
      </c>
      <c r="C4207" t="s">
        <v>163</v>
      </c>
      <c r="D4207" t="s">
        <v>9914</v>
      </c>
      <c r="E4207">
        <v>1</v>
      </c>
    </row>
    <row r="4208" spans="1:5" x14ac:dyDescent="0.25">
      <c r="A4208" t="s">
        <v>14068</v>
      </c>
      <c r="B4208" t="s">
        <v>74</v>
      </c>
      <c r="C4208" t="s">
        <v>164</v>
      </c>
      <c r="D4208" t="s">
        <v>9836</v>
      </c>
      <c r="E4208">
        <v>1</v>
      </c>
    </row>
    <row r="4209" spans="1:5" x14ac:dyDescent="0.25">
      <c r="A4209" t="s">
        <v>14069</v>
      </c>
      <c r="B4209" t="s">
        <v>74</v>
      </c>
      <c r="C4209" t="s">
        <v>164</v>
      </c>
      <c r="D4209" t="s">
        <v>9840</v>
      </c>
      <c r="E4209">
        <v>2</v>
      </c>
    </row>
    <row r="4210" spans="1:5" x14ac:dyDescent="0.25">
      <c r="A4210" t="s">
        <v>14070</v>
      </c>
      <c r="B4210" t="s">
        <v>74</v>
      </c>
      <c r="C4210" t="s">
        <v>164</v>
      </c>
      <c r="D4210" t="s">
        <v>9854</v>
      </c>
      <c r="E4210">
        <v>4</v>
      </c>
    </row>
    <row r="4211" spans="1:5" x14ac:dyDescent="0.25">
      <c r="A4211" t="s">
        <v>14071</v>
      </c>
      <c r="B4211" t="s">
        <v>74</v>
      </c>
      <c r="C4211" t="s">
        <v>164</v>
      </c>
      <c r="D4211" t="s">
        <v>9860</v>
      </c>
      <c r="E4211">
        <v>2</v>
      </c>
    </row>
    <row r="4212" spans="1:5" x14ac:dyDescent="0.25">
      <c r="A4212" t="s">
        <v>14072</v>
      </c>
      <c r="B4212" t="s">
        <v>74</v>
      </c>
      <c r="C4212" t="s">
        <v>164</v>
      </c>
      <c r="D4212" t="s">
        <v>9872</v>
      </c>
      <c r="E4212">
        <v>10</v>
      </c>
    </row>
    <row r="4213" spans="1:5" x14ac:dyDescent="0.25">
      <c r="A4213" t="s">
        <v>14073</v>
      </c>
      <c r="B4213" t="s">
        <v>74</v>
      </c>
      <c r="C4213" t="s">
        <v>164</v>
      </c>
      <c r="D4213" t="s">
        <v>9874</v>
      </c>
      <c r="E4213">
        <v>117</v>
      </c>
    </row>
    <row r="4214" spans="1:5" x14ac:dyDescent="0.25">
      <c r="A4214" t="s">
        <v>14074</v>
      </c>
      <c r="B4214" t="s">
        <v>74</v>
      </c>
      <c r="C4214" t="s">
        <v>164</v>
      </c>
      <c r="D4214" t="s">
        <v>9886</v>
      </c>
      <c r="E4214">
        <v>121</v>
      </c>
    </row>
    <row r="4215" spans="1:5" x14ac:dyDescent="0.25">
      <c r="A4215" t="s">
        <v>14075</v>
      </c>
      <c r="B4215" t="s">
        <v>74</v>
      </c>
      <c r="C4215" t="s">
        <v>164</v>
      </c>
      <c r="D4215" t="s">
        <v>9888</v>
      </c>
      <c r="E4215">
        <v>465</v>
      </c>
    </row>
    <row r="4216" spans="1:5" x14ac:dyDescent="0.25">
      <c r="A4216" t="s">
        <v>14076</v>
      </c>
      <c r="B4216" t="s">
        <v>74</v>
      </c>
      <c r="C4216" t="s">
        <v>164</v>
      </c>
      <c r="D4216" t="s">
        <v>9892</v>
      </c>
      <c r="E4216">
        <v>3</v>
      </c>
    </row>
    <row r="4217" spans="1:5" x14ac:dyDescent="0.25">
      <c r="A4217" t="s">
        <v>14077</v>
      </c>
      <c r="B4217" t="s">
        <v>74</v>
      </c>
      <c r="C4217" t="s">
        <v>164</v>
      </c>
      <c r="D4217" t="s">
        <v>9894</v>
      </c>
      <c r="E4217">
        <v>1</v>
      </c>
    </row>
    <row r="4218" spans="1:5" x14ac:dyDescent="0.25">
      <c r="A4218" t="s">
        <v>14078</v>
      </c>
      <c r="B4218" t="s">
        <v>74</v>
      </c>
      <c r="C4218" t="s">
        <v>164</v>
      </c>
      <c r="D4218" t="s">
        <v>9910</v>
      </c>
      <c r="E4218">
        <v>2</v>
      </c>
    </row>
    <row r="4219" spans="1:5" x14ac:dyDescent="0.25">
      <c r="A4219" t="s">
        <v>14079</v>
      </c>
      <c r="B4219" t="s">
        <v>74</v>
      </c>
      <c r="C4219" t="s">
        <v>164</v>
      </c>
      <c r="D4219" t="s">
        <v>9914</v>
      </c>
      <c r="E4219">
        <v>2</v>
      </c>
    </row>
    <row r="4220" spans="1:5" x14ac:dyDescent="0.25">
      <c r="A4220" t="s">
        <v>14080</v>
      </c>
      <c r="B4220" t="s">
        <v>74</v>
      </c>
      <c r="C4220" t="s">
        <v>164</v>
      </c>
      <c r="D4220" t="s">
        <v>9916</v>
      </c>
      <c r="E4220">
        <v>1</v>
      </c>
    </row>
    <row r="4221" spans="1:5" x14ac:dyDescent="0.25">
      <c r="A4221" t="s">
        <v>14081</v>
      </c>
      <c r="B4221" t="s">
        <v>74</v>
      </c>
      <c r="C4221" t="s">
        <v>164</v>
      </c>
      <c r="D4221" t="s">
        <v>9926</v>
      </c>
      <c r="E4221">
        <v>2</v>
      </c>
    </row>
    <row r="4222" spans="1:5" x14ac:dyDescent="0.25">
      <c r="A4222" t="s">
        <v>14082</v>
      </c>
      <c r="B4222" t="s">
        <v>74</v>
      </c>
      <c r="C4222" t="s">
        <v>163</v>
      </c>
      <c r="D4222" t="s">
        <v>9926</v>
      </c>
      <c r="E4222">
        <v>1</v>
      </c>
    </row>
    <row r="4223" spans="1:5" x14ac:dyDescent="0.25">
      <c r="A4223" t="s">
        <v>14083</v>
      </c>
      <c r="B4223" t="s">
        <v>74</v>
      </c>
      <c r="C4223" t="s">
        <v>165</v>
      </c>
      <c r="D4223" t="s">
        <v>9840</v>
      </c>
      <c r="E4223">
        <v>3</v>
      </c>
    </row>
    <row r="4224" spans="1:5" x14ac:dyDescent="0.25">
      <c r="A4224" t="s">
        <v>14084</v>
      </c>
      <c r="B4224" t="s">
        <v>74</v>
      </c>
      <c r="C4224" t="s">
        <v>165</v>
      </c>
      <c r="D4224" t="s">
        <v>9854</v>
      </c>
      <c r="E4224">
        <v>1</v>
      </c>
    </row>
    <row r="4225" spans="1:5" x14ac:dyDescent="0.25">
      <c r="A4225" t="s">
        <v>14085</v>
      </c>
      <c r="B4225" t="s">
        <v>74</v>
      </c>
      <c r="C4225" t="s">
        <v>165</v>
      </c>
      <c r="D4225" t="s">
        <v>9868</v>
      </c>
      <c r="E4225">
        <v>1</v>
      </c>
    </row>
    <row r="4226" spans="1:5" x14ac:dyDescent="0.25">
      <c r="A4226" t="s">
        <v>14086</v>
      </c>
      <c r="B4226" t="s">
        <v>74</v>
      </c>
      <c r="C4226" t="s">
        <v>165</v>
      </c>
      <c r="D4226" t="s">
        <v>9872</v>
      </c>
      <c r="E4226">
        <v>6</v>
      </c>
    </row>
    <row r="4227" spans="1:5" x14ac:dyDescent="0.25">
      <c r="A4227" t="s">
        <v>14087</v>
      </c>
      <c r="B4227" t="s">
        <v>74</v>
      </c>
      <c r="C4227" t="s">
        <v>165</v>
      </c>
      <c r="D4227" t="s">
        <v>9874</v>
      </c>
      <c r="E4227">
        <v>82</v>
      </c>
    </row>
    <row r="4228" spans="1:5" x14ac:dyDescent="0.25">
      <c r="A4228" t="s">
        <v>14088</v>
      </c>
      <c r="B4228" t="s">
        <v>74</v>
      </c>
      <c r="C4228" t="s">
        <v>165</v>
      </c>
      <c r="D4228" t="s">
        <v>9886</v>
      </c>
      <c r="E4228">
        <v>86</v>
      </c>
    </row>
    <row r="4229" spans="1:5" x14ac:dyDescent="0.25">
      <c r="A4229" t="s">
        <v>14089</v>
      </c>
      <c r="B4229" t="s">
        <v>74</v>
      </c>
      <c r="C4229" t="s">
        <v>165</v>
      </c>
      <c r="D4229" t="s">
        <v>9888</v>
      </c>
      <c r="E4229">
        <v>301</v>
      </c>
    </row>
    <row r="4230" spans="1:5" x14ac:dyDescent="0.25">
      <c r="A4230" t="s">
        <v>14090</v>
      </c>
      <c r="B4230" t="s">
        <v>74</v>
      </c>
      <c r="C4230" t="s">
        <v>165</v>
      </c>
      <c r="D4230" t="s">
        <v>9892</v>
      </c>
      <c r="E4230">
        <v>2</v>
      </c>
    </row>
    <row r="4231" spans="1:5" x14ac:dyDescent="0.25">
      <c r="A4231" t="s">
        <v>14091</v>
      </c>
      <c r="B4231" t="s">
        <v>74</v>
      </c>
      <c r="C4231" t="s">
        <v>165</v>
      </c>
      <c r="D4231" t="s">
        <v>9894</v>
      </c>
      <c r="E4231">
        <v>1</v>
      </c>
    </row>
    <row r="4232" spans="1:5" x14ac:dyDescent="0.25">
      <c r="A4232" t="s">
        <v>14092</v>
      </c>
      <c r="B4232" t="s">
        <v>74</v>
      </c>
      <c r="C4232" t="s">
        <v>165</v>
      </c>
      <c r="D4232" t="s">
        <v>9908</v>
      </c>
      <c r="E4232">
        <v>1</v>
      </c>
    </row>
    <row r="4233" spans="1:5" x14ac:dyDescent="0.25">
      <c r="A4233" t="s">
        <v>14093</v>
      </c>
      <c r="B4233" t="s">
        <v>74</v>
      </c>
      <c r="C4233" t="s">
        <v>165</v>
      </c>
      <c r="D4233" t="s">
        <v>9910</v>
      </c>
      <c r="E4233">
        <v>2</v>
      </c>
    </row>
    <row r="4234" spans="1:5" x14ac:dyDescent="0.25">
      <c r="A4234" t="s">
        <v>14094</v>
      </c>
      <c r="B4234" t="s">
        <v>74</v>
      </c>
      <c r="C4234" t="s">
        <v>165</v>
      </c>
      <c r="D4234" t="s">
        <v>9914</v>
      </c>
      <c r="E4234">
        <v>1</v>
      </c>
    </row>
    <row r="4235" spans="1:5" x14ac:dyDescent="0.25">
      <c r="A4235" t="s">
        <v>14095</v>
      </c>
      <c r="B4235" t="s">
        <v>74</v>
      </c>
      <c r="C4235" t="s">
        <v>165</v>
      </c>
      <c r="D4235" t="s">
        <v>9926</v>
      </c>
      <c r="E4235">
        <v>1</v>
      </c>
    </row>
    <row r="4236" spans="1:5" x14ac:dyDescent="0.25">
      <c r="A4236" t="s">
        <v>14096</v>
      </c>
      <c r="B4236" t="s">
        <v>74</v>
      </c>
      <c r="C4236" t="s">
        <v>165</v>
      </c>
      <c r="D4236" t="s">
        <v>9928</v>
      </c>
      <c r="E4236">
        <v>1</v>
      </c>
    </row>
    <row r="4237" spans="1:5" x14ac:dyDescent="0.25">
      <c r="A4237" t="s">
        <v>14097</v>
      </c>
      <c r="B4237" t="s">
        <v>74</v>
      </c>
      <c r="C4237" t="s">
        <v>166</v>
      </c>
      <c r="D4237" t="s">
        <v>9840</v>
      </c>
      <c r="E4237">
        <v>4</v>
      </c>
    </row>
    <row r="4238" spans="1:5" x14ac:dyDescent="0.25">
      <c r="A4238" t="s">
        <v>15771</v>
      </c>
      <c r="B4238" t="s">
        <v>74</v>
      </c>
      <c r="C4238" t="s">
        <v>166</v>
      </c>
      <c r="D4238" t="s">
        <v>9844</v>
      </c>
      <c r="E4238">
        <v>1</v>
      </c>
    </row>
    <row r="4239" spans="1:5" x14ac:dyDescent="0.25">
      <c r="A4239" t="s">
        <v>14098</v>
      </c>
      <c r="B4239" t="s">
        <v>74</v>
      </c>
      <c r="C4239" t="s">
        <v>166</v>
      </c>
      <c r="D4239" t="s">
        <v>9854</v>
      </c>
      <c r="E4239">
        <v>1</v>
      </c>
    </row>
    <row r="4240" spans="1:5" x14ac:dyDescent="0.25">
      <c r="A4240" t="s">
        <v>14099</v>
      </c>
      <c r="B4240" t="s">
        <v>74</v>
      </c>
      <c r="C4240" t="s">
        <v>166</v>
      </c>
      <c r="D4240" t="s">
        <v>9860</v>
      </c>
      <c r="E4240">
        <v>1</v>
      </c>
    </row>
    <row r="4241" spans="1:5" x14ac:dyDescent="0.25">
      <c r="A4241" t="s">
        <v>14100</v>
      </c>
      <c r="B4241" t="s">
        <v>74</v>
      </c>
      <c r="C4241" t="s">
        <v>166</v>
      </c>
      <c r="D4241" t="s">
        <v>9872</v>
      </c>
      <c r="E4241">
        <v>7</v>
      </c>
    </row>
    <row r="4242" spans="1:5" x14ac:dyDescent="0.25">
      <c r="A4242" t="s">
        <v>14101</v>
      </c>
      <c r="B4242" t="s">
        <v>74</v>
      </c>
      <c r="C4242" t="s">
        <v>166</v>
      </c>
      <c r="D4242" t="s">
        <v>9874</v>
      </c>
      <c r="E4242">
        <v>134</v>
      </c>
    </row>
    <row r="4243" spans="1:5" x14ac:dyDescent="0.25">
      <c r="A4243" t="s">
        <v>14102</v>
      </c>
      <c r="B4243" t="s">
        <v>74</v>
      </c>
      <c r="C4243" t="s">
        <v>166</v>
      </c>
      <c r="D4243" t="s">
        <v>9884</v>
      </c>
      <c r="E4243">
        <v>1</v>
      </c>
    </row>
    <row r="4244" spans="1:5" x14ac:dyDescent="0.25">
      <c r="A4244" t="s">
        <v>14103</v>
      </c>
      <c r="B4244" t="s">
        <v>74</v>
      </c>
      <c r="C4244" t="s">
        <v>166</v>
      </c>
      <c r="D4244" t="s">
        <v>9886</v>
      </c>
      <c r="E4244">
        <v>138</v>
      </c>
    </row>
    <row r="4245" spans="1:5" x14ac:dyDescent="0.25">
      <c r="A4245" t="s">
        <v>14104</v>
      </c>
      <c r="B4245" t="s">
        <v>74</v>
      </c>
      <c r="C4245" t="s">
        <v>166</v>
      </c>
      <c r="D4245" t="s">
        <v>9888</v>
      </c>
      <c r="E4245">
        <v>378</v>
      </c>
    </row>
    <row r="4246" spans="1:5" x14ac:dyDescent="0.25">
      <c r="A4246" t="s">
        <v>14105</v>
      </c>
      <c r="B4246" t="s">
        <v>74</v>
      </c>
      <c r="C4246" t="s">
        <v>166</v>
      </c>
      <c r="D4246" t="s">
        <v>9890</v>
      </c>
      <c r="E4246">
        <v>1</v>
      </c>
    </row>
    <row r="4247" spans="1:5" x14ac:dyDescent="0.25">
      <c r="A4247" t="s">
        <v>14106</v>
      </c>
      <c r="B4247" t="s">
        <v>74</v>
      </c>
      <c r="C4247" t="s">
        <v>166</v>
      </c>
      <c r="D4247" t="s">
        <v>9902</v>
      </c>
      <c r="E4247">
        <v>2</v>
      </c>
    </row>
    <row r="4248" spans="1:5" x14ac:dyDescent="0.25">
      <c r="A4248" t="s">
        <v>14107</v>
      </c>
      <c r="B4248" t="s">
        <v>74</v>
      </c>
      <c r="C4248" t="s">
        <v>166</v>
      </c>
      <c r="D4248" t="s">
        <v>9914</v>
      </c>
      <c r="E4248">
        <v>1</v>
      </c>
    </row>
    <row r="4249" spans="1:5" x14ac:dyDescent="0.25">
      <c r="A4249" t="s">
        <v>14108</v>
      </c>
      <c r="B4249" t="s">
        <v>74</v>
      </c>
      <c r="C4249" t="s">
        <v>166</v>
      </c>
      <c r="D4249" t="s">
        <v>9916</v>
      </c>
      <c r="E4249">
        <v>1</v>
      </c>
    </row>
    <row r="4250" spans="1:5" x14ac:dyDescent="0.25">
      <c r="A4250" t="s">
        <v>14109</v>
      </c>
      <c r="B4250" t="s">
        <v>74</v>
      </c>
      <c r="C4250" t="s">
        <v>167</v>
      </c>
      <c r="D4250" t="s">
        <v>9840</v>
      </c>
      <c r="E4250">
        <v>2</v>
      </c>
    </row>
    <row r="4251" spans="1:5" x14ac:dyDescent="0.25">
      <c r="A4251" t="s">
        <v>14110</v>
      </c>
      <c r="B4251" t="s">
        <v>74</v>
      </c>
      <c r="C4251" t="s">
        <v>167</v>
      </c>
      <c r="D4251" t="s">
        <v>9850</v>
      </c>
      <c r="E4251">
        <v>1</v>
      </c>
    </row>
    <row r="4252" spans="1:5" x14ac:dyDescent="0.25">
      <c r="A4252" t="s">
        <v>14111</v>
      </c>
      <c r="B4252" t="s">
        <v>74</v>
      </c>
      <c r="C4252" t="s">
        <v>167</v>
      </c>
      <c r="D4252" t="s">
        <v>9872</v>
      </c>
      <c r="E4252">
        <v>5</v>
      </c>
    </row>
    <row r="4253" spans="1:5" x14ac:dyDescent="0.25">
      <c r="A4253" t="s">
        <v>14112</v>
      </c>
      <c r="B4253" t="s">
        <v>74</v>
      </c>
      <c r="C4253" t="s">
        <v>167</v>
      </c>
      <c r="D4253" t="s">
        <v>9874</v>
      </c>
      <c r="E4253">
        <v>63</v>
      </c>
    </row>
    <row r="4254" spans="1:5" x14ac:dyDescent="0.25">
      <c r="A4254" t="s">
        <v>14113</v>
      </c>
      <c r="B4254" t="s">
        <v>74</v>
      </c>
      <c r="C4254" t="s">
        <v>167</v>
      </c>
      <c r="D4254" t="s">
        <v>9886</v>
      </c>
      <c r="E4254">
        <v>63</v>
      </c>
    </row>
    <row r="4255" spans="1:5" x14ac:dyDescent="0.25">
      <c r="A4255" t="s">
        <v>14114</v>
      </c>
      <c r="B4255" t="s">
        <v>74</v>
      </c>
      <c r="C4255" t="s">
        <v>167</v>
      </c>
      <c r="D4255" t="s">
        <v>9888</v>
      </c>
      <c r="E4255">
        <v>170</v>
      </c>
    </row>
    <row r="4256" spans="1:5" x14ac:dyDescent="0.25">
      <c r="A4256" t="s">
        <v>14115</v>
      </c>
      <c r="B4256" t="s">
        <v>74</v>
      </c>
      <c r="C4256" t="s">
        <v>167</v>
      </c>
      <c r="D4256" t="s">
        <v>9892</v>
      </c>
      <c r="E4256">
        <v>2</v>
      </c>
    </row>
    <row r="4257" spans="1:5" x14ac:dyDescent="0.25">
      <c r="A4257" t="s">
        <v>14116</v>
      </c>
      <c r="B4257" t="s">
        <v>74</v>
      </c>
      <c r="C4257" t="s">
        <v>167</v>
      </c>
      <c r="D4257" t="s">
        <v>9902</v>
      </c>
      <c r="E4257">
        <v>1</v>
      </c>
    </row>
    <row r="4258" spans="1:5" x14ac:dyDescent="0.25">
      <c r="A4258" t="s">
        <v>14117</v>
      </c>
      <c r="B4258" t="s">
        <v>74</v>
      </c>
      <c r="C4258" t="s">
        <v>168</v>
      </c>
      <c r="D4258" t="s">
        <v>9840</v>
      </c>
      <c r="E4258">
        <v>1</v>
      </c>
    </row>
    <row r="4259" spans="1:5" x14ac:dyDescent="0.25">
      <c r="A4259" t="s">
        <v>14118</v>
      </c>
      <c r="B4259" t="s">
        <v>74</v>
      </c>
      <c r="C4259" t="s">
        <v>168</v>
      </c>
      <c r="D4259" t="s">
        <v>9862</v>
      </c>
      <c r="E4259">
        <v>1</v>
      </c>
    </row>
    <row r="4260" spans="1:5" x14ac:dyDescent="0.25">
      <c r="A4260" t="s">
        <v>14119</v>
      </c>
      <c r="B4260" t="s">
        <v>74</v>
      </c>
      <c r="C4260" t="s">
        <v>168</v>
      </c>
      <c r="D4260" t="s">
        <v>9872</v>
      </c>
      <c r="E4260">
        <v>1</v>
      </c>
    </row>
    <row r="4261" spans="1:5" x14ac:dyDescent="0.25">
      <c r="A4261" t="s">
        <v>14120</v>
      </c>
      <c r="B4261" t="s">
        <v>74</v>
      </c>
      <c r="C4261" t="s">
        <v>168</v>
      </c>
      <c r="D4261" t="s">
        <v>9874</v>
      </c>
      <c r="E4261">
        <v>21</v>
      </c>
    </row>
    <row r="4262" spans="1:5" x14ac:dyDescent="0.25">
      <c r="A4262" t="s">
        <v>14121</v>
      </c>
      <c r="B4262" t="s">
        <v>74</v>
      </c>
      <c r="C4262" t="s">
        <v>168</v>
      </c>
      <c r="D4262" t="s">
        <v>9886</v>
      </c>
      <c r="E4262">
        <v>22</v>
      </c>
    </row>
    <row r="4263" spans="1:5" x14ac:dyDescent="0.25">
      <c r="A4263" t="s">
        <v>14122</v>
      </c>
      <c r="B4263" t="s">
        <v>74</v>
      </c>
      <c r="C4263" t="s">
        <v>168</v>
      </c>
      <c r="D4263" t="s">
        <v>9888</v>
      </c>
      <c r="E4263">
        <v>112</v>
      </c>
    </row>
    <row r="4264" spans="1:5" x14ac:dyDescent="0.25">
      <c r="A4264" t="s">
        <v>14123</v>
      </c>
      <c r="B4264" t="s">
        <v>74</v>
      </c>
      <c r="C4264" t="s">
        <v>169</v>
      </c>
      <c r="D4264" t="s">
        <v>9838</v>
      </c>
      <c r="E4264">
        <v>1</v>
      </c>
    </row>
    <row r="4265" spans="1:5" x14ac:dyDescent="0.25">
      <c r="A4265" t="s">
        <v>14124</v>
      </c>
      <c r="B4265" t="s">
        <v>74</v>
      </c>
      <c r="C4265" t="s">
        <v>169</v>
      </c>
      <c r="D4265" t="s">
        <v>9840</v>
      </c>
      <c r="E4265">
        <v>2</v>
      </c>
    </row>
    <row r="4266" spans="1:5" x14ac:dyDescent="0.25">
      <c r="A4266" t="s">
        <v>14125</v>
      </c>
      <c r="B4266" t="s">
        <v>74</v>
      </c>
      <c r="C4266" t="s">
        <v>169</v>
      </c>
      <c r="D4266" t="s">
        <v>9844</v>
      </c>
      <c r="E4266">
        <v>1</v>
      </c>
    </row>
    <row r="4267" spans="1:5" x14ac:dyDescent="0.25">
      <c r="A4267" t="s">
        <v>14126</v>
      </c>
      <c r="B4267" t="s">
        <v>74</v>
      </c>
      <c r="C4267" t="s">
        <v>169</v>
      </c>
      <c r="D4267" t="s">
        <v>9854</v>
      </c>
      <c r="E4267">
        <v>5</v>
      </c>
    </row>
    <row r="4268" spans="1:5" x14ac:dyDescent="0.25">
      <c r="A4268" t="s">
        <v>14127</v>
      </c>
      <c r="B4268" t="s">
        <v>74</v>
      </c>
      <c r="C4268" t="s">
        <v>169</v>
      </c>
      <c r="D4268" t="s">
        <v>9860</v>
      </c>
      <c r="E4268">
        <v>2</v>
      </c>
    </row>
    <row r="4269" spans="1:5" x14ac:dyDescent="0.25">
      <c r="A4269" t="s">
        <v>14128</v>
      </c>
      <c r="B4269" t="s">
        <v>74</v>
      </c>
      <c r="C4269" t="s">
        <v>169</v>
      </c>
      <c r="D4269" t="s">
        <v>9866</v>
      </c>
      <c r="E4269">
        <v>1</v>
      </c>
    </row>
    <row r="4270" spans="1:5" x14ac:dyDescent="0.25">
      <c r="A4270" t="s">
        <v>14129</v>
      </c>
      <c r="B4270" t="s">
        <v>74</v>
      </c>
      <c r="C4270" t="s">
        <v>169</v>
      </c>
      <c r="D4270" t="s">
        <v>9868</v>
      </c>
      <c r="E4270">
        <v>1</v>
      </c>
    </row>
    <row r="4271" spans="1:5" x14ac:dyDescent="0.25">
      <c r="A4271" t="s">
        <v>14130</v>
      </c>
      <c r="B4271" t="s">
        <v>74</v>
      </c>
      <c r="C4271" t="s">
        <v>169</v>
      </c>
      <c r="D4271" t="s">
        <v>9870</v>
      </c>
      <c r="E4271">
        <v>1</v>
      </c>
    </row>
    <row r="4272" spans="1:5" x14ac:dyDescent="0.25">
      <c r="A4272" t="s">
        <v>14131</v>
      </c>
      <c r="B4272" t="s">
        <v>74</v>
      </c>
      <c r="C4272" t="s">
        <v>169</v>
      </c>
      <c r="D4272" t="s">
        <v>9872</v>
      </c>
      <c r="E4272">
        <v>12</v>
      </c>
    </row>
    <row r="4273" spans="1:5" x14ac:dyDescent="0.25">
      <c r="A4273" t="s">
        <v>14132</v>
      </c>
      <c r="B4273" t="s">
        <v>74</v>
      </c>
      <c r="C4273" t="s">
        <v>169</v>
      </c>
      <c r="D4273" t="s">
        <v>9874</v>
      </c>
      <c r="E4273">
        <v>108</v>
      </c>
    </row>
    <row r="4274" spans="1:5" x14ac:dyDescent="0.25">
      <c r="A4274" t="s">
        <v>14133</v>
      </c>
      <c r="B4274" t="s">
        <v>74</v>
      </c>
      <c r="C4274" t="s">
        <v>169</v>
      </c>
      <c r="D4274" t="s">
        <v>9886</v>
      </c>
      <c r="E4274">
        <v>113</v>
      </c>
    </row>
    <row r="4275" spans="1:5" x14ac:dyDescent="0.25">
      <c r="A4275" t="s">
        <v>14134</v>
      </c>
      <c r="B4275" t="s">
        <v>74</v>
      </c>
      <c r="C4275" t="s">
        <v>169</v>
      </c>
      <c r="D4275" t="s">
        <v>9888</v>
      </c>
      <c r="E4275">
        <v>352</v>
      </c>
    </row>
    <row r="4276" spans="1:5" x14ac:dyDescent="0.25">
      <c r="A4276" t="s">
        <v>14135</v>
      </c>
      <c r="B4276" t="s">
        <v>74</v>
      </c>
      <c r="C4276" t="s">
        <v>169</v>
      </c>
      <c r="D4276" t="s">
        <v>9892</v>
      </c>
      <c r="E4276">
        <v>3</v>
      </c>
    </row>
    <row r="4277" spans="1:5" x14ac:dyDescent="0.25">
      <c r="A4277" t="s">
        <v>14136</v>
      </c>
      <c r="B4277" t="s">
        <v>74</v>
      </c>
      <c r="C4277" t="s">
        <v>169</v>
      </c>
      <c r="D4277" t="s">
        <v>9910</v>
      </c>
      <c r="E4277">
        <v>1</v>
      </c>
    </row>
    <row r="4278" spans="1:5" x14ac:dyDescent="0.25">
      <c r="A4278" t="s">
        <v>14137</v>
      </c>
      <c r="B4278" t="s">
        <v>74</v>
      </c>
      <c r="C4278" t="s">
        <v>169</v>
      </c>
      <c r="D4278" t="s">
        <v>9926</v>
      </c>
      <c r="E4278">
        <v>3</v>
      </c>
    </row>
    <row r="4279" spans="1:5" x14ac:dyDescent="0.25">
      <c r="A4279" t="s">
        <v>14138</v>
      </c>
      <c r="B4279" t="s">
        <v>74</v>
      </c>
      <c r="C4279" t="s">
        <v>170</v>
      </c>
      <c r="D4279" t="s">
        <v>9854</v>
      </c>
      <c r="E4279">
        <v>1</v>
      </c>
    </row>
    <row r="4280" spans="1:5" x14ac:dyDescent="0.25">
      <c r="A4280" t="s">
        <v>14139</v>
      </c>
      <c r="B4280" t="s">
        <v>74</v>
      </c>
      <c r="C4280" t="s">
        <v>170</v>
      </c>
      <c r="D4280" t="s">
        <v>9858</v>
      </c>
      <c r="E4280">
        <v>1</v>
      </c>
    </row>
    <row r="4281" spans="1:5" x14ac:dyDescent="0.25">
      <c r="A4281" t="s">
        <v>14140</v>
      </c>
      <c r="B4281" t="s">
        <v>74</v>
      </c>
      <c r="C4281" t="s">
        <v>170</v>
      </c>
      <c r="D4281" t="s">
        <v>9860</v>
      </c>
      <c r="E4281">
        <v>1</v>
      </c>
    </row>
    <row r="4282" spans="1:5" x14ac:dyDescent="0.25">
      <c r="A4282" t="s">
        <v>14141</v>
      </c>
      <c r="B4282" t="s">
        <v>74</v>
      </c>
      <c r="C4282" t="s">
        <v>170</v>
      </c>
      <c r="D4282" t="s">
        <v>9872</v>
      </c>
      <c r="E4282">
        <v>2</v>
      </c>
    </row>
    <row r="4283" spans="1:5" x14ac:dyDescent="0.25">
      <c r="A4283" t="s">
        <v>14142</v>
      </c>
      <c r="B4283" t="s">
        <v>74</v>
      </c>
      <c r="C4283" t="s">
        <v>170</v>
      </c>
      <c r="D4283" t="s">
        <v>9874</v>
      </c>
      <c r="E4283">
        <v>49</v>
      </c>
    </row>
    <row r="4284" spans="1:5" x14ac:dyDescent="0.25">
      <c r="A4284" t="s">
        <v>14143</v>
      </c>
      <c r="B4284" t="s">
        <v>74</v>
      </c>
      <c r="C4284" t="s">
        <v>170</v>
      </c>
      <c r="D4284" t="s">
        <v>9880</v>
      </c>
      <c r="E4284">
        <v>1</v>
      </c>
    </row>
    <row r="4285" spans="1:5" x14ac:dyDescent="0.25">
      <c r="A4285" t="s">
        <v>14144</v>
      </c>
      <c r="B4285" t="s">
        <v>74</v>
      </c>
      <c r="C4285" t="s">
        <v>170</v>
      </c>
      <c r="D4285" t="s">
        <v>9886</v>
      </c>
      <c r="E4285">
        <v>52</v>
      </c>
    </row>
    <row r="4286" spans="1:5" x14ac:dyDescent="0.25">
      <c r="A4286" t="s">
        <v>14145</v>
      </c>
      <c r="B4286" t="s">
        <v>74</v>
      </c>
      <c r="C4286" t="s">
        <v>170</v>
      </c>
      <c r="D4286" t="s">
        <v>9888</v>
      </c>
      <c r="E4286">
        <v>172</v>
      </c>
    </row>
    <row r="4287" spans="1:5" x14ac:dyDescent="0.25">
      <c r="A4287" t="s">
        <v>14146</v>
      </c>
      <c r="B4287" t="s">
        <v>74</v>
      </c>
      <c r="C4287" t="s">
        <v>170</v>
      </c>
      <c r="D4287" t="s">
        <v>9892</v>
      </c>
      <c r="E4287">
        <v>1</v>
      </c>
    </row>
    <row r="4288" spans="1:5" x14ac:dyDescent="0.25">
      <c r="A4288" t="s">
        <v>14147</v>
      </c>
      <c r="B4288" t="s">
        <v>74</v>
      </c>
      <c r="C4288" t="s">
        <v>170</v>
      </c>
      <c r="D4288" t="s">
        <v>9894</v>
      </c>
      <c r="E4288">
        <v>1</v>
      </c>
    </row>
    <row r="4289" spans="1:5" x14ac:dyDescent="0.25">
      <c r="A4289" t="s">
        <v>14148</v>
      </c>
      <c r="B4289" t="s">
        <v>74</v>
      </c>
      <c r="C4289" t="s">
        <v>170</v>
      </c>
      <c r="D4289" t="s">
        <v>9910</v>
      </c>
      <c r="E4289">
        <v>2</v>
      </c>
    </row>
    <row r="4290" spans="1:5" x14ac:dyDescent="0.25">
      <c r="A4290" t="s">
        <v>14149</v>
      </c>
      <c r="B4290" t="s">
        <v>74</v>
      </c>
      <c r="C4290" t="s">
        <v>170</v>
      </c>
      <c r="D4290" t="s">
        <v>9926</v>
      </c>
      <c r="E4290">
        <v>1</v>
      </c>
    </row>
    <row r="4291" spans="1:5" x14ac:dyDescent="0.25">
      <c r="A4291" t="s">
        <v>14150</v>
      </c>
      <c r="B4291" t="s">
        <v>74</v>
      </c>
      <c r="C4291" t="s">
        <v>171</v>
      </c>
      <c r="D4291" t="s">
        <v>9840</v>
      </c>
      <c r="E4291">
        <v>2</v>
      </c>
    </row>
    <row r="4292" spans="1:5" x14ac:dyDescent="0.25">
      <c r="A4292" t="s">
        <v>14151</v>
      </c>
      <c r="B4292" t="s">
        <v>74</v>
      </c>
      <c r="C4292" t="s">
        <v>171</v>
      </c>
      <c r="D4292" t="s">
        <v>9854</v>
      </c>
      <c r="E4292">
        <v>1</v>
      </c>
    </row>
    <row r="4293" spans="1:5" x14ac:dyDescent="0.25">
      <c r="A4293" t="s">
        <v>14152</v>
      </c>
      <c r="B4293" t="s">
        <v>74</v>
      </c>
      <c r="C4293" t="s">
        <v>171</v>
      </c>
      <c r="D4293" t="s">
        <v>9856</v>
      </c>
      <c r="E4293">
        <v>1</v>
      </c>
    </row>
    <row r="4294" spans="1:5" x14ac:dyDescent="0.25">
      <c r="A4294" t="s">
        <v>14153</v>
      </c>
      <c r="B4294" t="s">
        <v>74</v>
      </c>
      <c r="C4294" t="s">
        <v>171</v>
      </c>
      <c r="D4294" t="s">
        <v>9860</v>
      </c>
      <c r="E4294">
        <v>1</v>
      </c>
    </row>
    <row r="4295" spans="1:5" x14ac:dyDescent="0.25">
      <c r="A4295" t="s">
        <v>14154</v>
      </c>
      <c r="B4295" t="s">
        <v>74</v>
      </c>
      <c r="C4295" t="s">
        <v>171</v>
      </c>
      <c r="D4295" t="s">
        <v>9870</v>
      </c>
      <c r="E4295">
        <v>1</v>
      </c>
    </row>
    <row r="4296" spans="1:5" x14ac:dyDescent="0.25">
      <c r="A4296" t="s">
        <v>14155</v>
      </c>
      <c r="B4296" t="s">
        <v>74</v>
      </c>
      <c r="C4296" t="s">
        <v>171</v>
      </c>
      <c r="D4296" t="s">
        <v>9872</v>
      </c>
      <c r="E4296">
        <v>3</v>
      </c>
    </row>
    <row r="4297" spans="1:5" x14ac:dyDescent="0.25">
      <c r="A4297" t="s">
        <v>14156</v>
      </c>
      <c r="B4297" t="s">
        <v>74</v>
      </c>
      <c r="C4297" t="s">
        <v>171</v>
      </c>
      <c r="D4297" t="s">
        <v>9874</v>
      </c>
      <c r="E4297">
        <v>68</v>
      </c>
    </row>
    <row r="4298" spans="1:5" x14ac:dyDescent="0.25">
      <c r="A4298" t="s">
        <v>14157</v>
      </c>
      <c r="B4298" t="s">
        <v>74</v>
      </c>
      <c r="C4298" t="s">
        <v>171</v>
      </c>
      <c r="D4298" t="s">
        <v>9880</v>
      </c>
      <c r="E4298">
        <v>1</v>
      </c>
    </row>
    <row r="4299" spans="1:5" x14ac:dyDescent="0.25">
      <c r="A4299" t="s">
        <v>14158</v>
      </c>
      <c r="B4299" t="s">
        <v>74</v>
      </c>
      <c r="C4299" t="s">
        <v>171</v>
      </c>
      <c r="D4299" t="s">
        <v>9886</v>
      </c>
      <c r="E4299">
        <v>71</v>
      </c>
    </row>
    <row r="4300" spans="1:5" x14ac:dyDescent="0.25">
      <c r="A4300" t="s">
        <v>14159</v>
      </c>
      <c r="B4300" t="s">
        <v>74</v>
      </c>
      <c r="C4300" t="s">
        <v>171</v>
      </c>
      <c r="D4300" t="s">
        <v>9888</v>
      </c>
      <c r="E4300">
        <v>230</v>
      </c>
    </row>
    <row r="4301" spans="1:5" x14ac:dyDescent="0.25">
      <c r="A4301" t="s">
        <v>14160</v>
      </c>
      <c r="B4301" t="s">
        <v>74</v>
      </c>
      <c r="C4301" t="s">
        <v>171</v>
      </c>
      <c r="D4301" t="s">
        <v>9892</v>
      </c>
      <c r="E4301">
        <v>1</v>
      </c>
    </row>
    <row r="4302" spans="1:5" x14ac:dyDescent="0.25">
      <c r="A4302" t="s">
        <v>14161</v>
      </c>
      <c r="B4302" t="s">
        <v>74</v>
      </c>
      <c r="C4302" t="s">
        <v>171</v>
      </c>
      <c r="D4302" t="s">
        <v>9900</v>
      </c>
      <c r="E4302">
        <v>1</v>
      </c>
    </row>
    <row r="4303" spans="1:5" x14ac:dyDescent="0.25">
      <c r="A4303" t="s">
        <v>14162</v>
      </c>
      <c r="B4303" t="s">
        <v>74</v>
      </c>
      <c r="C4303" t="s">
        <v>171</v>
      </c>
      <c r="D4303" t="s">
        <v>9906</v>
      </c>
      <c r="E4303">
        <v>1</v>
      </c>
    </row>
    <row r="4304" spans="1:5" x14ac:dyDescent="0.25">
      <c r="A4304" t="s">
        <v>14163</v>
      </c>
      <c r="B4304" t="s">
        <v>74</v>
      </c>
      <c r="C4304" t="s">
        <v>171</v>
      </c>
      <c r="D4304" t="s">
        <v>9914</v>
      </c>
      <c r="E4304">
        <v>1</v>
      </c>
    </row>
    <row r="4305" spans="1:5" x14ac:dyDescent="0.25">
      <c r="A4305" t="s">
        <v>14164</v>
      </c>
      <c r="B4305" t="s">
        <v>74</v>
      </c>
      <c r="C4305" t="s">
        <v>171</v>
      </c>
      <c r="D4305" t="s">
        <v>9926</v>
      </c>
      <c r="E4305">
        <v>1</v>
      </c>
    </row>
    <row r="4306" spans="1:5" x14ac:dyDescent="0.25">
      <c r="A4306" t="s">
        <v>14165</v>
      </c>
      <c r="B4306" t="s">
        <v>74</v>
      </c>
      <c r="C4306" t="s">
        <v>172</v>
      </c>
      <c r="D4306" t="s">
        <v>9872</v>
      </c>
      <c r="E4306">
        <v>1</v>
      </c>
    </row>
    <row r="4307" spans="1:5" x14ac:dyDescent="0.25">
      <c r="A4307" t="s">
        <v>14166</v>
      </c>
      <c r="B4307" t="s">
        <v>74</v>
      </c>
      <c r="C4307" t="s">
        <v>172</v>
      </c>
      <c r="D4307" t="s">
        <v>9874</v>
      </c>
      <c r="E4307">
        <v>25</v>
      </c>
    </row>
    <row r="4308" spans="1:5" x14ac:dyDescent="0.25">
      <c r="A4308" t="s">
        <v>14167</v>
      </c>
      <c r="B4308" t="s">
        <v>74</v>
      </c>
      <c r="C4308" t="s">
        <v>172</v>
      </c>
      <c r="D4308" t="s">
        <v>9886</v>
      </c>
      <c r="E4308">
        <v>28</v>
      </c>
    </row>
    <row r="4309" spans="1:5" x14ac:dyDescent="0.25">
      <c r="A4309" t="s">
        <v>14168</v>
      </c>
      <c r="B4309" t="s">
        <v>74</v>
      </c>
      <c r="C4309" t="s">
        <v>172</v>
      </c>
      <c r="D4309" t="s">
        <v>9888</v>
      </c>
      <c r="E4309">
        <v>66</v>
      </c>
    </row>
    <row r="4310" spans="1:5" x14ac:dyDescent="0.25">
      <c r="A4310" t="s">
        <v>14169</v>
      </c>
      <c r="B4310" t="s">
        <v>74</v>
      </c>
      <c r="C4310" t="s">
        <v>172</v>
      </c>
      <c r="D4310" t="s">
        <v>9902</v>
      </c>
      <c r="E4310">
        <v>1</v>
      </c>
    </row>
    <row r="4311" spans="1:5" x14ac:dyDescent="0.25">
      <c r="A4311" t="s">
        <v>14170</v>
      </c>
      <c r="B4311" t="s">
        <v>74</v>
      </c>
      <c r="C4311" t="s">
        <v>173</v>
      </c>
      <c r="D4311" t="s">
        <v>9840</v>
      </c>
      <c r="E4311">
        <v>2</v>
      </c>
    </row>
    <row r="4312" spans="1:5" x14ac:dyDescent="0.25">
      <c r="A4312" t="s">
        <v>14171</v>
      </c>
      <c r="B4312" t="s">
        <v>74</v>
      </c>
      <c r="C4312" t="s">
        <v>173</v>
      </c>
      <c r="D4312" t="s">
        <v>9844</v>
      </c>
      <c r="E4312">
        <v>2</v>
      </c>
    </row>
    <row r="4313" spans="1:5" x14ac:dyDescent="0.25">
      <c r="A4313" t="s">
        <v>14172</v>
      </c>
      <c r="B4313" t="s">
        <v>74</v>
      </c>
      <c r="C4313" t="s">
        <v>173</v>
      </c>
      <c r="D4313" t="s">
        <v>9868</v>
      </c>
      <c r="E4313">
        <v>1</v>
      </c>
    </row>
    <row r="4314" spans="1:5" x14ac:dyDescent="0.25">
      <c r="A4314" t="s">
        <v>14173</v>
      </c>
      <c r="B4314" t="s">
        <v>74</v>
      </c>
      <c r="C4314" t="s">
        <v>173</v>
      </c>
      <c r="D4314" t="s">
        <v>9872</v>
      </c>
      <c r="E4314">
        <v>4</v>
      </c>
    </row>
    <row r="4315" spans="1:5" x14ac:dyDescent="0.25">
      <c r="A4315" t="s">
        <v>14174</v>
      </c>
      <c r="B4315" t="s">
        <v>74</v>
      </c>
      <c r="C4315" t="s">
        <v>173</v>
      </c>
      <c r="D4315" t="s">
        <v>9874</v>
      </c>
      <c r="E4315">
        <v>62</v>
      </c>
    </row>
    <row r="4316" spans="1:5" x14ac:dyDescent="0.25">
      <c r="A4316" t="s">
        <v>14175</v>
      </c>
      <c r="B4316" t="s">
        <v>74</v>
      </c>
      <c r="C4316" t="s">
        <v>173</v>
      </c>
      <c r="D4316" t="s">
        <v>9884</v>
      </c>
      <c r="E4316">
        <v>1</v>
      </c>
    </row>
    <row r="4317" spans="1:5" x14ac:dyDescent="0.25">
      <c r="A4317" t="s">
        <v>14176</v>
      </c>
      <c r="B4317" t="s">
        <v>74</v>
      </c>
      <c r="C4317" t="s">
        <v>173</v>
      </c>
      <c r="D4317" t="s">
        <v>9886</v>
      </c>
      <c r="E4317">
        <v>69</v>
      </c>
    </row>
    <row r="4318" spans="1:5" x14ac:dyDescent="0.25">
      <c r="A4318" t="s">
        <v>14177</v>
      </c>
      <c r="B4318" t="s">
        <v>74</v>
      </c>
      <c r="C4318" t="s">
        <v>173</v>
      </c>
      <c r="D4318" t="s">
        <v>9888</v>
      </c>
      <c r="E4318">
        <v>198</v>
      </c>
    </row>
    <row r="4319" spans="1:5" x14ac:dyDescent="0.25">
      <c r="A4319" t="s">
        <v>14178</v>
      </c>
      <c r="B4319" t="s">
        <v>74</v>
      </c>
      <c r="C4319" t="s">
        <v>173</v>
      </c>
      <c r="D4319" t="s">
        <v>9892</v>
      </c>
      <c r="E4319">
        <v>1</v>
      </c>
    </row>
    <row r="4320" spans="1:5" x14ac:dyDescent="0.25">
      <c r="A4320" t="s">
        <v>14179</v>
      </c>
      <c r="B4320" t="s">
        <v>74</v>
      </c>
      <c r="C4320" t="s">
        <v>173</v>
      </c>
      <c r="D4320" t="s">
        <v>9902</v>
      </c>
      <c r="E4320">
        <v>3</v>
      </c>
    </row>
    <row r="4321" spans="1:5" x14ac:dyDescent="0.25">
      <c r="A4321" t="s">
        <v>14180</v>
      </c>
      <c r="B4321" t="s">
        <v>74</v>
      </c>
      <c r="C4321" t="s">
        <v>173</v>
      </c>
      <c r="D4321" t="s">
        <v>9906</v>
      </c>
      <c r="E4321">
        <v>1</v>
      </c>
    </row>
    <row r="4322" spans="1:5" x14ac:dyDescent="0.25">
      <c r="A4322" t="s">
        <v>14181</v>
      </c>
      <c r="B4322" t="s">
        <v>74</v>
      </c>
      <c r="C4322" t="s">
        <v>173</v>
      </c>
      <c r="D4322" t="s">
        <v>9910</v>
      </c>
      <c r="E4322">
        <v>1</v>
      </c>
    </row>
    <row r="4323" spans="1:5" x14ac:dyDescent="0.25">
      <c r="A4323" t="s">
        <v>14182</v>
      </c>
      <c r="B4323" t="s">
        <v>74</v>
      </c>
      <c r="C4323" t="s">
        <v>173</v>
      </c>
      <c r="D4323" t="s">
        <v>9914</v>
      </c>
      <c r="E4323">
        <v>1</v>
      </c>
    </row>
    <row r="4324" spans="1:5" x14ac:dyDescent="0.25">
      <c r="A4324" t="s">
        <v>14183</v>
      </c>
      <c r="B4324" t="s">
        <v>74</v>
      </c>
      <c r="C4324" t="s">
        <v>174</v>
      </c>
      <c r="D4324" t="s">
        <v>9868</v>
      </c>
      <c r="E4324">
        <v>2</v>
      </c>
    </row>
    <row r="4325" spans="1:5" x14ac:dyDescent="0.25">
      <c r="A4325" t="s">
        <v>14184</v>
      </c>
      <c r="B4325" t="s">
        <v>74</v>
      </c>
      <c r="C4325" t="s">
        <v>174</v>
      </c>
      <c r="D4325" t="s">
        <v>9870</v>
      </c>
      <c r="E4325">
        <v>1</v>
      </c>
    </row>
    <row r="4326" spans="1:5" x14ac:dyDescent="0.25">
      <c r="A4326" t="s">
        <v>14185</v>
      </c>
      <c r="B4326" t="s">
        <v>74</v>
      </c>
      <c r="C4326" t="s">
        <v>174</v>
      </c>
      <c r="D4326" t="s">
        <v>9872</v>
      </c>
      <c r="E4326">
        <v>3</v>
      </c>
    </row>
    <row r="4327" spans="1:5" x14ac:dyDescent="0.25">
      <c r="A4327" t="s">
        <v>14186</v>
      </c>
      <c r="B4327" t="s">
        <v>74</v>
      </c>
      <c r="C4327" t="s">
        <v>174</v>
      </c>
      <c r="D4327" t="s">
        <v>9874</v>
      </c>
      <c r="E4327">
        <v>46</v>
      </c>
    </row>
    <row r="4328" spans="1:5" x14ac:dyDescent="0.25">
      <c r="A4328" t="s">
        <v>14187</v>
      </c>
      <c r="B4328" t="s">
        <v>74</v>
      </c>
      <c r="C4328" t="s">
        <v>174</v>
      </c>
      <c r="D4328" t="s">
        <v>9886</v>
      </c>
      <c r="E4328">
        <v>50</v>
      </c>
    </row>
    <row r="4329" spans="1:5" x14ac:dyDescent="0.25">
      <c r="A4329" t="s">
        <v>14188</v>
      </c>
      <c r="B4329" t="s">
        <v>74</v>
      </c>
      <c r="C4329" t="s">
        <v>174</v>
      </c>
      <c r="D4329" t="s">
        <v>9888</v>
      </c>
      <c r="E4329">
        <v>137</v>
      </c>
    </row>
    <row r="4330" spans="1:5" x14ac:dyDescent="0.25">
      <c r="A4330" t="s">
        <v>14189</v>
      </c>
      <c r="B4330" t="s">
        <v>74</v>
      </c>
      <c r="C4330" t="s">
        <v>174</v>
      </c>
      <c r="D4330" t="s">
        <v>9910</v>
      </c>
      <c r="E4330">
        <v>1</v>
      </c>
    </row>
    <row r="4331" spans="1:5" x14ac:dyDescent="0.25">
      <c r="A4331" t="s">
        <v>14190</v>
      </c>
      <c r="B4331" t="s">
        <v>74</v>
      </c>
      <c r="C4331" t="s">
        <v>174</v>
      </c>
      <c r="D4331" t="s">
        <v>9926</v>
      </c>
      <c r="E4331">
        <v>1</v>
      </c>
    </row>
    <row r="4332" spans="1:5" x14ac:dyDescent="0.25">
      <c r="A4332" t="s">
        <v>14191</v>
      </c>
      <c r="B4332" t="s">
        <v>74</v>
      </c>
      <c r="C4332" t="s">
        <v>175</v>
      </c>
      <c r="D4332" t="s">
        <v>9838</v>
      </c>
      <c r="E4332">
        <v>1</v>
      </c>
    </row>
    <row r="4333" spans="1:5" x14ac:dyDescent="0.25">
      <c r="A4333" t="s">
        <v>14192</v>
      </c>
      <c r="B4333" t="s">
        <v>74</v>
      </c>
      <c r="C4333" t="s">
        <v>175</v>
      </c>
      <c r="D4333" t="s">
        <v>9854</v>
      </c>
      <c r="E4333">
        <v>1</v>
      </c>
    </row>
    <row r="4334" spans="1:5" x14ac:dyDescent="0.25">
      <c r="A4334" t="s">
        <v>14193</v>
      </c>
      <c r="B4334" t="s">
        <v>74</v>
      </c>
      <c r="C4334" t="s">
        <v>175</v>
      </c>
      <c r="D4334" t="s">
        <v>9860</v>
      </c>
      <c r="E4334">
        <v>1</v>
      </c>
    </row>
    <row r="4335" spans="1:5" x14ac:dyDescent="0.25">
      <c r="A4335" t="s">
        <v>14194</v>
      </c>
      <c r="B4335" t="s">
        <v>74</v>
      </c>
      <c r="C4335" t="s">
        <v>175</v>
      </c>
      <c r="D4335" t="s">
        <v>9872</v>
      </c>
      <c r="E4335">
        <v>5</v>
      </c>
    </row>
    <row r="4336" spans="1:5" x14ac:dyDescent="0.25">
      <c r="A4336" t="s">
        <v>14195</v>
      </c>
      <c r="B4336" t="s">
        <v>74</v>
      </c>
      <c r="C4336" t="s">
        <v>175</v>
      </c>
      <c r="D4336" t="s">
        <v>9874</v>
      </c>
      <c r="E4336">
        <v>36</v>
      </c>
    </row>
    <row r="4337" spans="1:5" x14ac:dyDescent="0.25">
      <c r="A4337" t="s">
        <v>14196</v>
      </c>
      <c r="B4337" t="s">
        <v>74</v>
      </c>
      <c r="C4337" t="s">
        <v>175</v>
      </c>
      <c r="D4337" t="s">
        <v>9880</v>
      </c>
      <c r="E4337">
        <v>1</v>
      </c>
    </row>
    <row r="4338" spans="1:5" x14ac:dyDescent="0.25">
      <c r="A4338" t="s">
        <v>14197</v>
      </c>
      <c r="B4338" t="s">
        <v>74</v>
      </c>
      <c r="C4338" t="s">
        <v>175</v>
      </c>
      <c r="D4338" t="s">
        <v>9886</v>
      </c>
      <c r="E4338">
        <v>37</v>
      </c>
    </row>
    <row r="4339" spans="1:5" x14ac:dyDescent="0.25">
      <c r="A4339" t="s">
        <v>14198</v>
      </c>
      <c r="B4339" t="s">
        <v>74</v>
      </c>
      <c r="C4339" t="s">
        <v>175</v>
      </c>
      <c r="D4339" t="s">
        <v>9888</v>
      </c>
      <c r="E4339">
        <v>148</v>
      </c>
    </row>
    <row r="4340" spans="1:5" x14ac:dyDescent="0.25">
      <c r="A4340" t="s">
        <v>14199</v>
      </c>
      <c r="B4340" t="s">
        <v>74</v>
      </c>
      <c r="C4340" t="s">
        <v>175</v>
      </c>
      <c r="D4340" t="s">
        <v>9894</v>
      </c>
      <c r="E4340">
        <v>1</v>
      </c>
    </row>
    <row r="4341" spans="1:5" x14ac:dyDescent="0.25">
      <c r="A4341" t="s">
        <v>14200</v>
      </c>
      <c r="B4341" t="s">
        <v>74</v>
      </c>
      <c r="C4341" t="s">
        <v>175</v>
      </c>
      <c r="D4341" t="s">
        <v>9906</v>
      </c>
      <c r="E4341">
        <v>1</v>
      </c>
    </row>
    <row r="4342" spans="1:5" x14ac:dyDescent="0.25">
      <c r="A4342" t="s">
        <v>14201</v>
      </c>
      <c r="B4342" t="s">
        <v>74</v>
      </c>
      <c r="C4342" t="s">
        <v>175</v>
      </c>
      <c r="D4342" t="s">
        <v>9914</v>
      </c>
      <c r="E4342">
        <v>1</v>
      </c>
    </row>
    <row r="4343" spans="1:5" x14ac:dyDescent="0.25">
      <c r="A4343" t="s">
        <v>14202</v>
      </c>
      <c r="B4343" t="s">
        <v>74</v>
      </c>
      <c r="C4343" t="s">
        <v>175</v>
      </c>
      <c r="D4343" t="s">
        <v>9926</v>
      </c>
      <c r="E4343">
        <v>1</v>
      </c>
    </row>
    <row r="4344" spans="1:5" x14ac:dyDescent="0.25">
      <c r="A4344" t="s">
        <v>14203</v>
      </c>
      <c r="B4344" t="s">
        <v>74</v>
      </c>
      <c r="C4344" t="s">
        <v>176</v>
      </c>
      <c r="D4344" t="s">
        <v>9836</v>
      </c>
      <c r="E4344">
        <v>1</v>
      </c>
    </row>
    <row r="4345" spans="1:5" x14ac:dyDescent="0.25">
      <c r="A4345" t="s">
        <v>14204</v>
      </c>
      <c r="B4345" t="s">
        <v>74</v>
      </c>
      <c r="C4345" t="s">
        <v>176</v>
      </c>
      <c r="D4345" t="s">
        <v>9840</v>
      </c>
      <c r="E4345">
        <v>2</v>
      </c>
    </row>
    <row r="4346" spans="1:5" x14ac:dyDescent="0.25">
      <c r="A4346" t="s">
        <v>14205</v>
      </c>
      <c r="B4346" t="s">
        <v>74</v>
      </c>
      <c r="C4346" t="s">
        <v>176</v>
      </c>
      <c r="D4346" t="s">
        <v>9848</v>
      </c>
      <c r="E4346">
        <v>1</v>
      </c>
    </row>
    <row r="4347" spans="1:5" x14ac:dyDescent="0.25">
      <c r="A4347" t="s">
        <v>14206</v>
      </c>
      <c r="B4347" t="s">
        <v>74</v>
      </c>
      <c r="C4347" t="s">
        <v>176</v>
      </c>
      <c r="D4347" t="s">
        <v>9854</v>
      </c>
      <c r="E4347">
        <v>5</v>
      </c>
    </row>
    <row r="4348" spans="1:5" x14ac:dyDescent="0.25">
      <c r="A4348" t="s">
        <v>14207</v>
      </c>
      <c r="B4348" t="s">
        <v>74</v>
      </c>
      <c r="C4348" t="s">
        <v>176</v>
      </c>
      <c r="D4348" t="s">
        <v>9856</v>
      </c>
      <c r="E4348">
        <v>1</v>
      </c>
    </row>
    <row r="4349" spans="1:5" x14ac:dyDescent="0.25">
      <c r="A4349" t="s">
        <v>14208</v>
      </c>
      <c r="B4349" t="s">
        <v>74</v>
      </c>
      <c r="C4349" t="s">
        <v>176</v>
      </c>
      <c r="D4349" t="s">
        <v>9860</v>
      </c>
      <c r="E4349">
        <v>2</v>
      </c>
    </row>
    <row r="4350" spans="1:5" x14ac:dyDescent="0.25">
      <c r="A4350" t="s">
        <v>14209</v>
      </c>
      <c r="B4350" t="s">
        <v>74</v>
      </c>
      <c r="C4350" t="s">
        <v>176</v>
      </c>
      <c r="D4350" t="s">
        <v>9862</v>
      </c>
      <c r="E4350">
        <v>1</v>
      </c>
    </row>
    <row r="4351" spans="1:5" x14ac:dyDescent="0.25">
      <c r="A4351" t="s">
        <v>14210</v>
      </c>
      <c r="B4351" t="s">
        <v>74</v>
      </c>
      <c r="C4351" t="s">
        <v>176</v>
      </c>
      <c r="D4351" t="s">
        <v>9868</v>
      </c>
      <c r="E4351">
        <v>1</v>
      </c>
    </row>
    <row r="4352" spans="1:5" x14ac:dyDescent="0.25">
      <c r="A4352" t="s">
        <v>14211</v>
      </c>
      <c r="B4352" t="s">
        <v>74</v>
      </c>
      <c r="C4352" t="s">
        <v>176</v>
      </c>
      <c r="D4352" t="s">
        <v>9872</v>
      </c>
      <c r="E4352">
        <v>11</v>
      </c>
    </row>
    <row r="4353" spans="1:5" x14ac:dyDescent="0.25">
      <c r="A4353" t="s">
        <v>14212</v>
      </c>
      <c r="B4353" t="s">
        <v>74</v>
      </c>
      <c r="C4353" t="s">
        <v>176</v>
      </c>
      <c r="D4353" t="s">
        <v>9874</v>
      </c>
      <c r="E4353">
        <v>125</v>
      </c>
    </row>
    <row r="4354" spans="1:5" x14ac:dyDescent="0.25">
      <c r="A4354" t="s">
        <v>14213</v>
      </c>
      <c r="B4354" t="s">
        <v>74</v>
      </c>
      <c r="C4354" t="s">
        <v>176</v>
      </c>
      <c r="D4354" t="s">
        <v>9878</v>
      </c>
      <c r="E4354">
        <v>1</v>
      </c>
    </row>
    <row r="4355" spans="1:5" x14ac:dyDescent="0.25">
      <c r="A4355" t="s">
        <v>14214</v>
      </c>
      <c r="B4355" t="s">
        <v>74</v>
      </c>
      <c r="C4355" t="s">
        <v>176</v>
      </c>
      <c r="D4355" t="s">
        <v>9884</v>
      </c>
      <c r="E4355">
        <v>2</v>
      </c>
    </row>
    <row r="4356" spans="1:5" x14ac:dyDescent="0.25">
      <c r="A4356" t="s">
        <v>14215</v>
      </c>
      <c r="B4356" t="s">
        <v>74</v>
      </c>
      <c r="C4356" t="s">
        <v>176</v>
      </c>
      <c r="D4356" t="s">
        <v>9886</v>
      </c>
      <c r="E4356">
        <v>140</v>
      </c>
    </row>
    <row r="4357" spans="1:5" x14ac:dyDescent="0.25">
      <c r="A4357" t="s">
        <v>14216</v>
      </c>
      <c r="B4357" t="s">
        <v>74</v>
      </c>
      <c r="C4357" t="s">
        <v>176</v>
      </c>
      <c r="D4357" t="s">
        <v>9888</v>
      </c>
      <c r="E4357">
        <v>376</v>
      </c>
    </row>
    <row r="4358" spans="1:5" x14ac:dyDescent="0.25">
      <c r="A4358" t="s">
        <v>14217</v>
      </c>
      <c r="B4358" t="s">
        <v>74</v>
      </c>
      <c r="C4358" t="s">
        <v>176</v>
      </c>
      <c r="D4358" t="s">
        <v>9890</v>
      </c>
      <c r="E4358">
        <v>1</v>
      </c>
    </row>
    <row r="4359" spans="1:5" x14ac:dyDescent="0.25">
      <c r="A4359" t="s">
        <v>14218</v>
      </c>
      <c r="B4359" t="s">
        <v>74</v>
      </c>
      <c r="C4359" t="s">
        <v>176</v>
      </c>
      <c r="D4359" t="s">
        <v>9892</v>
      </c>
      <c r="E4359">
        <v>1</v>
      </c>
    </row>
    <row r="4360" spans="1:5" x14ac:dyDescent="0.25">
      <c r="A4360" t="s">
        <v>14219</v>
      </c>
      <c r="B4360" t="s">
        <v>74</v>
      </c>
      <c r="C4360" t="s">
        <v>176</v>
      </c>
      <c r="D4360" t="s">
        <v>9894</v>
      </c>
      <c r="E4360">
        <v>3</v>
      </c>
    </row>
    <row r="4361" spans="1:5" x14ac:dyDescent="0.25">
      <c r="A4361" t="s">
        <v>14220</v>
      </c>
      <c r="B4361" t="s">
        <v>74</v>
      </c>
      <c r="C4361" t="s">
        <v>176</v>
      </c>
      <c r="D4361" t="s">
        <v>9902</v>
      </c>
      <c r="E4361">
        <v>1</v>
      </c>
    </row>
    <row r="4362" spans="1:5" x14ac:dyDescent="0.25">
      <c r="A4362" t="s">
        <v>14221</v>
      </c>
      <c r="B4362" t="s">
        <v>74</v>
      </c>
      <c r="C4362" t="s">
        <v>176</v>
      </c>
      <c r="D4362" t="s">
        <v>9910</v>
      </c>
      <c r="E4362">
        <v>2</v>
      </c>
    </row>
    <row r="4363" spans="1:5" x14ac:dyDescent="0.25">
      <c r="A4363" t="s">
        <v>14222</v>
      </c>
      <c r="B4363" t="s">
        <v>74</v>
      </c>
      <c r="C4363" t="s">
        <v>176</v>
      </c>
      <c r="D4363" t="s">
        <v>9912</v>
      </c>
      <c r="E4363">
        <v>1</v>
      </c>
    </row>
    <row r="4364" spans="1:5" x14ac:dyDescent="0.25">
      <c r="A4364" t="s">
        <v>14223</v>
      </c>
      <c r="B4364" t="s">
        <v>74</v>
      </c>
      <c r="C4364" t="s">
        <v>176</v>
      </c>
      <c r="D4364" t="s">
        <v>9914</v>
      </c>
      <c r="E4364">
        <v>1</v>
      </c>
    </row>
    <row r="4365" spans="1:5" x14ac:dyDescent="0.25">
      <c r="A4365" t="s">
        <v>14224</v>
      </c>
      <c r="B4365" t="s">
        <v>74</v>
      </c>
      <c r="C4365" t="s">
        <v>176</v>
      </c>
      <c r="D4365" t="s">
        <v>9916</v>
      </c>
      <c r="E4365">
        <v>1</v>
      </c>
    </row>
    <row r="4366" spans="1:5" x14ac:dyDescent="0.25">
      <c r="A4366" t="s">
        <v>14225</v>
      </c>
      <c r="B4366" t="s">
        <v>74</v>
      </c>
      <c r="C4366" t="s">
        <v>176</v>
      </c>
      <c r="D4366" t="s">
        <v>9926</v>
      </c>
      <c r="E4366">
        <v>5</v>
      </c>
    </row>
    <row r="4367" spans="1:5" x14ac:dyDescent="0.25">
      <c r="A4367" t="s">
        <v>14226</v>
      </c>
      <c r="B4367" t="s">
        <v>74</v>
      </c>
      <c r="C4367" t="s">
        <v>177</v>
      </c>
      <c r="D4367" t="s">
        <v>9874</v>
      </c>
      <c r="E4367">
        <v>16</v>
      </c>
    </row>
    <row r="4368" spans="1:5" x14ac:dyDescent="0.25">
      <c r="A4368" t="s">
        <v>14227</v>
      </c>
      <c r="B4368" t="s">
        <v>74</v>
      </c>
      <c r="C4368" t="s">
        <v>177</v>
      </c>
      <c r="D4368" t="s">
        <v>9886</v>
      </c>
      <c r="E4368">
        <v>16</v>
      </c>
    </row>
    <row r="4369" spans="1:5" x14ac:dyDescent="0.25">
      <c r="A4369" t="s">
        <v>14228</v>
      </c>
      <c r="B4369" t="s">
        <v>74</v>
      </c>
      <c r="C4369" t="s">
        <v>177</v>
      </c>
      <c r="D4369" t="s">
        <v>9888</v>
      </c>
      <c r="E4369">
        <v>59</v>
      </c>
    </row>
    <row r="4370" spans="1:5" x14ac:dyDescent="0.25">
      <c r="A4370" t="s">
        <v>14229</v>
      </c>
      <c r="B4370" t="s">
        <v>74</v>
      </c>
      <c r="C4370" t="s">
        <v>178</v>
      </c>
      <c r="D4370" t="s">
        <v>9874</v>
      </c>
      <c r="E4370">
        <v>21</v>
      </c>
    </row>
    <row r="4371" spans="1:5" x14ac:dyDescent="0.25">
      <c r="A4371" t="s">
        <v>14230</v>
      </c>
      <c r="B4371" t="s">
        <v>74</v>
      </c>
      <c r="C4371" t="s">
        <v>178</v>
      </c>
      <c r="D4371" t="s">
        <v>9886</v>
      </c>
      <c r="E4371">
        <v>21</v>
      </c>
    </row>
    <row r="4372" spans="1:5" x14ac:dyDescent="0.25">
      <c r="A4372" t="s">
        <v>14231</v>
      </c>
      <c r="B4372" t="s">
        <v>74</v>
      </c>
      <c r="C4372" t="s">
        <v>178</v>
      </c>
      <c r="D4372" t="s">
        <v>9888</v>
      </c>
      <c r="E4372">
        <v>79</v>
      </c>
    </row>
    <row r="4373" spans="1:5" x14ac:dyDescent="0.25">
      <c r="A4373" t="s">
        <v>14232</v>
      </c>
      <c r="B4373" t="s">
        <v>74</v>
      </c>
      <c r="C4373" t="s">
        <v>179</v>
      </c>
      <c r="D4373" t="s">
        <v>9840</v>
      </c>
      <c r="E4373">
        <v>1</v>
      </c>
    </row>
    <row r="4374" spans="1:5" x14ac:dyDescent="0.25">
      <c r="A4374" t="s">
        <v>14233</v>
      </c>
      <c r="B4374" t="s">
        <v>74</v>
      </c>
      <c r="C4374" t="s">
        <v>179</v>
      </c>
      <c r="D4374" t="s">
        <v>9848</v>
      </c>
      <c r="E4374">
        <v>1</v>
      </c>
    </row>
    <row r="4375" spans="1:5" x14ac:dyDescent="0.25">
      <c r="A4375" t="s">
        <v>14234</v>
      </c>
      <c r="B4375" t="s">
        <v>74</v>
      </c>
      <c r="C4375" t="s">
        <v>179</v>
      </c>
      <c r="D4375" t="s">
        <v>9854</v>
      </c>
      <c r="E4375">
        <v>1</v>
      </c>
    </row>
    <row r="4376" spans="1:5" x14ac:dyDescent="0.25">
      <c r="A4376" t="s">
        <v>14235</v>
      </c>
      <c r="B4376" t="s">
        <v>74</v>
      </c>
      <c r="C4376" t="s">
        <v>179</v>
      </c>
      <c r="D4376" t="s">
        <v>9872</v>
      </c>
      <c r="E4376">
        <v>3</v>
      </c>
    </row>
    <row r="4377" spans="1:5" x14ac:dyDescent="0.25">
      <c r="A4377" t="s">
        <v>14236</v>
      </c>
      <c r="B4377" t="s">
        <v>74</v>
      </c>
      <c r="C4377" t="s">
        <v>179</v>
      </c>
      <c r="D4377" t="s">
        <v>9874</v>
      </c>
      <c r="E4377">
        <v>37</v>
      </c>
    </row>
    <row r="4378" spans="1:5" x14ac:dyDescent="0.25">
      <c r="A4378" t="s">
        <v>14237</v>
      </c>
      <c r="B4378" t="s">
        <v>74</v>
      </c>
      <c r="C4378" t="s">
        <v>179</v>
      </c>
      <c r="D4378" t="s">
        <v>9886</v>
      </c>
      <c r="E4378">
        <v>43</v>
      </c>
    </row>
    <row r="4379" spans="1:5" x14ac:dyDescent="0.25">
      <c r="A4379" t="s">
        <v>14238</v>
      </c>
      <c r="B4379" t="s">
        <v>74</v>
      </c>
      <c r="C4379" t="s">
        <v>179</v>
      </c>
      <c r="D4379" t="s">
        <v>9888</v>
      </c>
      <c r="E4379">
        <v>131</v>
      </c>
    </row>
    <row r="4380" spans="1:5" x14ac:dyDescent="0.25">
      <c r="A4380" t="s">
        <v>14239</v>
      </c>
      <c r="B4380" t="s">
        <v>74</v>
      </c>
      <c r="C4380" t="s">
        <v>179</v>
      </c>
      <c r="D4380" t="s">
        <v>9890</v>
      </c>
      <c r="E4380">
        <v>1</v>
      </c>
    </row>
    <row r="4381" spans="1:5" x14ac:dyDescent="0.25">
      <c r="A4381" t="s">
        <v>14240</v>
      </c>
      <c r="B4381" t="s">
        <v>74</v>
      </c>
      <c r="C4381" t="s">
        <v>179</v>
      </c>
      <c r="D4381" t="s">
        <v>9892</v>
      </c>
      <c r="E4381">
        <v>1</v>
      </c>
    </row>
    <row r="4382" spans="1:5" x14ac:dyDescent="0.25">
      <c r="A4382" t="s">
        <v>14241</v>
      </c>
      <c r="B4382" t="s">
        <v>74</v>
      </c>
      <c r="C4382" t="s">
        <v>179</v>
      </c>
      <c r="D4382" t="s">
        <v>9906</v>
      </c>
      <c r="E4382">
        <v>1</v>
      </c>
    </row>
    <row r="4383" spans="1:5" x14ac:dyDescent="0.25">
      <c r="A4383" t="s">
        <v>14242</v>
      </c>
      <c r="B4383" t="s">
        <v>74</v>
      </c>
      <c r="C4383" t="s">
        <v>179</v>
      </c>
      <c r="D4383" t="s">
        <v>9912</v>
      </c>
      <c r="E4383">
        <v>1</v>
      </c>
    </row>
    <row r="4384" spans="1:5" x14ac:dyDescent="0.25">
      <c r="A4384" t="s">
        <v>14243</v>
      </c>
      <c r="B4384" t="s">
        <v>74</v>
      </c>
      <c r="C4384" t="s">
        <v>179</v>
      </c>
      <c r="D4384" t="s">
        <v>9916</v>
      </c>
      <c r="E4384">
        <v>1</v>
      </c>
    </row>
    <row r="4385" spans="1:5" x14ac:dyDescent="0.25">
      <c r="A4385" t="s">
        <v>14244</v>
      </c>
      <c r="B4385" t="s">
        <v>74</v>
      </c>
      <c r="C4385" t="s">
        <v>180</v>
      </c>
      <c r="D4385" t="s">
        <v>9866</v>
      </c>
      <c r="E4385">
        <v>1</v>
      </c>
    </row>
    <row r="4386" spans="1:5" x14ac:dyDescent="0.25">
      <c r="A4386" t="s">
        <v>14245</v>
      </c>
      <c r="B4386" t="s">
        <v>74</v>
      </c>
      <c r="C4386" t="s">
        <v>180</v>
      </c>
      <c r="D4386" t="s">
        <v>9872</v>
      </c>
      <c r="E4386">
        <v>2</v>
      </c>
    </row>
    <row r="4387" spans="1:5" x14ac:dyDescent="0.25">
      <c r="A4387" t="s">
        <v>14246</v>
      </c>
      <c r="B4387" t="s">
        <v>74</v>
      </c>
      <c r="C4387" t="s">
        <v>180</v>
      </c>
      <c r="D4387" t="s">
        <v>9874</v>
      </c>
      <c r="E4387">
        <v>43</v>
      </c>
    </row>
    <row r="4388" spans="1:5" x14ac:dyDescent="0.25">
      <c r="A4388" t="s">
        <v>14247</v>
      </c>
      <c r="B4388" t="s">
        <v>74</v>
      </c>
      <c r="C4388" t="s">
        <v>180</v>
      </c>
      <c r="D4388" t="s">
        <v>9886</v>
      </c>
      <c r="E4388">
        <v>50</v>
      </c>
    </row>
    <row r="4389" spans="1:5" x14ac:dyDescent="0.25">
      <c r="A4389" t="s">
        <v>14248</v>
      </c>
      <c r="B4389" t="s">
        <v>74</v>
      </c>
      <c r="C4389" t="s">
        <v>180</v>
      </c>
      <c r="D4389" t="s">
        <v>9888</v>
      </c>
      <c r="E4389">
        <v>123</v>
      </c>
    </row>
    <row r="4390" spans="1:5" x14ac:dyDescent="0.25">
      <c r="A4390" t="s">
        <v>14249</v>
      </c>
      <c r="B4390" t="s">
        <v>74</v>
      </c>
      <c r="C4390" t="s">
        <v>180</v>
      </c>
      <c r="D4390" t="s">
        <v>9892</v>
      </c>
      <c r="E4390">
        <v>1</v>
      </c>
    </row>
    <row r="4391" spans="1:5" x14ac:dyDescent="0.25">
      <c r="A4391" t="s">
        <v>14250</v>
      </c>
      <c r="B4391" t="s">
        <v>74</v>
      </c>
      <c r="C4391" t="s">
        <v>180</v>
      </c>
      <c r="D4391" t="s">
        <v>9908</v>
      </c>
      <c r="E4391">
        <v>1</v>
      </c>
    </row>
    <row r="4392" spans="1:5" x14ac:dyDescent="0.25">
      <c r="A4392" t="s">
        <v>14251</v>
      </c>
      <c r="B4392" t="s">
        <v>74</v>
      </c>
      <c r="C4392" t="s">
        <v>181</v>
      </c>
      <c r="D4392" t="s">
        <v>9836</v>
      </c>
      <c r="E4392">
        <v>1</v>
      </c>
    </row>
    <row r="4393" spans="1:5" x14ac:dyDescent="0.25">
      <c r="A4393" t="s">
        <v>14252</v>
      </c>
      <c r="B4393" t="s">
        <v>74</v>
      </c>
      <c r="C4393" t="s">
        <v>181</v>
      </c>
      <c r="D4393" t="s">
        <v>9854</v>
      </c>
      <c r="E4393">
        <v>2</v>
      </c>
    </row>
    <row r="4394" spans="1:5" x14ac:dyDescent="0.25">
      <c r="A4394" t="s">
        <v>14253</v>
      </c>
      <c r="B4394" t="s">
        <v>74</v>
      </c>
      <c r="C4394" t="s">
        <v>181</v>
      </c>
      <c r="D4394" t="s">
        <v>9856</v>
      </c>
      <c r="E4394">
        <v>1</v>
      </c>
    </row>
    <row r="4395" spans="1:5" x14ac:dyDescent="0.25">
      <c r="A4395" t="s">
        <v>14254</v>
      </c>
      <c r="B4395" t="s">
        <v>74</v>
      </c>
      <c r="C4395" t="s">
        <v>181</v>
      </c>
      <c r="D4395" t="s">
        <v>9860</v>
      </c>
      <c r="E4395">
        <v>1</v>
      </c>
    </row>
    <row r="4396" spans="1:5" x14ac:dyDescent="0.25">
      <c r="A4396" t="s">
        <v>14255</v>
      </c>
      <c r="B4396" t="s">
        <v>74</v>
      </c>
      <c r="C4396" t="s">
        <v>181</v>
      </c>
      <c r="D4396" t="s">
        <v>9862</v>
      </c>
      <c r="E4396">
        <v>1</v>
      </c>
    </row>
    <row r="4397" spans="1:5" x14ac:dyDescent="0.25">
      <c r="A4397" t="s">
        <v>14256</v>
      </c>
      <c r="B4397" t="s">
        <v>74</v>
      </c>
      <c r="C4397" t="s">
        <v>181</v>
      </c>
      <c r="D4397" t="s">
        <v>9872</v>
      </c>
      <c r="E4397">
        <v>3</v>
      </c>
    </row>
    <row r="4398" spans="1:5" x14ac:dyDescent="0.25">
      <c r="A4398" t="s">
        <v>14257</v>
      </c>
      <c r="B4398" t="s">
        <v>74</v>
      </c>
      <c r="C4398" t="s">
        <v>181</v>
      </c>
      <c r="D4398" t="s">
        <v>9874</v>
      </c>
      <c r="E4398">
        <v>91</v>
      </c>
    </row>
    <row r="4399" spans="1:5" x14ac:dyDescent="0.25">
      <c r="A4399" t="s">
        <v>14258</v>
      </c>
      <c r="B4399" t="s">
        <v>74</v>
      </c>
      <c r="C4399" t="s">
        <v>181</v>
      </c>
      <c r="D4399" t="s">
        <v>9886</v>
      </c>
      <c r="E4399">
        <v>98</v>
      </c>
    </row>
    <row r="4400" spans="1:5" x14ac:dyDescent="0.25">
      <c r="A4400" t="s">
        <v>14259</v>
      </c>
      <c r="B4400" t="s">
        <v>74</v>
      </c>
      <c r="C4400" t="s">
        <v>181</v>
      </c>
      <c r="D4400" t="s">
        <v>9888</v>
      </c>
      <c r="E4400">
        <v>305</v>
      </c>
    </row>
    <row r="4401" spans="1:5" x14ac:dyDescent="0.25">
      <c r="A4401" t="s">
        <v>14260</v>
      </c>
      <c r="B4401" t="s">
        <v>74</v>
      </c>
      <c r="C4401" t="s">
        <v>181</v>
      </c>
      <c r="D4401" t="s">
        <v>9892</v>
      </c>
      <c r="E4401">
        <v>1</v>
      </c>
    </row>
    <row r="4402" spans="1:5" x14ac:dyDescent="0.25">
      <c r="A4402" t="s">
        <v>14261</v>
      </c>
      <c r="B4402" t="s">
        <v>74</v>
      </c>
      <c r="C4402" t="s">
        <v>181</v>
      </c>
      <c r="D4402" t="s">
        <v>9902</v>
      </c>
      <c r="E4402">
        <v>1</v>
      </c>
    </row>
    <row r="4403" spans="1:5" x14ac:dyDescent="0.25">
      <c r="A4403" t="s">
        <v>14262</v>
      </c>
      <c r="B4403" t="s">
        <v>74</v>
      </c>
      <c r="C4403" t="s">
        <v>181</v>
      </c>
      <c r="D4403" t="s">
        <v>9914</v>
      </c>
      <c r="E4403">
        <v>1</v>
      </c>
    </row>
    <row r="4404" spans="1:5" x14ac:dyDescent="0.25">
      <c r="A4404" t="s">
        <v>14263</v>
      </c>
      <c r="B4404" t="s">
        <v>74</v>
      </c>
      <c r="C4404" t="s">
        <v>181</v>
      </c>
      <c r="D4404" t="s">
        <v>9916</v>
      </c>
      <c r="E4404">
        <v>1</v>
      </c>
    </row>
    <row r="4405" spans="1:5" x14ac:dyDescent="0.25">
      <c r="A4405" t="s">
        <v>14264</v>
      </c>
      <c r="B4405" t="s">
        <v>74</v>
      </c>
      <c r="C4405" t="s">
        <v>181</v>
      </c>
      <c r="D4405" t="s">
        <v>9922</v>
      </c>
      <c r="E4405">
        <v>1</v>
      </c>
    </row>
    <row r="4406" spans="1:5" x14ac:dyDescent="0.25">
      <c r="A4406" t="s">
        <v>14265</v>
      </c>
      <c r="B4406" t="s">
        <v>74</v>
      </c>
      <c r="C4406" t="s">
        <v>182</v>
      </c>
      <c r="D4406" t="s">
        <v>9840</v>
      </c>
      <c r="E4406">
        <v>4</v>
      </c>
    </row>
    <row r="4407" spans="1:5" x14ac:dyDescent="0.25">
      <c r="A4407" t="s">
        <v>14266</v>
      </c>
      <c r="B4407" t="s">
        <v>74</v>
      </c>
      <c r="C4407" t="s">
        <v>182</v>
      </c>
      <c r="D4407" t="s">
        <v>9854</v>
      </c>
      <c r="E4407">
        <v>1</v>
      </c>
    </row>
    <row r="4408" spans="1:5" x14ac:dyDescent="0.25">
      <c r="A4408" t="s">
        <v>14267</v>
      </c>
      <c r="B4408" t="s">
        <v>74</v>
      </c>
      <c r="C4408" t="s">
        <v>182</v>
      </c>
      <c r="D4408" t="s">
        <v>9872</v>
      </c>
      <c r="E4408">
        <v>8</v>
      </c>
    </row>
    <row r="4409" spans="1:5" x14ac:dyDescent="0.25">
      <c r="A4409" t="s">
        <v>14268</v>
      </c>
      <c r="B4409" t="s">
        <v>74</v>
      </c>
      <c r="C4409" t="s">
        <v>182</v>
      </c>
      <c r="D4409" t="s">
        <v>9874</v>
      </c>
      <c r="E4409">
        <v>116</v>
      </c>
    </row>
    <row r="4410" spans="1:5" x14ac:dyDescent="0.25">
      <c r="A4410" t="s">
        <v>14269</v>
      </c>
      <c r="B4410" t="s">
        <v>74</v>
      </c>
      <c r="C4410" t="s">
        <v>182</v>
      </c>
      <c r="D4410" t="s">
        <v>9884</v>
      </c>
      <c r="E4410">
        <v>1</v>
      </c>
    </row>
    <row r="4411" spans="1:5" x14ac:dyDescent="0.25">
      <c r="A4411" t="s">
        <v>14270</v>
      </c>
      <c r="B4411" t="s">
        <v>74</v>
      </c>
      <c r="C4411" t="s">
        <v>182</v>
      </c>
      <c r="D4411" t="s">
        <v>9886</v>
      </c>
      <c r="E4411">
        <v>120</v>
      </c>
    </row>
    <row r="4412" spans="1:5" x14ac:dyDescent="0.25">
      <c r="A4412" t="s">
        <v>14271</v>
      </c>
      <c r="B4412" t="s">
        <v>74</v>
      </c>
      <c r="C4412" t="s">
        <v>182</v>
      </c>
      <c r="D4412" t="s">
        <v>9888</v>
      </c>
      <c r="E4412">
        <v>534</v>
      </c>
    </row>
    <row r="4413" spans="1:5" x14ac:dyDescent="0.25">
      <c r="A4413" t="s">
        <v>14272</v>
      </c>
      <c r="B4413" t="s">
        <v>74</v>
      </c>
      <c r="C4413" t="s">
        <v>182</v>
      </c>
      <c r="D4413" t="s">
        <v>9892</v>
      </c>
      <c r="E4413">
        <v>2</v>
      </c>
    </row>
    <row r="4414" spans="1:5" x14ac:dyDescent="0.25">
      <c r="A4414" t="s">
        <v>14273</v>
      </c>
      <c r="B4414" t="s">
        <v>74</v>
      </c>
      <c r="C4414" t="s">
        <v>182</v>
      </c>
      <c r="D4414" t="s">
        <v>9904</v>
      </c>
      <c r="E4414">
        <v>1</v>
      </c>
    </row>
    <row r="4415" spans="1:5" x14ac:dyDescent="0.25">
      <c r="A4415" t="s">
        <v>14274</v>
      </c>
      <c r="B4415" t="s">
        <v>74</v>
      </c>
      <c r="C4415" t="s">
        <v>182</v>
      </c>
      <c r="D4415" t="s">
        <v>9910</v>
      </c>
      <c r="E4415">
        <v>2</v>
      </c>
    </row>
    <row r="4416" spans="1:5" x14ac:dyDescent="0.25">
      <c r="A4416" t="s">
        <v>14275</v>
      </c>
      <c r="B4416" t="s">
        <v>74</v>
      </c>
      <c r="C4416" t="s">
        <v>182</v>
      </c>
      <c r="D4416" t="s">
        <v>9914</v>
      </c>
      <c r="E4416">
        <v>2</v>
      </c>
    </row>
    <row r="4417" spans="1:5" x14ac:dyDescent="0.25">
      <c r="A4417" t="s">
        <v>14276</v>
      </c>
      <c r="B4417" t="s">
        <v>74</v>
      </c>
      <c r="C4417" t="s">
        <v>182</v>
      </c>
      <c r="D4417" t="s">
        <v>9926</v>
      </c>
      <c r="E4417">
        <v>2</v>
      </c>
    </row>
    <row r="4418" spans="1:5" x14ac:dyDescent="0.25">
      <c r="A4418" t="s">
        <v>14277</v>
      </c>
      <c r="B4418" t="s">
        <v>74</v>
      </c>
      <c r="C4418" t="s">
        <v>183</v>
      </c>
      <c r="D4418" t="s">
        <v>9854</v>
      </c>
      <c r="E4418">
        <v>1</v>
      </c>
    </row>
    <row r="4419" spans="1:5" x14ac:dyDescent="0.25">
      <c r="A4419" t="s">
        <v>14278</v>
      </c>
      <c r="B4419" t="s">
        <v>74</v>
      </c>
      <c r="C4419" t="s">
        <v>183</v>
      </c>
      <c r="D4419" t="s">
        <v>9866</v>
      </c>
      <c r="E4419">
        <v>1</v>
      </c>
    </row>
    <row r="4420" spans="1:5" x14ac:dyDescent="0.25">
      <c r="A4420" t="s">
        <v>14279</v>
      </c>
      <c r="B4420" t="s">
        <v>74</v>
      </c>
      <c r="C4420" t="s">
        <v>183</v>
      </c>
      <c r="D4420" t="s">
        <v>9872</v>
      </c>
      <c r="E4420">
        <v>2</v>
      </c>
    </row>
    <row r="4421" spans="1:5" x14ac:dyDescent="0.25">
      <c r="A4421" t="s">
        <v>14280</v>
      </c>
      <c r="B4421" t="s">
        <v>74</v>
      </c>
      <c r="C4421" t="s">
        <v>183</v>
      </c>
      <c r="D4421" t="s">
        <v>9874</v>
      </c>
      <c r="E4421">
        <v>42</v>
      </c>
    </row>
    <row r="4422" spans="1:5" x14ac:dyDescent="0.25">
      <c r="A4422" t="s">
        <v>14281</v>
      </c>
      <c r="B4422" t="s">
        <v>74</v>
      </c>
      <c r="C4422" t="s">
        <v>183</v>
      </c>
      <c r="D4422" t="s">
        <v>9880</v>
      </c>
      <c r="E4422">
        <v>1</v>
      </c>
    </row>
    <row r="4423" spans="1:5" x14ac:dyDescent="0.25">
      <c r="A4423" t="s">
        <v>14282</v>
      </c>
      <c r="B4423" t="s">
        <v>74</v>
      </c>
      <c r="C4423" t="s">
        <v>183</v>
      </c>
      <c r="D4423" t="s">
        <v>9886</v>
      </c>
      <c r="E4423">
        <v>48</v>
      </c>
    </row>
    <row r="4424" spans="1:5" x14ac:dyDescent="0.25">
      <c r="A4424" t="s">
        <v>14283</v>
      </c>
      <c r="B4424" t="s">
        <v>74</v>
      </c>
      <c r="C4424" t="s">
        <v>183</v>
      </c>
      <c r="D4424" t="s">
        <v>9888</v>
      </c>
      <c r="E4424">
        <v>153</v>
      </c>
    </row>
    <row r="4425" spans="1:5" x14ac:dyDescent="0.25">
      <c r="A4425" t="s">
        <v>14284</v>
      </c>
      <c r="B4425" t="s">
        <v>74</v>
      </c>
      <c r="C4425" t="s">
        <v>183</v>
      </c>
      <c r="D4425" t="s">
        <v>9892</v>
      </c>
      <c r="E4425">
        <v>1</v>
      </c>
    </row>
    <row r="4426" spans="1:5" x14ac:dyDescent="0.25">
      <c r="A4426" t="s">
        <v>14285</v>
      </c>
      <c r="B4426" t="s">
        <v>74</v>
      </c>
      <c r="C4426" t="s">
        <v>183</v>
      </c>
      <c r="D4426" t="s">
        <v>9914</v>
      </c>
      <c r="E4426">
        <v>1</v>
      </c>
    </row>
    <row r="4427" spans="1:5" x14ac:dyDescent="0.25">
      <c r="A4427" t="s">
        <v>14286</v>
      </c>
      <c r="B4427" t="s">
        <v>74</v>
      </c>
      <c r="C4427" t="s">
        <v>260</v>
      </c>
      <c r="D4427" t="s">
        <v>9840</v>
      </c>
      <c r="E4427">
        <v>1</v>
      </c>
    </row>
    <row r="4428" spans="1:5" x14ac:dyDescent="0.25">
      <c r="A4428" t="s">
        <v>14287</v>
      </c>
      <c r="B4428" t="s">
        <v>74</v>
      </c>
      <c r="C4428" t="s">
        <v>260</v>
      </c>
      <c r="D4428" t="s">
        <v>9872</v>
      </c>
      <c r="E4428">
        <v>1</v>
      </c>
    </row>
    <row r="4429" spans="1:5" x14ac:dyDescent="0.25">
      <c r="A4429" t="s">
        <v>14288</v>
      </c>
      <c r="B4429" t="s">
        <v>74</v>
      </c>
      <c r="C4429" t="s">
        <v>260</v>
      </c>
      <c r="D4429" t="s">
        <v>9874</v>
      </c>
      <c r="E4429">
        <v>2</v>
      </c>
    </row>
    <row r="4430" spans="1:5" x14ac:dyDescent="0.25">
      <c r="A4430" t="s">
        <v>14289</v>
      </c>
      <c r="B4430" t="s">
        <v>74</v>
      </c>
      <c r="C4430" t="s">
        <v>260</v>
      </c>
      <c r="D4430" t="s">
        <v>9886</v>
      </c>
      <c r="E4430">
        <v>2</v>
      </c>
    </row>
    <row r="4431" spans="1:5" x14ac:dyDescent="0.25">
      <c r="A4431" t="s">
        <v>14290</v>
      </c>
      <c r="B4431" t="s">
        <v>74</v>
      </c>
      <c r="C4431" t="s">
        <v>260</v>
      </c>
      <c r="D4431" t="s">
        <v>9888</v>
      </c>
      <c r="E4431">
        <v>8</v>
      </c>
    </row>
    <row r="4432" spans="1:5" x14ac:dyDescent="0.25">
      <c r="A4432" t="s">
        <v>14291</v>
      </c>
      <c r="B4432" t="s">
        <v>74</v>
      </c>
      <c r="C4432" t="s">
        <v>184</v>
      </c>
      <c r="D4432" t="s">
        <v>9836</v>
      </c>
      <c r="E4432">
        <v>1</v>
      </c>
    </row>
    <row r="4433" spans="1:5" x14ac:dyDescent="0.25">
      <c r="A4433" t="s">
        <v>14292</v>
      </c>
      <c r="B4433" t="s">
        <v>74</v>
      </c>
      <c r="C4433" t="s">
        <v>184</v>
      </c>
      <c r="D4433" t="s">
        <v>9840</v>
      </c>
      <c r="E4433">
        <v>2</v>
      </c>
    </row>
    <row r="4434" spans="1:5" x14ac:dyDescent="0.25">
      <c r="A4434" t="s">
        <v>14293</v>
      </c>
      <c r="B4434" t="s">
        <v>74</v>
      </c>
      <c r="C4434" t="s">
        <v>184</v>
      </c>
      <c r="D4434" t="s">
        <v>9854</v>
      </c>
      <c r="E4434">
        <v>1</v>
      </c>
    </row>
    <row r="4435" spans="1:5" x14ac:dyDescent="0.25">
      <c r="A4435" t="s">
        <v>14294</v>
      </c>
      <c r="B4435" t="s">
        <v>74</v>
      </c>
      <c r="C4435" t="s">
        <v>184</v>
      </c>
      <c r="D4435" t="s">
        <v>9868</v>
      </c>
      <c r="E4435">
        <v>1</v>
      </c>
    </row>
    <row r="4436" spans="1:5" x14ac:dyDescent="0.25">
      <c r="A4436" t="s">
        <v>14295</v>
      </c>
      <c r="B4436" t="s">
        <v>74</v>
      </c>
      <c r="C4436" t="s">
        <v>184</v>
      </c>
      <c r="D4436" t="s">
        <v>9872</v>
      </c>
      <c r="E4436">
        <v>4</v>
      </c>
    </row>
    <row r="4437" spans="1:5" x14ac:dyDescent="0.25">
      <c r="A4437" t="s">
        <v>14296</v>
      </c>
      <c r="B4437" t="s">
        <v>74</v>
      </c>
      <c r="C4437" t="s">
        <v>184</v>
      </c>
      <c r="D4437" t="s">
        <v>9874</v>
      </c>
      <c r="E4437">
        <v>49</v>
      </c>
    </row>
    <row r="4438" spans="1:5" x14ac:dyDescent="0.25">
      <c r="A4438" t="s">
        <v>14297</v>
      </c>
      <c r="B4438" t="s">
        <v>74</v>
      </c>
      <c r="C4438" t="s">
        <v>184</v>
      </c>
      <c r="D4438" t="s">
        <v>9886</v>
      </c>
      <c r="E4438">
        <v>50</v>
      </c>
    </row>
    <row r="4439" spans="1:5" x14ac:dyDescent="0.25">
      <c r="A4439" t="s">
        <v>14298</v>
      </c>
      <c r="B4439" t="s">
        <v>74</v>
      </c>
      <c r="C4439" t="s">
        <v>184</v>
      </c>
      <c r="D4439" t="s">
        <v>9888</v>
      </c>
      <c r="E4439">
        <v>148</v>
      </c>
    </row>
    <row r="4440" spans="1:5" x14ac:dyDescent="0.25">
      <c r="A4440" t="s">
        <v>14299</v>
      </c>
      <c r="B4440" t="s">
        <v>74</v>
      </c>
      <c r="C4440" t="s">
        <v>184</v>
      </c>
      <c r="D4440" t="s">
        <v>9892</v>
      </c>
      <c r="E4440">
        <v>2</v>
      </c>
    </row>
    <row r="4441" spans="1:5" x14ac:dyDescent="0.25">
      <c r="A4441" t="s">
        <v>14300</v>
      </c>
      <c r="B4441" t="s">
        <v>74</v>
      </c>
      <c r="C4441" t="s">
        <v>184</v>
      </c>
      <c r="D4441" t="s">
        <v>9908</v>
      </c>
      <c r="E4441">
        <v>1</v>
      </c>
    </row>
    <row r="4442" spans="1:5" x14ac:dyDescent="0.25">
      <c r="A4442" t="s">
        <v>14301</v>
      </c>
      <c r="B4442" t="s">
        <v>74</v>
      </c>
      <c r="C4442" t="s">
        <v>184</v>
      </c>
      <c r="D4442" t="s">
        <v>9914</v>
      </c>
      <c r="E4442">
        <v>1</v>
      </c>
    </row>
    <row r="4443" spans="1:5" x14ac:dyDescent="0.25">
      <c r="A4443" t="s">
        <v>14302</v>
      </c>
      <c r="B4443" t="s">
        <v>74</v>
      </c>
      <c r="C4443" t="s">
        <v>184</v>
      </c>
      <c r="D4443" t="s">
        <v>9916</v>
      </c>
      <c r="E4443">
        <v>1</v>
      </c>
    </row>
    <row r="4444" spans="1:5" x14ac:dyDescent="0.25">
      <c r="A4444" t="s">
        <v>14303</v>
      </c>
      <c r="B4444" t="s">
        <v>74</v>
      </c>
      <c r="C4444" t="s">
        <v>185</v>
      </c>
      <c r="D4444" t="s">
        <v>9840</v>
      </c>
      <c r="E4444">
        <v>5</v>
      </c>
    </row>
    <row r="4445" spans="1:5" x14ac:dyDescent="0.25">
      <c r="A4445" t="s">
        <v>14304</v>
      </c>
      <c r="B4445" t="s">
        <v>74</v>
      </c>
      <c r="C4445" t="s">
        <v>185</v>
      </c>
      <c r="D4445" t="s">
        <v>9844</v>
      </c>
      <c r="E4445">
        <v>2</v>
      </c>
    </row>
    <row r="4446" spans="1:5" x14ac:dyDescent="0.25">
      <c r="A4446" t="s">
        <v>14305</v>
      </c>
      <c r="B4446" t="s">
        <v>74</v>
      </c>
      <c r="C4446" t="s">
        <v>185</v>
      </c>
      <c r="D4446" t="s">
        <v>9854</v>
      </c>
      <c r="E4446">
        <v>1</v>
      </c>
    </row>
    <row r="4447" spans="1:5" x14ac:dyDescent="0.25">
      <c r="A4447" t="s">
        <v>14306</v>
      </c>
      <c r="B4447" t="s">
        <v>74</v>
      </c>
      <c r="C4447" t="s">
        <v>185</v>
      </c>
      <c r="D4447" t="s">
        <v>9862</v>
      </c>
      <c r="E4447">
        <v>2</v>
      </c>
    </row>
    <row r="4448" spans="1:5" x14ac:dyDescent="0.25">
      <c r="A4448" t="s">
        <v>14307</v>
      </c>
      <c r="B4448" t="s">
        <v>74</v>
      </c>
      <c r="C4448" t="s">
        <v>185</v>
      </c>
      <c r="D4448" t="s">
        <v>9868</v>
      </c>
      <c r="E4448">
        <v>1</v>
      </c>
    </row>
    <row r="4449" spans="1:5" x14ac:dyDescent="0.25">
      <c r="A4449" t="s">
        <v>14308</v>
      </c>
      <c r="B4449" t="s">
        <v>74</v>
      </c>
      <c r="C4449" t="s">
        <v>185</v>
      </c>
      <c r="D4449" t="s">
        <v>9872</v>
      </c>
      <c r="E4449">
        <v>12</v>
      </c>
    </row>
    <row r="4450" spans="1:5" x14ac:dyDescent="0.25">
      <c r="A4450" t="s">
        <v>14309</v>
      </c>
      <c r="B4450" t="s">
        <v>74</v>
      </c>
      <c r="C4450" t="s">
        <v>185</v>
      </c>
      <c r="D4450" t="s">
        <v>9874</v>
      </c>
      <c r="E4450">
        <v>152</v>
      </c>
    </row>
    <row r="4451" spans="1:5" x14ac:dyDescent="0.25">
      <c r="A4451" t="s">
        <v>14310</v>
      </c>
      <c r="B4451" t="s">
        <v>74</v>
      </c>
      <c r="C4451" t="s">
        <v>185</v>
      </c>
      <c r="D4451" t="s">
        <v>9886</v>
      </c>
      <c r="E4451">
        <v>156</v>
      </c>
    </row>
    <row r="4452" spans="1:5" x14ac:dyDescent="0.25">
      <c r="A4452" t="s">
        <v>14311</v>
      </c>
      <c r="B4452" t="s">
        <v>74</v>
      </c>
      <c r="C4452" t="s">
        <v>185</v>
      </c>
      <c r="D4452" t="s">
        <v>9888</v>
      </c>
      <c r="E4452">
        <v>504</v>
      </c>
    </row>
    <row r="4453" spans="1:5" x14ac:dyDescent="0.25">
      <c r="A4453" t="s">
        <v>14312</v>
      </c>
      <c r="B4453" t="s">
        <v>74</v>
      </c>
      <c r="C4453" t="s">
        <v>185</v>
      </c>
      <c r="D4453" t="s">
        <v>9892</v>
      </c>
      <c r="E4453">
        <v>4</v>
      </c>
    </row>
    <row r="4454" spans="1:5" x14ac:dyDescent="0.25">
      <c r="A4454" t="s">
        <v>14313</v>
      </c>
      <c r="B4454" t="s">
        <v>74</v>
      </c>
      <c r="C4454" t="s">
        <v>185</v>
      </c>
      <c r="D4454" t="s">
        <v>9894</v>
      </c>
      <c r="E4454">
        <v>1</v>
      </c>
    </row>
    <row r="4455" spans="1:5" x14ac:dyDescent="0.25">
      <c r="A4455" t="s">
        <v>14314</v>
      </c>
      <c r="B4455" t="s">
        <v>74</v>
      </c>
      <c r="C4455" t="s">
        <v>185</v>
      </c>
      <c r="D4455" t="s">
        <v>9902</v>
      </c>
      <c r="E4455">
        <v>2</v>
      </c>
    </row>
    <row r="4456" spans="1:5" x14ac:dyDescent="0.25">
      <c r="A4456" t="s">
        <v>14315</v>
      </c>
      <c r="B4456" t="s">
        <v>74</v>
      </c>
      <c r="C4456" t="s">
        <v>185</v>
      </c>
      <c r="D4456" t="s">
        <v>9906</v>
      </c>
      <c r="E4456">
        <v>1</v>
      </c>
    </row>
    <row r="4457" spans="1:5" x14ac:dyDescent="0.25">
      <c r="A4457" t="s">
        <v>14316</v>
      </c>
      <c r="B4457" t="s">
        <v>74</v>
      </c>
      <c r="C4457" t="s">
        <v>185</v>
      </c>
      <c r="D4457" t="s">
        <v>9910</v>
      </c>
      <c r="E4457">
        <v>1</v>
      </c>
    </row>
    <row r="4458" spans="1:5" x14ac:dyDescent="0.25">
      <c r="A4458" t="s">
        <v>14317</v>
      </c>
      <c r="B4458" t="s">
        <v>74</v>
      </c>
      <c r="C4458" t="s">
        <v>185</v>
      </c>
      <c r="D4458" t="s">
        <v>9912</v>
      </c>
      <c r="E4458">
        <v>1</v>
      </c>
    </row>
    <row r="4459" spans="1:5" x14ac:dyDescent="0.25">
      <c r="A4459" t="s">
        <v>14318</v>
      </c>
      <c r="B4459" t="s">
        <v>74</v>
      </c>
      <c r="C4459" t="s">
        <v>185</v>
      </c>
      <c r="D4459" t="s">
        <v>9914</v>
      </c>
      <c r="E4459">
        <v>1</v>
      </c>
    </row>
    <row r="4460" spans="1:5" x14ac:dyDescent="0.25">
      <c r="A4460" t="s">
        <v>14319</v>
      </c>
      <c r="B4460" t="s">
        <v>74</v>
      </c>
      <c r="C4460" t="s">
        <v>185</v>
      </c>
      <c r="D4460" t="s">
        <v>9916</v>
      </c>
      <c r="E4460">
        <v>3</v>
      </c>
    </row>
    <row r="4461" spans="1:5" x14ac:dyDescent="0.25">
      <c r="A4461" t="s">
        <v>14320</v>
      </c>
      <c r="B4461" t="s">
        <v>74</v>
      </c>
      <c r="C4461" t="s">
        <v>185</v>
      </c>
      <c r="D4461" t="s">
        <v>9926</v>
      </c>
      <c r="E4461">
        <v>2</v>
      </c>
    </row>
    <row r="4462" spans="1:5" x14ac:dyDescent="0.25">
      <c r="A4462" t="s">
        <v>14321</v>
      </c>
      <c r="B4462" t="s">
        <v>74</v>
      </c>
      <c r="C4462" t="s">
        <v>184</v>
      </c>
      <c r="D4462" t="s">
        <v>9926</v>
      </c>
      <c r="E4462">
        <v>2</v>
      </c>
    </row>
    <row r="4463" spans="1:5" x14ac:dyDescent="0.25">
      <c r="A4463" t="s">
        <v>14322</v>
      </c>
      <c r="B4463" t="s">
        <v>74</v>
      </c>
      <c r="C4463" t="s">
        <v>186</v>
      </c>
      <c r="D4463" t="s">
        <v>9860</v>
      </c>
      <c r="E4463">
        <v>1</v>
      </c>
    </row>
    <row r="4464" spans="1:5" x14ac:dyDescent="0.25">
      <c r="A4464" t="s">
        <v>14323</v>
      </c>
      <c r="B4464" t="s">
        <v>74</v>
      </c>
      <c r="C4464" t="s">
        <v>186</v>
      </c>
      <c r="D4464" t="s">
        <v>9862</v>
      </c>
      <c r="E4464">
        <v>1</v>
      </c>
    </row>
    <row r="4465" spans="1:5" x14ac:dyDescent="0.25">
      <c r="A4465" t="s">
        <v>14324</v>
      </c>
      <c r="B4465" t="s">
        <v>74</v>
      </c>
      <c r="C4465" t="s">
        <v>186</v>
      </c>
      <c r="D4465" t="s">
        <v>9866</v>
      </c>
      <c r="E4465">
        <v>1</v>
      </c>
    </row>
    <row r="4466" spans="1:5" x14ac:dyDescent="0.25">
      <c r="A4466" t="s">
        <v>14325</v>
      </c>
      <c r="B4466" t="s">
        <v>74</v>
      </c>
      <c r="C4466" t="s">
        <v>186</v>
      </c>
      <c r="D4466" t="s">
        <v>9872</v>
      </c>
      <c r="E4466">
        <v>2</v>
      </c>
    </row>
    <row r="4467" spans="1:5" x14ac:dyDescent="0.25">
      <c r="A4467" t="s">
        <v>14326</v>
      </c>
      <c r="B4467" t="s">
        <v>74</v>
      </c>
      <c r="C4467" t="s">
        <v>186</v>
      </c>
      <c r="D4467" t="s">
        <v>9874</v>
      </c>
      <c r="E4467">
        <v>40</v>
      </c>
    </row>
    <row r="4468" spans="1:5" x14ac:dyDescent="0.25">
      <c r="A4468" t="s">
        <v>14327</v>
      </c>
      <c r="B4468" t="s">
        <v>74</v>
      </c>
      <c r="C4468" t="s">
        <v>186</v>
      </c>
      <c r="D4468" t="s">
        <v>9884</v>
      </c>
      <c r="E4468">
        <v>1</v>
      </c>
    </row>
    <row r="4469" spans="1:5" x14ac:dyDescent="0.25">
      <c r="A4469" t="s">
        <v>14328</v>
      </c>
      <c r="B4469" t="s">
        <v>74</v>
      </c>
      <c r="C4469" t="s">
        <v>186</v>
      </c>
      <c r="D4469" t="s">
        <v>9886</v>
      </c>
      <c r="E4469">
        <v>47</v>
      </c>
    </row>
    <row r="4470" spans="1:5" x14ac:dyDescent="0.25">
      <c r="A4470" t="s">
        <v>14329</v>
      </c>
      <c r="B4470" t="s">
        <v>74</v>
      </c>
      <c r="C4470" t="s">
        <v>186</v>
      </c>
      <c r="D4470" t="s">
        <v>9888</v>
      </c>
      <c r="E4470">
        <v>143</v>
      </c>
    </row>
    <row r="4471" spans="1:5" x14ac:dyDescent="0.25">
      <c r="A4471" t="s">
        <v>14330</v>
      </c>
      <c r="B4471" t="s">
        <v>74</v>
      </c>
      <c r="C4471" t="s">
        <v>186</v>
      </c>
      <c r="D4471" t="s">
        <v>9892</v>
      </c>
      <c r="E4471">
        <v>1</v>
      </c>
    </row>
    <row r="4472" spans="1:5" x14ac:dyDescent="0.25">
      <c r="A4472" t="s">
        <v>14331</v>
      </c>
      <c r="B4472" t="s">
        <v>74</v>
      </c>
      <c r="C4472" t="s">
        <v>186</v>
      </c>
      <c r="D4472" t="s">
        <v>9914</v>
      </c>
      <c r="E4472">
        <v>1</v>
      </c>
    </row>
    <row r="4473" spans="1:5" x14ac:dyDescent="0.25">
      <c r="A4473" t="s">
        <v>14332</v>
      </c>
      <c r="B4473" t="s">
        <v>74</v>
      </c>
      <c r="C4473" t="s">
        <v>187</v>
      </c>
      <c r="D4473" t="s">
        <v>9840</v>
      </c>
      <c r="E4473">
        <v>2</v>
      </c>
    </row>
    <row r="4474" spans="1:5" x14ac:dyDescent="0.25">
      <c r="A4474" t="s">
        <v>14333</v>
      </c>
      <c r="B4474" t="s">
        <v>74</v>
      </c>
      <c r="C4474" t="s">
        <v>187</v>
      </c>
      <c r="D4474" t="s">
        <v>9844</v>
      </c>
      <c r="E4474">
        <v>2</v>
      </c>
    </row>
    <row r="4475" spans="1:5" x14ac:dyDescent="0.25">
      <c r="A4475" t="s">
        <v>14334</v>
      </c>
      <c r="B4475" t="s">
        <v>74</v>
      </c>
      <c r="C4475" t="s">
        <v>187</v>
      </c>
      <c r="D4475" t="s">
        <v>9850</v>
      </c>
      <c r="E4475">
        <v>1</v>
      </c>
    </row>
    <row r="4476" spans="1:5" x14ac:dyDescent="0.25">
      <c r="A4476" t="s">
        <v>14335</v>
      </c>
      <c r="B4476" t="s">
        <v>74</v>
      </c>
      <c r="C4476" t="s">
        <v>187</v>
      </c>
      <c r="D4476" t="s">
        <v>9854</v>
      </c>
      <c r="E4476">
        <v>2</v>
      </c>
    </row>
    <row r="4477" spans="1:5" x14ac:dyDescent="0.25">
      <c r="A4477" t="s">
        <v>14336</v>
      </c>
      <c r="B4477" t="s">
        <v>74</v>
      </c>
      <c r="C4477" t="s">
        <v>187</v>
      </c>
      <c r="D4477" t="s">
        <v>9862</v>
      </c>
      <c r="E4477">
        <v>1</v>
      </c>
    </row>
    <row r="4478" spans="1:5" x14ac:dyDescent="0.25">
      <c r="A4478" t="s">
        <v>14337</v>
      </c>
      <c r="B4478" t="s">
        <v>74</v>
      </c>
      <c r="C4478" t="s">
        <v>187</v>
      </c>
      <c r="D4478" t="s">
        <v>9870</v>
      </c>
      <c r="E4478">
        <v>1</v>
      </c>
    </row>
    <row r="4479" spans="1:5" x14ac:dyDescent="0.25">
      <c r="A4479" t="s">
        <v>14338</v>
      </c>
      <c r="B4479" t="s">
        <v>74</v>
      </c>
      <c r="C4479" t="s">
        <v>187</v>
      </c>
      <c r="D4479" t="s">
        <v>9872</v>
      </c>
      <c r="E4479">
        <v>11</v>
      </c>
    </row>
    <row r="4480" spans="1:5" x14ac:dyDescent="0.25">
      <c r="A4480" t="s">
        <v>14339</v>
      </c>
      <c r="B4480" t="s">
        <v>74</v>
      </c>
      <c r="C4480" t="s">
        <v>187</v>
      </c>
      <c r="D4480" t="s">
        <v>9874</v>
      </c>
      <c r="E4480">
        <v>129</v>
      </c>
    </row>
    <row r="4481" spans="1:5" x14ac:dyDescent="0.25">
      <c r="A4481" t="s">
        <v>14340</v>
      </c>
      <c r="B4481" t="s">
        <v>74</v>
      </c>
      <c r="C4481" t="s">
        <v>187</v>
      </c>
      <c r="D4481" t="s">
        <v>9880</v>
      </c>
      <c r="E4481">
        <v>1</v>
      </c>
    </row>
    <row r="4482" spans="1:5" x14ac:dyDescent="0.25">
      <c r="A4482" t="s">
        <v>14341</v>
      </c>
      <c r="B4482" t="s">
        <v>74</v>
      </c>
      <c r="C4482" t="s">
        <v>187</v>
      </c>
      <c r="D4482" t="s">
        <v>9884</v>
      </c>
      <c r="E4482">
        <v>3</v>
      </c>
    </row>
    <row r="4483" spans="1:5" x14ac:dyDescent="0.25">
      <c r="A4483" t="s">
        <v>14342</v>
      </c>
      <c r="B4483" t="s">
        <v>74</v>
      </c>
      <c r="C4483" t="s">
        <v>187</v>
      </c>
      <c r="D4483" t="s">
        <v>9886</v>
      </c>
      <c r="E4483">
        <v>143</v>
      </c>
    </row>
    <row r="4484" spans="1:5" x14ac:dyDescent="0.25">
      <c r="A4484" t="s">
        <v>14343</v>
      </c>
      <c r="B4484" t="s">
        <v>74</v>
      </c>
      <c r="C4484" t="s">
        <v>187</v>
      </c>
      <c r="D4484" t="s">
        <v>9888</v>
      </c>
      <c r="E4484">
        <v>427</v>
      </c>
    </row>
    <row r="4485" spans="1:5" x14ac:dyDescent="0.25">
      <c r="A4485" t="s">
        <v>14344</v>
      </c>
      <c r="B4485" t="s">
        <v>74</v>
      </c>
      <c r="C4485" t="s">
        <v>187</v>
      </c>
      <c r="D4485" t="s">
        <v>9892</v>
      </c>
      <c r="E4485">
        <v>1</v>
      </c>
    </row>
    <row r="4486" spans="1:5" x14ac:dyDescent="0.25">
      <c r="A4486" t="s">
        <v>14345</v>
      </c>
      <c r="B4486" t="s">
        <v>74</v>
      </c>
      <c r="C4486" t="s">
        <v>187</v>
      </c>
      <c r="D4486" t="s">
        <v>9902</v>
      </c>
      <c r="E4486">
        <v>1</v>
      </c>
    </row>
    <row r="4487" spans="1:5" x14ac:dyDescent="0.25">
      <c r="A4487" t="s">
        <v>14346</v>
      </c>
      <c r="B4487" t="s">
        <v>74</v>
      </c>
      <c r="C4487" t="s">
        <v>187</v>
      </c>
      <c r="D4487" t="s">
        <v>9910</v>
      </c>
      <c r="E4487">
        <v>2</v>
      </c>
    </row>
    <row r="4488" spans="1:5" x14ac:dyDescent="0.25">
      <c r="A4488" t="s">
        <v>14347</v>
      </c>
      <c r="B4488" t="s">
        <v>74</v>
      </c>
      <c r="C4488" t="s">
        <v>187</v>
      </c>
      <c r="D4488" t="s">
        <v>9912</v>
      </c>
      <c r="E4488">
        <v>1</v>
      </c>
    </row>
    <row r="4489" spans="1:5" x14ac:dyDescent="0.25">
      <c r="A4489" t="s">
        <v>14348</v>
      </c>
      <c r="B4489" t="s">
        <v>74</v>
      </c>
      <c r="C4489" t="s">
        <v>187</v>
      </c>
      <c r="D4489" t="s">
        <v>9914</v>
      </c>
      <c r="E4489">
        <v>4</v>
      </c>
    </row>
    <row r="4490" spans="1:5" x14ac:dyDescent="0.25">
      <c r="A4490" t="s">
        <v>14349</v>
      </c>
      <c r="B4490" t="s">
        <v>74</v>
      </c>
      <c r="C4490" t="s">
        <v>187</v>
      </c>
      <c r="D4490" t="s">
        <v>9926</v>
      </c>
      <c r="E4490">
        <v>2</v>
      </c>
    </row>
    <row r="4491" spans="1:5" x14ac:dyDescent="0.25">
      <c r="A4491" t="s">
        <v>14350</v>
      </c>
      <c r="B4491" t="s">
        <v>74</v>
      </c>
      <c r="C4491" t="s">
        <v>188</v>
      </c>
      <c r="D4491" t="s">
        <v>9840</v>
      </c>
      <c r="E4491">
        <v>1</v>
      </c>
    </row>
    <row r="4492" spans="1:5" x14ac:dyDescent="0.25">
      <c r="A4492" t="s">
        <v>14351</v>
      </c>
      <c r="B4492" t="s">
        <v>74</v>
      </c>
      <c r="C4492" t="s">
        <v>188</v>
      </c>
      <c r="D4492" t="s">
        <v>9854</v>
      </c>
      <c r="E4492">
        <v>1</v>
      </c>
    </row>
    <row r="4493" spans="1:5" x14ac:dyDescent="0.25">
      <c r="A4493" t="s">
        <v>14352</v>
      </c>
      <c r="B4493" t="s">
        <v>74</v>
      </c>
      <c r="C4493" t="s">
        <v>188</v>
      </c>
      <c r="D4493" t="s">
        <v>9860</v>
      </c>
      <c r="E4493">
        <v>1</v>
      </c>
    </row>
    <row r="4494" spans="1:5" x14ac:dyDescent="0.25">
      <c r="A4494" t="s">
        <v>14353</v>
      </c>
      <c r="B4494" t="s">
        <v>74</v>
      </c>
      <c r="C4494" t="s">
        <v>188</v>
      </c>
      <c r="D4494" t="s">
        <v>9862</v>
      </c>
      <c r="E4494">
        <v>1</v>
      </c>
    </row>
    <row r="4495" spans="1:5" x14ac:dyDescent="0.25">
      <c r="A4495" t="s">
        <v>14354</v>
      </c>
      <c r="B4495" t="s">
        <v>74</v>
      </c>
      <c r="C4495" t="s">
        <v>188</v>
      </c>
      <c r="D4495" t="s">
        <v>9866</v>
      </c>
      <c r="E4495">
        <v>1</v>
      </c>
    </row>
    <row r="4496" spans="1:5" x14ac:dyDescent="0.25">
      <c r="A4496" t="s">
        <v>14355</v>
      </c>
      <c r="B4496" t="s">
        <v>74</v>
      </c>
      <c r="C4496" t="s">
        <v>188</v>
      </c>
      <c r="D4496" t="s">
        <v>9868</v>
      </c>
      <c r="E4496">
        <v>1</v>
      </c>
    </row>
    <row r="4497" spans="1:5" x14ac:dyDescent="0.25">
      <c r="A4497" t="s">
        <v>14356</v>
      </c>
      <c r="B4497" t="s">
        <v>74</v>
      </c>
      <c r="C4497" t="s">
        <v>188</v>
      </c>
      <c r="D4497" t="s">
        <v>9872</v>
      </c>
      <c r="E4497">
        <v>3</v>
      </c>
    </row>
    <row r="4498" spans="1:5" x14ac:dyDescent="0.25">
      <c r="A4498" t="s">
        <v>14357</v>
      </c>
      <c r="B4498" t="s">
        <v>74</v>
      </c>
      <c r="C4498" t="s">
        <v>188</v>
      </c>
      <c r="D4498" t="s">
        <v>9874</v>
      </c>
      <c r="E4498">
        <v>34</v>
      </c>
    </row>
    <row r="4499" spans="1:5" x14ac:dyDescent="0.25">
      <c r="A4499" t="s">
        <v>14358</v>
      </c>
      <c r="B4499" t="s">
        <v>74</v>
      </c>
      <c r="C4499" t="s">
        <v>188</v>
      </c>
      <c r="D4499" t="s">
        <v>9880</v>
      </c>
      <c r="E4499">
        <v>1</v>
      </c>
    </row>
    <row r="4500" spans="1:5" x14ac:dyDescent="0.25">
      <c r="A4500" t="s">
        <v>14359</v>
      </c>
      <c r="B4500" t="s">
        <v>74</v>
      </c>
      <c r="C4500" t="s">
        <v>188</v>
      </c>
      <c r="D4500" t="s">
        <v>9886</v>
      </c>
      <c r="E4500">
        <v>35</v>
      </c>
    </row>
    <row r="4501" spans="1:5" x14ac:dyDescent="0.25">
      <c r="A4501" t="s">
        <v>14360</v>
      </c>
      <c r="B4501" t="s">
        <v>74</v>
      </c>
      <c r="C4501" t="s">
        <v>188</v>
      </c>
      <c r="D4501" t="s">
        <v>9888</v>
      </c>
      <c r="E4501">
        <v>141</v>
      </c>
    </row>
    <row r="4502" spans="1:5" x14ac:dyDescent="0.25">
      <c r="A4502" t="s">
        <v>14361</v>
      </c>
      <c r="B4502" t="s">
        <v>74</v>
      </c>
      <c r="C4502" t="s">
        <v>188</v>
      </c>
      <c r="D4502" t="s">
        <v>9892</v>
      </c>
      <c r="E4502">
        <v>2</v>
      </c>
    </row>
    <row r="4503" spans="1:5" x14ac:dyDescent="0.25">
      <c r="A4503" t="s">
        <v>14362</v>
      </c>
      <c r="B4503" t="s">
        <v>74</v>
      </c>
      <c r="C4503" t="s">
        <v>188</v>
      </c>
      <c r="D4503" t="s">
        <v>9908</v>
      </c>
      <c r="E4503">
        <v>1</v>
      </c>
    </row>
    <row r="4504" spans="1:5" x14ac:dyDescent="0.25">
      <c r="A4504" t="s">
        <v>14363</v>
      </c>
      <c r="B4504" t="s">
        <v>74</v>
      </c>
      <c r="C4504" t="s">
        <v>188</v>
      </c>
      <c r="D4504" t="s">
        <v>9910</v>
      </c>
      <c r="E4504">
        <v>1</v>
      </c>
    </row>
    <row r="4505" spans="1:5" x14ac:dyDescent="0.25">
      <c r="A4505" t="s">
        <v>14364</v>
      </c>
      <c r="B4505" t="s">
        <v>74</v>
      </c>
      <c r="C4505" t="s">
        <v>188</v>
      </c>
      <c r="D4505" t="s">
        <v>9914</v>
      </c>
      <c r="E4505">
        <v>1</v>
      </c>
    </row>
    <row r="4506" spans="1:5" x14ac:dyDescent="0.25">
      <c r="A4506" t="s">
        <v>14365</v>
      </c>
      <c r="B4506" t="s">
        <v>74</v>
      </c>
      <c r="C4506" t="s">
        <v>188</v>
      </c>
      <c r="D4506" t="s">
        <v>9926</v>
      </c>
      <c r="E4506">
        <v>1</v>
      </c>
    </row>
    <row r="4507" spans="1:5" x14ac:dyDescent="0.25">
      <c r="A4507" t="s">
        <v>14366</v>
      </c>
      <c r="B4507" t="s">
        <v>74</v>
      </c>
      <c r="C4507" t="s">
        <v>189</v>
      </c>
      <c r="D4507" t="s">
        <v>9840</v>
      </c>
      <c r="E4507">
        <v>2</v>
      </c>
    </row>
    <row r="4508" spans="1:5" x14ac:dyDescent="0.25">
      <c r="A4508" t="s">
        <v>14367</v>
      </c>
      <c r="B4508" t="s">
        <v>74</v>
      </c>
      <c r="C4508" t="s">
        <v>189</v>
      </c>
      <c r="D4508" t="s">
        <v>9844</v>
      </c>
      <c r="E4508">
        <v>1</v>
      </c>
    </row>
    <row r="4509" spans="1:5" x14ac:dyDescent="0.25">
      <c r="A4509" t="s">
        <v>14368</v>
      </c>
      <c r="B4509" t="s">
        <v>74</v>
      </c>
      <c r="C4509" t="s">
        <v>189</v>
      </c>
      <c r="D4509" t="s">
        <v>9854</v>
      </c>
      <c r="E4509">
        <v>1</v>
      </c>
    </row>
    <row r="4510" spans="1:5" x14ac:dyDescent="0.25">
      <c r="A4510" t="s">
        <v>14369</v>
      </c>
      <c r="B4510" t="s">
        <v>74</v>
      </c>
      <c r="C4510" t="s">
        <v>189</v>
      </c>
      <c r="D4510" t="s">
        <v>9860</v>
      </c>
      <c r="E4510">
        <v>1</v>
      </c>
    </row>
    <row r="4511" spans="1:5" x14ac:dyDescent="0.25">
      <c r="A4511" t="s">
        <v>14370</v>
      </c>
      <c r="B4511" t="s">
        <v>74</v>
      </c>
      <c r="C4511" t="s">
        <v>189</v>
      </c>
      <c r="D4511" t="s">
        <v>9862</v>
      </c>
      <c r="E4511">
        <v>1</v>
      </c>
    </row>
    <row r="4512" spans="1:5" x14ac:dyDescent="0.25">
      <c r="A4512" t="s">
        <v>14371</v>
      </c>
      <c r="B4512" t="s">
        <v>74</v>
      </c>
      <c r="C4512" t="s">
        <v>189</v>
      </c>
      <c r="D4512" t="s">
        <v>9872</v>
      </c>
      <c r="E4512">
        <v>3</v>
      </c>
    </row>
    <row r="4513" spans="1:5" x14ac:dyDescent="0.25">
      <c r="A4513" t="s">
        <v>14372</v>
      </c>
      <c r="B4513" t="s">
        <v>74</v>
      </c>
      <c r="C4513" t="s">
        <v>189</v>
      </c>
      <c r="D4513" t="s">
        <v>9874</v>
      </c>
      <c r="E4513">
        <v>17</v>
      </c>
    </row>
    <row r="4514" spans="1:5" x14ac:dyDescent="0.25">
      <c r="A4514" t="s">
        <v>14373</v>
      </c>
      <c r="B4514" t="s">
        <v>74</v>
      </c>
      <c r="C4514" t="s">
        <v>189</v>
      </c>
      <c r="D4514" t="s">
        <v>9880</v>
      </c>
      <c r="E4514">
        <v>1</v>
      </c>
    </row>
    <row r="4515" spans="1:5" x14ac:dyDescent="0.25">
      <c r="A4515" t="s">
        <v>14374</v>
      </c>
      <c r="B4515" t="s">
        <v>74</v>
      </c>
      <c r="C4515" t="s">
        <v>189</v>
      </c>
      <c r="D4515" t="s">
        <v>9886</v>
      </c>
      <c r="E4515">
        <v>30</v>
      </c>
    </row>
    <row r="4516" spans="1:5" x14ac:dyDescent="0.25">
      <c r="A4516" t="s">
        <v>14375</v>
      </c>
      <c r="B4516" t="s">
        <v>74</v>
      </c>
      <c r="C4516" t="s">
        <v>189</v>
      </c>
      <c r="D4516" t="s">
        <v>9888</v>
      </c>
      <c r="E4516">
        <v>101</v>
      </c>
    </row>
    <row r="4517" spans="1:5" x14ac:dyDescent="0.25">
      <c r="A4517" t="s">
        <v>14376</v>
      </c>
      <c r="B4517" t="s">
        <v>74</v>
      </c>
      <c r="C4517" t="s">
        <v>189</v>
      </c>
      <c r="D4517" t="s">
        <v>9892</v>
      </c>
      <c r="E4517">
        <v>2</v>
      </c>
    </row>
    <row r="4518" spans="1:5" x14ac:dyDescent="0.25">
      <c r="A4518" t="s">
        <v>14377</v>
      </c>
      <c r="B4518" t="s">
        <v>74</v>
      </c>
      <c r="C4518" t="s">
        <v>189</v>
      </c>
      <c r="D4518" t="s">
        <v>9914</v>
      </c>
      <c r="E4518">
        <v>1</v>
      </c>
    </row>
    <row r="4519" spans="1:5" x14ac:dyDescent="0.25">
      <c r="A4519" t="s">
        <v>14378</v>
      </c>
      <c r="B4519" t="s">
        <v>74</v>
      </c>
      <c r="C4519" t="s">
        <v>190</v>
      </c>
      <c r="D4519" t="s">
        <v>9840</v>
      </c>
      <c r="E4519">
        <v>1</v>
      </c>
    </row>
    <row r="4520" spans="1:5" x14ac:dyDescent="0.25">
      <c r="A4520" t="s">
        <v>14379</v>
      </c>
      <c r="B4520" t="s">
        <v>74</v>
      </c>
      <c r="C4520" t="s">
        <v>190</v>
      </c>
      <c r="D4520" t="s">
        <v>9854</v>
      </c>
      <c r="E4520">
        <v>1</v>
      </c>
    </row>
    <row r="4521" spans="1:5" x14ac:dyDescent="0.25">
      <c r="A4521" t="s">
        <v>14380</v>
      </c>
      <c r="B4521" t="s">
        <v>74</v>
      </c>
      <c r="C4521" t="s">
        <v>190</v>
      </c>
      <c r="D4521" t="s">
        <v>9868</v>
      </c>
      <c r="E4521">
        <v>1</v>
      </c>
    </row>
    <row r="4522" spans="1:5" x14ac:dyDescent="0.25">
      <c r="A4522" t="s">
        <v>14381</v>
      </c>
      <c r="B4522" t="s">
        <v>74</v>
      </c>
      <c r="C4522" t="s">
        <v>190</v>
      </c>
      <c r="D4522" t="s">
        <v>9872</v>
      </c>
      <c r="E4522">
        <v>2</v>
      </c>
    </row>
    <row r="4523" spans="1:5" x14ac:dyDescent="0.25">
      <c r="A4523" t="s">
        <v>14382</v>
      </c>
      <c r="B4523" t="s">
        <v>74</v>
      </c>
      <c r="C4523" t="s">
        <v>190</v>
      </c>
      <c r="D4523" t="s">
        <v>9874</v>
      </c>
      <c r="E4523">
        <v>39</v>
      </c>
    </row>
    <row r="4524" spans="1:5" x14ac:dyDescent="0.25">
      <c r="A4524" t="s">
        <v>14383</v>
      </c>
      <c r="B4524" t="s">
        <v>74</v>
      </c>
      <c r="C4524" t="s">
        <v>190</v>
      </c>
      <c r="D4524" t="s">
        <v>9886</v>
      </c>
      <c r="E4524">
        <v>40</v>
      </c>
    </row>
    <row r="4525" spans="1:5" x14ac:dyDescent="0.25">
      <c r="A4525" t="s">
        <v>14384</v>
      </c>
      <c r="B4525" t="s">
        <v>74</v>
      </c>
      <c r="C4525" t="s">
        <v>190</v>
      </c>
      <c r="D4525" t="s">
        <v>9888</v>
      </c>
      <c r="E4525">
        <v>91</v>
      </c>
    </row>
    <row r="4526" spans="1:5" x14ac:dyDescent="0.25">
      <c r="A4526" t="s">
        <v>14385</v>
      </c>
      <c r="B4526" t="s">
        <v>74</v>
      </c>
      <c r="C4526" t="s">
        <v>190</v>
      </c>
      <c r="D4526" t="s">
        <v>9914</v>
      </c>
      <c r="E4526">
        <v>1</v>
      </c>
    </row>
    <row r="4527" spans="1:5" x14ac:dyDescent="0.25">
      <c r="A4527" t="s">
        <v>14386</v>
      </c>
      <c r="B4527" t="s">
        <v>74</v>
      </c>
      <c r="C4527" t="s">
        <v>190</v>
      </c>
      <c r="D4527" t="s">
        <v>9926</v>
      </c>
      <c r="E4527">
        <v>1</v>
      </c>
    </row>
    <row r="4528" spans="1:5" x14ac:dyDescent="0.25">
      <c r="A4528" t="s">
        <v>14387</v>
      </c>
      <c r="B4528" t="s">
        <v>74</v>
      </c>
      <c r="C4528" t="s">
        <v>191</v>
      </c>
      <c r="D4528" t="s">
        <v>9840</v>
      </c>
      <c r="E4528">
        <v>1</v>
      </c>
    </row>
    <row r="4529" spans="1:5" x14ac:dyDescent="0.25">
      <c r="A4529" t="s">
        <v>14388</v>
      </c>
      <c r="B4529" t="s">
        <v>74</v>
      </c>
      <c r="C4529" t="s">
        <v>191</v>
      </c>
      <c r="D4529" t="s">
        <v>9872</v>
      </c>
      <c r="E4529">
        <v>1</v>
      </c>
    </row>
    <row r="4530" spans="1:5" x14ac:dyDescent="0.25">
      <c r="A4530" t="s">
        <v>14389</v>
      </c>
      <c r="B4530" t="s">
        <v>74</v>
      </c>
      <c r="C4530" t="s">
        <v>191</v>
      </c>
      <c r="D4530" t="s">
        <v>9874</v>
      </c>
      <c r="E4530">
        <v>36</v>
      </c>
    </row>
    <row r="4531" spans="1:5" x14ac:dyDescent="0.25">
      <c r="A4531" t="s">
        <v>14390</v>
      </c>
      <c r="B4531" t="s">
        <v>74</v>
      </c>
      <c r="C4531" t="s">
        <v>191</v>
      </c>
      <c r="D4531" t="s">
        <v>9886</v>
      </c>
      <c r="E4531">
        <v>39</v>
      </c>
    </row>
    <row r="4532" spans="1:5" x14ac:dyDescent="0.25">
      <c r="A4532" t="s">
        <v>14391</v>
      </c>
      <c r="B4532" t="s">
        <v>74</v>
      </c>
      <c r="C4532" t="s">
        <v>191</v>
      </c>
      <c r="D4532" t="s">
        <v>9888</v>
      </c>
      <c r="E4532">
        <v>101</v>
      </c>
    </row>
    <row r="4533" spans="1:5" x14ac:dyDescent="0.25">
      <c r="A4533" t="s">
        <v>14392</v>
      </c>
      <c r="B4533" t="s">
        <v>74</v>
      </c>
      <c r="C4533" t="s">
        <v>191</v>
      </c>
      <c r="D4533" t="s">
        <v>9892</v>
      </c>
      <c r="E4533">
        <v>1</v>
      </c>
    </row>
    <row r="4534" spans="1:5" x14ac:dyDescent="0.25">
      <c r="A4534" t="s">
        <v>14393</v>
      </c>
      <c r="B4534" t="s">
        <v>74</v>
      </c>
      <c r="C4534" t="s">
        <v>191</v>
      </c>
      <c r="D4534" t="s">
        <v>9906</v>
      </c>
      <c r="E4534">
        <v>1</v>
      </c>
    </row>
    <row r="4535" spans="1:5" x14ac:dyDescent="0.25">
      <c r="A4535" t="s">
        <v>14394</v>
      </c>
      <c r="B4535" t="s">
        <v>74</v>
      </c>
      <c r="C4535" t="s">
        <v>192</v>
      </c>
      <c r="D4535" t="s">
        <v>9860</v>
      </c>
      <c r="E4535">
        <v>1</v>
      </c>
    </row>
    <row r="4536" spans="1:5" x14ac:dyDescent="0.25">
      <c r="A4536" t="s">
        <v>14395</v>
      </c>
      <c r="B4536" t="s">
        <v>74</v>
      </c>
      <c r="C4536" t="s">
        <v>192</v>
      </c>
      <c r="D4536" t="s">
        <v>9872</v>
      </c>
      <c r="E4536">
        <v>2</v>
      </c>
    </row>
    <row r="4537" spans="1:5" x14ac:dyDescent="0.25">
      <c r="A4537" t="s">
        <v>14396</v>
      </c>
      <c r="B4537" t="s">
        <v>74</v>
      </c>
      <c r="C4537" t="s">
        <v>192</v>
      </c>
      <c r="D4537" t="s">
        <v>9874</v>
      </c>
      <c r="E4537">
        <v>40</v>
      </c>
    </row>
    <row r="4538" spans="1:5" x14ac:dyDescent="0.25">
      <c r="A4538" t="s">
        <v>14397</v>
      </c>
      <c r="B4538" t="s">
        <v>74</v>
      </c>
      <c r="C4538" t="s">
        <v>192</v>
      </c>
      <c r="D4538" t="s">
        <v>9880</v>
      </c>
      <c r="E4538">
        <v>1</v>
      </c>
    </row>
    <row r="4539" spans="1:5" x14ac:dyDescent="0.25">
      <c r="A4539" t="s">
        <v>14398</v>
      </c>
      <c r="B4539" t="s">
        <v>74</v>
      </c>
      <c r="C4539" t="s">
        <v>192</v>
      </c>
      <c r="D4539" t="s">
        <v>9886</v>
      </c>
      <c r="E4539">
        <v>42</v>
      </c>
    </row>
    <row r="4540" spans="1:5" x14ac:dyDescent="0.25">
      <c r="A4540" t="s">
        <v>14399</v>
      </c>
      <c r="B4540" t="s">
        <v>74</v>
      </c>
      <c r="C4540" t="s">
        <v>192</v>
      </c>
      <c r="D4540" t="s">
        <v>9888</v>
      </c>
      <c r="E4540">
        <v>149</v>
      </c>
    </row>
    <row r="4541" spans="1:5" x14ac:dyDescent="0.25">
      <c r="A4541" t="s">
        <v>14400</v>
      </c>
      <c r="B4541" t="s">
        <v>74</v>
      </c>
      <c r="C4541" t="s">
        <v>192</v>
      </c>
      <c r="D4541" t="s">
        <v>9914</v>
      </c>
      <c r="E4541">
        <v>1</v>
      </c>
    </row>
    <row r="4542" spans="1:5" x14ac:dyDescent="0.25">
      <c r="A4542" t="s">
        <v>14401</v>
      </c>
      <c r="B4542" t="s">
        <v>74</v>
      </c>
      <c r="C4542" t="s">
        <v>193</v>
      </c>
      <c r="D4542" t="s">
        <v>9840</v>
      </c>
      <c r="E4542">
        <v>1</v>
      </c>
    </row>
    <row r="4543" spans="1:5" x14ac:dyDescent="0.25">
      <c r="A4543" t="s">
        <v>14402</v>
      </c>
      <c r="B4543" t="s">
        <v>74</v>
      </c>
      <c r="C4543" t="s">
        <v>193</v>
      </c>
      <c r="D4543" t="s">
        <v>9872</v>
      </c>
      <c r="E4543">
        <v>1</v>
      </c>
    </row>
    <row r="4544" spans="1:5" x14ac:dyDescent="0.25">
      <c r="A4544" t="s">
        <v>14403</v>
      </c>
      <c r="B4544" t="s">
        <v>74</v>
      </c>
      <c r="C4544" t="s">
        <v>193</v>
      </c>
      <c r="D4544" t="s">
        <v>9874</v>
      </c>
      <c r="E4544">
        <v>50</v>
      </c>
    </row>
    <row r="4545" spans="1:5" x14ac:dyDescent="0.25">
      <c r="A4545" t="s">
        <v>14404</v>
      </c>
      <c r="B4545" t="s">
        <v>74</v>
      </c>
      <c r="C4545" t="s">
        <v>193</v>
      </c>
      <c r="D4545" t="s">
        <v>9886</v>
      </c>
      <c r="E4545">
        <v>54</v>
      </c>
    </row>
    <row r="4546" spans="1:5" x14ac:dyDescent="0.25">
      <c r="A4546" t="s">
        <v>14405</v>
      </c>
      <c r="B4546" t="s">
        <v>74</v>
      </c>
      <c r="C4546" t="s">
        <v>193</v>
      </c>
      <c r="D4546" t="s">
        <v>9888</v>
      </c>
      <c r="E4546">
        <v>110</v>
      </c>
    </row>
    <row r="4547" spans="1:5" x14ac:dyDescent="0.25">
      <c r="A4547" t="s">
        <v>14406</v>
      </c>
      <c r="B4547" t="s">
        <v>74</v>
      </c>
      <c r="C4547" t="s">
        <v>193</v>
      </c>
      <c r="D4547" t="s">
        <v>9892</v>
      </c>
      <c r="E4547">
        <v>1</v>
      </c>
    </row>
    <row r="4548" spans="1:5" x14ac:dyDescent="0.25">
      <c r="A4548" t="s">
        <v>14407</v>
      </c>
      <c r="B4548" t="s">
        <v>74</v>
      </c>
      <c r="C4548" t="s">
        <v>194</v>
      </c>
      <c r="D4548" t="s">
        <v>9838</v>
      </c>
      <c r="E4548">
        <v>1</v>
      </c>
    </row>
    <row r="4549" spans="1:5" x14ac:dyDescent="0.25">
      <c r="A4549" t="s">
        <v>14408</v>
      </c>
      <c r="B4549" t="s">
        <v>74</v>
      </c>
      <c r="C4549" t="s">
        <v>194</v>
      </c>
      <c r="D4549" t="s">
        <v>9840</v>
      </c>
      <c r="E4549">
        <v>1</v>
      </c>
    </row>
    <row r="4550" spans="1:5" x14ac:dyDescent="0.25">
      <c r="A4550" t="s">
        <v>14409</v>
      </c>
      <c r="B4550" t="s">
        <v>74</v>
      </c>
      <c r="C4550" t="s">
        <v>194</v>
      </c>
      <c r="D4550" t="s">
        <v>9860</v>
      </c>
      <c r="E4550">
        <v>1</v>
      </c>
    </row>
    <row r="4551" spans="1:5" x14ac:dyDescent="0.25">
      <c r="A4551" t="s">
        <v>14410</v>
      </c>
      <c r="B4551" t="s">
        <v>74</v>
      </c>
      <c r="C4551" t="s">
        <v>194</v>
      </c>
      <c r="D4551" t="s">
        <v>9868</v>
      </c>
      <c r="E4551">
        <v>1</v>
      </c>
    </row>
    <row r="4552" spans="1:5" x14ac:dyDescent="0.25">
      <c r="A4552" t="s">
        <v>14411</v>
      </c>
      <c r="B4552" t="s">
        <v>74</v>
      </c>
      <c r="C4552" t="s">
        <v>194</v>
      </c>
      <c r="D4552" t="s">
        <v>9870</v>
      </c>
      <c r="E4552">
        <v>1</v>
      </c>
    </row>
    <row r="4553" spans="1:5" x14ac:dyDescent="0.25">
      <c r="A4553" t="s">
        <v>14412</v>
      </c>
      <c r="B4553" t="s">
        <v>74</v>
      </c>
      <c r="C4553" t="s">
        <v>194</v>
      </c>
      <c r="D4553" t="s">
        <v>9872</v>
      </c>
      <c r="E4553">
        <v>4</v>
      </c>
    </row>
    <row r="4554" spans="1:5" x14ac:dyDescent="0.25">
      <c r="A4554" t="s">
        <v>14413</v>
      </c>
      <c r="B4554" t="s">
        <v>74</v>
      </c>
      <c r="C4554" t="s">
        <v>194</v>
      </c>
      <c r="D4554" t="s">
        <v>9874</v>
      </c>
      <c r="E4554">
        <v>39</v>
      </c>
    </row>
    <row r="4555" spans="1:5" x14ac:dyDescent="0.25">
      <c r="A4555" t="s">
        <v>14414</v>
      </c>
      <c r="B4555" t="s">
        <v>74</v>
      </c>
      <c r="C4555" t="s">
        <v>194</v>
      </c>
      <c r="D4555" t="s">
        <v>9886</v>
      </c>
      <c r="E4555">
        <v>45</v>
      </c>
    </row>
    <row r="4556" spans="1:5" x14ac:dyDescent="0.25">
      <c r="A4556" t="s">
        <v>14415</v>
      </c>
      <c r="B4556" t="s">
        <v>74</v>
      </c>
      <c r="C4556" t="s">
        <v>194</v>
      </c>
      <c r="D4556" t="s">
        <v>9888</v>
      </c>
      <c r="E4556">
        <v>146</v>
      </c>
    </row>
    <row r="4557" spans="1:5" x14ac:dyDescent="0.25">
      <c r="A4557" t="s">
        <v>14416</v>
      </c>
      <c r="B4557" t="s">
        <v>74</v>
      </c>
      <c r="C4557" t="s">
        <v>194</v>
      </c>
      <c r="D4557" t="s">
        <v>9894</v>
      </c>
      <c r="E4557">
        <v>1</v>
      </c>
    </row>
    <row r="4558" spans="1:5" x14ac:dyDescent="0.25">
      <c r="A4558" t="s">
        <v>14417</v>
      </c>
      <c r="B4558" t="s">
        <v>74</v>
      </c>
      <c r="C4558" t="s">
        <v>194</v>
      </c>
      <c r="D4558" t="s">
        <v>9906</v>
      </c>
      <c r="E4558">
        <v>1</v>
      </c>
    </row>
    <row r="4559" spans="1:5" x14ac:dyDescent="0.25">
      <c r="A4559" t="s">
        <v>14418</v>
      </c>
      <c r="B4559" t="s">
        <v>74</v>
      </c>
      <c r="C4559" t="s">
        <v>195</v>
      </c>
      <c r="D4559" t="s">
        <v>9836</v>
      </c>
      <c r="E4559">
        <v>2</v>
      </c>
    </row>
    <row r="4560" spans="1:5" x14ac:dyDescent="0.25">
      <c r="A4560" t="s">
        <v>14419</v>
      </c>
      <c r="B4560" t="s">
        <v>74</v>
      </c>
      <c r="C4560" t="s">
        <v>195</v>
      </c>
      <c r="D4560" t="s">
        <v>9840</v>
      </c>
      <c r="E4560">
        <v>1</v>
      </c>
    </row>
    <row r="4561" spans="1:5" x14ac:dyDescent="0.25">
      <c r="A4561" t="s">
        <v>14420</v>
      </c>
      <c r="B4561" t="s">
        <v>74</v>
      </c>
      <c r="C4561" t="s">
        <v>195</v>
      </c>
      <c r="D4561" t="s">
        <v>9854</v>
      </c>
      <c r="E4561">
        <v>3</v>
      </c>
    </row>
    <row r="4562" spans="1:5" x14ac:dyDescent="0.25">
      <c r="A4562" t="s">
        <v>14421</v>
      </c>
      <c r="B4562" t="s">
        <v>74</v>
      </c>
      <c r="C4562" t="s">
        <v>195</v>
      </c>
      <c r="D4562" t="s">
        <v>9858</v>
      </c>
      <c r="E4562">
        <v>1</v>
      </c>
    </row>
    <row r="4563" spans="1:5" x14ac:dyDescent="0.25">
      <c r="A4563" t="s">
        <v>14422</v>
      </c>
      <c r="B4563" t="s">
        <v>74</v>
      </c>
      <c r="C4563" t="s">
        <v>195</v>
      </c>
      <c r="D4563" t="s">
        <v>9860</v>
      </c>
      <c r="E4563">
        <v>1</v>
      </c>
    </row>
    <row r="4564" spans="1:5" x14ac:dyDescent="0.25">
      <c r="A4564" t="s">
        <v>14423</v>
      </c>
      <c r="B4564" t="s">
        <v>74</v>
      </c>
      <c r="C4564" t="s">
        <v>195</v>
      </c>
      <c r="D4564" t="s">
        <v>9868</v>
      </c>
      <c r="E4564">
        <v>1</v>
      </c>
    </row>
    <row r="4565" spans="1:5" x14ac:dyDescent="0.25">
      <c r="A4565" t="s">
        <v>14424</v>
      </c>
      <c r="B4565" t="s">
        <v>74</v>
      </c>
      <c r="C4565" t="s">
        <v>195</v>
      </c>
      <c r="D4565" t="s">
        <v>9870</v>
      </c>
      <c r="E4565">
        <v>1</v>
      </c>
    </row>
    <row r="4566" spans="1:5" x14ac:dyDescent="0.25">
      <c r="A4566" t="s">
        <v>14425</v>
      </c>
      <c r="B4566" t="s">
        <v>74</v>
      </c>
      <c r="C4566" t="s">
        <v>195</v>
      </c>
      <c r="D4566" t="s">
        <v>9872</v>
      </c>
      <c r="E4566">
        <v>6</v>
      </c>
    </row>
    <row r="4567" spans="1:5" x14ac:dyDescent="0.25">
      <c r="A4567" t="s">
        <v>14426</v>
      </c>
      <c r="B4567" t="s">
        <v>74</v>
      </c>
      <c r="C4567" t="s">
        <v>195</v>
      </c>
      <c r="D4567" t="s">
        <v>9874</v>
      </c>
      <c r="E4567">
        <v>61</v>
      </c>
    </row>
    <row r="4568" spans="1:5" x14ac:dyDescent="0.25">
      <c r="A4568" t="s">
        <v>14427</v>
      </c>
      <c r="B4568" t="s">
        <v>74</v>
      </c>
      <c r="C4568" t="s">
        <v>195</v>
      </c>
      <c r="D4568" t="s">
        <v>9880</v>
      </c>
      <c r="E4568">
        <v>1</v>
      </c>
    </row>
    <row r="4569" spans="1:5" x14ac:dyDescent="0.25">
      <c r="A4569" t="s">
        <v>14428</v>
      </c>
      <c r="B4569" t="s">
        <v>74</v>
      </c>
      <c r="C4569" t="s">
        <v>195</v>
      </c>
      <c r="D4569" t="s">
        <v>9884</v>
      </c>
      <c r="E4569">
        <v>1</v>
      </c>
    </row>
    <row r="4570" spans="1:5" x14ac:dyDescent="0.25">
      <c r="A4570" t="s">
        <v>14429</v>
      </c>
      <c r="B4570" t="s">
        <v>74</v>
      </c>
      <c r="C4570" t="s">
        <v>195</v>
      </c>
      <c r="D4570" t="s">
        <v>9886</v>
      </c>
      <c r="E4570">
        <v>70</v>
      </c>
    </row>
    <row r="4571" spans="1:5" x14ac:dyDescent="0.25">
      <c r="A4571" t="s">
        <v>14430</v>
      </c>
      <c r="B4571" t="s">
        <v>74</v>
      </c>
      <c r="C4571" t="s">
        <v>195</v>
      </c>
      <c r="D4571" t="s">
        <v>9888</v>
      </c>
      <c r="E4571">
        <v>152</v>
      </c>
    </row>
    <row r="4572" spans="1:5" x14ac:dyDescent="0.25">
      <c r="A4572" t="s">
        <v>14431</v>
      </c>
      <c r="B4572" t="s">
        <v>74</v>
      </c>
      <c r="C4572" t="s">
        <v>195</v>
      </c>
      <c r="D4572" t="s">
        <v>9894</v>
      </c>
      <c r="E4572">
        <v>2</v>
      </c>
    </row>
    <row r="4573" spans="1:5" x14ac:dyDescent="0.25">
      <c r="A4573" t="s">
        <v>14432</v>
      </c>
      <c r="B4573" t="s">
        <v>74</v>
      </c>
      <c r="C4573" t="s">
        <v>195</v>
      </c>
      <c r="D4573" t="s">
        <v>9910</v>
      </c>
      <c r="E4573">
        <v>1</v>
      </c>
    </row>
    <row r="4574" spans="1:5" x14ac:dyDescent="0.25">
      <c r="A4574" t="s">
        <v>14433</v>
      </c>
      <c r="B4574" t="s">
        <v>74</v>
      </c>
      <c r="C4574" t="s">
        <v>195</v>
      </c>
      <c r="D4574" t="s">
        <v>9914</v>
      </c>
      <c r="E4574">
        <v>1</v>
      </c>
    </row>
    <row r="4575" spans="1:5" x14ac:dyDescent="0.25">
      <c r="A4575" t="s">
        <v>14434</v>
      </c>
      <c r="B4575" t="s">
        <v>74</v>
      </c>
      <c r="C4575" t="s">
        <v>195</v>
      </c>
      <c r="D4575" t="s">
        <v>9926</v>
      </c>
      <c r="E4575">
        <v>2</v>
      </c>
    </row>
    <row r="4576" spans="1:5" x14ac:dyDescent="0.25">
      <c r="A4576" t="s">
        <v>14435</v>
      </c>
      <c r="B4576" t="s">
        <v>74</v>
      </c>
      <c r="C4576" t="s">
        <v>196</v>
      </c>
      <c r="D4576" t="s">
        <v>9840</v>
      </c>
      <c r="E4576">
        <v>1</v>
      </c>
    </row>
    <row r="4577" spans="1:5" x14ac:dyDescent="0.25">
      <c r="A4577" t="s">
        <v>14436</v>
      </c>
      <c r="B4577" t="s">
        <v>74</v>
      </c>
      <c r="C4577" t="s">
        <v>196</v>
      </c>
      <c r="D4577" t="s">
        <v>9872</v>
      </c>
      <c r="E4577">
        <v>3</v>
      </c>
    </row>
    <row r="4578" spans="1:5" x14ac:dyDescent="0.25">
      <c r="A4578" t="s">
        <v>14437</v>
      </c>
      <c r="B4578" t="s">
        <v>74</v>
      </c>
      <c r="C4578" t="s">
        <v>196</v>
      </c>
      <c r="D4578" t="s">
        <v>9874</v>
      </c>
      <c r="E4578">
        <v>50</v>
      </c>
    </row>
    <row r="4579" spans="1:5" x14ac:dyDescent="0.25">
      <c r="A4579" t="s">
        <v>14438</v>
      </c>
      <c r="B4579" t="s">
        <v>74</v>
      </c>
      <c r="C4579" t="s">
        <v>196</v>
      </c>
      <c r="D4579" t="s">
        <v>9886</v>
      </c>
      <c r="E4579">
        <v>54</v>
      </c>
    </row>
    <row r="4580" spans="1:5" x14ac:dyDescent="0.25">
      <c r="A4580" t="s">
        <v>14439</v>
      </c>
      <c r="B4580" t="s">
        <v>74</v>
      </c>
      <c r="C4580" t="s">
        <v>196</v>
      </c>
      <c r="D4580" t="s">
        <v>9888</v>
      </c>
      <c r="E4580">
        <v>194</v>
      </c>
    </row>
    <row r="4581" spans="1:5" x14ac:dyDescent="0.25">
      <c r="A4581" t="s">
        <v>14440</v>
      </c>
      <c r="B4581" t="s">
        <v>74</v>
      </c>
      <c r="C4581" t="s">
        <v>196</v>
      </c>
      <c r="D4581" t="s">
        <v>9914</v>
      </c>
      <c r="E4581">
        <v>2</v>
      </c>
    </row>
    <row r="4582" spans="1:5" x14ac:dyDescent="0.25">
      <c r="A4582" t="s">
        <v>14441</v>
      </c>
      <c r="B4582" t="s">
        <v>74</v>
      </c>
      <c r="C4582" t="s">
        <v>196</v>
      </c>
      <c r="D4582" t="s">
        <v>9926</v>
      </c>
      <c r="E4582">
        <v>1</v>
      </c>
    </row>
    <row r="4583" spans="1:5" x14ac:dyDescent="0.25">
      <c r="A4583" t="s">
        <v>14442</v>
      </c>
      <c r="B4583" t="s">
        <v>74</v>
      </c>
      <c r="C4583" t="s">
        <v>197</v>
      </c>
      <c r="D4583" t="s">
        <v>9874</v>
      </c>
      <c r="E4583">
        <v>4</v>
      </c>
    </row>
    <row r="4584" spans="1:5" x14ac:dyDescent="0.25">
      <c r="A4584" t="s">
        <v>14443</v>
      </c>
      <c r="B4584" t="s">
        <v>74</v>
      </c>
      <c r="C4584" t="s">
        <v>197</v>
      </c>
      <c r="D4584" t="s">
        <v>9886</v>
      </c>
      <c r="E4584">
        <v>4</v>
      </c>
    </row>
    <row r="4585" spans="1:5" x14ac:dyDescent="0.25">
      <c r="A4585" t="s">
        <v>14444</v>
      </c>
      <c r="B4585" t="s">
        <v>74</v>
      </c>
      <c r="C4585" t="s">
        <v>197</v>
      </c>
      <c r="D4585" t="s">
        <v>9888</v>
      </c>
      <c r="E4585">
        <v>11</v>
      </c>
    </row>
    <row r="4586" spans="1:5" x14ac:dyDescent="0.25">
      <c r="A4586" t="s">
        <v>14445</v>
      </c>
      <c r="B4586" t="s">
        <v>74</v>
      </c>
      <c r="C4586" t="s">
        <v>198</v>
      </c>
      <c r="D4586" t="s">
        <v>9840</v>
      </c>
      <c r="E4586">
        <v>1</v>
      </c>
    </row>
    <row r="4587" spans="1:5" x14ac:dyDescent="0.25">
      <c r="A4587" t="s">
        <v>14446</v>
      </c>
      <c r="B4587" t="s">
        <v>74</v>
      </c>
      <c r="C4587" t="s">
        <v>198</v>
      </c>
      <c r="D4587" t="s">
        <v>9854</v>
      </c>
      <c r="E4587">
        <v>1</v>
      </c>
    </row>
    <row r="4588" spans="1:5" x14ac:dyDescent="0.25">
      <c r="A4588" t="s">
        <v>14447</v>
      </c>
      <c r="B4588" t="s">
        <v>74</v>
      </c>
      <c r="C4588" t="s">
        <v>198</v>
      </c>
      <c r="D4588" t="s">
        <v>9862</v>
      </c>
      <c r="E4588">
        <v>1</v>
      </c>
    </row>
    <row r="4589" spans="1:5" x14ac:dyDescent="0.25">
      <c r="A4589" t="s">
        <v>14448</v>
      </c>
      <c r="B4589" t="s">
        <v>74</v>
      </c>
      <c r="C4589" t="s">
        <v>198</v>
      </c>
      <c r="D4589" t="s">
        <v>9866</v>
      </c>
      <c r="E4589">
        <v>1</v>
      </c>
    </row>
    <row r="4590" spans="1:5" x14ac:dyDescent="0.25">
      <c r="A4590" t="s">
        <v>14449</v>
      </c>
      <c r="B4590" t="s">
        <v>74</v>
      </c>
      <c r="C4590" t="s">
        <v>198</v>
      </c>
      <c r="D4590" t="s">
        <v>9872</v>
      </c>
      <c r="E4590">
        <v>3</v>
      </c>
    </row>
    <row r="4591" spans="1:5" x14ac:dyDescent="0.25">
      <c r="A4591" t="s">
        <v>14450</v>
      </c>
      <c r="B4591" t="s">
        <v>74</v>
      </c>
      <c r="C4591" t="s">
        <v>198</v>
      </c>
      <c r="D4591" t="s">
        <v>9874</v>
      </c>
      <c r="E4591">
        <v>59</v>
      </c>
    </row>
    <row r="4592" spans="1:5" x14ac:dyDescent="0.25">
      <c r="A4592" t="s">
        <v>14451</v>
      </c>
      <c r="B4592" t="s">
        <v>74</v>
      </c>
      <c r="C4592" t="s">
        <v>198</v>
      </c>
      <c r="D4592" t="s">
        <v>9880</v>
      </c>
      <c r="E4592">
        <v>1</v>
      </c>
    </row>
    <row r="4593" spans="1:5" x14ac:dyDescent="0.25">
      <c r="A4593" t="s">
        <v>14452</v>
      </c>
      <c r="B4593" t="s">
        <v>74</v>
      </c>
      <c r="C4593" t="s">
        <v>198</v>
      </c>
      <c r="D4593" t="s">
        <v>9884</v>
      </c>
      <c r="E4593">
        <v>1</v>
      </c>
    </row>
    <row r="4594" spans="1:5" x14ac:dyDescent="0.25">
      <c r="A4594" t="s">
        <v>14453</v>
      </c>
      <c r="B4594" t="s">
        <v>74</v>
      </c>
      <c r="C4594" t="s">
        <v>198</v>
      </c>
      <c r="D4594" t="s">
        <v>9886</v>
      </c>
      <c r="E4594">
        <v>65</v>
      </c>
    </row>
    <row r="4595" spans="1:5" x14ac:dyDescent="0.25">
      <c r="A4595" t="s">
        <v>14454</v>
      </c>
      <c r="B4595" t="s">
        <v>74</v>
      </c>
      <c r="C4595" t="s">
        <v>198</v>
      </c>
      <c r="D4595" t="s">
        <v>9888</v>
      </c>
      <c r="E4595">
        <v>178</v>
      </c>
    </row>
    <row r="4596" spans="1:5" x14ac:dyDescent="0.25">
      <c r="A4596" t="s">
        <v>14455</v>
      </c>
      <c r="B4596" t="s">
        <v>74</v>
      </c>
      <c r="C4596" t="s">
        <v>198</v>
      </c>
      <c r="D4596" t="s">
        <v>9892</v>
      </c>
      <c r="E4596">
        <v>2</v>
      </c>
    </row>
    <row r="4597" spans="1:5" x14ac:dyDescent="0.25">
      <c r="A4597" t="s">
        <v>14456</v>
      </c>
      <c r="B4597" t="s">
        <v>74</v>
      </c>
      <c r="C4597" t="s">
        <v>198</v>
      </c>
      <c r="D4597" t="s">
        <v>9910</v>
      </c>
      <c r="E4597">
        <v>1</v>
      </c>
    </row>
    <row r="4598" spans="1:5" x14ac:dyDescent="0.25">
      <c r="A4598" t="s">
        <v>14457</v>
      </c>
      <c r="B4598" t="s">
        <v>74</v>
      </c>
      <c r="C4598" t="s">
        <v>198</v>
      </c>
      <c r="D4598" t="s">
        <v>9914</v>
      </c>
      <c r="E4598">
        <v>2</v>
      </c>
    </row>
    <row r="4599" spans="1:5" x14ac:dyDescent="0.25">
      <c r="A4599" t="s">
        <v>14458</v>
      </c>
      <c r="B4599" t="s">
        <v>74</v>
      </c>
      <c r="C4599" t="s">
        <v>198</v>
      </c>
      <c r="D4599" t="s">
        <v>9926</v>
      </c>
      <c r="E4599">
        <v>2</v>
      </c>
    </row>
    <row r="4600" spans="1:5" x14ac:dyDescent="0.25">
      <c r="A4600" t="s">
        <v>14459</v>
      </c>
      <c r="B4600" t="s">
        <v>74</v>
      </c>
      <c r="C4600" t="s">
        <v>199</v>
      </c>
      <c r="D4600" t="s">
        <v>9840</v>
      </c>
      <c r="E4600">
        <v>1</v>
      </c>
    </row>
    <row r="4601" spans="1:5" x14ac:dyDescent="0.25">
      <c r="A4601" t="s">
        <v>14460</v>
      </c>
      <c r="B4601" t="s">
        <v>74</v>
      </c>
      <c r="C4601" t="s">
        <v>199</v>
      </c>
      <c r="D4601" t="s">
        <v>9848</v>
      </c>
      <c r="E4601">
        <v>1</v>
      </c>
    </row>
    <row r="4602" spans="1:5" x14ac:dyDescent="0.25">
      <c r="A4602" t="s">
        <v>14461</v>
      </c>
      <c r="B4602" t="s">
        <v>74</v>
      </c>
      <c r="C4602" t="s">
        <v>199</v>
      </c>
      <c r="D4602" t="s">
        <v>9854</v>
      </c>
      <c r="E4602">
        <v>1</v>
      </c>
    </row>
    <row r="4603" spans="1:5" x14ac:dyDescent="0.25">
      <c r="A4603" t="s">
        <v>14462</v>
      </c>
      <c r="B4603" t="s">
        <v>74</v>
      </c>
      <c r="C4603" t="s">
        <v>199</v>
      </c>
      <c r="D4603" t="s">
        <v>9860</v>
      </c>
      <c r="E4603">
        <v>1</v>
      </c>
    </row>
    <row r="4604" spans="1:5" x14ac:dyDescent="0.25">
      <c r="A4604" t="s">
        <v>14463</v>
      </c>
      <c r="B4604" t="s">
        <v>74</v>
      </c>
      <c r="C4604" t="s">
        <v>199</v>
      </c>
      <c r="D4604" t="s">
        <v>9866</v>
      </c>
      <c r="E4604">
        <v>1</v>
      </c>
    </row>
    <row r="4605" spans="1:5" x14ac:dyDescent="0.25">
      <c r="A4605" t="s">
        <v>14464</v>
      </c>
      <c r="B4605" t="s">
        <v>74</v>
      </c>
      <c r="C4605" t="s">
        <v>199</v>
      </c>
      <c r="D4605" t="s">
        <v>9872</v>
      </c>
      <c r="E4605">
        <v>3</v>
      </c>
    </row>
    <row r="4606" spans="1:5" x14ac:dyDescent="0.25">
      <c r="A4606" t="s">
        <v>14465</v>
      </c>
      <c r="B4606" t="s">
        <v>74</v>
      </c>
      <c r="C4606" t="s">
        <v>199</v>
      </c>
      <c r="D4606" t="s">
        <v>9874</v>
      </c>
      <c r="E4606">
        <v>26</v>
      </c>
    </row>
    <row r="4607" spans="1:5" x14ac:dyDescent="0.25">
      <c r="A4607" t="s">
        <v>14466</v>
      </c>
      <c r="B4607" t="s">
        <v>74</v>
      </c>
      <c r="C4607" t="s">
        <v>199</v>
      </c>
      <c r="D4607" t="s">
        <v>9886</v>
      </c>
      <c r="E4607">
        <v>27</v>
      </c>
    </row>
    <row r="4608" spans="1:5" x14ac:dyDescent="0.25">
      <c r="A4608" t="s">
        <v>14467</v>
      </c>
      <c r="B4608" t="s">
        <v>74</v>
      </c>
      <c r="C4608" t="s">
        <v>199</v>
      </c>
      <c r="D4608" t="s">
        <v>9888</v>
      </c>
      <c r="E4608">
        <v>105</v>
      </c>
    </row>
    <row r="4609" spans="1:5" x14ac:dyDescent="0.25">
      <c r="A4609" t="s">
        <v>14468</v>
      </c>
      <c r="B4609" t="s">
        <v>74</v>
      </c>
      <c r="C4609" t="s">
        <v>199</v>
      </c>
      <c r="D4609" t="s">
        <v>9892</v>
      </c>
      <c r="E4609">
        <v>1</v>
      </c>
    </row>
    <row r="4610" spans="1:5" x14ac:dyDescent="0.25">
      <c r="A4610" t="s">
        <v>14469</v>
      </c>
      <c r="B4610" t="s">
        <v>74</v>
      </c>
      <c r="C4610" t="s">
        <v>199</v>
      </c>
      <c r="D4610" t="s">
        <v>9910</v>
      </c>
      <c r="E4610">
        <v>1</v>
      </c>
    </row>
    <row r="4611" spans="1:5" x14ac:dyDescent="0.25">
      <c r="A4611" t="s">
        <v>14470</v>
      </c>
      <c r="B4611" t="s">
        <v>74</v>
      </c>
      <c r="C4611" t="s">
        <v>199</v>
      </c>
      <c r="D4611" t="s">
        <v>9926</v>
      </c>
      <c r="E4611">
        <v>1</v>
      </c>
    </row>
    <row r="4612" spans="1:5" x14ac:dyDescent="0.25">
      <c r="A4612" t="s">
        <v>14471</v>
      </c>
      <c r="B4612" t="s">
        <v>74</v>
      </c>
      <c r="C4612" t="s">
        <v>200</v>
      </c>
      <c r="D4612" t="s">
        <v>9872</v>
      </c>
      <c r="E4612">
        <v>1</v>
      </c>
    </row>
    <row r="4613" spans="1:5" x14ac:dyDescent="0.25">
      <c r="A4613" t="s">
        <v>14472</v>
      </c>
      <c r="B4613" t="s">
        <v>74</v>
      </c>
      <c r="C4613" t="s">
        <v>200</v>
      </c>
      <c r="D4613" t="s">
        <v>9874</v>
      </c>
      <c r="E4613">
        <v>29</v>
      </c>
    </row>
    <row r="4614" spans="1:5" x14ac:dyDescent="0.25">
      <c r="A4614" t="s">
        <v>14473</v>
      </c>
      <c r="B4614" t="s">
        <v>74</v>
      </c>
      <c r="C4614" t="s">
        <v>200</v>
      </c>
      <c r="D4614" t="s">
        <v>9886</v>
      </c>
      <c r="E4614">
        <v>31</v>
      </c>
    </row>
    <row r="4615" spans="1:5" x14ac:dyDescent="0.25">
      <c r="A4615" t="s">
        <v>14474</v>
      </c>
      <c r="B4615" t="s">
        <v>74</v>
      </c>
      <c r="C4615" t="s">
        <v>200</v>
      </c>
      <c r="D4615" t="s">
        <v>9888</v>
      </c>
      <c r="E4615">
        <v>69</v>
      </c>
    </row>
    <row r="4616" spans="1:5" x14ac:dyDescent="0.25">
      <c r="A4616" t="s">
        <v>14475</v>
      </c>
      <c r="B4616" t="s">
        <v>74</v>
      </c>
      <c r="C4616" t="s">
        <v>200</v>
      </c>
      <c r="D4616" t="s">
        <v>9902</v>
      </c>
      <c r="E4616">
        <v>1</v>
      </c>
    </row>
    <row r="4617" spans="1:5" x14ac:dyDescent="0.25">
      <c r="A4617" t="s">
        <v>14476</v>
      </c>
      <c r="B4617" t="s">
        <v>74</v>
      </c>
      <c r="C4617" t="s">
        <v>200</v>
      </c>
      <c r="D4617" t="s">
        <v>9926</v>
      </c>
      <c r="E4617">
        <v>1</v>
      </c>
    </row>
    <row r="4618" spans="1:5" x14ac:dyDescent="0.25">
      <c r="A4618" t="s">
        <v>14477</v>
      </c>
      <c r="B4618" t="s">
        <v>74</v>
      </c>
      <c r="C4618" t="s">
        <v>201</v>
      </c>
      <c r="D4618" t="s">
        <v>9844</v>
      </c>
      <c r="E4618">
        <v>1</v>
      </c>
    </row>
    <row r="4619" spans="1:5" x14ac:dyDescent="0.25">
      <c r="A4619" t="s">
        <v>14478</v>
      </c>
      <c r="B4619" t="s">
        <v>74</v>
      </c>
      <c r="C4619" t="s">
        <v>201</v>
      </c>
      <c r="D4619" t="s">
        <v>9852</v>
      </c>
      <c r="E4619">
        <v>1</v>
      </c>
    </row>
    <row r="4620" spans="1:5" x14ac:dyDescent="0.25">
      <c r="A4620" t="s">
        <v>14479</v>
      </c>
      <c r="B4620" t="s">
        <v>74</v>
      </c>
      <c r="C4620" t="s">
        <v>201</v>
      </c>
      <c r="D4620" t="s">
        <v>9854</v>
      </c>
      <c r="E4620">
        <v>1</v>
      </c>
    </row>
    <row r="4621" spans="1:5" x14ac:dyDescent="0.25">
      <c r="A4621" t="s">
        <v>14480</v>
      </c>
      <c r="B4621" t="s">
        <v>74</v>
      </c>
      <c r="C4621" t="s">
        <v>201</v>
      </c>
      <c r="D4621" t="s">
        <v>9860</v>
      </c>
      <c r="E4621">
        <v>1</v>
      </c>
    </row>
    <row r="4622" spans="1:5" x14ac:dyDescent="0.25">
      <c r="A4622" t="s">
        <v>14481</v>
      </c>
      <c r="B4622" t="s">
        <v>74</v>
      </c>
      <c r="C4622" t="s">
        <v>201</v>
      </c>
      <c r="D4622" t="s">
        <v>9872</v>
      </c>
      <c r="E4622">
        <v>4</v>
      </c>
    </row>
    <row r="4623" spans="1:5" x14ac:dyDescent="0.25">
      <c r="A4623" t="s">
        <v>14482</v>
      </c>
      <c r="B4623" t="s">
        <v>74</v>
      </c>
      <c r="C4623" t="s">
        <v>201</v>
      </c>
      <c r="D4623" t="s">
        <v>9874</v>
      </c>
      <c r="E4623">
        <v>76</v>
      </c>
    </row>
    <row r="4624" spans="1:5" x14ac:dyDescent="0.25">
      <c r="A4624" t="s">
        <v>14483</v>
      </c>
      <c r="B4624" t="s">
        <v>74</v>
      </c>
      <c r="C4624" t="s">
        <v>201</v>
      </c>
      <c r="D4624" t="s">
        <v>9878</v>
      </c>
      <c r="E4624">
        <v>1</v>
      </c>
    </row>
    <row r="4625" spans="1:5" x14ac:dyDescent="0.25">
      <c r="A4625" t="s">
        <v>14484</v>
      </c>
      <c r="B4625" t="s">
        <v>74</v>
      </c>
      <c r="C4625" t="s">
        <v>201</v>
      </c>
      <c r="D4625" t="s">
        <v>9886</v>
      </c>
      <c r="E4625">
        <v>79</v>
      </c>
    </row>
    <row r="4626" spans="1:5" x14ac:dyDescent="0.25">
      <c r="A4626" t="s">
        <v>14485</v>
      </c>
      <c r="B4626" t="s">
        <v>74</v>
      </c>
      <c r="C4626" t="s">
        <v>201</v>
      </c>
      <c r="D4626" t="s">
        <v>9888</v>
      </c>
      <c r="E4626">
        <v>266</v>
      </c>
    </row>
    <row r="4627" spans="1:5" x14ac:dyDescent="0.25">
      <c r="A4627" t="s">
        <v>14486</v>
      </c>
      <c r="B4627" t="s">
        <v>74</v>
      </c>
      <c r="C4627" t="s">
        <v>201</v>
      </c>
      <c r="D4627" t="s">
        <v>9890</v>
      </c>
      <c r="E4627">
        <v>1</v>
      </c>
    </row>
    <row r="4628" spans="1:5" x14ac:dyDescent="0.25">
      <c r="A4628" t="s">
        <v>14487</v>
      </c>
      <c r="B4628" t="s">
        <v>74</v>
      </c>
      <c r="C4628" t="s">
        <v>201</v>
      </c>
      <c r="D4628" t="s">
        <v>9892</v>
      </c>
      <c r="E4628">
        <v>1</v>
      </c>
    </row>
    <row r="4629" spans="1:5" x14ac:dyDescent="0.25">
      <c r="A4629" t="s">
        <v>14488</v>
      </c>
      <c r="B4629" t="s">
        <v>74</v>
      </c>
      <c r="C4629" t="s">
        <v>201</v>
      </c>
      <c r="D4629" t="s">
        <v>9902</v>
      </c>
      <c r="E4629">
        <v>1</v>
      </c>
    </row>
    <row r="4630" spans="1:5" x14ac:dyDescent="0.25">
      <c r="A4630" t="s">
        <v>14489</v>
      </c>
      <c r="B4630" t="s">
        <v>74</v>
      </c>
      <c r="C4630" t="s">
        <v>201</v>
      </c>
      <c r="D4630" t="s">
        <v>9914</v>
      </c>
      <c r="E4630">
        <v>2</v>
      </c>
    </row>
    <row r="4631" spans="1:5" x14ac:dyDescent="0.25">
      <c r="A4631" t="s">
        <v>14490</v>
      </c>
      <c r="B4631" t="s">
        <v>74</v>
      </c>
      <c r="C4631" t="s">
        <v>201</v>
      </c>
      <c r="D4631" t="s">
        <v>9926</v>
      </c>
      <c r="E4631">
        <v>1</v>
      </c>
    </row>
    <row r="4632" spans="1:5" x14ac:dyDescent="0.25">
      <c r="A4632" t="s">
        <v>14491</v>
      </c>
      <c r="B4632" t="s">
        <v>74</v>
      </c>
      <c r="C4632" t="s">
        <v>202</v>
      </c>
      <c r="D4632" t="s">
        <v>9840</v>
      </c>
      <c r="E4632">
        <v>3</v>
      </c>
    </row>
    <row r="4633" spans="1:5" x14ac:dyDescent="0.25">
      <c r="A4633" t="s">
        <v>14492</v>
      </c>
      <c r="B4633" t="s">
        <v>74</v>
      </c>
      <c r="C4633" t="s">
        <v>202</v>
      </c>
      <c r="D4633" t="s">
        <v>9848</v>
      </c>
      <c r="E4633">
        <v>1</v>
      </c>
    </row>
    <row r="4634" spans="1:5" x14ac:dyDescent="0.25">
      <c r="A4634" t="s">
        <v>14493</v>
      </c>
      <c r="B4634" t="s">
        <v>74</v>
      </c>
      <c r="C4634" t="s">
        <v>202</v>
      </c>
      <c r="D4634" t="s">
        <v>9870</v>
      </c>
      <c r="E4634">
        <v>1</v>
      </c>
    </row>
    <row r="4635" spans="1:5" x14ac:dyDescent="0.25">
      <c r="A4635" t="s">
        <v>14494</v>
      </c>
      <c r="B4635" t="s">
        <v>74</v>
      </c>
      <c r="C4635" t="s">
        <v>202</v>
      </c>
      <c r="D4635" t="s">
        <v>9872</v>
      </c>
      <c r="E4635">
        <v>4</v>
      </c>
    </row>
    <row r="4636" spans="1:5" x14ac:dyDescent="0.25">
      <c r="A4636" t="s">
        <v>14495</v>
      </c>
      <c r="B4636" t="s">
        <v>74</v>
      </c>
      <c r="C4636" t="s">
        <v>202</v>
      </c>
      <c r="D4636" t="s">
        <v>9874</v>
      </c>
      <c r="E4636">
        <v>37</v>
      </c>
    </row>
    <row r="4637" spans="1:5" x14ac:dyDescent="0.25">
      <c r="A4637" t="s">
        <v>14496</v>
      </c>
      <c r="B4637" t="s">
        <v>74</v>
      </c>
      <c r="C4637" t="s">
        <v>202</v>
      </c>
      <c r="D4637" t="s">
        <v>9880</v>
      </c>
      <c r="E4637">
        <v>1</v>
      </c>
    </row>
    <row r="4638" spans="1:5" x14ac:dyDescent="0.25">
      <c r="A4638" t="s">
        <v>14497</v>
      </c>
      <c r="B4638" t="s">
        <v>74</v>
      </c>
      <c r="C4638" t="s">
        <v>202</v>
      </c>
      <c r="D4638" t="s">
        <v>9886</v>
      </c>
      <c r="E4638">
        <v>44</v>
      </c>
    </row>
    <row r="4639" spans="1:5" x14ac:dyDescent="0.25">
      <c r="A4639" t="s">
        <v>14498</v>
      </c>
      <c r="B4639" t="s">
        <v>74</v>
      </c>
      <c r="C4639" t="s">
        <v>202</v>
      </c>
      <c r="D4639" t="s">
        <v>9888</v>
      </c>
      <c r="E4639">
        <v>127</v>
      </c>
    </row>
    <row r="4640" spans="1:5" x14ac:dyDescent="0.25">
      <c r="A4640" t="s">
        <v>14499</v>
      </c>
      <c r="B4640" t="s">
        <v>74</v>
      </c>
      <c r="C4640" t="s">
        <v>202</v>
      </c>
      <c r="D4640" t="s">
        <v>9892</v>
      </c>
      <c r="E4640">
        <v>1</v>
      </c>
    </row>
    <row r="4641" spans="1:5" x14ac:dyDescent="0.25">
      <c r="A4641" t="s">
        <v>14500</v>
      </c>
      <c r="B4641" t="s">
        <v>74</v>
      </c>
      <c r="C4641" t="s">
        <v>202</v>
      </c>
      <c r="D4641" t="s">
        <v>9894</v>
      </c>
      <c r="E4641">
        <v>1</v>
      </c>
    </row>
    <row r="4642" spans="1:5" x14ac:dyDescent="0.25">
      <c r="A4642" t="s">
        <v>14501</v>
      </c>
      <c r="B4642" t="s">
        <v>74</v>
      </c>
      <c r="C4642" t="s">
        <v>202</v>
      </c>
      <c r="D4642" t="s">
        <v>9904</v>
      </c>
      <c r="E4642">
        <v>1</v>
      </c>
    </row>
    <row r="4643" spans="1:5" x14ac:dyDescent="0.25">
      <c r="A4643" t="s">
        <v>14502</v>
      </c>
      <c r="B4643" t="s">
        <v>74</v>
      </c>
      <c r="C4643" t="s">
        <v>202</v>
      </c>
      <c r="D4643" t="s">
        <v>9910</v>
      </c>
      <c r="E4643">
        <v>1</v>
      </c>
    </row>
    <row r="4644" spans="1:5" x14ac:dyDescent="0.25">
      <c r="A4644" t="s">
        <v>14503</v>
      </c>
      <c r="B4644" t="s">
        <v>74</v>
      </c>
      <c r="C4644" t="s">
        <v>202</v>
      </c>
      <c r="D4644" t="s">
        <v>9914</v>
      </c>
      <c r="E4644">
        <v>1</v>
      </c>
    </row>
    <row r="4645" spans="1:5" x14ac:dyDescent="0.25">
      <c r="A4645" t="s">
        <v>14504</v>
      </c>
      <c r="B4645" t="s">
        <v>74</v>
      </c>
      <c r="C4645" t="s">
        <v>202</v>
      </c>
      <c r="D4645" t="s">
        <v>9926</v>
      </c>
      <c r="E4645">
        <v>2</v>
      </c>
    </row>
    <row r="4646" spans="1:5" x14ac:dyDescent="0.25">
      <c r="A4646" t="s">
        <v>14505</v>
      </c>
      <c r="B4646" t="s">
        <v>74</v>
      </c>
      <c r="C4646" t="s">
        <v>202</v>
      </c>
      <c r="D4646" t="s">
        <v>9928</v>
      </c>
      <c r="E4646">
        <v>1</v>
      </c>
    </row>
    <row r="4647" spans="1:5" x14ac:dyDescent="0.25">
      <c r="A4647" t="s">
        <v>14506</v>
      </c>
      <c r="B4647" t="s">
        <v>74</v>
      </c>
      <c r="C4647" t="s">
        <v>203</v>
      </c>
      <c r="D4647" t="s">
        <v>9854</v>
      </c>
      <c r="E4647">
        <v>1</v>
      </c>
    </row>
    <row r="4648" spans="1:5" x14ac:dyDescent="0.25">
      <c r="A4648" t="s">
        <v>14507</v>
      </c>
      <c r="B4648" t="s">
        <v>74</v>
      </c>
      <c r="C4648" t="s">
        <v>203</v>
      </c>
      <c r="D4648" t="s">
        <v>9872</v>
      </c>
      <c r="E4648">
        <v>2</v>
      </c>
    </row>
    <row r="4649" spans="1:5" x14ac:dyDescent="0.25">
      <c r="A4649" t="s">
        <v>14508</v>
      </c>
      <c r="B4649" t="s">
        <v>74</v>
      </c>
      <c r="C4649" t="s">
        <v>203</v>
      </c>
      <c r="D4649" t="s">
        <v>9874</v>
      </c>
      <c r="E4649">
        <v>25</v>
      </c>
    </row>
    <row r="4650" spans="1:5" x14ac:dyDescent="0.25">
      <c r="A4650" t="s">
        <v>14509</v>
      </c>
      <c r="B4650" t="s">
        <v>74</v>
      </c>
      <c r="C4650" t="s">
        <v>203</v>
      </c>
      <c r="D4650" t="s">
        <v>9886</v>
      </c>
      <c r="E4650">
        <v>26</v>
      </c>
    </row>
    <row r="4651" spans="1:5" x14ac:dyDescent="0.25">
      <c r="A4651" t="s">
        <v>14510</v>
      </c>
      <c r="B4651" t="s">
        <v>74</v>
      </c>
      <c r="C4651" t="s">
        <v>203</v>
      </c>
      <c r="D4651" t="s">
        <v>9888</v>
      </c>
      <c r="E4651">
        <v>94</v>
      </c>
    </row>
    <row r="4652" spans="1:5" x14ac:dyDescent="0.25">
      <c r="A4652" t="s">
        <v>14511</v>
      </c>
      <c r="B4652" t="s">
        <v>74</v>
      </c>
      <c r="C4652" t="s">
        <v>203</v>
      </c>
      <c r="D4652" t="s">
        <v>9892</v>
      </c>
      <c r="E4652">
        <v>1</v>
      </c>
    </row>
    <row r="4653" spans="1:5" x14ac:dyDescent="0.25">
      <c r="A4653" t="s">
        <v>14512</v>
      </c>
      <c r="B4653" t="s">
        <v>74</v>
      </c>
      <c r="C4653" t="s">
        <v>203</v>
      </c>
      <c r="D4653" t="s">
        <v>9914</v>
      </c>
      <c r="E4653">
        <v>1</v>
      </c>
    </row>
    <row r="4654" spans="1:5" x14ac:dyDescent="0.25">
      <c r="A4654" t="s">
        <v>14513</v>
      </c>
      <c r="B4654" t="s">
        <v>74</v>
      </c>
      <c r="C4654" t="s">
        <v>204</v>
      </c>
      <c r="D4654" t="s">
        <v>9840</v>
      </c>
      <c r="E4654">
        <v>2</v>
      </c>
    </row>
    <row r="4655" spans="1:5" x14ac:dyDescent="0.25">
      <c r="A4655" t="s">
        <v>14514</v>
      </c>
      <c r="B4655" t="s">
        <v>74</v>
      </c>
      <c r="C4655" t="s">
        <v>204</v>
      </c>
      <c r="D4655" t="s">
        <v>9848</v>
      </c>
      <c r="E4655">
        <v>1</v>
      </c>
    </row>
    <row r="4656" spans="1:5" x14ac:dyDescent="0.25">
      <c r="A4656" t="s">
        <v>14515</v>
      </c>
      <c r="B4656" t="s">
        <v>74</v>
      </c>
      <c r="C4656" t="s">
        <v>204</v>
      </c>
      <c r="D4656" t="s">
        <v>9854</v>
      </c>
      <c r="E4656">
        <v>2</v>
      </c>
    </row>
    <row r="4657" spans="1:5" x14ac:dyDescent="0.25">
      <c r="A4657" t="s">
        <v>14516</v>
      </c>
      <c r="B4657" t="s">
        <v>74</v>
      </c>
      <c r="C4657" t="s">
        <v>204</v>
      </c>
      <c r="D4657" t="s">
        <v>9870</v>
      </c>
      <c r="E4657">
        <v>1</v>
      </c>
    </row>
    <row r="4658" spans="1:5" x14ac:dyDescent="0.25">
      <c r="A4658" t="s">
        <v>14517</v>
      </c>
      <c r="B4658" t="s">
        <v>74</v>
      </c>
      <c r="C4658" t="s">
        <v>204</v>
      </c>
      <c r="D4658" t="s">
        <v>9872</v>
      </c>
      <c r="E4658">
        <v>4</v>
      </c>
    </row>
    <row r="4659" spans="1:5" x14ac:dyDescent="0.25">
      <c r="A4659" t="s">
        <v>14518</v>
      </c>
      <c r="B4659" t="s">
        <v>74</v>
      </c>
      <c r="C4659" t="s">
        <v>204</v>
      </c>
      <c r="D4659" t="s">
        <v>9874</v>
      </c>
      <c r="E4659">
        <v>50</v>
      </c>
    </row>
    <row r="4660" spans="1:5" x14ac:dyDescent="0.25">
      <c r="A4660" t="s">
        <v>14519</v>
      </c>
      <c r="B4660" t="s">
        <v>74</v>
      </c>
      <c r="C4660" t="s">
        <v>204</v>
      </c>
      <c r="D4660" t="s">
        <v>9878</v>
      </c>
      <c r="E4660">
        <v>1</v>
      </c>
    </row>
    <row r="4661" spans="1:5" x14ac:dyDescent="0.25">
      <c r="A4661" t="s">
        <v>14520</v>
      </c>
      <c r="B4661" t="s">
        <v>74</v>
      </c>
      <c r="C4661" t="s">
        <v>204</v>
      </c>
      <c r="D4661" t="s">
        <v>9880</v>
      </c>
      <c r="E4661">
        <v>1</v>
      </c>
    </row>
    <row r="4662" spans="1:5" x14ac:dyDescent="0.25">
      <c r="A4662" t="s">
        <v>14521</v>
      </c>
      <c r="B4662" t="s">
        <v>74</v>
      </c>
      <c r="C4662" t="s">
        <v>204</v>
      </c>
      <c r="D4662" t="s">
        <v>9886</v>
      </c>
      <c r="E4662">
        <v>54</v>
      </c>
    </row>
    <row r="4663" spans="1:5" x14ac:dyDescent="0.25">
      <c r="A4663" t="s">
        <v>14522</v>
      </c>
      <c r="B4663" t="s">
        <v>74</v>
      </c>
      <c r="C4663" t="s">
        <v>204</v>
      </c>
      <c r="D4663" t="s">
        <v>9888</v>
      </c>
      <c r="E4663">
        <v>148</v>
      </c>
    </row>
    <row r="4664" spans="1:5" x14ac:dyDescent="0.25">
      <c r="A4664" t="s">
        <v>14523</v>
      </c>
      <c r="B4664" t="s">
        <v>74</v>
      </c>
      <c r="C4664" t="s">
        <v>204</v>
      </c>
      <c r="D4664" t="s">
        <v>9892</v>
      </c>
      <c r="E4664">
        <v>3</v>
      </c>
    </row>
    <row r="4665" spans="1:5" x14ac:dyDescent="0.25">
      <c r="A4665" t="s">
        <v>14524</v>
      </c>
      <c r="B4665" t="s">
        <v>74</v>
      </c>
      <c r="C4665" t="s">
        <v>204</v>
      </c>
      <c r="D4665" t="s">
        <v>9912</v>
      </c>
      <c r="E4665">
        <v>1</v>
      </c>
    </row>
    <row r="4666" spans="1:5" x14ac:dyDescent="0.25">
      <c r="A4666" t="s">
        <v>14525</v>
      </c>
      <c r="B4666" t="s">
        <v>74</v>
      </c>
      <c r="C4666" t="s">
        <v>204</v>
      </c>
      <c r="D4666" t="s">
        <v>9914</v>
      </c>
      <c r="E4666">
        <v>1</v>
      </c>
    </row>
    <row r="4667" spans="1:5" x14ac:dyDescent="0.25">
      <c r="A4667" t="s">
        <v>14526</v>
      </c>
      <c r="B4667" t="s">
        <v>74</v>
      </c>
      <c r="C4667" t="s">
        <v>204</v>
      </c>
      <c r="D4667" t="s">
        <v>9926</v>
      </c>
      <c r="E4667">
        <v>2</v>
      </c>
    </row>
    <row r="4668" spans="1:5" x14ac:dyDescent="0.25">
      <c r="A4668" t="s">
        <v>14527</v>
      </c>
      <c r="B4668" t="s">
        <v>74</v>
      </c>
      <c r="C4668" t="s">
        <v>205</v>
      </c>
      <c r="D4668" t="s">
        <v>9838</v>
      </c>
      <c r="E4668">
        <v>1</v>
      </c>
    </row>
    <row r="4669" spans="1:5" x14ac:dyDescent="0.25">
      <c r="A4669" t="s">
        <v>14528</v>
      </c>
      <c r="B4669" t="s">
        <v>74</v>
      </c>
      <c r="C4669" t="s">
        <v>205</v>
      </c>
      <c r="D4669" t="s">
        <v>9854</v>
      </c>
      <c r="E4669">
        <v>1</v>
      </c>
    </row>
    <row r="4670" spans="1:5" x14ac:dyDescent="0.25">
      <c r="A4670" t="s">
        <v>14529</v>
      </c>
      <c r="B4670" t="s">
        <v>74</v>
      </c>
      <c r="C4670" t="s">
        <v>205</v>
      </c>
      <c r="D4670" t="s">
        <v>9862</v>
      </c>
      <c r="E4670">
        <v>1</v>
      </c>
    </row>
    <row r="4671" spans="1:5" x14ac:dyDescent="0.25">
      <c r="A4671" t="s">
        <v>14530</v>
      </c>
      <c r="B4671" t="s">
        <v>74</v>
      </c>
      <c r="C4671" t="s">
        <v>205</v>
      </c>
      <c r="D4671" t="s">
        <v>9872</v>
      </c>
      <c r="E4671">
        <v>5</v>
      </c>
    </row>
    <row r="4672" spans="1:5" x14ac:dyDescent="0.25">
      <c r="A4672" t="s">
        <v>14531</v>
      </c>
      <c r="B4672" t="s">
        <v>74</v>
      </c>
      <c r="C4672" t="s">
        <v>205</v>
      </c>
      <c r="D4672" t="s">
        <v>9874</v>
      </c>
      <c r="E4672">
        <v>42</v>
      </c>
    </row>
    <row r="4673" spans="1:5" x14ac:dyDescent="0.25">
      <c r="A4673" t="s">
        <v>14532</v>
      </c>
      <c r="B4673" t="s">
        <v>74</v>
      </c>
      <c r="C4673" t="s">
        <v>205</v>
      </c>
      <c r="D4673" t="s">
        <v>9884</v>
      </c>
      <c r="E4673">
        <v>2</v>
      </c>
    </row>
    <row r="4674" spans="1:5" x14ac:dyDescent="0.25">
      <c r="A4674" t="s">
        <v>14533</v>
      </c>
      <c r="B4674" t="s">
        <v>74</v>
      </c>
      <c r="C4674" t="s">
        <v>205</v>
      </c>
      <c r="D4674" t="s">
        <v>9886</v>
      </c>
      <c r="E4674">
        <v>52</v>
      </c>
    </row>
    <row r="4675" spans="1:5" x14ac:dyDescent="0.25">
      <c r="A4675" t="s">
        <v>14534</v>
      </c>
      <c r="B4675" t="s">
        <v>74</v>
      </c>
      <c r="C4675" t="s">
        <v>205</v>
      </c>
      <c r="D4675" t="s">
        <v>9888</v>
      </c>
      <c r="E4675">
        <v>241</v>
      </c>
    </row>
    <row r="4676" spans="1:5" x14ac:dyDescent="0.25">
      <c r="A4676" t="s">
        <v>14535</v>
      </c>
      <c r="B4676" t="s">
        <v>74</v>
      </c>
      <c r="C4676" t="s">
        <v>205</v>
      </c>
      <c r="D4676" t="s">
        <v>9892</v>
      </c>
      <c r="E4676">
        <v>1</v>
      </c>
    </row>
    <row r="4677" spans="1:5" x14ac:dyDescent="0.25">
      <c r="A4677" t="s">
        <v>14536</v>
      </c>
      <c r="B4677" t="s">
        <v>74</v>
      </c>
      <c r="C4677" t="s">
        <v>205</v>
      </c>
      <c r="D4677" t="s">
        <v>9910</v>
      </c>
      <c r="E4677">
        <v>1</v>
      </c>
    </row>
    <row r="4678" spans="1:5" x14ac:dyDescent="0.25">
      <c r="A4678" t="s">
        <v>14537</v>
      </c>
      <c r="B4678" t="s">
        <v>74</v>
      </c>
      <c r="C4678" t="s">
        <v>206</v>
      </c>
      <c r="D4678" t="s">
        <v>9874</v>
      </c>
      <c r="E4678">
        <v>48</v>
      </c>
    </row>
    <row r="4679" spans="1:5" x14ac:dyDescent="0.25">
      <c r="A4679" t="s">
        <v>14538</v>
      </c>
      <c r="B4679" t="s">
        <v>74</v>
      </c>
      <c r="C4679" t="s">
        <v>206</v>
      </c>
      <c r="D4679" t="s">
        <v>9886</v>
      </c>
      <c r="E4679">
        <v>55</v>
      </c>
    </row>
    <row r="4680" spans="1:5" x14ac:dyDescent="0.25">
      <c r="A4680" t="s">
        <v>14539</v>
      </c>
      <c r="B4680" t="s">
        <v>74</v>
      </c>
      <c r="C4680" t="s">
        <v>206</v>
      </c>
      <c r="D4680" t="s">
        <v>9888</v>
      </c>
      <c r="E4680">
        <v>174</v>
      </c>
    </row>
    <row r="4681" spans="1:5" x14ac:dyDescent="0.25">
      <c r="A4681" t="s">
        <v>14540</v>
      </c>
      <c r="B4681" t="s">
        <v>74</v>
      </c>
      <c r="C4681" t="s">
        <v>207</v>
      </c>
      <c r="D4681" t="s">
        <v>9874</v>
      </c>
      <c r="E4681">
        <v>21</v>
      </c>
    </row>
    <row r="4682" spans="1:5" x14ac:dyDescent="0.25">
      <c r="A4682" t="s">
        <v>14541</v>
      </c>
      <c r="B4682" t="s">
        <v>74</v>
      </c>
      <c r="C4682" t="s">
        <v>207</v>
      </c>
      <c r="D4682" t="s">
        <v>9886</v>
      </c>
      <c r="E4682">
        <v>22</v>
      </c>
    </row>
    <row r="4683" spans="1:5" x14ac:dyDescent="0.25">
      <c r="A4683" t="s">
        <v>14542</v>
      </c>
      <c r="B4683" t="s">
        <v>74</v>
      </c>
      <c r="C4683" t="s">
        <v>207</v>
      </c>
      <c r="D4683" t="s">
        <v>9888</v>
      </c>
      <c r="E4683">
        <v>76</v>
      </c>
    </row>
    <row r="4684" spans="1:5" x14ac:dyDescent="0.25">
      <c r="A4684" t="s">
        <v>14543</v>
      </c>
      <c r="B4684" t="s">
        <v>74</v>
      </c>
      <c r="C4684" t="s">
        <v>208</v>
      </c>
      <c r="D4684" t="s">
        <v>9836</v>
      </c>
      <c r="E4684">
        <v>1</v>
      </c>
    </row>
    <row r="4685" spans="1:5" x14ac:dyDescent="0.25">
      <c r="A4685" t="s">
        <v>14544</v>
      </c>
      <c r="B4685" t="s">
        <v>74</v>
      </c>
      <c r="C4685" t="s">
        <v>208</v>
      </c>
      <c r="D4685" t="s">
        <v>9840</v>
      </c>
      <c r="E4685">
        <v>2</v>
      </c>
    </row>
    <row r="4686" spans="1:5" x14ac:dyDescent="0.25">
      <c r="A4686" t="s">
        <v>14545</v>
      </c>
      <c r="B4686" t="s">
        <v>74</v>
      </c>
      <c r="C4686" t="s">
        <v>208</v>
      </c>
      <c r="D4686" t="s">
        <v>9844</v>
      </c>
      <c r="E4686">
        <v>1</v>
      </c>
    </row>
    <row r="4687" spans="1:5" x14ac:dyDescent="0.25">
      <c r="A4687" t="s">
        <v>14546</v>
      </c>
      <c r="B4687" t="s">
        <v>74</v>
      </c>
      <c r="C4687" t="s">
        <v>208</v>
      </c>
      <c r="D4687" t="s">
        <v>9854</v>
      </c>
      <c r="E4687">
        <v>2</v>
      </c>
    </row>
    <row r="4688" spans="1:5" x14ac:dyDescent="0.25">
      <c r="A4688" t="s">
        <v>14547</v>
      </c>
      <c r="B4688" t="s">
        <v>74</v>
      </c>
      <c r="C4688" t="s">
        <v>208</v>
      </c>
      <c r="D4688" t="s">
        <v>9866</v>
      </c>
      <c r="E4688">
        <v>1</v>
      </c>
    </row>
    <row r="4689" spans="1:5" x14ac:dyDescent="0.25">
      <c r="A4689" t="s">
        <v>14548</v>
      </c>
      <c r="B4689" t="s">
        <v>74</v>
      </c>
      <c r="C4689" t="s">
        <v>208</v>
      </c>
      <c r="D4689" t="s">
        <v>9872</v>
      </c>
      <c r="E4689">
        <v>7</v>
      </c>
    </row>
    <row r="4690" spans="1:5" x14ac:dyDescent="0.25">
      <c r="A4690" t="s">
        <v>14549</v>
      </c>
      <c r="B4690" t="s">
        <v>74</v>
      </c>
      <c r="C4690" t="s">
        <v>208</v>
      </c>
      <c r="D4690" t="s">
        <v>9874</v>
      </c>
      <c r="E4690">
        <v>40</v>
      </c>
    </row>
    <row r="4691" spans="1:5" x14ac:dyDescent="0.25">
      <c r="A4691" t="s">
        <v>14550</v>
      </c>
      <c r="B4691" t="s">
        <v>74</v>
      </c>
      <c r="C4691" t="s">
        <v>208</v>
      </c>
      <c r="D4691" t="s">
        <v>9880</v>
      </c>
      <c r="E4691">
        <v>1</v>
      </c>
    </row>
    <row r="4692" spans="1:5" x14ac:dyDescent="0.25">
      <c r="A4692" t="s">
        <v>14551</v>
      </c>
      <c r="B4692" t="s">
        <v>74</v>
      </c>
      <c r="C4692" t="s">
        <v>208</v>
      </c>
      <c r="D4692" t="s">
        <v>9884</v>
      </c>
      <c r="E4692">
        <v>1</v>
      </c>
    </row>
    <row r="4693" spans="1:5" x14ac:dyDescent="0.25">
      <c r="A4693" t="s">
        <v>14552</v>
      </c>
      <c r="B4693" t="s">
        <v>74</v>
      </c>
      <c r="C4693" t="s">
        <v>208</v>
      </c>
      <c r="D4693" t="s">
        <v>9886</v>
      </c>
      <c r="E4693">
        <v>44</v>
      </c>
    </row>
    <row r="4694" spans="1:5" x14ac:dyDescent="0.25">
      <c r="A4694" t="s">
        <v>14553</v>
      </c>
      <c r="B4694" t="s">
        <v>74</v>
      </c>
      <c r="C4694" t="s">
        <v>208</v>
      </c>
      <c r="D4694" t="s">
        <v>9888</v>
      </c>
      <c r="E4694">
        <v>128</v>
      </c>
    </row>
    <row r="4695" spans="1:5" x14ac:dyDescent="0.25">
      <c r="A4695" t="s">
        <v>14554</v>
      </c>
      <c r="B4695" t="s">
        <v>74</v>
      </c>
      <c r="C4695" t="s">
        <v>208</v>
      </c>
      <c r="D4695" t="s">
        <v>9892</v>
      </c>
      <c r="E4695">
        <v>1</v>
      </c>
    </row>
    <row r="4696" spans="1:5" x14ac:dyDescent="0.25">
      <c r="A4696" t="s">
        <v>14555</v>
      </c>
      <c r="B4696" t="s">
        <v>74</v>
      </c>
      <c r="C4696" t="s">
        <v>208</v>
      </c>
      <c r="D4696" t="s">
        <v>9894</v>
      </c>
      <c r="E4696">
        <v>2</v>
      </c>
    </row>
    <row r="4697" spans="1:5" x14ac:dyDescent="0.25">
      <c r="A4697" t="s">
        <v>14556</v>
      </c>
      <c r="B4697" t="s">
        <v>74</v>
      </c>
      <c r="C4697" t="s">
        <v>208</v>
      </c>
      <c r="D4697" t="s">
        <v>9914</v>
      </c>
      <c r="E4697">
        <v>1</v>
      </c>
    </row>
    <row r="4698" spans="1:5" x14ac:dyDescent="0.25">
      <c r="A4698" t="s">
        <v>14557</v>
      </c>
      <c r="B4698" t="s">
        <v>74</v>
      </c>
      <c r="C4698" t="s">
        <v>208</v>
      </c>
      <c r="D4698" t="s">
        <v>9926</v>
      </c>
      <c r="E4698">
        <v>2</v>
      </c>
    </row>
    <row r="4699" spans="1:5" x14ac:dyDescent="0.25">
      <c r="A4699" t="s">
        <v>14558</v>
      </c>
      <c r="B4699" t="s">
        <v>74</v>
      </c>
      <c r="C4699" t="s">
        <v>209</v>
      </c>
      <c r="D4699" t="s">
        <v>9840</v>
      </c>
      <c r="E4699">
        <v>2</v>
      </c>
    </row>
    <row r="4700" spans="1:5" x14ac:dyDescent="0.25">
      <c r="A4700" t="s">
        <v>14559</v>
      </c>
      <c r="B4700" t="s">
        <v>74</v>
      </c>
      <c r="C4700" t="s">
        <v>209</v>
      </c>
      <c r="D4700" t="s">
        <v>9872</v>
      </c>
      <c r="E4700">
        <v>3</v>
      </c>
    </row>
    <row r="4701" spans="1:5" x14ac:dyDescent="0.25">
      <c r="A4701" t="s">
        <v>14560</v>
      </c>
      <c r="B4701" t="s">
        <v>74</v>
      </c>
      <c r="C4701" t="s">
        <v>209</v>
      </c>
      <c r="D4701" t="s">
        <v>9874</v>
      </c>
      <c r="E4701">
        <v>35</v>
      </c>
    </row>
    <row r="4702" spans="1:5" x14ac:dyDescent="0.25">
      <c r="A4702" t="s">
        <v>14561</v>
      </c>
      <c r="B4702" t="s">
        <v>74</v>
      </c>
      <c r="C4702" t="s">
        <v>209</v>
      </c>
      <c r="D4702" t="s">
        <v>9880</v>
      </c>
      <c r="E4702">
        <v>1</v>
      </c>
    </row>
    <row r="4703" spans="1:5" x14ac:dyDescent="0.25">
      <c r="A4703" t="s">
        <v>14562</v>
      </c>
      <c r="B4703" t="s">
        <v>74</v>
      </c>
      <c r="C4703" t="s">
        <v>209</v>
      </c>
      <c r="D4703" t="s">
        <v>9884</v>
      </c>
      <c r="E4703">
        <v>1</v>
      </c>
    </row>
    <row r="4704" spans="1:5" x14ac:dyDescent="0.25">
      <c r="A4704" t="s">
        <v>14563</v>
      </c>
      <c r="B4704" t="s">
        <v>74</v>
      </c>
      <c r="C4704" t="s">
        <v>209</v>
      </c>
      <c r="D4704" t="s">
        <v>9886</v>
      </c>
      <c r="E4704">
        <v>39</v>
      </c>
    </row>
    <row r="4705" spans="1:5" x14ac:dyDescent="0.25">
      <c r="A4705" t="s">
        <v>14564</v>
      </c>
      <c r="B4705" t="s">
        <v>74</v>
      </c>
      <c r="C4705" t="s">
        <v>209</v>
      </c>
      <c r="D4705" t="s">
        <v>9888</v>
      </c>
      <c r="E4705">
        <v>119</v>
      </c>
    </row>
    <row r="4706" spans="1:5" x14ac:dyDescent="0.25">
      <c r="A4706" t="s">
        <v>14565</v>
      </c>
      <c r="B4706" t="s">
        <v>74</v>
      </c>
      <c r="C4706" t="s">
        <v>209</v>
      </c>
      <c r="D4706" t="s">
        <v>9926</v>
      </c>
      <c r="E4706">
        <v>2</v>
      </c>
    </row>
    <row r="4707" spans="1:5" x14ac:dyDescent="0.25">
      <c r="A4707" t="s">
        <v>14566</v>
      </c>
      <c r="B4707" t="s">
        <v>74</v>
      </c>
      <c r="C4707" t="s">
        <v>210</v>
      </c>
      <c r="D4707" t="s">
        <v>9844</v>
      </c>
      <c r="E4707">
        <v>1</v>
      </c>
    </row>
    <row r="4708" spans="1:5" x14ac:dyDescent="0.25">
      <c r="A4708" t="s">
        <v>14567</v>
      </c>
      <c r="B4708" t="s">
        <v>74</v>
      </c>
      <c r="C4708" t="s">
        <v>210</v>
      </c>
      <c r="D4708" t="s">
        <v>9872</v>
      </c>
      <c r="E4708">
        <v>4</v>
      </c>
    </row>
    <row r="4709" spans="1:5" x14ac:dyDescent="0.25">
      <c r="A4709" t="s">
        <v>14568</v>
      </c>
      <c r="B4709" t="s">
        <v>74</v>
      </c>
      <c r="C4709" t="s">
        <v>210</v>
      </c>
      <c r="D4709" t="s">
        <v>9874</v>
      </c>
      <c r="E4709">
        <v>68</v>
      </c>
    </row>
    <row r="4710" spans="1:5" x14ac:dyDescent="0.25">
      <c r="A4710" t="s">
        <v>14569</v>
      </c>
      <c r="B4710" t="s">
        <v>74</v>
      </c>
      <c r="C4710" t="s">
        <v>210</v>
      </c>
      <c r="D4710" t="s">
        <v>9886</v>
      </c>
      <c r="E4710">
        <v>69</v>
      </c>
    </row>
    <row r="4711" spans="1:5" x14ac:dyDescent="0.25">
      <c r="A4711" t="s">
        <v>14570</v>
      </c>
      <c r="B4711" t="s">
        <v>74</v>
      </c>
      <c r="C4711" t="s">
        <v>210</v>
      </c>
      <c r="D4711" t="s">
        <v>9888</v>
      </c>
      <c r="E4711">
        <v>276</v>
      </c>
    </row>
    <row r="4712" spans="1:5" x14ac:dyDescent="0.25">
      <c r="A4712" t="s">
        <v>14571</v>
      </c>
      <c r="B4712" t="s">
        <v>74</v>
      </c>
      <c r="C4712" t="s">
        <v>210</v>
      </c>
      <c r="D4712" t="s">
        <v>9912</v>
      </c>
      <c r="E4712">
        <v>1</v>
      </c>
    </row>
    <row r="4713" spans="1:5" x14ac:dyDescent="0.25">
      <c r="A4713" t="s">
        <v>14572</v>
      </c>
      <c r="B4713" t="s">
        <v>74</v>
      </c>
      <c r="C4713" t="s">
        <v>210</v>
      </c>
      <c r="D4713" t="s">
        <v>9926</v>
      </c>
      <c r="E4713">
        <v>1</v>
      </c>
    </row>
    <row r="4714" spans="1:5" x14ac:dyDescent="0.25">
      <c r="A4714" t="s">
        <v>14573</v>
      </c>
      <c r="B4714" t="s">
        <v>74</v>
      </c>
      <c r="C4714" t="s">
        <v>210</v>
      </c>
      <c r="D4714" t="s">
        <v>9928</v>
      </c>
      <c r="E4714">
        <v>1</v>
      </c>
    </row>
    <row r="4715" spans="1:5" x14ac:dyDescent="0.25">
      <c r="A4715" t="s">
        <v>14574</v>
      </c>
      <c r="B4715" t="s">
        <v>74</v>
      </c>
      <c r="C4715" t="s">
        <v>211</v>
      </c>
      <c r="D4715" t="s">
        <v>9840</v>
      </c>
      <c r="E4715">
        <v>1</v>
      </c>
    </row>
    <row r="4716" spans="1:5" x14ac:dyDescent="0.25">
      <c r="A4716" t="s">
        <v>14575</v>
      </c>
      <c r="B4716" t="s">
        <v>74</v>
      </c>
      <c r="C4716" t="s">
        <v>211</v>
      </c>
      <c r="D4716" t="s">
        <v>9872</v>
      </c>
      <c r="E4716">
        <v>2</v>
      </c>
    </row>
    <row r="4717" spans="1:5" x14ac:dyDescent="0.25">
      <c r="A4717" t="s">
        <v>14576</v>
      </c>
      <c r="B4717" t="s">
        <v>74</v>
      </c>
      <c r="C4717" t="s">
        <v>211</v>
      </c>
      <c r="D4717" t="s">
        <v>9874</v>
      </c>
      <c r="E4717">
        <v>20</v>
      </c>
    </row>
    <row r="4718" spans="1:5" x14ac:dyDescent="0.25">
      <c r="A4718" t="s">
        <v>14577</v>
      </c>
      <c r="B4718" t="s">
        <v>74</v>
      </c>
      <c r="C4718" t="s">
        <v>211</v>
      </c>
      <c r="D4718" t="s">
        <v>9886</v>
      </c>
      <c r="E4718">
        <v>20</v>
      </c>
    </row>
    <row r="4719" spans="1:5" x14ac:dyDescent="0.25">
      <c r="A4719" t="s">
        <v>14578</v>
      </c>
      <c r="B4719" t="s">
        <v>74</v>
      </c>
      <c r="C4719" t="s">
        <v>211</v>
      </c>
      <c r="D4719" t="s">
        <v>9888</v>
      </c>
      <c r="E4719">
        <v>60</v>
      </c>
    </row>
    <row r="4720" spans="1:5" x14ac:dyDescent="0.25">
      <c r="A4720" t="s">
        <v>14579</v>
      </c>
      <c r="B4720" t="s">
        <v>74</v>
      </c>
      <c r="C4720" t="s">
        <v>211</v>
      </c>
      <c r="D4720" t="s">
        <v>9892</v>
      </c>
      <c r="E4720">
        <v>1</v>
      </c>
    </row>
    <row r="4721" spans="1:5" x14ac:dyDescent="0.25">
      <c r="A4721" t="s">
        <v>14580</v>
      </c>
      <c r="B4721" t="s">
        <v>74</v>
      </c>
      <c r="C4721" t="s">
        <v>211</v>
      </c>
      <c r="D4721" t="s">
        <v>9926</v>
      </c>
      <c r="E4721">
        <v>2</v>
      </c>
    </row>
    <row r="4722" spans="1:5" x14ac:dyDescent="0.25">
      <c r="A4722" t="s">
        <v>14581</v>
      </c>
      <c r="B4722" t="s">
        <v>74</v>
      </c>
      <c r="C4722" t="s">
        <v>212</v>
      </c>
      <c r="D4722" t="s">
        <v>9844</v>
      </c>
      <c r="E4722">
        <v>1</v>
      </c>
    </row>
    <row r="4723" spans="1:5" x14ac:dyDescent="0.25">
      <c r="A4723" t="s">
        <v>14582</v>
      </c>
      <c r="B4723" t="s">
        <v>74</v>
      </c>
      <c r="C4723" t="s">
        <v>212</v>
      </c>
      <c r="D4723" t="s">
        <v>9872</v>
      </c>
      <c r="E4723">
        <v>3</v>
      </c>
    </row>
    <row r="4724" spans="1:5" x14ac:dyDescent="0.25">
      <c r="A4724" t="s">
        <v>14583</v>
      </c>
      <c r="B4724" t="s">
        <v>74</v>
      </c>
      <c r="C4724" t="s">
        <v>212</v>
      </c>
      <c r="D4724" t="s">
        <v>9874</v>
      </c>
      <c r="E4724">
        <v>131</v>
      </c>
    </row>
    <row r="4725" spans="1:5" x14ac:dyDescent="0.25">
      <c r="A4725" t="s">
        <v>14584</v>
      </c>
      <c r="B4725" t="s">
        <v>74</v>
      </c>
      <c r="C4725" t="s">
        <v>212</v>
      </c>
      <c r="D4725" t="s">
        <v>9886</v>
      </c>
      <c r="E4725">
        <v>145</v>
      </c>
    </row>
    <row r="4726" spans="1:5" x14ac:dyDescent="0.25">
      <c r="A4726" t="s">
        <v>14585</v>
      </c>
      <c r="B4726" t="s">
        <v>74</v>
      </c>
      <c r="C4726" t="s">
        <v>212</v>
      </c>
      <c r="D4726" t="s">
        <v>9888</v>
      </c>
      <c r="E4726">
        <v>403</v>
      </c>
    </row>
    <row r="4727" spans="1:5" x14ac:dyDescent="0.25">
      <c r="A4727" t="s">
        <v>14586</v>
      </c>
      <c r="B4727" t="s">
        <v>74</v>
      </c>
      <c r="C4727" t="s">
        <v>212</v>
      </c>
      <c r="D4727" t="s">
        <v>9892</v>
      </c>
      <c r="E4727">
        <v>2</v>
      </c>
    </row>
    <row r="4728" spans="1:5" x14ac:dyDescent="0.25">
      <c r="A4728" t="s">
        <v>14587</v>
      </c>
      <c r="B4728" t="s">
        <v>74</v>
      </c>
      <c r="C4728" t="s">
        <v>213</v>
      </c>
      <c r="D4728" t="s">
        <v>9840</v>
      </c>
      <c r="E4728">
        <v>3</v>
      </c>
    </row>
    <row r="4729" spans="1:5" x14ac:dyDescent="0.25">
      <c r="A4729" t="s">
        <v>14588</v>
      </c>
      <c r="B4729" t="s">
        <v>74</v>
      </c>
      <c r="C4729" t="s">
        <v>213</v>
      </c>
      <c r="D4729" t="s">
        <v>9844</v>
      </c>
      <c r="E4729">
        <v>1</v>
      </c>
    </row>
    <row r="4730" spans="1:5" x14ac:dyDescent="0.25">
      <c r="A4730" t="s">
        <v>14589</v>
      </c>
      <c r="B4730" t="s">
        <v>74</v>
      </c>
      <c r="C4730" t="s">
        <v>213</v>
      </c>
      <c r="D4730" t="s">
        <v>9848</v>
      </c>
      <c r="E4730">
        <v>1</v>
      </c>
    </row>
    <row r="4731" spans="1:5" x14ac:dyDescent="0.25">
      <c r="A4731" t="s">
        <v>14590</v>
      </c>
      <c r="B4731" t="s">
        <v>74</v>
      </c>
      <c r="C4731" t="s">
        <v>213</v>
      </c>
      <c r="D4731" t="s">
        <v>9850</v>
      </c>
      <c r="E4731">
        <v>1</v>
      </c>
    </row>
    <row r="4732" spans="1:5" x14ac:dyDescent="0.25">
      <c r="A4732" t="s">
        <v>14591</v>
      </c>
      <c r="B4732" t="s">
        <v>74</v>
      </c>
      <c r="C4732" t="s">
        <v>213</v>
      </c>
      <c r="D4732" t="s">
        <v>9854</v>
      </c>
      <c r="E4732">
        <v>4</v>
      </c>
    </row>
    <row r="4733" spans="1:5" x14ac:dyDescent="0.25">
      <c r="A4733" t="s">
        <v>14592</v>
      </c>
      <c r="B4733" t="s">
        <v>74</v>
      </c>
      <c r="C4733" t="s">
        <v>213</v>
      </c>
      <c r="D4733" t="s">
        <v>9858</v>
      </c>
      <c r="E4733">
        <v>1</v>
      </c>
    </row>
    <row r="4734" spans="1:5" x14ac:dyDescent="0.25">
      <c r="A4734" t="s">
        <v>14593</v>
      </c>
      <c r="B4734" t="s">
        <v>74</v>
      </c>
      <c r="C4734" t="s">
        <v>213</v>
      </c>
      <c r="D4734" t="s">
        <v>9860</v>
      </c>
      <c r="E4734">
        <v>1</v>
      </c>
    </row>
    <row r="4735" spans="1:5" x14ac:dyDescent="0.25">
      <c r="A4735" t="s">
        <v>14594</v>
      </c>
      <c r="B4735" t="s">
        <v>74</v>
      </c>
      <c r="C4735" t="s">
        <v>213</v>
      </c>
      <c r="D4735" t="s">
        <v>9866</v>
      </c>
      <c r="E4735">
        <v>1</v>
      </c>
    </row>
    <row r="4736" spans="1:5" x14ac:dyDescent="0.25">
      <c r="A4736" t="s">
        <v>14595</v>
      </c>
      <c r="B4736" t="s">
        <v>74</v>
      </c>
      <c r="C4736" t="s">
        <v>213</v>
      </c>
      <c r="D4736" t="s">
        <v>9868</v>
      </c>
      <c r="E4736">
        <v>1</v>
      </c>
    </row>
    <row r="4737" spans="1:5" x14ac:dyDescent="0.25">
      <c r="A4737" t="s">
        <v>14596</v>
      </c>
      <c r="B4737" t="s">
        <v>74</v>
      </c>
      <c r="C4737" t="s">
        <v>213</v>
      </c>
      <c r="D4737" t="s">
        <v>9872</v>
      </c>
      <c r="E4737">
        <v>8</v>
      </c>
    </row>
    <row r="4738" spans="1:5" x14ac:dyDescent="0.25">
      <c r="A4738" t="s">
        <v>14597</v>
      </c>
      <c r="B4738" t="s">
        <v>74</v>
      </c>
      <c r="C4738" t="s">
        <v>213</v>
      </c>
      <c r="D4738" t="s">
        <v>9874</v>
      </c>
      <c r="E4738">
        <v>103</v>
      </c>
    </row>
    <row r="4739" spans="1:5" x14ac:dyDescent="0.25">
      <c r="A4739" t="s">
        <v>14598</v>
      </c>
      <c r="B4739" t="s">
        <v>74</v>
      </c>
      <c r="C4739" t="s">
        <v>213</v>
      </c>
      <c r="D4739" t="s">
        <v>9886</v>
      </c>
      <c r="E4739">
        <v>109</v>
      </c>
    </row>
    <row r="4740" spans="1:5" x14ac:dyDescent="0.25">
      <c r="A4740" t="s">
        <v>14599</v>
      </c>
      <c r="B4740" t="s">
        <v>74</v>
      </c>
      <c r="C4740" t="s">
        <v>213</v>
      </c>
      <c r="D4740" t="s">
        <v>9888</v>
      </c>
      <c r="E4740">
        <v>275</v>
      </c>
    </row>
    <row r="4741" spans="1:5" x14ac:dyDescent="0.25">
      <c r="A4741" t="s">
        <v>14600</v>
      </c>
      <c r="B4741" t="s">
        <v>74</v>
      </c>
      <c r="C4741" t="s">
        <v>213</v>
      </c>
      <c r="D4741" t="s">
        <v>9894</v>
      </c>
      <c r="E4741">
        <v>2</v>
      </c>
    </row>
    <row r="4742" spans="1:5" x14ac:dyDescent="0.25">
      <c r="A4742" t="s">
        <v>14601</v>
      </c>
      <c r="B4742" t="s">
        <v>74</v>
      </c>
      <c r="C4742" t="s">
        <v>213</v>
      </c>
      <c r="D4742" t="s">
        <v>9906</v>
      </c>
      <c r="E4742">
        <v>1</v>
      </c>
    </row>
    <row r="4743" spans="1:5" x14ac:dyDescent="0.25">
      <c r="A4743" t="s">
        <v>14602</v>
      </c>
      <c r="B4743" t="s">
        <v>74</v>
      </c>
      <c r="C4743" t="s">
        <v>213</v>
      </c>
      <c r="D4743" t="s">
        <v>9910</v>
      </c>
      <c r="E4743">
        <v>3</v>
      </c>
    </row>
    <row r="4744" spans="1:5" x14ac:dyDescent="0.25">
      <c r="A4744" t="s">
        <v>14603</v>
      </c>
      <c r="B4744" t="s">
        <v>74</v>
      </c>
      <c r="C4744" t="s">
        <v>213</v>
      </c>
      <c r="D4744" t="s">
        <v>9914</v>
      </c>
      <c r="E4744">
        <v>1</v>
      </c>
    </row>
    <row r="4745" spans="1:5" x14ac:dyDescent="0.25">
      <c r="A4745" t="s">
        <v>14604</v>
      </c>
      <c r="B4745" t="s">
        <v>74</v>
      </c>
      <c r="C4745" t="s">
        <v>213</v>
      </c>
      <c r="D4745" t="s">
        <v>9916</v>
      </c>
      <c r="E4745">
        <v>1</v>
      </c>
    </row>
    <row r="4746" spans="1:5" x14ac:dyDescent="0.25">
      <c r="A4746" t="s">
        <v>14605</v>
      </c>
      <c r="B4746" t="s">
        <v>74</v>
      </c>
      <c r="C4746" t="s">
        <v>213</v>
      </c>
      <c r="D4746" t="s">
        <v>9926</v>
      </c>
      <c r="E4746">
        <v>2</v>
      </c>
    </row>
    <row r="4747" spans="1:5" x14ac:dyDescent="0.25">
      <c r="A4747" t="s">
        <v>14606</v>
      </c>
      <c r="B4747" t="s">
        <v>74</v>
      </c>
      <c r="C4747" t="s">
        <v>214</v>
      </c>
      <c r="D4747" t="s">
        <v>9854</v>
      </c>
      <c r="E4747">
        <v>1</v>
      </c>
    </row>
    <row r="4748" spans="1:5" x14ac:dyDescent="0.25">
      <c r="A4748" t="s">
        <v>14607</v>
      </c>
      <c r="B4748" t="s">
        <v>74</v>
      </c>
      <c r="C4748" t="s">
        <v>214</v>
      </c>
      <c r="D4748" t="s">
        <v>9872</v>
      </c>
      <c r="E4748">
        <v>1</v>
      </c>
    </row>
    <row r="4749" spans="1:5" x14ac:dyDescent="0.25">
      <c r="A4749" t="s">
        <v>14608</v>
      </c>
      <c r="B4749" t="s">
        <v>74</v>
      </c>
      <c r="C4749" t="s">
        <v>214</v>
      </c>
      <c r="D4749" t="s">
        <v>9874</v>
      </c>
      <c r="E4749">
        <v>39</v>
      </c>
    </row>
    <row r="4750" spans="1:5" x14ac:dyDescent="0.25">
      <c r="A4750" t="s">
        <v>14609</v>
      </c>
      <c r="B4750" t="s">
        <v>74</v>
      </c>
      <c r="C4750" t="s">
        <v>214</v>
      </c>
      <c r="D4750" t="s">
        <v>9886</v>
      </c>
      <c r="E4750">
        <v>45</v>
      </c>
    </row>
    <row r="4751" spans="1:5" x14ac:dyDescent="0.25">
      <c r="A4751" t="s">
        <v>14610</v>
      </c>
      <c r="B4751" t="s">
        <v>74</v>
      </c>
      <c r="C4751" t="s">
        <v>214</v>
      </c>
      <c r="D4751" t="s">
        <v>9888</v>
      </c>
      <c r="E4751">
        <v>131</v>
      </c>
    </row>
    <row r="4752" spans="1:5" x14ac:dyDescent="0.25">
      <c r="A4752" t="s">
        <v>14611</v>
      </c>
      <c r="B4752" t="s">
        <v>74</v>
      </c>
      <c r="C4752" t="s">
        <v>214</v>
      </c>
      <c r="D4752" t="s">
        <v>9926</v>
      </c>
      <c r="E4752">
        <v>1</v>
      </c>
    </row>
    <row r="4753" spans="1:5" x14ac:dyDescent="0.25">
      <c r="A4753" t="s">
        <v>14612</v>
      </c>
      <c r="B4753" t="s">
        <v>74</v>
      </c>
      <c r="C4753" t="s">
        <v>215</v>
      </c>
      <c r="D4753" t="s">
        <v>9854</v>
      </c>
      <c r="E4753">
        <v>2</v>
      </c>
    </row>
    <row r="4754" spans="1:5" x14ac:dyDescent="0.25">
      <c r="A4754" t="s">
        <v>14613</v>
      </c>
      <c r="B4754" t="s">
        <v>74</v>
      </c>
      <c r="C4754" t="s">
        <v>215</v>
      </c>
      <c r="D4754" t="s">
        <v>9872</v>
      </c>
      <c r="E4754">
        <v>4</v>
      </c>
    </row>
    <row r="4755" spans="1:5" x14ac:dyDescent="0.25">
      <c r="A4755" t="s">
        <v>14614</v>
      </c>
      <c r="B4755" t="s">
        <v>74</v>
      </c>
      <c r="C4755" t="s">
        <v>215</v>
      </c>
      <c r="D4755" t="s">
        <v>9874</v>
      </c>
      <c r="E4755">
        <v>30</v>
      </c>
    </row>
    <row r="4756" spans="1:5" x14ac:dyDescent="0.25">
      <c r="A4756" t="s">
        <v>14615</v>
      </c>
      <c r="B4756" t="s">
        <v>74</v>
      </c>
      <c r="C4756" t="s">
        <v>215</v>
      </c>
      <c r="D4756" t="s">
        <v>9886</v>
      </c>
      <c r="E4756">
        <v>33</v>
      </c>
    </row>
    <row r="4757" spans="1:5" x14ac:dyDescent="0.25">
      <c r="A4757" t="s">
        <v>14616</v>
      </c>
      <c r="B4757" t="s">
        <v>74</v>
      </c>
      <c r="C4757" t="s">
        <v>215</v>
      </c>
      <c r="D4757" t="s">
        <v>9888</v>
      </c>
      <c r="E4757">
        <v>73</v>
      </c>
    </row>
    <row r="4758" spans="1:5" x14ac:dyDescent="0.25">
      <c r="A4758" t="s">
        <v>14617</v>
      </c>
      <c r="B4758" t="s">
        <v>74</v>
      </c>
      <c r="C4758" t="s">
        <v>215</v>
      </c>
      <c r="D4758" t="s">
        <v>9892</v>
      </c>
      <c r="E4758">
        <v>2</v>
      </c>
    </row>
    <row r="4759" spans="1:5" x14ac:dyDescent="0.25">
      <c r="A4759" t="s">
        <v>14618</v>
      </c>
      <c r="B4759" t="s">
        <v>74</v>
      </c>
      <c r="C4759" t="s">
        <v>215</v>
      </c>
      <c r="D4759" t="s">
        <v>9902</v>
      </c>
      <c r="E4759">
        <v>1</v>
      </c>
    </row>
    <row r="4760" spans="1:5" x14ac:dyDescent="0.25">
      <c r="A4760" t="s">
        <v>14619</v>
      </c>
      <c r="B4760" t="s">
        <v>74</v>
      </c>
      <c r="C4760" t="s">
        <v>215</v>
      </c>
      <c r="D4760" t="s">
        <v>9904</v>
      </c>
      <c r="E4760">
        <v>1</v>
      </c>
    </row>
    <row r="4761" spans="1:5" x14ac:dyDescent="0.25">
      <c r="A4761" t="s">
        <v>14620</v>
      </c>
      <c r="B4761" t="s">
        <v>74</v>
      </c>
      <c r="C4761" t="s">
        <v>216</v>
      </c>
      <c r="D4761" t="s">
        <v>9840</v>
      </c>
      <c r="E4761">
        <v>1</v>
      </c>
    </row>
    <row r="4762" spans="1:5" x14ac:dyDescent="0.25">
      <c r="A4762" t="s">
        <v>14621</v>
      </c>
      <c r="B4762" t="s">
        <v>74</v>
      </c>
      <c r="C4762" t="s">
        <v>216</v>
      </c>
      <c r="D4762" t="s">
        <v>9854</v>
      </c>
      <c r="E4762">
        <v>5</v>
      </c>
    </row>
    <row r="4763" spans="1:5" x14ac:dyDescent="0.25">
      <c r="A4763" t="s">
        <v>14622</v>
      </c>
      <c r="B4763" t="s">
        <v>74</v>
      </c>
      <c r="C4763" t="s">
        <v>216</v>
      </c>
      <c r="D4763" t="s">
        <v>9860</v>
      </c>
      <c r="E4763">
        <v>1</v>
      </c>
    </row>
    <row r="4764" spans="1:5" x14ac:dyDescent="0.25">
      <c r="A4764" t="s">
        <v>14623</v>
      </c>
      <c r="B4764" t="s">
        <v>74</v>
      </c>
      <c r="C4764" t="s">
        <v>216</v>
      </c>
      <c r="D4764" t="s">
        <v>9870</v>
      </c>
      <c r="E4764">
        <v>1</v>
      </c>
    </row>
    <row r="4765" spans="1:5" x14ac:dyDescent="0.25">
      <c r="A4765" t="s">
        <v>14624</v>
      </c>
      <c r="B4765" t="s">
        <v>74</v>
      </c>
      <c r="C4765" t="s">
        <v>216</v>
      </c>
      <c r="D4765" t="s">
        <v>9872</v>
      </c>
      <c r="E4765">
        <v>8</v>
      </c>
    </row>
    <row r="4766" spans="1:5" x14ac:dyDescent="0.25">
      <c r="A4766" t="s">
        <v>14625</v>
      </c>
      <c r="B4766" t="s">
        <v>74</v>
      </c>
      <c r="C4766" t="s">
        <v>216</v>
      </c>
      <c r="D4766" t="s">
        <v>9874</v>
      </c>
      <c r="E4766">
        <v>89</v>
      </c>
    </row>
    <row r="4767" spans="1:5" x14ac:dyDescent="0.25">
      <c r="A4767" t="s">
        <v>14626</v>
      </c>
      <c r="B4767" t="s">
        <v>74</v>
      </c>
      <c r="C4767" t="s">
        <v>216</v>
      </c>
      <c r="D4767" t="s">
        <v>9886</v>
      </c>
      <c r="E4767">
        <v>94</v>
      </c>
    </row>
    <row r="4768" spans="1:5" x14ac:dyDescent="0.25">
      <c r="A4768" t="s">
        <v>14627</v>
      </c>
      <c r="B4768" t="s">
        <v>74</v>
      </c>
      <c r="C4768" t="s">
        <v>216</v>
      </c>
      <c r="D4768" t="s">
        <v>9888</v>
      </c>
      <c r="E4768">
        <v>288</v>
      </c>
    </row>
    <row r="4769" spans="1:5" x14ac:dyDescent="0.25">
      <c r="A4769" t="s">
        <v>14628</v>
      </c>
      <c r="B4769" t="s">
        <v>74</v>
      </c>
      <c r="C4769" t="s">
        <v>216</v>
      </c>
      <c r="D4769" t="s">
        <v>9902</v>
      </c>
      <c r="E4769">
        <v>1</v>
      </c>
    </row>
    <row r="4770" spans="1:5" x14ac:dyDescent="0.25">
      <c r="A4770" t="s">
        <v>14629</v>
      </c>
      <c r="B4770" t="s">
        <v>74</v>
      </c>
      <c r="C4770" t="s">
        <v>216</v>
      </c>
      <c r="D4770" t="s">
        <v>9910</v>
      </c>
      <c r="E4770">
        <v>1</v>
      </c>
    </row>
    <row r="4771" spans="1:5" x14ac:dyDescent="0.25">
      <c r="A4771" t="s">
        <v>14630</v>
      </c>
      <c r="B4771" t="s">
        <v>74</v>
      </c>
      <c r="C4771" t="s">
        <v>217</v>
      </c>
      <c r="D4771" t="s">
        <v>9874</v>
      </c>
      <c r="E4771">
        <v>34</v>
      </c>
    </row>
    <row r="4772" spans="1:5" x14ac:dyDescent="0.25">
      <c r="A4772" t="s">
        <v>14631</v>
      </c>
      <c r="B4772" t="s">
        <v>74</v>
      </c>
      <c r="C4772" t="s">
        <v>217</v>
      </c>
      <c r="D4772" t="s">
        <v>9886</v>
      </c>
      <c r="E4772">
        <v>37</v>
      </c>
    </row>
    <row r="4773" spans="1:5" x14ac:dyDescent="0.25">
      <c r="A4773" t="s">
        <v>14632</v>
      </c>
      <c r="B4773" t="s">
        <v>74</v>
      </c>
      <c r="C4773" t="s">
        <v>217</v>
      </c>
      <c r="D4773" t="s">
        <v>9888</v>
      </c>
      <c r="E4773">
        <v>104</v>
      </c>
    </row>
    <row r="4774" spans="1:5" x14ac:dyDescent="0.25">
      <c r="A4774" t="s">
        <v>14633</v>
      </c>
      <c r="B4774" t="s">
        <v>74</v>
      </c>
      <c r="C4774" t="s">
        <v>218</v>
      </c>
      <c r="D4774" t="s">
        <v>9836</v>
      </c>
      <c r="E4774">
        <v>1</v>
      </c>
    </row>
    <row r="4775" spans="1:5" x14ac:dyDescent="0.25">
      <c r="A4775" t="s">
        <v>14634</v>
      </c>
      <c r="B4775" t="s">
        <v>74</v>
      </c>
      <c r="C4775" t="s">
        <v>218</v>
      </c>
      <c r="D4775" t="s">
        <v>9840</v>
      </c>
      <c r="E4775">
        <v>2</v>
      </c>
    </row>
    <row r="4776" spans="1:5" x14ac:dyDescent="0.25">
      <c r="A4776" t="s">
        <v>14635</v>
      </c>
      <c r="B4776" t="s">
        <v>74</v>
      </c>
      <c r="C4776" t="s">
        <v>218</v>
      </c>
      <c r="D4776" t="s">
        <v>9844</v>
      </c>
      <c r="E4776">
        <v>2</v>
      </c>
    </row>
    <row r="4777" spans="1:5" x14ac:dyDescent="0.25">
      <c r="A4777" t="s">
        <v>14636</v>
      </c>
      <c r="B4777" t="s">
        <v>74</v>
      </c>
      <c r="C4777" t="s">
        <v>218</v>
      </c>
      <c r="D4777" t="s">
        <v>9848</v>
      </c>
      <c r="E4777">
        <v>1</v>
      </c>
    </row>
    <row r="4778" spans="1:5" x14ac:dyDescent="0.25">
      <c r="A4778" t="s">
        <v>14637</v>
      </c>
      <c r="B4778" t="s">
        <v>74</v>
      </c>
      <c r="C4778" t="s">
        <v>218</v>
      </c>
      <c r="D4778" t="s">
        <v>9854</v>
      </c>
      <c r="E4778">
        <v>2</v>
      </c>
    </row>
    <row r="4779" spans="1:5" x14ac:dyDescent="0.25">
      <c r="A4779" t="s">
        <v>14638</v>
      </c>
      <c r="B4779" t="s">
        <v>74</v>
      </c>
      <c r="C4779" t="s">
        <v>218</v>
      </c>
      <c r="D4779" t="s">
        <v>9860</v>
      </c>
      <c r="E4779">
        <v>2</v>
      </c>
    </row>
    <row r="4780" spans="1:5" x14ac:dyDescent="0.25">
      <c r="A4780" t="s">
        <v>14639</v>
      </c>
      <c r="B4780" t="s">
        <v>74</v>
      </c>
      <c r="C4780" t="s">
        <v>218</v>
      </c>
      <c r="D4780" t="s">
        <v>9862</v>
      </c>
      <c r="E4780">
        <v>1</v>
      </c>
    </row>
    <row r="4781" spans="1:5" x14ac:dyDescent="0.25">
      <c r="A4781" t="s">
        <v>14640</v>
      </c>
      <c r="B4781" t="s">
        <v>74</v>
      </c>
      <c r="C4781" t="s">
        <v>218</v>
      </c>
      <c r="D4781" t="s">
        <v>9868</v>
      </c>
      <c r="E4781">
        <v>2</v>
      </c>
    </row>
    <row r="4782" spans="1:5" x14ac:dyDescent="0.25">
      <c r="A4782" t="s">
        <v>14641</v>
      </c>
      <c r="B4782" t="s">
        <v>74</v>
      </c>
      <c r="C4782" t="s">
        <v>218</v>
      </c>
      <c r="D4782" t="s">
        <v>9872</v>
      </c>
      <c r="E4782">
        <v>9</v>
      </c>
    </row>
    <row r="4783" spans="1:5" x14ac:dyDescent="0.25">
      <c r="A4783" t="s">
        <v>14642</v>
      </c>
      <c r="B4783" t="s">
        <v>74</v>
      </c>
      <c r="C4783" t="s">
        <v>218</v>
      </c>
      <c r="D4783" t="s">
        <v>9874</v>
      </c>
      <c r="E4783">
        <v>345</v>
      </c>
    </row>
    <row r="4784" spans="1:5" x14ac:dyDescent="0.25">
      <c r="A4784" t="s">
        <v>14643</v>
      </c>
      <c r="B4784" t="s">
        <v>74</v>
      </c>
      <c r="C4784" t="s">
        <v>218</v>
      </c>
      <c r="D4784" t="s">
        <v>9886</v>
      </c>
      <c r="E4784">
        <v>418</v>
      </c>
    </row>
    <row r="4785" spans="1:5" x14ac:dyDescent="0.25">
      <c r="A4785" t="s">
        <v>14644</v>
      </c>
      <c r="B4785" t="s">
        <v>74</v>
      </c>
      <c r="C4785" t="s">
        <v>218</v>
      </c>
      <c r="D4785" t="s">
        <v>9888</v>
      </c>
      <c r="E4785">
        <v>1183</v>
      </c>
    </row>
    <row r="4786" spans="1:5" x14ac:dyDescent="0.25">
      <c r="A4786" t="s">
        <v>14645</v>
      </c>
      <c r="B4786" t="s">
        <v>74</v>
      </c>
      <c r="C4786" t="s">
        <v>218</v>
      </c>
      <c r="D4786" t="s">
        <v>9892</v>
      </c>
      <c r="E4786">
        <v>2</v>
      </c>
    </row>
    <row r="4787" spans="1:5" x14ac:dyDescent="0.25">
      <c r="A4787" t="s">
        <v>14646</v>
      </c>
      <c r="B4787" t="s">
        <v>74</v>
      </c>
      <c r="C4787" t="s">
        <v>218</v>
      </c>
      <c r="D4787" t="s">
        <v>9894</v>
      </c>
      <c r="E4787">
        <v>1</v>
      </c>
    </row>
    <row r="4788" spans="1:5" x14ac:dyDescent="0.25">
      <c r="A4788" t="s">
        <v>14647</v>
      </c>
      <c r="B4788" t="s">
        <v>74</v>
      </c>
      <c r="C4788" t="s">
        <v>218</v>
      </c>
      <c r="D4788" t="s">
        <v>9902</v>
      </c>
      <c r="E4788">
        <v>2</v>
      </c>
    </row>
    <row r="4789" spans="1:5" x14ac:dyDescent="0.25">
      <c r="A4789" t="s">
        <v>14648</v>
      </c>
      <c r="B4789" t="s">
        <v>74</v>
      </c>
      <c r="C4789" t="s">
        <v>218</v>
      </c>
      <c r="D4789" t="s">
        <v>9906</v>
      </c>
      <c r="E4789">
        <v>1</v>
      </c>
    </row>
    <row r="4790" spans="1:5" x14ac:dyDescent="0.25">
      <c r="A4790" t="s">
        <v>14649</v>
      </c>
      <c r="B4790" t="s">
        <v>74</v>
      </c>
      <c r="C4790" t="s">
        <v>218</v>
      </c>
      <c r="D4790" t="s">
        <v>9910</v>
      </c>
      <c r="E4790">
        <v>3</v>
      </c>
    </row>
    <row r="4791" spans="1:5" x14ac:dyDescent="0.25">
      <c r="A4791" t="s">
        <v>14650</v>
      </c>
      <c r="B4791" t="s">
        <v>74</v>
      </c>
      <c r="C4791" t="s">
        <v>218</v>
      </c>
      <c r="D4791" t="s">
        <v>9912</v>
      </c>
      <c r="E4791">
        <v>3</v>
      </c>
    </row>
    <row r="4792" spans="1:5" x14ac:dyDescent="0.25">
      <c r="A4792" t="s">
        <v>14651</v>
      </c>
      <c r="B4792" t="s">
        <v>74</v>
      </c>
      <c r="C4792" t="s">
        <v>218</v>
      </c>
      <c r="D4792" t="s">
        <v>9914</v>
      </c>
      <c r="E4792">
        <v>2</v>
      </c>
    </row>
    <row r="4793" spans="1:5" x14ac:dyDescent="0.25">
      <c r="A4793" t="s">
        <v>14652</v>
      </c>
      <c r="B4793" t="s">
        <v>74</v>
      </c>
      <c r="C4793" t="s">
        <v>218</v>
      </c>
      <c r="D4793" t="s">
        <v>9916</v>
      </c>
      <c r="E4793">
        <v>1</v>
      </c>
    </row>
    <row r="4794" spans="1:5" x14ac:dyDescent="0.25">
      <c r="A4794" t="s">
        <v>14653</v>
      </c>
      <c r="B4794" t="s">
        <v>74</v>
      </c>
      <c r="C4794" t="s">
        <v>218</v>
      </c>
      <c r="D4794" t="s">
        <v>9926</v>
      </c>
      <c r="E4794">
        <v>2</v>
      </c>
    </row>
    <row r="4795" spans="1:5" x14ac:dyDescent="0.25">
      <c r="A4795" t="s">
        <v>14654</v>
      </c>
      <c r="B4795" t="s">
        <v>74</v>
      </c>
      <c r="C4795" t="s">
        <v>219</v>
      </c>
      <c r="D4795" t="s">
        <v>9862</v>
      </c>
      <c r="E4795">
        <v>1</v>
      </c>
    </row>
    <row r="4796" spans="1:5" x14ac:dyDescent="0.25">
      <c r="A4796" t="s">
        <v>14655</v>
      </c>
      <c r="B4796" t="s">
        <v>74</v>
      </c>
      <c r="C4796" t="s">
        <v>219</v>
      </c>
      <c r="D4796" t="s">
        <v>9872</v>
      </c>
      <c r="E4796">
        <v>1</v>
      </c>
    </row>
    <row r="4797" spans="1:5" x14ac:dyDescent="0.25">
      <c r="A4797" t="s">
        <v>14656</v>
      </c>
      <c r="B4797" t="s">
        <v>74</v>
      </c>
      <c r="C4797" t="s">
        <v>219</v>
      </c>
      <c r="D4797" t="s">
        <v>9874</v>
      </c>
      <c r="E4797">
        <v>65</v>
      </c>
    </row>
    <row r="4798" spans="1:5" x14ac:dyDescent="0.25">
      <c r="A4798" t="s">
        <v>14657</v>
      </c>
      <c r="B4798" t="s">
        <v>74</v>
      </c>
      <c r="C4798" t="s">
        <v>219</v>
      </c>
      <c r="D4798" t="s">
        <v>9886</v>
      </c>
      <c r="E4798">
        <v>68</v>
      </c>
    </row>
    <row r="4799" spans="1:5" x14ac:dyDescent="0.25">
      <c r="A4799" t="s">
        <v>14658</v>
      </c>
      <c r="B4799" t="s">
        <v>74</v>
      </c>
      <c r="C4799" t="s">
        <v>219</v>
      </c>
      <c r="D4799" t="s">
        <v>9888</v>
      </c>
      <c r="E4799">
        <v>200</v>
      </c>
    </row>
    <row r="4800" spans="1:5" x14ac:dyDescent="0.25">
      <c r="A4800" t="s">
        <v>14659</v>
      </c>
      <c r="B4800" t="s">
        <v>74</v>
      </c>
      <c r="C4800" t="s">
        <v>220</v>
      </c>
      <c r="D4800" t="s">
        <v>9840</v>
      </c>
      <c r="E4800">
        <v>1</v>
      </c>
    </row>
    <row r="4801" spans="1:5" x14ac:dyDescent="0.25">
      <c r="A4801" t="s">
        <v>14660</v>
      </c>
      <c r="B4801" t="s">
        <v>74</v>
      </c>
      <c r="C4801" t="s">
        <v>220</v>
      </c>
      <c r="D4801" t="s">
        <v>9854</v>
      </c>
      <c r="E4801">
        <v>2</v>
      </c>
    </row>
    <row r="4802" spans="1:5" x14ac:dyDescent="0.25">
      <c r="A4802" t="s">
        <v>14661</v>
      </c>
      <c r="B4802" t="s">
        <v>74</v>
      </c>
      <c r="C4802" t="s">
        <v>220</v>
      </c>
      <c r="D4802" t="s">
        <v>9858</v>
      </c>
      <c r="E4802">
        <v>1</v>
      </c>
    </row>
    <row r="4803" spans="1:5" x14ac:dyDescent="0.25">
      <c r="A4803" t="s">
        <v>14662</v>
      </c>
      <c r="B4803" t="s">
        <v>74</v>
      </c>
      <c r="C4803" t="s">
        <v>220</v>
      </c>
      <c r="D4803" t="s">
        <v>9862</v>
      </c>
      <c r="E4803">
        <v>1</v>
      </c>
    </row>
    <row r="4804" spans="1:5" x14ac:dyDescent="0.25">
      <c r="A4804" t="s">
        <v>14663</v>
      </c>
      <c r="B4804" t="s">
        <v>74</v>
      </c>
      <c r="C4804" t="s">
        <v>220</v>
      </c>
      <c r="D4804" t="s">
        <v>9872</v>
      </c>
      <c r="E4804">
        <v>3</v>
      </c>
    </row>
    <row r="4805" spans="1:5" x14ac:dyDescent="0.25">
      <c r="A4805" t="s">
        <v>14664</v>
      </c>
      <c r="B4805" t="s">
        <v>74</v>
      </c>
      <c r="C4805" t="s">
        <v>220</v>
      </c>
      <c r="D4805" t="s">
        <v>9874</v>
      </c>
      <c r="E4805">
        <v>70</v>
      </c>
    </row>
    <row r="4806" spans="1:5" x14ac:dyDescent="0.25">
      <c r="A4806" t="s">
        <v>14665</v>
      </c>
      <c r="B4806" t="s">
        <v>74</v>
      </c>
      <c r="C4806" t="s">
        <v>220</v>
      </c>
      <c r="D4806" t="s">
        <v>9880</v>
      </c>
      <c r="E4806">
        <v>2</v>
      </c>
    </row>
    <row r="4807" spans="1:5" x14ac:dyDescent="0.25">
      <c r="A4807" t="s">
        <v>14666</v>
      </c>
      <c r="B4807" t="s">
        <v>74</v>
      </c>
      <c r="C4807" t="s">
        <v>220</v>
      </c>
      <c r="D4807" t="s">
        <v>9886</v>
      </c>
      <c r="E4807">
        <v>80</v>
      </c>
    </row>
    <row r="4808" spans="1:5" x14ac:dyDescent="0.25">
      <c r="A4808" t="s">
        <v>14667</v>
      </c>
      <c r="B4808" t="s">
        <v>74</v>
      </c>
      <c r="C4808" t="s">
        <v>220</v>
      </c>
      <c r="D4808" t="s">
        <v>9888</v>
      </c>
      <c r="E4808">
        <v>192</v>
      </c>
    </row>
    <row r="4809" spans="1:5" x14ac:dyDescent="0.25">
      <c r="A4809" t="s">
        <v>14668</v>
      </c>
      <c r="B4809" t="s">
        <v>74</v>
      </c>
      <c r="C4809" t="s">
        <v>220</v>
      </c>
      <c r="D4809" t="s">
        <v>9904</v>
      </c>
      <c r="E4809">
        <v>1</v>
      </c>
    </row>
    <row r="4810" spans="1:5" x14ac:dyDescent="0.25">
      <c r="A4810" t="s">
        <v>14669</v>
      </c>
      <c r="B4810" t="s">
        <v>74</v>
      </c>
      <c r="C4810" t="s">
        <v>220</v>
      </c>
      <c r="D4810" t="s">
        <v>9926</v>
      </c>
      <c r="E4810">
        <v>1</v>
      </c>
    </row>
    <row r="4811" spans="1:5" x14ac:dyDescent="0.25">
      <c r="A4811" t="s">
        <v>14670</v>
      </c>
      <c r="B4811" t="s">
        <v>74</v>
      </c>
      <c r="C4811" t="s">
        <v>221</v>
      </c>
      <c r="D4811" t="s">
        <v>9836</v>
      </c>
      <c r="E4811">
        <v>1</v>
      </c>
    </row>
    <row r="4812" spans="1:5" x14ac:dyDescent="0.25">
      <c r="A4812" t="s">
        <v>14671</v>
      </c>
      <c r="B4812" t="s">
        <v>74</v>
      </c>
      <c r="C4812" t="s">
        <v>221</v>
      </c>
      <c r="D4812" t="s">
        <v>9838</v>
      </c>
      <c r="E4812">
        <v>2</v>
      </c>
    </row>
    <row r="4813" spans="1:5" x14ac:dyDescent="0.25">
      <c r="A4813" t="s">
        <v>14672</v>
      </c>
      <c r="B4813" t="s">
        <v>74</v>
      </c>
      <c r="C4813" t="s">
        <v>221</v>
      </c>
      <c r="D4813" t="s">
        <v>9840</v>
      </c>
      <c r="E4813">
        <v>2</v>
      </c>
    </row>
    <row r="4814" spans="1:5" x14ac:dyDescent="0.25">
      <c r="A4814" t="s">
        <v>14673</v>
      </c>
      <c r="B4814" t="s">
        <v>74</v>
      </c>
      <c r="C4814" t="s">
        <v>221</v>
      </c>
      <c r="D4814" t="s">
        <v>9858</v>
      </c>
      <c r="E4814">
        <v>1</v>
      </c>
    </row>
    <row r="4815" spans="1:5" x14ac:dyDescent="0.25">
      <c r="A4815" t="s">
        <v>14674</v>
      </c>
      <c r="B4815" t="s">
        <v>74</v>
      </c>
      <c r="C4815" t="s">
        <v>221</v>
      </c>
      <c r="D4815" t="s">
        <v>9860</v>
      </c>
      <c r="E4815">
        <v>1</v>
      </c>
    </row>
    <row r="4816" spans="1:5" x14ac:dyDescent="0.25">
      <c r="A4816" t="s">
        <v>14675</v>
      </c>
      <c r="B4816" t="s">
        <v>74</v>
      </c>
      <c r="C4816" t="s">
        <v>221</v>
      </c>
      <c r="D4816" t="s">
        <v>9866</v>
      </c>
      <c r="E4816">
        <v>1</v>
      </c>
    </row>
    <row r="4817" spans="1:5" x14ac:dyDescent="0.25">
      <c r="A4817" t="s">
        <v>14676</v>
      </c>
      <c r="B4817" t="s">
        <v>74</v>
      </c>
      <c r="C4817" t="s">
        <v>221</v>
      </c>
      <c r="D4817" t="s">
        <v>9872</v>
      </c>
      <c r="E4817">
        <v>6</v>
      </c>
    </row>
    <row r="4818" spans="1:5" x14ac:dyDescent="0.25">
      <c r="A4818" t="s">
        <v>14677</v>
      </c>
      <c r="B4818" t="s">
        <v>74</v>
      </c>
      <c r="C4818" t="s">
        <v>221</v>
      </c>
      <c r="D4818" t="s">
        <v>9874</v>
      </c>
      <c r="E4818">
        <v>75</v>
      </c>
    </row>
    <row r="4819" spans="1:5" x14ac:dyDescent="0.25">
      <c r="A4819" t="s">
        <v>14678</v>
      </c>
      <c r="B4819" t="s">
        <v>74</v>
      </c>
      <c r="C4819" t="s">
        <v>221</v>
      </c>
      <c r="D4819" t="s">
        <v>9880</v>
      </c>
      <c r="E4819">
        <v>1</v>
      </c>
    </row>
    <row r="4820" spans="1:5" x14ac:dyDescent="0.25">
      <c r="A4820" t="s">
        <v>14679</v>
      </c>
      <c r="B4820" t="s">
        <v>74</v>
      </c>
      <c r="C4820" t="s">
        <v>221</v>
      </c>
      <c r="D4820" t="s">
        <v>9884</v>
      </c>
      <c r="E4820">
        <v>1</v>
      </c>
    </row>
    <row r="4821" spans="1:5" x14ac:dyDescent="0.25">
      <c r="A4821" t="s">
        <v>14680</v>
      </c>
      <c r="B4821" t="s">
        <v>74</v>
      </c>
      <c r="C4821" t="s">
        <v>221</v>
      </c>
      <c r="D4821" t="s">
        <v>9886</v>
      </c>
      <c r="E4821">
        <v>76</v>
      </c>
    </row>
    <row r="4822" spans="1:5" x14ac:dyDescent="0.25">
      <c r="A4822" t="s">
        <v>14681</v>
      </c>
      <c r="B4822" t="s">
        <v>74</v>
      </c>
      <c r="C4822" t="s">
        <v>221</v>
      </c>
      <c r="D4822" t="s">
        <v>9888</v>
      </c>
      <c r="E4822">
        <v>209</v>
      </c>
    </row>
    <row r="4823" spans="1:5" x14ac:dyDescent="0.25">
      <c r="A4823" t="s">
        <v>14682</v>
      </c>
      <c r="B4823" t="s">
        <v>74</v>
      </c>
      <c r="C4823" t="s">
        <v>221</v>
      </c>
      <c r="D4823" t="s">
        <v>9892</v>
      </c>
      <c r="E4823">
        <v>1</v>
      </c>
    </row>
    <row r="4824" spans="1:5" x14ac:dyDescent="0.25">
      <c r="A4824" t="s">
        <v>14683</v>
      </c>
      <c r="B4824" t="s">
        <v>74</v>
      </c>
      <c r="C4824" t="s">
        <v>221</v>
      </c>
      <c r="D4824" t="s">
        <v>9894</v>
      </c>
      <c r="E4824">
        <v>1</v>
      </c>
    </row>
    <row r="4825" spans="1:5" x14ac:dyDescent="0.25">
      <c r="A4825" t="s">
        <v>14684</v>
      </c>
      <c r="B4825" t="s">
        <v>74</v>
      </c>
      <c r="C4825" t="s">
        <v>221</v>
      </c>
      <c r="D4825" t="s">
        <v>9916</v>
      </c>
      <c r="E4825">
        <v>1</v>
      </c>
    </row>
    <row r="4826" spans="1:5" x14ac:dyDescent="0.25">
      <c r="A4826" t="s">
        <v>14685</v>
      </c>
      <c r="B4826" t="s">
        <v>74</v>
      </c>
      <c r="C4826" t="s">
        <v>221</v>
      </c>
      <c r="D4826" t="s">
        <v>9926</v>
      </c>
      <c r="E4826">
        <v>1</v>
      </c>
    </row>
    <row r="4827" spans="1:5" x14ac:dyDescent="0.25">
      <c r="A4827" t="s">
        <v>14686</v>
      </c>
      <c r="B4827" t="s">
        <v>74</v>
      </c>
      <c r="C4827" t="s">
        <v>222</v>
      </c>
      <c r="D4827" t="s">
        <v>9840</v>
      </c>
      <c r="E4827">
        <v>2</v>
      </c>
    </row>
    <row r="4828" spans="1:5" x14ac:dyDescent="0.25">
      <c r="A4828" t="s">
        <v>14687</v>
      </c>
      <c r="B4828" t="s">
        <v>74</v>
      </c>
      <c r="C4828" t="s">
        <v>222</v>
      </c>
      <c r="D4828" t="s">
        <v>9872</v>
      </c>
      <c r="E4828">
        <v>2</v>
      </c>
    </row>
    <row r="4829" spans="1:5" x14ac:dyDescent="0.25">
      <c r="A4829" t="s">
        <v>14688</v>
      </c>
      <c r="B4829" t="s">
        <v>74</v>
      </c>
      <c r="C4829" t="s">
        <v>222</v>
      </c>
      <c r="D4829" t="s">
        <v>9874</v>
      </c>
      <c r="E4829">
        <v>31</v>
      </c>
    </row>
    <row r="4830" spans="1:5" x14ac:dyDescent="0.25">
      <c r="A4830" t="s">
        <v>14689</v>
      </c>
      <c r="B4830" t="s">
        <v>74</v>
      </c>
      <c r="C4830" t="s">
        <v>222</v>
      </c>
      <c r="D4830" t="s">
        <v>9886</v>
      </c>
      <c r="E4830">
        <v>33</v>
      </c>
    </row>
    <row r="4831" spans="1:5" x14ac:dyDescent="0.25">
      <c r="A4831" t="s">
        <v>14690</v>
      </c>
      <c r="B4831" t="s">
        <v>74</v>
      </c>
      <c r="C4831" t="s">
        <v>222</v>
      </c>
      <c r="D4831" t="s">
        <v>9888</v>
      </c>
      <c r="E4831">
        <v>104</v>
      </c>
    </row>
    <row r="4832" spans="1:5" x14ac:dyDescent="0.25">
      <c r="A4832" t="s">
        <v>14691</v>
      </c>
      <c r="B4832" t="s">
        <v>74</v>
      </c>
      <c r="C4832" t="s">
        <v>222</v>
      </c>
      <c r="D4832" t="s">
        <v>9892</v>
      </c>
      <c r="E4832">
        <v>1</v>
      </c>
    </row>
    <row r="4833" spans="1:5" x14ac:dyDescent="0.25">
      <c r="A4833" t="s">
        <v>14692</v>
      </c>
      <c r="B4833" t="s">
        <v>74</v>
      </c>
      <c r="C4833" t="s">
        <v>222</v>
      </c>
      <c r="D4833" t="s">
        <v>9908</v>
      </c>
      <c r="E4833">
        <v>1</v>
      </c>
    </row>
    <row r="4834" spans="1:5" x14ac:dyDescent="0.25">
      <c r="A4834" t="s">
        <v>14693</v>
      </c>
      <c r="B4834" t="s">
        <v>74</v>
      </c>
      <c r="C4834" t="s">
        <v>222</v>
      </c>
      <c r="D4834" t="s">
        <v>9912</v>
      </c>
      <c r="E4834">
        <v>1</v>
      </c>
    </row>
    <row r="4835" spans="1:5" x14ac:dyDescent="0.25">
      <c r="A4835" t="s">
        <v>14694</v>
      </c>
      <c r="B4835" t="s">
        <v>74</v>
      </c>
      <c r="C4835" t="s">
        <v>223</v>
      </c>
      <c r="D4835" t="s">
        <v>9840</v>
      </c>
      <c r="E4835">
        <v>1</v>
      </c>
    </row>
    <row r="4836" spans="1:5" x14ac:dyDescent="0.25">
      <c r="A4836" t="s">
        <v>14695</v>
      </c>
      <c r="B4836" t="s">
        <v>74</v>
      </c>
      <c r="C4836" t="s">
        <v>223</v>
      </c>
      <c r="D4836" t="s">
        <v>9872</v>
      </c>
      <c r="E4836">
        <v>1</v>
      </c>
    </row>
    <row r="4837" spans="1:5" x14ac:dyDescent="0.25">
      <c r="A4837" t="s">
        <v>14696</v>
      </c>
      <c r="B4837" t="s">
        <v>74</v>
      </c>
      <c r="C4837" t="s">
        <v>223</v>
      </c>
      <c r="D4837" t="s">
        <v>9874</v>
      </c>
      <c r="E4837">
        <v>24</v>
      </c>
    </row>
    <row r="4838" spans="1:5" x14ac:dyDescent="0.25">
      <c r="A4838" t="s">
        <v>14697</v>
      </c>
      <c r="B4838" t="s">
        <v>74</v>
      </c>
      <c r="C4838" t="s">
        <v>223</v>
      </c>
      <c r="D4838" t="s">
        <v>9886</v>
      </c>
      <c r="E4838">
        <v>25</v>
      </c>
    </row>
    <row r="4839" spans="1:5" x14ac:dyDescent="0.25">
      <c r="A4839" t="s">
        <v>14698</v>
      </c>
      <c r="B4839" t="s">
        <v>74</v>
      </c>
      <c r="C4839" t="s">
        <v>223</v>
      </c>
      <c r="D4839" t="s">
        <v>9888</v>
      </c>
      <c r="E4839">
        <v>137</v>
      </c>
    </row>
    <row r="4840" spans="1:5" x14ac:dyDescent="0.25">
      <c r="A4840" t="s">
        <v>14699</v>
      </c>
      <c r="B4840" t="s">
        <v>74</v>
      </c>
      <c r="C4840" t="s">
        <v>224</v>
      </c>
      <c r="D4840" t="s">
        <v>9872</v>
      </c>
      <c r="E4840">
        <v>1</v>
      </c>
    </row>
    <row r="4841" spans="1:5" x14ac:dyDescent="0.25">
      <c r="A4841" t="s">
        <v>14700</v>
      </c>
      <c r="B4841" t="s">
        <v>74</v>
      </c>
      <c r="C4841" t="s">
        <v>224</v>
      </c>
      <c r="D4841" t="s">
        <v>9874</v>
      </c>
      <c r="E4841">
        <v>18</v>
      </c>
    </row>
    <row r="4842" spans="1:5" x14ac:dyDescent="0.25">
      <c r="A4842" t="s">
        <v>14701</v>
      </c>
      <c r="B4842" t="s">
        <v>74</v>
      </c>
      <c r="C4842" t="s">
        <v>224</v>
      </c>
      <c r="D4842" t="s">
        <v>9884</v>
      </c>
      <c r="E4842">
        <v>1</v>
      </c>
    </row>
    <row r="4843" spans="1:5" x14ac:dyDescent="0.25">
      <c r="A4843" t="s">
        <v>14702</v>
      </c>
      <c r="B4843" t="s">
        <v>74</v>
      </c>
      <c r="C4843" t="s">
        <v>224</v>
      </c>
      <c r="D4843" t="s">
        <v>9886</v>
      </c>
      <c r="E4843">
        <v>18</v>
      </c>
    </row>
    <row r="4844" spans="1:5" x14ac:dyDescent="0.25">
      <c r="A4844" t="s">
        <v>14703</v>
      </c>
      <c r="B4844" t="s">
        <v>74</v>
      </c>
      <c r="C4844" t="s">
        <v>224</v>
      </c>
      <c r="D4844" t="s">
        <v>9888</v>
      </c>
      <c r="E4844">
        <v>67</v>
      </c>
    </row>
    <row r="4845" spans="1:5" x14ac:dyDescent="0.25">
      <c r="A4845" t="s">
        <v>14704</v>
      </c>
      <c r="B4845" t="s">
        <v>74</v>
      </c>
      <c r="C4845" t="s">
        <v>224</v>
      </c>
      <c r="D4845" t="s">
        <v>9892</v>
      </c>
      <c r="E4845">
        <v>1</v>
      </c>
    </row>
    <row r="4846" spans="1:5" x14ac:dyDescent="0.25">
      <c r="A4846" t="s">
        <v>14705</v>
      </c>
      <c r="B4846" t="s">
        <v>74</v>
      </c>
      <c r="C4846" t="s">
        <v>224</v>
      </c>
      <c r="D4846" t="s">
        <v>9926</v>
      </c>
      <c r="E4846">
        <v>1</v>
      </c>
    </row>
    <row r="4847" spans="1:5" x14ac:dyDescent="0.25">
      <c r="A4847" t="s">
        <v>14706</v>
      </c>
      <c r="B4847" t="s">
        <v>74</v>
      </c>
      <c r="C4847" t="s">
        <v>225</v>
      </c>
      <c r="D4847" t="s">
        <v>9840</v>
      </c>
      <c r="E4847">
        <v>2</v>
      </c>
    </row>
    <row r="4848" spans="1:5" x14ac:dyDescent="0.25">
      <c r="A4848" t="s">
        <v>14707</v>
      </c>
      <c r="B4848" t="s">
        <v>74</v>
      </c>
      <c r="C4848" t="s">
        <v>225</v>
      </c>
      <c r="D4848" t="s">
        <v>9854</v>
      </c>
      <c r="E4848">
        <v>2</v>
      </c>
    </row>
    <row r="4849" spans="1:5" x14ac:dyDescent="0.25">
      <c r="A4849" t="s">
        <v>14708</v>
      </c>
      <c r="B4849" t="s">
        <v>74</v>
      </c>
      <c r="C4849" t="s">
        <v>225</v>
      </c>
      <c r="D4849" t="s">
        <v>9872</v>
      </c>
      <c r="E4849">
        <v>4</v>
      </c>
    </row>
    <row r="4850" spans="1:5" x14ac:dyDescent="0.25">
      <c r="A4850" t="s">
        <v>14709</v>
      </c>
      <c r="B4850" t="s">
        <v>74</v>
      </c>
      <c r="C4850" t="s">
        <v>225</v>
      </c>
      <c r="D4850" t="s">
        <v>9874</v>
      </c>
      <c r="E4850">
        <v>29</v>
      </c>
    </row>
    <row r="4851" spans="1:5" x14ac:dyDescent="0.25">
      <c r="A4851" t="s">
        <v>14710</v>
      </c>
      <c r="B4851" t="s">
        <v>74</v>
      </c>
      <c r="C4851" t="s">
        <v>225</v>
      </c>
      <c r="D4851" t="s">
        <v>9886</v>
      </c>
      <c r="E4851">
        <v>29</v>
      </c>
    </row>
    <row r="4852" spans="1:5" x14ac:dyDescent="0.25">
      <c r="A4852" t="s">
        <v>14711</v>
      </c>
      <c r="B4852" t="s">
        <v>74</v>
      </c>
      <c r="C4852" t="s">
        <v>225</v>
      </c>
      <c r="D4852" t="s">
        <v>9888</v>
      </c>
      <c r="E4852">
        <v>98</v>
      </c>
    </row>
    <row r="4853" spans="1:5" x14ac:dyDescent="0.25">
      <c r="A4853" t="s">
        <v>14712</v>
      </c>
      <c r="B4853" t="s">
        <v>74</v>
      </c>
      <c r="C4853" t="s">
        <v>225</v>
      </c>
      <c r="D4853" t="s">
        <v>9892</v>
      </c>
      <c r="E4853">
        <v>1</v>
      </c>
    </row>
    <row r="4854" spans="1:5" x14ac:dyDescent="0.25">
      <c r="A4854" t="s">
        <v>14713</v>
      </c>
      <c r="B4854" t="s">
        <v>74</v>
      </c>
      <c r="C4854" t="s">
        <v>225</v>
      </c>
      <c r="D4854" t="s">
        <v>9896</v>
      </c>
      <c r="E4854">
        <v>1</v>
      </c>
    </row>
    <row r="4855" spans="1:5" x14ac:dyDescent="0.25">
      <c r="A4855" t="s">
        <v>14714</v>
      </c>
      <c r="B4855" t="s">
        <v>74</v>
      </c>
      <c r="C4855" t="s">
        <v>225</v>
      </c>
      <c r="D4855" t="s">
        <v>9904</v>
      </c>
      <c r="E4855">
        <v>1</v>
      </c>
    </row>
    <row r="4856" spans="1:5" x14ac:dyDescent="0.25">
      <c r="A4856" t="s">
        <v>14715</v>
      </c>
      <c r="B4856" t="s">
        <v>74</v>
      </c>
      <c r="C4856" t="s">
        <v>226</v>
      </c>
      <c r="D4856" t="s">
        <v>9860</v>
      </c>
      <c r="E4856">
        <v>1</v>
      </c>
    </row>
    <row r="4857" spans="1:5" x14ac:dyDescent="0.25">
      <c r="A4857" t="s">
        <v>14716</v>
      </c>
      <c r="B4857" t="s">
        <v>74</v>
      </c>
      <c r="C4857" t="s">
        <v>226</v>
      </c>
      <c r="D4857" t="s">
        <v>9872</v>
      </c>
      <c r="E4857">
        <v>4</v>
      </c>
    </row>
    <row r="4858" spans="1:5" x14ac:dyDescent="0.25">
      <c r="A4858" t="s">
        <v>14717</v>
      </c>
      <c r="B4858" t="s">
        <v>74</v>
      </c>
      <c r="C4858" t="s">
        <v>226</v>
      </c>
      <c r="D4858" t="s">
        <v>9874</v>
      </c>
      <c r="E4858">
        <v>85</v>
      </c>
    </row>
    <row r="4859" spans="1:5" x14ac:dyDescent="0.25">
      <c r="A4859" t="s">
        <v>14718</v>
      </c>
      <c r="B4859" t="s">
        <v>74</v>
      </c>
      <c r="C4859" t="s">
        <v>226</v>
      </c>
      <c r="D4859" t="s">
        <v>9880</v>
      </c>
      <c r="E4859">
        <v>1</v>
      </c>
    </row>
    <row r="4860" spans="1:5" x14ac:dyDescent="0.25">
      <c r="A4860" t="s">
        <v>14719</v>
      </c>
      <c r="B4860" t="s">
        <v>74</v>
      </c>
      <c r="C4860" t="s">
        <v>226</v>
      </c>
      <c r="D4860" t="s">
        <v>9886</v>
      </c>
      <c r="E4860">
        <v>89</v>
      </c>
    </row>
    <row r="4861" spans="1:5" x14ac:dyDescent="0.25">
      <c r="A4861" t="s">
        <v>14720</v>
      </c>
      <c r="B4861" t="s">
        <v>74</v>
      </c>
      <c r="C4861" t="s">
        <v>226</v>
      </c>
      <c r="D4861" t="s">
        <v>9888</v>
      </c>
      <c r="E4861">
        <v>205</v>
      </c>
    </row>
    <row r="4862" spans="1:5" x14ac:dyDescent="0.25">
      <c r="A4862" t="s">
        <v>14721</v>
      </c>
      <c r="B4862" t="s">
        <v>74</v>
      </c>
      <c r="C4862" t="s">
        <v>226</v>
      </c>
      <c r="D4862" t="s">
        <v>9892</v>
      </c>
      <c r="E4862">
        <v>1</v>
      </c>
    </row>
    <row r="4863" spans="1:5" x14ac:dyDescent="0.25">
      <c r="A4863" t="s">
        <v>14722</v>
      </c>
      <c r="B4863" t="s">
        <v>74</v>
      </c>
      <c r="C4863" t="s">
        <v>226</v>
      </c>
      <c r="D4863" t="s">
        <v>9894</v>
      </c>
      <c r="E4863">
        <v>1</v>
      </c>
    </row>
    <row r="4864" spans="1:5" x14ac:dyDescent="0.25">
      <c r="A4864" t="s">
        <v>14723</v>
      </c>
      <c r="B4864" t="s">
        <v>74</v>
      </c>
      <c r="C4864" t="s">
        <v>226</v>
      </c>
      <c r="D4864" t="s">
        <v>9906</v>
      </c>
      <c r="E4864">
        <v>1</v>
      </c>
    </row>
    <row r="4865" spans="1:5" x14ac:dyDescent="0.25">
      <c r="A4865" t="s">
        <v>14724</v>
      </c>
      <c r="B4865" t="s">
        <v>74</v>
      </c>
      <c r="C4865" t="s">
        <v>226</v>
      </c>
      <c r="D4865" t="s">
        <v>9910</v>
      </c>
      <c r="E4865">
        <v>2</v>
      </c>
    </row>
    <row r="4866" spans="1:5" x14ac:dyDescent="0.25">
      <c r="A4866" t="s">
        <v>14725</v>
      </c>
      <c r="B4866" t="s">
        <v>74</v>
      </c>
      <c r="C4866" t="s">
        <v>227</v>
      </c>
      <c r="D4866" t="s">
        <v>9840</v>
      </c>
      <c r="E4866">
        <v>1</v>
      </c>
    </row>
    <row r="4867" spans="1:5" x14ac:dyDescent="0.25">
      <c r="A4867" t="s">
        <v>14726</v>
      </c>
      <c r="B4867" t="s">
        <v>74</v>
      </c>
      <c r="C4867" t="s">
        <v>227</v>
      </c>
      <c r="D4867" t="s">
        <v>9854</v>
      </c>
      <c r="E4867">
        <v>1</v>
      </c>
    </row>
    <row r="4868" spans="1:5" x14ac:dyDescent="0.25">
      <c r="A4868" t="s">
        <v>14727</v>
      </c>
      <c r="B4868" t="s">
        <v>74</v>
      </c>
      <c r="C4868" t="s">
        <v>227</v>
      </c>
      <c r="D4868" t="s">
        <v>9872</v>
      </c>
      <c r="E4868">
        <v>2</v>
      </c>
    </row>
    <row r="4869" spans="1:5" x14ac:dyDescent="0.25">
      <c r="A4869" t="s">
        <v>14728</v>
      </c>
      <c r="B4869" t="s">
        <v>74</v>
      </c>
      <c r="C4869" t="s">
        <v>227</v>
      </c>
      <c r="D4869" t="s">
        <v>9874</v>
      </c>
      <c r="E4869">
        <v>67</v>
      </c>
    </row>
    <row r="4870" spans="1:5" x14ac:dyDescent="0.25">
      <c r="A4870" t="s">
        <v>14729</v>
      </c>
      <c r="B4870" t="s">
        <v>74</v>
      </c>
      <c r="C4870" t="s">
        <v>227</v>
      </c>
      <c r="D4870" t="s">
        <v>9880</v>
      </c>
      <c r="E4870">
        <v>1</v>
      </c>
    </row>
    <row r="4871" spans="1:5" x14ac:dyDescent="0.25">
      <c r="A4871" t="s">
        <v>14730</v>
      </c>
      <c r="B4871" t="s">
        <v>74</v>
      </c>
      <c r="C4871" t="s">
        <v>227</v>
      </c>
      <c r="D4871" t="s">
        <v>9886</v>
      </c>
      <c r="E4871">
        <v>72</v>
      </c>
    </row>
    <row r="4872" spans="1:5" x14ac:dyDescent="0.25">
      <c r="A4872" t="s">
        <v>14731</v>
      </c>
      <c r="B4872" t="s">
        <v>74</v>
      </c>
      <c r="C4872" t="s">
        <v>227</v>
      </c>
      <c r="D4872" t="s">
        <v>9888</v>
      </c>
      <c r="E4872">
        <v>230</v>
      </c>
    </row>
    <row r="4873" spans="1:5" x14ac:dyDescent="0.25">
      <c r="A4873" t="s">
        <v>14732</v>
      </c>
      <c r="B4873" t="s">
        <v>74</v>
      </c>
      <c r="C4873" t="s">
        <v>227</v>
      </c>
      <c r="D4873" t="s">
        <v>9926</v>
      </c>
      <c r="E4873">
        <v>1</v>
      </c>
    </row>
    <row r="4874" spans="1:5" x14ac:dyDescent="0.25">
      <c r="A4874" t="s">
        <v>14733</v>
      </c>
      <c r="B4874" t="s">
        <v>74</v>
      </c>
      <c r="C4874" t="s">
        <v>228</v>
      </c>
      <c r="D4874" t="s">
        <v>9860</v>
      </c>
      <c r="E4874">
        <v>1</v>
      </c>
    </row>
    <row r="4875" spans="1:5" x14ac:dyDescent="0.25">
      <c r="A4875" t="s">
        <v>14734</v>
      </c>
      <c r="B4875" t="s">
        <v>74</v>
      </c>
      <c r="C4875" t="s">
        <v>228</v>
      </c>
      <c r="D4875" t="s">
        <v>9872</v>
      </c>
      <c r="E4875">
        <v>1</v>
      </c>
    </row>
    <row r="4876" spans="1:5" x14ac:dyDescent="0.25">
      <c r="A4876" t="s">
        <v>14735</v>
      </c>
      <c r="B4876" t="s">
        <v>74</v>
      </c>
      <c r="C4876" t="s">
        <v>228</v>
      </c>
      <c r="D4876" t="s">
        <v>9874</v>
      </c>
      <c r="E4876">
        <v>19</v>
      </c>
    </row>
    <row r="4877" spans="1:5" x14ac:dyDescent="0.25">
      <c r="A4877" t="s">
        <v>14736</v>
      </c>
      <c r="B4877" t="s">
        <v>74</v>
      </c>
      <c r="C4877" t="s">
        <v>228</v>
      </c>
      <c r="D4877" t="s">
        <v>9886</v>
      </c>
      <c r="E4877">
        <v>20</v>
      </c>
    </row>
    <row r="4878" spans="1:5" x14ac:dyDescent="0.25">
      <c r="A4878" t="s">
        <v>14737</v>
      </c>
      <c r="B4878" t="s">
        <v>74</v>
      </c>
      <c r="C4878" t="s">
        <v>228</v>
      </c>
      <c r="D4878" t="s">
        <v>9888</v>
      </c>
      <c r="E4878">
        <v>90</v>
      </c>
    </row>
    <row r="4879" spans="1:5" x14ac:dyDescent="0.25">
      <c r="A4879" t="s">
        <v>14738</v>
      </c>
      <c r="B4879" t="s">
        <v>74</v>
      </c>
      <c r="C4879" t="s">
        <v>229</v>
      </c>
      <c r="D4879" t="s">
        <v>9840</v>
      </c>
      <c r="E4879">
        <v>4</v>
      </c>
    </row>
    <row r="4880" spans="1:5" x14ac:dyDescent="0.25">
      <c r="A4880" t="s">
        <v>14739</v>
      </c>
      <c r="B4880" t="s">
        <v>74</v>
      </c>
      <c r="C4880" t="s">
        <v>229</v>
      </c>
      <c r="D4880" t="s">
        <v>9854</v>
      </c>
      <c r="E4880">
        <v>1</v>
      </c>
    </row>
    <row r="4881" spans="1:5" x14ac:dyDescent="0.25">
      <c r="A4881" t="s">
        <v>14740</v>
      </c>
      <c r="B4881" t="s">
        <v>74</v>
      </c>
      <c r="C4881" t="s">
        <v>229</v>
      </c>
      <c r="D4881" t="s">
        <v>9858</v>
      </c>
      <c r="E4881">
        <v>1</v>
      </c>
    </row>
    <row r="4882" spans="1:5" x14ac:dyDescent="0.25">
      <c r="A4882" t="s">
        <v>14741</v>
      </c>
      <c r="B4882" t="s">
        <v>74</v>
      </c>
      <c r="C4882" t="s">
        <v>229</v>
      </c>
      <c r="D4882" t="s">
        <v>9860</v>
      </c>
      <c r="E4882">
        <v>1</v>
      </c>
    </row>
    <row r="4883" spans="1:5" x14ac:dyDescent="0.25">
      <c r="A4883" t="s">
        <v>14742</v>
      </c>
      <c r="B4883" t="s">
        <v>74</v>
      </c>
      <c r="C4883" t="s">
        <v>229</v>
      </c>
      <c r="D4883" t="s">
        <v>9866</v>
      </c>
      <c r="E4883">
        <v>1</v>
      </c>
    </row>
    <row r="4884" spans="1:5" x14ac:dyDescent="0.25">
      <c r="A4884" t="s">
        <v>14743</v>
      </c>
      <c r="B4884" t="s">
        <v>74</v>
      </c>
      <c r="C4884" t="s">
        <v>229</v>
      </c>
      <c r="D4884" t="s">
        <v>9870</v>
      </c>
      <c r="E4884">
        <v>1</v>
      </c>
    </row>
    <row r="4885" spans="1:5" x14ac:dyDescent="0.25">
      <c r="A4885" t="s">
        <v>14744</v>
      </c>
      <c r="B4885" t="s">
        <v>74</v>
      </c>
      <c r="C4885" t="s">
        <v>229</v>
      </c>
      <c r="D4885" t="s">
        <v>9872</v>
      </c>
      <c r="E4885">
        <v>7</v>
      </c>
    </row>
    <row r="4886" spans="1:5" x14ac:dyDescent="0.25">
      <c r="A4886" t="s">
        <v>14745</v>
      </c>
      <c r="B4886" t="s">
        <v>74</v>
      </c>
      <c r="C4886" t="s">
        <v>229</v>
      </c>
      <c r="D4886" t="s">
        <v>9874</v>
      </c>
      <c r="E4886">
        <v>50</v>
      </c>
    </row>
    <row r="4887" spans="1:5" x14ac:dyDescent="0.25">
      <c r="A4887" t="s">
        <v>14746</v>
      </c>
      <c r="B4887" t="s">
        <v>74</v>
      </c>
      <c r="C4887" t="s">
        <v>229</v>
      </c>
      <c r="D4887" t="s">
        <v>9880</v>
      </c>
      <c r="E4887">
        <v>1</v>
      </c>
    </row>
    <row r="4888" spans="1:5" x14ac:dyDescent="0.25">
      <c r="A4888" t="s">
        <v>14747</v>
      </c>
      <c r="B4888" t="s">
        <v>74</v>
      </c>
      <c r="C4888" t="s">
        <v>229</v>
      </c>
      <c r="D4888" t="s">
        <v>9884</v>
      </c>
      <c r="E4888">
        <v>2</v>
      </c>
    </row>
    <row r="4889" spans="1:5" x14ac:dyDescent="0.25">
      <c r="A4889" t="s">
        <v>14748</v>
      </c>
      <c r="B4889" t="s">
        <v>74</v>
      </c>
      <c r="C4889" t="s">
        <v>229</v>
      </c>
      <c r="D4889" t="s">
        <v>9886</v>
      </c>
      <c r="E4889">
        <v>55</v>
      </c>
    </row>
    <row r="4890" spans="1:5" x14ac:dyDescent="0.25">
      <c r="A4890" t="s">
        <v>14749</v>
      </c>
      <c r="B4890" t="s">
        <v>74</v>
      </c>
      <c r="C4890" t="s">
        <v>229</v>
      </c>
      <c r="D4890" t="s">
        <v>9888</v>
      </c>
      <c r="E4890">
        <v>195</v>
      </c>
    </row>
    <row r="4891" spans="1:5" x14ac:dyDescent="0.25">
      <c r="A4891" t="s">
        <v>14750</v>
      </c>
      <c r="B4891" t="s">
        <v>74</v>
      </c>
      <c r="C4891" t="s">
        <v>229</v>
      </c>
      <c r="D4891" t="s">
        <v>9892</v>
      </c>
      <c r="E4891">
        <v>1</v>
      </c>
    </row>
    <row r="4892" spans="1:5" x14ac:dyDescent="0.25">
      <c r="A4892" t="s">
        <v>14751</v>
      </c>
      <c r="B4892" t="s">
        <v>74</v>
      </c>
      <c r="C4892" t="s">
        <v>229</v>
      </c>
      <c r="D4892" t="s">
        <v>9894</v>
      </c>
      <c r="E4892">
        <v>1</v>
      </c>
    </row>
    <row r="4893" spans="1:5" x14ac:dyDescent="0.25">
      <c r="A4893" t="s">
        <v>14752</v>
      </c>
      <c r="B4893" t="s">
        <v>74</v>
      </c>
      <c r="C4893" t="s">
        <v>229</v>
      </c>
      <c r="D4893" t="s">
        <v>9910</v>
      </c>
      <c r="E4893">
        <v>1</v>
      </c>
    </row>
    <row r="4894" spans="1:5" x14ac:dyDescent="0.25">
      <c r="A4894" t="s">
        <v>14753</v>
      </c>
      <c r="B4894" t="s">
        <v>74</v>
      </c>
      <c r="C4894" t="s">
        <v>229</v>
      </c>
      <c r="D4894" t="s">
        <v>9912</v>
      </c>
      <c r="E4894">
        <v>1</v>
      </c>
    </row>
    <row r="4895" spans="1:5" x14ac:dyDescent="0.25">
      <c r="A4895" t="s">
        <v>14754</v>
      </c>
      <c r="B4895" t="s">
        <v>74</v>
      </c>
      <c r="C4895" t="s">
        <v>229</v>
      </c>
      <c r="D4895" t="s">
        <v>9914</v>
      </c>
      <c r="E4895">
        <v>1</v>
      </c>
    </row>
    <row r="4896" spans="1:5" x14ac:dyDescent="0.25">
      <c r="A4896" t="s">
        <v>14755</v>
      </c>
      <c r="B4896" t="s">
        <v>74</v>
      </c>
      <c r="C4896" t="s">
        <v>229</v>
      </c>
      <c r="D4896" t="s">
        <v>9926</v>
      </c>
      <c r="E4896">
        <v>2</v>
      </c>
    </row>
    <row r="4897" spans="1:5" x14ac:dyDescent="0.25">
      <c r="A4897" t="s">
        <v>14756</v>
      </c>
      <c r="B4897" t="s">
        <v>74</v>
      </c>
      <c r="C4897" t="s">
        <v>230</v>
      </c>
      <c r="D4897" t="s">
        <v>9854</v>
      </c>
      <c r="E4897">
        <v>2</v>
      </c>
    </row>
    <row r="4898" spans="1:5" x14ac:dyDescent="0.25">
      <c r="A4898" t="s">
        <v>14757</v>
      </c>
      <c r="B4898" t="s">
        <v>74</v>
      </c>
      <c r="C4898" t="s">
        <v>230</v>
      </c>
      <c r="D4898" t="s">
        <v>9858</v>
      </c>
      <c r="E4898">
        <v>1</v>
      </c>
    </row>
    <row r="4899" spans="1:5" x14ac:dyDescent="0.25">
      <c r="A4899" t="s">
        <v>14758</v>
      </c>
      <c r="B4899" t="s">
        <v>74</v>
      </c>
      <c r="C4899" t="s">
        <v>230</v>
      </c>
      <c r="D4899" t="s">
        <v>9860</v>
      </c>
      <c r="E4899">
        <v>1</v>
      </c>
    </row>
    <row r="4900" spans="1:5" x14ac:dyDescent="0.25">
      <c r="A4900" t="s">
        <v>14759</v>
      </c>
      <c r="B4900" t="s">
        <v>74</v>
      </c>
      <c r="C4900" t="s">
        <v>230</v>
      </c>
      <c r="D4900" t="s">
        <v>9872</v>
      </c>
      <c r="E4900">
        <v>5</v>
      </c>
    </row>
    <row r="4901" spans="1:5" x14ac:dyDescent="0.25">
      <c r="A4901" t="s">
        <v>14760</v>
      </c>
      <c r="B4901" t="s">
        <v>74</v>
      </c>
      <c r="C4901" t="s">
        <v>230</v>
      </c>
      <c r="D4901" t="s">
        <v>9874</v>
      </c>
      <c r="E4901">
        <v>50</v>
      </c>
    </row>
    <row r="4902" spans="1:5" x14ac:dyDescent="0.25">
      <c r="A4902" t="s">
        <v>14761</v>
      </c>
      <c r="B4902" t="s">
        <v>74</v>
      </c>
      <c r="C4902" t="s">
        <v>230</v>
      </c>
      <c r="D4902" t="s">
        <v>9886</v>
      </c>
      <c r="E4902">
        <v>50</v>
      </c>
    </row>
    <row r="4903" spans="1:5" x14ac:dyDescent="0.25">
      <c r="A4903" t="s">
        <v>14762</v>
      </c>
      <c r="B4903" t="s">
        <v>74</v>
      </c>
      <c r="C4903" t="s">
        <v>230</v>
      </c>
      <c r="D4903" t="s">
        <v>9888</v>
      </c>
      <c r="E4903">
        <v>171</v>
      </c>
    </row>
    <row r="4904" spans="1:5" x14ac:dyDescent="0.25">
      <c r="A4904" t="s">
        <v>14763</v>
      </c>
      <c r="B4904" t="s">
        <v>74</v>
      </c>
      <c r="C4904" t="s">
        <v>230</v>
      </c>
      <c r="D4904" t="s">
        <v>9914</v>
      </c>
      <c r="E4904">
        <v>1</v>
      </c>
    </row>
    <row r="4905" spans="1:5" x14ac:dyDescent="0.25">
      <c r="A4905" t="s">
        <v>14764</v>
      </c>
      <c r="B4905" t="s">
        <v>74</v>
      </c>
      <c r="C4905" t="s">
        <v>230</v>
      </c>
      <c r="D4905" t="s">
        <v>9916</v>
      </c>
      <c r="E4905">
        <v>2</v>
      </c>
    </row>
    <row r="4906" spans="1:5" x14ac:dyDescent="0.25">
      <c r="A4906" t="s">
        <v>14765</v>
      </c>
      <c r="B4906" t="s">
        <v>74</v>
      </c>
      <c r="C4906" t="s">
        <v>230</v>
      </c>
      <c r="D4906" t="s">
        <v>9926</v>
      </c>
      <c r="E4906">
        <v>2</v>
      </c>
    </row>
    <row r="4907" spans="1:5" x14ac:dyDescent="0.25">
      <c r="A4907" t="s">
        <v>14766</v>
      </c>
      <c r="B4907" t="s">
        <v>74</v>
      </c>
      <c r="C4907" t="s">
        <v>231</v>
      </c>
      <c r="D4907" t="s">
        <v>9872</v>
      </c>
      <c r="E4907">
        <v>1</v>
      </c>
    </row>
    <row r="4908" spans="1:5" x14ac:dyDescent="0.25">
      <c r="A4908" t="s">
        <v>14767</v>
      </c>
      <c r="B4908" t="s">
        <v>74</v>
      </c>
      <c r="C4908" t="s">
        <v>231</v>
      </c>
      <c r="D4908" t="s">
        <v>9874</v>
      </c>
      <c r="E4908">
        <v>50</v>
      </c>
    </row>
    <row r="4909" spans="1:5" x14ac:dyDescent="0.25">
      <c r="A4909" t="s">
        <v>14768</v>
      </c>
      <c r="B4909" t="s">
        <v>74</v>
      </c>
      <c r="C4909" t="s">
        <v>231</v>
      </c>
      <c r="D4909" t="s">
        <v>9886</v>
      </c>
      <c r="E4909">
        <v>53</v>
      </c>
    </row>
    <row r="4910" spans="1:5" x14ac:dyDescent="0.25">
      <c r="A4910" t="s">
        <v>14769</v>
      </c>
      <c r="B4910" t="s">
        <v>74</v>
      </c>
      <c r="C4910" t="s">
        <v>231</v>
      </c>
      <c r="D4910" t="s">
        <v>9888</v>
      </c>
      <c r="E4910">
        <v>138</v>
      </c>
    </row>
    <row r="4911" spans="1:5" x14ac:dyDescent="0.25">
      <c r="A4911" t="s">
        <v>14770</v>
      </c>
      <c r="B4911" t="s">
        <v>74</v>
      </c>
      <c r="C4911" t="s">
        <v>231</v>
      </c>
      <c r="D4911" t="s">
        <v>9912</v>
      </c>
      <c r="E4911">
        <v>1</v>
      </c>
    </row>
    <row r="4912" spans="1:5" x14ac:dyDescent="0.25">
      <c r="A4912" t="s">
        <v>14771</v>
      </c>
      <c r="B4912" t="s">
        <v>74</v>
      </c>
      <c r="C4912" t="s">
        <v>232</v>
      </c>
      <c r="D4912" t="s">
        <v>9840</v>
      </c>
      <c r="E4912">
        <v>4</v>
      </c>
    </row>
    <row r="4913" spans="1:5" x14ac:dyDescent="0.25">
      <c r="A4913" t="s">
        <v>14772</v>
      </c>
      <c r="B4913" t="s">
        <v>74</v>
      </c>
      <c r="C4913" t="s">
        <v>232</v>
      </c>
      <c r="D4913" t="s">
        <v>9854</v>
      </c>
      <c r="E4913">
        <v>5</v>
      </c>
    </row>
    <row r="4914" spans="1:5" x14ac:dyDescent="0.25">
      <c r="A4914" t="s">
        <v>14773</v>
      </c>
      <c r="B4914" t="s">
        <v>74</v>
      </c>
      <c r="C4914" t="s">
        <v>232</v>
      </c>
      <c r="D4914" t="s">
        <v>9868</v>
      </c>
      <c r="E4914">
        <v>1</v>
      </c>
    </row>
    <row r="4915" spans="1:5" x14ac:dyDescent="0.25">
      <c r="A4915" t="s">
        <v>14774</v>
      </c>
      <c r="B4915" t="s">
        <v>74</v>
      </c>
      <c r="C4915" t="s">
        <v>232</v>
      </c>
      <c r="D4915" t="s">
        <v>9872</v>
      </c>
      <c r="E4915">
        <v>9</v>
      </c>
    </row>
    <row r="4916" spans="1:5" x14ac:dyDescent="0.25">
      <c r="A4916" t="s">
        <v>14775</v>
      </c>
      <c r="B4916" t="s">
        <v>74</v>
      </c>
      <c r="C4916" t="s">
        <v>232</v>
      </c>
      <c r="D4916" t="s">
        <v>9874</v>
      </c>
      <c r="E4916">
        <v>92</v>
      </c>
    </row>
    <row r="4917" spans="1:5" x14ac:dyDescent="0.25">
      <c r="A4917" t="s">
        <v>14776</v>
      </c>
      <c r="B4917" t="s">
        <v>74</v>
      </c>
      <c r="C4917" t="s">
        <v>232</v>
      </c>
      <c r="D4917" t="s">
        <v>9884</v>
      </c>
      <c r="E4917">
        <v>1</v>
      </c>
    </row>
    <row r="4918" spans="1:5" x14ac:dyDescent="0.25">
      <c r="A4918" t="s">
        <v>14777</v>
      </c>
      <c r="B4918" t="s">
        <v>74</v>
      </c>
      <c r="C4918" t="s">
        <v>232</v>
      </c>
      <c r="D4918" t="s">
        <v>9886</v>
      </c>
      <c r="E4918">
        <v>103</v>
      </c>
    </row>
    <row r="4919" spans="1:5" x14ac:dyDescent="0.25">
      <c r="A4919" t="s">
        <v>14778</v>
      </c>
      <c r="B4919" t="s">
        <v>74</v>
      </c>
      <c r="C4919" t="s">
        <v>232</v>
      </c>
      <c r="D4919" t="s">
        <v>9888</v>
      </c>
      <c r="E4919">
        <v>317</v>
      </c>
    </row>
    <row r="4920" spans="1:5" x14ac:dyDescent="0.25">
      <c r="A4920" t="s">
        <v>14779</v>
      </c>
      <c r="B4920" t="s">
        <v>74</v>
      </c>
      <c r="C4920" t="s">
        <v>232</v>
      </c>
      <c r="D4920" t="s">
        <v>9892</v>
      </c>
      <c r="E4920">
        <v>4</v>
      </c>
    </row>
    <row r="4921" spans="1:5" x14ac:dyDescent="0.25">
      <c r="A4921" t="s">
        <v>14780</v>
      </c>
      <c r="B4921" t="s">
        <v>74</v>
      </c>
      <c r="C4921" t="s">
        <v>232</v>
      </c>
      <c r="D4921" t="s">
        <v>9910</v>
      </c>
      <c r="E4921">
        <v>1</v>
      </c>
    </row>
    <row r="4922" spans="1:5" x14ac:dyDescent="0.25">
      <c r="A4922" t="s">
        <v>14781</v>
      </c>
      <c r="B4922" t="s">
        <v>74</v>
      </c>
      <c r="C4922" t="s">
        <v>232</v>
      </c>
      <c r="D4922" t="s">
        <v>9914</v>
      </c>
      <c r="E4922">
        <v>2</v>
      </c>
    </row>
    <row r="4923" spans="1:5" x14ac:dyDescent="0.25">
      <c r="A4923" t="s">
        <v>14782</v>
      </c>
      <c r="B4923" t="s">
        <v>74</v>
      </c>
      <c r="C4923" t="s">
        <v>232</v>
      </c>
      <c r="D4923" t="s">
        <v>9926</v>
      </c>
      <c r="E4923">
        <v>3</v>
      </c>
    </row>
    <row r="4924" spans="1:5" x14ac:dyDescent="0.25">
      <c r="A4924" t="s">
        <v>14783</v>
      </c>
      <c r="B4924" t="s">
        <v>74</v>
      </c>
      <c r="C4924" t="s">
        <v>233</v>
      </c>
      <c r="D4924" t="s">
        <v>9844</v>
      </c>
      <c r="E4924">
        <v>2</v>
      </c>
    </row>
    <row r="4925" spans="1:5" x14ac:dyDescent="0.25">
      <c r="A4925" t="s">
        <v>14784</v>
      </c>
      <c r="B4925" t="s">
        <v>74</v>
      </c>
      <c r="C4925" t="s">
        <v>233</v>
      </c>
      <c r="D4925" t="s">
        <v>9872</v>
      </c>
      <c r="E4925">
        <v>3</v>
      </c>
    </row>
    <row r="4926" spans="1:5" x14ac:dyDescent="0.25">
      <c r="A4926" t="s">
        <v>14785</v>
      </c>
      <c r="B4926" t="s">
        <v>74</v>
      </c>
      <c r="C4926" t="s">
        <v>233</v>
      </c>
      <c r="D4926" t="s">
        <v>9874</v>
      </c>
      <c r="E4926">
        <v>42</v>
      </c>
    </row>
    <row r="4927" spans="1:5" x14ac:dyDescent="0.25">
      <c r="A4927" t="s">
        <v>14786</v>
      </c>
      <c r="B4927" t="s">
        <v>74</v>
      </c>
      <c r="C4927" t="s">
        <v>233</v>
      </c>
      <c r="D4927" t="s">
        <v>9886</v>
      </c>
      <c r="E4927">
        <v>45</v>
      </c>
    </row>
    <row r="4928" spans="1:5" x14ac:dyDescent="0.25">
      <c r="A4928" t="s">
        <v>14787</v>
      </c>
      <c r="B4928" t="s">
        <v>74</v>
      </c>
      <c r="C4928" t="s">
        <v>233</v>
      </c>
      <c r="D4928" t="s">
        <v>9888</v>
      </c>
      <c r="E4928">
        <v>145</v>
      </c>
    </row>
    <row r="4929" spans="1:5" x14ac:dyDescent="0.25">
      <c r="A4929" t="s">
        <v>14788</v>
      </c>
      <c r="B4929" t="s">
        <v>74</v>
      </c>
      <c r="C4929" t="s">
        <v>233</v>
      </c>
      <c r="D4929" t="s">
        <v>9906</v>
      </c>
      <c r="E4929">
        <v>1</v>
      </c>
    </row>
    <row r="4930" spans="1:5" x14ac:dyDescent="0.25">
      <c r="A4930" t="s">
        <v>14789</v>
      </c>
      <c r="B4930" t="s">
        <v>74</v>
      </c>
      <c r="C4930" t="s">
        <v>234</v>
      </c>
      <c r="D4930" t="s">
        <v>9836</v>
      </c>
      <c r="E4930">
        <v>1</v>
      </c>
    </row>
    <row r="4931" spans="1:5" x14ac:dyDescent="0.25">
      <c r="A4931" t="s">
        <v>14790</v>
      </c>
      <c r="B4931" t="s">
        <v>74</v>
      </c>
      <c r="C4931" t="s">
        <v>234</v>
      </c>
      <c r="D4931" t="s">
        <v>9840</v>
      </c>
      <c r="E4931">
        <v>2</v>
      </c>
    </row>
    <row r="4932" spans="1:5" x14ac:dyDescent="0.25">
      <c r="A4932" t="s">
        <v>14791</v>
      </c>
      <c r="B4932" t="s">
        <v>74</v>
      </c>
      <c r="C4932" t="s">
        <v>234</v>
      </c>
      <c r="D4932" t="s">
        <v>9842</v>
      </c>
      <c r="E4932">
        <v>1</v>
      </c>
    </row>
    <row r="4933" spans="1:5" x14ac:dyDescent="0.25">
      <c r="A4933" t="s">
        <v>14792</v>
      </c>
      <c r="B4933" t="s">
        <v>74</v>
      </c>
      <c r="C4933" t="s">
        <v>234</v>
      </c>
      <c r="D4933" t="s">
        <v>9844</v>
      </c>
      <c r="E4933">
        <v>1</v>
      </c>
    </row>
    <row r="4934" spans="1:5" x14ac:dyDescent="0.25">
      <c r="A4934" t="s">
        <v>14793</v>
      </c>
      <c r="B4934" t="s">
        <v>74</v>
      </c>
      <c r="C4934" t="s">
        <v>234</v>
      </c>
      <c r="D4934" t="s">
        <v>9860</v>
      </c>
      <c r="E4934">
        <v>1</v>
      </c>
    </row>
    <row r="4935" spans="1:5" x14ac:dyDescent="0.25">
      <c r="A4935" t="s">
        <v>14794</v>
      </c>
      <c r="B4935" t="s">
        <v>74</v>
      </c>
      <c r="C4935" t="s">
        <v>234</v>
      </c>
      <c r="D4935" t="s">
        <v>9862</v>
      </c>
      <c r="E4935">
        <v>1</v>
      </c>
    </row>
    <row r="4936" spans="1:5" x14ac:dyDescent="0.25">
      <c r="A4936" t="s">
        <v>14795</v>
      </c>
      <c r="B4936" t="s">
        <v>74</v>
      </c>
      <c r="C4936" t="s">
        <v>234</v>
      </c>
      <c r="D4936" t="s">
        <v>9868</v>
      </c>
      <c r="E4936">
        <v>1</v>
      </c>
    </row>
    <row r="4937" spans="1:5" x14ac:dyDescent="0.25">
      <c r="A4937" t="s">
        <v>14796</v>
      </c>
      <c r="B4937" t="s">
        <v>74</v>
      </c>
      <c r="C4937" t="s">
        <v>234</v>
      </c>
      <c r="D4937" t="s">
        <v>9872</v>
      </c>
      <c r="E4937">
        <v>6</v>
      </c>
    </row>
    <row r="4938" spans="1:5" x14ac:dyDescent="0.25">
      <c r="A4938" t="s">
        <v>14797</v>
      </c>
      <c r="B4938" t="s">
        <v>74</v>
      </c>
      <c r="C4938" t="s">
        <v>234</v>
      </c>
      <c r="D4938" t="s">
        <v>9874</v>
      </c>
      <c r="E4938">
        <v>176</v>
      </c>
    </row>
    <row r="4939" spans="1:5" x14ac:dyDescent="0.25">
      <c r="A4939" t="s">
        <v>14798</v>
      </c>
      <c r="B4939" t="s">
        <v>74</v>
      </c>
      <c r="C4939" t="s">
        <v>234</v>
      </c>
      <c r="D4939" t="s">
        <v>9884</v>
      </c>
      <c r="E4939">
        <v>1</v>
      </c>
    </row>
    <row r="4940" spans="1:5" x14ac:dyDescent="0.25">
      <c r="A4940" t="s">
        <v>14799</v>
      </c>
      <c r="B4940" t="s">
        <v>74</v>
      </c>
      <c r="C4940" t="s">
        <v>234</v>
      </c>
      <c r="D4940" t="s">
        <v>9886</v>
      </c>
      <c r="E4940">
        <v>192</v>
      </c>
    </row>
    <row r="4941" spans="1:5" x14ac:dyDescent="0.25">
      <c r="A4941" t="s">
        <v>14800</v>
      </c>
      <c r="B4941" t="s">
        <v>74</v>
      </c>
      <c r="C4941" t="s">
        <v>234</v>
      </c>
      <c r="D4941" t="s">
        <v>9888</v>
      </c>
      <c r="E4941">
        <v>538</v>
      </c>
    </row>
    <row r="4942" spans="1:5" x14ac:dyDescent="0.25">
      <c r="A4942" t="s">
        <v>14801</v>
      </c>
      <c r="B4942" t="s">
        <v>74</v>
      </c>
      <c r="C4942" t="s">
        <v>234</v>
      </c>
      <c r="D4942" t="s">
        <v>9892</v>
      </c>
      <c r="E4942">
        <v>1</v>
      </c>
    </row>
    <row r="4943" spans="1:5" x14ac:dyDescent="0.25">
      <c r="A4943" t="s">
        <v>14802</v>
      </c>
      <c r="B4943" t="s">
        <v>74</v>
      </c>
      <c r="C4943" t="s">
        <v>234</v>
      </c>
      <c r="D4943" t="s">
        <v>9910</v>
      </c>
      <c r="E4943">
        <v>1</v>
      </c>
    </row>
    <row r="4944" spans="1:5" x14ac:dyDescent="0.25">
      <c r="A4944" t="s">
        <v>14803</v>
      </c>
      <c r="B4944" t="s">
        <v>74</v>
      </c>
      <c r="C4944" t="s">
        <v>234</v>
      </c>
      <c r="D4944" t="s">
        <v>9918</v>
      </c>
      <c r="E4944">
        <v>1</v>
      </c>
    </row>
    <row r="4945" spans="1:5" x14ac:dyDescent="0.25">
      <c r="A4945" t="s">
        <v>14804</v>
      </c>
      <c r="B4945" t="s">
        <v>74</v>
      </c>
      <c r="C4945" t="s">
        <v>235</v>
      </c>
      <c r="D4945" t="s">
        <v>9860</v>
      </c>
      <c r="E4945">
        <v>1</v>
      </c>
    </row>
    <row r="4946" spans="1:5" x14ac:dyDescent="0.25">
      <c r="A4946" t="s">
        <v>14805</v>
      </c>
      <c r="B4946" t="s">
        <v>74</v>
      </c>
      <c r="C4946" t="s">
        <v>235</v>
      </c>
      <c r="D4946" t="s">
        <v>9872</v>
      </c>
      <c r="E4946">
        <v>1</v>
      </c>
    </row>
    <row r="4947" spans="1:5" x14ac:dyDescent="0.25">
      <c r="A4947" t="s">
        <v>14806</v>
      </c>
      <c r="B4947" t="s">
        <v>74</v>
      </c>
      <c r="C4947" t="s">
        <v>235</v>
      </c>
      <c r="D4947" t="s">
        <v>9874</v>
      </c>
      <c r="E4947">
        <v>19</v>
      </c>
    </row>
    <row r="4948" spans="1:5" x14ac:dyDescent="0.25">
      <c r="A4948" t="s">
        <v>14807</v>
      </c>
      <c r="B4948" t="s">
        <v>74</v>
      </c>
      <c r="C4948" t="s">
        <v>235</v>
      </c>
      <c r="D4948" t="s">
        <v>9886</v>
      </c>
      <c r="E4948">
        <v>21</v>
      </c>
    </row>
    <row r="4949" spans="1:5" x14ac:dyDescent="0.25">
      <c r="A4949" t="s">
        <v>14808</v>
      </c>
      <c r="B4949" t="s">
        <v>74</v>
      </c>
      <c r="C4949" t="s">
        <v>235</v>
      </c>
      <c r="D4949" t="s">
        <v>9888</v>
      </c>
      <c r="E4949">
        <v>56</v>
      </c>
    </row>
    <row r="4950" spans="1:5" x14ac:dyDescent="0.25">
      <c r="A4950" t="s">
        <v>14809</v>
      </c>
      <c r="B4950" t="s">
        <v>74</v>
      </c>
      <c r="C4950" t="s">
        <v>236</v>
      </c>
      <c r="D4950" t="s">
        <v>9840</v>
      </c>
      <c r="E4950">
        <v>1</v>
      </c>
    </row>
    <row r="4951" spans="1:5" x14ac:dyDescent="0.25">
      <c r="A4951" t="s">
        <v>14810</v>
      </c>
      <c r="B4951" t="s">
        <v>74</v>
      </c>
      <c r="C4951" t="s">
        <v>236</v>
      </c>
      <c r="D4951" t="s">
        <v>9854</v>
      </c>
      <c r="E4951">
        <v>2</v>
      </c>
    </row>
    <row r="4952" spans="1:5" x14ac:dyDescent="0.25">
      <c r="A4952" t="s">
        <v>14811</v>
      </c>
      <c r="B4952" t="s">
        <v>74</v>
      </c>
      <c r="C4952" t="s">
        <v>236</v>
      </c>
      <c r="D4952" t="s">
        <v>9860</v>
      </c>
      <c r="E4952">
        <v>2</v>
      </c>
    </row>
    <row r="4953" spans="1:5" x14ac:dyDescent="0.25">
      <c r="A4953" t="s">
        <v>14812</v>
      </c>
      <c r="B4953" t="s">
        <v>74</v>
      </c>
      <c r="C4953" t="s">
        <v>236</v>
      </c>
      <c r="D4953" t="s">
        <v>9872</v>
      </c>
      <c r="E4953">
        <v>3</v>
      </c>
    </row>
    <row r="4954" spans="1:5" x14ac:dyDescent="0.25">
      <c r="A4954" t="s">
        <v>14813</v>
      </c>
      <c r="B4954" t="s">
        <v>74</v>
      </c>
      <c r="C4954" t="s">
        <v>236</v>
      </c>
      <c r="D4954" t="s">
        <v>9874</v>
      </c>
      <c r="E4954">
        <v>49</v>
      </c>
    </row>
    <row r="4955" spans="1:5" x14ac:dyDescent="0.25">
      <c r="A4955" t="s">
        <v>14814</v>
      </c>
      <c r="B4955" t="s">
        <v>74</v>
      </c>
      <c r="C4955" t="s">
        <v>236</v>
      </c>
      <c r="D4955" t="s">
        <v>9886</v>
      </c>
      <c r="E4955">
        <v>51</v>
      </c>
    </row>
    <row r="4956" spans="1:5" x14ac:dyDescent="0.25">
      <c r="A4956" t="s">
        <v>14815</v>
      </c>
      <c r="B4956" t="s">
        <v>74</v>
      </c>
      <c r="C4956" t="s">
        <v>236</v>
      </c>
      <c r="D4956" t="s">
        <v>9888</v>
      </c>
      <c r="E4956">
        <v>141</v>
      </c>
    </row>
    <row r="4957" spans="1:5" x14ac:dyDescent="0.25">
      <c r="A4957" t="s">
        <v>14816</v>
      </c>
      <c r="B4957" t="s">
        <v>74</v>
      </c>
      <c r="C4957" t="s">
        <v>237</v>
      </c>
      <c r="D4957" t="s">
        <v>9854</v>
      </c>
      <c r="E4957">
        <v>3</v>
      </c>
    </row>
    <row r="4958" spans="1:5" x14ac:dyDescent="0.25">
      <c r="A4958" t="s">
        <v>14817</v>
      </c>
      <c r="B4958" t="s">
        <v>74</v>
      </c>
      <c r="C4958" t="s">
        <v>237</v>
      </c>
      <c r="D4958" t="s">
        <v>9860</v>
      </c>
      <c r="E4958">
        <v>2</v>
      </c>
    </row>
    <row r="4959" spans="1:5" x14ac:dyDescent="0.25">
      <c r="A4959" t="s">
        <v>14818</v>
      </c>
      <c r="B4959" t="s">
        <v>74</v>
      </c>
      <c r="C4959" t="s">
        <v>237</v>
      </c>
      <c r="D4959" t="s">
        <v>9872</v>
      </c>
      <c r="E4959">
        <v>10</v>
      </c>
    </row>
    <row r="4960" spans="1:5" x14ac:dyDescent="0.25">
      <c r="A4960" t="s">
        <v>14819</v>
      </c>
      <c r="B4960" t="s">
        <v>74</v>
      </c>
      <c r="C4960" t="s">
        <v>237</v>
      </c>
      <c r="D4960" t="s">
        <v>9874</v>
      </c>
      <c r="E4960">
        <v>102</v>
      </c>
    </row>
    <row r="4961" spans="1:5" x14ac:dyDescent="0.25">
      <c r="A4961" t="s">
        <v>14820</v>
      </c>
      <c r="B4961" t="s">
        <v>74</v>
      </c>
      <c r="C4961" t="s">
        <v>237</v>
      </c>
      <c r="D4961" t="s">
        <v>9880</v>
      </c>
      <c r="E4961">
        <v>1</v>
      </c>
    </row>
    <row r="4962" spans="1:5" x14ac:dyDescent="0.25">
      <c r="A4962" t="s">
        <v>14821</v>
      </c>
      <c r="B4962" t="s">
        <v>74</v>
      </c>
      <c r="C4962" t="s">
        <v>237</v>
      </c>
      <c r="D4962" t="s">
        <v>9882</v>
      </c>
      <c r="E4962">
        <v>1</v>
      </c>
    </row>
    <row r="4963" spans="1:5" x14ac:dyDescent="0.25">
      <c r="A4963" t="s">
        <v>14822</v>
      </c>
      <c r="B4963" t="s">
        <v>74</v>
      </c>
      <c r="C4963" t="s">
        <v>237</v>
      </c>
      <c r="D4963" t="s">
        <v>9886</v>
      </c>
      <c r="E4963">
        <v>113</v>
      </c>
    </row>
    <row r="4964" spans="1:5" x14ac:dyDescent="0.25">
      <c r="A4964" t="s">
        <v>14823</v>
      </c>
      <c r="B4964" t="s">
        <v>74</v>
      </c>
      <c r="C4964" t="s">
        <v>237</v>
      </c>
      <c r="D4964" t="s">
        <v>9888</v>
      </c>
      <c r="E4964">
        <v>372</v>
      </c>
    </row>
    <row r="4965" spans="1:5" x14ac:dyDescent="0.25">
      <c r="A4965" t="s">
        <v>14824</v>
      </c>
      <c r="B4965" t="s">
        <v>74</v>
      </c>
      <c r="C4965" t="s">
        <v>237</v>
      </c>
      <c r="D4965" t="s">
        <v>9892</v>
      </c>
      <c r="E4965">
        <v>1</v>
      </c>
    </row>
    <row r="4966" spans="1:5" x14ac:dyDescent="0.25">
      <c r="A4966" t="s">
        <v>14825</v>
      </c>
      <c r="B4966" t="s">
        <v>74</v>
      </c>
      <c r="C4966" t="s">
        <v>237</v>
      </c>
      <c r="D4966" t="s">
        <v>9896</v>
      </c>
      <c r="E4966">
        <v>1</v>
      </c>
    </row>
    <row r="4967" spans="1:5" x14ac:dyDescent="0.25">
      <c r="A4967" t="s">
        <v>14826</v>
      </c>
      <c r="B4967" t="s">
        <v>74</v>
      </c>
      <c r="C4967" t="s">
        <v>237</v>
      </c>
      <c r="D4967" t="s">
        <v>9910</v>
      </c>
      <c r="E4967">
        <v>3</v>
      </c>
    </row>
    <row r="4968" spans="1:5" x14ac:dyDescent="0.25">
      <c r="A4968" t="s">
        <v>14827</v>
      </c>
      <c r="B4968" t="s">
        <v>74</v>
      </c>
      <c r="C4968" t="s">
        <v>237</v>
      </c>
      <c r="D4968" t="s">
        <v>9912</v>
      </c>
      <c r="E4968">
        <v>1</v>
      </c>
    </row>
    <row r="4969" spans="1:5" x14ac:dyDescent="0.25">
      <c r="A4969" t="s">
        <v>14828</v>
      </c>
      <c r="B4969" t="s">
        <v>74</v>
      </c>
      <c r="C4969" t="s">
        <v>237</v>
      </c>
      <c r="D4969" t="s">
        <v>9914</v>
      </c>
      <c r="E4969">
        <v>2</v>
      </c>
    </row>
    <row r="4970" spans="1:5" x14ac:dyDescent="0.25">
      <c r="A4970" t="s">
        <v>14829</v>
      </c>
      <c r="B4970" t="s">
        <v>74</v>
      </c>
      <c r="C4970" t="s">
        <v>237</v>
      </c>
      <c r="D4970" t="s">
        <v>9916</v>
      </c>
      <c r="E4970">
        <v>1</v>
      </c>
    </row>
    <row r="4971" spans="1:5" x14ac:dyDescent="0.25">
      <c r="A4971" t="s">
        <v>14830</v>
      </c>
      <c r="B4971" t="s">
        <v>74</v>
      </c>
      <c r="C4971" t="s">
        <v>237</v>
      </c>
      <c r="D4971" t="s">
        <v>9926</v>
      </c>
      <c r="E4971">
        <v>2</v>
      </c>
    </row>
    <row r="4972" spans="1:5" x14ac:dyDescent="0.25">
      <c r="A4972" t="s">
        <v>14831</v>
      </c>
      <c r="B4972" t="s">
        <v>74</v>
      </c>
      <c r="C4972" t="s">
        <v>238</v>
      </c>
      <c r="D4972" t="s">
        <v>9874</v>
      </c>
      <c r="E4972">
        <v>32</v>
      </c>
    </row>
    <row r="4973" spans="1:5" x14ac:dyDescent="0.25">
      <c r="A4973" t="s">
        <v>14832</v>
      </c>
      <c r="B4973" t="s">
        <v>74</v>
      </c>
      <c r="C4973" t="s">
        <v>238</v>
      </c>
      <c r="D4973" t="s">
        <v>9886</v>
      </c>
      <c r="E4973">
        <v>37</v>
      </c>
    </row>
    <row r="4974" spans="1:5" x14ac:dyDescent="0.25">
      <c r="A4974" t="s">
        <v>14833</v>
      </c>
      <c r="B4974" t="s">
        <v>74</v>
      </c>
      <c r="C4974" t="s">
        <v>238</v>
      </c>
      <c r="D4974" t="s">
        <v>9888</v>
      </c>
      <c r="E4974">
        <v>122</v>
      </c>
    </row>
    <row r="4975" spans="1:5" x14ac:dyDescent="0.25">
      <c r="A4975" t="s">
        <v>14834</v>
      </c>
      <c r="B4975" t="s">
        <v>74</v>
      </c>
      <c r="C4975" t="s">
        <v>239</v>
      </c>
      <c r="D4975" t="s">
        <v>9840</v>
      </c>
      <c r="E4975">
        <v>1</v>
      </c>
    </row>
    <row r="4976" spans="1:5" x14ac:dyDescent="0.25">
      <c r="A4976" t="s">
        <v>14835</v>
      </c>
      <c r="B4976" t="s">
        <v>74</v>
      </c>
      <c r="C4976" t="s">
        <v>239</v>
      </c>
      <c r="D4976" t="s">
        <v>9844</v>
      </c>
      <c r="E4976">
        <v>1</v>
      </c>
    </row>
    <row r="4977" spans="1:5" x14ac:dyDescent="0.25">
      <c r="A4977" t="s">
        <v>14836</v>
      </c>
      <c r="B4977" t="s">
        <v>74</v>
      </c>
      <c r="C4977" t="s">
        <v>239</v>
      </c>
      <c r="D4977" t="s">
        <v>9854</v>
      </c>
      <c r="E4977">
        <v>1</v>
      </c>
    </row>
    <row r="4978" spans="1:5" x14ac:dyDescent="0.25">
      <c r="A4978" t="s">
        <v>14837</v>
      </c>
      <c r="B4978" t="s">
        <v>74</v>
      </c>
      <c r="C4978" t="s">
        <v>239</v>
      </c>
      <c r="D4978" t="s">
        <v>9868</v>
      </c>
      <c r="E4978">
        <v>1</v>
      </c>
    </row>
    <row r="4979" spans="1:5" x14ac:dyDescent="0.25">
      <c r="A4979" t="s">
        <v>14838</v>
      </c>
      <c r="B4979" t="s">
        <v>74</v>
      </c>
      <c r="C4979" t="s">
        <v>239</v>
      </c>
      <c r="D4979" t="s">
        <v>9872</v>
      </c>
      <c r="E4979">
        <v>2</v>
      </c>
    </row>
    <row r="4980" spans="1:5" x14ac:dyDescent="0.25">
      <c r="A4980" t="s">
        <v>14839</v>
      </c>
      <c r="B4980" t="s">
        <v>74</v>
      </c>
      <c r="C4980" t="s">
        <v>239</v>
      </c>
      <c r="D4980" t="s">
        <v>9874</v>
      </c>
      <c r="E4980">
        <v>60</v>
      </c>
    </row>
    <row r="4981" spans="1:5" x14ac:dyDescent="0.25">
      <c r="A4981" t="s">
        <v>14840</v>
      </c>
      <c r="B4981" t="s">
        <v>74</v>
      </c>
      <c r="C4981" t="s">
        <v>239</v>
      </c>
      <c r="D4981" t="s">
        <v>9886</v>
      </c>
      <c r="E4981">
        <v>66</v>
      </c>
    </row>
    <row r="4982" spans="1:5" x14ac:dyDescent="0.25">
      <c r="A4982" t="s">
        <v>14841</v>
      </c>
      <c r="B4982" t="s">
        <v>74</v>
      </c>
      <c r="C4982" t="s">
        <v>239</v>
      </c>
      <c r="D4982" t="s">
        <v>9888</v>
      </c>
      <c r="E4982">
        <v>159</v>
      </c>
    </row>
    <row r="4983" spans="1:5" x14ac:dyDescent="0.25">
      <c r="A4983" t="s">
        <v>14842</v>
      </c>
      <c r="B4983" t="s">
        <v>74</v>
      </c>
      <c r="C4983" t="s">
        <v>239</v>
      </c>
      <c r="D4983" t="s">
        <v>9906</v>
      </c>
      <c r="E4983">
        <v>1</v>
      </c>
    </row>
    <row r="4984" spans="1:5" x14ac:dyDescent="0.25">
      <c r="A4984" t="s">
        <v>14843</v>
      </c>
      <c r="B4984" t="s">
        <v>74</v>
      </c>
      <c r="C4984" t="s">
        <v>240</v>
      </c>
      <c r="D4984" t="s">
        <v>9874</v>
      </c>
      <c r="E4984">
        <v>30</v>
      </c>
    </row>
    <row r="4985" spans="1:5" x14ac:dyDescent="0.25">
      <c r="A4985" t="s">
        <v>14844</v>
      </c>
      <c r="B4985" t="s">
        <v>74</v>
      </c>
      <c r="C4985" t="s">
        <v>240</v>
      </c>
      <c r="D4985" t="s">
        <v>9886</v>
      </c>
      <c r="E4985">
        <v>36</v>
      </c>
    </row>
    <row r="4986" spans="1:5" x14ac:dyDescent="0.25">
      <c r="A4986" t="s">
        <v>14845</v>
      </c>
      <c r="B4986" t="s">
        <v>74</v>
      </c>
      <c r="C4986" t="s">
        <v>240</v>
      </c>
      <c r="D4986" t="s">
        <v>9888</v>
      </c>
      <c r="E4986">
        <v>177</v>
      </c>
    </row>
    <row r="4987" spans="1:5" x14ac:dyDescent="0.25">
      <c r="A4987" t="s">
        <v>14846</v>
      </c>
      <c r="B4987" t="s">
        <v>74</v>
      </c>
      <c r="C4987" t="s">
        <v>241</v>
      </c>
      <c r="D4987" t="s">
        <v>9840</v>
      </c>
      <c r="E4987">
        <v>1</v>
      </c>
    </row>
    <row r="4988" spans="1:5" x14ac:dyDescent="0.25">
      <c r="A4988" t="s">
        <v>14847</v>
      </c>
      <c r="B4988" t="s">
        <v>74</v>
      </c>
      <c r="C4988" t="s">
        <v>241</v>
      </c>
      <c r="D4988" t="s">
        <v>9854</v>
      </c>
      <c r="E4988">
        <v>1</v>
      </c>
    </row>
    <row r="4989" spans="1:5" x14ac:dyDescent="0.25">
      <c r="A4989" t="s">
        <v>14848</v>
      </c>
      <c r="B4989" t="s">
        <v>74</v>
      </c>
      <c r="C4989" t="s">
        <v>241</v>
      </c>
      <c r="D4989" t="s">
        <v>9872</v>
      </c>
      <c r="E4989">
        <v>1</v>
      </c>
    </row>
    <row r="4990" spans="1:5" x14ac:dyDescent="0.25">
      <c r="A4990" t="s">
        <v>14849</v>
      </c>
      <c r="B4990" t="s">
        <v>74</v>
      </c>
      <c r="C4990" t="s">
        <v>241</v>
      </c>
      <c r="D4990" t="s">
        <v>9874</v>
      </c>
      <c r="E4990">
        <v>28</v>
      </c>
    </row>
    <row r="4991" spans="1:5" x14ac:dyDescent="0.25">
      <c r="A4991" t="s">
        <v>14850</v>
      </c>
      <c r="B4991" t="s">
        <v>74</v>
      </c>
      <c r="C4991" t="s">
        <v>241</v>
      </c>
      <c r="D4991" t="s">
        <v>9886</v>
      </c>
      <c r="E4991">
        <v>28</v>
      </c>
    </row>
    <row r="4992" spans="1:5" x14ac:dyDescent="0.25">
      <c r="A4992" t="s">
        <v>14851</v>
      </c>
      <c r="B4992" t="s">
        <v>74</v>
      </c>
      <c r="C4992" t="s">
        <v>241</v>
      </c>
      <c r="D4992" t="s">
        <v>9888</v>
      </c>
      <c r="E4992">
        <v>82</v>
      </c>
    </row>
    <row r="4993" spans="1:5" x14ac:dyDescent="0.25">
      <c r="A4993" t="s">
        <v>14852</v>
      </c>
      <c r="B4993" t="s">
        <v>74</v>
      </c>
      <c r="C4993" t="s">
        <v>242</v>
      </c>
      <c r="D4993" t="s">
        <v>9840</v>
      </c>
      <c r="E4993">
        <v>7</v>
      </c>
    </row>
    <row r="4994" spans="1:5" x14ac:dyDescent="0.25">
      <c r="A4994" t="s">
        <v>14853</v>
      </c>
      <c r="B4994" t="s">
        <v>74</v>
      </c>
      <c r="C4994" t="s">
        <v>242</v>
      </c>
      <c r="D4994" t="s">
        <v>9848</v>
      </c>
      <c r="E4994">
        <v>1</v>
      </c>
    </row>
    <row r="4995" spans="1:5" x14ac:dyDescent="0.25">
      <c r="A4995" t="s">
        <v>14854</v>
      </c>
      <c r="B4995" t="s">
        <v>74</v>
      </c>
      <c r="C4995" t="s">
        <v>242</v>
      </c>
      <c r="D4995" t="s">
        <v>9854</v>
      </c>
      <c r="E4995">
        <v>8</v>
      </c>
    </row>
    <row r="4996" spans="1:5" x14ac:dyDescent="0.25">
      <c r="A4996" t="s">
        <v>14855</v>
      </c>
      <c r="B4996" t="s">
        <v>74</v>
      </c>
      <c r="C4996" t="s">
        <v>242</v>
      </c>
      <c r="D4996" t="s">
        <v>9862</v>
      </c>
      <c r="E4996">
        <v>1</v>
      </c>
    </row>
    <row r="4997" spans="1:5" x14ac:dyDescent="0.25">
      <c r="A4997" t="s">
        <v>14856</v>
      </c>
      <c r="B4997" t="s">
        <v>74</v>
      </c>
      <c r="C4997" t="s">
        <v>242</v>
      </c>
      <c r="D4997" t="s">
        <v>9866</v>
      </c>
      <c r="E4997">
        <v>1</v>
      </c>
    </row>
    <row r="4998" spans="1:5" x14ac:dyDescent="0.25">
      <c r="A4998" t="s">
        <v>14857</v>
      </c>
      <c r="B4998" t="s">
        <v>74</v>
      </c>
      <c r="C4998" t="s">
        <v>242</v>
      </c>
      <c r="D4998" t="s">
        <v>9872</v>
      </c>
      <c r="E4998">
        <v>10</v>
      </c>
    </row>
    <row r="4999" spans="1:5" x14ac:dyDescent="0.25">
      <c r="A4999" t="s">
        <v>14858</v>
      </c>
      <c r="B4999" t="s">
        <v>74</v>
      </c>
      <c r="C4999" t="s">
        <v>242</v>
      </c>
      <c r="D4999" t="s">
        <v>9874</v>
      </c>
      <c r="E4999">
        <v>88</v>
      </c>
    </row>
    <row r="5000" spans="1:5" x14ac:dyDescent="0.25">
      <c r="A5000" t="s">
        <v>14859</v>
      </c>
      <c r="B5000" t="s">
        <v>74</v>
      </c>
      <c r="C5000" t="s">
        <v>242</v>
      </c>
      <c r="D5000" t="s">
        <v>9880</v>
      </c>
      <c r="E5000">
        <v>1</v>
      </c>
    </row>
    <row r="5001" spans="1:5" x14ac:dyDescent="0.25">
      <c r="A5001" t="s">
        <v>14860</v>
      </c>
      <c r="B5001" t="s">
        <v>74</v>
      </c>
      <c r="C5001" t="s">
        <v>242</v>
      </c>
      <c r="D5001" t="s">
        <v>9886</v>
      </c>
      <c r="E5001">
        <v>99</v>
      </c>
    </row>
    <row r="5002" spans="1:5" x14ac:dyDescent="0.25">
      <c r="A5002" t="s">
        <v>14861</v>
      </c>
      <c r="B5002" t="s">
        <v>74</v>
      </c>
      <c r="C5002" t="s">
        <v>242</v>
      </c>
      <c r="D5002" t="s">
        <v>9888</v>
      </c>
      <c r="E5002">
        <v>271</v>
      </c>
    </row>
    <row r="5003" spans="1:5" x14ac:dyDescent="0.25">
      <c r="A5003" t="s">
        <v>14862</v>
      </c>
      <c r="B5003" t="s">
        <v>74</v>
      </c>
      <c r="C5003" t="s">
        <v>242</v>
      </c>
      <c r="D5003" t="s">
        <v>9892</v>
      </c>
      <c r="E5003">
        <v>3</v>
      </c>
    </row>
    <row r="5004" spans="1:5" x14ac:dyDescent="0.25">
      <c r="A5004" t="s">
        <v>14863</v>
      </c>
      <c r="B5004" t="s">
        <v>74</v>
      </c>
      <c r="C5004" t="s">
        <v>242</v>
      </c>
      <c r="D5004" t="s">
        <v>9894</v>
      </c>
      <c r="E5004">
        <v>1</v>
      </c>
    </row>
    <row r="5005" spans="1:5" x14ac:dyDescent="0.25">
      <c r="A5005" t="s">
        <v>14864</v>
      </c>
      <c r="B5005" t="s">
        <v>74</v>
      </c>
      <c r="C5005" t="s">
        <v>242</v>
      </c>
      <c r="D5005" t="s">
        <v>9904</v>
      </c>
      <c r="E5005">
        <v>1</v>
      </c>
    </row>
    <row r="5006" spans="1:5" x14ac:dyDescent="0.25">
      <c r="A5006" t="s">
        <v>14865</v>
      </c>
      <c r="B5006" t="s">
        <v>74</v>
      </c>
      <c r="C5006" t="s">
        <v>242</v>
      </c>
      <c r="D5006" t="s">
        <v>9910</v>
      </c>
      <c r="E5006">
        <v>1</v>
      </c>
    </row>
    <row r="5007" spans="1:5" x14ac:dyDescent="0.25">
      <c r="A5007" t="s">
        <v>14866</v>
      </c>
      <c r="B5007" t="s">
        <v>74</v>
      </c>
      <c r="C5007" t="s">
        <v>242</v>
      </c>
      <c r="D5007" t="s">
        <v>9912</v>
      </c>
      <c r="E5007">
        <v>1</v>
      </c>
    </row>
    <row r="5008" spans="1:5" x14ac:dyDescent="0.25">
      <c r="A5008" t="s">
        <v>14867</v>
      </c>
      <c r="B5008" t="s">
        <v>74</v>
      </c>
      <c r="C5008" t="s">
        <v>242</v>
      </c>
      <c r="D5008" t="s">
        <v>9914</v>
      </c>
      <c r="E5008">
        <v>1</v>
      </c>
    </row>
    <row r="5009" spans="1:5" x14ac:dyDescent="0.25">
      <c r="A5009" t="s">
        <v>14868</v>
      </c>
      <c r="B5009" t="s">
        <v>74</v>
      </c>
      <c r="C5009" t="s">
        <v>242</v>
      </c>
      <c r="D5009" t="s">
        <v>9926</v>
      </c>
      <c r="E5009">
        <v>1</v>
      </c>
    </row>
    <row r="5010" spans="1:5" x14ac:dyDescent="0.25">
      <c r="A5010" t="s">
        <v>14869</v>
      </c>
      <c r="B5010" t="s">
        <v>74</v>
      </c>
      <c r="C5010" t="s">
        <v>243</v>
      </c>
      <c r="D5010" t="s">
        <v>9874</v>
      </c>
      <c r="E5010">
        <v>41</v>
      </c>
    </row>
    <row r="5011" spans="1:5" x14ac:dyDescent="0.25">
      <c r="A5011" t="s">
        <v>14870</v>
      </c>
      <c r="B5011" t="s">
        <v>74</v>
      </c>
      <c r="C5011" t="s">
        <v>243</v>
      </c>
      <c r="D5011" t="s">
        <v>9886</v>
      </c>
      <c r="E5011">
        <v>46</v>
      </c>
    </row>
    <row r="5012" spans="1:5" x14ac:dyDescent="0.25">
      <c r="A5012" t="s">
        <v>14871</v>
      </c>
      <c r="B5012" t="s">
        <v>74</v>
      </c>
      <c r="C5012" t="s">
        <v>243</v>
      </c>
      <c r="D5012" t="s">
        <v>9888</v>
      </c>
      <c r="E5012">
        <v>126</v>
      </c>
    </row>
  </sheetData>
  <sheetProtection sheet="1" objects="1" scenarios="1"/>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B1:L56"/>
  <sheetViews>
    <sheetView showGridLines="0" workbookViewId="0">
      <selection activeCell="C4" sqref="C4:E4"/>
    </sheetView>
  </sheetViews>
  <sheetFormatPr defaultRowHeight="13.2" x14ac:dyDescent="0.25"/>
  <cols>
    <col min="1" max="1" width="3" customWidth="1"/>
    <col min="2" max="2" width="49" customWidth="1"/>
    <col min="3" max="3" width="10.5546875" customWidth="1"/>
    <col min="4" max="6" width="18.6640625" customWidth="1"/>
    <col min="7" max="7" width="12.33203125" customWidth="1"/>
    <col min="8" max="8" width="7.5546875" customWidth="1"/>
  </cols>
  <sheetData>
    <row r="1" spans="2:8" ht="12.6" customHeight="1" x14ac:dyDescent="0.25"/>
    <row r="2" spans="2:8" ht="48" customHeight="1" x14ac:dyDescent="0.25">
      <c r="B2" s="709" t="s">
        <v>16274</v>
      </c>
      <c r="C2" s="709"/>
      <c r="D2" s="709"/>
      <c r="E2" s="709"/>
      <c r="F2" s="709"/>
      <c r="G2" s="405"/>
      <c r="H2" s="406"/>
    </row>
    <row r="3" spans="2:8" ht="13.95" customHeight="1" x14ac:dyDescent="0.25">
      <c r="B3" s="236">
        <f>'Drop down Values'!B3</f>
        <v>44286</v>
      </c>
      <c r="C3" s="340"/>
      <c r="D3" s="340"/>
      <c r="E3" s="340"/>
      <c r="F3" s="64"/>
      <c r="G3" s="64"/>
      <c r="H3" s="57"/>
    </row>
    <row r="4" spans="2:8" ht="13.2" customHeight="1" x14ac:dyDescent="0.25">
      <c r="B4" s="257" t="s">
        <v>4002</v>
      </c>
      <c r="C4" s="715" t="s">
        <v>72</v>
      </c>
      <c r="D4" s="716"/>
      <c r="E4" s="717"/>
      <c r="F4" s="407"/>
      <c r="G4" s="718"/>
      <c r="H4" s="407"/>
    </row>
    <row r="5" spans="2:8" ht="13.2" customHeight="1" x14ac:dyDescent="0.25">
      <c r="B5" s="115"/>
      <c r="C5" s="408"/>
      <c r="D5" s="408"/>
      <c r="E5" s="409"/>
      <c r="F5" s="407"/>
      <c r="G5" s="719"/>
      <c r="H5" s="407"/>
    </row>
    <row r="6" spans="2:8" ht="13.2" customHeight="1" x14ac:dyDescent="0.25">
      <c r="B6" s="197" t="s">
        <v>3989</v>
      </c>
      <c r="C6" s="691" t="s">
        <v>92</v>
      </c>
      <c r="D6" s="692"/>
      <c r="E6" s="693"/>
      <c r="F6" s="410"/>
      <c r="G6" s="410"/>
      <c r="H6" s="411"/>
    </row>
    <row r="7" spans="2:8" ht="13.2" customHeight="1" x14ac:dyDescent="0.25">
      <c r="B7" s="1"/>
      <c r="C7" s="151"/>
      <c r="D7" s="151"/>
      <c r="E7" s="151"/>
      <c r="F7" s="151"/>
      <c r="G7" s="57"/>
      <c r="H7" s="57"/>
    </row>
    <row r="8" spans="2:8" x14ac:dyDescent="0.25">
      <c r="B8" s="140"/>
      <c r="C8" s="720" t="s">
        <v>4034</v>
      </c>
      <c r="D8" s="720"/>
      <c r="E8" s="720"/>
      <c r="F8" s="720"/>
      <c r="G8" s="412"/>
      <c r="H8" s="366"/>
    </row>
    <row r="9" spans="2:8" ht="39" customHeight="1" x14ac:dyDescent="0.25">
      <c r="B9" s="140"/>
      <c r="C9" s="383" t="s">
        <v>290</v>
      </c>
      <c r="D9" s="383" t="s">
        <v>9826</v>
      </c>
      <c r="E9" s="383" t="s">
        <v>14872</v>
      </c>
      <c r="F9" s="383" t="s">
        <v>14873</v>
      </c>
      <c r="G9" s="714"/>
      <c r="H9" s="714"/>
    </row>
    <row r="10" spans="2:8" ht="25.2" customHeight="1" x14ac:dyDescent="0.25">
      <c r="B10" s="206" t="s">
        <v>14874</v>
      </c>
      <c r="C10" s="158">
        <f>IF(ISERROR(VLOOKUP($C$4&amp;$C$6&amp;"No of providers",Actions_Recommendations,5,FALSE))=TRUE,0,VLOOKUP($C$4&amp;$C$6&amp;"No of providers",Actions_Recommendations,5,FALSE))</f>
        <v>56748</v>
      </c>
      <c r="D10" s="158">
        <f>IF(ISERROR(VLOOKUP($C$4&amp;$C$6&amp;"No of inspections",Actions_Recommendations,5,FALSE))=TRUE,0,VLOOKUP($C$4&amp;$C$6&amp;"No of inspections",Actions_Recommendations,5,FALSE))</f>
        <v>16836</v>
      </c>
      <c r="E10" s="158">
        <f>IF(ISERROR(VLOOKUP($C$4&amp;$C$6&amp;"Inspection has actions",Actions_Recommendations,5,FALSE))=TRUE,0,VLOOKUP($C$4&amp;$C$6&amp;"Inspection has actions",Actions_Recommendations,5,FALSE))</f>
        <v>971</v>
      </c>
      <c r="F10" s="158">
        <f>IF($D10&lt;1,"-",E10/$D10*100)</f>
        <v>5.7674031836540749</v>
      </c>
      <c r="G10" s="160"/>
      <c r="H10" s="262"/>
    </row>
    <row r="11" spans="2:8" ht="21.6" customHeight="1" x14ac:dyDescent="0.25">
      <c r="B11" s="630" t="s">
        <v>14875</v>
      </c>
      <c r="C11" s="413"/>
      <c r="D11" s="218"/>
      <c r="E11" s="218"/>
      <c r="F11" s="218"/>
      <c r="G11" s="414"/>
      <c r="H11" s="181"/>
    </row>
    <row r="12" spans="2:8" ht="13.2" customHeight="1" x14ac:dyDescent="0.25">
      <c r="B12" s="415" t="s">
        <v>9892</v>
      </c>
      <c r="C12" s="218">
        <f>IF(ISERROR(VLOOKUP($C$4&amp;$C$6&amp;"No of providers",Actions_Recommendations,5,FALSE))=TRUE,0,VLOOKUP($C$4&amp;$C$6&amp;"No of providers",Actions_Recommendations,5,FALSE))</f>
        <v>56748</v>
      </c>
      <c r="D12" s="164">
        <f>IF(ISERROR(VLOOKUP($C$4&amp;$C$6&amp;"No of inspections",Actions_Recommendations,5,FALSE))=TRUE,0,VLOOKUP($C$4&amp;$C$6&amp;"No of inspections",Actions_Recommendations,5,FALSE))</f>
        <v>16836</v>
      </c>
      <c r="E12" s="164">
        <f>IF(ISERROR(VLOOKUP($C$4&amp;$C$6&amp;$B12,Actions_Recommendations,5,FALSE))=TRUE,0,VLOOKUP($C$4&amp;$C$6&amp;$B12,Actions_Recommendations,5,FALSE))</f>
        <v>209</v>
      </c>
      <c r="F12" s="164">
        <f t="shared" ref="F12:F14" si="0">IF($D12&lt;1,"-",E12/$D12*100)</f>
        <v>1.2413875029698267</v>
      </c>
      <c r="G12" s="416"/>
    </row>
    <row r="13" spans="2:8" ht="13.2" customHeight="1" x14ac:dyDescent="0.25">
      <c r="B13" s="415" t="s">
        <v>14876</v>
      </c>
      <c r="C13" s="218">
        <f>IF(ISERROR(VLOOKUP($C$4&amp;$C$6&amp;"No of providers",Actions_Recommendations,5,FALSE))=TRUE,0,VLOOKUP($C$4&amp;$C$6&amp;"No of providers",Actions_Recommendations,5,FALSE))</f>
        <v>56748</v>
      </c>
      <c r="D13" s="164">
        <f>IF(ISERROR(VLOOKUP($C$4&amp;$C$6&amp;"No of inspections",Actions_Recommendations,5,FALSE))=TRUE,0,VLOOKUP($C$4&amp;$C$6&amp;"No of inspections",Actions_Recommendations,5,FALSE))</f>
        <v>16836</v>
      </c>
      <c r="E13" s="164">
        <f>IF(ISERROR(VLOOKUP($C$4&amp;$C$6&amp;$B13,Actions_Recommendations,5,FALSE))=TRUE,0,VLOOKUP($C$4&amp;$C$6&amp;$B13,Actions_Recommendations,5,FALSE))</f>
        <v>296</v>
      </c>
      <c r="F13" s="164">
        <f t="shared" si="0"/>
        <v>1.7581373247802328</v>
      </c>
      <c r="G13" s="417"/>
    </row>
    <row r="14" spans="2:8" ht="13.2" customHeight="1" x14ac:dyDescent="0.25">
      <c r="B14" s="415" t="s">
        <v>9840</v>
      </c>
      <c r="C14" s="218">
        <f>IF(ISERROR(VLOOKUP($C$4&amp;$C$6&amp;"No of providers",Actions_Recommendations,5,FALSE))=TRUE,0,VLOOKUP($C$4&amp;$C$6&amp;"No of providers",Actions_Recommendations,5,FALSE))</f>
        <v>56748</v>
      </c>
      <c r="D14" s="164">
        <f>IF(ISERROR(VLOOKUP($C$4&amp;$C$6&amp;"No of inspections",Actions_Recommendations,5,FALSE))=TRUE,0,VLOOKUP($C$4&amp;$C$6&amp;"No of inspections",Actions_Recommendations,5,FALSE))</f>
        <v>16836</v>
      </c>
      <c r="E14" s="164">
        <f>IF(ISERROR(VLOOKUP($C$4&amp;$C$6&amp;$B14,Actions_Recommendations,5,FALSE))=TRUE,0,VLOOKUP($C$4&amp;$C$6&amp;$B14,Actions_Recommendations,5,FALSE))</f>
        <v>231</v>
      </c>
      <c r="F14" s="164">
        <f t="shared" si="0"/>
        <v>1.3720598717034924</v>
      </c>
      <c r="G14" s="417"/>
    </row>
    <row r="15" spans="2:8" ht="21.6" customHeight="1" x14ac:dyDescent="0.25">
      <c r="B15" s="630" t="s">
        <v>14877</v>
      </c>
      <c r="C15" s="413"/>
      <c r="D15" s="218"/>
      <c r="E15" s="218"/>
      <c r="F15" s="164"/>
      <c r="G15" s="414"/>
      <c r="H15" s="181"/>
    </row>
    <row r="16" spans="2:8" ht="13.2" customHeight="1" x14ac:dyDescent="0.25">
      <c r="B16" s="418" t="s">
        <v>14878</v>
      </c>
      <c r="C16" s="141"/>
      <c r="D16" s="164"/>
      <c r="E16" s="164"/>
      <c r="F16" s="164"/>
      <c r="G16" s="417"/>
    </row>
    <row r="17" spans="2:7" ht="13.2" customHeight="1" x14ac:dyDescent="0.25">
      <c r="B17" s="419" t="s">
        <v>9914</v>
      </c>
      <c r="C17" s="218">
        <f>IF(ISERROR(VLOOKUP($C$4&amp;$C$6&amp;"No of providers",Actions_Recommendations,5,FALSE))=TRUE,0,VLOOKUP($C$4&amp;$C$6&amp;"No of providers",Actions_Recommendations,5,FALSE))</f>
        <v>56748</v>
      </c>
      <c r="D17" s="164">
        <f>IF(ISERROR(VLOOKUP($C$4&amp;$C$6&amp;"No of inspections",Actions_Recommendations,5,FALSE))=TRUE,0,VLOOKUP($C$4&amp;$C$6&amp;"No of inspections",Actions_Recommendations,5,FALSE))</f>
        <v>16836</v>
      </c>
      <c r="E17" s="164">
        <f>IF(ISERROR(VLOOKUP($C$4&amp;$C$6&amp;$B17,Actions_Recommendations,5,FALSE))=TRUE,0,VLOOKUP($C$4&amp;$C$6&amp;$B17,Actions_Recommendations,5,FALSE))</f>
        <v>171</v>
      </c>
      <c r="F17" s="164">
        <f t="shared" ref="F17:F18" si="1">IF($D17&lt;1,"-",E17/$D17*100)</f>
        <v>1.0156806842480399</v>
      </c>
      <c r="G17" s="417"/>
    </row>
    <row r="18" spans="2:7" ht="13.2" customHeight="1" x14ac:dyDescent="0.25">
      <c r="B18" s="419" t="s">
        <v>9912</v>
      </c>
      <c r="C18" s="218">
        <f>IF(ISERROR(VLOOKUP($C$4&amp;$C$6&amp;"No of providers",Actions_Recommendations,5,FALSE))=TRUE,0,VLOOKUP($C$4&amp;$C$6&amp;"No of providers",Actions_Recommendations,5,FALSE))</f>
        <v>56748</v>
      </c>
      <c r="D18" s="164">
        <f>IF(ISERROR(VLOOKUP($C$4&amp;$C$6&amp;"No of inspections",Actions_Recommendations,5,FALSE))=TRUE,0,VLOOKUP($C$4&amp;$C$6&amp;"No of inspections",Actions_Recommendations,5,FALSE))</f>
        <v>16836</v>
      </c>
      <c r="E18" s="164">
        <f>IF(ISERROR(VLOOKUP($C$4&amp;$C$6&amp;$B18,Actions_Recommendations,5,FALSE))=TRUE,0,VLOOKUP($C$4&amp;$C$6&amp;$B18,Actions_Recommendations,5,FALSE))</f>
        <v>60</v>
      </c>
      <c r="F18" s="164">
        <f t="shared" si="1"/>
        <v>0.35637918745545261</v>
      </c>
      <c r="G18" s="417"/>
    </row>
    <row r="19" spans="2:7" ht="13.2" customHeight="1" x14ac:dyDescent="0.25">
      <c r="B19" s="418" t="s">
        <v>14879</v>
      </c>
      <c r="C19" s="218"/>
      <c r="D19" s="164"/>
      <c r="E19" s="164"/>
      <c r="F19" s="164"/>
      <c r="G19" s="417"/>
    </row>
    <row r="20" spans="2:7" ht="13.2" customHeight="1" x14ac:dyDescent="0.25">
      <c r="B20" s="512" t="s">
        <v>9862</v>
      </c>
      <c r="C20" s="218">
        <f>IF(ISERROR(VLOOKUP($C$4&amp;$C$6&amp;"No of providers",Actions_Recommendations,5,FALSE))=TRUE,0,VLOOKUP($C$4&amp;$C$6&amp;"No of providers",Actions_Recommendations,5,FALSE))</f>
        <v>56748</v>
      </c>
      <c r="D20" s="164">
        <f>IF(ISERROR(VLOOKUP($C$4&amp;$C$6&amp;"No of inspections",Actions_Recommendations,5,FALSE))=TRUE,0,VLOOKUP($C$4&amp;$C$6&amp;"No of inspections",Actions_Recommendations,5,FALSE))</f>
        <v>16836</v>
      </c>
      <c r="E20" s="164">
        <f>IF(ISERROR(VLOOKUP($C$4&amp;$C$6&amp;$B20,Actions_Recommendations,5,FALSE))=TRUE,0,VLOOKUP($C$4&amp;$C$6&amp;$B20,Actions_Recommendations,5,FALSE))</f>
        <v>108</v>
      </c>
      <c r="F20" s="164">
        <f t="shared" ref="F20:F22" si="2">IF($D20&lt;1,"-",E20/$D20*100)</f>
        <v>0.64148253741981476</v>
      </c>
      <c r="G20" s="417"/>
    </row>
    <row r="21" spans="2:7" ht="13.2" customHeight="1" x14ac:dyDescent="0.25">
      <c r="B21" s="419" t="s">
        <v>9852</v>
      </c>
      <c r="C21" s="218">
        <f>IF(ISERROR(VLOOKUP($C$4&amp;$C$6&amp;"No of providers",Actions_Recommendations,5,FALSE))=TRUE,0,VLOOKUP($C$4&amp;$C$6&amp;"No of providers",Actions_Recommendations,5,FALSE))</f>
        <v>56748</v>
      </c>
      <c r="D21" s="164">
        <f>IF(ISERROR(VLOOKUP($C$4&amp;$C$6&amp;"No of inspections",Actions_Recommendations,5,FALSE))=TRUE,0,VLOOKUP($C$4&amp;$C$6&amp;"No of inspections",Actions_Recommendations,5,FALSE))</f>
        <v>16836</v>
      </c>
      <c r="E21" s="164">
        <f>IF(ISERROR(VLOOKUP($C$4&amp;$C$6&amp;$B21,Actions_Recommendations,5,FALSE))=TRUE,0,VLOOKUP($C$4&amp;$C$6&amp;$B21,Actions_Recommendations,5,FALSE))</f>
        <v>1</v>
      </c>
      <c r="F21" s="164">
        <f t="shared" si="2"/>
        <v>5.9396531242575431E-3</v>
      </c>
      <c r="G21" s="417"/>
    </row>
    <row r="22" spans="2:7" ht="13.2" customHeight="1" x14ac:dyDescent="0.25">
      <c r="B22" s="419" t="s">
        <v>9920</v>
      </c>
      <c r="C22" s="218">
        <f>IF(ISERROR(VLOOKUP($C$4&amp;$C$6&amp;"No of providers",Actions_Recommendations,5,FALSE))=TRUE,0,VLOOKUP($C$4&amp;$C$6&amp;"No of providers",Actions_Recommendations,5,FALSE))</f>
        <v>56748</v>
      </c>
      <c r="D22" s="164">
        <f>IF(ISERROR(VLOOKUP($C$4&amp;$C$6&amp;"No of inspections",Actions_Recommendations,5,FALSE))=TRUE,0,VLOOKUP($C$4&amp;$C$6&amp;"No of inspections",Actions_Recommendations,5,FALSE))</f>
        <v>16836</v>
      </c>
      <c r="E22" s="164">
        <f>IF(ISERROR(VLOOKUP($C$4&amp;$C$6&amp;$B22,Actions_Recommendations,5,FALSE))=TRUE,0,VLOOKUP($C$4&amp;$C$6&amp;$B22,Actions_Recommendations,5,FALSE))</f>
        <v>3</v>
      </c>
      <c r="F22" s="164">
        <f t="shared" si="2"/>
        <v>1.7818959372772631E-2</v>
      </c>
      <c r="G22" s="417"/>
    </row>
    <row r="23" spans="2:7" ht="13.2" customHeight="1" x14ac:dyDescent="0.25">
      <c r="B23" s="418" t="s">
        <v>14880</v>
      </c>
      <c r="C23" s="218"/>
      <c r="D23" s="164"/>
      <c r="E23" s="164"/>
      <c r="F23" s="164"/>
      <c r="G23" s="417"/>
    </row>
    <row r="24" spans="2:7" ht="13.2" customHeight="1" x14ac:dyDescent="0.25">
      <c r="B24" s="419" t="s">
        <v>9902</v>
      </c>
      <c r="C24" s="218">
        <f>IF(ISERROR(VLOOKUP($C$4&amp;$C$6&amp;"No of providers",Actions_Recommendations,5,FALSE))=TRUE,0,VLOOKUP($C$4&amp;$C$6&amp;"No of providers",Actions_Recommendations,5,FALSE))</f>
        <v>56748</v>
      </c>
      <c r="D24" s="164">
        <f>IF(ISERROR(VLOOKUP($C$4&amp;$C$6&amp;"No of inspections",Actions_Recommendations,5,FALSE))=TRUE,0,VLOOKUP($C$4&amp;$C$6&amp;"No of inspections",Actions_Recommendations,5,FALSE))</f>
        <v>16836</v>
      </c>
      <c r="E24" s="164">
        <f>IF(ISERROR(VLOOKUP($C$4&amp;$C$6&amp;$B24,Actions_Recommendations,5,FALSE))=TRUE,0,VLOOKUP($C$4&amp;$C$6&amp;$B24,Actions_Recommendations,5,FALSE))</f>
        <v>46</v>
      </c>
      <c r="F24" s="164">
        <f t="shared" ref="F24:F26" si="3">IF($D24&lt;1,"-",E24/$D24*100)</f>
        <v>0.27322404371584702</v>
      </c>
      <c r="G24" s="417"/>
    </row>
    <row r="25" spans="2:7" ht="13.2" customHeight="1" x14ac:dyDescent="0.25">
      <c r="B25" s="419" t="s">
        <v>9926</v>
      </c>
      <c r="C25" s="218">
        <f>IF(ISERROR(VLOOKUP($C$4&amp;$C$6&amp;"No of providers",Actions_Recommendations,5,FALSE))=TRUE,0,VLOOKUP($C$4&amp;$C$6&amp;"No of providers",Actions_Recommendations,5,FALSE))</f>
        <v>56748</v>
      </c>
      <c r="D25" s="164">
        <f>IF(ISERROR(VLOOKUP($C$4&amp;$C$6&amp;"No of inspections",Actions_Recommendations,5,FALSE))=TRUE,0,VLOOKUP($C$4&amp;$C$6&amp;"No of inspections",Actions_Recommendations,5,FALSE))</f>
        <v>16836</v>
      </c>
      <c r="E25" s="164">
        <f>IF(ISERROR(VLOOKUP($C$4&amp;$C$6&amp;$B25,Actions_Recommendations,5,FALSE))=TRUE,0,VLOOKUP($C$4&amp;$C$6&amp;$B25,Actions_Recommendations,5,FALSE))</f>
        <v>307</v>
      </c>
      <c r="F25" s="164">
        <f t="shared" si="3"/>
        <v>1.823473509147066</v>
      </c>
      <c r="G25" s="417"/>
    </row>
    <row r="26" spans="2:7" ht="16.95" customHeight="1" x14ac:dyDescent="0.25">
      <c r="B26" s="418" t="s">
        <v>9878</v>
      </c>
      <c r="C26" s="218">
        <f>IF(ISERROR(VLOOKUP($C$4&amp;$C$6&amp;"No of providers",Actions_Recommendations,5,FALSE))=TRUE,0,VLOOKUP($C$4&amp;$C$6&amp;"No of providers",Actions_Recommendations,5,FALSE))</f>
        <v>56748</v>
      </c>
      <c r="D26" s="164">
        <f>IF(ISERROR(VLOOKUP($C$4&amp;$C$6&amp;"No of inspections",Actions_Recommendations,5,FALSE))=TRUE,0,VLOOKUP($C$4&amp;$C$6&amp;"No of inspections",Actions_Recommendations,5,FALSE))</f>
        <v>16836</v>
      </c>
      <c r="E26" s="164">
        <f>IF(ISERROR(VLOOKUP($C$4&amp;$C$6&amp;$B26,Actions_Recommendations,5,FALSE))=TRUE,0,VLOOKUP($C$4&amp;$C$6&amp;$B26,Actions_Recommendations,5,FALSE))</f>
        <v>51</v>
      </c>
      <c r="F26" s="164">
        <f t="shared" si="3"/>
        <v>0.30292230933713471</v>
      </c>
      <c r="G26" s="417"/>
    </row>
    <row r="27" spans="2:7" ht="16.95" customHeight="1" x14ac:dyDescent="0.25">
      <c r="B27" s="418" t="s">
        <v>14881</v>
      </c>
      <c r="C27" s="218"/>
      <c r="D27" s="164"/>
      <c r="E27" s="164"/>
      <c r="F27" s="164"/>
      <c r="G27" s="417"/>
    </row>
    <row r="28" spans="2:7" ht="13.2" customHeight="1" x14ac:dyDescent="0.25">
      <c r="B28" s="419" t="s">
        <v>9906</v>
      </c>
      <c r="C28" s="218">
        <f>IF(ISERROR(VLOOKUP($C$4&amp;$C$6&amp;"No of providers",Actions_Recommendations,5,FALSE))=TRUE,0,VLOOKUP($C$4&amp;$C$6&amp;"No of providers",Actions_Recommendations,5,FALSE))</f>
        <v>56748</v>
      </c>
      <c r="D28" s="164">
        <f>IF(ISERROR(VLOOKUP($C$4&amp;$C$6&amp;"No of inspections",Actions_Recommendations,5,FALSE))=TRUE,0,VLOOKUP($C$4&amp;$C$6&amp;"No of inspections",Actions_Recommendations,5,FALSE))</f>
        <v>16836</v>
      </c>
      <c r="E28" s="164">
        <f>IF(ISERROR(VLOOKUP($C$4&amp;$C$6&amp;$B28,Actions_Recommendations,5,FALSE))=TRUE,0,VLOOKUP($C$4&amp;$C$6&amp;$B28,Actions_Recommendations,5,FALSE))</f>
        <v>31</v>
      </c>
      <c r="F28" s="164">
        <f t="shared" ref="F28:F30" si="4">IF($D28&lt;1,"-",E28/$D28*100)</f>
        <v>0.18412924685198384</v>
      </c>
      <c r="G28" s="417"/>
    </row>
    <row r="29" spans="2:7" ht="13.2" customHeight="1" x14ac:dyDescent="0.25">
      <c r="B29" s="419" t="s">
        <v>9848</v>
      </c>
      <c r="C29" s="218">
        <f>IF(ISERROR(VLOOKUP($C$4&amp;$C$6&amp;"No of providers",Actions_Recommendations,5,FALSE))=TRUE,0,VLOOKUP($C$4&amp;$C$6&amp;"No of providers",Actions_Recommendations,5,FALSE))</f>
        <v>56748</v>
      </c>
      <c r="D29" s="164">
        <f>IF(ISERROR(VLOOKUP($C$4&amp;$C$6&amp;"No of inspections",Actions_Recommendations,5,FALSE))=TRUE,0,VLOOKUP($C$4&amp;$C$6&amp;"No of inspections",Actions_Recommendations,5,FALSE))</f>
        <v>16836</v>
      </c>
      <c r="E29" s="164">
        <f>IF(ISERROR(VLOOKUP($C$4&amp;$C$6&amp;$B29,Actions_Recommendations,5,FALSE))=TRUE,0,VLOOKUP($C$4&amp;$C$6&amp;$B29,Actions_Recommendations,5,FALSE))</f>
        <v>20</v>
      </c>
      <c r="F29" s="164">
        <f t="shared" si="4"/>
        <v>0.11879306248515087</v>
      </c>
      <c r="G29" s="417"/>
    </row>
    <row r="30" spans="2:7" ht="13.2" customHeight="1" x14ac:dyDescent="0.25">
      <c r="B30" s="419" t="s">
        <v>9918</v>
      </c>
      <c r="C30" s="218">
        <f>IF(ISERROR(VLOOKUP($C$4&amp;$C$6&amp;"No of providers",Actions_Recommendations,5,FALSE))=TRUE,0,VLOOKUP($C$4&amp;$C$6&amp;"No of providers",Actions_Recommendations,5,FALSE))</f>
        <v>56748</v>
      </c>
      <c r="D30" s="164">
        <f>IF(ISERROR(VLOOKUP($C$4&amp;$C$6&amp;"No of inspections",Actions_Recommendations,5,FALSE))=TRUE,0,VLOOKUP($C$4&amp;$C$6&amp;"No of inspections",Actions_Recommendations,5,FALSE))</f>
        <v>16836</v>
      </c>
      <c r="E30" s="164">
        <f>IF(ISERROR(VLOOKUP($C$4&amp;$C$6&amp;$B30,Actions_Recommendations,5,FALSE))=TRUE,0,VLOOKUP($C$4&amp;$C$6&amp;$B30,Actions_Recommendations,5,FALSE))</f>
        <v>47</v>
      </c>
      <c r="F30" s="164">
        <f t="shared" si="4"/>
        <v>0.2791636968401045</v>
      </c>
      <c r="G30" s="417"/>
    </row>
    <row r="31" spans="2:7" ht="16.95" customHeight="1" x14ac:dyDescent="0.25">
      <c r="B31" s="418" t="s">
        <v>14882</v>
      </c>
      <c r="C31" s="218"/>
      <c r="D31" s="164"/>
      <c r="E31" s="164"/>
      <c r="F31" s="164"/>
      <c r="G31" s="417"/>
    </row>
    <row r="32" spans="2:7" ht="13.2" customHeight="1" x14ac:dyDescent="0.25">
      <c r="B32" s="419" t="s">
        <v>9884</v>
      </c>
      <c r="C32" s="218">
        <f>IF(ISERROR(VLOOKUP($C$4&amp;$C$6&amp;"No of providers",Actions_Recommendations,5,FALSE))=TRUE,0,VLOOKUP($C$4&amp;$C$6&amp;"No of providers",Actions_Recommendations,5,FALSE))</f>
        <v>56748</v>
      </c>
      <c r="D32" s="164">
        <f>IF(ISERROR(VLOOKUP($C$4&amp;$C$6&amp;"No of inspections",Actions_Recommendations,5,FALSE))=TRUE,0,VLOOKUP($C$4&amp;$C$6&amp;"No of inspections",Actions_Recommendations,5,FALSE))</f>
        <v>16836</v>
      </c>
      <c r="E32" s="164">
        <f>IF(ISERROR(VLOOKUP($C$4&amp;$C$6&amp;$B32,Actions_Recommendations,5,FALSE))=TRUE,0,VLOOKUP($C$4&amp;$C$6&amp;$B32,Actions_Recommendations,5,FALSE))</f>
        <v>59</v>
      </c>
      <c r="F32" s="164">
        <f t="shared" ref="F32:F35" si="5">IF($D32&lt;1,"-",E32/$D32*100)</f>
        <v>0.35043953433119507</v>
      </c>
      <c r="G32" s="417"/>
    </row>
    <row r="33" spans="2:8" ht="13.2" customHeight="1" x14ac:dyDescent="0.25">
      <c r="B33" s="419" t="s">
        <v>9858</v>
      </c>
      <c r="C33" s="218">
        <f>IF(ISERROR(VLOOKUP($C$4&amp;$C$6&amp;"No of providers",Actions_Recommendations,5,FALSE))=TRUE,0,VLOOKUP($C$4&amp;$C$6&amp;"No of providers",Actions_Recommendations,5,FALSE))</f>
        <v>56748</v>
      </c>
      <c r="D33" s="164">
        <f>IF(ISERROR(VLOOKUP($C$4&amp;$C$6&amp;"No of inspections",Actions_Recommendations,5,FALSE))=TRUE,0,VLOOKUP($C$4&amp;$C$6&amp;"No of inspections",Actions_Recommendations,5,FALSE))</f>
        <v>16836</v>
      </c>
      <c r="E33" s="164">
        <f>IF(ISERROR(VLOOKUP($C$4&amp;$C$6&amp;$B33,Actions_Recommendations,5,FALSE))=TRUE,0,VLOOKUP($C$4&amp;$C$6&amp;$B33,Actions_Recommendations,5,FALSE))</f>
        <v>36</v>
      </c>
      <c r="F33" s="164">
        <f t="shared" si="5"/>
        <v>0.21382751247327159</v>
      </c>
      <c r="G33" s="417"/>
    </row>
    <row r="34" spans="2:8" ht="13.2" customHeight="1" x14ac:dyDescent="0.25">
      <c r="B34" s="419" t="s">
        <v>9836</v>
      </c>
      <c r="C34" s="218">
        <f>IF(ISERROR(VLOOKUP($C$4&amp;$C$6&amp;"No of providers",Actions_Recommendations,5,FALSE))=TRUE,0,VLOOKUP($C$4&amp;$C$6&amp;"No of providers",Actions_Recommendations,5,FALSE))</f>
        <v>56748</v>
      </c>
      <c r="D34" s="164">
        <f>IF(ISERROR(VLOOKUP($C$4&amp;$C$6&amp;"No of inspections",Actions_Recommendations,5,FALSE))=TRUE,0,VLOOKUP($C$4&amp;$C$6&amp;"No of inspections",Actions_Recommendations,5,FALSE))</f>
        <v>16836</v>
      </c>
      <c r="E34" s="164">
        <f>IF(ISERROR(VLOOKUP($C$4&amp;$C$6&amp;$B34,Actions_Recommendations,5,FALSE))=TRUE,0,VLOOKUP($C$4&amp;$C$6&amp;$B34,Actions_Recommendations,5,FALSE))</f>
        <v>33</v>
      </c>
      <c r="F34" s="164">
        <f t="shared" si="5"/>
        <v>0.19600855310049894</v>
      </c>
      <c r="G34" s="417"/>
    </row>
    <row r="35" spans="2:8" x14ac:dyDescent="0.25">
      <c r="B35" s="418" t="s">
        <v>9880</v>
      </c>
      <c r="C35" s="218">
        <f>IF(ISERROR(VLOOKUP($C$4&amp;$C$6&amp;"No of providers",Actions_Recommendations,5,FALSE))=TRUE,0,VLOOKUP($C$4&amp;$C$6&amp;"No of providers",Actions_Recommendations,5,FALSE))</f>
        <v>56748</v>
      </c>
      <c r="D35" s="164">
        <f>IF(ISERROR(VLOOKUP($C$4&amp;$C$6&amp;"No of inspections",Actions_Recommendations,5,FALSE))=TRUE,0,VLOOKUP($C$4&amp;$C$6&amp;"No of inspections",Actions_Recommendations,5,FALSE))</f>
        <v>16836</v>
      </c>
      <c r="E35" s="164">
        <f>IF(ISERROR(VLOOKUP($C$4&amp;$C$6&amp;$B35,Actions_Recommendations,5,FALSE))=TRUE,0,VLOOKUP($C$4&amp;$C$6&amp;$B35,Actions_Recommendations,5,FALSE))</f>
        <v>85</v>
      </c>
      <c r="F35" s="164">
        <f t="shared" si="5"/>
        <v>0.50487051556189111</v>
      </c>
      <c r="G35" s="417"/>
    </row>
    <row r="36" spans="2:8" ht="30" customHeight="1" x14ac:dyDescent="0.25">
      <c r="B36" s="418" t="s">
        <v>14883</v>
      </c>
      <c r="C36" s="218"/>
      <c r="D36" s="164"/>
      <c r="E36" s="164"/>
      <c r="F36" s="164"/>
      <c r="G36" s="417"/>
    </row>
    <row r="37" spans="2:8" ht="13.2" customHeight="1" x14ac:dyDescent="0.25">
      <c r="B37" s="419" t="s">
        <v>9916</v>
      </c>
      <c r="C37" s="218">
        <f t="shared" ref="C37:C42" si="6">IF(ISERROR(VLOOKUP($C$4&amp;$C$6&amp;"No of providers",Actions_Recommendations,5,FALSE))=TRUE,0,VLOOKUP($C$4&amp;$C$6&amp;"No of providers",Actions_Recommendations,5,FALSE))</f>
        <v>56748</v>
      </c>
      <c r="D37" s="164">
        <f t="shared" ref="D37:D42" si="7">IF(ISERROR(VLOOKUP($C$4&amp;$C$6&amp;"No of inspections",Actions_Recommendations,5,FALSE))=TRUE,0,VLOOKUP($C$4&amp;$C$6&amp;"No of inspections",Actions_Recommendations,5,FALSE))</f>
        <v>16836</v>
      </c>
      <c r="E37" s="164">
        <f t="shared" ref="E37:E42" si="8">IF(ISERROR(VLOOKUP($C$4&amp;$C$6&amp;$B37,Actions_Recommendations,5,FALSE))=TRUE,0,VLOOKUP($C$4&amp;$C$6&amp;$B37,Actions_Recommendations,5,FALSE))</f>
        <v>30</v>
      </c>
      <c r="F37" s="164">
        <f t="shared" ref="F37" si="9">IF($D37&lt;1,"-",E37/$D37*100)</f>
        <v>0.1781895937277263</v>
      </c>
      <c r="G37" s="417"/>
    </row>
    <row r="38" spans="2:8" ht="13.2" customHeight="1" x14ac:dyDescent="0.25">
      <c r="B38" s="419" t="s">
        <v>14884</v>
      </c>
      <c r="C38" s="218">
        <f t="shared" si="6"/>
        <v>56748</v>
      </c>
      <c r="D38" s="164">
        <f t="shared" si="7"/>
        <v>16836</v>
      </c>
      <c r="E38" s="164">
        <f t="shared" si="8"/>
        <v>0</v>
      </c>
      <c r="F38" s="164">
        <f>IF($D38&lt;1,"-",E38/$D38*100)</f>
        <v>0</v>
      </c>
      <c r="G38" s="417"/>
    </row>
    <row r="39" spans="2:8" ht="13.2" customHeight="1" x14ac:dyDescent="0.25">
      <c r="B39" s="419" t="s">
        <v>9894</v>
      </c>
      <c r="C39" s="218">
        <f t="shared" si="6"/>
        <v>56748</v>
      </c>
      <c r="D39" s="164">
        <f t="shared" si="7"/>
        <v>16836</v>
      </c>
      <c r="E39" s="164">
        <f t="shared" si="8"/>
        <v>65</v>
      </c>
      <c r="F39" s="164">
        <f t="shared" ref="F39:F42" si="10">IF($D39&lt;1,"-",E39/$D39*100)</f>
        <v>0.3860774530767403</v>
      </c>
      <c r="G39" s="417"/>
    </row>
    <row r="40" spans="2:8" ht="13.2" customHeight="1" x14ac:dyDescent="0.25">
      <c r="B40" s="419" t="s">
        <v>14885</v>
      </c>
      <c r="C40" s="218">
        <f t="shared" si="6"/>
        <v>56748</v>
      </c>
      <c r="D40" s="164">
        <f t="shared" si="7"/>
        <v>16836</v>
      </c>
      <c r="E40" s="164">
        <f t="shared" si="8"/>
        <v>118</v>
      </c>
      <c r="F40" s="164">
        <f t="shared" si="10"/>
        <v>0.70087906866239014</v>
      </c>
      <c r="G40" s="417"/>
      <c r="H40" s="414"/>
    </row>
    <row r="41" spans="2:8" ht="13.2" customHeight="1" x14ac:dyDescent="0.25">
      <c r="B41" s="419" t="s">
        <v>9890</v>
      </c>
      <c r="C41" s="218">
        <f t="shared" si="6"/>
        <v>56748</v>
      </c>
      <c r="D41" s="164">
        <f t="shared" si="7"/>
        <v>16836</v>
      </c>
      <c r="E41" s="164">
        <f t="shared" si="8"/>
        <v>7</v>
      </c>
      <c r="F41" s="164">
        <f t="shared" si="10"/>
        <v>4.15775718698028E-2</v>
      </c>
      <c r="G41" s="417"/>
      <c r="H41" s="414"/>
    </row>
    <row r="42" spans="2:8" ht="16.95" customHeight="1" x14ac:dyDescent="0.25">
      <c r="B42" s="418" t="s">
        <v>9856</v>
      </c>
      <c r="C42" s="218">
        <f t="shared" si="6"/>
        <v>56748</v>
      </c>
      <c r="D42" s="164">
        <f t="shared" si="7"/>
        <v>16836</v>
      </c>
      <c r="E42" s="164">
        <f t="shared" si="8"/>
        <v>20</v>
      </c>
      <c r="F42" s="164">
        <f t="shared" si="10"/>
        <v>0.11879306248515087</v>
      </c>
      <c r="G42" s="417"/>
    </row>
    <row r="43" spans="2:8" ht="21.6" customHeight="1" x14ac:dyDescent="0.25">
      <c r="B43" s="630" t="s">
        <v>14886</v>
      </c>
      <c r="C43" s="413"/>
      <c r="D43" s="218"/>
      <c r="E43" s="218"/>
      <c r="F43" s="164"/>
      <c r="G43" s="414"/>
      <c r="H43" s="181"/>
    </row>
    <row r="44" spans="2:8" ht="13.2" customHeight="1" x14ac:dyDescent="0.25">
      <c r="B44" s="419" t="s">
        <v>9860</v>
      </c>
      <c r="C44" s="218">
        <f t="shared" ref="C44:C50" si="11">IF(ISERROR(VLOOKUP($C$4&amp;$C$6&amp;"No of providers",Actions_Recommendations,5,FALSE))=TRUE,0,VLOOKUP($C$4&amp;$C$6&amp;"No of providers",Actions_Recommendations,5,FALSE))</f>
        <v>56748</v>
      </c>
      <c r="D44" s="164">
        <f t="shared" ref="D44:D50" si="12">IF(ISERROR(VLOOKUP($C$4&amp;$C$6&amp;"No of inspections",Actions_Recommendations,5,FALSE))=TRUE,0,VLOOKUP($C$4&amp;$C$6&amp;"No of inspections",Actions_Recommendations,5,FALSE))</f>
        <v>16836</v>
      </c>
      <c r="E44" s="164">
        <f t="shared" ref="E44:E49" si="13">IF(ISERROR(VLOOKUP($C$4&amp;$C$6&amp;$B44,Actions_Recommendations,5,FALSE))=TRUE,0,VLOOKUP($C$4&amp;$C$6&amp;$B44,Actions_Recommendations,5,FALSE))</f>
        <v>94</v>
      </c>
      <c r="F44" s="164">
        <f t="shared" ref="F44:F49" si="14">IF($D44&lt;1,"-",E44/$D44*100)</f>
        <v>0.55832739368020901</v>
      </c>
      <c r="G44" s="417"/>
      <c r="H44" s="414"/>
    </row>
    <row r="45" spans="2:8" ht="13.2" customHeight="1" x14ac:dyDescent="0.25">
      <c r="B45" s="419" t="s">
        <v>9866</v>
      </c>
      <c r="C45" s="218">
        <f t="shared" si="11"/>
        <v>56748</v>
      </c>
      <c r="D45" s="164">
        <f t="shared" si="12"/>
        <v>16836</v>
      </c>
      <c r="E45" s="164">
        <f t="shared" si="13"/>
        <v>34</v>
      </c>
      <c r="F45" s="164">
        <f t="shared" si="14"/>
        <v>0.20194820622475648</v>
      </c>
      <c r="G45" s="417"/>
      <c r="H45" s="414"/>
    </row>
    <row r="46" spans="2:8" ht="13.2" customHeight="1" x14ac:dyDescent="0.25">
      <c r="B46" s="419" t="s">
        <v>9870</v>
      </c>
      <c r="C46" s="218">
        <f t="shared" si="11"/>
        <v>56748</v>
      </c>
      <c r="D46" s="164">
        <f t="shared" si="12"/>
        <v>16836</v>
      </c>
      <c r="E46" s="164">
        <f t="shared" si="13"/>
        <v>28</v>
      </c>
      <c r="F46" s="164">
        <f t="shared" si="14"/>
        <v>0.1663102874792112</v>
      </c>
      <c r="G46" s="417"/>
      <c r="H46" s="414"/>
    </row>
    <row r="47" spans="2:8" ht="13.2" customHeight="1" x14ac:dyDescent="0.25">
      <c r="B47" s="419" t="s">
        <v>9850</v>
      </c>
      <c r="C47" s="218">
        <f t="shared" si="11"/>
        <v>56748</v>
      </c>
      <c r="D47" s="164">
        <f t="shared" si="12"/>
        <v>16836</v>
      </c>
      <c r="E47" s="164">
        <f t="shared" si="13"/>
        <v>16</v>
      </c>
      <c r="F47" s="164">
        <f t="shared" si="14"/>
        <v>9.5034449988120689E-2</v>
      </c>
      <c r="G47" s="417"/>
      <c r="H47" s="414"/>
    </row>
    <row r="48" spans="2:8" ht="13.2" customHeight="1" x14ac:dyDescent="0.25">
      <c r="B48" s="419" t="s">
        <v>9868</v>
      </c>
      <c r="C48" s="218">
        <f t="shared" si="11"/>
        <v>56748</v>
      </c>
      <c r="D48" s="164">
        <f t="shared" si="12"/>
        <v>16836</v>
      </c>
      <c r="E48" s="164">
        <f t="shared" si="13"/>
        <v>46</v>
      </c>
      <c r="F48" s="164">
        <f t="shared" si="14"/>
        <v>0.27322404371584702</v>
      </c>
      <c r="G48" s="417"/>
      <c r="H48" s="414"/>
    </row>
    <row r="49" spans="2:12" ht="13.2" customHeight="1" x14ac:dyDescent="0.25">
      <c r="B49" s="419" t="s">
        <v>9844</v>
      </c>
      <c r="C49" s="218">
        <f t="shared" si="11"/>
        <v>56748</v>
      </c>
      <c r="D49" s="164">
        <f t="shared" si="12"/>
        <v>16836</v>
      </c>
      <c r="E49" s="164">
        <f t="shared" si="13"/>
        <v>57</v>
      </c>
      <c r="F49" s="164">
        <f t="shared" si="14"/>
        <v>0.33856022808267999</v>
      </c>
      <c r="G49" s="414"/>
      <c r="H49" s="414"/>
    </row>
    <row r="50" spans="2:12" ht="21.6" customHeight="1" x14ac:dyDescent="0.25">
      <c r="B50" s="630" t="s">
        <v>14887</v>
      </c>
      <c r="C50" s="161">
        <f t="shared" si="11"/>
        <v>56748</v>
      </c>
      <c r="D50" s="161">
        <f t="shared" si="12"/>
        <v>16836</v>
      </c>
      <c r="E50" s="161">
        <f>IF(ISERROR(VLOOKUP($C$4&amp;$C$6&amp;"Inspection has recommendations",Actions_Recommendations,5,FALSE))=TRUE,0,VLOOKUP($C$4&amp;$C$6&amp;"Inspection has recommendations",Actions_Recommendations,5,FALSE))</f>
        <v>15282</v>
      </c>
      <c r="F50" s="161">
        <f>IF($D50&lt;1,"-",E50/$D50*100)</f>
        <v>90.769779044903771</v>
      </c>
      <c r="G50" s="414"/>
      <c r="H50" s="181"/>
    </row>
    <row r="51" spans="2:12" ht="13.2" customHeight="1" x14ac:dyDescent="0.25">
      <c r="B51" s="420"/>
      <c r="C51" s="421"/>
      <c r="D51" s="421"/>
      <c r="E51" s="421"/>
      <c r="F51" s="421"/>
      <c r="G51" s="322"/>
      <c r="H51" s="322"/>
    </row>
    <row r="52" spans="2:12" x14ac:dyDescent="0.25">
      <c r="F52" s="628" t="s">
        <v>9815</v>
      </c>
    </row>
    <row r="53" spans="2:12" x14ac:dyDescent="0.25">
      <c r="B53" s="46" t="s">
        <v>3997</v>
      </c>
      <c r="C53" s="142"/>
      <c r="D53" s="142"/>
      <c r="E53" s="142"/>
      <c r="F53" s="142"/>
      <c r="G53" s="142"/>
      <c r="H53" s="142"/>
      <c r="I53" s="142"/>
      <c r="J53" s="142"/>
      <c r="K53" s="142"/>
      <c r="L53" s="142"/>
    </row>
    <row r="54" spans="2:12" ht="12.75" customHeight="1" x14ac:dyDescent="0.25">
      <c r="B54" s="675" t="s">
        <v>14888</v>
      </c>
      <c r="C54" s="675"/>
      <c r="D54" s="675"/>
      <c r="E54" s="675"/>
      <c r="F54" s="675"/>
      <c r="G54" s="675"/>
      <c r="H54" s="675"/>
      <c r="I54" s="675"/>
      <c r="J54" s="675"/>
      <c r="K54" s="675"/>
      <c r="L54" s="675"/>
    </row>
    <row r="55" spans="2:12" ht="23.25" customHeight="1" x14ac:dyDescent="0.25">
      <c r="B55" s="713" t="s">
        <v>14889</v>
      </c>
      <c r="C55" s="713"/>
      <c r="D55" s="713"/>
      <c r="E55" s="713"/>
      <c r="F55" s="713"/>
      <c r="G55" s="501"/>
      <c r="H55" s="501"/>
      <c r="I55" s="501"/>
      <c r="J55" s="501"/>
      <c r="K55" s="501"/>
      <c r="L55" s="502"/>
    </row>
    <row r="56" spans="2:12" ht="24.75" customHeight="1" x14ac:dyDescent="0.25">
      <c r="B56" s="713"/>
      <c r="C56" s="713"/>
      <c r="D56" s="713"/>
      <c r="E56" s="713"/>
      <c r="F56" s="713"/>
    </row>
  </sheetData>
  <sheetProtection sheet="1" objects="1" scenarios="1"/>
  <mergeCells count="9">
    <mergeCell ref="B56:F56"/>
    <mergeCell ref="B54:L54"/>
    <mergeCell ref="B55:F55"/>
    <mergeCell ref="G9:H9"/>
    <mergeCell ref="B2:F2"/>
    <mergeCell ref="C4:E4"/>
    <mergeCell ref="G4:G5"/>
    <mergeCell ref="C6:E6"/>
    <mergeCell ref="C8:F8"/>
  </mergeCells>
  <dataValidations count="2">
    <dataValidation type="list" allowBlank="1" showInputMessage="1" showErrorMessage="1" sqref="C6" xr:uid="{00000000-0002-0000-1600-000000000000}">
      <formula1>LocalAuthority</formula1>
    </dataValidation>
    <dataValidation type="list" allowBlank="1" showInputMessage="1" showErrorMessage="1" sqref="C4:E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dimension ref="A1:H6"/>
  <sheetViews>
    <sheetView workbookViewId="0">
      <selection sqref="A1:H6"/>
    </sheetView>
  </sheetViews>
  <sheetFormatPr defaultRowHeight="13.2" x14ac:dyDescent="0.25"/>
  <cols>
    <col min="1" max="2" width="31.33203125" bestFit="1" customWidth="1"/>
    <col min="3" max="3" width="8" bestFit="1" customWidth="1"/>
    <col min="4" max="4" width="15" bestFit="1" customWidth="1"/>
    <col min="5" max="5" width="8.33203125" bestFit="1" customWidth="1"/>
    <col min="6" max="6" width="25.44140625" bestFit="1" customWidth="1"/>
    <col min="7" max="7" width="14.21875" bestFit="1" customWidth="1"/>
    <col min="8" max="8" width="15.109375" bestFit="1" customWidth="1"/>
  </cols>
  <sheetData>
    <row r="1" spans="1:8" x14ac:dyDescent="0.25">
      <c r="A1" t="s">
        <v>4036</v>
      </c>
      <c r="B1" t="s">
        <v>286</v>
      </c>
      <c r="C1" t="s">
        <v>4039</v>
      </c>
      <c r="D1" t="s">
        <v>4040</v>
      </c>
      <c r="E1" t="s">
        <v>4041</v>
      </c>
      <c r="F1" t="s">
        <v>4042</v>
      </c>
      <c r="G1" t="s">
        <v>4043</v>
      </c>
      <c r="H1" t="s">
        <v>4044</v>
      </c>
    </row>
    <row r="2" spans="1:8" x14ac:dyDescent="0.25">
      <c r="A2" s="513" t="s">
        <v>72</v>
      </c>
      <c r="B2" s="513" t="s">
        <v>72</v>
      </c>
      <c r="C2">
        <v>13095</v>
      </c>
      <c r="D2">
        <v>1518</v>
      </c>
      <c r="E2">
        <v>9770</v>
      </c>
      <c r="F2">
        <v>1003</v>
      </c>
      <c r="G2">
        <v>804</v>
      </c>
      <c r="H2">
        <v>0</v>
      </c>
    </row>
    <row r="3" spans="1:8" x14ac:dyDescent="0.25">
      <c r="A3" s="513" t="s">
        <v>77</v>
      </c>
      <c r="B3" s="513" t="s">
        <v>77</v>
      </c>
      <c r="C3">
        <v>78</v>
      </c>
      <c r="D3">
        <v>7</v>
      </c>
      <c r="E3">
        <v>56</v>
      </c>
      <c r="F3">
        <v>11</v>
      </c>
      <c r="G3">
        <v>4</v>
      </c>
      <c r="H3">
        <v>0</v>
      </c>
    </row>
    <row r="4" spans="1:8" x14ac:dyDescent="0.25">
      <c r="A4" s="513" t="s">
        <v>75</v>
      </c>
      <c r="B4" s="513" t="s">
        <v>75</v>
      </c>
      <c r="C4">
        <v>4931</v>
      </c>
      <c r="D4">
        <v>527</v>
      </c>
      <c r="E4">
        <v>3544</v>
      </c>
      <c r="F4">
        <v>417</v>
      </c>
      <c r="G4">
        <v>443</v>
      </c>
      <c r="H4">
        <v>0</v>
      </c>
    </row>
    <row r="5" spans="1:8" x14ac:dyDescent="0.25">
      <c r="A5" s="513" t="s">
        <v>74</v>
      </c>
      <c r="B5" s="513" t="s">
        <v>74</v>
      </c>
      <c r="C5">
        <v>8001</v>
      </c>
      <c r="D5">
        <v>968</v>
      </c>
      <c r="E5">
        <v>6114</v>
      </c>
      <c r="F5">
        <v>566</v>
      </c>
      <c r="G5">
        <v>353</v>
      </c>
      <c r="H5">
        <v>0</v>
      </c>
    </row>
    <row r="6" spans="1:8" x14ac:dyDescent="0.25">
      <c r="A6" s="513" t="s">
        <v>79</v>
      </c>
      <c r="B6" s="513" t="s">
        <v>79</v>
      </c>
      <c r="C6">
        <v>85</v>
      </c>
      <c r="D6">
        <v>16</v>
      </c>
      <c r="E6">
        <v>56</v>
      </c>
      <c r="F6">
        <v>9</v>
      </c>
      <c r="G6">
        <v>4</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B2:L17"/>
  <sheetViews>
    <sheetView showGridLines="0" workbookViewId="0"/>
  </sheetViews>
  <sheetFormatPr defaultRowHeight="13.2" x14ac:dyDescent="0.25"/>
  <cols>
    <col min="1" max="1" width="2.88671875" customWidth="1"/>
    <col min="2" max="2" width="32.5546875" customWidth="1"/>
    <col min="3" max="3" width="10.5546875" customWidth="1"/>
    <col min="4" max="6" width="11.6640625" customWidth="1"/>
    <col min="7" max="7" width="11.88671875" customWidth="1"/>
    <col min="8" max="10" width="11.6640625" customWidth="1"/>
    <col min="11" max="11" width="11.88671875" customWidth="1"/>
    <col min="12" max="12" width="11.6640625" customWidth="1"/>
  </cols>
  <sheetData>
    <row r="2" spans="2:12" ht="33" customHeight="1" x14ac:dyDescent="0.25">
      <c r="B2" s="722" t="s">
        <v>14890</v>
      </c>
      <c r="C2" s="722"/>
      <c r="D2" s="722"/>
      <c r="E2" s="722"/>
      <c r="F2" s="722"/>
      <c r="G2" s="722"/>
      <c r="H2" s="722"/>
      <c r="I2" s="722"/>
      <c r="J2" s="722"/>
      <c r="K2" s="722"/>
      <c r="L2" s="722"/>
    </row>
    <row r="3" spans="2:12" ht="13.95" customHeight="1" x14ac:dyDescent="0.25">
      <c r="B3" s="114" t="str">
        <f>TEXT('Drop down Values'!B3,"dd mmmm yyyy")</f>
        <v>31 March 2021</v>
      </c>
      <c r="C3" s="63"/>
      <c r="D3" s="63"/>
      <c r="E3" s="63"/>
      <c r="F3" s="64"/>
      <c r="G3" s="64"/>
      <c r="H3" s="57"/>
      <c r="I3" s="52"/>
      <c r="J3" s="52"/>
      <c r="K3" s="57"/>
      <c r="L3" s="57"/>
    </row>
    <row r="4" spans="2:12" ht="13.95" customHeight="1" x14ac:dyDescent="0.25">
      <c r="B4" s="114"/>
      <c r="C4" s="63"/>
      <c r="D4" s="63"/>
      <c r="E4" s="63"/>
      <c r="F4" s="64"/>
      <c r="G4" s="64"/>
      <c r="H4" s="57"/>
      <c r="I4" s="52"/>
      <c r="J4" s="52"/>
      <c r="K4" s="57"/>
      <c r="L4" s="57"/>
    </row>
    <row r="5" spans="2:12" ht="13.95" customHeight="1" x14ac:dyDescent="0.25">
      <c r="B5" s="318"/>
      <c r="C5" s="723" t="s">
        <v>4034</v>
      </c>
      <c r="D5" s="723"/>
      <c r="E5" s="723"/>
      <c r="F5" s="723"/>
      <c r="G5" s="723"/>
      <c r="H5" s="724"/>
      <c r="I5" s="725" t="s">
        <v>9814</v>
      </c>
      <c r="J5" s="725"/>
      <c r="K5" s="725"/>
      <c r="L5" s="725"/>
    </row>
    <row r="6" spans="2:12" ht="26.4" customHeight="1" x14ac:dyDescent="0.25">
      <c r="B6" s="404"/>
      <c r="C6" s="726" t="s">
        <v>14891</v>
      </c>
      <c r="D6" s="726"/>
      <c r="E6" s="225" t="s">
        <v>4040</v>
      </c>
      <c r="F6" s="225" t="s">
        <v>4041</v>
      </c>
      <c r="G6" s="207" t="s">
        <v>4042</v>
      </c>
      <c r="H6" s="385" t="s">
        <v>4043</v>
      </c>
      <c r="I6" s="225" t="s">
        <v>4040</v>
      </c>
      <c r="J6" s="225" t="s">
        <v>4041</v>
      </c>
      <c r="K6" s="207" t="s">
        <v>4042</v>
      </c>
      <c r="L6" s="225" t="s">
        <v>4043</v>
      </c>
    </row>
    <row r="7" spans="2:12" ht="24.6" customHeight="1" x14ac:dyDescent="0.25">
      <c r="B7" s="349" t="s">
        <v>72</v>
      </c>
      <c r="C7" s="396"/>
      <c r="D7" s="294">
        <f>IF(ISERROR(VLOOKUP($B7,LeftEYRRegister_insp_only,3,FALSE))=TRUE,0,VLOOKUP($B7,LeftEYRRegister_insp_only,3,FALSE))</f>
        <v>13095</v>
      </c>
      <c r="E7" s="294">
        <f>IF(ISERROR(VLOOKUP($B7,LeftEYRRegister_insp_only,4,FALSE))=TRUE,0,VLOOKUP($B7,LeftEYRRegister_insp_only,4,FALSE))</f>
        <v>1518</v>
      </c>
      <c r="F7" s="294">
        <f>IF(ISERROR(VLOOKUP($B7,LeftEYRRegister_insp_only,5,FALSE))=TRUE,0,VLOOKUP($B7,LeftEYRRegister_insp_only,5,FALSE))</f>
        <v>9770</v>
      </c>
      <c r="G7" s="294">
        <f>IF(ISERROR(VLOOKUP($B7,LeftEYRRegister_insp_only,6,FALSE))=TRUE,0,VLOOKUP($B7,LeftEYRRegister_insp_only,6,FALSE))</f>
        <v>1003</v>
      </c>
      <c r="H7" s="384">
        <f>IF(ISERROR(VLOOKUP($B7,LeftEYRRegister_insp_only,7,FALSE))=TRUE,0,VLOOKUP($B7,LeftEYRRegister_insp_only,7,FALSE))</f>
        <v>804</v>
      </c>
      <c r="I7" s="158">
        <f>IF(ISERROR(100*E7/$D7),"-",100*E7/$D7)</f>
        <v>11.592210767468499</v>
      </c>
      <c r="J7" s="158">
        <f>IF(ISERROR(100*F7/$D7),"-",100*F7/$D7)</f>
        <v>74.608629247804501</v>
      </c>
      <c r="K7" s="158">
        <f>IF(ISERROR(100*G7/$D7),"-",100*G7/$D7)</f>
        <v>7.6594119893088966</v>
      </c>
      <c r="L7" s="158">
        <f>IF(ISERROR(100*H7/$D7),"-",100*H7/$D7)</f>
        <v>6.1397479954180989</v>
      </c>
    </row>
    <row r="8" spans="2:12" ht="12" customHeight="1" x14ac:dyDescent="0.25">
      <c r="B8" s="353" t="s">
        <v>74</v>
      </c>
      <c r="C8" s="219"/>
      <c r="D8" s="213">
        <f>IF(ISERROR(VLOOKUP($B8,LeftEYRRegister_insp_only,3,FALSE))=TRUE,0,VLOOKUP($B8,LeftEYRRegister_insp_only,3,FALSE))</f>
        <v>8001</v>
      </c>
      <c r="E8" s="213">
        <f>IF(ISERROR(VLOOKUP($B8,LeftEYRRegister_insp_only,4,FALSE))=TRUE,0,VLOOKUP($B8,LeftEYRRegister_insp_only,4,FALSE))</f>
        <v>968</v>
      </c>
      <c r="F8" s="213">
        <f>IF(ISERROR(VLOOKUP($B8,LeftEYRRegister_insp_only,5,FALSE))=TRUE,0,VLOOKUP($B8,LeftEYRRegister_insp_only,5,FALSE))</f>
        <v>6114</v>
      </c>
      <c r="G8" s="213">
        <f>IF(ISERROR(VLOOKUP($B8,LeftEYRRegister_insp_only,6,FALSE))=TRUE,0,VLOOKUP($B8,LeftEYRRegister_insp_only,6,FALSE))</f>
        <v>566</v>
      </c>
      <c r="H8" s="397">
        <f>IF(ISERROR(VLOOKUP($B8,LeftEYRRegister_insp_only,7,FALSE))=TRUE,0,VLOOKUP($B8,LeftEYRRegister_insp_only,7,FALSE))</f>
        <v>353</v>
      </c>
      <c r="I8" s="164">
        <f>IF(ISERROR(100*E8/$D8),"-",100*E8/$D8)</f>
        <v>12.098487689038871</v>
      </c>
      <c r="J8" s="164">
        <f t="shared" ref="I8:L10" si="0">IF(ISERROR(100*F8/$D8),"-",100*F8/$D8)</f>
        <v>76.415448068991381</v>
      </c>
      <c r="K8" s="164">
        <f t="shared" si="0"/>
        <v>7.0741157355330584</v>
      </c>
      <c r="L8" s="164">
        <f t="shared" si="0"/>
        <v>4.411948506436695</v>
      </c>
    </row>
    <row r="9" spans="2:12" ht="12" customHeight="1" x14ac:dyDescent="0.25">
      <c r="B9" s="398" t="s">
        <v>75</v>
      </c>
      <c r="C9" s="219"/>
      <c r="D9" s="213">
        <f>IF(ISERROR(VLOOKUP($B9,LeftEYRRegister_insp_only,3,FALSE))=TRUE,0,VLOOKUP($B9,LeftEYRRegister_insp_only,3,FALSE))</f>
        <v>4931</v>
      </c>
      <c r="E9" s="213">
        <f>IF(ISERROR(VLOOKUP($B9,LeftEYRRegister_insp_only,4,FALSE))=TRUE,0,VLOOKUP($B9,LeftEYRRegister_insp_only,4,FALSE))</f>
        <v>527</v>
      </c>
      <c r="F9" s="213">
        <f>IF(ISERROR(VLOOKUP($B9,LeftEYRRegister_insp_only,5,FALSE))=TRUE,0,VLOOKUP($B9,LeftEYRRegister_insp_only,5,FALSE))</f>
        <v>3544</v>
      </c>
      <c r="G9" s="213">
        <f>IF(ISERROR(VLOOKUP($B9,LeftEYRRegister_insp_only,6,FALSE))=TRUE,0,VLOOKUP($B9,LeftEYRRegister_insp_only,6,FALSE))</f>
        <v>417</v>
      </c>
      <c r="H9" s="397">
        <f>IF(ISERROR(VLOOKUP($B9,LeftEYRRegister_insp_only,7,FALSE))=TRUE,0,VLOOKUP($B9,LeftEYRRegister_insp_only,7,FALSE))</f>
        <v>443</v>
      </c>
      <c r="I9" s="164">
        <f t="shared" si="0"/>
        <v>10.68748732508619</v>
      </c>
      <c r="J9" s="164">
        <f t="shared" si="0"/>
        <v>71.87183127154735</v>
      </c>
      <c r="K9" s="164">
        <f t="shared" si="0"/>
        <v>8.4567024944230376</v>
      </c>
      <c r="L9" s="164">
        <f t="shared" si="0"/>
        <v>8.9839789089434188</v>
      </c>
    </row>
    <row r="10" spans="2:12" ht="12.6" customHeight="1" x14ac:dyDescent="0.25">
      <c r="B10" s="398" t="s">
        <v>77</v>
      </c>
      <c r="C10" s="219"/>
      <c r="D10" s="213">
        <f>IF(ISERROR(VLOOKUP($B10,LeftEYRRegister_insp_only,3,FALSE))=TRUE,0,VLOOKUP($B10,LeftEYRRegister_insp_only,3,FALSE))</f>
        <v>78</v>
      </c>
      <c r="E10" s="213">
        <f>IF(ISERROR(VLOOKUP($B10,LeftEYRRegister_insp_only,4,FALSE))=TRUE,0,VLOOKUP($B10,LeftEYRRegister_insp_only,4,FALSE))</f>
        <v>7</v>
      </c>
      <c r="F10" s="213">
        <f>IF(ISERROR(VLOOKUP($B10,LeftEYRRegister_insp_only,5,FALSE))=TRUE,0,VLOOKUP($B10,LeftEYRRegister_insp_only,5,FALSE))</f>
        <v>56</v>
      </c>
      <c r="G10" s="213">
        <f>IF(ISERROR(VLOOKUP($B10,LeftEYRRegister_insp_only,6,FALSE))=TRUE,0,VLOOKUP($B10,LeftEYRRegister_insp_only,6,FALSE))</f>
        <v>11</v>
      </c>
      <c r="H10" s="397">
        <f>IF(ISERROR(VLOOKUP($B10,LeftEYRRegister_insp_only,7,FALSE))=TRUE,0,VLOOKUP($B10,LeftEYRRegister_insp_only,7,FALSE))</f>
        <v>4</v>
      </c>
      <c r="I10" s="164">
        <f t="shared" si="0"/>
        <v>8.9743589743589745</v>
      </c>
      <c r="J10" s="164">
        <f t="shared" si="0"/>
        <v>71.794871794871796</v>
      </c>
      <c r="K10" s="164">
        <f t="shared" si="0"/>
        <v>14.102564102564102</v>
      </c>
      <c r="L10" s="164">
        <f t="shared" si="0"/>
        <v>5.1282051282051286</v>
      </c>
    </row>
    <row r="11" spans="2:12" x14ac:dyDescent="0.25">
      <c r="B11" s="399"/>
      <c r="C11" s="399"/>
      <c r="D11" s="400"/>
      <c r="E11" s="400"/>
      <c r="F11" s="400"/>
      <c r="G11" s="400"/>
      <c r="H11" s="401"/>
      <c r="I11" s="400"/>
      <c r="J11" s="400"/>
      <c r="K11" s="400"/>
      <c r="L11" s="400"/>
    </row>
    <row r="12" spans="2:12" x14ac:dyDescent="0.25">
      <c r="B12" s="361"/>
      <c r="C12" s="361"/>
      <c r="D12" s="241"/>
      <c r="E12" s="241"/>
      <c r="F12" s="402"/>
      <c r="G12" s="241"/>
      <c r="H12" s="402"/>
      <c r="I12" s="402"/>
      <c r="J12" s="402"/>
      <c r="K12" s="402"/>
      <c r="L12" s="628" t="s">
        <v>9815</v>
      </c>
    </row>
    <row r="13" spans="2:12" x14ac:dyDescent="0.25">
      <c r="B13" s="46" t="s">
        <v>3997</v>
      </c>
      <c r="C13" s="142"/>
      <c r="D13" s="142"/>
      <c r="E13" s="142"/>
      <c r="F13" s="142"/>
      <c r="G13" s="142"/>
      <c r="H13" s="142"/>
      <c r="I13" s="142"/>
      <c r="J13" s="142"/>
      <c r="K13" s="142"/>
      <c r="L13" s="142"/>
    </row>
    <row r="14" spans="2:12" x14ac:dyDescent="0.25">
      <c r="B14" s="675" t="s">
        <v>9816</v>
      </c>
      <c r="C14" s="675"/>
      <c r="D14" s="675"/>
      <c r="E14" s="675"/>
      <c r="F14" s="675"/>
      <c r="G14" s="675"/>
      <c r="H14" s="675"/>
      <c r="I14" s="675"/>
      <c r="J14" s="675"/>
      <c r="K14" s="675"/>
      <c r="L14" s="675"/>
    </row>
    <row r="15" spans="2:12" ht="22.2" customHeight="1" x14ac:dyDescent="0.25">
      <c r="B15" s="721" t="s">
        <v>14892</v>
      </c>
      <c r="C15" s="721"/>
      <c r="D15" s="721"/>
      <c r="E15" s="721"/>
      <c r="F15" s="721"/>
      <c r="G15" s="721"/>
      <c r="H15" s="721"/>
      <c r="I15" s="721"/>
      <c r="J15" s="721"/>
      <c r="K15" s="721"/>
      <c r="L15" s="721"/>
    </row>
    <row r="16" spans="2:12" x14ac:dyDescent="0.25">
      <c r="B16" s="403" t="str">
        <f>"4. Data includes "&amp;VLOOKUP("Home childcarer",LeftEYRRegister_insp_only,3,FALSE)&amp;" providers in 'All provision' that are not included in the individual provision types. These providers left the EYR and became home childcarers."</f>
        <v>4. Data includes 85 providers in 'All provision' that are not included in the individual provision types. These providers left the EYR and became home childcarers.</v>
      </c>
      <c r="C16" s="140"/>
      <c r="D16" s="402"/>
      <c r="E16" s="402"/>
      <c r="F16" s="402"/>
      <c r="G16" s="402"/>
      <c r="H16" s="402"/>
      <c r="I16" s="402"/>
      <c r="J16" s="402"/>
      <c r="K16" s="402"/>
      <c r="L16" s="402"/>
    </row>
    <row r="17" spans="2:12" x14ac:dyDescent="0.25">
      <c r="B17" s="140"/>
      <c r="C17" s="140"/>
      <c r="D17" s="402"/>
      <c r="E17" s="402"/>
      <c r="F17" s="402"/>
      <c r="G17" s="402"/>
      <c r="H17" s="402"/>
      <c r="I17" s="402"/>
      <c r="J17" s="402"/>
      <c r="K17" s="402"/>
      <c r="L17" s="402"/>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2:M22"/>
  <sheetViews>
    <sheetView showGridLines="0" workbookViewId="0"/>
  </sheetViews>
  <sheetFormatPr defaultRowHeight="13.2" x14ac:dyDescent="0.25"/>
  <cols>
    <col min="1" max="1" width="3" customWidth="1"/>
    <col min="2" max="2" width="60.5546875" customWidth="1"/>
    <col min="3" max="9" width="11.6640625" customWidth="1"/>
  </cols>
  <sheetData>
    <row r="2" spans="1:13" ht="32.4" customHeight="1" x14ac:dyDescent="0.25">
      <c r="A2" s="315"/>
      <c r="B2" s="699" t="s">
        <v>14893</v>
      </c>
      <c r="C2" s="699"/>
      <c r="D2" s="699"/>
      <c r="E2" s="699"/>
      <c r="F2" s="699"/>
      <c r="G2" s="699"/>
      <c r="H2" s="699"/>
      <c r="I2" s="699"/>
      <c r="J2" s="632"/>
      <c r="K2" s="314"/>
      <c r="L2" s="314"/>
      <c r="M2" s="303"/>
    </row>
    <row r="3" spans="1:13" ht="13.8" x14ac:dyDescent="0.25">
      <c r="A3" s="57"/>
      <c r="B3" s="114" t="str">
        <f>TEXT('Drop down Values'!B3,"dd mmmm yyyy")</f>
        <v>31 March 2021</v>
      </c>
      <c r="C3" s="63"/>
      <c r="D3" s="64"/>
      <c r="E3" s="64"/>
      <c r="F3" s="57"/>
      <c r="G3" s="52"/>
      <c r="H3" s="52"/>
      <c r="I3" s="57"/>
      <c r="J3" s="57"/>
      <c r="K3" s="57"/>
      <c r="L3" s="57"/>
      <c r="M3" s="52"/>
    </row>
    <row r="4" spans="1:13" ht="13.8" x14ac:dyDescent="0.25">
      <c r="A4" s="57"/>
      <c r="B4" s="114"/>
      <c r="C4" s="147"/>
      <c r="D4" s="313"/>
      <c r="E4" s="313"/>
      <c r="F4" s="151"/>
      <c r="G4" s="312"/>
      <c r="H4" s="312"/>
      <c r="I4" s="151"/>
      <c r="J4" s="57"/>
      <c r="K4" s="57"/>
      <c r="L4" s="57"/>
      <c r="M4" s="52"/>
    </row>
    <row r="5" spans="1:13" x14ac:dyDescent="0.25">
      <c r="A5" s="196"/>
      <c r="B5" s="311"/>
      <c r="C5" s="723" t="s">
        <v>4034</v>
      </c>
      <c r="D5" s="723"/>
      <c r="E5" s="723"/>
      <c r="F5" s="724"/>
      <c r="G5" s="720" t="s">
        <v>9814</v>
      </c>
      <c r="H5" s="727"/>
      <c r="I5" s="727"/>
      <c r="J5" s="306"/>
      <c r="K5" s="310"/>
      <c r="L5" s="728"/>
      <c r="M5" s="728"/>
    </row>
    <row r="6" spans="1:13" ht="26.4" x14ac:dyDescent="0.25">
      <c r="A6" s="196"/>
      <c r="B6" s="309"/>
      <c r="C6" s="123" t="s">
        <v>9826</v>
      </c>
      <c r="D6" s="284" t="s">
        <v>4046</v>
      </c>
      <c r="E6" s="307" t="s">
        <v>14894</v>
      </c>
      <c r="F6" s="308" t="s">
        <v>14895</v>
      </c>
      <c r="G6" s="284" t="s">
        <v>4046</v>
      </c>
      <c r="H6" s="307" t="s">
        <v>14894</v>
      </c>
      <c r="I6" s="307" t="s">
        <v>14895</v>
      </c>
      <c r="J6" s="305"/>
      <c r="K6" s="306"/>
      <c r="L6" s="305"/>
      <c r="M6" s="304"/>
    </row>
    <row r="7" spans="1:13" ht="24.6" customHeight="1" x14ac:dyDescent="0.25">
      <c r="A7" s="216"/>
      <c r="B7" s="302" t="s">
        <v>4056</v>
      </c>
      <c r="C7" s="301"/>
      <c r="D7" s="301"/>
      <c r="E7" s="301"/>
      <c r="F7" s="300"/>
      <c r="G7" s="303"/>
      <c r="H7" s="303"/>
      <c r="I7" s="303"/>
      <c r="J7" s="298"/>
      <c r="K7" s="297"/>
      <c r="L7" s="305"/>
      <c r="M7" s="296"/>
    </row>
    <row r="8" spans="1:13" ht="16.2" customHeight="1" x14ac:dyDescent="0.25">
      <c r="A8" s="1"/>
      <c r="B8" s="244" t="s">
        <v>72</v>
      </c>
      <c r="C8" s="294">
        <f>IF(ISERROR(VLOOKUP($B8&amp;"All England"&amp;$B$7,EYR_most_recent_outcomes,11,FALSE))=TRUE,0,VLOOKUP($B8&amp;"All England"&amp;$B$7,EYR_most_recent_outcomes,11,FALSE))</f>
        <v>36301</v>
      </c>
      <c r="D8" s="294">
        <f>IF(ISERROR(VLOOKUP($B8&amp;"All England"&amp;$B$7,EYR_most_recent_outcomes,12,FALSE))=TRUE,0,VLOOKUP($B8&amp;"All England"&amp;$B$7,EYR_most_recent_outcomes,12,FALSE))</f>
        <v>35568</v>
      </c>
      <c r="E8" s="294">
        <f>IF(ISERROR(VLOOKUP($B8&amp;"All England"&amp;$B$7,EYR_most_recent_outcomes,13,FALSE))=TRUE,0,VLOOKUP($B8&amp;"All England"&amp;$B$7,EYR_most_recent_outcomes,13,FALSE))</f>
        <v>692</v>
      </c>
      <c r="F8" s="295">
        <f>IF(ISERROR(VLOOKUP($B8&amp;"All England"&amp;$B$7,EYR_most_recent_outcomes,14,FALSE))=TRUE,0,VLOOKUP($B8&amp;"All England"&amp;$B$7,EYR_most_recent_outcomes,14,FALSE))</f>
        <v>41</v>
      </c>
      <c r="G8" s="294">
        <f t="shared" ref="G8:I11" si="0">IF($C8 &lt;1,"-",D8/$C8*100)</f>
        <v>97.980771879562539</v>
      </c>
      <c r="H8" s="294">
        <f t="shared" si="0"/>
        <v>1.9062835734552765</v>
      </c>
      <c r="I8" s="294">
        <f t="shared" si="0"/>
        <v>0.1129445469821768</v>
      </c>
      <c r="J8" s="279"/>
      <c r="K8" s="279"/>
      <c r="L8" s="305"/>
      <c r="M8" s="285"/>
    </row>
    <row r="9" spans="1:13" ht="13.2" customHeight="1" x14ac:dyDescent="0.25">
      <c r="B9" s="293" t="s">
        <v>74</v>
      </c>
      <c r="C9" s="219">
        <f>IF(ISERROR(VLOOKUP($B9&amp;"All England"&amp;$B$7,EYR_most_recent_outcomes,11,FALSE))=TRUE,0,VLOOKUP($B9&amp;"All England"&amp;$B$7,EYR_most_recent_outcomes,11,FALSE))</f>
        <v>25391</v>
      </c>
      <c r="D9" s="219">
        <f>IF(ISERROR(VLOOKUP($B9&amp;"All England"&amp;$B$7,EYR_most_recent_outcomes,12,FALSE))=TRUE,0,VLOOKUP($B9&amp;"All England"&amp;$B$7,EYR_most_recent_outcomes,12,FALSE))</f>
        <v>24783</v>
      </c>
      <c r="E9" s="219">
        <f>IF(ISERROR(VLOOKUP($B9&amp;"All England"&amp;$B$7,EYR_most_recent_outcomes,13,FALSE))=TRUE,0,VLOOKUP($B9&amp;"All England"&amp;$B$7,EYR_most_recent_outcomes,13,FALSE))</f>
        <v>586</v>
      </c>
      <c r="F9" s="292">
        <f>IF(ISERROR(VLOOKUP($B9&amp;"All England"&amp;$B$7,EYR_most_recent_outcomes,14,FALSE))=TRUE,0,VLOOKUP($B9&amp;"All England"&amp;$B$7,EYR_most_recent_outcomes,14,FALSE))</f>
        <v>22</v>
      </c>
      <c r="G9" s="219">
        <f t="shared" si="0"/>
        <v>97.605450750265845</v>
      </c>
      <c r="H9" s="219">
        <f t="shared" si="0"/>
        <v>2.3079043755661455</v>
      </c>
      <c r="I9" s="219">
        <f t="shared" si="0"/>
        <v>8.6644874168012281E-2</v>
      </c>
      <c r="J9" s="279"/>
      <c r="K9" s="279"/>
      <c r="L9" s="305"/>
      <c r="M9" s="285"/>
    </row>
    <row r="10" spans="1:13" ht="13.2" customHeight="1" x14ac:dyDescent="0.25">
      <c r="B10" s="291" t="s">
        <v>75</v>
      </c>
      <c r="C10" s="219">
        <f>IF(ISERROR(VLOOKUP($B10&amp;"All England"&amp;$B$7,EYR_most_recent_outcomes,11,FALSE))=TRUE,0,VLOOKUP($B10&amp;"All England"&amp;$B$7,EYR_most_recent_outcomes,11,FALSE))</f>
        <v>10794</v>
      </c>
      <c r="D10" s="219">
        <f>IF(ISERROR(VLOOKUP($B10&amp;"All England"&amp;$B$7,EYR_most_recent_outcomes,12,FALSE))=TRUE,0,VLOOKUP($B10&amp;"All England"&amp;$B$7,EYR_most_recent_outcomes,12,FALSE))</f>
        <v>10671</v>
      </c>
      <c r="E10" s="219">
        <f>IF(ISERROR(VLOOKUP($B10&amp;"All England"&amp;$B$7,EYR_most_recent_outcomes,13,FALSE))=TRUE,0,VLOOKUP($B10&amp;"All England"&amp;$B$7,EYR_most_recent_outcomes,13,FALSE))</f>
        <v>105</v>
      </c>
      <c r="F10" s="292">
        <f>IF(ISERROR(VLOOKUP($B10&amp;"All England"&amp;$B$7,EYR_most_recent_outcomes,14,FALSE))=TRUE,0,VLOOKUP($B10&amp;"All England"&amp;$B$7,EYR_most_recent_outcomes,14,FALSE))</f>
        <v>18</v>
      </c>
      <c r="G10" s="219">
        <f t="shared" si="0"/>
        <v>98.860478043357432</v>
      </c>
      <c r="H10" s="219">
        <f t="shared" si="0"/>
        <v>0.97276264591439687</v>
      </c>
      <c r="I10" s="219">
        <f t="shared" si="0"/>
        <v>0.16675931072818231</v>
      </c>
      <c r="J10" s="279"/>
      <c r="K10" s="279"/>
      <c r="L10" s="305"/>
      <c r="M10" s="285"/>
    </row>
    <row r="11" spans="1:13" ht="13.2" customHeight="1" x14ac:dyDescent="0.25">
      <c r="A11" s="181"/>
      <c r="B11" s="291" t="s">
        <v>77</v>
      </c>
      <c r="C11" s="219">
        <f>IF(ISERROR(VLOOKUP($B11&amp;"All England"&amp;$B$7,EYR_most_recent_outcomes,11,FALSE))=TRUE,0,VLOOKUP($B11&amp;"All England"&amp;$B$7,EYR_most_recent_outcomes,11,FALSE))</f>
        <v>116</v>
      </c>
      <c r="D11" s="219">
        <f>IF(ISERROR(VLOOKUP($B11&amp;"All England"&amp;$B$7,EYR_most_recent_outcomes,12,FALSE))=TRUE,0,VLOOKUP($B11&amp;"All England"&amp;$B$7,EYR_most_recent_outcomes,12,FALSE))</f>
        <v>114</v>
      </c>
      <c r="E11" s="219">
        <f>IF(ISERROR(VLOOKUP($B11&amp;"All England"&amp;$B$7,EYR_most_recent_outcomes,13,FALSE))=TRUE,0,VLOOKUP($B11&amp;"All England"&amp;$B$7,EYR_most_recent_outcomes,13,FALSE))</f>
        <v>1</v>
      </c>
      <c r="F11" s="292">
        <f>IF(ISERROR(VLOOKUP($B11&amp;"All England"&amp;$B$7,EYR_most_recent_outcomes,14,FALSE))=TRUE,0,VLOOKUP($B11&amp;"All England"&amp;$B$7,EYR_most_recent_outcomes,14,FALSE))</f>
        <v>1</v>
      </c>
      <c r="G11" s="219">
        <f t="shared" si="0"/>
        <v>98.275862068965509</v>
      </c>
      <c r="H11" s="219">
        <f t="shared" si="0"/>
        <v>0.86206896551724133</v>
      </c>
      <c r="I11" s="219">
        <f t="shared" si="0"/>
        <v>0.86206896551724133</v>
      </c>
      <c r="J11" s="279"/>
      <c r="K11" s="279"/>
      <c r="L11" s="305"/>
      <c r="M11" s="285"/>
    </row>
    <row r="12" spans="1:13" ht="19.95" customHeight="1" x14ac:dyDescent="0.25">
      <c r="A12" s="216"/>
      <c r="B12" s="302" t="s">
        <v>4058</v>
      </c>
      <c r="C12" s="301"/>
      <c r="D12" s="301"/>
      <c r="E12" s="301"/>
      <c r="F12" s="300"/>
      <c r="G12" s="299"/>
      <c r="H12" s="299"/>
      <c r="I12" s="299"/>
      <c r="J12" s="298"/>
      <c r="K12" s="297"/>
      <c r="L12" s="305"/>
      <c r="M12" s="296"/>
    </row>
    <row r="13" spans="1:13" ht="13.2" customHeight="1" x14ac:dyDescent="0.25">
      <c r="A13" s="121"/>
      <c r="B13" s="244" t="s">
        <v>72</v>
      </c>
      <c r="C13" s="294">
        <f>IF(ISERROR(VLOOKUP($B13&amp;"All England"&amp;$B$12,EYR_most_recent_outcomes,11,FALSE))=TRUE,0,VLOOKUP($B13&amp;"All England"&amp;$B$12,EYR_most_recent_outcomes,11,FALSE))</f>
        <v>32736</v>
      </c>
      <c r="D13" s="294">
        <f>IF(ISERROR(VLOOKUP($B13&amp;"All England"&amp;$B$12,EYR_most_recent_outcomes,12,FALSE))=TRUE,0,VLOOKUP($B13&amp;"All England"&amp;$B$12,EYR_most_recent_outcomes,12,FALSE))</f>
        <v>32106</v>
      </c>
      <c r="E13" s="294">
        <f>IF(ISERROR(VLOOKUP($B13&amp;"All England"&amp;$B$12,EYR_most_recent_outcomes,13,FALSE))=TRUE,0,VLOOKUP($B13&amp;"All England"&amp;$B$12,EYR_most_recent_outcomes,13,FALSE))</f>
        <v>587</v>
      </c>
      <c r="F13" s="295">
        <f>IF(ISERROR(VLOOKUP($B13&amp;"All England"&amp;$B$12,EYR_most_recent_outcomes,14,FALSE))=TRUE,0,VLOOKUP($B13&amp;"All England"&amp;$B$12,EYR_most_recent_outcomes,14,FALSE))</f>
        <v>43</v>
      </c>
      <c r="G13" s="294">
        <f t="shared" ref="G13:H16" si="1">IF($C13 &lt;1,"-",D13/$C13*100)</f>
        <v>98.075513196480941</v>
      </c>
      <c r="H13" s="294">
        <f t="shared" si="1"/>
        <v>1.7931329423264908</v>
      </c>
      <c r="I13" s="294">
        <f>IF($C13 &lt;1, "-",F13/$C13*100)</f>
        <v>0.13135386119257086</v>
      </c>
      <c r="J13" s="279"/>
      <c r="K13" s="279"/>
      <c r="L13" s="305"/>
      <c r="M13" s="285"/>
    </row>
    <row r="14" spans="1:13" ht="13.2" customHeight="1" x14ac:dyDescent="0.25">
      <c r="A14" s="1"/>
      <c r="B14" s="293" t="s">
        <v>74</v>
      </c>
      <c r="C14" s="219">
        <f>IF(ISERROR(VLOOKUP($B14&amp;"All England"&amp;$B$12,EYR_most_recent_outcomes,11,FALSE))=TRUE,0,VLOOKUP($B14&amp;"All England"&amp;$B$12,EYR_most_recent_outcomes,11,FALSE))</f>
        <v>23892</v>
      </c>
      <c r="D14" s="219">
        <f>IF(ISERROR(VLOOKUP($B14&amp;"All England"&amp;$B$12,EYR_most_recent_outcomes,12,FALSE))=TRUE,0,VLOOKUP($B14&amp;"All England"&amp;$B$12,EYR_most_recent_outcomes,12,FALSE))</f>
        <v>23356</v>
      </c>
      <c r="E14" s="219">
        <f>IF(ISERROR(VLOOKUP($B14&amp;"All England"&amp;$B$12,EYR_most_recent_outcomes,13,FALSE))=TRUE,0,VLOOKUP($B14&amp;"All England"&amp;$B$12,EYR_most_recent_outcomes,13,FALSE))</f>
        <v>508</v>
      </c>
      <c r="F14" s="292">
        <f>IF(ISERROR(VLOOKUP($B14&amp;"All England"&amp;$B$12,EYR_most_recent_outcomes,14,FALSE))=TRUE,0,VLOOKUP($B14&amp;"All England"&amp;$B$12,EYR_most_recent_outcomes,14,FALSE))</f>
        <v>28</v>
      </c>
      <c r="G14" s="219">
        <f t="shared" si="1"/>
        <v>97.756571237234226</v>
      </c>
      <c r="H14" s="219">
        <f t="shared" si="1"/>
        <v>2.1262347229198055</v>
      </c>
      <c r="I14" s="219">
        <f>IF($C14 &lt;1, "-",F14/$C14*100)</f>
        <v>0.11719403984597354</v>
      </c>
      <c r="J14" s="279"/>
      <c r="K14" s="279"/>
      <c r="L14" s="305"/>
      <c r="M14" s="285"/>
    </row>
    <row r="15" spans="1:13" ht="13.2" customHeight="1" x14ac:dyDescent="0.25">
      <c r="B15" s="291" t="s">
        <v>75</v>
      </c>
      <c r="C15" s="219">
        <f>IF(ISERROR(VLOOKUP($B15&amp;"All England"&amp;$B$12,EYR_most_recent_outcomes,11,FALSE))=TRUE,0,VLOOKUP($B15&amp;"All England"&amp;$B$12,EYR_most_recent_outcomes,11,FALSE))</f>
        <v>8748</v>
      </c>
      <c r="D15" s="219">
        <f>IF(ISERROR(VLOOKUP($B15&amp;"All England"&amp;$B$12,EYR_most_recent_outcomes,12,FALSE))=TRUE,0,VLOOKUP($B15&amp;"All England"&amp;$B$12,EYR_most_recent_outcomes,12,FALSE))</f>
        <v>8656</v>
      </c>
      <c r="E15" s="219">
        <f>IF(ISERROR(VLOOKUP($B15&amp;"All England"&amp;$B$12,EYR_most_recent_outcomes,13,FALSE))=TRUE,0,VLOOKUP($B15&amp;"All England"&amp;$B$12,EYR_most_recent_outcomes,13,FALSE))</f>
        <v>78</v>
      </c>
      <c r="F15" s="290">
        <f>IF(ISERROR(VLOOKUP($B15&amp;"All England"&amp;$B$12,EYR_most_recent_outcomes,14,FALSE))=TRUE,0,VLOOKUP($B15&amp;"All England"&amp;$B$12,EYR_most_recent_outcomes,14,FALSE))</f>
        <v>14</v>
      </c>
      <c r="G15" s="219">
        <f t="shared" si="1"/>
        <v>98.948331047096488</v>
      </c>
      <c r="H15" s="219">
        <f t="shared" si="1"/>
        <v>0.89163237311385457</v>
      </c>
      <c r="I15" s="219">
        <f>IF($C15 &lt;1, "-",F15/$C15*100)</f>
        <v>0.16003657978966621</v>
      </c>
      <c r="J15" s="279"/>
      <c r="K15" s="279"/>
      <c r="L15" s="305"/>
      <c r="M15" s="285"/>
    </row>
    <row r="16" spans="1:13" ht="13.2" customHeight="1" x14ac:dyDescent="0.25">
      <c r="A16" s="121"/>
      <c r="B16" s="291" t="s">
        <v>77</v>
      </c>
      <c r="C16" s="219">
        <f>IF(ISERROR(VLOOKUP($B16&amp;"All England"&amp;$B$12,EYR_most_recent_outcomes,11,FALSE))=TRUE,0,VLOOKUP($B16&amp;"All England"&amp;$B$12,EYR_most_recent_outcomes,11,FALSE))</f>
        <v>96</v>
      </c>
      <c r="D16" s="219">
        <f>IF(ISERROR(VLOOKUP($B16&amp;"All England"&amp;$B$12,EYR_most_recent_outcomes,12,FALSE))=TRUE,0,VLOOKUP($B16&amp;"All England"&amp;$B$12,EYR_most_recent_outcomes,12,FALSE))</f>
        <v>94</v>
      </c>
      <c r="E16" s="219">
        <f>IF(ISERROR(VLOOKUP($B16&amp;"All England"&amp;$B$12,EYR_most_recent_outcomes,13,FALSE))=TRUE,0,VLOOKUP($B16&amp;"All England"&amp;$B$12,EYR_most_recent_outcomes,13,FALSE))</f>
        <v>1</v>
      </c>
      <c r="F16" s="290">
        <f>IF(ISERROR(VLOOKUP($B16&amp;"All England"&amp;$B$12,EYR_most_recent_outcomes,14,FALSE))=TRUE,0,VLOOKUP($B16&amp;"All England"&amp;$B$12,EYR_most_recent_outcomes,14,FALSE))</f>
        <v>1</v>
      </c>
      <c r="G16" s="219">
        <f t="shared" si="1"/>
        <v>97.916666666666657</v>
      </c>
      <c r="H16" s="219">
        <f t="shared" si="1"/>
        <v>1.0416666666666665</v>
      </c>
      <c r="I16" s="219">
        <f>IF($C16 &lt;1, "-",F16/$C16*100)</f>
        <v>1.0416666666666665</v>
      </c>
      <c r="J16" s="279"/>
      <c r="K16" s="279"/>
      <c r="L16" s="305"/>
      <c r="M16" s="285"/>
    </row>
    <row r="17" spans="1:13" ht="13.2" customHeight="1" x14ac:dyDescent="0.25">
      <c r="A17" s="121"/>
      <c r="B17" s="289"/>
      <c r="C17" s="288"/>
      <c r="D17" s="286"/>
      <c r="E17" s="286"/>
      <c r="F17" s="287"/>
      <c r="G17" s="286"/>
      <c r="H17" s="286"/>
      <c r="I17" s="286"/>
      <c r="J17" s="279"/>
      <c r="K17" s="279"/>
      <c r="L17" s="305"/>
      <c r="M17" s="278"/>
    </row>
    <row r="18" spans="1:13" ht="13.2" customHeight="1" x14ac:dyDescent="0.25">
      <c r="A18" s="121"/>
      <c r="B18" s="285"/>
      <c r="C18" s="284"/>
      <c r="D18" s="284"/>
      <c r="E18" s="284"/>
      <c r="F18" s="284"/>
      <c r="G18" s="284"/>
      <c r="H18" s="284"/>
      <c r="I18" s="628" t="s">
        <v>9815</v>
      </c>
      <c r="J18" s="279"/>
      <c r="K18" s="279"/>
      <c r="L18" s="305"/>
      <c r="M18" s="283"/>
    </row>
    <row r="19" spans="1:13" ht="13.2" customHeight="1" x14ac:dyDescent="0.25">
      <c r="A19" s="45"/>
      <c r="B19" s="46" t="s">
        <v>3997</v>
      </c>
      <c r="C19" s="142"/>
      <c r="D19" s="142"/>
      <c r="E19" s="142"/>
      <c r="F19" s="142"/>
      <c r="G19" s="142"/>
      <c r="H19" s="142"/>
      <c r="I19" s="142"/>
      <c r="J19" s="142"/>
      <c r="K19" s="142"/>
      <c r="L19" s="142"/>
      <c r="M19" s="142"/>
    </row>
    <row r="20" spans="1:13" ht="13.2" customHeight="1" x14ac:dyDescent="0.25">
      <c r="A20" s="45"/>
      <c r="B20" s="626" t="s">
        <v>9816</v>
      </c>
      <c r="C20" s="626"/>
      <c r="D20" s="626"/>
      <c r="E20" s="626"/>
      <c r="F20" s="626"/>
      <c r="G20" s="626"/>
      <c r="H20" s="626"/>
      <c r="I20" s="626"/>
      <c r="J20" s="626"/>
      <c r="K20" s="626"/>
      <c r="L20" s="626"/>
      <c r="M20" s="226"/>
    </row>
    <row r="21" spans="1:13" ht="13.2" customHeight="1" x14ac:dyDescent="0.25">
      <c r="A21" s="132"/>
      <c r="B21" s="227" t="s">
        <v>9817</v>
      </c>
      <c r="C21" s="280"/>
      <c r="D21" s="281"/>
      <c r="E21" s="280"/>
      <c r="F21" s="281"/>
      <c r="G21" s="280"/>
      <c r="H21" s="281"/>
      <c r="I21" s="280"/>
      <c r="J21" s="279"/>
      <c r="K21" s="279"/>
      <c r="L21" s="278"/>
      <c r="M21" s="278"/>
    </row>
    <row r="22" spans="1:13" ht="16.2" customHeight="1" x14ac:dyDescent="0.25">
      <c r="A22" s="132"/>
      <c r="B22" s="282"/>
      <c r="C22" s="280"/>
      <c r="D22" s="281"/>
      <c r="E22" s="280"/>
      <c r="F22" s="281"/>
      <c r="G22" s="280"/>
      <c r="H22" s="281"/>
      <c r="I22" s="280"/>
      <c r="J22" s="279"/>
      <c r="K22" s="279"/>
      <c r="L22" s="278"/>
      <c r="M22" s="278"/>
    </row>
  </sheetData>
  <sheetProtection sheet="1" objects="1" scenarios="1"/>
  <mergeCells count="4">
    <mergeCell ref="B2:I2"/>
    <mergeCell ref="C5:F5"/>
    <mergeCell ref="G5:I5"/>
    <mergeCell ref="L5: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1"/>
  <sheetViews>
    <sheetView workbookViewId="0">
      <pane ySplit="1" topLeftCell="A2" activePane="bottomLeft" state="frozen"/>
      <selection pane="bottomLeft"/>
    </sheetView>
  </sheetViews>
  <sheetFormatPr defaultRowHeight="13.2" x14ac:dyDescent="0.25"/>
  <cols>
    <col min="1" max="1" width="44.109375" bestFit="1" customWidth="1"/>
    <col min="2" max="2" width="13.5546875" customWidth="1"/>
    <col min="3" max="3" width="31.33203125" bestFit="1" customWidth="1"/>
    <col min="4" max="4" width="18.109375" bestFit="1" customWidth="1"/>
    <col min="5" max="5" width="8" bestFit="1" customWidth="1"/>
    <col min="6" max="6" width="6.77734375" bestFit="1" customWidth="1"/>
    <col min="7" max="7" width="19.109375" bestFit="1" customWidth="1"/>
    <col min="8" max="8" width="24.5546875" bestFit="1" customWidth="1"/>
    <col min="11" max="12" width="24.5546875" bestFit="1" customWidth="1"/>
  </cols>
  <sheetData>
    <row r="1" spans="1:8" x14ac:dyDescent="0.25">
      <c r="A1" t="s">
        <v>4036</v>
      </c>
      <c r="B1" t="s">
        <v>4038</v>
      </c>
      <c r="C1" t="s">
        <v>286</v>
      </c>
      <c r="D1" t="s">
        <v>14896</v>
      </c>
      <c r="E1" t="s">
        <v>4039</v>
      </c>
      <c r="F1" t="s">
        <v>4046</v>
      </c>
      <c r="G1" t="s">
        <v>4047</v>
      </c>
      <c r="H1" t="s">
        <v>4048</v>
      </c>
    </row>
    <row r="2" spans="1:8" x14ac:dyDescent="0.25">
      <c r="A2" t="s">
        <v>14897</v>
      </c>
      <c r="B2" t="s">
        <v>14896</v>
      </c>
      <c r="C2" t="s">
        <v>72</v>
      </c>
      <c r="D2">
        <v>15296</v>
      </c>
      <c r="E2">
        <v>0</v>
      </c>
      <c r="F2">
        <v>0</v>
      </c>
      <c r="G2">
        <v>0</v>
      </c>
      <c r="H2">
        <v>0</v>
      </c>
    </row>
    <row r="3" spans="1:8" x14ac:dyDescent="0.25">
      <c r="A3" t="s">
        <v>14898</v>
      </c>
      <c r="B3" t="s">
        <v>14899</v>
      </c>
      <c r="C3" t="s">
        <v>72</v>
      </c>
      <c r="D3">
        <v>0</v>
      </c>
      <c r="E3">
        <v>5411</v>
      </c>
      <c r="F3">
        <v>4770</v>
      </c>
      <c r="G3">
        <v>639</v>
      </c>
      <c r="H3">
        <v>2</v>
      </c>
    </row>
    <row r="4" spans="1:8" x14ac:dyDescent="0.25">
      <c r="A4" t="s">
        <v>14900</v>
      </c>
      <c r="B4" t="s">
        <v>14896</v>
      </c>
      <c r="C4" t="s">
        <v>77</v>
      </c>
      <c r="D4">
        <v>5</v>
      </c>
      <c r="E4">
        <v>0</v>
      </c>
      <c r="F4">
        <v>0</v>
      </c>
      <c r="G4">
        <v>0</v>
      </c>
      <c r="H4">
        <v>0</v>
      </c>
    </row>
    <row r="5" spans="1:8" x14ac:dyDescent="0.25">
      <c r="A5" t="s">
        <v>15772</v>
      </c>
      <c r="B5" t="s">
        <v>14899</v>
      </c>
      <c r="C5" t="s">
        <v>77</v>
      </c>
      <c r="D5">
        <v>0</v>
      </c>
      <c r="E5">
        <v>1</v>
      </c>
      <c r="F5">
        <v>1</v>
      </c>
      <c r="G5">
        <v>0</v>
      </c>
      <c r="H5">
        <v>0</v>
      </c>
    </row>
    <row r="6" spans="1:8" x14ac:dyDescent="0.25">
      <c r="A6" t="s">
        <v>14901</v>
      </c>
      <c r="B6" t="s">
        <v>14896</v>
      </c>
      <c r="C6" t="s">
        <v>75</v>
      </c>
      <c r="D6">
        <v>3660</v>
      </c>
      <c r="E6">
        <v>0</v>
      </c>
      <c r="F6">
        <v>0</v>
      </c>
      <c r="G6">
        <v>0</v>
      </c>
      <c r="H6">
        <v>0</v>
      </c>
    </row>
    <row r="7" spans="1:8" x14ac:dyDescent="0.25">
      <c r="A7" t="s">
        <v>14902</v>
      </c>
      <c r="B7" t="s">
        <v>14899</v>
      </c>
      <c r="C7" t="s">
        <v>75</v>
      </c>
      <c r="D7">
        <v>0</v>
      </c>
      <c r="E7">
        <v>1553</v>
      </c>
      <c r="F7">
        <v>1395</v>
      </c>
      <c r="G7">
        <v>158</v>
      </c>
      <c r="H7">
        <v>0</v>
      </c>
    </row>
    <row r="8" spans="1:8" x14ac:dyDescent="0.25">
      <c r="A8" t="s">
        <v>14903</v>
      </c>
      <c r="B8" t="s">
        <v>14896</v>
      </c>
      <c r="C8" t="s">
        <v>74</v>
      </c>
      <c r="D8">
        <v>1783</v>
      </c>
      <c r="E8">
        <v>0</v>
      </c>
      <c r="F8">
        <v>0</v>
      </c>
      <c r="G8">
        <v>0</v>
      </c>
      <c r="H8">
        <v>0</v>
      </c>
    </row>
    <row r="9" spans="1:8" x14ac:dyDescent="0.25">
      <c r="A9" t="s">
        <v>14904</v>
      </c>
      <c r="B9" t="s">
        <v>14899</v>
      </c>
      <c r="C9" t="s">
        <v>74</v>
      </c>
      <c r="D9">
        <v>0</v>
      </c>
      <c r="E9">
        <v>692</v>
      </c>
      <c r="F9">
        <v>574</v>
      </c>
      <c r="G9">
        <v>116</v>
      </c>
      <c r="H9">
        <v>2</v>
      </c>
    </row>
    <row r="10" spans="1:8" x14ac:dyDescent="0.25">
      <c r="A10" t="s">
        <v>14905</v>
      </c>
      <c r="B10" t="s">
        <v>14896</v>
      </c>
      <c r="C10" t="s">
        <v>79</v>
      </c>
      <c r="D10">
        <v>9848</v>
      </c>
      <c r="E10">
        <v>0</v>
      </c>
      <c r="F10">
        <v>0</v>
      </c>
      <c r="G10">
        <v>0</v>
      </c>
      <c r="H10">
        <v>0</v>
      </c>
    </row>
    <row r="11" spans="1:8" x14ac:dyDescent="0.25">
      <c r="A11" t="s">
        <v>14906</v>
      </c>
      <c r="B11" t="s">
        <v>14899</v>
      </c>
      <c r="C11" t="s">
        <v>79</v>
      </c>
      <c r="D11">
        <v>0</v>
      </c>
      <c r="E11">
        <v>3165</v>
      </c>
      <c r="F11">
        <v>2800</v>
      </c>
      <c r="G11">
        <v>365</v>
      </c>
      <c r="H11">
        <v>0</v>
      </c>
    </row>
  </sheetData>
  <sheetProtection sheet="1" objects="1" scenarios="1"/>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B2:L19"/>
  <sheetViews>
    <sheetView showGridLines="0" workbookViewId="0"/>
  </sheetViews>
  <sheetFormatPr defaultRowHeight="13.2" x14ac:dyDescent="0.25"/>
  <cols>
    <col min="1" max="1" width="3" customWidth="1"/>
    <col min="2" max="2" width="42.88671875" customWidth="1"/>
    <col min="3" max="10" width="11.6640625" customWidth="1"/>
  </cols>
  <sheetData>
    <row r="2" spans="2:12" ht="33" customHeight="1" x14ac:dyDescent="0.25">
      <c r="B2" s="699" t="s">
        <v>14907</v>
      </c>
      <c r="C2" s="699"/>
      <c r="D2" s="699"/>
      <c r="E2" s="699"/>
      <c r="F2" s="699"/>
      <c r="G2" s="699"/>
      <c r="H2" s="699"/>
      <c r="I2" s="699"/>
      <c r="J2" s="699"/>
      <c r="K2" s="394"/>
      <c r="L2" s="394"/>
    </row>
    <row r="3" spans="2:12" ht="13.95" customHeight="1" x14ac:dyDescent="0.25">
      <c r="B3" s="114" t="str">
        <f>TEXT('Drop down Values'!B3,"dd mmmm yyyy")</f>
        <v>31 March 2021</v>
      </c>
      <c r="C3" s="63"/>
      <c r="D3" s="63"/>
      <c r="E3" s="63"/>
      <c r="F3" s="64"/>
      <c r="G3" s="64"/>
      <c r="H3" s="57"/>
      <c r="I3" s="52"/>
      <c r="J3" s="52"/>
      <c r="K3" s="57"/>
      <c r="L3" s="57"/>
    </row>
    <row r="4" spans="2:12" ht="13.95" customHeight="1" x14ac:dyDescent="0.25">
      <c r="B4" s="114"/>
      <c r="C4" s="147"/>
      <c r="D4" s="147"/>
      <c r="E4" s="147"/>
      <c r="F4" s="313"/>
      <c r="G4" s="313"/>
      <c r="H4" s="151"/>
      <c r="I4" s="312"/>
      <c r="J4" s="312"/>
      <c r="K4" s="57"/>
      <c r="L4" s="57"/>
    </row>
    <row r="5" spans="2:12" x14ac:dyDescent="0.25">
      <c r="B5" s="425"/>
      <c r="C5" s="720" t="s">
        <v>4034</v>
      </c>
      <c r="D5" s="720"/>
      <c r="E5" s="720"/>
      <c r="F5" s="720"/>
      <c r="G5" s="729"/>
      <c r="H5" s="720" t="s">
        <v>9814</v>
      </c>
      <c r="I5" s="720"/>
      <c r="J5" s="720"/>
      <c r="K5" s="422"/>
      <c r="L5" s="422"/>
    </row>
    <row r="6" spans="2:12" ht="26.4" customHeight="1" x14ac:dyDescent="0.25">
      <c r="B6" s="425"/>
      <c r="C6" s="123" t="s">
        <v>14908</v>
      </c>
      <c r="D6" s="123" t="s">
        <v>9826</v>
      </c>
      <c r="E6" s="284" t="s">
        <v>4046</v>
      </c>
      <c r="F6" s="307" t="s">
        <v>14894</v>
      </c>
      <c r="G6" s="423" t="s">
        <v>14895</v>
      </c>
      <c r="H6" s="284" t="s">
        <v>4046</v>
      </c>
      <c r="I6" s="307" t="s">
        <v>14894</v>
      </c>
      <c r="J6" s="307" t="s">
        <v>14895</v>
      </c>
      <c r="K6" s="424"/>
      <c r="L6" s="173"/>
    </row>
    <row r="7" spans="2:12" ht="25.2" customHeight="1" x14ac:dyDescent="0.25">
      <c r="B7" s="425" t="s">
        <v>72</v>
      </c>
      <c r="C7" s="158">
        <f>IF(ISERROR(VLOOKUP($B7&amp;"No of Providers",CR_Most_recent_outcome,4,FALSE))=TRUE,0,VLOOKUP($B7&amp;"No of Providers",CR_Most_recent_outcome,4,FALSE))</f>
        <v>15296</v>
      </c>
      <c r="D7" s="158">
        <f>IF(ISERROR(VLOOKUP($B7&amp;"Outcome",CR_Most_recent_outcome,5,FALSE))=TRUE,0,VLOOKUP($B7&amp;"Outcome",CR_Most_recent_outcome,5,FALSE))</f>
        <v>5411</v>
      </c>
      <c r="E7" s="158">
        <f>IF(ISERROR(VLOOKUP($B7&amp;"Outcome",CR_Most_recent_outcome,6,FALSE))=TRUE,0,VLOOKUP($B7&amp;"Outcome",CR_Most_recent_outcome,6,FALSE))</f>
        <v>4770</v>
      </c>
      <c r="F7" s="158">
        <f>IF(ISERROR(VLOOKUP($B7&amp;"Outcome",CR_Most_recent_outcome,7,FALSE))=TRUE,0,VLOOKUP($B7&amp;"Outcome",CR_Most_recent_outcome,7,FALSE))</f>
        <v>639</v>
      </c>
      <c r="G7" s="264">
        <f>IF(ISERROR(VLOOKUP($B7&amp;"Outcome",CR_Most_recent_outcome,8,FALSE))=TRUE,0,VLOOKUP($B7&amp;"Outcome",CR_Most_recent_outcome,8,FALSE))</f>
        <v>2</v>
      </c>
      <c r="H7" s="158">
        <f t="shared" ref="H7" si="0">IF($D7 &lt;1, 0,E7/$D7*100)</f>
        <v>88.153760857512481</v>
      </c>
      <c r="I7" s="158">
        <f t="shared" ref="I7" si="1">IF($D7 &lt;1, 0,F7/$D7*100)</f>
        <v>11.809277397893181</v>
      </c>
      <c r="J7" s="158">
        <f>IF($D7 &lt;1,0,G7/$D7*100)</f>
        <v>3.6961744594344856E-2</v>
      </c>
      <c r="K7" s="164"/>
      <c r="L7" s="249"/>
    </row>
    <row r="8" spans="2:12" x14ac:dyDescent="0.25">
      <c r="B8" s="353" t="s">
        <v>74</v>
      </c>
      <c r="C8" s="164">
        <f>IF(ISERROR(VLOOKUP($B8&amp;"No of Providers",CR_Most_recent_outcome,4,FALSE))=TRUE,0,VLOOKUP($B8&amp;"No of Providers",CR_Most_recent_outcome,4,FALSE))</f>
        <v>1783</v>
      </c>
      <c r="D8" s="164">
        <f>IF(ISERROR(VLOOKUP($B8&amp;"Outcome",CR_Most_recent_outcome,5,FALSE))=TRUE,0,VLOOKUP($B8&amp;"Outcome",CR_Most_recent_outcome,5,FALSE))</f>
        <v>692</v>
      </c>
      <c r="E8" s="164">
        <f>IF(ISERROR(VLOOKUP($B8&amp;"Outcome",CR_Most_recent_outcome,6,FALSE))=TRUE,0,VLOOKUP($B8&amp;"Outcome",CR_Most_recent_outcome,6,FALSE))</f>
        <v>574</v>
      </c>
      <c r="F8" s="164">
        <f>IF(ISERROR(VLOOKUP($B8&amp;"Outcome",CR_Most_recent_outcome,7,FALSE))=TRUE,0,VLOOKUP($B8&amp;"Outcome",CR_Most_recent_outcome,7,FALSE))</f>
        <v>116</v>
      </c>
      <c r="G8" s="270">
        <f>IF(ISERROR(VLOOKUP($B8&amp;"Outcome",CR_Most_recent_outcome,8,FALSE))=TRUE,0,VLOOKUP($B8&amp;"Outcome",CR_Most_recent_outcome,8,FALSE))</f>
        <v>2</v>
      </c>
      <c r="H8" s="164">
        <f t="shared" ref="H8:I11" si="2">IF($D8 &lt;1, 0,E8/$D8*100)</f>
        <v>82.947976878612721</v>
      </c>
      <c r="I8" s="164">
        <f t="shared" si="2"/>
        <v>16.76300578034682</v>
      </c>
      <c r="J8" s="164">
        <f>IF($D8 &lt;1,0,G8/$D8*100)</f>
        <v>0.28901734104046239</v>
      </c>
      <c r="K8" s="164"/>
      <c r="L8" s="249"/>
    </row>
    <row r="9" spans="2:12" x14ac:dyDescent="0.25">
      <c r="B9" s="356" t="s">
        <v>75</v>
      </c>
      <c r="C9" s="164">
        <f>IF(ISERROR(VLOOKUP($B9&amp;"No of Providers",CR_Most_recent_outcome,4,FALSE))=TRUE,0,VLOOKUP($B9&amp;"No of Providers",CR_Most_recent_outcome,4,FALSE))</f>
        <v>3660</v>
      </c>
      <c r="D9" s="164">
        <f>IF(ISERROR(VLOOKUP($B9&amp;"Outcome",CR_Most_recent_outcome,5,FALSE))=TRUE,0,VLOOKUP($B9&amp;"Outcome",CR_Most_recent_outcome,5,FALSE))</f>
        <v>1553</v>
      </c>
      <c r="E9" s="164">
        <f>IF(ISERROR(VLOOKUP($B9&amp;"Outcome",CR_Most_recent_outcome,6,FALSE))=TRUE,0,VLOOKUP($B9&amp;"Outcome",CR_Most_recent_outcome,6,FALSE))</f>
        <v>1395</v>
      </c>
      <c r="F9" s="164">
        <f>IF(ISERROR(VLOOKUP($B9&amp;"Outcome",CR_Most_recent_outcome,7,FALSE))=TRUE,0,VLOOKUP($B9&amp;"Outcome",CR_Most_recent_outcome,7,FALSE))</f>
        <v>158</v>
      </c>
      <c r="G9" s="270">
        <f>IF(ISERROR(VLOOKUP($B9&amp;"Outcome",CR_Most_recent_outcome,8,FALSE))=TRUE,0,VLOOKUP($B9&amp;"Outcome",CR_Most_recent_outcome,8,FALSE))</f>
        <v>0</v>
      </c>
      <c r="H9" s="164">
        <f t="shared" si="2"/>
        <v>89.826142949130713</v>
      </c>
      <c r="I9" s="164">
        <f t="shared" si="2"/>
        <v>10.173857050869286</v>
      </c>
      <c r="J9" s="164">
        <f>IF($D9 &lt;1,0,G9/$D9*100)</f>
        <v>0</v>
      </c>
      <c r="K9" s="164"/>
      <c r="L9" s="249"/>
    </row>
    <row r="10" spans="2:12" x14ac:dyDescent="0.25">
      <c r="B10" s="356" t="s">
        <v>77</v>
      </c>
      <c r="C10" s="164">
        <f>IF(ISERROR(VLOOKUP($B10&amp;"No of Providers",CR_Most_recent_outcome,4,FALSE))=TRUE,0,VLOOKUP($B10&amp;"No of Providers",CR_Most_recent_outcome,4,FALSE))</f>
        <v>5</v>
      </c>
      <c r="D10" s="164">
        <f>IF(ISERROR(VLOOKUP($B10&amp;"Outcome",CR_Most_recent_outcome,5,FALSE))=TRUE,0,VLOOKUP($B10&amp;"Outcome",CR_Most_recent_outcome,5,FALSE))</f>
        <v>1</v>
      </c>
      <c r="E10" s="164">
        <f>IF(ISERROR(VLOOKUP($B10&amp;"Outcome",CR_Most_recent_outcome,6,FALSE))=TRUE,0,VLOOKUP($B10&amp;"Outcome",CR_Most_recent_outcome,6,FALSE))</f>
        <v>1</v>
      </c>
      <c r="F10" s="164">
        <f>IF(ISERROR(VLOOKUP($B10&amp;"Outcome",CR_Most_recent_outcome,7,FALSE))=TRUE,0,VLOOKUP($B10&amp;"Outcome",CR_Most_recent_outcome,7,FALSE))</f>
        <v>0</v>
      </c>
      <c r="G10" s="270">
        <f>IF(ISERROR(VLOOKUP($B10&amp;"Outcome",CR_Most_recent_outcome,8,FALSE))=TRUE,0,VLOOKUP($B10&amp;"Outcome",CR_Most_recent_outcome,8,FALSE))</f>
        <v>0</v>
      </c>
      <c r="H10" s="164">
        <f>IF($D10 &lt;1, "-",E10/$D10*100)</f>
        <v>100</v>
      </c>
      <c r="I10" s="164">
        <f t="shared" ref="I10:J10" si="3">IF($D10 &lt;1, "-",F10/$D10*100)</f>
        <v>0</v>
      </c>
      <c r="J10" s="164">
        <f t="shared" si="3"/>
        <v>0</v>
      </c>
      <c r="K10" s="164"/>
      <c r="L10" s="249"/>
    </row>
    <row r="11" spans="2:12" x14ac:dyDescent="0.25">
      <c r="B11" s="356" t="s">
        <v>79</v>
      </c>
      <c r="C11" s="164">
        <f>IF(ISERROR(VLOOKUP($B11&amp;"No of Providers",CR_Most_recent_outcome,4,FALSE))=TRUE,0,VLOOKUP($B11&amp;"No of Providers",CR_Most_recent_outcome,4,FALSE))</f>
        <v>9848</v>
      </c>
      <c r="D11" s="164">
        <f>IF(ISERROR(VLOOKUP($B11&amp;"Outcome",CR_Most_recent_outcome,5,FALSE))=TRUE,0,VLOOKUP($B11&amp;"Outcome",CR_Most_recent_outcome,5,FALSE))</f>
        <v>3165</v>
      </c>
      <c r="E11" s="164">
        <f>IF(ISERROR(VLOOKUP($B11&amp;"Outcome",CR_Most_recent_outcome,6,FALSE))=TRUE,0,VLOOKUP($B11&amp;"Outcome",CR_Most_recent_outcome,6,FALSE))</f>
        <v>2800</v>
      </c>
      <c r="F11" s="164">
        <f>IF(ISERROR(VLOOKUP($B11&amp;"Outcome",CR_Most_recent_outcome,7,FALSE))=TRUE,0,VLOOKUP($B11&amp;"Outcome",CR_Most_recent_outcome,7,FALSE))</f>
        <v>365</v>
      </c>
      <c r="G11" s="270">
        <f>IF(ISERROR(VLOOKUP($B11&amp;"Outcome",CR_Most_recent_outcome,8,FALSE))=TRUE,0,VLOOKUP($B11&amp;"Outcome",CR_Most_recent_outcome,8,FALSE))</f>
        <v>0</v>
      </c>
      <c r="H11" s="164">
        <f t="shared" si="2"/>
        <v>88.467614533965246</v>
      </c>
      <c r="I11" s="164">
        <f t="shared" si="2"/>
        <v>11.532385466034755</v>
      </c>
      <c r="J11" s="164">
        <f>IF($D11 &lt;1,0,G11/$D11*100)</f>
        <v>0</v>
      </c>
      <c r="K11" s="164"/>
      <c r="L11" s="249"/>
    </row>
    <row r="12" spans="2:12" x14ac:dyDescent="0.25">
      <c r="B12" s="357"/>
      <c r="C12" s="357"/>
      <c r="D12" s="358"/>
      <c r="E12" s="358"/>
      <c r="F12" s="358"/>
      <c r="G12" s="426"/>
      <c r="H12" s="358"/>
      <c r="I12" s="360"/>
      <c r="J12" s="222"/>
      <c r="K12" s="348"/>
      <c r="L12" s="348"/>
    </row>
    <row r="13" spans="2:12" x14ac:dyDescent="0.25">
      <c r="B13" s="361"/>
      <c r="C13" s="361"/>
      <c r="D13" s="362"/>
      <c r="E13" s="362"/>
      <c r="F13" s="362"/>
      <c r="G13" s="362"/>
      <c r="H13" s="362"/>
      <c r="I13" s="140"/>
      <c r="J13" s="628" t="s">
        <v>9815</v>
      </c>
      <c r="K13" s="348"/>
      <c r="L13" s="348"/>
    </row>
    <row r="14" spans="2:12" x14ac:dyDescent="0.25">
      <c r="B14" s="46" t="s">
        <v>3997</v>
      </c>
      <c r="C14" s="142"/>
      <c r="D14" s="142"/>
      <c r="E14" s="142"/>
      <c r="F14" s="142"/>
      <c r="G14" s="142"/>
      <c r="H14" s="142"/>
      <c r="I14" s="142"/>
      <c r="J14" s="142"/>
      <c r="K14" s="142"/>
      <c r="L14" s="142"/>
    </row>
    <row r="15" spans="2:12" x14ac:dyDescent="0.25">
      <c r="B15" s="675" t="s">
        <v>9820</v>
      </c>
      <c r="C15" s="675"/>
      <c r="D15" s="675"/>
      <c r="E15" s="675"/>
      <c r="F15" s="675"/>
      <c r="G15" s="675"/>
      <c r="H15" s="675"/>
      <c r="I15" s="675"/>
      <c r="J15" s="675"/>
      <c r="K15" s="675"/>
      <c r="L15" s="675"/>
    </row>
    <row r="16" spans="2:12" x14ac:dyDescent="0.25">
      <c r="B16" s="427" t="s">
        <v>14909</v>
      </c>
      <c r="C16" s="428"/>
      <c r="D16" s="429"/>
      <c r="E16" s="430"/>
      <c r="F16" s="430"/>
      <c r="G16" s="430"/>
      <c r="H16" s="431"/>
      <c r="I16" s="428"/>
      <c r="J16" s="428"/>
      <c r="K16" s="429"/>
      <c r="L16" s="429"/>
    </row>
    <row r="17" spans="2:12" x14ac:dyDescent="0.25">
      <c r="B17" s="432"/>
      <c r="C17" s="432"/>
      <c r="D17" s="335"/>
      <c r="E17" s="336"/>
      <c r="F17" s="430"/>
      <c r="G17" s="336"/>
      <c r="H17" s="430"/>
      <c r="I17" s="336"/>
      <c r="J17" s="430"/>
      <c r="K17" s="428"/>
      <c r="L17" s="428"/>
    </row>
    <row r="18" spans="2:12" x14ac:dyDescent="0.25">
      <c r="B18" s="433"/>
      <c r="C18" s="432"/>
      <c r="D18" s="335"/>
      <c r="E18" s="336"/>
      <c r="F18" s="430"/>
      <c r="G18" s="336"/>
      <c r="H18" s="430"/>
      <c r="I18" s="336"/>
      <c r="J18" s="430"/>
      <c r="K18" s="428"/>
      <c r="L18" s="428"/>
    </row>
    <row r="19" spans="2:12" x14ac:dyDescent="0.25">
      <c r="B19" s="282"/>
      <c r="C19" s="282"/>
      <c r="D19" s="335"/>
      <c r="E19" s="336"/>
      <c r="F19" s="430"/>
      <c r="G19" s="336"/>
      <c r="H19" s="430"/>
      <c r="I19" s="336"/>
      <c r="J19" s="430"/>
      <c r="K19" s="428"/>
      <c r="L19" s="428"/>
    </row>
  </sheetData>
  <sheetProtection sheet="1" objects="1" scenarios="1"/>
  <mergeCells count="4">
    <mergeCell ref="B2:J2"/>
    <mergeCell ref="C5:G5"/>
    <mergeCell ref="H5:J5"/>
    <mergeCell ref="B15:L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2:N52"/>
  <sheetViews>
    <sheetView showGridLines="0" workbookViewId="0"/>
  </sheetViews>
  <sheetFormatPr defaultRowHeight="13.2" x14ac:dyDescent="0.25"/>
  <cols>
    <col min="1" max="1" width="3.109375" customWidth="1"/>
    <col min="2" max="2" width="36.44140625" customWidth="1"/>
    <col min="3" max="10" width="11.6640625" customWidth="1"/>
    <col min="11" max="11" width="4" customWidth="1"/>
  </cols>
  <sheetData>
    <row r="2" spans="1:14" ht="33.6" customHeight="1" x14ac:dyDescent="0.25">
      <c r="B2" s="731" t="s">
        <v>14910</v>
      </c>
      <c r="C2" s="731"/>
      <c r="D2" s="731"/>
      <c r="E2" s="731"/>
      <c r="F2" s="731"/>
      <c r="G2" s="731"/>
      <c r="H2" s="731"/>
      <c r="I2" s="731"/>
      <c r="J2" s="731"/>
      <c r="K2" s="394"/>
      <c r="L2" s="394"/>
    </row>
    <row r="3" spans="1:14" ht="23.4" customHeight="1" x14ac:dyDescent="0.25">
      <c r="B3" s="114" t="str">
        <f>TEXT('Drop down Values'!B3,"dd mmmm yyyy")</f>
        <v>31 March 2021</v>
      </c>
      <c r="C3" s="63"/>
      <c r="D3" s="63"/>
      <c r="E3" s="64"/>
      <c r="F3" s="64"/>
      <c r="I3" s="52"/>
      <c r="N3" s="52"/>
    </row>
    <row r="4" spans="1:14" x14ac:dyDescent="0.25">
      <c r="A4" s="196"/>
      <c r="B4" s="140"/>
      <c r="C4" s="145"/>
      <c r="D4" s="366"/>
      <c r="E4" s="366"/>
      <c r="F4" s="366"/>
      <c r="G4" s="366"/>
      <c r="H4" s="366"/>
      <c r="I4" s="366"/>
      <c r="J4" s="366"/>
      <c r="K4" s="225"/>
      <c r="L4" s="366"/>
      <c r="M4" s="145"/>
      <c r="N4" s="386"/>
    </row>
    <row r="5" spans="1:14" x14ac:dyDescent="0.25">
      <c r="A5" s="196"/>
      <c r="B5" s="145"/>
      <c r="C5" s="145"/>
      <c r="D5" s="366"/>
      <c r="E5" s="366"/>
      <c r="F5" s="366"/>
      <c r="G5" s="366"/>
      <c r="H5" s="366"/>
      <c r="I5" s="366"/>
      <c r="J5" s="366"/>
      <c r="K5" s="366"/>
      <c r="L5" s="366"/>
      <c r="M5" s="145"/>
      <c r="N5" s="386"/>
    </row>
    <row r="6" spans="1:14" x14ac:dyDescent="0.25">
      <c r="B6" s="145"/>
      <c r="C6" s="145"/>
      <c r="D6" s="366"/>
      <c r="E6" s="366"/>
      <c r="F6" s="366"/>
      <c r="G6" s="366"/>
      <c r="H6" s="366"/>
      <c r="I6" s="366"/>
      <c r="J6" s="366"/>
      <c r="K6" s="366"/>
      <c r="L6" s="366"/>
      <c r="M6" s="145"/>
      <c r="N6" s="386"/>
    </row>
    <row r="7" spans="1:14" x14ac:dyDescent="0.25">
      <c r="B7" s="145"/>
      <c r="C7" s="145"/>
      <c r="D7" s="366"/>
      <c r="E7" s="366"/>
      <c r="F7" s="366"/>
      <c r="G7" s="366"/>
      <c r="H7" s="366"/>
      <c r="I7" s="366"/>
      <c r="J7" s="366"/>
      <c r="K7" s="366"/>
      <c r="L7" s="366"/>
      <c r="M7" s="145"/>
      <c r="N7" s="386"/>
    </row>
    <row r="8" spans="1:14" x14ac:dyDescent="0.25">
      <c r="B8" s="145"/>
      <c r="C8" s="145"/>
      <c r="D8" s="366"/>
      <c r="E8" s="366"/>
      <c r="F8" s="366"/>
      <c r="G8" s="366"/>
      <c r="H8" s="366"/>
      <c r="I8" s="366"/>
      <c r="J8" s="366"/>
      <c r="K8" s="366"/>
      <c r="L8" s="366"/>
      <c r="M8" s="145"/>
      <c r="N8" s="386"/>
    </row>
    <row r="9" spans="1:14" x14ac:dyDescent="0.25">
      <c r="A9" s="181"/>
      <c r="B9" s="145"/>
      <c r="C9" s="145"/>
      <c r="D9" s="366"/>
      <c r="E9" s="366"/>
      <c r="F9" s="366"/>
      <c r="G9" s="366"/>
      <c r="H9" s="366"/>
      <c r="I9" s="366"/>
      <c r="J9" s="366"/>
      <c r="K9" s="366"/>
      <c r="L9" s="366"/>
      <c r="M9" s="145"/>
      <c r="N9" s="386"/>
    </row>
    <row r="10" spans="1:14" x14ac:dyDescent="0.25">
      <c r="A10" s="1"/>
      <c r="B10" s="145"/>
      <c r="C10" s="145"/>
      <c r="D10" s="366"/>
      <c r="E10" s="366"/>
      <c r="F10" s="366"/>
      <c r="G10" s="366"/>
      <c r="H10" s="366"/>
      <c r="I10" s="366"/>
      <c r="J10" s="366"/>
      <c r="K10" s="366"/>
      <c r="L10" s="366"/>
      <c r="M10" s="145"/>
      <c r="N10" s="386"/>
    </row>
    <row r="11" spans="1:14" x14ac:dyDescent="0.25">
      <c r="A11" s="1"/>
      <c r="B11" s="145"/>
      <c r="C11" s="145"/>
      <c r="D11" s="366"/>
      <c r="E11" s="366"/>
      <c r="F11" s="366"/>
      <c r="G11" s="366"/>
      <c r="H11" s="366"/>
      <c r="I11" s="366"/>
      <c r="J11" s="366"/>
      <c r="K11" s="366"/>
      <c r="L11" s="366"/>
      <c r="M11" s="145"/>
      <c r="N11" s="386"/>
    </row>
    <row r="12" spans="1:14" x14ac:dyDescent="0.25">
      <c r="A12" s="1"/>
      <c r="B12" s="145"/>
      <c r="C12" s="145"/>
      <c r="D12" s="366"/>
      <c r="E12" s="366"/>
      <c r="F12" s="366"/>
      <c r="G12" s="366"/>
      <c r="H12" s="366"/>
      <c r="I12" s="366"/>
      <c r="J12" s="366"/>
      <c r="K12" s="366"/>
      <c r="L12" s="366"/>
      <c r="M12" s="145"/>
      <c r="N12" s="386"/>
    </row>
    <row r="13" spans="1:14" x14ac:dyDescent="0.25">
      <c r="A13" s="1"/>
      <c r="B13" s="145"/>
      <c r="C13" s="145"/>
      <c r="D13" s="366"/>
      <c r="E13" s="366"/>
      <c r="F13" s="366"/>
      <c r="G13" s="366"/>
      <c r="H13" s="366"/>
      <c r="I13" s="366"/>
      <c r="J13" s="366"/>
      <c r="K13" s="366"/>
      <c r="L13" s="366"/>
      <c r="M13" s="145"/>
      <c r="N13" s="386"/>
    </row>
    <row r="14" spans="1:14" x14ac:dyDescent="0.25">
      <c r="A14" s="121"/>
      <c r="B14" s="140"/>
      <c r="C14" s="145"/>
      <c r="D14" s="366"/>
      <c r="E14" s="366"/>
      <c r="F14" s="366"/>
      <c r="G14" s="366"/>
      <c r="H14" s="366"/>
      <c r="I14" s="366"/>
      <c r="J14" s="366"/>
      <c r="K14" s="366"/>
      <c r="L14" s="366"/>
      <c r="M14" s="145"/>
      <c r="N14" s="386"/>
    </row>
    <row r="15" spans="1:14" x14ac:dyDescent="0.25">
      <c r="A15" s="121"/>
      <c r="B15" s="145"/>
      <c r="C15" s="145"/>
      <c r="D15" s="366"/>
      <c r="E15" s="366"/>
      <c r="F15" s="366"/>
      <c r="G15" s="366"/>
      <c r="H15" s="366"/>
      <c r="I15" s="366"/>
      <c r="J15" s="366"/>
      <c r="K15" s="366"/>
      <c r="L15" s="366"/>
      <c r="M15" s="145"/>
      <c r="N15" s="386"/>
    </row>
    <row r="16" spans="1:14" x14ac:dyDescent="0.25">
      <c r="A16" s="121"/>
      <c r="B16" s="145"/>
      <c r="C16" s="145"/>
      <c r="D16" s="366"/>
      <c r="E16" s="366"/>
      <c r="F16" s="366"/>
      <c r="G16" s="366"/>
      <c r="H16" s="366"/>
      <c r="I16" s="366"/>
      <c r="J16" s="366"/>
      <c r="K16" s="366"/>
      <c r="L16" s="366"/>
      <c r="M16" s="145"/>
      <c r="N16" s="386"/>
    </row>
    <row r="17" spans="1:14" x14ac:dyDescent="0.25">
      <c r="A17" s="121"/>
      <c r="B17" s="145"/>
      <c r="C17" s="145"/>
      <c r="D17" s="366"/>
      <c r="E17" s="366"/>
      <c r="F17" s="366"/>
      <c r="G17" s="366"/>
      <c r="H17" s="366"/>
      <c r="I17" s="366"/>
      <c r="J17" s="366"/>
      <c r="K17" s="366"/>
      <c r="L17" s="366"/>
      <c r="M17" s="145"/>
      <c r="N17" s="386"/>
    </row>
    <row r="18" spans="1:14" x14ac:dyDescent="0.25">
      <c r="A18" s="121"/>
      <c r="B18" s="145"/>
      <c r="C18" s="145"/>
      <c r="D18" s="366"/>
      <c r="E18" s="366"/>
      <c r="F18" s="366"/>
      <c r="G18" s="366"/>
      <c r="H18" s="366"/>
      <c r="I18" s="366"/>
      <c r="J18" s="366"/>
      <c r="K18" s="366"/>
      <c r="L18" s="366"/>
      <c r="M18" s="145"/>
      <c r="N18" s="386"/>
    </row>
    <row r="19" spans="1:14" x14ac:dyDescent="0.25">
      <c r="A19" s="121"/>
      <c r="B19" s="283"/>
      <c r="C19" s="283"/>
      <c r="D19" s="367"/>
      <c r="E19" s="367"/>
      <c r="F19" s="367"/>
      <c r="G19" s="367"/>
      <c r="H19" s="367"/>
      <c r="I19" s="367"/>
      <c r="J19" s="367"/>
      <c r="K19" s="367"/>
      <c r="L19" s="367"/>
      <c r="M19" s="283"/>
      <c r="N19" s="231"/>
    </row>
    <row r="20" spans="1:14" x14ac:dyDescent="0.25">
      <c r="A20" s="121"/>
      <c r="B20" s="283"/>
      <c r="C20" s="283"/>
      <c r="D20" s="367"/>
      <c r="E20" s="367"/>
      <c r="F20" s="367"/>
      <c r="G20" s="367"/>
      <c r="H20" s="367"/>
      <c r="I20" s="367"/>
      <c r="J20" s="367"/>
      <c r="K20" s="367"/>
      <c r="L20" s="367"/>
      <c r="M20" s="283"/>
      <c r="N20" s="231"/>
    </row>
    <row r="21" spans="1:14" x14ac:dyDescent="0.25">
      <c r="B21" s="283"/>
      <c r="C21" s="283"/>
      <c r="D21" s="367"/>
      <c r="E21" s="367"/>
      <c r="F21" s="367"/>
      <c r="G21" s="367"/>
      <c r="H21" s="367"/>
      <c r="I21" s="367"/>
      <c r="J21" s="367"/>
      <c r="K21" s="367"/>
      <c r="L21" s="367"/>
      <c r="M21" s="283"/>
      <c r="N21" s="231"/>
    </row>
    <row r="22" spans="1:14" x14ac:dyDescent="0.25">
      <c r="B22" s="283"/>
      <c r="C22" s="283"/>
      <c r="D22" s="367"/>
      <c r="E22" s="367"/>
      <c r="F22" s="367"/>
      <c r="G22" s="367"/>
      <c r="H22" s="367"/>
      <c r="I22" s="367"/>
      <c r="J22" s="367"/>
      <c r="K22" s="367"/>
      <c r="L22" s="367"/>
      <c r="M22" s="283"/>
      <c r="N22" s="231"/>
    </row>
    <row r="23" spans="1:14" x14ac:dyDescent="0.25">
      <c r="B23" s="283"/>
      <c r="C23" s="283"/>
      <c r="D23" s="367"/>
      <c r="E23" s="367"/>
      <c r="F23" s="367"/>
      <c r="G23" s="367"/>
      <c r="H23" s="367"/>
      <c r="I23" s="367"/>
      <c r="J23" s="367"/>
      <c r="K23" s="367"/>
      <c r="L23" s="367"/>
      <c r="M23" s="283"/>
      <c r="N23" s="231"/>
    </row>
    <row r="24" spans="1:14" x14ac:dyDescent="0.25">
      <c r="A24" s="121"/>
      <c r="B24" s="140"/>
      <c r="C24" s="145"/>
      <c r="D24" s="366"/>
      <c r="E24" s="366"/>
      <c r="F24" s="366"/>
      <c r="G24" s="366"/>
      <c r="H24" s="366"/>
      <c r="I24" s="366"/>
      <c r="J24" s="366"/>
      <c r="K24" s="366"/>
      <c r="L24" s="366"/>
      <c r="M24" s="145"/>
      <c r="N24" s="386"/>
    </row>
    <row r="25" spans="1:14" x14ac:dyDescent="0.25">
      <c r="A25" s="131"/>
      <c r="B25" s="283"/>
      <c r="C25" s="283"/>
      <c r="D25" s="367"/>
      <c r="E25" s="367"/>
      <c r="F25" s="367"/>
      <c r="G25" s="367"/>
      <c r="H25" s="367"/>
      <c r="I25" s="367"/>
      <c r="J25" s="367"/>
      <c r="K25" s="367"/>
      <c r="L25" s="367"/>
      <c r="M25" s="283"/>
      <c r="N25" s="231"/>
    </row>
    <row r="26" spans="1:14" x14ac:dyDescent="0.25">
      <c r="A26" s="131"/>
      <c r="B26" s="283"/>
      <c r="C26" s="283"/>
      <c r="D26" s="367"/>
      <c r="E26" s="367"/>
      <c r="F26" s="367"/>
      <c r="G26" s="367"/>
      <c r="H26" s="367"/>
      <c r="I26" s="367"/>
      <c r="J26" s="367"/>
      <c r="K26" s="367"/>
      <c r="L26" s="367"/>
      <c r="M26" s="283"/>
      <c r="N26" s="231"/>
    </row>
    <row r="27" spans="1:14" x14ac:dyDescent="0.25">
      <c r="A27" s="131"/>
      <c r="B27" s="389"/>
      <c r="C27" s="389"/>
      <c r="D27" s="367"/>
      <c r="E27" s="367"/>
      <c r="F27" s="367"/>
      <c r="G27" s="367"/>
      <c r="H27" s="367"/>
      <c r="I27" s="367"/>
      <c r="J27" s="367"/>
      <c r="K27" s="367"/>
      <c r="L27" s="367"/>
      <c r="M27" s="283"/>
      <c r="N27" s="231"/>
    </row>
    <row r="28" spans="1:14" x14ac:dyDescent="0.25">
      <c r="A28" s="131"/>
      <c r="B28" s="690"/>
      <c r="C28" s="690"/>
      <c r="D28" s="367"/>
      <c r="E28" s="367"/>
      <c r="F28" s="367"/>
      <c r="G28" s="367"/>
      <c r="H28" s="367"/>
      <c r="I28" s="367"/>
      <c r="J28" s="367"/>
      <c r="K28" s="367"/>
      <c r="L28" s="367"/>
      <c r="M28" s="283"/>
      <c r="N28" s="231"/>
    </row>
    <row r="29" spans="1:14" x14ac:dyDescent="0.25">
      <c r="A29" s="131"/>
      <c r="B29" s="690"/>
      <c r="C29" s="690"/>
      <c r="D29" s="367"/>
      <c r="E29" s="367"/>
      <c r="F29" s="367"/>
      <c r="G29" s="367"/>
      <c r="H29" s="367"/>
      <c r="I29" s="367"/>
      <c r="J29" s="367"/>
      <c r="K29" s="367"/>
      <c r="L29" s="367"/>
      <c r="M29" s="283"/>
      <c r="N29" s="231"/>
    </row>
    <row r="30" spans="1:14" x14ac:dyDescent="0.25">
      <c r="A30" s="131"/>
      <c r="B30" s="389"/>
      <c r="C30" s="389"/>
      <c r="D30" s="367"/>
      <c r="E30" s="367"/>
      <c r="F30" s="367"/>
      <c r="G30" s="367"/>
      <c r="H30" s="367"/>
      <c r="I30" s="367"/>
      <c r="J30" s="367"/>
      <c r="K30" s="367"/>
      <c r="L30" s="367"/>
      <c r="M30" s="283"/>
      <c r="N30" s="231"/>
    </row>
    <row r="31" spans="1:14" x14ac:dyDescent="0.25">
      <c r="A31" s="132"/>
      <c r="B31" s="627"/>
      <c r="C31" s="627"/>
      <c r="D31" s="367"/>
      <c r="E31" s="367"/>
      <c r="F31" s="367"/>
      <c r="G31" s="367"/>
      <c r="H31" s="367"/>
      <c r="I31" s="367"/>
      <c r="J31" s="367"/>
      <c r="K31" s="367"/>
      <c r="L31" s="367"/>
      <c r="M31" s="283"/>
      <c r="N31" s="231"/>
    </row>
    <row r="32" spans="1:14" x14ac:dyDescent="0.25">
      <c r="A32" s="132"/>
      <c r="B32" s="627"/>
      <c r="C32" s="627"/>
      <c r="D32" s="367"/>
      <c r="E32" s="367"/>
      <c r="F32" s="367"/>
      <c r="G32" s="367"/>
      <c r="H32" s="367"/>
      <c r="I32" s="367"/>
      <c r="J32" s="367"/>
      <c r="K32" s="367"/>
      <c r="L32" s="367"/>
      <c r="M32" s="283"/>
      <c r="N32" s="231"/>
    </row>
    <row r="33" spans="1:14" x14ac:dyDescent="0.25">
      <c r="A33" s="132"/>
      <c r="B33" s="627"/>
      <c r="C33" s="627"/>
      <c r="D33" s="367"/>
      <c r="E33" s="367"/>
      <c r="F33" s="367"/>
      <c r="G33" s="367"/>
      <c r="H33" s="367"/>
      <c r="I33" s="367"/>
      <c r="J33" s="367"/>
      <c r="K33" s="367"/>
      <c r="L33" s="367"/>
      <c r="M33" s="283"/>
      <c r="N33" s="231"/>
    </row>
    <row r="34" spans="1:14" x14ac:dyDescent="0.25">
      <c r="A34" s="132"/>
      <c r="B34" s="690"/>
      <c r="C34" s="690"/>
      <c r="D34" s="367"/>
      <c r="E34" s="367"/>
      <c r="F34" s="367"/>
      <c r="G34" s="367"/>
      <c r="H34" s="367"/>
      <c r="I34" s="367"/>
      <c r="J34" s="367"/>
      <c r="K34" s="367"/>
      <c r="L34" s="367"/>
      <c r="M34" s="283"/>
      <c r="N34" s="231"/>
    </row>
    <row r="35" spans="1:14" x14ac:dyDescent="0.25">
      <c r="A35" s="132"/>
      <c r="B35" s="690"/>
      <c r="C35" s="690"/>
      <c r="D35" s="367"/>
      <c r="E35" s="367"/>
      <c r="F35" s="367"/>
      <c r="G35" s="367"/>
      <c r="H35" s="367"/>
      <c r="I35" s="367"/>
      <c r="J35" s="367"/>
      <c r="K35" s="367"/>
      <c r="L35" s="367"/>
      <c r="M35" s="283"/>
      <c r="N35" s="231"/>
    </row>
    <row r="36" spans="1:14" x14ac:dyDescent="0.25">
      <c r="B36" s="732"/>
      <c r="C36" s="732"/>
      <c r="D36" s="732"/>
      <c r="E36" s="733"/>
      <c r="F36" s="733"/>
      <c r="G36" s="733"/>
      <c r="H36" s="733"/>
      <c r="I36" s="367"/>
      <c r="J36" s="367"/>
      <c r="K36" s="367"/>
      <c r="L36" s="367"/>
      <c r="M36" s="283"/>
      <c r="N36" s="231"/>
    </row>
    <row r="37" spans="1:14" x14ac:dyDescent="0.25">
      <c r="A37" s="153"/>
      <c r="B37" s="153"/>
      <c r="C37" s="153"/>
      <c r="D37" s="153"/>
      <c r="E37" s="153"/>
      <c r="F37" s="153"/>
      <c r="G37" s="153"/>
      <c r="H37" s="153"/>
      <c r="I37" s="153"/>
      <c r="J37" s="153"/>
      <c r="K37" s="153"/>
      <c r="L37" s="153"/>
      <c r="M37" s="226"/>
      <c r="N37" s="226"/>
    </row>
    <row r="38" spans="1:14" x14ac:dyDescent="0.25">
      <c r="A38" s="153"/>
      <c r="B38" s="153"/>
      <c r="C38" s="153"/>
      <c r="D38" s="153"/>
      <c r="E38" s="153"/>
      <c r="F38" s="153"/>
      <c r="G38" s="153"/>
      <c r="H38" s="153"/>
      <c r="I38" s="153"/>
      <c r="J38" s="153"/>
      <c r="K38" s="153"/>
      <c r="L38" s="153"/>
      <c r="M38" s="226"/>
      <c r="N38" s="226"/>
    </row>
    <row r="39" spans="1:14" x14ac:dyDescent="0.25">
      <c r="A39" s="153"/>
      <c r="B39" s="153"/>
      <c r="C39" s="153"/>
      <c r="D39" s="153"/>
      <c r="E39" s="153"/>
      <c r="F39" s="153"/>
      <c r="G39" s="153"/>
      <c r="H39" s="153"/>
      <c r="I39" s="153"/>
      <c r="J39" s="153"/>
      <c r="K39" s="153"/>
      <c r="L39" s="153"/>
      <c r="M39" s="226"/>
      <c r="N39" s="226"/>
    </row>
    <row r="40" spans="1:14" x14ac:dyDescent="0.25">
      <c r="A40" s="153"/>
      <c r="B40" s="153"/>
      <c r="C40" s="153"/>
      <c r="D40" s="153"/>
      <c r="E40" s="153"/>
      <c r="F40" s="153"/>
      <c r="G40" s="153"/>
      <c r="H40" s="153"/>
      <c r="I40" s="153"/>
      <c r="J40" s="153"/>
      <c r="K40" s="153"/>
      <c r="L40" s="153"/>
      <c r="M40" s="226"/>
      <c r="N40" s="226"/>
    </row>
    <row r="41" spans="1:14" x14ac:dyDescent="0.25">
      <c r="A41" s="153"/>
      <c r="B41" s="153"/>
      <c r="C41" s="153"/>
      <c r="D41" s="153"/>
      <c r="E41" s="153"/>
      <c r="F41" s="153"/>
      <c r="G41" s="153"/>
      <c r="H41" s="153"/>
      <c r="I41" s="153"/>
      <c r="J41" s="153"/>
      <c r="K41" s="153"/>
      <c r="L41" s="153"/>
      <c r="M41" s="226"/>
      <c r="N41" s="226"/>
    </row>
    <row r="42" spans="1:14" x14ac:dyDescent="0.25">
      <c r="A42" s="153"/>
      <c r="B42" s="153"/>
      <c r="C42" s="153"/>
      <c r="D42" s="153"/>
      <c r="E42" s="153"/>
      <c r="F42" s="153"/>
      <c r="G42" s="153"/>
      <c r="H42" s="153"/>
      <c r="I42" s="153"/>
      <c r="J42" s="153"/>
      <c r="K42" s="153"/>
      <c r="L42" s="153"/>
      <c r="M42" s="226"/>
      <c r="N42" s="226"/>
    </row>
    <row r="43" spans="1:14" x14ac:dyDescent="0.25">
      <c r="B43" s="283"/>
      <c r="C43" s="283"/>
      <c r="D43" s="367"/>
      <c r="E43" s="367"/>
      <c r="F43" s="367"/>
      <c r="G43" s="367"/>
      <c r="H43" s="367"/>
      <c r="I43" s="367"/>
      <c r="J43" s="367"/>
      <c r="K43" s="367"/>
      <c r="L43" s="367"/>
      <c r="M43" s="283"/>
      <c r="N43" s="231"/>
    </row>
    <row r="44" spans="1:14" x14ac:dyDescent="0.25">
      <c r="A44" s="45"/>
      <c r="B44" s="390"/>
      <c r="C44" s="390"/>
      <c r="D44" s="390"/>
      <c r="E44" s="390"/>
      <c r="F44" s="390"/>
      <c r="G44" s="390"/>
      <c r="H44" s="390"/>
      <c r="I44" s="390"/>
      <c r="J44" s="390"/>
      <c r="K44" s="390"/>
      <c r="L44" s="283"/>
      <c r="M44" s="283"/>
      <c r="N44" s="231"/>
    </row>
    <row r="45" spans="1:14" x14ac:dyDescent="0.25">
      <c r="A45" s="45"/>
      <c r="B45" s="283"/>
      <c r="C45" s="283"/>
      <c r="D45" s="283"/>
      <c r="E45" s="283"/>
      <c r="F45" s="283"/>
      <c r="G45" s="283"/>
      <c r="H45" s="283"/>
      <c r="I45" s="730" t="s">
        <v>9815</v>
      </c>
      <c r="J45" s="730"/>
      <c r="K45" s="730"/>
      <c r="L45" s="283"/>
      <c r="M45" s="283"/>
      <c r="N45" s="231"/>
    </row>
    <row r="46" spans="1:14" x14ac:dyDescent="0.25">
      <c r="A46" s="45"/>
      <c r="B46" s="46" t="s">
        <v>4035</v>
      </c>
      <c r="C46" s="142"/>
      <c r="D46" s="142"/>
      <c r="E46" s="142"/>
      <c r="F46" s="142"/>
      <c r="G46" s="142"/>
      <c r="H46" s="142"/>
      <c r="I46" s="142"/>
      <c r="J46" s="142"/>
      <c r="K46" s="142"/>
      <c r="L46" s="142"/>
      <c r="M46" s="142"/>
      <c r="N46" s="142"/>
    </row>
    <row r="47" spans="1:14" x14ac:dyDescent="0.25">
      <c r="A47" s="45"/>
      <c r="B47" s="675" t="s">
        <v>9816</v>
      </c>
      <c r="C47" s="675"/>
      <c r="D47" s="675"/>
      <c r="E47" s="675"/>
      <c r="F47" s="675"/>
      <c r="G47" s="675"/>
      <c r="H47" s="675"/>
      <c r="I47" s="675"/>
      <c r="J47" s="675"/>
      <c r="K47" s="675"/>
      <c r="L47" s="675"/>
      <c r="M47" s="226"/>
      <c r="N47" s="226"/>
    </row>
    <row r="48" spans="1:14" x14ac:dyDescent="0.25">
      <c r="A48" s="45"/>
      <c r="B48" s="675" t="s">
        <v>14911</v>
      </c>
      <c r="C48" s="675"/>
      <c r="D48" s="675"/>
      <c r="E48" s="675"/>
      <c r="F48" s="675"/>
      <c r="G48" s="675"/>
      <c r="H48" s="675"/>
      <c r="I48" s="675"/>
      <c r="J48" s="675"/>
      <c r="K48" s="675"/>
      <c r="L48" s="675"/>
      <c r="M48" s="283"/>
      <c r="N48" s="231"/>
    </row>
    <row r="49" spans="2:14" x14ac:dyDescent="0.25">
      <c r="B49" s="675" t="s">
        <v>14912</v>
      </c>
      <c r="C49" s="675"/>
      <c r="D49" s="675"/>
      <c r="E49" s="675"/>
      <c r="F49" s="675"/>
      <c r="G49" s="675"/>
      <c r="H49" s="675"/>
      <c r="I49" s="675"/>
      <c r="J49" s="675"/>
      <c r="K49" s="675"/>
      <c r="L49" s="675"/>
      <c r="M49" s="283"/>
      <c r="N49" s="231"/>
    </row>
    <row r="50" spans="2:14" x14ac:dyDescent="0.25">
      <c r="B50" s="515" t="s">
        <v>14913</v>
      </c>
      <c r="C50" s="283"/>
      <c r="D50" s="367"/>
      <c r="E50" s="367"/>
      <c r="F50" s="367"/>
      <c r="G50" s="367"/>
      <c r="H50" s="367"/>
      <c r="I50" s="367"/>
      <c r="J50" s="367"/>
      <c r="K50" s="367"/>
      <c r="L50" s="367"/>
      <c r="M50" s="283"/>
      <c r="N50" s="231"/>
    </row>
    <row r="51" spans="2:14" x14ac:dyDescent="0.25">
      <c r="B51" s="283"/>
      <c r="C51" s="283"/>
      <c r="D51" s="367"/>
      <c r="E51" s="367"/>
      <c r="F51" s="367"/>
      <c r="G51" s="367"/>
      <c r="H51" s="367"/>
      <c r="I51" s="367"/>
      <c r="J51" s="367"/>
      <c r="K51" s="367"/>
      <c r="L51" s="367"/>
      <c r="M51" s="283"/>
      <c r="N51" s="231"/>
    </row>
    <row r="52" spans="2:14" x14ac:dyDescent="0.25">
      <c r="B52" s="283"/>
      <c r="C52" s="283"/>
      <c r="D52" s="367"/>
      <c r="E52" s="367"/>
      <c r="F52" s="367"/>
      <c r="G52" s="367"/>
      <c r="H52" s="367"/>
      <c r="I52" s="367"/>
      <c r="J52" s="367"/>
      <c r="K52" s="367"/>
      <c r="L52" s="367"/>
      <c r="M52" s="283"/>
      <c r="N52" s="231"/>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1"/>
  <sheetViews>
    <sheetView workbookViewId="0"/>
  </sheetViews>
  <sheetFormatPr defaultRowHeight="13.2" x14ac:dyDescent="0.25"/>
  <cols>
    <col min="1" max="1" width="35" bestFit="1" customWidth="1"/>
    <col min="2" max="2" width="2.5546875" customWidth="1"/>
    <col min="3" max="3" width="34.109375" bestFit="1" customWidth="1"/>
    <col min="4" max="4" width="10.88671875" bestFit="1" customWidth="1"/>
  </cols>
  <sheetData>
    <row r="1" spans="1:3" x14ac:dyDescent="0.25">
      <c r="A1" s="516" t="s">
        <v>66</v>
      </c>
      <c r="B1">
        <v>4</v>
      </c>
      <c r="C1" s="504" t="s">
        <v>67</v>
      </c>
    </row>
    <row r="2" spans="1:3" x14ac:dyDescent="0.25">
      <c r="A2" s="516" t="s">
        <v>68</v>
      </c>
      <c r="B2" s="516"/>
      <c r="C2" s="504" t="s">
        <v>69</v>
      </c>
    </row>
    <row r="6" spans="1:3" x14ac:dyDescent="0.25">
      <c r="A6" t="s">
        <v>70</v>
      </c>
    </row>
    <row r="11" spans="1:3" x14ac:dyDescent="0.25">
      <c r="A11" t="s">
        <v>71</v>
      </c>
    </row>
    <row r="12" spans="1:3" x14ac:dyDescent="0.25">
      <c r="A12" t="s">
        <v>72</v>
      </c>
      <c r="C12" s="111" t="s">
        <v>73</v>
      </c>
    </row>
    <row r="13" spans="1:3" x14ac:dyDescent="0.25">
      <c r="A13" t="s">
        <v>74</v>
      </c>
      <c r="C13" t="s">
        <v>74</v>
      </c>
    </row>
    <row r="14" spans="1:3" x14ac:dyDescent="0.25">
      <c r="A14" t="s">
        <v>75</v>
      </c>
      <c r="C14" t="s">
        <v>76</v>
      </c>
    </row>
    <row r="15" spans="1:3" x14ac:dyDescent="0.25">
      <c r="A15" t="s">
        <v>77</v>
      </c>
      <c r="C15" t="s">
        <v>78</v>
      </c>
    </row>
    <row r="16" spans="1:3" x14ac:dyDescent="0.25">
      <c r="A16" t="s">
        <v>79</v>
      </c>
      <c r="C16" t="s">
        <v>80</v>
      </c>
    </row>
    <row r="18" spans="1:4" x14ac:dyDescent="0.25">
      <c r="A18" t="s">
        <v>81</v>
      </c>
    </row>
    <row r="19" spans="1:4" x14ac:dyDescent="0.25">
      <c r="A19" s="53" t="s">
        <v>82</v>
      </c>
    </row>
    <row r="21" spans="1:4" x14ac:dyDescent="0.25">
      <c r="A21" t="s">
        <v>83</v>
      </c>
    </row>
    <row r="22" spans="1:4" x14ac:dyDescent="0.25">
      <c r="A22" s="235">
        <v>44286</v>
      </c>
    </row>
    <row r="24" spans="1:4" x14ac:dyDescent="0.25">
      <c r="A24" t="s">
        <v>84</v>
      </c>
    </row>
    <row r="25" spans="1:4" x14ac:dyDescent="0.25">
      <c r="A25" s="235">
        <v>44316</v>
      </c>
      <c r="C25" t="s">
        <v>85</v>
      </c>
      <c r="D25" t="s">
        <v>85</v>
      </c>
    </row>
    <row r="26" spans="1:4" x14ac:dyDescent="0.25">
      <c r="A26" s="235">
        <v>44286</v>
      </c>
      <c r="C26" t="s">
        <v>86</v>
      </c>
      <c r="D26" t="s">
        <v>87</v>
      </c>
    </row>
    <row r="27" spans="1:4" x14ac:dyDescent="0.25">
      <c r="C27" t="s">
        <v>88</v>
      </c>
      <c r="D27" t="s">
        <v>89</v>
      </c>
    </row>
    <row r="28" spans="1:4" x14ac:dyDescent="0.25">
      <c r="C28" t="s">
        <v>90</v>
      </c>
      <c r="D28" t="s">
        <v>91</v>
      </c>
    </row>
    <row r="29" spans="1:4" x14ac:dyDescent="0.25">
      <c r="A29" t="s">
        <v>92</v>
      </c>
    </row>
    <row r="30" spans="1:4" x14ac:dyDescent="0.25">
      <c r="A30" t="s">
        <v>93</v>
      </c>
    </row>
    <row r="31" spans="1:4" x14ac:dyDescent="0.25">
      <c r="A31" t="s">
        <v>94</v>
      </c>
    </row>
    <row r="32" spans="1:4" x14ac:dyDescent="0.25">
      <c r="A32" t="s">
        <v>95</v>
      </c>
    </row>
    <row r="33" spans="1:1" x14ac:dyDescent="0.25">
      <c r="A33" t="s">
        <v>96</v>
      </c>
    </row>
    <row r="34" spans="1:1" x14ac:dyDescent="0.25">
      <c r="A34" t="s">
        <v>97</v>
      </c>
    </row>
    <row r="35" spans="1:1" x14ac:dyDescent="0.25">
      <c r="A35" t="s">
        <v>98</v>
      </c>
    </row>
    <row r="36" spans="1:1" x14ac:dyDescent="0.25">
      <c r="A36" t="s">
        <v>99</v>
      </c>
    </row>
    <row r="37" spans="1:1" x14ac:dyDescent="0.25">
      <c r="A37" t="s">
        <v>100</v>
      </c>
    </row>
    <row r="38" spans="1:1" x14ac:dyDescent="0.25">
      <c r="A38" t="s">
        <v>101</v>
      </c>
    </row>
    <row r="39" spans="1:1" x14ac:dyDescent="0.25">
      <c r="A39" t="s">
        <v>102</v>
      </c>
    </row>
    <row r="40" spans="1:1" x14ac:dyDescent="0.25">
      <c r="A40" t="s">
        <v>103</v>
      </c>
    </row>
    <row r="41" spans="1:1" x14ac:dyDescent="0.25">
      <c r="A41" t="s">
        <v>104</v>
      </c>
    </row>
    <row r="42" spans="1:1" x14ac:dyDescent="0.25">
      <c r="A42" t="s">
        <v>105</v>
      </c>
    </row>
    <row r="43" spans="1:1" x14ac:dyDescent="0.25">
      <c r="A43" t="s">
        <v>106</v>
      </c>
    </row>
    <row r="44" spans="1:1" x14ac:dyDescent="0.25">
      <c r="A44" t="s">
        <v>107</v>
      </c>
    </row>
    <row r="45" spans="1:1" x14ac:dyDescent="0.25">
      <c r="A45" t="s">
        <v>108</v>
      </c>
    </row>
    <row r="46" spans="1:1" x14ac:dyDescent="0.25">
      <c r="A46" t="s">
        <v>109</v>
      </c>
    </row>
    <row r="47" spans="1:1" x14ac:dyDescent="0.25">
      <c r="A47" t="s">
        <v>110</v>
      </c>
    </row>
    <row r="48" spans="1:1" x14ac:dyDescent="0.25">
      <c r="A48" t="s">
        <v>111</v>
      </c>
    </row>
    <row r="49" spans="1:1" x14ac:dyDescent="0.25">
      <c r="A49" t="s">
        <v>112</v>
      </c>
    </row>
    <row r="50" spans="1:1" x14ac:dyDescent="0.25">
      <c r="A50" t="s">
        <v>113</v>
      </c>
    </row>
    <row r="51" spans="1:1" x14ac:dyDescent="0.25">
      <c r="A51" t="s">
        <v>114</v>
      </c>
    </row>
    <row r="52" spans="1:1" x14ac:dyDescent="0.25">
      <c r="A52" t="s">
        <v>115</v>
      </c>
    </row>
    <row r="53" spans="1:1" x14ac:dyDescent="0.25">
      <c r="A53" t="s">
        <v>116</v>
      </c>
    </row>
    <row r="54" spans="1:1" x14ac:dyDescent="0.25">
      <c r="A54" t="s">
        <v>117</v>
      </c>
    </row>
    <row r="55" spans="1:1" x14ac:dyDescent="0.25">
      <c r="A55" t="s">
        <v>118</v>
      </c>
    </row>
    <row r="56" spans="1:1" x14ac:dyDescent="0.25">
      <c r="A56" t="s">
        <v>119</v>
      </c>
    </row>
    <row r="57" spans="1:1" x14ac:dyDescent="0.25">
      <c r="A57" t="s">
        <v>120</v>
      </c>
    </row>
    <row r="58" spans="1:1" x14ac:dyDescent="0.25">
      <c r="A58" t="s">
        <v>121</v>
      </c>
    </row>
    <row r="59" spans="1:1" x14ac:dyDescent="0.25">
      <c r="A59" t="s">
        <v>122</v>
      </c>
    </row>
    <row r="60" spans="1:1" x14ac:dyDescent="0.25">
      <c r="A60" t="s">
        <v>123</v>
      </c>
    </row>
    <row r="61" spans="1:1" x14ac:dyDescent="0.25">
      <c r="A61" t="s">
        <v>124</v>
      </c>
    </row>
    <row r="62" spans="1:1" x14ac:dyDescent="0.25">
      <c r="A62" t="s">
        <v>125</v>
      </c>
    </row>
    <row r="63" spans="1:1" x14ac:dyDescent="0.25">
      <c r="A63" t="s">
        <v>126</v>
      </c>
    </row>
    <row r="64" spans="1:1" x14ac:dyDescent="0.25">
      <c r="A64" t="s">
        <v>127</v>
      </c>
    </row>
    <row r="65" spans="1:1" x14ac:dyDescent="0.25">
      <c r="A65" t="s">
        <v>128</v>
      </c>
    </row>
    <row r="66" spans="1:1" x14ac:dyDescent="0.25">
      <c r="A66" t="s">
        <v>129</v>
      </c>
    </row>
    <row r="67" spans="1:1" x14ac:dyDescent="0.25">
      <c r="A67" t="s">
        <v>130</v>
      </c>
    </row>
    <row r="68" spans="1:1" x14ac:dyDescent="0.25">
      <c r="A68" t="s">
        <v>131</v>
      </c>
    </row>
    <row r="69" spans="1:1" x14ac:dyDescent="0.25">
      <c r="A69" t="s">
        <v>132</v>
      </c>
    </row>
    <row r="70" spans="1:1" x14ac:dyDescent="0.25">
      <c r="A70" t="s">
        <v>133</v>
      </c>
    </row>
    <row r="71" spans="1:1" x14ac:dyDescent="0.25">
      <c r="A71" t="s">
        <v>134</v>
      </c>
    </row>
    <row r="72" spans="1:1" x14ac:dyDescent="0.25">
      <c r="A72" t="s">
        <v>135</v>
      </c>
    </row>
    <row r="73" spans="1:1" x14ac:dyDescent="0.25">
      <c r="A73" t="s">
        <v>136</v>
      </c>
    </row>
    <row r="74" spans="1:1" x14ac:dyDescent="0.25">
      <c r="A74" t="s">
        <v>137</v>
      </c>
    </row>
    <row r="75" spans="1:1" x14ac:dyDescent="0.25">
      <c r="A75" t="s">
        <v>138</v>
      </c>
    </row>
    <row r="76" spans="1:1" x14ac:dyDescent="0.25">
      <c r="A76" t="s">
        <v>139</v>
      </c>
    </row>
    <row r="77" spans="1:1" x14ac:dyDescent="0.25">
      <c r="A77" t="s">
        <v>140</v>
      </c>
    </row>
    <row r="78" spans="1:1" x14ac:dyDescent="0.25">
      <c r="A78" t="s">
        <v>141</v>
      </c>
    </row>
    <row r="79" spans="1:1" x14ac:dyDescent="0.25">
      <c r="A79" t="s">
        <v>142</v>
      </c>
    </row>
    <row r="80" spans="1:1" x14ac:dyDescent="0.25">
      <c r="A80" t="s">
        <v>143</v>
      </c>
    </row>
    <row r="81" spans="1:1" x14ac:dyDescent="0.25">
      <c r="A81" t="s">
        <v>144</v>
      </c>
    </row>
    <row r="82" spans="1:1" x14ac:dyDescent="0.25">
      <c r="A82" t="s">
        <v>145</v>
      </c>
    </row>
    <row r="83" spans="1:1" x14ac:dyDescent="0.25">
      <c r="A83" t="s">
        <v>146</v>
      </c>
    </row>
    <row r="84" spans="1:1" x14ac:dyDescent="0.25">
      <c r="A84" t="s">
        <v>147</v>
      </c>
    </row>
    <row r="85" spans="1:1" x14ac:dyDescent="0.25">
      <c r="A85" t="s">
        <v>148</v>
      </c>
    </row>
    <row r="86" spans="1:1" x14ac:dyDescent="0.25">
      <c r="A86" t="s">
        <v>149</v>
      </c>
    </row>
    <row r="87" spans="1:1" x14ac:dyDescent="0.25">
      <c r="A87" t="s">
        <v>150</v>
      </c>
    </row>
    <row r="88" spans="1:1" x14ac:dyDescent="0.25">
      <c r="A88" t="s">
        <v>151</v>
      </c>
    </row>
    <row r="89" spans="1:1" x14ac:dyDescent="0.25">
      <c r="A89" t="s">
        <v>152</v>
      </c>
    </row>
    <row r="90" spans="1:1" x14ac:dyDescent="0.25">
      <c r="A90" t="s">
        <v>153</v>
      </c>
    </row>
    <row r="91" spans="1:1" x14ac:dyDescent="0.25">
      <c r="A91" t="s">
        <v>154</v>
      </c>
    </row>
    <row r="92" spans="1:1" x14ac:dyDescent="0.25">
      <c r="A92" t="s">
        <v>155</v>
      </c>
    </row>
    <row r="93" spans="1:1" x14ac:dyDescent="0.25">
      <c r="A93" t="s">
        <v>156</v>
      </c>
    </row>
    <row r="94" spans="1:1" x14ac:dyDescent="0.25">
      <c r="A94" t="s">
        <v>157</v>
      </c>
    </row>
    <row r="95" spans="1:1" x14ac:dyDescent="0.25">
      <c r="A95" t="s">
        <v>158</v>
      </c>
    </row>
    <row r="96" spans="1:1" x14ac:dyDescent="0.25">
      <c r="A96" t="s">
        <v>159</v>
      </c>
    </row>
    <row r="97" spans="1:1" x14ac:dyDescent="0.25">
      <c r="A97" t="s">
        <v>160</v>
      </c>
    </row>
    <row r="98" spans="1:1" x14ac:dyDescent="0.25">
      <c r="A98" t="s">
        <v>161</v>
      </c>
    </row>
    <row r="99" spans="1:1" x14ac:dyDescent="0.25">
      <c r="A99" t="s">
        <v>162</v>
      </c>
    </row>
    <row r="100" spans="1:1" x14ac:dyDescent="0.25">
      <c r="A100" t="s">
        <v>163</v>
      </c>
    </row>
    <row r="101" spans="1:1" x14ac:dyDescent="0.25">
      <c r="A101" t="s">
        <v>164</v>
      </c>
    </row>
    <row r="102" spans="1:1" x14ac:dyDescent="0.25">
      <c r="A102" t="s">
        <v>165</v>
      </c>
    </row>
    <row r="103" spans="1:1" x14ac:dyDescent="0.25">
      <c r="A103" t="s">
        <v>166</v>
      </c>
    </row>
    <row r="104" spans="1:1" x14ac:dyDescent="0.25">
      <c r="A104" t="s">
        <v>167</v>
      </c>
    </row>
    <row r="105" spans="1:1" x14ac:dyDescent="0.25">
      <c r="A105" t="s">
        <v>168</v>
      </c>
    </row>
    <row r="106" spans="1:1" x14ac:dyDescent="0.25">
      <c r="A106" t="s">
        <v>169</v>
      </c>
    </row>
    <row r="107" spans="1:1" x14ac:dyDescent="0.25">
      <c r="A107" t="s">
        <v>170</v>
      </c>
    </row>
    <row r="108" spans="1:1" x14ac:dyDescent="0.25">
      <c r="A108" t="s">
        <v>171</v>
      </c>
    </row>
    <row r="109" spans="1:1" x14ac:dyDescent="0.25">
      <c r="A109" t="s">
        <v>172</v>
      </c>
    </row>
    <row r="110" spans="1:1" x14ac:dyDescent="0.25">
      <c r="A110" t="s">
        <v>173</v>
      </c>
    </row>
    <row r="111" spans="1:1" x14ac:dyDescent="0.25">
      <c r="A111" t="s">
        <v>174</v>
      </c>
    </row>
    <row r="112" spans="1:1" x14ac:dyDescent="0.25">
      <c r="A112" t="s">
        <v>175</v>
      </c>
    </row>
    <row r="113" spans="1:1" x14ac:dyDescent="0.25">
      <c r="A113" t="s">
        <v>176</v>
      </c>
    </row>
    <row r="114" spans="1:1" x14ac:dyDescent="0.25">
      <c r="A114" t="s">
        <v>177</v>
      </c>
    </row>
    <row r="115" spans="1:1" x14ac:dyDescent="0.25">
      <c r="A115" t="s">
        <v>178</v>
      </c>
    </row>
    <row r="116" spans="1:1" x14ac:dyDescent="0.25">
      <c r="A116" t="s">
        <v>179</v>
      </c>
    </row>
    <row r="117" spans="1:1" x14ac:dyDescent="0.25">
      <c r="A117" t="s">
        <v>180</v>
      </c>
    </row>
    <row r="118" spans="1:1" x14ac:dyDescent="0.25">
      <c r="A118" t="s">
        <v>181</v>
      </c>
    </row>
    <row r="119" spans="1:1" x14ac:dyDescent="0.25">
      <c r="A119" t="s">
        <v>182</v>
      </c>
    </row>
    <row r="120" spans="1:1" x14ac:dyDescent="0.25">
      <c r="A120" t="s">
        <v>183</v>
      </c>
    </row>
    <row r="121" spans="1:1" x14ac:dyDescent="0.25">
      <c r="A121" t="s">
        <v>184</v>
      </c>
    </row>
    <row r="122" spans="1:1" x14ac:dyDescent="0.25">
      <c r="A122" t="s">
        <v>185</v>
      </c>
    </row>
    <row r="123" spans="1:1" x14ac:dyDescent="0.25">
      <c r="A123" t="s">
        <v>186</v>
      </c>
    </row>
    <row r="124" spans="1:1" x14ac:dyDescent="0.25">
      <c r="A124" t="s">
        <v>187</v>
      </c>
    </row>
    <row r="125" spans="1:1" x14ac:dyDescent="0.25">
      <c r="A125" t="s">
        <v>188</v>
      </c>
    </row>
    <row r="126" spans="1:1" x14ac:dyDescent="0.25">
      <c r="A126" t="s">
        <v>189</v>
      </c>
    </row>
    <row r="127" spans="1:1" x14ac:dyDescent="0.25">
      <c r="A127" t="s">
        <v>190</v>
      </c>
    </row>
    <row r="128" spans="1:1" x14ac:dyDescent="0.25">
      <c r="A128" t="s">
        <v>191</v>
      </c>
    </row>
    <row r="129" spans="1:1" x14ac:dyDescent="0.25">
      <c r="A129" t="s">
        <v>192</v>
      </c>
    </row>
    <row r="130" spans="1:1" x14ac:dyDescent="0.25">
      <c r="A130" t="s">
        <v>193</v>
      </c>
    </row>
    <row r="131" spans="1:1" x14ac:dyDescent="0.25">
      <c r="A131" t="s">
        <v>194</v>
      </c>
    </row>
    <row r="132" spans="1:1" x14ac:dyDescent="0.25">
      <c r="A132" t="s">
        <v>195</v>
      </c>
    </row>
    <row r="133" spans="1:1" x14ac:dyDescent="0.25">
      <c r="A133" t="s">
        <v>196</v>
      </c>
    </row>
    <row r="134" spans="1:1" x14ac:dyDescent="0.25">
      <c r="A134" t="s">
        <v>197</v>
      </c>
    </row>
    <row r="135" spans="1:1" x14ac:dyDescent="0.25">
      <c r="A135" t="s">
        <v>198</v>
      </c>
    </row>
    <row r="136" spans="1:1" x14ac:dyDescent="0.25">
      <c r="A136" t="s">
        <v>199</v>
      </c>
    </row>
    <row r="137" spans="1:1" x14ac:dyDescent="0.25">
      <c r="A137" t="s">
        <v>200</v>
      </c>
    </row>
    <row r="138" spans="1:1" x14ac:dyDescent="0.25">
      <c r="A138" t="s">
        <v>201</v>
      </c>
    </row>
    <row r="139" spans="1:1" x14ac:dyDescent="0.25">
      <c r="A139" t="s">
        <v>202</v>
      </c>
    </row>
    <row r="140" spans="1:1" x14ac:dyDescent="0.25">
      <c r="A140" t="s">
        <v>203</v>
      </c>
    </row>
    <row r="141" spans="1:1" x14ac:dyDescent="0.25">
      <c r="A141" t="s">
        <v>204</v>
      </c>
    </row>
    <row r="142" spans="1:1" x14ac:dyDescent="0.25">
      <c r="A142" t="s">
        <v>205</v>
      </c>
    </row>
    <row r="143" spans="1:1" x14ac:dyDescent="0.25">
      <c r="A143" t="s">
        <v>206</v>
      </c>
    </row>
    <row r="144" spans="1:1" x14ac:dyDescent="0.25">
      <c r="A144" t="s">
        <v>207</v>
      </c>
    </row>
    <row r="145" spans="1:1" x14ac:dyDescent="0.25">
      <c r="A145" t="s">
        <v>208</v>
      </c>
    </row>
    <row r="146" spans="1:1" x14ac:dyDescent="0.25">
      <c r="A146" t="s">
        <v>209</v>
      </c>
    </row>
    <row r="147" spans="1:1" x14ac:dyDescent="0.25">
      <c r="A147" t="s">
        <v>210</v>
      </c>
    </row>
    <row r="148" spans="1:1" x14ac:dyDescent="0.25">
      <c r="A148" t="s">
        <v>211</v>
      </c>
    </row>
    <row r="149" spans="1:1" x14ac:dyDescent="0.25">
      <c r="A149" t="s">
        <v>212</v>
      </c>
    </row>
    <row r="150" spans="1:1" x14ac:dyDescent="0.25">
      <c r="A150" t="s">
        <v>213</v>
      </c>
    </row>
    <row r="151" spans="1:1" x14ac:dyDescent="0.25">
      <c r="A151" t="s">
        <v>214</v>
      </c>
    </row>
    <row r="152" spans="1:1" x14ac:dyDescent="0.25">
      <c r="A152" t="s">
        <v>215</v>
      </c>
    </row>
    <row r="153" spans="1:1" x14ac:dyDescent="0.25">
      <c r="A153" t="s">
        <v>216</v>
      </c>
    </row>
    <row r="154" spans="1:1" x14ac:dyDescent="0.25">
      <c r="A154" t="s">
        <v>217</v>
      </c>
    </row>
    <row r="155" spans="1:1" x14ac:dyDescent="0.25">
      <c r="A155" t="s">
        <v>218</v>
      </c>
    </row>
    <row r="156" spans="1:1" x14ac:dyDescent="0.25">
      <c r="A156" t="s">
        <v>219</v>
      </c>
    </row>
    <row r="157" spans="1:1" x14ac:dyDescent="0.25">
      <c r="A157" t="s">
        <v>220</v>
      </c>
    </row>
    <row r="158" spans="1:1" x14ac:dyDescent="0.25">
      <c r="A158" t="s">
        <v>221</v>
      </c>
    </row>
    <row r="159" spans="1:1" x14ac:dyDescent="0.25">
      <c r="A159" t="s">
        <v>222</v>
      </c>
    </row>
    <row r="160" spans="1:1" x14ac:dyDescent="0.25">
      <c r="A160" t="s">
        <v>223</v>
      </c>
    </row>
    <row r="161" spans="1:1" x14ac:dyDescent="0.25">
      <c r="A161" t="s">
        <v>224</v>
      </c>
    </row>
    <row r="162" spans="1:1" x14ac:dyDescent="0.25">
      <c r="A162" t="s">
        <v>225</v>
      </c>
    </row>
    <row r="163" spans="1:1" x14ac:dyDescent="0.25">
      <c r="A163" t="s">
        <v>226</v>
      </c>
    </row>
    <row r="164" spans="1:1" x14ac:dyDescent="0.25">
      <c r="A164" t="s">
        <v>227</v>
      </c>
    </row>
    <row r="165" spans="1:1" x14ac:dyDescent="0.25">
      <c r="A165" t="s">
        <v>228</v>
      </c>
    </row>
    <row r="166" spans="1:1" x14ac:dyDescent="0.25">
      <c r="A166" t="s">
        <v>229</v>
      </c>
    </row>
    <row r="167" spans="1:1" x14ac:dyDescent="0.25">
      <c r="A167" t="s">
        <v>230</v>
      </c>
    </row>
    <row r="168" spans="1:1" x14ac:dyDescent="0.25">
      <c r="A168" t="s">
        <v>231</v>
      </c>
    </row>
    <row r="169" spans="1:1" x14ac:dyDescent="0.25">
      <c r="A169" t="s">
        <v>232</v>
      </c>
    </row>
    <row r="170" spans="1:1" x14ac:dyDescent="0.25">
      <c r="A170" t="s">
        <v>233</v>
      </c>
    </row>
    <row r="171" spans="1:1" x14ac:dyDescent="0.25">
      <c r="A171" t="s">
        <v>234</v>
      </c>
    </row>
    <row r="172" spans="1:1" x14ac:dyDescent="0.25">
      <c r="A172" t="s">
        <v>235</v>
      </c>
    </row>
    <row r="173" spans="1:1" x14ac:dyDescent="0.25">
      <c r="A173" t="s">
        <v>236</v>
      </c>
    </row>
    <row r="174" spans="1:1" x14ac:dyDescent="0.25">
      <c r="A174" t="s">
        <v>237</v>
      </c>
    </row>
    <row r="175" spans="1:1" x14ac:dyDescent="0.25">
      <c r="A175" t="s">
        <v>238</v>
      </c>
    </row>
    <row r="176" spans="1:1" x14ac:dyDescent="0.25">
      <c r="A176" t="s">
        <v>239</v>
      </c>
    </row>
    <row r="177" spans="1:1" x14ac:dyDescent="0.25">
      <c r="A177" t="s">
        <v>240</v>
      </c>
    </row>
    <row r="178" spans="1:1" x14ac:dyDescent="0.25">
      <c r="A178" t="s">
        <v>241</v>
      </c>
    </row>
    <row r="179" spans="1:1" x14ac:dyDescent="0.25">
      <c r="A179" t="s">
        <v>242</v>
      </c>
    </row>
    <row r="180" spans="1:1" x14ac:dyDescent="0.25">
      <c r="A180" t="s">
        <v>243</v>
      </c>
    </row>
    <row r="181" spans="1:1" x14ac:dyDescent="0.25">
      <c r="A181" t="s">
        <v>244</v>
      </c>
    </row>
  </sheetData>
  <sheetProtection sheet="1" objects="1" scenarios="1"/>
  <dataValidations count="1">
    <dataValidation type="list" allowBlank="1" showInputMessage="1" showErrorMessage="1" sqref="A2: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21"/>
  <sheetViews>
    <sheetView workbookViewId="0">
      <selection sqref="A1:B1"/>
    </sheetView>
  </sheetViews>
  <sheetFormatPr defaultRowHeight="13.2" x14ac:dyDescent="0.25"/>
  <cols>
    <col min="1" max="1" width="36.6640625" customWidth="1"/>
    <col min="2" max="2" width="39.33203125" bestFit="1" customWidth="1"/>
    <col min="3" max="3" width="13.5546875" bestFit="1" customWidth="1"/>
    <col min="4" max="4" width="7.6640625" bestFit="1" customWidth="1"/>
    <col min="5" max="5" width="22.33203125" bestFit="1" customWidth="1"/>
    <col min="6" max="6" width="12.6640625" bestFit="1" customWidth="1"/>
    <col min="7" max="7" width="17.6640625" bestFit="1" customWidth="1"/>
    <col min="9" max="9" width="31.33203125" bestFit="1" customWidth="1"/>
  </cols>
  <sheetData>
    <row r="1" spans="1:10" ht="52.95" customHeight="1" x14ac:dyDescent="0.25">
      <c r="A1" s="735" t="s">
        <v>48</v>
      </c>
      <c r="B1" s="735"/>
      <c r="C1" s="395" t="s">
        <v>14914</v>
      </c>
      <c r="D1" s="395" t="s">
        <v>14915</v>
      </c>
      <c r="E1" s="395" t="s">
        <v>14916</v>
      </c>
      <c r="F1" s="395" t="s">
        <v>14917</v>
      </c>
      <c r="G1" s="392" t="s">
        <v>14918</v>
      </c>
    </row>
    <row r="2" spans="1:10" ht="13.2" customHeight="1" x14ac:dyDescent="0.25">
      <c r="A2" s="736" t="s">
        <v>14919</v>
      </c>
      <c r="B2" s="392" t="str">
        <f>CONCATENATE($I2," (",TEXT($J2,"#,###"),")")</f>
        <v>All provision (41,314)</v>
      </c>
      <c r="C2" s="393">
        <f>IFERROR(VLOOKUP($I2&amp;"All England"&amp;$A$2,EYR_most_recent_outcomes,6,FALSE), 0)*100/$J2</f>
        <v>17.507382485356054</v>
      </c>
      <c r="D2" s="393">
        <f>IFERROR(VLOOKUP($I2&amp;"All England"&amp;$A$2,EYR_most_recent_outcomes,7,FALSE), 0)*100/$J2</f>
        <v>78.932081134724299</v>
      </c>
      <c r="E2" s="393">
        <f>IFERROR(VLOOKUP($I2&amp;"All England"&amp;$A$2,EYR_most_recent_outcomes,8,FALSE), 0)*100/$J2</f>
        <v>2.7666166432686254</v>
      </c>
      <c r="F2" s="393">
        <f>IFERROR(VLOOKUP($I2&amp;"All England"&amp;$A$2,EYR_most_recent_outcomes,9,FALSE), 0)*100/$J2</f>
        <v>0.79391973665101423</v>
      </c>
      <c r="G2" s="391">
        <f>SUM(C2:F2)</f>
        <v>99.999999999999986</v>
      </c>
      <c r="I2" s="636" t="s">
        <v>72</v>
      </c>
      <c r="J2" s="637">
        <f>IFERROR(VLOOKUP($I2&amp;"All England"&amp;$A$2,EYR_most_recent_outcomes,5,FALSE), 0)</f>
        <v>41314</v>
      </c>
    </row>
    <row r="3" spans="1:10" x14ac:dyDescent="0.25">
      <c r="A3" s="736"/>
      <c r="B3" s="392" t="str">
        <f t="shared" ref="B3:B21" si="0">CONCATENATE($I3," (",TEXT($J3,"#,###"),")")</f>
        <v>Childminder (25,452)</v>
      </c>
      <c r="C3" s="393">
        <f>IFERROR(VLOOKUP($I3&amp;"All England"&amp;$A$2,EYR_most_recent_outcomes,6,FALSE), 0)*100/$J3</f>
        <v>14.572528681439573</v>
      </c>
      <c r="D3" s="393">
        <f>IFERROR(VLOOKUP($I3&amp;"All England"&amp;$A$2,EYR_most_recent_outcomes,7,FALSE), 0)*100/$J3</f>
        <v>81.168473990256174</v>
      </c>
      <c r="E3" s="393">
        <f>IFERROR(VLOOKUP($I3&amp;"All England"&amp;$A$2,EYR_most_recent_outcomes,8,FALSE), 0)*100/$J3</f>
        <v>3.4181989627534182</v>
      </c>
      <c r="F3" s="393">
        <f>IFERROR(VLOOKUP($I3&amp;"All England"&amp;$A$2,EYR_most_recent_outcomes,9,FALSE), 0)*100/$J3</f>
        <v>0.84079836555084075</v>
      </c>
      <c r="G3" s="393">
        <f t="shared" ref="G3:G18" si="1">SUM(C3:F3)</f>
        <v>100.00000000000001</v>
      </c>
      <c r="I3" s="636" t="s">
        <v>74</v>
      </c>
      <c r="J3" s="637">
        <f>IFERROR(VLOOKUP($I3&amp;"All England"&amp;$A$2,EYR_most_recent_outcomes,5,FALSE), 0)</f>
        <v>25452</v>
      </c>
    </row>
    <row r="4" spans="1:10" x14ac:dyDescent="0.25">
      <c r="A4" s="736"/>
      <c r="B4" s="392" t="str">
        <f t="shared" si="0"/>
        <v>Childcare on non-domestic premises (15,723)</v>
      </c>
      <c r="C4" s="393">
        <f>IFERROR(VLOOKUP($I4&amp;"All England"&amp;$A$2,EYR_most_recent_outcomes,6,FALSE), 0)*100/$J4</f>
        <v>22.190421675252814</v>
      </c>
      <c r="D4" s="393">
        <f>IFERROR(VLOOKUP($I4&amp;"All England"&amp;$A$2,EYR_most_recent_outcomes,7,FALSE), 0)*100/$J4</f>
        <v>75.373656426890548</v>
      </c>
      <c r="E4" s="393">
        <f>IFERROR(VLOOKUP($I4&amp;"All England"&amp;$A$2,EYR_most_recent_outcomes,8,FALSE), 0)*100/$J4</f>
        <v>1.7235896457419067</v>
      </c>
      <c r="F4" s="393">
        <f>IFERROR(VLOOKUP($I4&amp;"All England"&amp;$A$2,EYR_most_recent_outcomes,9,FALSE), 0)*100/$J4</f>
        <v>0.71233225211473639</v>
      </c>
      <c r="G4" s="393">
        <f t="shared" si="1"/>
        <v>100</v>
      </c>
      <c r="I4" s="636" t="s">
        <v>75</v>
      </c>
      <c r="J4" s="637">
        <f>IFERROR(VLOOKUP($I4&amp;"All England"&amp;$A$2,EYR_most_recent_outcomes,5,FALSE), 0)</f>
        <v>15723</v>
      </c>
    </row>
    <row r="5" spans="1:10" x14ac:dyDescent="0.25">
      <c r="A5" s="736"/>
      <c r="B5" s="392" t="str">
        <f t="shared" si="0"/>
        <v>Childcare on domestic premises (139)</v>
      </c>
      <c r="C5" s="393">
        <f>IFERROR(VLOOKUP($I5&amp;"All England"&amp;$A$2,EYR_most_recent_outcomes,6,FALSE), 0)*100/$J5</f>
        <v>25.179856115107913</v>
      </c>
      <c r="D5" s="393">
        <f>IFERROR(VLOOKUP($I5&amp;"All England"&amp;$A$2,EYR_most_recent_outcomes,7,FALSE), 0)*100/$J5</f>
        <v>71.942446043165461</v>
      </c>
      <c r="E5" s="393">
        <f>IFERROR(VLOOKUP($I5&amp;"All England"&amp;$A$2,EYR_most_recent_outcomes,8,FALSE), 0)*100/$J5</f>
        <v>1.4388489208633093</v>
      </c>
      <c r="F5" s="393">
        <f>IFERROR(VLOOKUP($I5&amp;"All England"&amp;$A$2,EYR_most_recent_outcomes,9,FALSE), 0)*100/$J5</f>
        <v>1.4388489208633093</v>
      </c>
      <c r="G5" s="393">
        <f t="shared" si="1"/>
        <v>99.999999999999986</v>
      </c>
      <c r="I5" s="636" t="s">
        <v>77</v>
      </c>
      <c r="J5" s="637">
        <f>IFERROR(VLOOKUP($I5&amp;"All England"&amp;$A$2,EYR_most_recent_outcomes,5,FALSE), 0)</f>
        <v>139</v>
      </c>
    </row>
    <row r="6" spans="1:10" ht="13.2" customHeight="1" x14ac:dyDescent="0.25">
      <c r="A6" s="734" t="s">
        <v>4052</v>
      </c>
      <c r="B6" s="392" t="str">
        <f t="shared" si="0"/>
        <v>All provision (6,837)</v>
      </c>
      <c r="C6" s="393">
        <f>IFERROR(VLOOKUP($I6&amp;"All England"&amp;$A$6,EYR_most_recent_outcomes,6,FALSE), 0)*100/$J6</f>
        <v>19.555360538247768</v>
      </c>
      <c r="D6" s="393">
        <f>IFERROR(VLOOKUP($I6&amp;"All England"&amp;$A$6,EYR_most_recent_outcomes,7,FALSE), 0)*100/$J6</f>
        <v>73.599531958461313</v>
      </c>
      <c r="E6" s="393">
        <f>IFERROR(VLOOKUP($I6&amp;"All England"&amp;$A$6,EYR_most_recent_outcomes,8,FALSE), 0)*100/$J6</f>
        <v>5.5726195699868359</v>
      </c>
      <c r="F6" s="393">
        <f>IFERROR(VLOOKUP($I6&amp;"All England"&amp;$A$6,EYR_most_recent_outcomes,9,FALSE), 0)*100/$J6</f>
        <v>1.2724879333040808</v>
      </c>
      <c r="G6" s="391">
        <f t="shared" si="1"/>
        <v>100</v>
      </c>
      <c r="I6" s="636" t="s">
        <v>72</v>
      </c>
      <c r="J6" s="637">
        <f>IFERROR(VLOOKUP($I6&amp;"All England"&amp;$A$6,EYR_most_recent_outcomes,5,FALSE), 0)</f>
        <v>6837</v>
      </c>
    </row>
    <row r="7" spans="1:10" x14ac:dyDescent="0.25">
      <c r="A7" s="734"/>
      <c r="B7" s="392" t="str">
        <f t="shared" si="0"/>
        <v>Childminder (4,433)</v>
      </c>
      <c r="C7" s="393">
        <f>IFERROR(VLOOKUP($I7&amp;"All England"&amp;$A$6,EYR_most_recent_outcomes,6,FALSE), 0)*100/$J7</f>
        <v>18.226934355966613</v>
      </c>
      <c r="D7" s="393">
        <f>IFERROR(VLOOKUP($I7&amp;"All England"&amp;$A$6,EYR_most_recent_outcomes,7,FALSE), 0)*100/$J7</f>
        <v>76.133543875479361</v>
      </c>
      <c r="E7" s="393">
        <f>IFERROR(VLOOKUP($I7&amp;"All England"&amp;$A$6,EYR_most_recent_outcomes,8,FALSE), 0)*100/$J7</f>
        <v>4.6244078502143022</v>
      </c>
      <c r="F7" s="393">
        <f>IFERROR(VLOOKUP($I7&amp;"All England"&amp;$A$6,EYR_most_recent_outcomes,9,FALSE), 0)*100/$J7</f>
        <v>1.0151139183397249</v>
      </c>
      <c r="G7" s="393">
        <f t="shared" si="1"/>
        <v>99.999999999999986</v>
      </c>
      <c r="I7" s="636" t="s">
        <v>74</v>
      </c>
      <c r="J7" s="637">
        <f>IFERROR(VLOOKUP($I7&amp;"All England"&amp;$A$6,EYR_most_recent_outcomes,5,FALSE), 0)</f>
        <v>4433</v>
      </c>
    </row>
    <row r="8" spans="1:10" x14ac:dyDescent="0.25">
      <c r="A8" s="734"/>
      <c r="B8" s="392" t="str">
        <f t="shared" si="0"/>
        <v>Childcare on non-domestic premises (2,381)</v>
      </c>
      <c r="C8" s="393">
        <f>IFERROR(VLOOKUP($I8&amp;"All England"&amp;$A$6,EYR_most_recent_outcomes,6,FALSE), 0)*100/$J8</f>
        <v>22.091558168836624</v>
      </c>
      <c r="D8" s="393">
        <f>IFERROR(VLOOKUP($I8&amp;"All England"&amp;$A$6,EYR_most_recent_outcomes,7,FALSE), 0)*100/$J8</f>
        <v>68.878622427551448</v>
      </c>
      <c r="E8" s="393">
        <f>IFERROR(VLOOKUP($I8&amp;"All England"&amp;$A$6,EYR_most_recent_outcomes,8,FALSE), 0)*100/$J8</f>
        <v>7.3078538429231417</v>
      </c>
      <c r="F8" s="393">
        <f>IFERROR(VLOOKUP($I8&amp;"All England"&amp;$A$6,EYR_most_recent_outcomes,9,FALSE), 0)*100/$J8</f>
        <v>1.7219655606887863</v>
      </c>
      <c r="G8" s="393">
        <f t="shared" si="1"/>
        <v>100</v>
      </c>
      <c r="I8" s="636" t="s">
        <v>75</v>
      </c>
      <c r="J8" s="637">
        <f>IFERROR(VLOOKUP($I8&amp;"All England"&amp;$A$6,EYR_most_recent_outcomes,5,FALSE), 0)</f>
        <v>2381</v>
      </c>
    </row>
    <row r="9" spans="1:10" x14ac:dyDescent="0.25">
      <c r="A9" s="734"/>
      <c r="B9" s="392" t="str">
        <f t="shared" si="0"/>
        <v>Childcare on domestic premises (23)</v>
      </c>
      <c r="C9" s="393">
        <f>IFERROR(VLOOKUP($I9&amp;"All England"&amp;$A$6,EYR_most_recent_outcomes,6,FALSE), 0)*100/$J9</f>
        <v>13.043478260869565</v>
      </c>
      <c r="D9" s="393">
        <f>IFERROR(VLOOKUP($I9&amp;"All England"&amp;$A$6,EYR_most_recent_outcomes,7,FALSE), 0)*100/$J9</f>
        <v>73.913043478260875</v>
      </c>
      <c r="E9" s="393">
        <f>IFERROR(VLOOKUP($I9&amp;"All England"&amp;$A$6,EYR_most_recent_outcomes,8,FALSE), 0)*100/$J9</f>
        <v>8.695652173913043</v>
      </c>
      <c r="F9" s="393">
        <f>IFERROR(VLOOKUP($I9&amp;"All England"&amp;$A$6,EYR_most_recent_outcomes,9,FALSE), 0)*100/$J9</f>
        <v>4.3478260869565215</v>
      </c>
      <c r="G9" s="393">
        <f t="shared" si="1"/>
        <v>100</v>
      </c>
      <c r="I9" s="636" t="s">
        <v>77</v>
      </c>
      <c r="J9" s="637">
        <f>IFERROR(VLOOKUP($I9&amp;"All England"&amp;$A$6,EYR_most_recent_outcomes,5,FALSE), 0)</f>
        <v>23</v>
      </c>
    </row>
    <row r="10" spans="1:10" ht="13.2" customHeight="1" x14ac:dyDescent="0.25">
      <c r="A10" s="736" t="s">
        <v>4060</v>
      </c>
      <c r="B10" s="392" t="str">
        <f t="shared" si="0"/>
        <v>All provision (6,837)</v>
      </c>
      <c r="C10" s="393">
        <f>IFERROR(VLOOKUP($I10&amp;"All England"&amp;$A$10,EYR_most_recent_outcomes,6,FALSE), 0)*100/$J10</f>
        <v>24.733070059967822</v>
      </c>
      <c r="D10" s="393">
        <f>IFERROR(VLOOKUP($I10&amp;"All England"&amp;$A$10,EYR_most_recent_outcomes,7,FALSE), 0)*100/$J10</f>
        <v>69.62117887962556</v>
      </c>
      <c r="E10" s="393">
        <f>IFERROR(VLOOKUP($I10&amp;"All England"&amp;$A$10,EYR_most_recent_outcomes,8,FALSE), 0)*100/$J10</f>
        <v>4.5048998098581245</v>
      </c>
      <c r="F10" s="393">
        <f>IFERROR(VLOOKUP($I10&amp;"All England"&amp;$A$10,EYR_most_recent_outcomes,9,FALSE), 0)*100/$J10</f>
        <v>1.1408512505484862</v>
      </c>
      <c r="G10" s="391">
        <f t="shared" si="1"/>
        <v>100</v>
      </c>
      <c r="I10" s="636" t="s">
        <v>72</v>
      </c>
      <c r="J10" s="637">
        <f>IFERROR(VLOOKUP($I10&amp;"All England"&amp;$A$10,EYR_most_recent_outcomes,5,FALSE), 0)</f>
        <v>6837</v>
      </c>
    </row>
    <row r="11" spans="1:10" x14ac:dyDescent="0.25">
      <c r="A11" s="736"/>
      <c r="B11" s="392" t="str">
        <f t="shared" si="0"/>
        <v>Childminder (4,433)</v>
      </c>
      <c r="C11" s="393">
        <f>IFERROR(VLOOKUP($I11&amp;"All England"&amp;$A$10,EYR_most_recent_outcomes,6,FALSE), 0)*100/$J11</f>
        <v>23.212271599368375</v>
      </c>
      <c r="D11" s="393">
        <f>IFERROR(VLOOKUP($I11&amp;"All England"&amp;$A$10,EYR_most_recent_outcomes,7,FALSE), 0)*100/$J11</f>
        <v>72.456575682382137</v>
      </c>
      <c r="E11" s="393">
        <f>IFERROR(VLOOKUP($I11&amp;"All England"&amp;$A$10,EYR_most_recent_outcomes,8,FALSE), 0)*100/$J11</f>
        <v>3.4062711482066321</v>
      </c>
      <c r="F11" s="393">
        <f>IFERROR(VLOOKUP($I11&amp;"All England"&amp;$A$10,EYR_most_recent_outcomes,9,FALSE), 0)*100/$J11</f>
        <v>0.92488157004286031</v>
      </c>
      <c r="G11" s="393">
        <f t="shared" si="1"/>
        <v>100</v>
      </c>
      <c r="I11" s="636" t="s">
        <v>74</v>
      </c>
      <c r="J11" s="637">
        <f>IFERROR(VLOOKUP($I11&amp;"All England"&amp;$A$10,EYR_most_recent_outcomes,5,FALSE), 0)</f>
        <v>4433</v>
      </c>
    </row>
    <row r="12" spans="1:10" x14ac:dyDescent="0.25">
      <c r="A12" s="736"/>
      <c r="B12" s="392" t="str">
        <f t="shared" si="0"/>
        <v>Childcare on non-domestic premises (2,381)</v>
      </c>
      <c r="C12" s="393">
        <f>IFERROR(VLOOKUP($I12&amp;"All England"&amp;$A$10,EYR_most_recent_outcomes,6,FALSE), 0)*100/$J12</f>
        <v>27.677446451070978</v>
      </c>
      <c r="D12" s="393">
        <f>IFERROR(VLOOKUP($I12&amp;"All England"&amp;$A$10,EYR_most_recent_outcomes,7,FALSE), 0)*100/$J12</f>
        <v>64.258714825703493</v>
      </c>
      <c r="E12" s="393">
        <f>IFERROR(VLOOKUP($I12&amp;"All England"&amp;$A$10,EYR_most_recent_outcomes,8,FALSE), 0)*100/$J12</f>
        <v>6.5518689626207474</v>
      </c>
      <c r="F12" s="393">
        <f>IFERROR(VLOOKUP($I12&amp;"All England"&amp;$A$10,EYR_most_recent_outcomes,9,FALSE), 0)*100/$J12</f>
        <v>1.5119697606047879</v>
      </c>
      <c r="G12" s="393">
        <f t="shared" si="1"/>
        <v>100</v>
      </c>
      <c r="I12" s="636" t="s">
        <v>75</v>
      </c>
      <c r="J12" s="637">
        <f>IFERROR(VLOOKUP($I12&amp;"All England"&amp;$A$10,EYR_most_recent_outcomes,5,FALSE), 0)</f>
        <v>2381</v>
      </c>
    </row>
    <row r="13" spans="1:10" x14ac:dyDescent="0.25">
      <c r="A13" s="736"/>
      <c r="B13" s="392" t="str">
        <f t="shared" si="0"/>
        <v>Childcare on domestic premises (23)</v>
      </c>
      <c r="C13" s="393">
        <f>IFERROR(VLOOKUP($I13&amp;"All England"&amp;$A$10,EYR_most_recent_outcomes,6,FALSE), 0)*100/$J13</f>
        <v>13.043478260869565</v>
      </c>
      <c r="D13" s="393">
        <f>IFERROR(VLOOKUP($I13&amp;"All England"&amp;$A$10,EYR_most_recent_outcomes,7,FALSE), 0)*100/$J13</f>
        <v>78.260869565217391</v>
      </c>
      <c r="E13" s="393">
        <f>IFERROR(VLOOKUP($I13&amp;"All England"&amp;$A$10,EYR_most_recent_outcomes,8,FALSE), 0)*100/$J13</f>
        <v>4.3478260869565215</v>
      </c>
      <c r="F13" s="393">
        <f>IFERROR(VLOOKUP($I13&amp;"All England"&amp;$A$10,EYR_most_recent_outcomes,9,FALSE), 0)*100/$J13</f>
        <v>4.3478260869565215</v>
      </c>
      <c r="G13" s="393">
        <f t="shared" si="1"/>
        <v>99.999999999999986</v>
      </c>
      <c r="I13" s="636" t="s">
        <v>77</v>
      </c>
      <c r="J13" s="637">
        <f>IFERROR(VLOOKUP($I13&amp;"All England"&amp;$A$10,EYR_most_recent_outcomes,5,FALSE), 0)</f>
        <v>23</v>
      </c>
    </row>
    <row r="14" spans="1:10" ht="13.2" customHeight="1" x14ac:dyDescent="0.25">
      <c r="A14" s="736" t="s">
        <v>4068</v>
      </c>
      <c r="B14" s="392" t="str">
        <f t="shared" si="0"/>
        <v>All provision (6,837)</v>
      </c>
      <c r="C14" s="393">
        <f>IFERROR(VLOOKUP($I14&amp;"All England"&amp;$A$14,EYR_most_recent_outcomes,6,FALSE), 0)*100/$J14</f>
        <v>23.109550972648822</v>
      </c>
      <c r="D14" s="393">
        <f>IFERROR(VLOOKUP($I14&amp;"All England"&amp;$A$14,EYR_most_recent_outcomes,7,FALSE), 0)*100/$J14</f>
        <v>69.591926283457653</v>
      </c>
      <c r="E14" s="393">
        <f>IFERROR(VLOOKUP($I14&amp;"All England"&amp;$A$14,EYR_most_recent_outcomes,8,FALSE), 0)*100/$J14</f>
        <v>4.5195261079420801</v>
      </c>
      <c r="F14" s="393">
        <f>IFERROR(VLOOKUP($I14&amp;"All England"&amp;$A$14,EYR_most_recent_outcomes,9,FALSE), 0)*100/$J14</f>
        <v>2.7789966359514406</v>
      </c>
      <c r="G14" s="391">
        <f t="shared" si="1"/>
        <v>100</v>
      </c>
      <c r="I14" s="636" t="s">
        <v>72</v>
      </c>
      <c r="J14" s="637">
        <f>IFERROR(VLOOKUP($I14&amp;"All England"&amp;$A$14,EYR_most_recent_outcomes,5,FALSE), 0)</f>
        <v>6837</v>
      </c>
    </row>
    <row r="15" spans="1:10" x14ac:dyDescent="0.25">
      <c r="A15" s="736"/>
      <c r="B15" s="392" t="str">
        <f t="shared" si="0"/>
        <v>Childminder (4,433)</v>
      </c>
      <c r="C15" s="393">
        <f>IFERROR(VLOOKUP($I15&amp;"All England"&amp;$A$14,EYR_most_recent_outcomes,6,FALSE), 0)*100/$J15</f>
        <v>21.385066546356867</v>
      </c>
      <c r="D15" s="393">
        <f>IFERROR(VLOOKUP($I15&amp;"All England"&amp;$A$14,EYR_most_recent_outcomes,7,FALSE), 0)*100/$J15</f>
        <v>72.794946988495369</v>
      </c>
      <c r="E15" s="393">
        <f>IFERROR(VLOOKUP($I15&amp;"All England"&amp;$A$14,EYR_most_recent_outcomes,8,FALSE), 0)*100/$J15</f>
        <v>3.6769681930972253</v>
      </c>
      <c r="F15" s="393">
        <f>IFERROR(VLOOKUP($I15&amp;"All England"&amp;$A$14,EYR_most_recent_outcomes,9,FALSE), 0)*100/$J15</f>
        <v>2.1430182720505302</v>
      </c>
      <c r="G15" s="393">
        <f t="shared" si="1"/>
        <v>99.999999999999986</v>
      </c>
      <c r="I15" s="636" t="s">
        <v>74</v>
      </c>
      <c r="J15" s="637">
        <f>IFERROR(VLOOKUP($I15&amp;"All England"&amp;$A$14,EYR_most_recent_outcomes,5,FALSE), 0)</f>
        <v>4433</v>
      </c>
    </row>
    <row r="16" spans="1:10" x14ac:dyDescent="0.25">
      <c r="A16" s="736"/>
      <c r="B16" s="392" t="str">
        <f t="shared" si="0"/>
        <v>Childcare on non-domestic premises (2,381)</v>
      </c>
      <c r="C16" s="393">
        <f>IFERROR(VLOOKUP($I16&amp;"All England"&amp;$A$14,EYR_most_recent_outcomes,6,FALSE), 0)*100/$J16</f>
        <v>26.417471650566988</v>
      </c>
      <c r="D16" s="393">
        <f>IFERROR(VLOOKUP($I16&amp;"All England"&amp;$A$14,EYR_most_recent_outcomes,7,FALSE), 0)*100/$J16</f>
        <v>63.544729105417893</v>
      </c>
      <c r="E16" s="393">
        <f>IFERROR(VLOOKUP($I16&amp;"All England"&amp;$A$14,EYR_most_recent_outcomes,8,FALSE), 0)*100/$J16</f>
        <v>6.0898782024359512</v>
      </c>
      <c r="F16" s="393">
        <f>IFERROR(VLOOKUP($I16&amp;"All England"&amp;$A$14,EYR_most_recent_outcomes,9,FALSE), 0)*100/$J16</f>
        <v>3.9479210415791686</v>
      </c>
      <c r="G16" s="393">
        <f t="shared" si="1"/>
        <v>100</v>
      </c>
      <c r="I16" s="636" t="s">
        <v>75</v>
      </c>
      <c r="J16" s="637">
        <f>IFERROR(VLOOKUP($I16&amp;"All England"&amp;$A$14,EYR_most_recent_outcomes,5,FALSE), 0)</f>
        <v>2381</v>
      </c>
    </row>
    <row r="17" spans="1:10" x14ac:dyDescent="0.25">
      <c r="A17" s="736"/>
      <c r="B17" s="392" t="str">
        <f t="shared" si="0"/>
        <v>Childcare on domestic premises (23)</v>
      </c>
      <c r="C17" s="393">
        <f>IFERROR(VLOOKUP($I17&amp;"All England"&amp;$A$14,EYR_most_recent_outcomes,6,FALSE), 0)*100/$J17</f>
        <v>13.043478260869565</v>
      </c>
      <c r="D17" s="393">
        <f>IFERROR(VLOOKUP($I17&amp;"All England"&amp;$A$14,EYR_most_recent_outcomes,7,FALSE), 0)*100/$J17</f>
        <v>78.260869565217391</v>
      </c>
      <c r="E17" s="393">
        <f>IFERROR(VLOOKUP($I17&amp;"All England"&amp;$A$14,EYR_most_recent_outcomes,8,FALSE), 0)*100/$J17</f>
        <v>4.3478260869565215</v>
      </c>
      <c r="F17" s="393">
        <f>IFERROR(VLOOKUP($I17&amp;"All England"&amp;$A$14,EYR_most_recent_outcomes,9,FALSE), 0)*100/$J17</f>
        <v>4.3478260869565215</v>
      </c>
      <c r="G17" s="393">
        <f t="shared" si="1"/>
        <v>99.999999999999986</v>
      </c>
      <c r="I17" s="636" t="s">
        <v>77</v>
      </c>
      <c r="J17" s="637">
        <f>IFERROR(VLOOKUP($I17&amp;"All England"&amp;$A$14,EYR_most_recent_outcomes,5,FALSE), 0)</f>
        <v>23</v>
      </c>
    </row>
    <row r="18" spans="1:10" x14ac:dyDescent="0.25">
      <c r="A18" s="734" t="s">
        <v>9819</v>
      </c>
      <c r="B18" s="392" t="str">
        <f t="shared" si="0"/>
        <v>All provision (41,314)</v>
      </c>
      <c r="C18" s="393">
        <f>IFERROR(VLOOKUP($I18&amp;"All England"&amp;$A$18,EYR_most_recent_outcomes,6,FALSE), 0)*100/$J18</f>
        <v>17.567894660405674</v>
      </c>
      <c r="D18" s="393">
        <f>IFERROR(VLOOKUP($I18&amp;"All England"&amp;$A$18,EYR_most_recent_outcomes,7,FALSE), 0)*100/$J18</f>
        <v>78.84978457665683</v>
      </c>
      <c r="E18" s="393">
        <f>IFERROR(VLOOKUP($I18&amp;"All England"&amp;$A$18,EYR_most_recent_outcomes,8,FALSE), 0)*100/$J18</f>
        <v>2.7884010262864889</v>
      </c>
      <c r="F18" s="393">
        <f>IFERROR(VLOOKUP($I18&amp;"All England"&amp;$A$18,EYR_most_recent_outcomes,9,FALSE), 0)*100/$J18</f>
        <v>0.79391973665101423</v>
      </c>
      <c r="G18" s="391">
        <f t="shared" si="1"/>
        <v>100.00000000000001</v>
      </c>
      <c r="I18" s="636" t="s">
        <v>72</v>
      </c>
      <c r="J18" s="637">
        <f>IFERROR(VLOOKUP($I18&amp;"All England"&amp;$A$18,EYR_most_recent_outcomes,5,FALSE), 0)</f>
        <v>41314</v>
      </c>
    </row>
    <row r="19" spans="1:10" x14ac:dyDescent="0.25">
      <c r="A19" s="734"/>
      <c r="B19" s="392" t="str">
        <f t="shared" si="0"/>
        <v>Childminder (25,452)</v>
      </c>
      <c r="C19" s="393">
        <f>IFERROR(VLOOKUP($I19&amp;"All England"&amp;$A$18,EYR_most_recent_outcomes,6,FALSE), 0)*100/$J19</f>
        <v>14.6000314317146</v>
      </c>
      <c r="D19" s="393">
        <f>IFERROR(VLOOKUP($I19&amp;"All England"&amp;$A$18,EYR_most_recent_outcomes,7,FALSE), 0)*100/$J19</f>
        <v>81.121326418356119</v>
      </c>
      <c r="E19" s="393">
        <f>IFERROR(VLOOKUP($I19&amp;"All England"&amp;$A$18,EYR_most_recent_outcomes,8,FALSE), 0)*100/$J19</f>
        <v>3.4378437843784377</v>
      </c>
      <c r="F19" s="393">
        <f>IFERROR(VLOOKUP($I19&amp;"All England"&amp;$A$18,EYR_most_recent_outcomes,9,FALSE), 0)*100/$J19</f>
        <v>0.84079836555084075</v>
      </c>
      <c r="G19" s="393">
        <f>SUM(C19:F19)</f>
        <v>100</v>
      </c>
      <c r="I19" s="636" t="s">
        <v>74</v>
      </c>
      <c r="J19" s="637">
        <f>IFERROR(VLOOKUP($I19&amp;"All England"&amp;$A$18,EYR_most_recent_outcomes,5,FALSE), 0)</f>
        <v>25452</v>
      </c>
    </row>
    <row r="20" spans="1:10" x14ac:dyDescent="0.25">
      <c r="A20" s="734"/>
      <c r="B20" s="392" t="str">
        <f t="shared" si="0"/>
        <v>Childcare on non-domestic premises (15,723)</v>
      </c>
      <c r="C20" s="393">
        <f>IFERROR(VLOOKUP($I20&amp;"All England"&amp;$A$18,EYR_most_recent_outcomes,6,FALSE), 0)*100/$J20</f>
        <v>22.304903644342684</v>
      </c>
      <c r="D20" s="393">
        <f>IFERROR(VLOOKUP($I20&amp;"All England"&amp;$A$18,EYR_most_recent_outcomes,7,FALSE), 0)*100/$J20</f>
        <v>75.233734020225143</v>
      </c>
      <c r="E20" s="393">
        <f>IFERROR(VLOOKUP($I20&amp;"All England"&amp;$A$18,EYR_most_recent_outcomes,8,FALSE), 0)*100/$J20</f>
        <v>1.749030083317433</v>
      </c>
      <c r="F20" s="393">
        <f>IFERROR(VLOOKUP($I20&amp;"All England"&amp;$A$18,EYR_most_recent_outcomes,9,FALSE), 0)*100/$J20</f>
        <v>0.71233225211473639</v>
      </c>
      <c r="G20" s="393">
        <f>SUM(C20:F20)</f>
        <v>100</v>
      </c>
      <c r="I20" s="636" t="s">
        <v>75</v>
      </c>
      <c r="J20" s="637">
        <f>IFERROR(VLOOKUP($I20&amp;"All England"&amp;$A$18,EYR_most_recent_outcomes,5,FALSE), 0)</f>
        <v>15723</v>
      </c>
    </row>
    <row r="21" spans="1:10" x14ac:dyDescent="0.25">
      <c r="A21" s="734"/>
      <c r="B21" s="392" t="str">
        <f t="shared" si="0"/>
        <v>Childcare on domestic premises (139)</v>
      </c>
      <c r="C21" s="393">
        <f>IFERROR(VLOOKUP($I21&amp;"All England"&amp;$A$18,EYR_most_recent_outcomes,6,FALSE), 0)*100/$J21</f>
        <v>25.179856115107913</v>
      </c>
      <c r="D21" s="393">
        <f>IFERROR(VLOOKUP($I21&amp;"All England"&amp;$A$18,EYR_most_recent_outcomes,7,FALSE), 0)*100/$J21</f>
        <v>71.942446043165461</v>
      </c>
      <c r="E21" s="393">
        <f>IFERROR(VLOOKUP($I21&amp;"All England"&amp;$A$18,EYR_most_recent_outcomes,8,FALSE), 0)*100/$J21</f>
        <v>1.4388489208633093</v>
      </c>
      <c r="F21" s="393">
        <f>IFERROR(VLOOKUP($I21&amp;"All England"&amp;$A$18,EYR_most_recent_outcomes,9,FALSE), 0)*100/$J21</f>
        <v>1.4388489208633093</v>
      </c>
      <c r="G21" s="393">
        <f>SUM(C21:F21)</f>
        <v>99.999999999999986</v>
      </c>
      <c r="I21" s="636" t="s">
        <v>77</v>
      </c>
      <c r="J21" s="637">
        <f>IFERROR(VLOOKUP($I21&amp;"All England"&amp;$A$18,EYR_most_recent_outcomes,5,FALSE), 0)</f>
        <v>139</v>
      </c>
    </row>
  </sheetData>
  <sheetProtection sheet="1" objects="1" scenarios="1"/>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Q456"/>
  <sheetViews>
    <sheetView topLeftCell="B1" workbookViewId="0">
      <pane ySplit="1" topLeftCell="A2" activePane="bottomLeft" state="frozen"/>
      <selection pane="bottomLeft" activeCell="B1" sqref="B1"/>
    </sheetView>
  </sheetViews>
  <sheetFormatPr defaultRowHeight="13.2" x14ac:dyDescent="0.25"/>
  <cols>
    <col min="1" max="1" width="80.88671875" bestFit="1" customWidth="1"/>
    <col min="2" max="2" width="31.33203125" bestFit="1" customWidth="1"/>
    <col min="3" max="3" width="30.6640625" bestFit="1" customWidth="1"/>
    <col min="4" max="4" width="24.21875" bestFit="1" customWidth="1"/>
    <col min="5" max="5" width="31.44140625" bestFit="1" customWidth="1"/>
    <col min="6" max="6" width="20.109375" bestFit="1" customWidth="1"/>
    <col min="7" max="7" width="25.5546875" bestFit="1" customWidth="1"/>
    <col min="8" max="8" width="8" bestFit="1" customWidth="1"/>
    <col min="9" max="9" width="15" bestFit="1" customWidth="1"/>
    <col min="10" max="10" width="8.33203125" bestFit="1" customWidth="1"/>
    <col min="11" max="11" width="25.44140625" bestFit="1" customWidth="1"/>
    <col min="12" max="12" width="14.21875" bestFit="1" customWidth="1"/>
    <col min="13" max="13" width="15.109375" bestFit="1" customWidth="1"/>
    <col min="14" max="14" width="32.5546875" bestFit="1" customWidth="1"/>
    <col min="15" max="15" width="6.77734375" bestFit="1" customWidth="1"/>
    <col min="16" max="16" width="19.109375" bestFit="1" customWidth="1"/>
    <col min="17" max="18" width="24.5546875" bestFit="1" customWidth="1"/>
  </cols>
  <sheetData>
    <row r="1" spans="1:17" x14ac:dyDescent="0.25">
      <c r="A1" t="s">
        <v>4036</v>
      </c>
      <c r="B1" t="s">
        <v>286</v>
      </c>
      <c r="C1" t="s">
        <v>4037</v>
      </c>
      <c r="D1" t="s">
        <v>14920</v>
      </c>
      <c r="E1" t="s">
        <v>14921</v>
      </c>
      <c r="F1" t="s">
        <v>4038</v>
      </c>
      <c r="G1" t="s">
        <v>14922</v>
      </c>
      <c r="H1" t="s">
        <v>4039</v>
      </c>
      <c r="I1" t="s">
        <v>4040</v>
      </c>
      <c r="J1" t="s">
        <v>4041</v>
      </c>
      <c r="K1" t="s">
        <v>4042</v>
      </c>
      <c r="L1" t="s">
        <v>4043</v>
      </c>
      <c r="M1" t="s">
        <v>4044</v>
      </c>
      <c r="N1" t="s">
        <v>4045</v>
      </c>
      <c r="O1" t="s">
        <v>4046</v>
      </c>
      <c r="P1" t="s">
        <v>4047</v>
      </c>
      <c r="Q1" t="s">
        <v>4048</v>
      </c>
    </row>
    <row r="2" spans="1:17" x14ac:dyDescent="0.25">
      <c r="A2" t="s">
        <v>15773</v>
      </c>
      <c r="B2" t="s">
        <v>72</v>
      </c>
      <c r="C2" t="s">
        <v>92</v>
      </c>
      <c r="D2" t="s">
        <v>14923</v>
      </c>
      <c r="E2" t="s">
        <v>66</v>
      </c>
      <c r="F2" t="s">
        <v>14922</v>
      </c>
      <c r="G2">
        <v>1682</v>
      </c>
      <c r="H2">
        <v>0</v>
      </c>
      <c r="I2">
        <v>0</v>
      </c>
      <c r="J2">
        <v>0</v>
      </c>
      <c r="K2">
        <v>0</v>
      </c>
      <c r="L2">
        <v>0</v>
      </c>
      <c r="M2">
        <v>0</v>
      </c>
      <c r="N2">
        <v>0</v>
      </c>
      <c r="O2">
        <v>0</v>
      </c>
      <c r="P2">
        <v>0</v>
      </c>
      <c r="Q2">
        <v>0</v>
      </c>
    </row>
    <row r="3" spans="1:17" x14ac:dyDescent="0.25">
      <c r="A3" t="s">
        <v>15774</v>
      </c>
      <c r="B3" t="s">
        <v>72</v>
      </c>
      <c r="C3" t="s">
        <v>93</v>
      </c>
      <c r="D3" t="s">
        <v>14923</v>
      </c>
      <c r="E3" t="s">
        <v>66</v>
      </c>
      <c r="F3" t="s">
        <v>14922</v>
      </c>
      <c r="G3">
        <v>3</v>
      </c>
      <c r="H3">
        <v>0</v>
      </c>
      <c r="I3">
        <v>0</v>
      </c>
      <c r="J3">
        <v>0</v>
      </c>
      <c r="K3">
        <v>0</v>
      </c>
      <c r="L3">
        <v>0</v>
      </c>
      <c r="M3">
        <v>0</v>
      </c>
      <c r="N3">
        <v>0</v>
      </c>
      <c r="O3">
        <v>0</v>
      </c>
      <c r="P3">
        <v>0</v>
      </c>
      <c r="Q3">
        <v>0</v>
      </c>
    </row>
    <row r="4" spans="1:17" x14ac:dyDescent="0.25">
      <c r="A4" t="s">
        <v>15775</v>
      </c>
      <c r="B4" t="s">
        <v>72</v>
      </c>
      <c r="C4" t="s">
        <v>94</v>
      </c>
      <c r="D4" t="s">
        <v>14923</v>
      </c>
      <c r="E4" t="s">
        <v>66</v>
      </c>
      <c r="F4" t="s">
        <v>14922</v>
      </c>
      <c r="G4">
        <v>17</v>
      </c>
      <c r="H4">
        <v>0</v>
      </c>
      <c r="I4">
        <v>0</v>
      </c>
      <c r="J4">
        <v>0</v>
      </c>
      <c r="K4">
        <v>0</v>
      </c>
      <c r="L4">
        <v>0</v>
      </c>
      <c r="M4">
        <v>0</v>
      </c>
      <c r="N4">
        <v>0</v>
      </c>
      <c r="O4">
        <v>0</v>
      </c>
      <c r="P4">
        <v>0</v>
      </c>
      <c r="Q4">
        <v>0</v>
      </c>
    </row>
    <row r="5" spans="1:17" x14ac:dyDescent="0.25">
      <c r="A5" t="s">
        <v>15776</v>
      </c>
      <c r="B5" t="s">
        <v>72</v>
      </c>
      <c r="C5" t="s">
        <v>95</v>
      </c>
      <c r="D5" t="s">
        <v>14923</v>
      </c>
      <c r="E5" t="s">
        <v>66</v>
      </c>
      <c r="F5" t="s">
        <v>14922</v>
      </c>
      <c r="G5">
        <v>1</v>
      </c>
      <c r="H5">
        <v>0</v>
      </c>
      <c r="I5">
        <v>0</v>
      </c>
      <c r="J5">
        <v>0</v>
      </c>
      <c r="K5">
        <v>0</v>
      </c>
      <c r="L5">
        <v>0</v>
      </c>
      <c r="M5">
        <v>0</v>
      </c>
      <c r="N5">
        <v>0</v>
      </c>
      <c r="O5">
        <v>0</v>
      </c>
      <c r="P5">
        <v>0</v>
      </c>
      <c r="Q5">
        <v>0</v>
      </c>
    </row>
    <row r="6" spans="1:17" x14ac:dyDescent="0.25">
      <c r="A6" t="s">
        <v>15777</v>
      </c>
      <c r="B6" t="s">
        <v>72</v>
      </c>
      <c r="C6" t="s">
        <v>96</v>
      </c>
      <c r="D6" t="s">
        <v>14923</v>
      </c>
      <c r="E6" t="s">
        <v>66</v>
      </c>
      <c r="F6" t="s">
        <v>14922</v>
      </c>
      <c r="G6">
        <v>5</v>
      </c>
      <c r="H6">
        <v>0</v>
      </c>
      <c r="I6">
        <v>0</v>
      </c>
      <c r="J6">
        <v>0</v>
      </c>
      <c r="K6">
        <v>0</v>
      </c>
      <c r="L6">
        <v>0</v>
      </c>
      <c r="M6">
        <v>0</v>
      </c>
      <c r="N6">
        <v>0</v>
      </c>
      <c r="O6">
        <v>0</v>
      </c>
      <c r="P6">
        <v>0</v>
      </c>
      <c r="Q6">
        <v>0</v>
      </c>
    </row>
    <row r="7" spans="1:17" x14ac:dyDescent="0.25">
      <c r="A7" t="s">
        <v>15778</v>
      </c>
      <c r="B7" t="s">
        <v>72</v>
      </c>
      <c r="C7" t="s">
        <v>97</v>
      </c>
      <c r="D7" t="s">
        <v>14923</v>
      </c>
      <c r="E7" t="s">
        <v>66</v>
      </c>
      <c r="F7" t="s">
        <v>14922</v>
      </c>
      <c r="G7">
        <v>5</v>
      </c>
      <c r="H7">
        <v>0</v>
      </c>
      <c r="I7">
        <v>0</v>
      </c>
      <c r="J7">
        <v>0</v>
      </c>
      <c r="K7">
        <v>0</v>
      </c>
      <c r="L7">
        <v>0</v>
      </c>
      <c r="M7">
        <v>0</v>
      </c>
      <c r="N7">
        <v>0</v>
      </c>
      <c r="O7">
        <v>0</v>
      </c>
      <c r="P7">
        <v>0</v>
      </c>
      <c r="Q7">
        <v>0</v>
      </c>
    </row>
    <row r="8" spans="1:17" x14ac:dyDescent="0.25">
      <c r="A8" t="s">
        <v>15779</v>
      </c>
      <c r="B8" t="s">
        <v>72</v>
      </c>
      <c r="C8" t="s">
        <v>98</v>
      </c>
      <c r="D8" t="s">
        <v>14923</v>
      </c>
      <c r="E8" t="s">
        <v>66</v>
      </c>
      <c r="F8" t="s">
        <v>14922</v>
      </c>
      <c r="G8">
        <v>19</v>
      </c>
      <c r="H8">
        <v>0</v>
      </c>
      <c r="I8">
        <v>0</v>
      </c>
      <c r="J8">
        <v>0</v>
      </c>
      <c r="K8">
        <v>0</v>
      </c>
      <c r="L8">
        <v>0</v>
      </c>
      <c r="M8">
        <v>0</v>
      </c>
      <c r="N8">
        <v>0</v>
      </c>
      <c r="O8">
        <v>0</v>
      </c>
      <c r="P8">
        <v>0</v>
      </c>
      <c r="Q8">
        <v>0</v>
      </c>
    </row>
    <row r="9" spans="1:17" x14ac:dyDescent="0.25">
      <c r="A9" t="s">
        <v>15780</v>
      </c>
      <c r="B9" t="s">
        <v>72</v>
      </c>
      <c r="C9" t="s">
        <v>99</v>
      </c>
      <c r="D9" t="s">
        <v>14923</v>
      </c>
      <c r="E9" t="s">
        <v>66</v>
      </c>
      <c r="F9" t="s">
        <v>14922</v>
      </c>
      <c r="G9">
        <v>22</v>
      </c>
      <c r="H9">
        <v>0</v>
      </c>
      <c r="I9">
        <v>0</v>
      </c>
      <c r="J9">
        <v>0</v>
      </c>
      <c r="K9">
        <v>0</v>
      </c>
      <c r="L9">
        <v>0</v>
      </c>
      <c r="M9">
        <v>0</v>
      </c>
      <c r="N9">
        <v>0</v>
      </c>
      <c r="O9">
        <v>0</v>
      </c>
      <c r="P9">
        <v>0</v>
      </c>
      <c r="Q9">
        <v>0</v>
      </c>
    </row>
    <row r="10" spans="1:17" x14ac:dyDescent="0.25">
      <c r="A10" t="s">
        <v>15781</v>
      </c>
      <c r="B10" t="s">
        <v>72</v>
      </c>
      <c r="C10" t="s">
        <v>100</v>
      </c>
      <c r="D10" t="s">
        <v>14923</v>
      </c>
      <c r="E10" t="s">
        <v>66</v>
      </c>
      <c r="F10" t="s">
        <v>14922</v>
      </c>
      <c r="G10">
        <v>1</v>
      </c>
      <c r="H10">
        <v>0</v>
      </c>
      <c r="I10">
        <v>0</v>
      </c>
      <c r="J10">
        <v>0</v>
      </c>
      <c r="K10">
        <v>0</v>
      </c>
      <c r="L10">
        <v>0</v>
      </c>
      <c r="M10">
        <v>0</v>
      </c>
      <c r="N10">
        <v>0</v>
      </c>
      <c r="O10">
        <v>0</v>
      </c>
      <c r="P10">
        <v>0</v>
      </c>
      <c r="Q10">
        <v>0</v>
      </c>
    </row>
    <row r="11" spans="1:17" x14ac:dyDescent="0.25">
      <c r="A11" t="s">
        <v>15782</v>
      </c>
      <c r="B11" t="s">
        <v>72</v>
      </c>
      <c r="C11" t="s">
        <v>102</v>
      </c>
      <c r="D11" t="s">
        <v>14923</v>
      </c>
      <c r="E11" t="s">
        <v>66</v>
      </c>
      <c r="F11" t="s">
        <v>14922</v>
      </c>
      <c r="G11">
        <v>4</v>
      </c>
      <c r="H11">
        <v>0</v>
      </c>
      <c r="I11">
        <v>0</v>
      </c>
      <c r="J11">
        <v>0</v>
      </c>
      <c r="K11">
        <v>0</v>
      </c>
      <c r="L11">
        <v>0</v>
      </c>
      <c r="M11">
        <v>0</v>
      </c>
      <c r="N11">
        <v>0</v>
      </c>
      <c r="O11">
        <v>0</v>
      </c>
      <c r="P11">
        <v>0</v>
      </c>
      <c r="Q11">
        <v>0</v>
      </c>
    </row>
    <row r="12" spans="1:17" x14ac:dyDescent="0.25">
      <c r="A12" t="s">
        <v>15783</v>
      </c>
      <c r="B12" t="s">
        <v>72</v>
      </c>
      <c r="C12" t="s">
        <v>103</v>
      </c>
      <c r="D12" t="s">
        <v>14923</v>
      </c>
      <c r="E12" t="s">
        <v>66</v>
      </c>
      <c r="F12" t="s">
        <v>14922</v>
      </c>
      <c r="G12">
        <v>20</v>
      </c>
      <c r="H12">
        <v>0</v>
      </c>
      <c r="I12">
        <v>0</v>
      </c>
      <c r="J12">
        <v>0</v>
      </c>
      <c r="K12">
        <v>0</v>
      </c>
      <c r="L12">
        <v>0</v>
      </c>
      <c r="M12">
        <v>0</v>
      </c>
      <c r="N12">
        <v>0</v>
      </c>
      <c r="O12">
        <v>0</v>
      </c>
      <c r="P12">
        <v>0</v>
      </c>
      <c r="Q12">
        <v>0</v>
      </c>
    </row>
    <row r="13" spans="1:17" x14ac:dyDescent="0.25">
      <c r="A13" t="s">
        <v>15784</v>
      </c>
      <c r="B13" t="s">
        <v>72</v>
      </c>
      <c r="C13" t="s">
        <v>104</v>
      </c>
      <c r="D13" t="s">
        <v>14923</v>
      </c>
      <c r="E13" t="s">
        <v>66</v>
      </c>
      <c r="F13" t="s">
        <v>14922</v>
      </c>
      <c r="G13">
        <v>13</v>
      </c>
      <c r="H13">
        <v>0</v>
      </c>
      <c r="I13">
        <v>0</v>
      </c>
      <c r="J13">
        <v>0</v>
      </c>
      <c r="K13">
        <v>0</v>
      </c>
      <c r="L13">
        <v>0</v>
      </c>
      <c r="M13">
        <v>0</v>
      </c>
      <c r="N13">
        <v>0</v>
      </c>
      <c r="O13">
        <v>0</v>
      </c>
      <c r="P13">
        <v>0</v>
      </c>
      <c r="Q13">
        <v>0</v>
      </c>
    </row>
    <row r="14" spans="1:17" x14ac:dyDescent="0.25">
      <c r="A14" t="s">
        <v>15785</v>
      </c>
      <c r="B14" t="s">
        <v>72</v>
      </c>
      <c r="C14" t="s">
        <v>105</v>
      </c>
      <c r="D14" t="s">
        <v>14923</v>
      </c>
      <c r="E14" t="s">
        <v>66</v>
      </c>
      <c r="F14" t="s">
        <v>14922</v>
      </c>
      <c r="G14">
        <v>12</v>
      </c>
      <c r="H14">
        <v>0</v>
      </c>
      <c r="I14">
        <v>0</v>
      </c>
      <c r="J14">
        <v>0</v>
      </c>
      <c r="K14">
        <v>0</v>
      </c>
      <c r="L14">
        <v>0</v>
      </c>
      <c r="M14">
        <v>0</v>
      </c>
      <c r="N14">
        <v>0</v>
      </c>
      <c r="O14">
        <v>0</v>
      </c>
      <c r="P14">
        <v>0</v>
      </c>
      <c r="Q14">
        <v>0</v>
      </c>
    </row>
    <row r="15" spans="1:17" x14ac:dyDescent="0.25">
      <c r="A15" t="s">
        <v>15786</v>
      </c>
      <c r="B15" t="s">
        <v>72</v>
      </c>
      <c r="C15" t="s">
        <v>106</v>
      </c>
      <c r="D15" t="s">
        <v>14923</v>
      </c>
      <c r="E15" t="s">
        <v>66</v>
      </c>
      <c r="F15" t="s">
        <v>14922</v>
      </c>
      <c r="G15">
        <v>13</v>
      </c>
      <c r="H15">
        <v>0</v>
      </c>
      <c r="I15">
        <v>0</v>
      </c>
      <c r="J15">
        <v>0</v>
      </c>
      <c r="K15">
        <v>0</v>
      </c>
      <c r="L15">
        <v>0</v>
      </c>
      <c r="M15">
        <v>0</v>
      </c>
      <c r="N15">
        <v>0</v>
      </c>
      <c r="O15">
        <v>0</v>
      </c>
      <c r="P15">
        <v>0</v>
      </c>
      <c r="Q15">
        <v>0</v>
      </c>
    </row>
    <row r="16" spans="1:17" x14ac:dyDescent="0.25">
      <c r="A16" t="s">
        <v>15787</v>
      </c>
      <c r="B16" t="s">
        <v>72</v>
      </c>
      <c r="C16" t="s">
        <v>107</v>
      </c>
      <c r="D16" t="s">
        <v>14923</v>
      </c>
      <c r="E16" t="s">
        <v>66</v>
      </c>
      <c r="F16" t="s">
        <v>14922</v>
      </c>
      <c r="G16">
        <v>12</v>
      </c>
      <c r="H16">
        <v>0</v>
      </c>
      <c r="I16">
        <v>0</v>
      </c>
      <c r="J16">
        <v>0</v>
      </c>
      <c r="K16">
        <v>0</v>
      </c>
      <c r="L16">
        <v>0</v>
      </c>
      <c r="M16">
        <v>0</v>
      </c>
      <c r="N16">
        <v>0</v>
      </c>
      <c r="O16">
        <v>0</v>
      </c>
      <c r="P16">
        <v>0</v>
      </c>
      <c r="Q16">
        <v>0</v>
      </c>
    </row>
    <row r="17" spans="1:17" x14ac:dyDescent="0.25">
      <c r="A17" t="s">
        <v>15788</v>
      </c>
      <c r="B17" t="s">
        <v>72</v>
      </c>
      <c r="C17" t="s">
        <v>108</v>
      </c>
      <c r="D17" t="s">
        <v>14923</v>
      </c>
      <c r="E17" t="s">
        <v>66</v>
      </c>
      <c r="F17" t="s">
        <v>14922</v>
      </c>
      <c r="G17">
        <v>35</v>
      </c>
      <c r="H17">
        <v>0</v>
      </c>
      <c r="I17">
        <v>0</v>
      </c>
      <c r="J17">
        <v>0</v>
      </c>
      <c r="K17">
        <v>0</v>
      </c>
      <c r="L17">
        <v>0</v>
      </c>
      <c r="M17">
        <v>0</v>
      </c>
      <c r="N17">
        <v>0</v>
      </c>
      <c r="O17">
        <v>0</v>
      </c>
      <c r="P17">
        <v>0</v>
      </c>
      <c r="Q17">
        <v>0</v>
      </c>
    </row>
    <row r="18" spans="1:17" x14ac:dyDescent="0.25">
      <c r="A18" t="s">
        <v>15789</v>
      </c>
      <c r="B18" t="s">
        <v>72</v>
      </c>
      <c r="C18" t="s">
        <v>109</v>
      </c>
      <c r="D18" t="s">
        <v>14923</v>
      </c>
      <c r="E18" t="s">
        <v>66</v>
      </c>
      <c r="F18" t="s">
        <v>14922</v>
      </c>
      <c r="G18">
        <v>28</v>
      </c>
      <c r="H18">
        <v>0</v>
      </c>
      <c r="I18">
        <v>0</v>
      </c>
      <c r="J18">
        <v>0</v>
      </c>
      <c r="K18">
        <v>0</v>
      </c>
      <c r="L18">
        <v>0</v>
      </c>
      <c r="M18">
        <v>0</v>
      </c>
      <c r="N18">
        <v>0</v>
      </c>
      <c r="O18">
        <v>0</v>
      </c>
      <c r="P18">
        <v>0</v>
      </c>
      <c r="Q18">
        <v>0</v>
      </c>
    </row>
    <row r="19" spans="1:17" x14ac:dyDescent="0.25">
      <c r="A19" t="s">
        <v>15790</v>
      </c>
      <c r="B19" t="s">
        <v>72</v>
      </c>
      <c r="C19" t="s">
        <v>110</v>
      </c>
      <c r="D19" t="s">
        <v>14923</v>
      </c>
      <c r="E19" t="s">
        <v>66</v>
      </c>
      <c r="F19" t="s">
        <v>14922</v>
      </c>
      <c r="G19">
        <v>35</v>
      </c>
      <c r="H19">
        <v>0</v>
      </c>
      <c r="I19">
        <v>0</v>
      </c>
      <c r="J19">
        <v>0</v>
      </c>
      <c r="K19">
        <v>0</v>
      </c>
      <c r="L19">
        <v>0</v>
      </c>
      <c r="M19">
        <v>0</v>
      </c>
      <c r="N19">
        <v>0</v>
      </c>
      <c r="O19">
        <v>0</v>
      </c>
      <c r="P19">
        <v>0</v>
      </c>
      <c r="Q19">
        <v>0</v>
      </c>
    </row>
    <row r="20" spans="1:17" x14ac:dyDescent="0.25">
      <c r="A20" t="s">
        <v>15791</v>
      </c>
      <c r="B20" t="s">
        <v>72</v>
      </c>
      <c r="C20" t="s">
        <v>111</v>
      </c>
      <c r="D20" t="s">
        <v>14923</v>
      </c>
      <c r="E20" t="s">
        <v>66</v>
      </c>
      <c r="F20" t="s">
        <v>14922</v>
      </c>
      <c r="G20">
        <v>1</v>
      </c>
      <c r="H20">
        <v>0</v>
      </c>
      <c r="I20">
        <v>0</v>
      </c>
      <c r="J20">
        <v>0</v>
      </c>
      <c r="K20">
        <v>0</v>
      </c>
      <c r="L20">
        <v>0</v>
      </c>
      <c r="M20">
        <v>0</v>
      </c>
      <c r="N20">
        <v>0</v>
      </c>
      <c r="O20">
        <v>0</v>
      </c>
      <c r="P20">
        <v>0</v>
      </c>
      <c r="Q20">
        <v>0</v>
      </c>
    </row>
    <row r="21" spans="1:17" x14ac:dyDescent="0.25">
      <c r="A21" t="s">
        <v>15792</v>
      </c>
      <c r="B21" t="s">
        <v>72</v>
      </c>
      <c r="C21" t="s">
        <v>112</v>
      </c>
      <c r="D21" t="s">
        <v>14923</v>
      </c>
      <c r="E21" t="s">
        <v>66</v>
      </c>
      <c r="F21" t="s">
        <v>14922</v>
      </c>
      <c r="G21">
        <v>8</v>
      </c>
      <c r="H21">
        <v>0</v>
      </c>
      <c r="I21">
        <v>0</v>
      </c>
      <c r="J21">
        <v>0</v>
      </c>
      <c r="K21">
        <v>0</v>
      </c>
      <c r="L21">
        <v>0</v>
      </c>
      <c r="M21">
        <v>0</v>
      </c>
      <c r="N21">
        <v>0</v>
      </c>
      <c r="O21">
        <v>0</v>
      </c>
      <c r="P21">
        <v>0</v>
      </c>
      <c r="Q21">
        <v>0</v>
      </c>
    </row>
    <row r="22" spans="1:17" x14ac:dyDescent="0.25">
      <c r="A22" t="s">
        <v>15793</v>
      </c>
      <c r="B22" t="s">
        <v>72</v>
      </c>
      <c r="C22" t="s">
        <v>113</v>
      </c>
      <c r="D22" t="s">
        <v>14923</v>
      </c>
      <c r="E22" t="s">
        <v>66</v>
      </c>
      <c r="F22" t="s">
        <v>14922</v>
      </c>
      <c r="G22">
        <v>30</v>
      </c>
      <c r="H22">
        <v>0</v>
      </c>
      <c r="I22">
        <v>0</v>
      </c>
      <c r="J22">
        <v>0</v>
      </c>
      <c r="K22">
        <v>0</v>
      </c>
      <c r="L22">
        <v>0</v>
      </c>
      <c r="M22">
        <v>0</v>
      </c>
      <c r="N22">
        <v>0</v>
      </c>
      <c r="O22">
        <v>0</v>
      </c>
      <c r="P22">
        <v>0</v>
      </c>
      <c r="Q22">
        <v>0</v>
      </c>
    </row>
    <row r="23" spans="1:17" x14ac:dyDescent="0.25">
      <c r="A23" t="s">
        <v>15794</v>
      </c>
      <c r="B23" t="s">
        <v>72</v>
      </c>
      <c r="C23" t="s">
        <v>114</v>
      </c>
      <c r="D23" t="s">
        <v>14923</v>
      </c>
      <c r="E23" t="s">
        <v>66</v>
      </c>
      <c r="F23" t="s">
        <v>14922</v>
      </c>
      <c r="G23">
        <v>9</v>
      </c>
      <c r="H23">
        <v>0</v>
      </c>
      <c r="I23">
        <v>0</v>
      </c>
      <c r="J23">
        <v>0</v>
      </c>
      <c r="K23">
        <v>0</v>
      </c>
      <c r="L23">
        <v>0</v>
      </c>
      <c r="M23">
        <v>0</v>
      </c>
      <c r="N23">
        <v>0</v>
      </c>
      <c r="O23">
        <v>0</v>
      </c>
      <c r="P23">
        <v>0</v>
      </c>
      <c r="Q23">
        <v>0</v>
      </c>
    </row>
    <row r="24" spans="1:17" x14ac:dyDescent="0.25">
      <c r="A24" t="s">
        <v>15795</v>
      </c>
      <c r="B24" t="s">
        <v>72</v>
      </c>
      <c r="C24" t="s">
        <v>115</v>
      </c>
      <c r="D24" t="s">
        <v>14923</v>
      </c>
      <c r="E24" t="s">
        <v>66</v>
      </c>
      <c r="F24" t="s">
        <v>14922</v>
      </c>
      <c r="G24">
        <v>22</v>
      </c>
      <c r="H24">
        <v>0</v>
      </c>
      <c r="I24">
        <v>0</v>
      </c>
      <c r="J24">
        <v>0</v>
      </c>
      <c r="K24">
        <v>0</v>
      </c>
      <c r="L24">
        <v>0</v>
      </c>
      <c r="M24">
        <v>0</v>
      </c>
      <c r="N24">
        <v>0</v>
      </c>
      <c r="O24">
        <v>0</v>
      </c>
      <c r="P24">
        <v>0</v>
      </c>
      <c r="Q24">
        <v>0</v>
      </c>
    </row>
    <row r="25" spans="1:17" x14ac:dyDescent="0.25">
      <c r="A25" t="s">
        <v>15796</v>
      </c>
      <c r="B25" t="s">
        <v>72</v>
      </c>
      <c r="C25" t="s">
        <v>116</v>
      </c>
      <c r="D25" t="s">
        <v>14923</v>
      </c>
      <c r="E25" t="s">
        <v>66</v>
      </c>
      <c r="F25" t="s">
        <v>14922</v>
      </c>
      <c r="G25">
        <v>3</v>
      </c>
      <c r="H25">
        <v>0</v>
      </c>
      <c r="I25">
        <v>0</v>
      </c>
      <c r="J25">
        <v>0</v>
      </c>
      <c r="K25">
        <v>0</v>
      </c>
      <c r="L25">
        <v>0</v>
      </c>
      <c r="M25">
        <v>0</v>
      </c>
      <c r="N25">
        <v>0</v>
      </c>
      <c r="O25">
        <v>0</v>
      </c>
      <c r="P25">
        <v>0</v>
      </c>
      <c r="Q25">
        <v>0</v>
      </c>
    </row>
    <row r="26" spans="1:17" x14ac:dyDescent="0.25">
      <c r="A26" t="s">
        <v>15797</v>
      </c>
      <c r="B26" t="s">
        <v>72</v>
      </c>
      <c r="C26" t="s">
        <v>117</v>
      </c>
      <c r="D26" t="s">
        <v>14923</v>
      </c>
      <c r="E26" t="s">
        <v>66</v>
      </c>
      <c r="F26" t="s">
        <v>14922</v>
      </c>
      <c r="G26">
        <v>5</v>
      </c>
      <c r="H26">
        <v>0</v>
      </c>
      <c r="I26">
        <v>0</v>
      </c>
      <c r="J26">
        <v>0</v>
      </c>
      <c r="K26">
        <v>0</v>
      </c>
      <c r="L26">
        <v>0</v>
      </c>
      <c r="M26">
        <v>0</v>
      </c>
      <c r="N26">
        <v>0</v>
      </c>
      <c r="O26">
        <v>0</v>
      </c>
      <c r="P26">
        <v>0</v>
      </c>
      <c r="Q26">
        <v>0</v>
      </c>
    </row>
    <row r="27" spans="1:17" x14ac:dyDescent="0.25">
      <c r="A27" t="s">
        <v>15798</v>
      </c>
      <c r="B27" t="s">
        <v>72</v>
      </c>
      <c r="C27" t="s">
        <v>119</v>
      </c>
      <c r="D27" t="s">
        <v>14923</v>
      </c>
      <c r="E27" t="s">
        <v>66</v>
      </c>
      <c r="F27" t="s">
        <v>14922</v>
      </c>
      <c r="G27">
        <v>8</v>
      </c>
      <c r="H27">
        <v>0</v>
      </c>
      <c r="I27">
        <v>0</v>
      </c>
      <c r="J27">
        <v>0</v>
      </c>
      <c r="K27">
        <v>0</v>
      </c>
      <c r="L27">
        <v>0</v>
      </c>
      <c r="M27">
        <v>0</v>
      </c>
      <c r="N27">
        <v>0</v>
      </c>
      <c r="O27">
        <v>0</v>
      </c>
      <c r="P27">
        <v>0</v>
      </c>
      <c r="Q27">
        <v>0</v>
      </c>
    </row>
    <row r="28" spans="1:17" x14ac:dyDescent="0.25">
      <c r="A28" t="s">
        <v>15799</v>
      </c>
      <c r="B28" t="s">
        <v>72</v>
      </c>
      <c r="C28" t="s">
        <v>120</v>
      </c>
      <c r="D28" t="s">
        <v>14923</v>
      </c>
      <c r="E28" t="s">
        <v>66</v>
      </c>
      <c r="F28" t="s">
        <v>14922</v>
      </c>
      <c r="G28">
        <v>7</v>
      </c>
      <c r="H28">
        <v>0</v>
      </c>
      <c r="I28">
        <v>0</v>
      </c>
      <c r="J28">
        <v>0</v>
      </c>
      <c r="K28">
        <v>0</v>
      </c>
      <c r="L28">
        <v>0</v>
      </c>
      <c r="M28">
        <v>0</v>
      </c>
      <c r="N28">
        <v>0</v>
      </c>
      <c r="O28">
        <v>0</v>
      </c>
      <c r="P28">
        <v>0</v>
      </c>
      <c r="Q28">
        <v>0</v>
      </c>
    </row>
    <row r="29" spans="1:17" x14ac:dyDescent="0.25">
      <c r="A29" t="s">
        <v>15800</v>
      </c>
      <c r="B29" t="s">
        <v>72</v>
      </c>
      <c r="C29" t="s">
        <v>121</v>
      </c>
      <c r="D29" t="s">
        <v>14923</v>
      </c>
      <c r="E29" t="s">
        <v>66</v>
      </c>
      <c r="F29" t="s">
        <v>14922</v>
      </c>
      <c r="G29">
        <v>17</v>
      </c>
      <c r="H29">
        <v>0</v>
      </c>
      <c r="I29">
        <v>0</v>
      </c>
      <c r="J29">
        <v>0</v>
      </c>
      <c r="K29">
        <v>0</v>
      </c>
      <c r="L29">
        <v>0</v>
      </c>
      <c r="M29">
        <v>0</v>
      </c>
      <c r="N29">
        <v>0</v>
      </c>
      <c r="O29">
        <v>0</v>
      </c>
      <c r="P29">
        <v>0</v>
      </c>
      <c r="Q29">
        <v>0</v>
      </c>
    </row>
    <row r="30" spans="1:17" x14ac:dyDescent="0.25">
      <c r="A30" t="s">
        <v>15801</v>
      </c>
      <c r="B30" t="s">
        <v>72</v>
      </c>
      <c r="C30" t="s">
        <v>124</v>
      </c>
      <c r="D30" t="s">
        <v>14923</v>
      </c>
      <c r="E30" t="s">
        <v>66</v>
      </c>
      <c r="F30" t="s">
        <v>14922</v>
      </c>
      <c r="G30">
        <v>6</v>
      </c>
      <c r="H30">
        <v>0</v>
      </c>
      <c r="I30">
        <v>0</v>
      </c>
      <c r="J30">
        <v>0</v>
      </c>
      <c r="K30">
        <v>0</v>
      </c>
      <c r="L30">
        <v>0</v>
      </c>
      <c r="M30">
        <v>0</v>
      </c>
      <c r="N30">
        <v>0</v>
      </c>
      <c r="O30">
        <v>0</v>
      </c>
      <c r="P30">
        <v>0</v>
      </c>
      <c r="Q30">
        <v>0</v>
      </c>
    </row>
    <row r="31" spans="1:17" x14ac:dyDescent="0.25">
      <c r="A31" t="s">
        <v>15802</v>
      </c>
      <c r="B31" t="s">
        <v>72</v>
      </c>
      <c r="C31" t="s">
        <v>125</v>
      </c>
      <c r="D31" t="s">
        <v>14923</v>
      </c>
      <c r="E31" t="s">
        <v>66</v>
      </c>
      <c r="F31" t="s">
        <v>14922</v>
      </c>
      <c r="G31">
        <v>21</v>
      </c>
      <c r="H31">
        <v>0</v>
      </c>
      <c r="I31">
        <v>0</v>
      </c>
      <c r="J31">
        <v>0</v>
      </c>
      <c r="K31">
        <v>0</v>
      </c>
      <c r="L31">
        <v>0</v>
      </c>
      <c r="M31">
        <v>0</v>
      </c>
      <c r="N31">
        <v>0</v>
      </c>
      <c r="O31">
        <v>0</v>
      </c>
      <c r="P31">
        <v>0</v>
      </c>
      <c r="Q31">
        <v>0</v>
      </c>
    </row>
    <row r="32" spans="1:17" x14ac:dyDescent="0.25">
      <c r="A32" t="s">
        <v>15803</v>
      </c>
      <c r="B32" t="s">
        <v>72</v>
      </c>
      <c r="C32" t="s">
        <v>126</v>
      </c>
      <c r="D32" t="s">
        <v>14923</v>
      </c>
      <c r="E32" t="s">
        <v>66</v>
      </c>
      <c r="F32" t="s">
        <v>14922</v>
      </c>
      <c r="G32">
        <v>36</v>
      </c>
      <c r="H32">
        <v>0</v>
      </c>
      <c r="I32">
        <v>0</v>
      </c>
      <c r="J32">
        <v>0</v>
      </c>
      <c r="K32">
        <v>0</v>
      </c>
      <c r="L32">
        <v>0</v>
      </c>
      <c r="M32">
        <v>0</v>
      </c>
      <c r="N32">
        <v>0</v>
      </c>
      <c r="O32">
        <v>0</v>
      </c>
      <c r="P32">
        <v>0</v>
      </c>
      <c r="Q32">
        <v>0</v>
      </c>
    </row>
    <row r="33" spans="1:17" x14ac:dyDescent="0.25">
      <c r="A33" t="s">
        <v>15804</v>
      </c>
      <c r="B33" t="s">
        <v>72</v>
      </c>
      <c r="C33" t="s">
        <v>127</v>
      </c>
      <c r="D33" t="s">
        <v>14923</v>
      </c>
      <c r="E33" t="s">
        <v>66</v>
      </c>
      <c r="F33" t="s">
        <v>14922</v>
      </c>
      <c r="G33">
        <v>8</v>
      </c>
      <c r="H33">
        <v>0</v>
      </c>
      <c r="I33">
        <v>0</v>
      </c>
      <c r="J33">
        <v>0</v>
      </c>
      <c r="K33">
        <v>0</v>
      </c>
      <c r="L33">
        <v>0</v>
      </c>
      <c r="M33">
        <v>0</v>
      </c>
      <c r="N33">
        <v>0</v>
      </c>
      <c r="O33">
        <v>0</v>
      </c>
      <c r="P33">
        <v>0</v>
      </c>
      <c r="Q33">
        <v>0</v>
      </c>
    </row>
    <row r="34" spans="1:17" x14ac:dyDescent="0.25">
      <c r="A34" t="s">
        <v>15805</v>
      </c>
      <c r="B34" t="s">
        <v>72</v>
      </c>
      <c r="C34" t="s">
        <v>128</v>
      </c>
      <c r="D34" t="s">
        <v>14923</v>
      </c>
      <c r="E34" t="s">
        <v>66</v>
      </c>
      <c r="F34" t="s">
        <v>14922</v>
      </c>
      <c r="G34">
        <v>7</v>
      </c>
      <c r="H34">
        <v>0</v>
      </c>
      <c r="I34">
        <v>0</v>
      </c>
      <c r="J34">
        <v>0</v>
      </c>
      <c r="K34">
        <v>0</v>
      </c>
      <c r="L34">
        <v>0</v>
      </c>
      <c r="M34">
        <v>0</v>
      </c>
      <c r="N34">
        <v>0</v>
      </c>
      <c r="O34">
        <v>0</v>
      </c>
      <c r="P34">
        <v>0</v>
      </c>
      <c r="Q34">
        <v>0</v>
      </c>
    </row>
    <row r="35" spans="1:17" x14ac:dyDescent="0.25">
      <c r="A35" t="s">
        <v>15806</v>
      </c>
      <c r="B35" t="s">
        <v>72</v>
      </c>
      <c r="C35" t="s">
        <v>129</v>
      </c>
      <c r="D35" t="s">
        <v>14923</v>
      </c>
      <c r="E35" t="s">
        <v>66</v>
      </c>
      <c r="F35" t="s">
        <v>14922</v>
      </c>
      <c r="G35">
        <v>8</v>
      </c>
      <c r="H35">
        <v>0</v>
      </c>
      <c r="I35">
        <v>0</v>
      </c>
      <c r="J35">
        <v>0</v>
      </c>
      <c r="K35">
        <v>0</v>
      </c>
      <c r="L35">
        <v>0</v>
      </c>
      <c r="M35">
        <v>0</v>
      </c>
      <c r="N35">
        <v>0</v>
      </c>
      <c r="O35">
        <v>0</v>
      </c>
      <c r="P35">
        <v>0</v>
      </c>
      <c r="Q35">
        <v>0</v>
      </c>
    </row>
    <row r="36" spans="1:17" x14ac:dyDescent="0.25">
      <c r="A36" t="s">
        <v>15807</v>
      </c>
      <c r="B36" t="s">
        <v>72</v>
      </c>
      <c r="C36" t="s">
        <v>130</v>
      </c>
      <c r="D36" t="s">
        <v>14923</v>
      </c>
      <c r="E36" t="s">
        <v>66</v>
      </c>
      <c r="F36" t="s">
        <v>14922</v>
      </c>
      <c r="G36">
        <v>3</v>
      </c>
      <c r="H36">
        <v>0</v>
      </c>
      <c r="I36">
        <v>0</v>
      </c>
      <c r="J36">
        <v>0</v>
      </c>
      <c r="K36">
        <v>0</v>
      </c>
      <c r="L36">
        <v>0</v>
      </c>
      <c r="M36">
        <v>0</v>
      </c>
      <c r="N36">
        <v>0</v>
      </c>
      <c r="O36">
        <v>0</v>
      </c>
      <c r="P36">
        <v>0</v>
      </c>
      <c r="Q36">
        <v>0</v>
      </c>
    </row>
    <row r="37" spans="1:17" x14ac:dyDescent="0.25">
      <c r="A37" t="s">
        <v>15808</v>
      </c>
      <c r="B37" t="s">
        <v>72</v>
      </c>
      <c r="C37" t="s">
        <v>131</v>
      </c>
      <c r="D37" t="s">
        <v>14923</v>
      </c>
      <c r="E37" t="s">
        <v>66</v>
      </c>
      <c r="F37" t="s">
        <v>14922</v>
      </c>
      <c r="G37">
        <v>25</v>
      </c>
      <c r="H37">
        <v>0</v>
      </c>
      <c r="I37">
        <v>0</v>
      </c>
      <c r="J37">
        <v>0</v>
      </c>
      <c r="K37">
        <v>0</v>
      </c>
      <c r="L37">
        <v>0</v>
      </c>
      <c r="M37">
        <v>0</v>
      </c>
      <c r="N37">
        <v>0</v>
      </c>
      <c r="O37">
        <v>0</v>
      </c>
      <c r="P37">
        <v>0</v>
      </c>
      <c r="Q37">
        <v>0</v>
      </c>
    </row>
    <row r="38" spans="1:17" x14ac:dyDescent="0.25">
      <c r="A38" t="s">
        <v>15809</v>
      </c>
      <c r="B38" t="s">
        <v>72</v>
      </c>
      <c r="C38" t="s">
        <v>132</v>
      </c>
      <c r="D38" t="s">
        <v>14923</v>
      </c>
      <c r="E38" t="s">
        <v>66</v>
      </c>
      <c r="F38" t="s">
        <v>14922</v>
      </c>
      <c r="G38">
        <v>5</v>
      </c>
      <c r="H38">
        <v>0</v>
      </c>
      <c r="I38">
        <v>0</v>
      </c>
      <c r="J38">
        <v>0</v>
      </c>
      <c r="K38">
        <v>0</v>
      </c>
      <c r="L38">
        <v>0</v>
      </c>
      <c r="M38">
        <v>0</v>
      </c>
      <c r="N38">
        <v>0</v>
      </c>
      <c r="O38">
        <v>0</v>
      </c>
      <c r="P38">
        <v>0</v>
      </c>
      <c r="Q38">
        <v>0</v>
      </c>
    </row>
    <row r="39" spans="1:17" x14ac:dyDescent="0.25">
      <c r="A39" t="s">
        <v>15810</v>
      </c>
      <c r="B39" t="s">
        <v>72</v>
      </c>
      <c r="C39" t="s">
        <v>133</v>
      </c>
      <c r="D39" t="s">
        <v>14923</v>
      </c>
      <c r="E39" t="s">
        <v>66</v>
      </c>
      <c r="F39" t="s">
        <v>14922</v>
      </c>
      <c r="G39">
        <v>19</v>
      </c>
      <c r="H39">
        <v>0</v>
      </c>
      <c r="I39">
        <v>0</v>
      </c>
      <c r="J39">
        <v>0</v>
      </c>
      <c r="K39">
        <v>0</v>
      </c>
      <c r="L39">
        <v>0</v>
      </c>
      <c r="M39">
        <v>0</v>
      </c>
      <c r="N39">
        <v>0</v>
      </c>
      <c r="O39">
        <v>0</v>
      </c>
      <c r="P39">
        <v>0</v>
      </c>
      <c r="Q39">
        <v>0</v>
      </c>
    </row>
    <row r="40" spans="1:17" x14ac:dyDescent="0.25">
      <c r="A40" t="s">
        <v>15811</v>
      </c>
      <c r="B40" t="s">
        <v>72</v>
      </c>
      <c r="C40" t="s">
        <v>134</v>
      </c>
      <c r="D40" t="s">
        <v>14923</v>
      </c>
      <c r="E40" t="s">
        <v>66</v>
      </c>
      <c r="F40" t="s">
        <v>14922</v>
      </c>
      <c r="G40">
        <v>15</v>
      </c>
      <c r="H40">
        <v>0</v>
      </c>
      <c r="I40">
        <v>0</v>
      </c>
      <c r="J40">
        <v>0</v>
      </c>
      <c r="K40">
        <v>0</v>
      </c>
      <c r="L40">
        <v>0</v>
      </c>
      <c r="M40">
        <v>0</v>
      </c>
      <c r="N40">
        <v>0</v>
      </c>
      <c r="O40">
        <v>0</v>
      </c>
      <c r="P40">
        <v>0</v>
      </c>
      <c r="Q40">
        <v>0</v>
      </c>
    </row>
    <row r="41" spans="1:17" x14ac:dyDescent="0.25">
      <c r="A41" t="s">
        <v>15812</v>
      </c>
      <c r="B41" t="s">
        <v>72</v>
      </c>
      <c r="C41" t="s">
        <v>135</v>
      </c>
      <c r="D41" t="s">
        <v>14923</v>
      </c>
      <c r="E41" t="s">
        <v>66</v>
      </c>
      <c r="F41" t="s">
        <v>14922</v>
      </c>
      <c r="G41">
        <v>61</v>
      </c>
      <c r="H41">
        <v>0</v>
      </c>
      <c r="I41">
        <v>0</v>
      </c>
      <c r="J41">
        <v>0</v>
      </c>
      <c r="K41">
        <v>0</v>
      </c>
      <c r="L41">
        <v>0</v>
      </c>
      <c r="M41">
        <v>0</v>
      </c>
      <c r="N41">
        <v>0</v>
      </c>
      <c r="O41">
        <v>0</v>
      </c>
      <c r="P41">
        <v>0</v>
      </c>
      <c r="Q41">
        <v>0</v>
      </c>
    </row>
    <row r="42" spans="1:17" x14ac:dyDescent="0.25">
      <c r="A42" t="s">
        <v>15813</v>
      </c>
      <c r="B42" t="s">
        <v>72</v>
      </c>
      <c r="C42" t="s">
        <v>136</v>
      </c>
      <c r="D42" t="s">
        <v>14923</v>
      </c>
      <c r="E42" t="s">
        <v>66</v>
      </c>
      <c r="F42" t="s">
        <v>14922</v>
      </c>
      <c r="G42">
        <v>2</v>
      </c>
      <c r="H42">
        <v>0</v>
      </c>
      <c r="I42">
        <v>0</v>
      </c>
      <c r="J42">
        <v>0</v>
      </c>
      <c r="K42">
        <v>0</v>
      </c>
      <c r="L42">
        <v>0</v>
      </c>
      <c r="M42">
        <v>0</v>
      </c>
      <c r="N42">
        <v>0</v>
      </c>
      <c r="O42">
        <v>0</v>
      </c>
      <c r="P42">
        <v>0</v>
      </c>
      <c r="Q42">
        <v>0</v>
      </c>
    </row>
    <row r="43" spans="1:17" x14ac:dyDescent="0.25">
      <c r="A43" t="s">
        <v>15814</v>
      </c>
      <c r="B43" t="s">
        <v>72</v>
      </c>
      <c r="C43" t="s">
        <v>137</v>
      </c>
      <c r="D43" t="s">
        <v>14923</v>
      </c>
      <c r="E43" t="s">
        <v>66</v>
      </c>
      <c r="F43" t="s">
        <v>14922</v>
      </c>
      <c r="G43">
        <v>21</v>
      </c>
      <c r="H43">
        <v>0</v>
      </c>
      <c r="I43">
        <v>0</v>
      </c>
      <c r="J43">
        <v>0</v>
      </c>
      <c r="K43">
        <v>0</v>
      </c>
      <c r="L43">
        <v>0</v>
      </c>
      <c r="M43">
        <v>0</v>
      </c>
      <c r="N43">
        <v>0</v>
      </c>
      <c r="O43">
        <v>0</v>
      </c>
      <c r="P43">
        <v>0</v>
      </c>
      <c r="Q43">
        <v>0</v>
      </c>
    </row>
    <row r="44" spans="1:17" x14ac:dyDescent="0.25">
      <c r="A44" t="s">
        <v>15815</v>
      </c>
      <c r="B44" t="s">
        <v>72</v>
      </c>
      <c r="C44" t="s">
        <v>138</v>
      </c>
      <c r="D44" t="s">
        <v>14923</v>
      </c>
      <c r="E44" t="s">
        <v>66</v>
      </c>
      <c r="F44" t="s">
        <v>14922</v>
      </c>
      <c r="G44">
        <v>17</v>
      </c>
      <c r="H44">
        <v>0</v>
      </c>
      <c r="I44">
        <v>0</v>
      </c>
      <c r="J44">
        <v>0</v>
      </c>
      <c r="K44">
        <v>0</v>
      </c>
      <c r="L44">
        <v>0</v>
      </c>
      <c r="M44">
        <v>0</v>
      </c>
      <c r="N44">
        <v>0</v>
      </c>
      <c r="O44">
        <v>0</v>
      </c>
      <c r="P44">
        <v>0</v>
      </c>
      <c r="Q44">
        <v>0</v>
      </c>
    </row>
    <row r="45" spans="1:17" x14ac:dyDescent="0.25">
      <c r="A45" t="s">
        <v>15816</v>
      </c>
      <c r="B45" t="s">
        <v>72</v>
      </c>
      <c r="C45" t="s">
        <v>139</v>
      </c>
      <c r="D45" t="s">
        <v>14923</v>
      </c>
      <c r="E45" t="s">
        <v>66</v>
      </c>
      <c r="F45" t="s">
        <v>14922</v>
      </c>
      <c r="G45">
        <v>17</v>
      </c>
      <c r="H45">
        <v>0</v>
      </c>
      <c r="I45">
        <v>0</v>
      </c>
      <c r="J45">
        <v>0</v>
      </c>
      <c r="K45">
        <v>0</v>
      </c>
      <c r="L45">
        <v>0</v>
      </c>
      <c r="M45">
        <v>0</v>
      </c>
      <c r="N45">
        <v>0</v>
      </c>
      <c r="O45">
        <v>0</v>
      </c>
      <c r="P45">
        <v>0</v>
      </c>
      <c r="Q45">
        <v>0</v>
      </c>
    </row>
    <row r="46" spans="1:17" x14ac:dyDescent="0.25">
      <c r="A46" t="s">
        <v>15817</v>
      </c>
      <c r="B46" t="s">
        <v>72</v>
      </c>
      <c r="C46" t="s">
        <v>140</v>
      </c>
      <c r="D46" t="s">
        <v>14923</v>
      </c>
      <c r="E46" t="s">
        <v>66</v>
      </c>
      <c r="F46" t="s">
        <v>14922</v>
      </c>
      <c r="G46">
        <v>1</v>
      </c>
      <c r="H46">
        <v>0</v>
      </c>
      <c r="I46">
        <v>0</v>
      </c>
      <c r="J46">
        <v>0</v>
      </c>
      <c r="K46">
        <v>0</v>
      </c>
      <c r="L46">
        <v>0</v>
      </c>
      <c r="M46">
        <v>0</v>
      </c>
      <c r="N46">
        <v>0</v>
      </c>
      <c r="O46">
        <v>0</v>
      </c>
      <c r="P46">
        <v>0</v>
      </c>
      <c r="Q46">
        <v>0</v>
      </c>
    </row>
    <row r="47" spans="1:17" x14ac:dyDescent="0.25">
      <c r="A47" t="s">
        <v>15818</v>
      </c>
      <c r="B47" t="s">
        <v>72</v>
      </c>
      <c r="C47" t="s">
        <v>141</v>
      </c>
      <c r="D47" t="s">
        <v>14923</v>
      </c>
      <c r="E47" t="s">
        <v>66</v>
      </c>
      <c r="F47" t="s">
        <v>14922</v>
      </c>
      <c r="G47">
        <v>6</v>
      </c>
      <c r="H47">
        <v>0</v>
      </c>
      <c r="I47">
        <v>0</v>
      </c>
      <c r="J47">
        <v>0</v>
      </c>
      <c r="K47">
        <v>0</v>
      </c>
      <c r="L47">
        <v>0</v>
      </c>
      <c r="M47">
        <v>0</v>
      </c>
      <c r="N47">
        <v>0</v>
      </c>
      <c r="O47">
        <v>0</v>
      </c>
      <c r="P47">
        <v>0</v>
      </c>
      <c r="Q47">
        <v>0</v>
      </c>
    </row>
    <row r="48" spans="1:17" x14ac:dyDescent="0.25">
      <c r="A48" t="s">
        <v>15819</v>
      </c>
      <c r="B48" t="s">
        <v>72</v>
      </c>
      <c r="C48" t="s">
        <v>142</v>
      </c>
      <c r="D48" t="s">
        <v>14923</v>
      </c>
      <c r="E48" t="s">
        <v>66</v>
      </c>
      <c r="F48" t="s">
        <v>14922</v>
      </c>
      <c r="G48">
        <v>72</v>
      </c>
      <c r="H48">
        <v>0</v>
      </c>
      <c r="I48">
        <v>0</v>
      </c>
      <c r="J48">
        <v>0</v>
      </c>
      <c r="K48">
        <v>0</v>
      </c>
      <c r="L48">
        <v>0</v>
      </c>
      <c r="M48">
        <v>0</v>
      </c>
      <c r="N48">
        <v>0</v>
      </c>
      <c r="O48">
        <v>0</v>
      </c>
      <c r="P48">
        <v>0</v>
      </c>
      <c r="Q48">
        <v>0</v>
      </c>
    </row>
    <row r="49" spans="1:17" x14ac:dyDescent="0.25">
      <c r="A49" t="s">
        <v>15820</v>
      </c>
      <c r="B49" t="s">
        <v>72</v>
      </c>
      <c r="C49" t="s">
        <v>143</v>
      </c>
      <c r="D49" t="s">
        <v>14923</v>
      </c>
      <c r="E49" t="s">
        <v>66</v>
      </c>
      <c r="F49" t="s">
        <v>14922</v>
      </c>
      <c r="G49">
        <v>14</v>
      </c>
      <c r="H49">
        <v>0</v>
      </c>
      <c r="I49">
        <v>0</v>
      </c>
      <c r="J49">
        <v>0</v>
      </c>
      <c r="K49">
        <v>0</v>
      </c>
      <c r="L49">
        <v>0</v>
      </c>
      <c r="M49">
        <v>0</v>
      </c>
      <c r="N49">
        <v>0</v>
      </c>
      <c r="O49">
        <v>0</v>
      </c>
      <c r="P49">
        <v>0</v>
      </c>
      <c r="Q49">
        <v>0</v>
      </c>
    </row>
    <row r="50" spans="1:17" x14ac:dyDescent="0.25">
      <c r="A50" t="s">
        <v>15821</v>
      </c>
      <c r="B50" t="s">
        <v>72</v>
      </c>
      <c r="C50" t="s">
        <v>144</v>
      </c>
      <c r="D50" t="s">
        <v>14923</v>
      </c>
      <c r="E50" t="s">
        <v>66</v>
      </c>
      <c r="F50" t="s">
        <v>14922</v>
      </c>
      <c r="G50">
        <v>7</v>
      </c>
      <c r="H50">
        <v>0</v>
      </c>
      <c r="I50">
        <v>0</v>
      </c>
      <c r="J50">
        <v>0</v>
      </c>
      <c r="K50">
        <v>0</v>
      </c>
      <c r="L50">
        <v>0</v>
      </c>
      <c r="M50">
        <v>0</v>
      </c>
      <c r="N50">
        <v>0</v>
      </c>
      <c r="O50">
        <v>0</v>
      </c>
      <c r="P50">
        <v>0</v>
      </c>
      <c r="Q50">
        <v>0</v>
      </c>
    </row>
    <row r="51" spans="1:17" x14ac:dyDescent="0.25">
      <c r="A51" t="s">
        <v>15822</v>
      </c>
      <c r="B51" t="s">
        <v>72</v>
      </c>
      <c r="C51" t="s">
        <v>145</v>
      </c>
      <c r="D51" t="s">
        <v>14923</v>
      </c>
      <c r="E51" t="s">
        <v>66</v>
      </c>
      <c r="F51" t="s">
        <v>14922</v>
      </c>
      <c r="G51">
        <v>1</v>
      </c>
      <c r="H51">
        <v>0</v>
      </c>
      <c r="I51">
        <v>0</v>
      </c>
      <c r="J51">
        <v>0</v>
      </c>
      <c r="K51">
        <v>0</v>
      </c>
      <c r="L51">
        <v>0</v>
      </c>
      <c r="M51">
        <v>0</v>
      </c>
      <c r="N51">
        <v>0</v>
      </c>
      <c r="O51">
        <v>0</v>
      </c>
      <c r="P51">
        <v>0</v>
      </c>
      <c r="Q51">
        <v>0</v>
      </c>
    </row>
    <row r="52" spans="1:17" x14ac:dyDescent="0.25">
      <c r="A52" t="s">
        <v>15823</v>
      </c>
      <c r="B52" t="s">
        <v>72</v>
      </c>
      <c r="C52" t="s">
        <v>146</v>
      </c>
      <c r="D52" t="s">
        <v>14923</v>
      </c>
      <c r="E52" t="s">
        <v>66</v>
      </c>
      <c r="F52" t="s">
        <v>14922</v>
      </c>
      <c r="G52">
        <v>6</v>
      </c>
      <c r="H52">
        <v>0</v>
      </c>
      <c r="I52">
        <v>0</v>
      </c>
      <c r="J52">
        <v>0</v>
      </c>
      <c r="K52">
        <v>0</v>
      </c>
      <c r="L52">
        <v>0</v>
      </c>
      <c r="M52">
        <v>0</v>
      </c>
      <c r="N52">
        <v>0</v>
      </c>
      <c r="O52">
        <v>0</v>
      </c>
      <c r="P52">
        <v>0</v>
      </c>
      <c r="Q52">
        <v>0</v>
      </c>
    </row>
    <row r="53" spans="1:17" x14ac:dyDescent="0.25">
      <c r="A53" t="s">
        <v>15824</v>
      </c>
      <c r="B53" t="s">
        <v>72</v>
      </c>
      <c r="C53" t="s">
        <v>147</v>
      </c>
      <c r="D53" t="s">
        <v>14923</v>
      </c>
      <c r="E53" t="s">
        <v>66</v>
      </c>
      <c r="F53" t="s">
        <v>14922</v>
      </c>
      <c r="G53">
        <v>1</v>
      </c>
      <c r="H53">
        <v>0</v>
      </c>
      <c r="I53">
        <v>0</v>
      </c>
      <c r="J53">
        <v>0</v>
      </c>
      <c r="K53">
        <v>0</v>
      </c>
      <c r="L53">
        <v>0</v>
      </c>
      <c r="M53">
        <v>0</v>
      </c>
      <c r="N53">
        <v>0</v>
      </c>
      <c r="O53">
        <v>0</v>
      </c>
      <c r="P53">
        <v>0</v>
      </c>
      <c r="Q53">
        <v>0</v>
      </c>
    </row>
    <row r="54" spans="1:17" x14ac:dyDescent="0.25">
      <c r="A54" t="s">
        <v>15825</v>
      </c>
      <c r="B54" t="s">
        <v>72</v>
      </c>
      <c r="C54" t="s">
        <v>148</v>
      </c>
      <c r="D54" t="s">
        <v>14923</v>
      </c>
      <c r="E54" t="s">
        <v>66</v>
      </c>
      <c r="F54" t="s">
        <v>14922</v>
      </c>
      <c r="G54">
        <v>47</v>
      </c>
      <c r="H54">
        <v>0</v>
      </c>
      <c r="I54">
        <v>0</v>
      </c>
      <c r="J54">
        <v>0</v>
      </c>
      <c r="K54">
        <v>0</v>
      </c>
      <c r="L54">
        <v>0</v>
      </c>
      <c r="M54">
        <v>0</v>
      </c>
      <c r="N54">
        <v>0</v>
      </c>
      <c r="O54">
        <v>0</v>
      </c>
      <c r="P54">
        <v>0</v>
      </c>
      <c r="Q54">
        <v>0</v>
      </c>
    </row>
    <row r="55" spans="1:17" x14ac:dyDescent="0.25">
      <c r="A55" t="s">
        <v>15826</v>
      </c>
      <c r="B55" t="s">
        <v>72</v>
      </c>
      <c r="C55" t="s">
        <v>149</v>
      </c>
      <c r="D55" t="s">
        <v>14923</v>
      </c>
      <c r="E55" t="s">
        <v>66</v>
      </c>
      <c r="F55" t="s">
        <v>14922</v>
      </c>
      <c r="G55">
        <v>2</v>
      </c>
      <c r="H55">
        <v>0</v>
      </c>
      <c r="I55">
        <v>0</v>
      </c>
      <c r="J55">
        <v>0</v>
      </c>
      <c r="K55">
        <v>0</v>
      </c>
      <c r="L55">
        <v>0</v>
      </c>
      <c r="M55">
        <v>0</v>
      </c>
      <c r="N55">
        <v>0</v>
      </c>
      <c r="O55">
        <v>0</v>
      </c>
      <c r="P55">
        <v>0</v>
      </c>
      <c r="Q55">
        <v>0</v>
      </c>
    </row>
    <row r="56" spans="1:17" x14ac:dyDescent="0.25">
      <c r="A56" t="s">
        <v>15827</v>
      </c>
      <c r="B56" t="s">
        <v>72</v>
      </c>
      <c r="C56" t="s">
        <v>150</v>
      </c>
      <c r="D56" t="s">
        <v>14923</v>
      </c>
      <c r="E56" t="s">
        <v>66</v>
      </c>
      <c r="F56" t="s">
        <v>14922</v>
      </c>
      <c r="G56">
        <v>21</v>
      </c>
      <c r="H56">
        <v>0</v>
      </c>
      <c r="I56">
        <v>0</v>
      </c>
      <c r="J56">
        <v>0</v>
      </c>
      <c r="K56">
        <v>0</v>
      </c>
      <c r="L56">
        <v>0</v>
      </c>
      <c r="M56">
        <v>0</v>
      </c>
      <c r="N56">
        <v>0</v>
      </c>
      <c r="O56">
        <v>0</v>
      </c>
      <c r="P56">
        <v>0</v>
      </c>
      <c r="Q56">
        <v>0</v>
      </c>
    </row>
    <row r="57" spans="1:17" x14ac:dyDescent="0.25">
      <c r="A57" t="s">
        <v>15828</v>
      </c>
      <c r="B57" t="s">
        <v>72</v>
      </c>
      <c r="C57" t="s">
        <v>151</v>
      </c>
      <c r="D57" t="s">
        <v>14923</v>
      </c>
      <c r="E57" t="s">
        <v>66</v>
      </c>
      <c r="F57" t="s">
        <v>14922</v>
      </c>
      <c r="G57">
        <v>2</v>
      </c>
      <c r="H57">
        <v>0</v>
      </c>
      <c r="I57">
        <v>0</v>
      </c>
      <c r="J57">
        <v>0</v>
      </c>
      <c r="K57">
        <v>0</v>
      </c>
      <c r="L57">
        <v>0</v>
      </c>
      <c r="M57">
        <v>0</v>
      </c>
      <c r="N57">
        <v>0</v>
      </c>
      <c r="O57">
        <v>0</v>
      </c>
      <c r="P57">
        <v>0</v>
      </c>
      <c r="Q57">
        <v>0</v>
      </c>
    </row>
    <row r="58" spans="1:17" x14ac:dyDescent="0.25">
      <c r="A58" t="s">
        <v>15829</v>
      </c>
      <c r="B58" t="s">
        <v>72</v>
      </c>
      <c r="C58" t="s">
        <v>153</v>
      </c>
      <c r="D58" t="s">
        <v>14923</v>
      </c>
      <c r="E58" t="s">
        <v>66</v>
      </c>
      <c r="F58" t="s">
        <v>14922</v>
      </c>
      <c r="G58">
        <v>10</v>
      </c>
      <c r="H58">
        <v>0</v>
      </c>
      <c r="I58">
        <v>0</v>
      </c>
      <c r="J58">
        <v>0</v>
      </c>
      <c r="K58">
        <v>0</v>
      </c>
      <c r="L58">
        <v>0</v>
      </c>
      <c r="M58">
        <v>0</v>
      </c>
      <c r="N58">
        <v>0</v>
      </c>
      <c r="O58">
        <v>0</v>
      </c>
      <c r="P58">
        <v>0</v>
      </c>
      <c r="Q58">
        <v>0</v>
      </c>
    </row>
    <row r="59" spans="1:17" x14ac:dyDescent="0.25">
      <c r="A59" t="s">
        <v>15830</v>
      </c>
      <c r="B59" t="s">
        <v>72</v>
      </c>
      <c r="C59" t="s">
        <v>154</v>
      </c>
      <c r="D59" t="s">
        <v>14923</v>
      </c>
      <c r="E59" t="s">
        <v>66</v>
      </c>
      <c r="F59" t="s">
        <v>14922</v>
      </c>
      <c r="G59">
        <v>4</v>
      </c>
      <c r="H59">
        <v>0</v>
      </c>
      <c r="I59">
        <v>0</v>
      </c>
      <c r="J59">
        <v>0</v>
      </c>
      <c r="K59">
        <v>0</v>
      </c>
      <c r="L59">
        <v>0</v>
      </c>
      <c r="M59">
        <v>0</v>
      </c>
      <c r="N59">
        <v>0</v>
      </c>
      <c r="O59">
        <v>0</v>
      </c>
      <c r="P59">
        <v>0</v>
      </c>
      <c r="Q59">
        <v>0</v>
      </c>
    </row>
    <row r="60" spans="1:17" x14ac:dyDescent="0.25">
      <c r="A60" t="s">
        <v>15831</v>
      </c>
      <c r="B60" t="s">
        <v>72</v>
      </c>
      <c r="C60" t="s">
        <v>155</v>
      </c>
      <c r="D60" t="s">
        <v>14923</v>
      </c>
      <c r="E60" t="s">
        <v>66</v>
      </c>
      <c r="F60" t="s">
        <v>14922</v>
      </c>
      <c r="G60">
        <v>1</v>
      </c>
      <c r="H60">
        <v>0</v>
      </c>
      <c r="I60">
        <v>0</v>
      </c>
      <c r="J60">
        <v>0</v>
      </c>
      <c r="K60">
        <v>0</v>
      </c>
      <c r="L60">
        <v>0</v>
      </c>
      <c r="M60">
        <v>0</v>
      </c>
      <c r="N60">
        <v>0</v>
      </c>
      <c r="O60">
        <v>0</v>
      </c>
      <c r="P60">
        <v>0</v>
      </c>
      <c r="Q60">
        <v>0</v>
      </c>
    </row>
    <row r="61" spans="1:17" x14ac:dyDescent="0.25">
      <c r="A61" t="s">
        <v>15832</v>
      </c>
      <c r="B61" t="s">
        <v>72</v>
      </c>
      <c r="C61" t="s">
        <v>156</v>
      </c>
      <c r="D61" t="s">
        <v>14923</v>
      </c>
      <c r="E61" t="s">
        <v>66</v>
      </c>
      <c r="F61" t="s">
        <v>14922</v>
      </c>
      <c r="G61">
        <v>3</v>
      </c>
      <c r="H61">
        <v>0</v>
      </c>
      <c r="I61">
        <v>0</v>
      </c>
      <c r="J61">
        <v>0</v>
      </c>
      <c r="K61">
        <v>0</v>
      </c>
      <c r="L61">
        <v>0</v>
      </c>
      <c r="M61">
        <v>0</v>
      </c>
      <c r="N61">
        <v>0</v>
      </c>
      <c r="O61">
        <v>0</v>
      </c>
      <c r="P61">
        <v>0</v>
      </c>
      <c r="Q61">
        <v>0</v>
      </c>
    </row>
    <row r="62" spans="1:17" x14ac:dyDescent="0.25">
      <c r="A62" t="s">
        <v>15833</v>
      </c>
      <c r="B62" t="s">
        <v>72</v>
      </c>
      <c r="C62" t="s">
        <v>157</v>
      </c>
      <c r="D62" t="s">
        <v>14923</v>
      </c>
      <c r="E62" t="s">
        <v>66</v>
      </c>
      <c r="F62" t="s">
        <v>14922</v>
      </c>
      <c r="G62">
        <v>9</v>
      </c>
      <c r="H62">
        <v>0</v>
      </c>
      <c r="I62">
        <v>0</v>
      </c>
      <c r="J62">
        <v>0</v>
      </c>
      <c r="K62">
        <v>0</v>
      </c>
      <c r="L62">
        <v>0</v>
      </c>
      <c r="M62">
        <v>0</v>
      </c>
      <c r="N62">
        <v>0</v>
      </c>
      <c r="O62">
        <v>0</v>
      </c>
      <c r="P62">
        <v>0</v>
      </c>
      <c r="Q62">
        <v>0</v>
      </c>
    </row>
    <row r="63" spans="1:17" x14ac:dyDescent="0.25">
      <c r="A63" t="s">
        <v>15834</v>
      </c>
      <c r="B63" t="s">
        <v>72</v>
      </c>
      <c r="C63" t="s">
        <v>158</v>
      </c>
      <c r="D63" t="s">
        <v>14923</v>
      </c>
      <c r="E63" t="s">
        <v>66</v>
      </c>
      <c r="F63" t="s">
        <v>14922</v>
      </c>
      <c r="G63">
        <v>16</v>
      </c>
      <c r="H63">
        <v>0</v>
      </c>
      <c r="I63">
        <v>0</v>
      </c>
      <c r="J63">
        <v>0</v>
      </c>
      <c r="K63">
        <v>0</v>
      </c>
      <c r="L63">
        <v>0</v>
      </c>
      <c r="M63">
        <v>0</v>
      </c>
      <c r="N63">
        <v>0</v>
      </c>
      <c r="O63">
        <v>0</v>
      </c>
      <c r="P63">
        <v>0</v>
      </c>
      <c r="Q63">
        <v>0</v>
      </c>
    </row>
    <row r="64" spans="1:17" x14ac:dyDescent="0.25">
      <c r="A64" t="s">
        <v>15835</v>
      </c>
      <c r="B64" t="s">
        <v>72</v>
      </c>
      <c r="C64" t="s">
        <v>159</v>
      </c>
      <c r="D64" t="s">
        <v>14923</v>
      </c>
      <c r="E64" t="s">
        <v>66</v>
      </c>
      <c r="F64" t="s">
        <v>14922</v>
      </c>
      <c r="G64">
        <v>3</v>
      </c>
      <c r="H64">
        <v>0</v>
      </c>
      <c r="I64">
        <v>0</v>
      </c>
      <c r="J64">
        <v>0</v>
      </c>
      <c r="K64">
        <v>0</v>
      </c>
      <c r="L64">
        <v>0</v>
      </c>
      <c r="M64">
        <v>0</v>
      </c>
      <c r="N64">
        <v>0</v>
      </c>
      <c r="O64">
        <v>0</v>
      </c>
      <c r="P64">
        <v>0</v>
      </c>
      <c r="Q64">
        <v>0</v>
      </c>
    </row>
    <row r="65" spans="1:17" x14ac:dyDescent="0.25">
      <c r="A65" t="s">
        <v>15836</v>
      </c>
      <c r="B65" t="s">
        <v>72</v>
      </c>
      <c r="C65" t="s">
        <v>160</v>
      </c>
      <c r="D65" t="s">
        <v>14923</v>
      </c>
      <c r="E65" t="s">
        <v>66</v>
      </c>
      <c r="F65" t="s">
        <v>14922</v>
      </c>
      <c r="G65">
        <v>12</v>
      </c>
      <c r="H65">
        <v>0</v>
      </c>
      <c r="I65">
        <v>0</v>
      </c>
      <c r="J65">
        <v>0</v>
      </c>
      <c r="K65">
        <v>0</v>
      </c>
      <c r="L65">
        <v>0</v>
      </c>
      <c r="M65">
        <v>0</v>
      </c>
      <c r="N65">
        <v>0</v>
      </c>
      <c r="O65">
        <v>0</v>
      </c>
      <c r="P65">
        <v>0</v>
      </c>
      <c r="Q65">
        <v>0</v>
      </c>
    </row>
    <row r="66" spans="1:17" x14ac:dyDescent="0.25">
      <c r="A66" t="s">
        <v>15837</v>
      </c>
      <c r="B66" t="s">
        <v>72</v>
      </c>
      <c r="C66" t="s">
        <v>161</v>
      </c>
      <c r="D66" t="s">
        <v>14923</v>
      </c>
      <c r="E66" t="s">
        <v>66</v>
      </c>
      <c r="F66" t="s">
        <v>14922</v>
      </c>
      <c r="G66">
        <v>11</v>
      </c>
      <c r="H66">
        <v>0</v>
      </c>
      <c r="I66">
        <v>0</v>
      </c>
      <c r="J66">
        <v>0</v>
      </c>
      <c r="K66">
        <v>0</v>
      </c>
      <c r="L66">
        <v>0</v>
      </c>
      <c r="M66">
        <v>0</v>
      </c>
      <c r="N66">
        <v>0</v>
      </c>
      <c r="O66">
        <v>0</v>
      </c>
      <c r="P66">
        <v>0</v>
      </c>
      <c r="Q66">
        <v>0</v>
      </c>
    </row>
    <row r="67" spans="1:17" x14ac:dyDescent="0.25">
      <c r="A67" t="s">
        <v>15838</v>
      </c>
      <c r="B67" t="s">
        <v>72</v>
      </c>
      <c r="C67" t="s">
        <v>162</v>
      </c>
      <c r="D67" t="s">
        <v>14923</v>
      </c>
      <c r="E67" t="s">
        <v>66</v>
      </c>
      <c r="F67" t="s">
        <v>14922</v>
      </c>
      <c r="G67">
        <v>19</v>
      </c>
      <c r="H67">
        <v>0</v>
      </c>
      <c r="I67">
        <v>0</v>
      </c>
      <c r="J67">
        <v>0</v>
      </c>
      <c r="K67">
        <v>0</v>
      </c>
      <c r="L67">
        <v>0</v>
      </c>
      <c r="M67">
        <v>0</v>
      </c>
      <c r="N67">
        <v>0</v>
      </c>
      <c r="O67">
        <v>0</v>
      </c>
      <c r="P67">
        <v>0</v>
      </c>
      <c r="Q67">
        <v>0</v>
      </c>
    </row>
    <row r="68" spans="1:17" x14ac:dyDescent="0.25">
      <c r="A68" t="s">
        <v>15839</v>
      </c>
      <c r="B68" t="s">
        <v>72</v>
      </c>
      <c r="C68" t="s">
        <v>163</v>
      </c>
      <c r="D68" t="s">
        <v>14923</v>
      </c>
      <c r="E68" t="s">
        <v>66</v>
      </c>
      <c r="F68" t="s">
        <v>14922</v>
      </c>
      <c r="G68">
        <v>17</v>
      </c>
      <c r="H68">
        <v>0</v>
      </c>
      <c r="I68">
        <v>0</v>
      </c>
      <c r="J68">
        <v>0</v>
      </c>
      <c r="K68">
        <v>0</v>
      </c>
      <c r="L68">
        <v>0</v>
      </c>
      <c r="M68">
        <v>0</v>
      </c>
      <c r="N68">
        <v>0</v>
      </c>
      <c r="O68">
        <v>0</v>
      </c>
      <c r="P68">
        <v>0</v>
      </c>
      <c r="Q68">
        <v>0</v>
      </c>
    </row>
    <row r="69" spans="1:17" x14ac:dyDescent="0.25">
      <c r="A69" t="s">
        <v>15840</v>
      </c>
      <c r="B69" t="s">
        <v>72</v>
      </c>
      <c r="C69" t="s">
        <v>164</v>
      </c>
      <c r="D69" t="s">
        <v>14923</v>
      </c>
      <c r="E69" t="s">
        <v>66</v>
      </c>
      <c r="F69" t="s">
        <v>14922</v>
      </c>
      <c r="G69">
        <v>13</v>
      </c>
      <c r="H69">
        <v>0</v>
      </c>
      <c r="I69">
        <v>0</v>
      </c>
      <c r="J69">
        <v>0</v>
      </c>
      <c r="K69">
        <v>0</v>
      </c>
      <c r="L69">
        <v>0</v>
      </c>
      <c r="M69">
        <v>0</v>
      </c>
      <c r="N69">
        <v>0</v>
      </c>
      <c r="O69">
        <v>0</v>
      </c>
      <c r="P69">
        <v>0</v>
      </c>
      <c r="Q69">
        <v>0</v>
      </c>
    </row>
    <row r="70" spans="1:17" x14ac:dyDescent="0.25">
      <c r="A70" t="s">
        <v>15841</v>
      </c>
      <c r="B70" t="s">
        <v>72</v>
      </c>
      <c r="C70" t="s">
        <v>165</v>
      </c>
      <c r="D70" t="s">
        <v>14923</v>
      </c>
      <c r="E70" t="s">
        <v>66</v>
      </c>
      <c r="F70" t="s">
        <v>14922</v>
      </c>
      <c r="G70">
        <v>23</v>
      </c>
      <c r="H70">
        <v>0</v>
      </c>
      <c r="I70">
        <v>0</v>
      </c>
      <c r="J70">
        <v>0</v>
      </c>
      <c r="K70">
        <v>0</v>
      </c>
      <c r="L70">
        <v>0</v>
      </c>
      <c r="M70">
        <v>0</v>
      </c>
      <c r="N70">
        <v>0</v>
      </c>
      <c r="O70">
        <v>0</v>
      </c>
      <c r="P70">
        <v>0</v>
      </c>
      <c r="Q70">
        <v>0</v>
      </c>
    </row>
    <row r="71" spans="1:17" x14ac:dyDescent="0.25">
      <c r="A71" t="s">
        <v>15842</v>
      </c>
      <c r="B71" t="s">
        <v>72</v>
      </c>
      <c r="C71" t="s">
        <v>166</v>
      </c>
      <c r="D71" t="s">
        <v>14923</v>
      </c>
      <c r="E71" t="s">
        <v>66</v>
      </c>
      <c r="F71" t="s">
        <v>14922</v>
      </c>
      <c r="G71">
        <v>11</v>
      </c>
      <c r="H71">
        <v>0</v>
      </c>
      <c r="I71">
        <v>0</v>
      </c>
      <c r="J71">
        <v>0</v>
      </c>
      <c r="K71">
        <v>0</v>
      </c>
      <c r="L71">
        <v>0</v>
      </c>
      <c r="M71">
        <v>0</v>
      </c>
      <c r="N71">
        <v>0</v>
      </c>
      <c r="O71">
        <v>0</v>
      </c>
      <c r="P71">
        <v>0</v>
      </c>
      <c r="Q71">
        <v>0</v>
      </c>
    </row>
    <row r="72" spans="1:17" x14ac:dyDescent="0.25">
      <c r="A72" t="s">
        <v>15843</v>
      </c>
      <c r="B72" t="s">
        <v>72</v>
      </c>
      <c r="C72" t="s">
        <v>167</v>
      </c>
      <c r="D72" t="s">
        <v>14923</v>
      </c>
      <c r="E72" t="s">
        <v>66</v>
      </c>
      <c r="F72" t="s">
        <v>14922</v>
      </c>
      <c r="G72">
        <v>3</v>
      </c>
      <c r="H72">
        <v>0</v>
      </c>
      <c r="I72">
        <v>0</v>
      </c>
      <c r="J72">
        <v>0</v>
      </c>
      <c r="K72">
        <v>0</v>
      </c>
      <c r="L72">
        <v>0</v>
      </c>
      <c r="M72">
        <v>0</v>
      </c>
      <c r="N72">
        <v>0</v>
      </c>
      <c r="O72">
        <v>0</v>
      </c>
      <c r="P72">
        <v>0</v>
      </c>
      <c r="Q72">
        <v>0</v>
      </c>
    </row>
    <row r="73" spans="1:17" x14ac:dyDescent="0.25">
      <c r="A73" t="s">
        <v>15844</v>
      </c>
      <c r="B73" t="s">
        <v>72</v>
      </c>
      <c r="C73" t="s">
        <v>168</v>
      </c>
      <c r="D73" t="s">
        <v>14923</v>
      </c>
      <c r="E73" t="s">
        <v>66</v>
      </c>
      <c r="F73" t="s">
        <v>14922</v>
      </c>
      <c r="G73">
        <v>5</v>
      </c>
      <c r="H73">
        <v>0</v>
      </c>
      <c r="I73">
        <v>0</v>
      </c>
      <c r="J73">
        <v>0</v>
      </c>
      <c r="K73">
        <v>0</v>
      </c>
      <c r="L73">
        <v>0</v>
      </c>
      <c r="M73">
        <v>0</v>
      </c>
      <c r="N73">
        <v>0</v>
      </c>
      <c r="O73">
        <v>0</v>
      </c>
      <c r="P73">
        <v>0</v>
      </c>
      <c r="Q73">
        <v>0</v>
      </c>
    </row>
    <row r="74" spans="1:17" x14ac:dyDescent="0.25">
      <c r="A74" t="s">
        <v>15845</v>
      </c>
      <c r="B74" t="s">
        <v>72</v>
      </c>
      <c r="C74" t="s">
        <v>169</v>
      </c>
      <c r="D74" t="s">
        <v>14923</v>
      </c>
      <c r="E74" t="s">
        <v>66</v>
      </c>
      <c r="F74" t="s">
        <v>14922</v>
      </c>
      <c r="G74">
        <v>20</v>
      </c>
      <c r="H74">
        <v>0</v>
      </c>
      <c r="I74">
        <v>0</v>
      </c>
      <c r="J74">
        <v>0</v>
      </c>
      <c r="K74">
        <v>0</v>
      </c>
      <c r="L74">
        <v>0</v>
      </c>
      <c r="M74">
        <v>0</v>
      </c>
      <c r="N74">
        <v>0</v>
      </c>
      <c r="O74">
        <v>0</v>
      </c>
      <c r="P74">
        <v>0</v>
      </c>
      <c r="Q74">
        <v>0</v>
      </c>
    </row>
    <row r="75" spans="1:17" x14ac:dyDescent="0.25">
      <c r="A75" t="s">
        <v>15846</v>
      </c>
      <c r="B75" t="s">
        <v>72</v>
      </c>
      <c r="C75" t="s">
        <v>170</v>
      </c>
      <c r="D75" t="s">
        <v>14923</v>
      </c>
      <c r="E75" t="s">
        <v>66</v>
      </c>
      <c r="F75" t="s">
        <v>14922</v>
      </c>
      <c r="G75">
        <v>11</v>
      </c>
      <c r="H75">
        <v>0</v>
      </c>
      <c r="I75">
        <v>0</v>
      </c>
      <c r="J75">
        <v>0</v>
      </c>
      <c r="K75">
        <v>0</v>
      </c>
      <c r="L75">
        <v>0</v>
      </c>
      <c r="M75">
        <v>0</v>
      </c>
      <c r="N75">
        <v>0</v>
      </c>
      <c r="O75">
        <v>0</v>
      </c>
      <c r="P75">
        <v>0</v>
      </c>
      <c r="Q75">
        <v>0</v>
      </c>
    </row>
    <row r="76" spans="1:17" x14ac:dyDescent="0.25">
      <c r="A76" t="s">
        <v>15847</v>
      </c>
      <c r="B76" t="s">
        <v>72</v>
      </c>
      <c r="C76" t="s">
        <v>171</v>
      </c>
      <c r="D76" t="s">
        <v>14923</v>
      </c>
      <c r="E76" t="s">
        <v>66</v>
      </c>
      <c r="F76" t="s">
        <v>14922</v>
      </c>
      <c r="G76">
        <v>20</v>
      </c>
      <c r="H76">
        <v>0</v>
      </c>
      <c r="I76">
        <v>0</v>
      </c>
      <c r="J76">
        <v>0</v>
      </c>
      <c r="K76">
        <v>0</v>
      </c>
      <c r="L76">
        <v>0</v>
      </c>
      <c r="M76">
        <v>0</v>
      </c>
      <c r="N76">
        <v>0</v>
      </c>
      <c r="O76">
        <v>0</v>
      </c>
      <c r="P76">
        <v>0</v>
      </c>
      <c r="Q76">
        <v>0</v>
      </c>
    </row>
    <row r="77" spans="1:17" x14ac:dyDescent="0.25">
      <c r="A77" t="s">
        <v>15848</v>
      </c>
      <c r="B77" t="s">
        <v>72</v>
      </c>
      <c r="C77" t="s">
        <v>173</v>
      </c>
      <c r="D77" t="s">
        <v>14923</v>
      </c>
      <c r="E77" t="s">
        <v>66</v>
      </c>
      <c r="F77" t="s">
        <v>14922</v>
      </c>
      <c r="G77">
        <v>7</v>
      </c>
      <c r="H77">
        <v>0</v>
      </c>
      <c r="I77">
        <v>0</v>
      </c>
      <c r="J77">
        <v>0</v>
      </c>
      <c r="K77">
        <v>0</v>
      </c>
      <c r="L77">
        <v>0</v>
      </c>
      <c r="M77">
        <v>0</v>
      </c>
      <c r="N77">
        <v>0</v>
      </c>
      <c r="O77">
        <v>0</v>
      </c>
      <c r="P77">
        <v>0</v>
      </c>
      <c r="Q77">
        <v>0</v>
      </c>
    </row>
    <row r="78" spans="1:17" x14ac:dyDescent="0.25">
      <c r="A78" t="s">
        <v>15849</v>
      </c>
      <c r="B78" t="s">
        <v>72</v>
      </c>
      <c r="C78" t="s">
        <v>174</v>
      </c>
      <c r="D78" t="s">
        <v>14923</v>
      </c>
      <c r="E78" t="s">
        <v>66</v>
      </c>
      <c r="F78" t="s">
        <v>14922</v>
      </c>
      <c r="G78">
        <v>3</v>
      </c>
      <c r="H78">
        <v>0</v>
      </c>
      <c r="I78">
        <v>0</v>
      </c>
      <c r="J78">
        <v>0</v>
      </c>
      <c r="K78">
        <v>0</v>
      </c>
      <c r="L78">
        <v>0</v>
      </c>
      <c r="M78">
        <v>0</v>
      </c>
      <c r="N78">
        <v>0</v>
      </c>
      <c r="O78">
        <v>0</v>
      </c>
      <c r="P78">
        <v>0</v>
      </c>
      <c r="Q78">
        <v>0</v>
      </c>
    </row>
    <row r="79" spans="1:17" x14ac:dyDescent="0.25">
      <c r="A79" t="s">
        <v>15850</v>
      </c>
      <c r="B79" t="s">
        <v>72</v>
      </c>
      <c r="C79" t="s">
        <v>175</v>
      </c>
      <c r="D79" t="s">
        <v>14923</v>
      </c>
      <c r="E79" t="s">
        <v>66</v>
      </c>
      <c r="F79" t="s">
        <v>14922</v>
      </c>
      <c r="G79">
        <v>12</v>
      </c>
      <c r="H79">
        <v>0</v>
      </c>
      <c r="I79">
        <v>0</v>
      </c>
      <c r="J79">
        <v>0</v>
      </c>
      <c r="K79">
        <v>0</v>
      </c>
      <c r="L79">
        <v>0</v>
      </c>
      <c r="M79">
        <v>0</v>
      </c>
      <c r="N79">
        <v>0</v>
      </c>
      <c r="O79">
        <v>0</v>
      </c>
      <c r="P79">
        <v>0</v>
      </c>
      <c r="Q79">
        <v>0</v>
      </c>
    </row>
    <row r="80" spans="1:17" x14ac:dyDescent="0.25">
      <c r="A80" t="s">
        <v>15851</v>
      </c>
      <c r="B80" t="s">
        <v>72</v>
      </c>
      <c r="C80" t="s">
        <v>176</v>
      </c>
      <c r="D80" t="s">
        <v>14923</v>
      </c>
      <c r="E80" t="s">
        <v>66</v>
      </c>
      <c r="F80" t="s">
        <v>14922</v>
      </c>
      <c r="G80">
        <v>15</v>
      </c>
      <c r="H80">
        <v>0</v>
      </c>
      <c r="I80">
        <v>0</v>
      </c>
      <c r="J80">
        <v>0</v>
      </c>
      <c r="K80">
        <v>0</v>
      </c>
      <c r="L80">
        <v>0</v>
      </c>
      <c r="M80">
        <v>0</v>
      </c>
      <c r="N80">
        <v>0</v>
      </c>
      <c r="O80">
        <v>0</v>
      </c>
      <c r="P80">
        <v>0</v>
      </c>
      <c r="Q80">
        <v>0</v>
      </c>
    </row>
    <row r="81" spans="1:17" x14ac:dyDescent="0.25">
      <c r="A81" t="s">
        <v>15852</v>
      </c>
      <c r="B81" t="s">
        <v>72</v>
      </c>
      <c r="C81" t="s">
        <v>177</v>
      </c>
      <c r="D81" t="s">
        <v>14923</v>
      </c>
      <c r="E81" t="s">
        <v>66</v>
      </c>
      <c r="F81" t="s">
        <v>14922</v>
      </c>
      <c r="G81">
        <v>1</v>
      </c>
      <c r="H81">
        <v>0</v>
      </c>
      <c r="I81">
        <v>0</v>
      </c>
      <c r="J81">
        <v>0</v>
      </c>
      <c r="K81">
        <v>0</v>
      </c>
      <c r="L81">
        <v>0</v>
      </c>
      <c r="M81">
        <v>0</v>
      </c>
      <c r="N81">
        <v>0</v>
      </c>
      <c r="O81">
        <v>0</v>
      </c>
      <c r="P81">
        <v>0</v>
      </c>
      <c r="Q81">
        <v>0</v>
      </c>
    </row>
    <row r="82" spans="1:17" x14ac:dyDescent="0.25">
      <c r="A82" t="s">
        <v>15853</v>
      </c>
      <c r="B82" t="s">
        <v>72</v>
      </c>
      <c r="C82" t="s">
        <v>178</v>
      </c>
      <c r="D82" t="s">
        <v>14923</v>
      </c>
      <c r="E82" t="s">
        <v>66</v>
      </c>
      <c r="F82" t="s">
        <v>14922</v>
      </c>
      <c r="G82">
        <v>2</v>
      </c>
      <c r="H82">
        <v>0</v>
      </c>
      <c r="I82">
        <v>0</v>
      </c>
      <c r="J82">
        <v>0</v>
      </c>
      <c r="K82">
        <v>0</v>
      </c>
      <c r="L82">
        <v>0</v>
      </c>
      <c r="M82">
        <v>0</v>
      </c>
      <c r="N82">
        <v>0</v>
      </c>
      <c r="O82">
        <v>0</v>
      </c>
      <c r="P82">
        <v>0</v>
      </c>
      <c r="Q82">
        <v>0</v>
      </c>
    </row>
    <row r="83" spans="1:17" x14ac:dyDescent="0.25">
      <c r="A83" t="s">
        <v>15854</v>
      </c>
      <c r="B83" t="s">
        <v>72</v>
      </c>
      <c r="C83" t="s">
        <v>179</v>
      </c>
      <c r="D83" t="s">
        <v>14923</v>
      </c>
      <c r="E83" t="s">
        <v>66</v>
      </c>
      <c r="F83" t="s">
        <v>14922</v>
      </c>
      <c r="G83">
        <v>8</v>
      </c>
      <c r="H83">
        <v>0</v>
      </c>
      <c r="I83">
        <v>0</v>
      </c>
      <c r="J83">
        <v>0</v>
      </c>
      <c r="K83">
        <v>0</v>
      </c>
      <c r="L83">
        <v>0</v>
      </c>
      <c r="M83">
        <v>0</v>
      </c>
      <c r="N83">
        <v>0</v>
      </c>
      <c r="O83">
        <v>0</v>
      </c>
      <c r="P83">
        <v>0</v>
      </c>
      <c r="Q83">
        <v>0</v>
      </c>
    </row>
    <row r="84" spans="1:17" x14ac:dyDescent="0.25">
      <c r="A84" t="s">
        <v>15855</v>
      </c>
      <c r="B84" t="s">
        <v>72</v>
      </c>
      <c r="C84" t="s">
        <v>180</v>
      </c>
      <c r="D84" t="s">
        <v>14923</v>
      </c>
      <c r="E84" t="s">
        <v>66</v>
      </c>
      <c r="F84" t="s">
        <v>14922</v>
      </c>
      <c r="G84">
        <v>5</v>
      </c>
      <c r="H84">
        <v>0</v>
      </c>
      <c r="I84">
        <v>0</v>
      </c>
      <c r="J84">
        <v>0</v>
      </c>
      <c r="K84">
        <v>0</v>
      </c>
      <c r="L84">
        <v>0</v>
      </c>
      <c r="M84">
        <v>0</v>
      </c>
      <c r="N84">
        <v>0</v>
      </c>
      <c r="O84">
        <v>0</v>
      </c>
      <c r="P84">
        <v>0</v>
      </c>
      <c r="Q84">
        <v>0</v>
      </c>
    </row>
    <row r="85" spans="1:17" x14ac:dyDescent="0.25">
      <c r="A85" t="s">
        <v>15856</v>
      </c>
      <c r="B85" t="s">
        <v>72</v>
      </c>
      <c r="C85" t="s">
        <v>181</v>
      </c>
      <c r="D85" t="s">
        <v>14923</v>
      </c>
      <c r="E85" t="s">
        <v>66</v>
      </c>
      <c r="F85" t="s">
        <v>14922</v>
      </c>
      <c r="G85">
        <v>15</v>
      </c>
      <c r="H85">
        <v>0</v>
      </c>
      <c r="I85">
        <v>0</v>
      </c>
      <c r="J85">
        <v>0</v>
      </c>
      <c r="K85">
        <v>0</v>
      </c>
      <c r="L85">
        <v>0</v>
      </c>
      <c r="M85">
        <v>0</v>
      </c>
      <c r="N85">
        <v>0</v>
      </c>
      <c r="O85">
        <v>0</v>
      </c>
      <c r="P85">
        <v>0</v>
      </c>
      <c r="Q85">
        <v>0</v>
      </c>
    </row>
    <row r="86" spans="1:17" x14ac:dyDescent="0.25">
      <c r="A86" t="s">
        <v>15857</v>
      </c>
      <c r="B86" t="s">
        <v>72</v>
      </c>
      <c r="C86" t="s">
        <v>182</v>
      </c>
      <c r="D86" t="s">
        <v>14923</v>
      </c>
      <c r="E86" t="s">
        <v>66</v>
      </c>
      <c r="F86" t="s">
        <v>14922</v>
      </c>
      <c r="G86">
        <v>18</v>
      </c>
      <c r="H86">
        <v>0</v>
      </c>
      <c r="I86">
        <v>0</v>
      </c>
      <c r="J86">
        <v>0</v>
      </c>
      <c r="K86">
        <v>0</v>
      </c>
      <c r="L86">
        <v>0</v>
      </c>
      <c r="M86">
        <v>0</v>
      </c>
      <c r="N86">
        <v>0</v>
      </c>
      <c r="O86">
        <v>0</v>
      </c>
      <c r="P86">
        <v>0</v>
      </c>
      <c r="Q86">
        <v>0</v>
      </c>
    </row>
    <row r="87" spans="1:17" x14ac:dyDescent="0.25">
      <c r="A87" t="s">
        <v>15858</v>
      </c>
      <c r="B87" t="s">
        <v>72</v>
      </c>
      <c r="C87" t="s">
        <v>183</v>
      </c>
      <c r="D87" t="s">
        <v>14923</v>
      </c>
      <c r="E87" t="s">
        <v>66</v>
      </c>
      <c r="F87" t="s">
        <v>14922</v>
      </c>
      <c r="G87">
        <v>6</v>
      </c>
      <c r="H87">
        <v>0</v>
      </c>
      <c r="I87">
        <v>0</v>
      </c>
      <c r="J87">
        <v>0</v>
      </c>
      <c r="K87">
        <v>0</v>
      </c>
      <c r="L87">
        <v>0</v>
      </c>
      <c r="M87">
        <v>0</v>
      </c>
      <c r="N87">
        <v>0</v>
      </c>
      <c r="O87">
        <v>0</v>
      </c>
      <c r="P87">
        <v>0</v>
      </c>
      <c r="Q87">
        <v>0</v>
      </c>
    </row>
    <row r="88" spans="1:17" x14ac:dyDescent="0.25">
      <c r="A88" t="s">
        <v>15859</v>
      </c>
      <c r="B88" t="s">
        <v>72</v>
      </c>
      <c r="C88" t="s">
        <v>184</v>
      </c>
      <c r="D88" t="s">
        <v>14923</v>
      </c>
      <c r="E88" t="s">
        <v>66</v>
      </c>
      <c r="F88" t="s">
        <v>14922</v>
      </c>
      <c r="G88">
        <v>5</v>
      </c>
      <c r="H88">
        <v>0</v>
      </c>
      <c r="I88">
        <v>0</v>
      </c>
      <c r="J88">
        <v>0</v>
      </c>
      <c r="K88">
        <v>0</v>
      </c>
      <c r="L88">
        <v>0</v>
      </c>
      <c r="M88">
        <v>0</v>
      </c>
      <c r="N88">
        <v>0</v>
      </c>
      <c r="O88">
        <v>0</v>
      </c>
      <c r="P88">
        <v>0</v>
      </c>
      <c r="Q88">
        <v>0</v>
      </c>
    </row>
    <row r="89" spans="1:17" x14ac:dyDescent="0.25">
      <c r="A89" t="s">
        <v>15860</v>
      </c>
      <c r="B89" t="s">
        <v>72</v>
      </c>
      <c r="C89" t="s">
        <v>185</v>
      </c>
      <c r="D89" t="s">
        <v>14923</v>
      </c>
      <c r="E89" t="s">
        <v>66</v>
      </c>
      <c r="F89" t="s">
        <v>14922</v>
      </c>
      <c r="G89">
        <v>19</v>
      </c>
      <c r="H89">
        <v>0</v>
      </c>
      <c r="I89">
        <v>0</v>
      </c>
      <c r="J89">
        <v>0</v>
      </c>
      <c r="K89">
        <v>0</v>
      </c>
      <c r="L89">
        <v>0</v>
      </c>
      <c r="M89">
        <v>0</v>
      </c>
      <c r="N89">
        <v>0</v>
      </c>
      <c r="O89">
        <v>0</v>
      </c>
      <c r="P89">
        <v>0</v>
      </c>
      <c r="Q89">
        <v>0</v>
      </c>
    </row>
    <row r="90" spans="1:17" x14ac:dyDescent="0.25">
      <c r="A90" t="s">
        <v>15861</v>
      </c>
      <c r="B90" t="s">
        <v>72</v>
      </c>
      <c r="C90" t="s">
        <v>186</v>
      </c>
      <c r="D90" t="s">
        <v>14923</v>
      </c>
      <c r="E90" t="s">
        <v>66</v>
      </c>
      <c r="F90" t="s">
        <v>14922</v>
      </c>
      <c r="G90">
        <v>9</v>
      </c>
      <c r="H90">
        <v>0</v>
      </c>
      <c r="I90">
        <v>0</v>
      </c>
      <c r="J90">
        <v>0</v>
      </c>
      <c r="K90">
        <v>0</v>
      </c>
      <c r="L90">
        <v>0</v>
      </c>
      <c r="M90">
        <v>0</v>
      </c>
      <c r="N90">
        <v>0</v>
      </c>
      <c r="O90">
        <v>0</v>
      </c>
      <c r="P90">
        <v>0</v>
      </c>
      <c r="Q90">
        <v>0</v>
      </c>
    </row>
    <row r="91" spans="1:17" x14ac:dyDescent="0.25">
      <c r="A91" t="s">
        <v>15862</v>
      </c>
      <c r="B91" t="s">
        <v>72</v>
      </c>
      <c r="C91" t="s">
        <v>187</v>
      </c>
      <c r="D91" t="s">
        <v>14923</v>
      </c>
      <c r="E91" t="s">
        <v>66</v>
      </c>
      <c r="F91" t="s">
        <v>14922</v>
      </c>
      <c r="G91">
        <v>21</v>
      </c>
      <c r="H91">
        <v>0</v>
      </c>
      <c r="I91">
        <v>0</v>
      </c>
      <c r="J91">
        <v>0</v>
      </c>
      <c r="K91">
        <v>0</v>
      </c>
      <c r="L91">
        <v>0</v>
      </c>
      <c r="M91">
        <v>0</v>
      </c>
      <c r="N91">
        <v>0</v>
      </c>
      <c r="O91">
        <v>0</v>
      </c>
      <c r="P91">
        <v>0</v>
      </c>
      <c r="Q91">
        <v>0</v>
      </c>
    </row>
    <row r="92" spans="1:17" x14ac:dyDescent="0.25">
      <c r="A92" t="s">
        <v>15863</v>
      </c>
      <c r="B92" t="s">
        <v>72</v>
      </c>
      <c r="C92" t="s">
        <v>189</v>
      </c>
      <c r="D92" t="s">
        <v>14923</v>
      </c>
      <c r="E92" t="s">
        <v>66</v>
      </c>
      <c r="F92" t="s">
        <v>14922</v>
      </c>
      <c r="G92">
        <v>7</v>
      </c>
      <c r="H92">
        <v>0</v>
      </c>
      <c r="I92">
        <v>0</v>
      </c>
      <c r="J92">
        <v>0</v>
      </c>
      <c r="K92">
        <v>0</v>
      </c>
      <c r="L92">
        <v>0</v>
      </c>
      <c r="M92">
        <v>0</v>
      </c>
      <c r="N92">
        <v>0</v>
      </c>
      <c r="O92">
        <v>0</v>
      </c>
      <c r="P92">
        <v>0</v>
      </c>
      <c r="Q92">
        <v>0</v>
      </c>
    </row>
    <row r="93" spans="1:17" x14ac:dyDescent="0.25">
      <c r="A93" t="s">
        <v>15864</v>
      </c>
      <c r="B93" t="s">
        <v>72</v>
      </c>
      <c r="C93" t="s">
        <v>190</v>
      </c>
      <c r="D93" t="s">
        <v>14923</v>
      </c>
      <c r="E93" t="s">
        <v>66</v>
      </c>
      <c r="F93" t="s">
        <v>14922</v>
      </c>
      <c r="G93">
        <v>1</v>
      </c>
      <c r="H93">
        <v>0</v>
      </c>
      <c r="I93">
        <v>0</v>
      </c>
      <c r="J93">
        <v>0</v>
      </c>
      <c r="K93">
        <v>0</v>
      </c>
      <c r="L93">
        <v>0</v>
      </c>
      <c r="M93">
        <v>0</v>
      </c>
      <c r="N93">
        <v>0</v>
      </c>
      <c r="O93">
        <v>0</v>
      </c>
      <c r="P93">
        <v>0</v>
      </c>
      <c r="Q93">
        <v>0</v>
      </c>
    </row>
    <row r="94" spans="1:17" x14ac:dyDescent="0.25">
      <c r="A94" t="s">
        <v>15865</v>
      </c>
      <c r="B94" t="s">
        <v>72</v>
      </c>
      <c r="C94" t="s">
        <v>191</v>
      </c>
      <c r="D94" t="s">
        <v>14923</v>
      </c>
      <c r="E94" t="s">
        <v>66</v>
      </c>
      <c r="F94" t="s">
        <v>14922</v>
      </c>
      <c r="G94">
        <v>9</v>
      </c>
      <c r="H94">
        <v>0</v>
      </c>
      <c r="I94">
        <v>0</v>
      </c>
      <c r="J94">
        <v>0</v>
      </c>
      <c r="K94">
        <v>0</v>
      </c>
      <c r="L94">
        <v>0</v>
      </c>
      <c r="M94">
        <v>0</v>
      </c>
      <c r="N94">
        <v>0</v>
      </c>
      <c r="O94">
        <v>0</v>
      </c>
      <c r="P94">
        <v>0</v>
      </c>
      <c r="Q94">
        <v>0</v>
      </c>
    </row>
    <row r="95" spans="1:17" x14ac:dyDescent="0.25">
      <c r="A95" t="s">
        <v>15866</v>
      </c>
      <c r="B95" t="s">
        <v>72</v>
      </c>
      <c r="C95" t="s">
        <v>192</v>
      </c>
      <c r="D95" t="s">
        <v>14923</v>
      </c>
      <c r="E95" t="s">
        <v>66</v>
      </c>
      <c r="F95" t="s">
        <v>14922</v>
      </c>
      <c r="G95">
        <v>6</v>
      </c>
      <c r="H95">
        <v>0</v>
      </c>
      <c r="I95">
        <v>0</v>
      </c>
      <c r="J95">
        <v>0</v>
      </c>
      <c r="K95">
        <v>0</v>
      </c>
      <c r="L95">
        <v>0</v>
      </c>
      <c r="M95">
        <v>0</v>
      </c>
      <c r="N95">
        <v>0</v>
      </c>
      <c r="O95">
        <v>0</v>
      </c>
      <c r="P95">
        <v>0</v>
      </c>
      <c r="Q95">
        <v>0</v>
      </c>
    </row>
    <row r="96" spans="1:17" x14ac:dyDescent="0.25">
      <c r="A96" t="s">
        <v>15867</v>
      </c>
      <c r="B96" t="s">
        <v>72</v>
      </c>
      <c r="C96" t="s">
        <v>194</v>
      </c>
      <c r="D96" t="s">
        <v>14923</v>
      </c>
      <c r="E96" t="s">
        <v>66</v>
      </c>
      <c r="F96" t="s">
        <v>14922</v>
      </c>
      <c r="G96">
        <v>10</v>
      </c>
      <c r="H96">
        <v>0</v>
      </c>
      <c r="I96">
        <v>0</v>
      </c>
      <c r="J96">
        <v>0</v>
      </c>
      <c r="K96">
        <v>0</v>
      </c>
      <c r="L96">
        <v>0</v>
      </c>
      <c r="M96">
        <v>0</v>
      </c>
      <c r="N96">
        <v>0</v>
      </c>
      <c r="O96">
        <v>0</v>
      </c>
      <c r="P96">
        <v>0</v>
      </c>
      <c r="Q96">
        <v>0</v>
      </c>
    </row>
    <row r="97" spans="1:17" x14ac:dyDescent="0.25">
      <c r="A97" t="s">
        <v>15868</v>
      </c>
      <c r="B97" t="s">
        <v>72</v>
      </c>
      <c r="C97" t="s">
        <v>195</v>
      </c>
      <c r="D97" t="s">
        <v>14923</v>
      </c>
      <c r="E97" t="s">
        <v>66</v>
      </c>
      <c r="F97" t="s">
        <v>14922</v>
      </c>
      <c r="G97">
        <v>3</v>
      </c>
      <c r="H97">
        <v>0</v>
      </c>
      <c r="I97">
        <v>0</v>
      </c>
      <c r="J97">
        <v>0</v>
      </c>
      <c r="K97">
        <v>0</v>
      </c>
      <c r="L97">
        <v>0</v>
      </c>
      <c r="M97">
        <v>0</v>
      </c>
      <c r="N97">
        <v>0</v>
      </c>
      <c r="O97">
        <v>0</v>
      </c>
      <c r="P97">
        <v>0</v>
      </c>
      <c r="Q97">
        <v>0</v>
      </c>
    </row>
    <row r="98" spans="1:17" x14ac:dyDescent="0.25">
      <c r="A98" t="s">
        <v>15869</v>
      </c>
      <c r="B98" t="s">
        <v>72</v>
      </c>
      <c r="C98" t="s">
        <v>196</v>
      </c>
      <c r="D98" t="s">
        <v>14923</v>
      </c>
      <c r="E98" t="s">
        <v>66</v>
      </c>
      <c r="F98" t="s">
        <v>14922</v>
      </c>
      <c r="G98">
        <v>1</v>
      </c>
      <c r="H98">
        <v>0</v>
      </c>
      <c r="I98">
        <v>0</v>
      </c>
      <c r="J98">
        <v>0</v>
      </c>
      <c r="K98">
        <v>0</v>
      </c>
      <c r="L98">
        <v>0</v>
      </c>
      <c r="M98">
        <v>0</v>
      </c>
      <c r="N98">
        <v>0</v>
      </c>
      <c r="O98">
        <v>0</v>
      </c>
      <c r="P98">
        <v>0</v>
      </c>
      <c r="Q98">
        <v>0</v>
      </c>
    </row>
    <row r="99" spans="1:17" x14ac:dyDescent="0.25">
      <c r="A99" t="s">
        <v>15870</v>
      </c>
      <c r="B99" t="s">
        <v>72</v>
      </c>
      <c r="C99" t="s">
        <v>197</v>
      </c>
      <c r="D99" t="s">
        <v>14923</v>
      </c>
      <c r="E99" t="s">
        <v>66</v>
      </c>
      <c r="F99" t="s">
        <v>14922</v>
      </c>
      <c r="G99">
        <v>1</v>
      </c>
      <c r="H99">
        <v>0</v>
      </c>
      <c r="I99">
        <v>0</v>
      </c>
      <c r="J99">
        <v>0</v>
      </c>
      <c r="K99">
        <v>0</v>
      </c>
      <c r="L99">
        <v>0</v>
      </c>
      <c r="M99">
        <v>0</v>
      </c>
      <c r="N99">
        <v>0</v>
      </c>
      <c r="O99">
        <v>0</v>
      </c>
      <c r="P99">
        <v>0</v>
      </c>
      <c r="Q99">
        <v>0</v>
      </c>
    </row>
    <row r="100" spans="1:17" x14ac:dyDescent="0.25">
      <c r="A100" t="s">
        <v>15871</v>
      </c>
      <c r="B100" t="s">
        <v>72</v>
      </c>
      <c r="C100" t="s">
        <v>198</v>
      </c>
      <c r="D100" t="s">
        <v>14923</v>
      </c>
      <c r="E100" t="s">
        <v>66</v>
      </c>
      <c r="F100" t="s">
        <v>14922</v>
      </c>
      <c r="G100">
        <v>3</v>
      </c>
      <c r="H100">
        <v>0</v>
      </c>
      <c r="I100">
        <v>0</v>
      </c>
      <c r="J100">
        <v>0</v>
      </c>
      <c r="K100">
        <v>0</v>
      </c>
      <c r="L100">
        <v>0</v>
      </c>
      <c r="M100">
        <v>0</v>
      </c>
      <c r="N100">
        <v>0</v>
      </c>
      <c r="O100">
        <v>0</v>
      </c>
      <c r="P100">
        <v>0</v>
      </c>
      <c r="Q100">
        <v>0</v>
      </c>
    </row>
    <row r="101" spans="1:17" x14ac:dyDescent="0.25">
      <c r="A101" t="s">
        <v>15872</v>
      </c>
      <c r="B101" t="s">
        <v>72</v>
      </c>
      <c r="C101" t="s">
        <v>199</v>
      </c>
      <c r="D101" t="s">
        <v>14923</v>
      </c>
      <c r="E101" t="s">
        <v>66</v>
      </c>
      <c r="F101" t="s">
        <v>14922</v>
      </c>
      <c r="G101">
        <v>6</v>
      </c>
      <c r="H101">
        <v>0</v>
      </c>
      <c r="I101">
        <v>0</v>
      </c>
      <c r="J101">
        <v>0</v>
      </c>
      <c r="K101">
        <v>0</v>
      </c>
      <c r="L101">
        <v>0</v>
      </c>
      <c r="M101">
        <v>0</v>
      </c>
      <c r="N101">
        <v>0</v>
      </c>
      <c r="O101">
        <v>0</v>
      </c>
      <c r="P101">
        <v>0</v>
      </c>
      <c r="Q101">
        <v>0</v>
      </c>
    </row>
    <row r="102" spans="1:17" x14ac:dyDescent="0.25">
      <c r="A102" t="s">
        <v>15873</v>
      </c>
      <c r="B102" t="s">
        <v>72</v>
      </c>
      <c r="C102" t="s">
        <v>200</v>
      </c>
      <c r="D102" t="s">
        <v>14923</v>
      </c>
      <c r="E102" t="s">
        <v>66</v>
      </c>
      <c r="F102" t="s">
        <v>14922</v>
      </c>
      <c r="G102">
        <v>3</v>
      </c>
      <c r="H102">
        <v>0</v>
      </c>
      <c r="I102">
        <v>0</v>
      </c>
      <c r="J102">
        <v>0</v>
      </c>
      <c r="K102">
        <v>0</v>
      </c>
      <c r="L102">
        <v>0</v>
      </c>
      <c r="M102">
        <v>0</v>
      </c>
      <c r="N102">
        <v>0</v>
      </c>
      <c r="O102">
        <v>0</v>
      </c>
      <c r="P102">
        <v>0</v>
      </c>
      <c r="Q102">
        <v>0</v>
      </c>
    </row>
    <row r="103" spans="1:17" x14ac:dyDescent="0.25">
      <c r="A103" t="s">
        <v>15874</v>
      </c>
      <c r="B103" t="s">
        <v>72</v>
      </c>
      <c r="C103" t="s">
        <v>201</v>
      </c>
      <c r="D103" t="s">
        <v>14923</v>
      </c>
      <c r="E103" t="s">
        <v>66</v>
      </c>
      <c r="F103" t="s">
        <v>14922</v>
      </c>
      <c r="G103">
        <v>19</v>
      </c>
      <c r="H103">
        <v>0</v>
      </c>
      <c r="I103">
        <v>0</v>
      </c>
      <c r="J103">
        <v>0</v>
      </c>
      <c r="K103">
        <v>0</v>
      </c>
      <c r="L103">
        <v>0</v>
      </c>
      <c r="M103">
        <v>0</v>
      </c>
      <c r="N103">
        <v>0</v>
      </c>
      <c r="O103">
        <v>0</v>
      </c>
      <c r="P103">
        <v>0</v>
      </c>
      <c r="Q103">
        <v>0</v>
      </c>
    </row>
    <row r="104" spans="1:17" x14ac:dyDescent="0.25">
      <c r="A104" t="s">
        <v>15875</v>
      </c>
      <c r="B104" t="s">
        <v>72</v>
      </c>
      <c r="C104" t="s">
        <v>202</v>
      </c>
      <c r="D104" t="s">
        <v>14923</v>
      </c>
      <c r="E104" t="s">
        <v>66</v>
      </c>
      <c r="F104" t="s">
        <v>14922</v>
      </c>
      <c r="G104">
        <v>2</v>
      </c>
      <c r="H104">
        <v>0</v>
      </c>
      <c r="I104">
        <v>0</v>
      </c>
      <c r="J104">
        <v>0</v>
      </c>
      <c r="K104">
        <v>0</v>
      </c>
      <c r="L104">
        <v>0</v>
      </c>
      <c r="M104">
        <v>0</v>
      </c>
      <c r="N104">
        <v>0</v>
      </c>
      <c r="O104">
        <v>0</v>
      </c>
      <c r="P104">
        <v>0</v>
      </c>
      <c r="Q104">
        <v>0</v>
      </c>
    </row>
    <row r="105" spans="1:17" x14ac:dyDescent="0.25">
      <c r="A105" t="s">
        <v>15876</v>
      </c>
      <c r="B105" t="s">
        <v>72</v>
      </c>
      <c r="C105" t="s">
        <v>203</v>
      </c>
      <c r="D105" t="s">
        <v>14923</v>
      </c>
      <c r="E105" t="s">
        <v>66</v>
      </c>
      <c r="F105" t="s">
        <v>14922</v>
      </c>
      <c r="G105">
        <v>9</v>
      </c>
      <c r="H105">
        <v>0</v>
      </c>
      <c r="I105">
        <v>0</v>
      </c>
      <c r="J105">
        <v>0</v>
      </c>
      <c r="K105">
        <v>0</v>
      </c>
      <c r="L105">
        <v>0</v>
      </c>
      <c r="M105">
        <v>0</v>
      </c>
      <c r="N105">
        <v>0</v>
      </c>
      <c r="O105">
        <v>0</v>
      </c>
      <c r="P105">
        <v>0</v>
      </c>
      <c r="Q105">
        <v>0</v>
      </c>
    </row>
    <row r="106" spans="1:17" x14ac:dyDescent="0.25">
      <c r="A106" t="s">
        <v>15877</v>
      </c>
      <c r="B106" t="s">
        <v>72</v>
      </c>
      <c r="C106" t="s">
        <v>204</v>
      </c>
      <c r="D106" t="s">
        <v>14923</v>
      </c>
      <c r="E106" t="s">
        <v>66</v>
      </c>
      <c r="F106" t="s">
        <v>14922</v>
      </c>
      <c r="G106">
        <v>6</v>
      </c>
      <c r="H106">
        <v>0</v>
      </c>
      <c r="I106">
        <v>0</v>
      </c>
      <c r="J106">
        <v>0</v>
      </c>
      <c r="K106">
        <v>0</v>
      </c>
      <c r="L106">
        <v>0</v>
      </c>
      <c r="M106">
        <v>0</v>
      </c>
      <c r="N106">
        <v>0</v>
      </c>
      <c r="O106">
        <v>0</v>
      </c>
      <c r="P106">
        <v>0</v>
      </c>
      <c r="Q106">
        <v>0</v>
      </c>
    </row>
    <row r="107" spans="1:17" x14ac:dyDescent="0.25">
      <c r="A107" t="s">
        <v>15878</v>
      </c>
      <c r="B107" t="s">
        <v>72</v>
      </c>
      <c r="C107" t="s">
        <v>205</v>
      </c>
      <c r="D107" t="s">
        <v>14923</v>
      </c>
      <c r="E107" t="s">
        <v>66</v>
      </c>
      <c r="F107" t="s">
        <v>14922</v>
      </c>
      <c r="G107">
        <v>16</v>
      </c>
      <c r="H107">
        <v>0</v>
      </c>
      <c r="I107">
        <v>0</v>
      </c>
      <c r="J107">
        <v>0</v>
      </c>
      <c r="K107">
        <v>0</v>
      </c>
      <c r="L107">
        <v>0</v>
      </c>
      <c r="M107">
        <v>0</v>
      </c>
      <c r="N107">
        <v>0</v>
      </c>
      <c r="O107">
        <v>0</v>
      </c>
      <c r="P107">
        <v>0</v>
      </c>
      <c r="Q107">
        <v>0</v>
      </c>
    </row>
    <row r="108" spans="1:17" x14ac:dyDescent="0.25">
      <c r="A108" t="s">
        <v>15879</v>
      </c>
      <c r="B108" t="s">
        <v>72</v>
      </c>
      <c r="C108" t="s">
        <v>206</v>
      </c>
      <c r="D108" t="s">
        <v>14923</v>
      </c>
      <c r="E108" t="s">
        <v>66</v>
      </c>
      <c r="F108" t="s">
        <v>14922</v>
      </c>
      <c r="G108">
        <v>13</v>
      </c>
      <c r="H108">
        <v>0</v>
      </c>
      <c r="I108">
        <v>0</v>
      </c>
      <c r="J108">
        <v>0</v>
      </c>
      <c r="K108">
        <v>0</v>
      </c>
      <c r="L108">
        <v>0</v>
      </c>
      <c r="M108">
        <v>0</v>
      </c>
      <c r="N108">
        <v>0</v>
      </c>
      <c r="O108">
        <v>0</v>
      </c>
      <c r="P108">
        <v>0</v>
      </c>
      <c r="Q108">
        <v>0</v>
      </c>
    </row>
    <row r="109" spans="1:17" x14ac:dyDescent="0.25">
      <c r="A109" t="s">
        <v>15880</v>
      </c>
      <c r="B109" t="s">
        <v>72</v>
      </c>
      <c r="C109" t="s">
        <v>208</v>
      </c>
      <c r="D109" t="s">
        <v>14923</v>
      </c>
      <c r="E109" t="s">
        <v>66</v>
      </c>
      <c r="F109" t="s">
        <v>14922</v>
      </c>
      <c r="G109">
        <v>7</v>
      </c>
      <c r="H109">
        <v>0</v>
      </c>
      <c r="I109">
        <v>0</v>
      </c>
      <c r="J109">
        <v>0</v>
      </c>
      <c r="K109">
        <v>0</v>
      </c>
      <c r="L109">
        <v>0</v>
      </c>
      <c r="M109">
        <v>0</v>
      </c>
      <c r="N109">
        <v>0</v>
      </c>
      <c r="O109">
        <v>0</v>
      </c>
      <c r="P109">
        <v>0</v>
      </c>
      <c r="Q109">
        <v>0</v>
      </c>
    </row>
    <row r="110" spans="1:17" x14ac:dyDescent="0.25">
      <c r="A110" t="s">
        <v>15881</v>
      </c>
      <c r="B110" t="s">
        <v>72</v>
      </c>
      <c r="C110" t="s">
        <v>209</v>
      </c>
      <c r="D110" t="s">
        <v>14923</v>
      </c>
      <c r="E110" t="s">
        <v>66</v>
      </c>
      <c r="F110" t="s">
        <v>14922</v>
      </c>
      <c r="G110">
        <v>7</v>
      </c>
      <c r="H110">
        <v>0</v>
      </c>
      <c r="I110">
        <v>0</v>
      </c>
      <c r="J110">
        <v>0</v>
      </c>
      <c r="K110">
        <v>0</v>
      </c>
      <c r="L110">
        <v>0</v>
      </c>
      <c r="M110">
        <v>0</v>
      </c>
      <c r="N110">
        <v>0</v>
      </c>
      <c r="O110">
        <v>0</v>
      </c>
      <c r="P110">
        <v>0</v>
      </c>
      <c r="Q110">
        <v>0</v>
      </c>
    </row>
    <row r="111" spans="1:17" x14ac:dyDescent="0.25">
      <c r="A111" t="s">
        <v>15882</v>
      </c>
      <c r="B111" t="s">
        <v>72</v>
      </c>
      <c r="C111" t="s">
        <v>210</v>
      </c>
      <c r="D111" t="s">
        <v>14923</v>
      </c>
      <c r="E111" t="s">
        <v>66</v>
      </c>
      <c r="F111" t="s">
        <v>14922</v>
      </c>
      <c r="G111">
        <v>19</v>
      </c>
      <c r="H111">
        <v>0</v>
      </c>
      <c r="I111">
        <v>0</v>
      </c>
      <c r="J111">
        <v>0</v>
      </c>
      <c r="K111">
        <v>0</v>
      </c>
      <c r="L111">
        <v>0</v>
      </c>
      <c r="M111">
        <v>0</v>
      </c>
      <c r="N111">
        <v>0</v>
      </c>
      <c r="O111">
        <v>0</v>
      </c>
      <c r="P111">
        <v>0</v>
      </c>
      <c r="Q111">
        <v>0</v>
      </c>
    </row>
    <row r="112" spans="1:17" x14ac:dyDescent="0.25">
      <c r="A112" t="s">
        <v>15883</v>
      </c>
      <c r="B112" t="s">
        <v>72</v>
      </c>
      <c r="C112" t="s">
        <v>211</v>
      </c>
      <c r="D112" t="s">
        <v>14923</v>
      </c>
      <c r="E112" t="s">
        <v>66</v>
      </c>
      <c r="F112" t="s">
        <v>14922</v>
      </c>
      <c r="G112">
        <v>3</v>
      </c>
      <c r="H112">
        <v>0</v>
      </c>
      <c r="I112">
        <v>0</v>
      </c>
      <c r="J112">
        <v>0</v>
      </c>
      <c r="K112">
        <v>0</v>
      </c>
      <c r="L112">
        <v>0</v>
      </c>
      <c r="M112">
        <v>0</v>
      </c>
      <c r="N112">
        <v>0</v>
      </c>
      <c r="O112">
        <v>0</v>
      </c>
      <c r="P112">
        <v>0</v>
      </c>
      <c r="Q112">
        <v>0</v>
      </c>
    </row>
    <row r="113" spans="1:17" x14ac:dyDescent="0.25">
      <c r="A113" t="s">
        <v>15884</v>
      </c>
      <c r="B113" t="s">
        <v>72</v>
      </c>
      <c r="C113" t="s">
        <v>212</v>
      </c>
      <c r="D113" t="s">
        <v>14923</v>
      </c>
      <c r="E113" t="s">
        <v>66</v>
      </c>
      <c r="F113" t="s">
        <v>14922</v>
      </c>
      <c r="G113">
        <v>9</v>
      </c>
      <c r="H113">
        <v>0</v>
      </c>
      <c r="I113">
        <v>0</v>
      </c>
      <c r="J113">
        <v>0</v>
      </c>
      <c r="K113">
        <v>0</v>
      </c>
      <c r="L113">
        <v>0</v>
      </c>
      <c r="M113">
        <v>0</v>
      </c>
      <c r="N113">
        <v>0</v>
      </c>
      <c r="O113">
        <v>0</v>
      </c>
      <c r="P113">
        <v>0</v>
      </c>
      <c r="Q113">
        <v>0</v>
      </c>
    </row>
    <row r="114" spans="1:17" x14ac:dyDescent="0.25">
      <c r="A114" t="s">
        <v>15885</v>
      </c>
      <c r="B114" t="s">
        <v>72</v>
      </c>
      <c r="C114" t="s">
        <v>213</v>
      </c>
      <c r="D114" t="s">
        <v>14923</v>
      </c>
      <c r="E114" t="s">
        <v>66</v>
      </c>
      <c r="F114" t="s">
        <v>14922</v>
      </c>
      <c r="G114">
        <v>4</v>
      </c>
      <c r="H114">
        <v>0</v>
      </c>
      <c r="I114">
        <v>0</v>
      </c>
      <c r="J114">
        <v>0</v>
      </c>
      <c r="K114">
        <v>0</v>
      </c>
      <c r="L114">
        <v>0</v>
      </c>
      <c r="M114">
        <v>0</v>
      </c>
      <c r="N114">
        <v>0</v>
      </c>
      <c r="O114">
        <v>0</v>
      </c>
      <c r="P114">
        <v>0</v>
      </c>
      <c r="Q114">
        <v>0</v>
      </c>
    </row>
    <row r="115" spans="1:17" x14ac:dyDescent="0.25">
      <c r="A115" t="s">
        <v>15886</v>
      </c>
      <c r="B115" t="s">
        <v>72</v>
      </c>
      <c r="C115" t="s">
        <v>214</v>
      </c>
      <c r="D115" t="s">
        <v>14923</v>
      </c>
      <c r="E115" t="s">
        <v>66</v>
      </c>
      <c r="F115" t="s">
        <v>14922</v>
      </c>
      <c r="G115">
        <v>2</v>
      </c>
      <c r="H115">
        <v>0</v>
      </c>
      <c r="I115">
        <v>0</v>
      </c>
      <c r="J115">
        <v>0</v>
      </c>
      <c r="K115">
        <v>0</v>
      </c>
      <c r="L115">
        <v>0</v>
      </c>
      <c r="M115">
        <v>0</v>
      </c>
      <c r="N115">
        <v>0</v>
      </c>
      <c r="O115">
        <v>0</v>
      </c>
      <c r="P115">
        <v>0</v>
      </c>
      <c r="Q115">
        <v>0</v>
      </c>
    </row>
    <row r="116" spans="1:17" x14ac:dyDescent="0.25">
      <c r="A116" t="s">
        <v>15887</v>
      </c>
      <c r="B116" t="s">
        <v>72</v>
      </c>
      <c r="C116" t="s">
        <v>215</v>
      </c>
      <c r="D116" t="s">
        <v>14923</v>
      </c>
      <c r="E116" t="s">
        <v>66</v>
      </c>
      <c r="F116" t="s">
        <v>14922</v>
      </c>
      <c r="G116">
        <v>2</v>
      </c>
      <c r="H116">
        <v>0</v>
      </c>
      <c r="I116">
        <v>0</v>
      </c>
      <c r="J116">
        <v>0</v>
      </c>
      <c r="K116">
        <v>0</v>
      </c>
      <c r="L116">
        <v>0</v>
      </c>
      <c r="M116">
        <v>0</v>
      </c>
      <c r="N116">
        <v>0</v>
      </c>
      <c r="O116">
        <v>0</v>
      </c>
      <c r="P116">
        <v>0</v>
      </c>
      <c r="Q116">
        <v>0</v>
      </c>
    </row>
    <row r="117" spans="1:17" x14ac:dyDescent="0.25">
      <c r="A117" t="s">
        <v>15888</v>
      </c>
      <c r="B117" t="s">
        <v>72</v>
      </c>
      <c r="C117" t="s">
        <v>216</v>
      </c>
      <c r="D117" t="s">
        <v>14923</v>
      </c>
      <c r="E117" t="s">
        <v>66</v>
      </c>
      <c r="F117" t="s">
        <v>14922</v>
      </c>
      <c r="G117">
        <v>9</v>
      </c>
      <c r="H117">
        <v>0</v>
      </c>
      <c r="I117">
        <v>0</v>
      </c>
      <c r="J117">
        <v>0</v>
      </c>
      <c r="K117">
        <v>0</v>
      </c>
      <c r="L117">
        <v>0</v>
      </c>
      <c r="M117">
        <v>0</v>
      </c>
      <c r="N117">
        <v>0</v>
      </c>
      <c r="O117">
        <v>0</v>
      </c>
      <c r="P117">
        <v>0</v>
      </c>
      <c r="Q117">
        <v>0</v>
      </c>
    </row>
    <row r="118" spans="1:17" x14ac:dyDescent="0.25">
      <c r="A118" t="s">
        <v>15889</v>
      </c>
      <c r="B118" t="s">
        <v>72</v>
      </c>
      <c r="C118" t="s">
        <v>217</v>
      </c>
      <c r="D118" t="s">
        <v>14923</v>
      </c>
      <c r="E118" t="s">
        <v>66</v>
      </c>
      <c r="F118" t="s">
        <v>14922</v>
      </c>
      <c r="G118">
        <v>1</v>
      </c>
      <c r="H118">
        <v>0</v>
      </c>
      <c r="I118">
        <v>0</v>
      </c>
      <c r="J118">
        <v>0</v>
      </c>
      <c r="K118">
        <v>0</v>
      </c>
      <c r="L118">
        <v>0</v>
      </c>
      <c r="M118">
        <v>0</v>
      </c>
      <c r="N118">
        <v>0</v>
      </c>
      <c r="O118">
        <v>0</v>
      </c>
      <c r="P118">
        <v>0</v>
      </c>
      <c r="Q118">
        <v>0</v>
      </c>
    </row>
    <row r="119" spans="1:17" x14ac:dyDescent="0.25">
      <c r="A119" t="s">
        <v>15890</v>
      </c>
      <c r="B119" t="s">
        <v>72</v>
      </c>
      <c r="C119" t="s">
        <v>218</v>
      </c>
      <c r="D119" t="s">
        <v>14923</v>
      </c>
      <c r="E119" t="s">
        <v>66</v>
      </c>
      <c r="F119" t="s">
        <v>14922</v>
      </c>
      <c r="G119">
        <v>107</v>
      </c>
      <c r="H119">
        <v>0</v>
      </c>
      <c r="I119">
        <v>0</v>
      </c>
      <c r="J119">
        <v>0</v>
      </c>
      <c r="K119">
        <v>0</v>
      </c>
      <c r="L119">
        <v>0</v>
      </c>
      <c r="M119">
        <v>0</v>
      </c>
      <c r="N119">
        <v>0</v>
      </c>
      <c r="O119">
        <v>0</v>
      </c>
      <c r="P119">
        <v>0</v>
      </c>
      <c r="Q119">
        <v>0</v>
      </c>
    </row>
    <row r="120" spans="1:17" x14ac:dyDescent="0.25">
      <c r="A120" t="s">
        <v>15891</v>
      </c>
      <c r="B120" t="s">
        <v>72</v>
      </c>
      <c r="C120" t="s">
        <v>219</v>
      </c>
      <c r="D120" t="s">
        <v>14923</v>
      </c>
      <c r="E120" t="s">
        <v>66</v>
      </c>
      <c r="F120" t="s">
        <v>14922</v>
      </c>
      <c r="G120">
        <v>17</v>
      </c>
      <c r="H120">
        <v>0</v>
      </c>
      <c r="I120">
        <v>0</v>
      </c>
      <c r="J120">
        <v>0</v>
      </c>
      <c r="K120">
        <v>0</v>
      </c>
      <c r="L120">
        <v>0</v>
      </c>
      <c r="M120">
        <v>0</v>
      </c>
      <c r="N120">
        <v>0</v>
      </c>
      <c r="O120">
        <v>0</v>
      </c>
      <c r="P120">
        <v>0</v>
      </c>
      <c r="Q120">
        <v>0</v>
      </c>
    </row>
    <row r="121" spans="1:17" x14ac:dyDescent="0.25">
      <c r="A121" t="s">
        <v>15892</v>
      </c>
      <c r="B121" t="s">
        <v>72</v>
      </c>
      <c r="C121" t="s">
        <v>220</v>
      </c>
      <c r="D121" t="s">
        <v>14923</v>
      </c>
      <c r="E121" t="s">
        <v>66</v>
      </c>
      <c r="F121" t="s">
        <v>14922</v>
      </c>
      <c r="G121">
        <v>9</v>
      </c>
      <c r="H121">
        <v>0</v>
      </c>
      <c r="I121">
        <v>0</v>
      </c>
      <c r="J121">
        <v>0</v>
      </c>
      <c r="K121">
        <v>0</v>
      </c>
      <c r="L121">
        <v>0</v>
      </c>
      <c r="M121">
        <v>0</v>
      </c>
      <c r="N121">
        <v>0</v>
      </c>
      <c r="O121">
        <v>0</v>
      </c>
      <c r="P121">
        <v>0</v>
      </c>
      <c r="Q121">
        <v>0</v>
      </c>
    </row>
    <row r="122" spans="1:17" x14ac:dyDescent="0.25">
      <c r="A122" t="s">
        <v>15893</v>
      </c>
      <c r="B122" t="s">
        <v>72</v>
      </c>
      <c r="C122" t="s">
        <v>221</v>
      </c>
      <c r="D122" t="s">
        <v>14923</v>
      </c>
      <c r="E122" t="s">
        <v>66</v>
      </c>
      <c r="F122" t="s">
        <v>14922</v>
      </c>
      <c r="G122">
        <v>4</v>
      </c>
      <c r="H122">
        <v>0</v>
      </c>
      <c r="I122">
        <v>0</v>
      </c>
      <c r="J122">
        <v>0</v>
      </c>
      <c r="K122">
        <v>0</v>
      </c>
      <c r="L122">
        <v>0</v>
      </c>
      <c r="M122">
        <v>0</v>
      </c>
      <c r="N122">
        <v>0</v>
      </c>
      <c r="O122">
        <v>0</v>
      </c>
      <c r="P122">
        <v>0</v>
      </c>
      <c r="Q122">
        <v>0</v>
      </c>
    </row>
    <row r="123" spans="1:17" x14ac:dyDescent="0.25">
      <c r="A123" t="s">
        <v>15894</v>
      </c>
      <c r="B123" t="s">
        <v>72</v>
      </c>
      <c r="C123" t="s">
        <v>222</v>
      </c>
      <c r="D123" t="s">
        <v>14923</v>
      </c>
      <c r="E123" t="s">
        <v>66</v>
      </c>
      <c r="F123" t="s">
        <v>14922</v>
      </c>
      <c r="G123">
        <v>1</v>
      </c>
      <c r="H123">
        <v>0</v>
      </c>
      <c r="I123">
        <v>0</v>
      </c>
      <c r="J123">
        <v>0</v>
      </c>
      <c r="K123">
        <v>0</v>
      </c>
      <c r="L123">
        <v>0</v>
      </c>
      <c r="M123">
        <v>0</v>
      </c>
      <c r="N123">
        <v>0</v>
      </c>
      <c r="O123">
        <v>0</v>
      </c>
      <c r="P123">
        <v>0</v>
      </c>
      <c r="Q123">
        <v>0</v>
      </c>
    </row>
    <row r="124" spans="1:17" x14ac:dyDescent="0.25">
      <c r="A124" t="s">
        <v>15895</v>
      </c>
      <c r="B124" t="s">
        <v>72</v>
      </c>
      <c r="C124" t="s">
        <v>223</v>
      </c>
      <c r="D124" t="s">
        <v>14923</v>
      </c>
      <c r="E124" t="s">
        <v>66</v>
      </c>
      <c r="F124" t="s">
        <v>14922</v>
      </c>
      <c r="G124">
        <v>6</v>
      </c>
      <c r="H124">
        <v>0</v>
      </c>
      <c r="I124">
        <v>0</v>
      </c>
      <c r="J124">
        <v>0</v>
      </c>
      <c r="K124">
        <v>0</v>
      </c>
      <c r="L124">
        <v>0</v>
      </c>
      <c r="M124">
        <v>0</v>
      </c>
      <c r="N124">
        <v>0</v>
      </c>
      <c r="O124">
        <v>0</v>
      </c>
      <c r="P124">
        <v>0</v>
      </c>
      <c r="Q124">
        <v>0</v>
      </c>
    </row>
    <row r="125" spans="1:17" x14ac:dyDescent="0.25">
      <c r="A125" t="s">
        <v>15896</v>
      </c>
      <c r="B125" t="s">
        <v>72</v>
      </c>
      <c r="C125" t="s">
        <v>224</v>
      </c>
      <c r="D125" t="s">
        <v>14923</v>
      </c>
      <c r="E125" t="s">
        <v>66</v>
      </c>
      <c r="F125" t="s">
        <v>14922</v>
      </c>
      <c r="G125">
        <v>1</v>
      </c>
      <c r="H125">
        <v>0</v>
      </c>
      <c r="I125">
        <v>0</v>
      </c>
      <c r="J125">
        <v>0</v>
      </c>
      <c r="K125">
        <v>0</v>
      </c>
      <c r="L125">
        <v>0</v>
      </c>
      <c r="M125">
        <v>0</v>
      </c>
      <c r="N125">
        <v>0</v>
      </c>
      <c r="O125">
        <v>0</v>
      </c>
      <c r="P125">
        <v>0</v>
      </c>
      <c r="Q125">
        <v>0</v>
      </c>
    </row>
    <row r="126" spans="1:17" x14ac:dyDescent="0.25">
      <c r="A126" t="s">
        <v>15897</v>
      </c>
      <c r="B126" t="s">
        <v>72</v>
      </c>
      <c r="C126" t="s">
        <v>226</v>
      </c>
      <c r="D126" t="s">
        <v>14923</v>
      </c>
      <c r="E126" t="s">
        <v>66</v>
      </c>
      <c r="F126" t="s">
        <v>14922</v>
      </c>
      <c r="G126">
        <v>8</v>
      </c>
      <c r="H126">
        <v>0</v>
      </c>
      <c r="I126">
        <v>0</v>
      </c>
      <c r="J126">
        <v>0</v>
      </c>
      <c r="K126">
        <v>0</v>
      </c>
      <c r="L126">
        <v>0</v>
      </c>
      <c r="M126">
        <v>0</v>
      </c>
      <c r="N126">
        <v>0</v>
      </c>
      <c r="O126">
        <v>0</v>
      </c>
      <c r="P126">
        <v>0</v>
      </c>
      <c r="Q126">
        <v>0</v>
      </c>
    </row>
    <row r="127" spans="1:17" x14ac:dyDescent="0.25">
      <c r="A127" t="s">
        <v>15898</v>
      </c>
      <c r="B127" t="s">
        <v>72</v>
      </c>
      <c r="C127" t="s">
        <v>227</v>
      </c>
      <c r="D127" t="s">
        <v>14923</v>
      </c>
      <c r="E127" t="s">
        <v>66</v>
      </c>
      <c r="F127" t="s">
        <v>14922</v>
      </c>
      <c r="G127">
        <v>7</v>
      </c>
      <c r="H127">
        <v>0</v>
      </c>
      <c r="I127">
        <v>0</v>
      </c>
      <c r="J127">
        <v>0</v>
      </c>
      <c r="K127">
        <v>0</v>
      </c>
      <c r="L127">
        <v>0</v>
      </c>
      <c r="M127">
        <v>0</v>
      </c>
      <c r="N127">
        <v>0</v>
      </c>
      <c r="O127">
        <v>0</v>
      </c>
      <c r="P127">
        <v>0</v>
      </c>
      <c r="Q127">
        <v>0</v>
      </c>
    </row>
    <row r="128" spans="1:17" x14ac:dyDescent="0.25">
      <c r="A128" t="s">
        <v>15899</v>
      </c>
      <c r="B128" t="s">
        <v>72</v>
      </c>
      <c r="C128" t="s">
        <v>228</v>
      </c>
      <c r="D128" t="s">
        <v>14923</v>
      </c>
      <c r="E128" t="s">
        <v>66</v>
      </c>
      <c r="F128" t="s">
        <v>14922</v>
      </c>
      <c r="G128">
        <v>2</v>
      </c>
      <c r="H128">
        <v>0</v>
      </c>
      <c r="I128">
        <v>0</v>
      </c>
      <c r="J128">
        <v>0</v>
      </c>
      <c r="K128">
        <v>0</v>
      </c>
      <c r="L128">
        <v>0</v>
      </c>
      <c r="M128">
        <v>0</v>
      </c>
      <c r="N128">
        <v>0</v>
      </c>
      <c r="O128">
        <v>0</v>
      </c>
      <c r="P128">
        <v>0</v>
      </c>
      <c r="Q128">
        <v>0</v>
      </c>
    </row>
    <row r="129" spans="1:17" x14ac:dyDescent="0.25">
      <c r="A129" t="s">
        <v>15900</v>
      </c>
      <c r="B129" t="s">
        <v>72</v>
      </c>
      <c r="C129" t="s">
        <v>229</v>
      </c>
      <c r="D129" t="s">
        <v>14923</v>
      </c>
      <c r="E129" t="s">
        <v>66</v>
      </c>
      <c r="F129" t="s">
        <v>14922</v>
      </c>
      <c r="G129">
        <v>6</v>
      </c>
      <c r="H129">
        <v>0</v>
      </c>
      <c r="I129">
        <v>0</v>
      </c>
      <c r="J129">
        <v>0</v>
      </c>
      <c r="K129">
        <v>0</v>
      </c>
      <c r="L129">
        <v>0</v>
      </c>
      <c r="M129">
        <v>0</v>
      </c>
      <c r="N129">
        <v>0</v>
      </c>
      <c r="O129">
        <v>0</v>
      </c>
      <c r="P129">
        <v>0</v>
      </c>
      <c r="Q129">
        <v>0</v>
      </c>
    </row>
    <row r="130" spans="1:17" x14ac:dyDescent="0.25">
      <c r="A130" t="s">
        <v>15901</v>
      </c>
      <c r="B130" t="s">
        <v>72</v>
      </c>
      <c r="C130" t="s">
        <v>230</v>
      </c>
      <c r="D130" t="s">
        <v>14923</v>
      </c>
      <c r="E130" t="s">
        <v>66</v>
      </c>
      <c r="F130" t="s">
        <v>14922</v>
      </c>
      <c r="G130">
        <v>18</v>
      </c>
      <c r="H130">
        <v>0</v>
      </c>
      <c r="I130">
        <v>0</v>
      </c>
      <c r="J130">
        <v>0</v>
      </c>
      <c r="K130">
        <v>0</v>
      </c>
      <c r="L130">
        <v>0</v>
      </c>
      <c r="M130">
        <v>0</v>
      </c>
      <c r="N130">
        <v>0</v>
      </c>
      <c r="O130">
        <v>0</v>
      </c>
      <c r="P130">
        <v>0</v>
      </c>
      <c r="Q130">
        <v>0</v>
      </c>
    </row>
    <row r="131" spans="1:17" x14ac:dyDescent="0.25">
      <c r="A131" t="s">
        <v>15902</v>
      </c>
      <c r="B131" t="s">
        <v>72</v>
      </c>
      <c r="C131" t="s">
        <v>231</v>
      </c>
      <c r="D131" t="s">
        <v>14923</v>
      </c>
      <c r="E131" t="s">
        <v>66</v>
      </c>
      <c r="F131" t="s">
        <v>14922</v>
      </c>
      <c r="G131">
        <v>7</v>
      </c>
      <c r="H131">
        <v>0</v>
      </c>
      <c r="I131">
        <v>0</v>
      </c>
      <c r="J131">
        <v>0</v>
      </c>
      <c r="K131">
        <v>0</v>
      </c>
      <c r="L131">
        <v>0</v>
      </c>
      <c r="M131">
        <v>0</v>
      </c>
      <c r="N131">
        <v>0</v>
      </c>
      <c r="O131">
        <v>0</v>
      </c>
      <c r="P131">
        <v>0</v>
      </c>
      <c r="Q131">
        <v>0</v>
      </c>
    </row>
    <row r="132" spans="1:17" x14ac:dyDescent="0.25">
      <c r="A132" t="s">
        <v>15903</v>
      </c>
      <c r="B132" t="s">
        <v>72</v>
      </c>
      <c r="C132" t="s">
        <v>232</v>
      </c>
      <c r="D132" t="s">
        <v>14923</v>
      </c>
      <c r="E132" t="s">
        <v>66</v>
      </c>
      <c r="F132" t="s">
        <v>14922</v>
      </c>
      <c r="G132">
        <v>16</v>
      </c>
      <c r="H132">
        <v>0</v>
      </c>
      <c r="I132">
        <v>0</v>
      </c>
      <c r="J132">
        <v>0</v>
      </c>
      <c r="K132">
        <v>0</v>
      </c>
      <c r="L132">
        <v>0</v>
      </c>
      <c r="M132">
        <v>0</v>
      </c>
      <c r="N132">
        <v>0</v>
      </c>
      <c r="O132">
        <v>0</v>
      </c>
      <c r="P132">
        <v>0</v>
      </c>
      <c r="Q132">
        <v>0</v>
      </c>
    </row>
    <row r="133" spans="1:17" x14ac:dyDescent="0.25">
      <c r="A133" t="s">
        <v>15904</v>
      </c>
      <c r="B133" t="s">
        <v>72</v>
      </c>
      <c r="C133" t="s">
        <v>233</v>
      </c>
      <c r="D133" t="s">
        <v>14923</v>
      </c>
      <c r="E133" t="s">
        <v>66</v>
      </c>
      <c r="F133" t="s">
        <v>14922</v>
      </c>
      <c r="G133">
        <v>5</v>
      </c>
      <c r="H133">
        <v>0</v>
      </c>
      <c r="I133">
        <v>0</v>
      </c>
      <c r="J133">
        <v>0</v>
      </c>
      <c r="K133">
        <v>0</v>
      </c>
      <c r="L133">
        <v>0</v>
      </c>
      <c r="M133">
        <v>0</v>
      </c>
      <c r="N133">
        <v>0</v>
      </c>
      <c r="O133">
        <v>0</v>
      </c>
      <c r="P133">
        <v>0</v>
      </c>
      <c r="Q133">
        <v>0</v>
      </c>
    </row>
    <row r="134" spans="1:17" x14ac:dyDescent="0.25">
      <c r="A134" t="s">
        <v>15905</v>
      </c>
      <c r="B134" t="s">
        <v>72</v>
      </c>
      <c r="C134" t="s">
        <v>234</v>
      </c>
      <c r="D134" t="s">
        <v>14923</v>
      </c>
      <c r="E134" t="s">
        <v>66</v>
      </c>
      <c r="F134" t="s">
        <v>14922</v>
      </c>
      <c r="G134">
        <v>36</v>
      </c>
      <c r="H134">
        <v>0</v>
      </c>
      <c r="I134">
        <v>0</v>
      </c>
      <c r="J134">
        <v>0</v>
      </c>
      <c r="K134">
        <v>0</v>
      </c>
      <c r="L134">
        <v>0</v>
      </c>
      <c r="M134">
        <v>0</v>
      </c>
      <c r="N134">
        <v>0</v>
      </c>
      <c r="O134">
        <v>0</v>
      </c>
      <c r="P134">
        <v>0</v>
      </c>
      <c r="Q134">
        <v>0</v>
      </c>
    </row>
    <row r="135" spans="1:17" x14ac:dyDescent="0.25">
      <c r="A135" t="s">
        <v>15906</v>
      </c>
      <c r="B135" t="s">
        <v>72</v>
      </c>
      <c r="C135" t="s">
        <v>235</v>
      </c>
      <c r="D135" t="s">
        <v>14923</v>
      </c>
      <c r="E135" t="s">
        <v>66</v>
      </c>
      <c r="F135" t="s">
        <v>14922</v>
      </c>
      <c r="G135">
        <v>1</v>
      </c>
      <c r="H135">
        <v>0</v>
      </c>
      <c r="I135">
        <v>0</v>
      </c>
      <c r="J135">
        <v>0</v>
      </c>
      <c r="K135">
        <v>0</v>
      </c>
      <c r="L135">
        <v>0</v>
      </c>
      <c r="M135">
        <v>0</v>
      </c>
      <c r="N135">
        <v>0</v>
      </c>
      <c r="O135">
        <v>0</v>
      </c>
      <c r="P135">
        <v>0</v>
      </c>
      <c r="Q135">
        <v>0</v>
      </c>
    </row>
    <row r="136" spans="1:17" x14ac:dyDescent="0.25">
      <c r="A136" t="s">
        <v>15907</v>
      </c>
      <c r="B136" t="s">
        <v>72</v>
      </c>
      <c r="C136" t="s">
        <v>236</v>
      </c>
      <c r="D136" t="s">
        <v>14923</v>
      </c>
      <c r="E136" t="s">
        <v>66</v>
      </c>
      <c r="F136" t="s">
        <v>14922</v>
      </c>
      <c r="G136">
        <v>4</v>
      </c>
      <c r="H136">
        <v>0</v>
      </c>
      <c r="I136">
        <v>0</v>
      </c>
      <c r="J136">
        <v>0</v>
      </c>
      <c r="K136">
        <v>0</v>
      </c>
      <c r="L136">
        <v>0</v>
      </c>
      <c r="M136">
        <v>0</v>
      </c>
      <c r="N136">
        <v>0</v>
      </c>
      <c r="O136">
        <v>0</v>
      </c>
      <c r="P136">
        <v>0</v>
      </c>
      <c r="Q136">
        <v>0</v>
      </c>
    </row>
    <row r="137" spans="1:17" x14ac:dyDescent="0.25">
      <c r="A137" t="s">
        <v>15908</v>
      </c>
      <c r="B137" t="s">
        <v>72</v>
      </c>
      <c r="C137" t="s">
        <v>237</v>
      </c>
      <c r="D137" t="s">
        <v>14923</v>
      </c>
      <c r="E137" t="s">
        <v>66</v>
      </c>
      <c r="F137" t="s">
        <v>14922</v>
      </c>
      <c r="G137">
        <v>27</v>
      </c>
      <c r="H137">
        <v>0</v>
      </c>
      <c r="I137">
        <v>0</v>
      </c>
      <c r="J137">
        <v>0</v>
      </c>
      <c r="K137">
        <v>0</v>
      </c>
      <c r="L137">
        <v>0</v>
      </c>
      <c r="M137">
        <v>0</v>
      </c>
      <c r="N137">
        <v>0</v>
      </c>
      <c r="O137">
        <v>0</v>
      </c>
      <c r="P137">
        <v>0</v>
      </c>
      <c r="Q137">
        <v>0</v>
      </c>
    </row>
    <row r="138" spans="1:17" x14ac:dyDescent="0.25">
      <c r="A138" t="s">
        <v>15909</v>
      </c>
      <c r="B138" t="s">
        <v>72</v>
      </c>
      <c r="C138" t="s">
        <v>238</v>
      </c>
      <c r="D138" t="s">
        <v>14923</v>
      </c>
      <c r="E138" t="s">
        <v>66</v>
      </c>
      <c r="F138" t="s">
        <v>14922</v>
      </c>
      <c r="G138">
        <v>17</v>
      </c>
      <c r="H138">
        <v>0</v>
      </c>
      <c r="I138">
        <v>0</v>
      </c>
      <c r="J138">
        <v>0</v>
      </c>
      <c r="K138">
        <v>0</v>
      </c>
      <c r="L138">
        <v>0</v>
      </c>
      <c r="M138">
        <v>0</v>
      </c>
      <c r="N138">
        <v>0</v>
      </c>
      <c r="O138">
        <v>0</v>
      </c>
      <c r="P138">
        <v>0</v>
      </c>
      <c r="Q138">
        <v>0</v>
      </c>
    </row>
    <row r="139" spans="1:17" x14ac:dyDescent="0.25">
      <c r="A139" t="s">
        <v>15910</v>
      </c>
      <c r="B139" t="s">
        <v>72</v>
      </c>
      <c r="C139" t="s">
        <v>239</v>
      </c>
      <c r="D139" t="s">
        <v>14923</v>
      </c>
      <c r="E139" t="s">
        <v>66</v>
      </c>
      <c r="F139" t="s">
        <v>14922</v>
      </c>
      <c r="G139">
        <v>7</v>
      </c>
      <c r="H139">
        <v>0</v>
      </c>
      <c r="I139">
        <v>0</v>
      </c>
      <c r="J139">
        <v>0</v>
      </c>
      <c r="K139">
        <v>0</v>
      </c>
      <c r="L139">
        <v>0</v>
      </c>
      <c r="M139">
        <v>0</v>
      </c>
      <c r="N139">
        <v>0</v>
      </c>
      <c r="O139">
        <v>0</v>
      </c>
      <c r="P139">
        <v>0</v>
      </c>
      <c r="Q139">
        <v>0</v>
      </c>
    </row>
    <row r="140" spans="1:17" x14ac:dyDescent="0.25">
      <c r="A140" t="s">
        <v>15911</v>
      </c>
      <c r="B140" t="s">
        <v>72</v>
      </c>
      <c r="C140" t="s">
        <v>240</v>
      </c>
      <c r="D140" t="s">
        <v>14923</v>
      </c>
      <c r="E140" t="s">
        <v>66</v>
      </c>
      <c r="F140" t="s">
        <v>14922</v>
      </c>
      <c r="G140">
        <v>17</v>
      </c>
      <c r="H140">
        <v>0</v>
      </c>
      <c r="I140">
        <v>0</v>
      </c>
      <c r="J140">
        <v>0</v>
      </c>
      <c r="K140">
        <v>0</v>
      </c>
      <c r="L140">
        <v>0</v>
      </c>
      <c r="M140">
        <v>0</v>
      </c>
      <c r="N140">
        <v>0</v>
      </c>
      <c r="O140">
        <v>0</v>
      </c>
      <c r="P140">
        <v>0</v>
      </c>
      <c r="Q140">
        <v>0</v>
      </c>
    </row>
    <row r="141" spans="1:17" x14ac:dyDescent="0.25">
      <c r="A141" t="s">
        <v>15912</v>
      </c>
      <c r="B141" t="s">
        <v>72</v>
      </c>
      <c r="C141" t="s">
        <v>241</v>
      </c>
      <c r="D141" t="s">
        <v>14923</v>
      </c>
      <c r="E141" t="s">
        <v>66</v>
      </c>
      <c r="F141" t="s">
        <v>14922</v>
      </c>
      <c r="G141">
        <v>2</v>
      </c>
      <c r="H141">
        <v>0</v>
      </c>
      <c r="I141">
        <v>0</v>
      </c>
      <c r="J141">
        <v>0</v>
      </c>
      <c r="K141">
        <v>0</v>
      </c>
      <c r="L141">
        <v>0</v>
      </c>
      <c r="M141">
        <v>0</v>
      </c>
      <c r="N141">
        <v>0</v>
      </c>
      <c r="O141">
        <v>0</v>
      </c>
      <c r="P141">
        <v>0</v>
      </c>
      <c r="Q141">
        <v>0</v>
      </c>
    </row>
    <row r="142" spans="1:17" x14ac:dyDescent="0.25">
      <c r="A142" t="s">
        <v>15913</v>
      </c>
      <c r="B142" t="s">
        <v>72</v>
      </c>
      <c r="C142" t="s">
        <v>242</v>
      </c>
      <c r="D142" t="s">
        <v>14923</v>
      </c>
      <c r="E142" t="s">
        <v>66</v>
      </c>
      <c r="F142" t="s">
        <v>14922</v>
      </c>
      <c r="G142">
        <v>8</v>
      </c>
      <c r="H142">
        <v>0</v>
      </c>
      <c r="I142">
        <v>0</v>
      </c>
      <c r="J142">
        <v>0</v>
      </c>
      <c r="K142">
        <v>0</v>
      </c>
      <c r="L142">
        <v>0</v>
      </c>
      <c r="M142">
        <v>0</v>
      </c>
      <c r="N142">
        <v>0</v>
      </c>
      <c r="O142">
        <v>0</v>
      </c>
      <c r="P142">
        <v>0</v>
      </c>
      <c r="Q142">
        <v>0</v>
      </c>
    </row>
    <row r="143" spans="1:17" x14ac:dyDescent="0.25">
      <c r="A143" t="s">
        <v>15914</v>
      </c>
      <c r="B143" t="s">
        <v>72</v>
      </c>
      <c r="C143" t="s">
        <v>243</v>
      </c>
      <c r="D143" t="s">
        <v>14923</v>
      </c>
      <c r="E143" t="s">
        <v>66</v>
      </c>
      <c r="F143" t="s">
        <v>14922</v>
      </c>
      <c r="G143">
        <v>8</v>
      </c>
      <c r="H143">
        <v>0</v>
      </c>
      <c r="I143">
        <v>0</v>
      </c>
      <c r="J143">
        <v>0</v>
      </c>
      <c r="K143">
        <v>0</v>
      </c>
      <c r="L143">
        <v>0</v>
      </c>
      <c r="M143">
        <v>0</v>
      </c>
      <c r="N143">
        <v>0</v>
      </c>
      <c r="O143">
        <v>0</v>
      </c>
      <c r="P143">
        <v>0</v>
      </c>
      <c r="Q143">
        <v>0</v>
      </c>
    </row>
    <row r="144" spans="1:17" x14ac:dyDescent="0.25">
      <c r="A144" t="s">
        <v>15915</v>
      </c>
      <c r="B144" t="s">
        <v>77</v>
      </c>
      <c r="C144" t="s">
        <v>92</v>
      </c>
      <c r="D144" t="s">
        <v>14923</v>
      </c>
      <c r="E144" t="s">
        <v>66</v>
      </c>
      <c r="F144" t="s">
        <v>14922</v>
      </c>
      <c r="G144">
        <v>1</v>
      </c>
      <c r="H144">
        <v>0</v>
      </c>
      <c r="I144">
        <v>0</v>
      </c>
      <c r="J144">
        <v>0</v>
      </c>
      <c r="K144">
        <v>0</v>
      </c>
      <c r="L144">
        <v>0</v>
      </c>
      <c r="M144">
        <v>0</v>
      </c>
      <c r="N144">
        <v>0</v>
      </c>
      <c r="O144">
        <v>0</v>
      </c>
      <c r="P144">
        <v>0</v>
      </c>
      <c r="Q144">
        <v>0</v>
      </c>
    </row>
    <row r="145" spans="1:17" x14ac:dyDescent="0.25">
      <c r="A145" t="s">
        <v>15916</v>
      </c>
      <c r="B145" t="s">
        <v>77</v>
      </c>
      <c r="C145" t="s">
        <v>115</v>
      </c>
      <c r="D145" t="s">
        <v>14923</v>
      </c>
      <c r="E145" t="s">
        <v>66</v>
      </c>
      <c r="F145" t="s">
        <v>14922</v>
      </c>
      <c r="G145">
        <v>1</v>
      </c>
      <c r="H145">
        <v>0</v>
      </c>
      <c r="I145">
        <v>0</v>
      </c>
      <c r="J145">
        <v>0</v>
      </c>
      <c r="K145">
        <v>0</v>
      </c>
      <c r="L145">
        <v>0</v>
      </c>
      <c r="M145">
        <v>0</v>
      </c>
      <c r="N145">
        <v>0</v>
      </c>
      <c r="O145">
        <v>0</v>
      </c>
      <c r="P145">
        <v>0</v>
      </c>
      <c r="Q145">
        <v>0</v>
      </c>
    </row>
    <row r="146" spans="1:17" x14ac:dyDescent="0.25">
      <c r="A146" t="s">
        <v>15917</v>
      </c>
      <c r="B146" t="s">
        <v>75</v>
      </c>
      <c r="C146" t="s">
        <v>92</v>
      </c>
      <c r="D146" t="s">
        <v>14923</v>
      </c>
      <c r="E146" t="s">
        <v>66</v>
      </c>
      <c r="F146" t="s">
        <v>14922</v>
      </c>
      <c r="G146">
        <v>357</v>
      </c>
      <c r="H146">
        <v>0</v>
      </c>
      <c r="I146">
        <v>0</v>
      </c>
      <c r="J146">
        <v>0</v>
      </c>
      <c r="K146">
        <v>0</v>
      </c>
      <c r="L146">
        <v>0</v>
      </c>
      <c r="M146">
        <v>0</v>
      </c>
      <c r="N146">
        <v>0</v>
      </c>
      <c r="O146">
        <v>0</v>
      </c>
      <c r="P146">
        <v>0</v>
      </c>
      <c r="Q146">
        <v>0</v>
      </c>
    </row>
    <row r="147" spans="1:17" x14ac:dyDescent="0.25">
      <c r="A147" t="s">
        <v>15918</v>
      </c>
      <c r="B147" t="s">
        <v>75</v>
      </c>
      <c r="C147" t="s">
        <v>93</v>
      </c>
      <c r="D147" t="s">
        <v>14923</v>
      </c>
      <c r="E147" t="s">
        <v>66</v>
      </c>
      <c r="F147" t="s">
        <v>14922</v>
      </c>
      <c r="G147">
        <v>3</v>
      </c>
      <c r="H147">
        <v>0</v>
      </c>
      <c r="I147">
        <v>0</v>
      </c>
      <c r="J147">
        <v>0</v>
      </c>
      <c r="K147">
        <v>0</v>
      </c>
      <c r="L147">
        <v>0</v>
      </c>
      <c r="M147">
        <v>0</v>
      </c>
      <c r="N147">
        <v>0</v>
      </c>
      <c r="O147">
        <v>0</v>
      </c>
      <c r="P147">
        <v>0</v>
      </c>
      <c r="Q147">
        <v>0</v>
      </c>
    </row>
    <row r="148" spans="1:17" x14ac:dyDescent="0.25">
      <c r="A148" t="s">
        <v>15919</v>
      </c>
      <c r="B148" t="s">
        <v>75</v>
      </c>
      <c r="C148" t="s">
        <v>94</v>
      </c>
      <c r="D148" t="s">
        <v>14923</v>
      </c>
      <c r="E148" t="s">
        <v>66</v>
      </c>
      <c r="F148" t="s">
        <v>14922</v>
      </c>
      <c r="G148">
        <v>3</v>
      </c>
      <c r="H148">
        <v>0</v>
      </c>
      <c r="I148">
        <v>0</v>
      </c>
      <c r="J148">
        <v>0</v>
      </c>
      <c r="K148">
        <v>0</v>
      </c>
      <c r="L148">
        <v>0</v>
      </c>
      <c r="M148">
        <v>0</v>
      </c>
      <c r="N148">
        <v>0</v>
      </c>
      <c r="O148">
        <v>0</v>
      </c>
      <c r="P148">
        <v>0</v>
      </c>
      <c r="Q148">
        <v>0</v>
      </c>
    </row>
    <row r="149" spans="1:17" x14ac:dyDescent="0.25">
      <c r="A149" t="s">
        <v>15920</v>
      </c>
      <c r="B149" t="s">
        <v>75</v>
      </c>
      <c r="C149" t="s">
        <v>96</v>
      </c>
      <c r="D149" t="s">
        <v>14923</v>
      </c>
      <c r="E149" t="s">
        <v>66</v>
      </c>
      <c r="F149" t="s">
        <v>14922</v>
      </c>
      <c r="G149">
        <v>1</v>
      </c>
      <c r="H149">
        <v>0</v>
      </c>
      <c r="I149">
        <v>0</v>
      </c>
      <c r="J149">
        <v>0</v>
      </c>
      <c r="K149">
        <v>0</v>
      </c>
      <c r="L149">
        <v>0</v>
      </c>
      <c r="M149">
        <v>0</v>
      </c>
      <c r="N149">
        <v>0</v>
      </c>
      <c r="O149">
        <v>0</v>
      </c>
      <c r="P149">
        <v>0</v>
      </c>
      <c r="Q149">
        <v>0</v>
      </c>
    </row>
    <row r="150" spans="1:17" x14ac:dyDescent="0.25">
      <c r="A150" t="s">
        <v>15921</v>
      </c>
      <c r="B150" t="s">
        <v>75</v>
      </c>
      <c r="C150" t="s">
        <v>97</v>
      </c>
      <c r="D150" t="s">
        <v>14923</v>
      </c>
      <c r="E150" t="s">
        <v>66</v>
      </c>
      <c r="F150" t="s">
        <v>14922</v>
      </c>
      <c r="G150">
        <v>3</v>
      </c>
      <c r="H150">
        <v>0</v>
      </c>
      <c r="I150">
        <v>0</v>
      </c>
      <c r="J150">
        <v>0</v>
      </c>
      <c r="K150">
        <v>0</v>
      </c>
      <c r="L150">
        <v>0</v>
      </c>
      <c r="M150">
        <v>0</v>
      </c>
      <c r="N150">
        <v>0</v>
      </c>
      <c r="O150">
        <v>0</v>
      </c>
      <c r="P150">
        <v>0</v>
      </c>
      <c r="Q150">
        <v>0</v>
      </c>
    </row>
    <row r="151" spans="1:17" x14ac:dyDescent="0.25">
      <c r="A151" t="s">
        <v>15922</v>
      </c>
      <c r="B151" t="s">
        <v>75</v>
      </c>
      <c r="C151" t="s">
        <v>99</v>
      </c>
      <c r="D151" t="s">
        <v>14923</v>
      </c>
      <c r="E151" t="s">
        <v>66</v>
      </c>
      <c r="F151" t="s">
        <v>14922</v>
      </c>
      <c r="G151">
        <v>7</v>
      </c>
      <c r="H151">
        <v>0</v>
      </c>
      <c r="I151">
        <v>0</v>
      </c>
      <c r="J151">
        <v>0</v>
      </c>
      <c r="K151">
        <v>0</v>
      </c>
      <c r="L151">
        <v>0</v>
      </c>
      <c r="M151">
        <v>0</v>
      </c>
      <c r="N151">
        <v>0</v>
      </c>
      <c r="O151">
        <v>0</v>
      </c>
      <c r="P151">
        <v>0</v>
      </c>
      <c r="Q151">
        <v>0</v>
      </c>
    </row>
    <row r="152" spans="1:17" x14ac:dyDescent="0.25">
      <c r="A152" t="s">
        <v>15923</v>
      </c>
      <c r="B152" t="s">
        <v>75</v>
      </c>
      <c r="C152" t="s">
        <v>103</v>
      </c>
      <c r="D152" t="s">
        <v>14923</v>
      </c>
      <c r="E152" t="s">
        <v>66</v>
      </c>
      <c r="F152" t="s">
        <v>14922</v>
      </c>
      <c r="G152">
        <v>4</v>
      </c>
      <c r="H152">
        <v>0</v>
      </c>
      <c r="I152">
        <v>0</v>
      </c>
      <c r="J152">
        <v>0</v>
      </c>
      <c r="K152">
        <v>0</v>
      </c>
      <c r="L152">
        <v>0</v>
      </c>
      <c r="M152">
        <v>0</v>
      </c>
      <c r="N152">
        <v>0</v>
      </c>
      <c r="O152">
        <v>0</v>
      </c>
      <c r="P152">
        <v>0</v>
      </c>
      <c r="Q152">
        <v>0</v>
      </c>
    </row>
    <row r="153" spans="1:17" x14ac:dyDescent="0.25">
      <c r="A153" t="s">
        <v>15924</v>
      </c>
      <c r="B153" t="s">
        <v>75</v>
      </c>
      <c r="C153" t="s">
        <v>105</v>
      </c>
      <c r="D153" t="s">
        <v>14923</v>
      </c>
      <c r="E153" t="s">
        <v>66</v>
      </c>
      <c r="F153" t="s">
        <v>14922</v>
      </c>
      <c r="G153">
        <v>7</v>
      </c>
      <c r="H153">
        <v>0</v>
      </c>
      <c r="I153">
        <v>0</v>
      </c>
      <c r="J153">
        <v>0</v>
      </c>
      <c r="K153">
        <v>0</v>
      </c>
      <c r="L153">
        <v>0</v>
      </c>
      <c r="M153">
        <v>0</v>
      </c>
      <c r="N153">
        <v>0</v>
      </c>
      <c r="O153">
        <v>0</v>
      </c>
      <c r="P153">
        <v>0</v>
      </c>
      <c r="Q153">
        <v>0</v>
      </c>
    </row>
    <row r="154" spans="1:17" x14ac:dyDescent="0.25">
      <c r="A154" t="s">
        <v>15925</v>
      </c>
      <c r="B154" t="s">
        <v>75</v>
      </c>
      <c r="C154" t="s">
        <v>106</v>
      </c>
      <c r="D154" t="s">
        <v>14923</v>
      </c>
      <c r="E154" t="s">
        <v>66</v>
      </c>
      <c r="F154" t="s">
        <v>14922</v>
      </c>
      <c r="G154">
        <v>5</v>
      </c>
      <c r="H154">
        <v>0</v>
      </c>
      <c r="I154">
        <v>0</v>
      </c>
      <c r="J154">
        <v>0</v>
      </c>
      <c r="K154">
        <v>0</v>
      </c>
      <c r="L154">
        <v>0</v>
      </c>
      <c r="M154">
        <v>0</v>
      </c>
      <c r="N154">
        <v>0</v>
      </c>
      <c r="O154">
        <v>0</v>
      </c>
      <c r="P154">
        <v>0</v>
      </c>
      <c r="Q154">
        <v>0</v>
      </c>
    </row>
    <row r="155" spans="1:17" x14ac:dyDescent="0.25">
      <c r="A155" t="s">
        <v>15926</v>
      </c>
      <c r="B155" t="s">
        <v>75</v>
      </c>
      <c r="C155" t="s">
        <v>107</v>
      </c>
      <c r="D155" t="s">
        <v>14923</v>
      </c>
      <c r="E155" t="s">
        <v>66</v>
      </c>
      <c r="F155" t="s">
        <v>14922</v>
      </c>
      <c r="G155">
        <v>4</v>
      </c>
      <c r="H155">
        <v>0</v>
      </c>
      <c r="I155">
        <v>0</v>
      </c>
      <c r="J155">
        <v>0</v>
      </c>
      <c r="K155">
        <v>0</v>
      </c>
      <c r="L155">
        <v>0</v>
      </c>
      <c r="M155">
        <v>0</v>
      </c>
      <c r="N155">
        <v>0</v>
      </c>
      <c r="O155">
        <v>0</v>
      </c>
      <c r="P155">
        <v>0</v>
      </c>
      <c r="Q155">
        <v>0</v>
      </c>
    </row>
    <row r="156" spans="1:17" x14ac:dyDescent="0.25">
      <c r="A156" t="s">
        <v>15927</v>
      </c>
      <c r="B156" t="s">
        <v>75</v>
      </c>
      <c r="C156" t="s">
        <v>108</v>
      </c>
      <c r="D156" t="s">
        <v>14923</v>
      </c>
      <c r="E156" t="s">
        <v>66</v>
      </c>
      <c r="F156" t="s">
        <v>14922</v>
      </c>
      <c r="G156">
        <v>1</v>
      </c>
      <c r="H156">
        <v>0</v>
      </c>
      <c r="I156">
        <v>0</v>
      </c>
      <c r="J156">
        <v>0</v>
      </c>
      <c r="K156">
        <v>0</v>
      </c>
      <c r="L156">
        <v>0</v>
      </c>
      <c r="M156">
        <v>0</v>
      </c>
      <c r="N156">
        <v>0</v>
      </c>
      <c r="O156">
        <v>0</v>
      </c>
      <c r="P156">
        <v>0</v>
      </c>
      <c r="Q156">
        <v>0</v>
      </c>
    </row>
    <row r="157" spans="1:17" x14ac:dyDescent="0.25">
      <c r="A157" t="s">
        <v>15928</v>
      </c>
      <c r="B157" t="s">
        <v>75</v>
      </c>
      <c r="C157" t="s">
        <v>109</v>
      </c>
      <c r="D157" t="s">
        <v>14923</v>
      </c>
      <c r="E157" t="s">
        <v>66</v>
      </c>
      <c r="F157" t="s">
        <v>14922</v>
      </c>
      <c r="G157">
        <v>2</v>
      </c>
      <c r="H157">
        <v>0</v>
      </c>
      <c r="I157">
        <v>0</v>
      </c>
      <c r="J157">
        <v>0</v>
      </c>
      <c r="K157">
        <v>0</v>
      </c>
      <c r="L157">
        <v>0</v>
      </c>
      <c r="M157">
        <v>0</v>
      </c>
      <c r="N157">
        <v>0</v>
      </c>
      <c r="O157">
        <v>0</v>
      </c>
      <c r="P157">
        <v>0</v>
      </c>
      <c r="Q157">
        <v>0</v>
      </c>
    </row>
    <row r="158" spans="1:17" x14ac:dyDescent="0.25">
      <c r="A158" t="s">
        <v>15929</v>
      </c>
      <c r="B158" t="s">
        <v>75</v>
      </c>
      <c r="C158" t="s">
        <v>110</v>
      </c>
      <c r="D158" t="s">
        <v>14923</v>
      </c>
      <c r="E158" t="s">
        <v>66</v>
      </c>
      <c r="F158" t="s">
        <v>14922</v>
      </c>
      <c r="G158">
        <v>2</v>
      </c>
      <c r="H158">
        <v>0</v>
      </c>
      <c r="I158">
        <v>0</v>
      </c>
      <c r="J158">
        <v>0</v>
      </c>
      <c r="K158">
        <v>0</v>
      </c>
      <c r="L158">
        <v>0</v>
      </c>
      <c r="M158">
        <v>0</v>
      </c>
      <c r="N158">
        <v>0</v>
      </c>
      <c r="O158">
        <v>0</v>
      </c>
      <c r="P158">
        <v>0</v>
      </c>
      <c r="Q158">
        <v>0</v>
      </c>
    </row>
    <row r="159" spans="1:17" x14ac:dyDescent="0.25">
      <c r="A159" t="s">
        <v>15930</v>
      </c>
      <c r="B159" t="s">
        <v>75</v>
      </c>
      <c r="C159" t="s">
        <v>111</v>
      </c>
      <c r="D159" t="s">
        <v>14923</v>
      </c>
      <c r="E159" t="s">
        <v>66</v>
      </c>
      <c r="F159" t="s">
        <v>14922</v>
      </c>
      <c r="G159">
        <v>1</v>
      </c>
      <c r="H159">
        <v>0</v>
      </c>
      <c r="I159">
        <v>0</v>
      </c>
      <c r="J159">
        <v>0</v>
      </c>
      <c r="K159">
        <v>0</v>
      </c>
      <c r="L159">
        <v>0</v>
      </c>
      <c r="M159">
        <v>0</v>
      </c>
      <c r="N159">
        <v>0</v>
      </c>
      <c r="O159">
        <v>0</v>
      </c>
      <c r="P159">
        <v>0</v>
      </c>
      <c r="Q159">
        <v>0</v>
      </c>
    </row>
    <row r="160" spans="1:17" x14ac:dyDescent="0.25">
      <c r="A160" t="s">
        <v>15931</v>
      </c>
      <c r="B160" t="s">
        <v>75</v>
      </c>
      <c r="C160" t="s">
        <v>112</v>
      </c>
      <c r="D160" t="s">
        <v>14923</v>
      </c>
      <c r="E160" t="s">
        <v>66</v>
      </c>
      <c r="F160" t="s">
        <v>14922</v>
      </c>
      <c r="G160">
        <v>5</v>
      </c>
      <c r="H160">
        <v>0</v>
      </c>
      <c r="I160">
        <v>0</v>
      </c>
      <c r="J160">
        <v>0</v>
      </c>
      <c r="K160">
        <v>0</v>
      </c>
      <c r="L160">
        <v>0</v>
      </c>
      <c r="M160">
        <v>0</v>
      </c>
      <c r="N160">
        <v>0</v>
      </c>
      <c r="O160">
        <v>0</v>
      </c>
      <c r="P160">
        <v>0</v>
      </c>
      <c r="Q160">
        <v>0</v>
      </c>
    </row>
    <row r="161" spans="1:17" x14ac:dyDescent="0.25">
      <c r="A161" t="s">
        <v>15932</v>
      </c>
      <c r="B161" t="s">
        <v>75</v>
      </c>
      <c r="C161" t="s">
        <v>113</v>
      </c>
      <c r="D161" t="s">
        <v>14923</v>
      </c>
      <c r="E161" t="s">
        <v>66</v>
      </c>
      <c r="F161" t="s">
        <v>14922</v>
      </c>
      <c r="G161">
        <v>4</v>
      </c>
      <c r="H161">
        <v>0</v>
      </c>
      <c r="I161">
        <v>0</v>
      </c>
      <c r="J161">
        <v>0</v>
      </c>
      <c r="K161">
        <v>0</v>
      </c>
      <c r="L161">
        <v>0</v>
      </c>
      <c r="M161">
        <v>0</v>
      </c>
      <c r="N161">
        <v>0</v>
      </c>
      <c r="O161">
        <v>0</v>
      </c>
      <c r="P161">
        <v>0</v>
      </c>
      <c r="Q161">
        <v>0</v>
      </c>
    </row>
    <row r="162" spans="1:17" x14ac:dyDescent="0.25">
      <c r="A162" t="s">
        <v>15933</v>
      </c>
      <c r="B162" t="s">
        <v>75</v>
      </c>
      <c r="C162" t="s">
        <v>115</v>
      </c>
      <c r="D162" t="s">
        <v>14923</v>
      </c>
      <c r="E162" t="s">
        <v>66</v>
      </c>
      <c r="F162" t="s">
        <v>14922</v>
      </c>
      <c r="G162">
        <v>7</v>
      </c>
      <c r="H162">
        <v>0</v>
      </c>
      <c r="I162">
        <v>0</v>
      </c>
      <c r="J162">
        <v>0</v>
      </c>
      <c r="K162">
        <v>0</v>
      </c>
      <c r="L162">
        <v>0</v>
      </c>
      <c r="M162">
        <v>0</v>
      </c>
      <c r="N162">
        <v>0</v>
      </c>
      <c r="O162">
        <v>0</v>
      </c>
      <c r="P162">
        <v>0</v>
      </c>
      <c r="Q162">
        <v>0</v>
      </c>
    </row>
    <row r="163" spans="1:17" x14ac:dyDescent="0.25">
      <c r="A163" t="s">
        <v>15934</v>
      </c>
      <c r="B163" t="s">
        <v>75</v>
      </c>
      <c r="C163" t="s">
        <v>117</v>
      </c>
      <c r="D163" t="s">
        <v>14923</v>
      </c>
      <c r="E163" t="s">
        <v>66</v>
      </c>
      <c r="F163" t="s">
        <v>14922</v>
      </c>
      <c r="G163">
        <v>2</v>
      </c>
      <c r="H163">
        <v>0</v>
      </c>
      <c r="I163">
        <v>0</v>
      </c>
      <c r="J163">
        <v>0</v>
      </c>
      <c r="K163">
        <v>0</v>
      </c>
      <c r="L163">
        <v>0</v>
      </c>
      <c r="M163">
        <v>0</v>
      </c>
      <c r="N163">
        <v>0</v>
      </c>
      <c r="O163">
        <v>0</v>
      </c>
      <c r="P163">
        <v>0</v>
      </c>
      <c r="Q163">
        <v>0</v>
      </c>
    </row>
    <row r="164" spans="1:17" x14ac:dyDescent="0.25">
      <c r="A164" t="s">
        <v>15935</v>
      </c>
      <c r="B164" t="s">
        <v>75</v>
      </c>
      <c r="C164" t="s">
        <v>119</v>
      </c>
      <c r="D164" t="s">
        <v>14923</v>
      </c>
      <c r="E164" t="s">
        <v>66</v>
      </c>
      <c r="F164" t="s">
        <v>14922</v>
      </c>
      <c r="G164">
        <v>3</v>
      </c>
      <c r="H164">
        <v>0</v>
      </c>
      <c r="I164">
        <v>0</v>
      </c>
      <c r="J164">
        <v>0</v>
      </c>
      <c r="K164">
        <v>0</v>
      </c>
      <c r="L164">
        <v>0</v>
      </c>
      <c r="M164">
        <v>0</v>
      </c>
      <c r="N164">
        <v>0</v>
      </c>
      <c r="O164">
        <v>0</v>
      </c>
      <c r="P164">
        <v>0</v>
      </c>
      <c r="Q164">
        <v>0</v>
      </c>
    </row>
    <row r="165" spans="1:17" x14ac:dyDescent="0.25">
      <c r="A165" t="s">
        <v>15936</v>
      </c>
      <c r="B165" t="s">
        <v>75</v>
      </c>
      <c r="C165" t="s">
        <v>120</v>
      </c>
      <c r="D165" t="s">
        <v>14923</v>
      </c>
      <c r="E165" t="s">
        <v>66</v>
      </c>
      <c r="F165" t="s">
        <v>14922</v>
      </c>
      <c r="G165">
        <v>1</v>
      </c>
      <c r="H165">
        <v>0</v>
      </c>
      <c r="I165">
        <v>0</v>
      </c>
      <c r="J165">
        <v>0</v>
      </c>
      <c r="K165">
        <v>0</v>
      </c>
      <c r="L165">
        <v>0</v>
      </c>
      <c r="M165">
        <v>0</v>
      </c>
      <c r="N165">
        <v>0</v>
      </c>
      <c r="O165">
        <v>0</v>
      </c>
      <c r="P165">
        <v>0</v>
      </c>
      <c r="Q165">
        <v>0</v>
      </c>
    </row>
    <row r="166" spans="1:17" x14ac:dyDescent="0.25">
      <c r="A166" t="s">
        <v>15937</v>
      </c>
      <c r="B166" t="s">
        <v>75</v>
      </c>
      <c r="C166" t="s">
        <v>121</v>
      </c>
      <c r="D166" t="s">
        <v>14923</v>
      </c>
      <c r="E166" t="s">
        <v>66</v>
      </c>
      <c r="F166" t="s">
        <v>14922</v>
      </c>
      <c r="G166">
        <v>3</v>
      </c>
      <c r="H166">
        <v>0</v>
      </c>
      <c r="I166">
        <v>0</v>
      </c>
      <c r="J166">
        <v>0</v>
      </c>
      <c r="K166">
        <v>0</v>
      </c>
      <c r="L166">
        <v>0</v>
      </c>
      <c r="M166">
        <v>0</v>
      </c>
      <c r="N166">
        <v>0</v>
      </c>
      <c r="O166">
        <v>0</v>
      </c>
      <c r="P166">
        <v>0</v>
      </c>
      <c r="Q166">
        <v>0</v>
      </c>
    </row>
    <row r="167" spans="1:17" x14ac:dyDescent="0.25">
      <c r="A167" t="s">
        <v>15938</v>
      </c>
      <c r="B167" t="s">
        <v>75</v>
      </c>
      <c r="C167" t="s">
        <v>124</v>
      </c>
      <c r="D167" t="s">
        <v>14923</v>
      </c>
      <c r="E167" t="s">
        <v>66</v>
      </c>
      <c r="F167" t="s">
        <v>14922</v>
      </c>
      <c r="G167">
        <v>3</v>
      </c>
      <c r="H167">
        <v>0</v>
      </c>
      <c r="I167">
        <v>0</v>
      </c>
      <c r="J167">
        <v>0</v>
      </c>
      <c r="K167">
        <v>0</v>
      </c>
      <c r="L167">
        <v>0</v>
      </c>
      <c r="M167">
        <v>0</v>
      </c>
      <c r="N167">
        <v>0</v>
      </c>
      <c r="O167">
        <v>0</v>
      </c>
      <c r="P167">
        <v>0</v>
      </c>
      <c r="Q167">
        <v>0</v>
      </c>
    </row>
    <row r="168" spans="1:17" x14ac:dyDescent="0.25">
      <c r="A168" t="s">
        <v>15939</v>
      </c>
      <c r="B168" t="s">
        <v>75</v>
      </c>
      <c r="C168" t="s">
        <v>125</v>
      </c>
      <c r="D168" t="s">
        <v>14923</v>
      </c>
      <c r="E168" t="s">
        <v>66</v>
      </c>
      <c r="F168" t="s">
        <v>14922</v>
      </c>
      <c r="G168">
        <v>6</v>
      </c>
      <c r="H168">
        <v>0</v>
      </c>
      <c r="I168">
        <v>0</v>
      </c>
      <c r="J168">
        <v>0</v>
      </c>
      <c r="K168">
        <v>0</v>
      </c>
      <c r="L168">
        <v>0</v>
      </c>
      <c r="M168">
        <v>0</v>
      </c>
      <c r="N168">
        <v>0</v>
      </c>
      <c r="O168">
        <v>0</v>
      </c>
      <c r="P168">
        <v>0</v>
      </c>
      <c r="Q168">
        <v>0</v>
      </c>
    </row>
    <row r="169" spans="1:17" x14ac:dyDescent="0.25">
      <c r="A169" t="s">
        <v>15940</v>
      </c>
      <c r="B169" t="s">
        <v>75</v>
      </c>
      <c r="C169" t="s">
        <v>126</v>
      </c>
      <c r="D169" t="s">
        <v>14923</v>
      </c>
      <c r="E169" t="s">
        <v>66</v>
      </c>
      <c r="F169" t="s">
        <v>14922</v>
      </c>
      <c r="G169">
        <v>5</v>
      </c>
      <c r="H169">
        <v>0</v>
      </c>
      <c r="I169">
        <v>0</v>
      </c>
      <c r="J169">
        <v>0</v>
      </c>
      <c r="K169">
        <v>0</v>
      </c>
      <c r="L169">
        <v>0</v>
      </c>
      <c r="M169">
        <v>0</v>
      </c>
      <c r="N169">
        <v>0</v>
      </c>
      <c r="O169">
        <v>0</v>
      </c>
      <c r="P169">
        <v>0</v>
      </c>
      <c r="Q169">
        <v>0</v>
      </c>
    </row>
    <row r="170" spans="1:17" x14ac:dyDescent="0.25">
      <c r="A170" t="s">
        <v>15941</v>
      </c>
      <c r="B170" t="s">
        <v>75</v>
      </c>
      <c r="C170" t="s">
        <v>127</v>
      </c>
      <c r="D170" t="s">
        <v>14923</v>
      </c>
      <c r="E170" t="s">
        <v>66</v>
      </c>
      <c r="F170" t="s">
        <v>14922</v>
      </c>
      <c r="G170">
        <v>4</v>
      </c>
      <c r="H170">
        <v>0</v>
      </c>
      <c r="I170">
        <v>0</v>
      </c>
      <c r="J170">
        <v>0</v>
      </c>
      <c r="K170">
        <v>0</v>
      </c>
      <c r="L170">
        <v>0</v>
      </c>
      <c r="M170">
        <v>0</v>
      </c>
      <c r="N170">
        <v>0</v>
      </c>
      <c r="O170">
        <v>0</v>
      </c>
      <c r="P170">
        <v>0</v>
      </c>
      <c r="Q170">
        <v>0</v>
      </c>
    </row>
    <row r="171" spans="1:17" x14ac:dyDescent="0.25">
      <c r="A171" t="s">
        <v>15942</v>
      </c>
      <c r="B171" t="s">
        <v>75</v>
      </c>
      <c r="C171" t="s">
        <v>128</v>
      </c>
      <c r="D171" t="s">
        <v>14923</v>
      </c>
      <c r="E171" t="s">
        <v>66</v>
      </c>
      <c r="F171" t="s">
        <v>14922</v>
      </c>
      <c r="G171">
        <v>1</v>
      </c>
      <c r="H171">
        <v>0</v>
      </c>
      <c r="I171">
        <v>0</v>
      </c>
      <c r="J171">
        <v>0</v>
      </c>
      <c r="K171">
        <v>0</v>
      </c>
      <c r="L171">
        <v>0</v>
      </c>
      <c r="M171">
        <v>0</v>
      </c>
      <c r="N171">
        <v>0</v>
      </c>
      <c r="O171">
        <v>0</v>
      </c>
      <c r="P171">
        <v>0</v>
      </c>
      <c r="Q171">
        <v>0</v>
      </c>
    </row>
    <row r="172" spans="1:17" x14ac:dyDescent="0.25">
      <c r="A172" t="s">
        <v>15943</v>
      </c>
      <c r="B172" t="s">
        <v>75</v>
      </c>
      <c r="C172" t="s">
        <v>129</v>
      </c>
      <c r="D172" t="s">
        <v>14923</v>
      </c>
      <c r="E172" t="s">
        <v>66</v>
      </c>
      <c r="F172" t="s">
        <v>14922</v>
      </c>
      <c r="G172">
        <v>3</v>
      </c>
      <c r="H172">
        <v>0</v>
      </c>
      <c r="I172">
        <v>0</v>
      </c>
      <c r="J172">
        <v>0</v>
      </c>
      <c r="K172">
        <v>0</v>
      </c>
      <c r="L172">
        <v>0</v>
      </c>
      <c r="M172">
        <v>0</v>
      </c>
      <c r="N172">
        <v>0</v>
      </c>
      <c r="O172">
        <v>0</v>
      </c>
      <c r="P172">
        <v>0</v>
      </c>
      <c r="Q172">
        <v>0</v>
      </c>
    </row>
    <row r="173" spans="1:17" x14ac:dyDescent="0.25">
      <c r="A173" t="s">
        <v>15944</v>
      </c>
      <c r="B173" t="s">
        <v>75</v>
      </c>
      <c r="C173" t="s">
        <v>131</v>
      </c>
      <c r="D173" t="s">
        <v>14923</v>
      </c>
      <c r="E173" t="s">
        <v>66</v>
      </c>
      <c r="F173" t="s">
        <v>14922</v>
      </c>
      <c r="G173">
        <v>6</v>
      </c>
      <c r="H173">
        <v>0</v>
      </c>
      <c r="I173">
        <v>0</v>
      </c>
      <c r="J173">
        <v>0</v>
      </c>
      <c r="K173">
        <v>0</v>
      </c>
      <c r="L173">
        <v>0</v>
      </c>
      <c r="M173">
        <v>0</v>
      </c>
      <c r="N173">
        <v>0</v>
      </c>
      <c r="O173">
        <v>0</v>
      </c>
      <c r="P173">
        <v>0</v>
      </c>
      <c r="Q173">
        <v>0</v>
      </c>
    </row>
    <row r="174" spans="1:17" x14ac:dyDescent="0.25">
      <c r="A174" t="s">
        <v>15945</v>
      </c>
      <c r="B174" t="s">
        <v>75</v>
      </c>
      <c r="C174" t="s">
        <v>132</v>
      </c>
      <c r="D174" t="s">
        <v>14923</v>
      </c>
      <c r="E174" t="s">
        <v>66</v>
      </c>
      <c r="F174" t="s">
        <v>14922</v>
      </c>
      <c r="G174">
        <v>2</v>
      </c>
      <c r="H174">
        <v>0</v>
      </c>
      <c r="I174">
        <v>0</v>
      </c>
      <c r="J174">
        <v>0</v>
      </c>
      <c r="K174">
        <v>0</v>
      </c>
      <c r="L174">
        <v>0</v>
      </c>
      <c r="M174">
        <v>0</v>
      </c>
      <c r="N174">
        <v>0</v>
      </c>
      <c r="O174">
        <v>0</v>
      </c>
      <c r="P174">
        <v>0</v>
      </c>
      <c r="Q174">
        <v>0</v>
      </c>
    </row>
    <row r="175" spans="1:17" x14ac:dyDescent="0.25">
      <c r="A175" t="s">
        <v>15946</v>
      </c>
      <c r="B175" t="s">
        <v>75</v>
      </c>
      <c r="C175" t="s">
        <v>133</v>
      </c>
      <c r="D175" t="s">
        <v>14923</v>
      </c>
      <c r="E175" t="s">
        <v>66</v>
      </c>
      <c r="F175" t="s">
        <v>14922</v>
      </c>
      <c r="G175">
        <v>2</v>
      </c>
      <c r="H175">
        <v>0</v>
      </c>
      <c r="I175">
        <v>0</v>
      </c>
      <c r="J175">
        <v>0</v>
      </c>
      <c r="K175">
        <v>0</v>
      </c>
      <c r="L175">
        <v>0</v>
      </c>
      <c r="M175">
        <v>0</v>
      </c>
      <c r="N175">
        <v>0</v>
      </c>
      <c r="O175">
        <v>0</v>
      </c>
      <c r="P175">
        <v>0</v>
      </c>
      <c r="Q175">
        <v>0</v>
      </c>
    </row>
    <row r="176" spans="1:17" x14ac:dyDescent="0.25">
      <c r="A176" t="s">
        <v>15947</v>
      </c>
      <c r="B176" t="s">
        <v>75</v>
      </c>
      <c r="C176" t="s">
        <v>134</v>
      </c>
      <c r="D176" t="s">
        <v>14923</v>
      </c>
      <c r="E176" t="s">
        <v>66</v>
      </c>
      <c r="F176" t="s">
        <v>14922</v>
      </c>
      <c r="G176">
        <v>5</v>
      </c>
      <c r="H176">
        <v>0</v>
      </c>
      <c r="I176">
        <v>0</v>
      </c>
      <c r="J176">
        <v>0</v>
      </c>
      <c r="K176">
        <v>0</v>
      </c>
      <c r="L176">
        <v>0</v>
      </c>
      <c r="M176">
        <v>0</v>
      </c>
      <c r="N176">
        <v>0</v>
      </c>
      <c r="O176">
        <v>0</v>
      </c>
      <c r="P176">
        <v>0</v>
      </c>
      <c r="Q176">
        <v>0</v>
      </c>
    </row>
    <row r="177" spans="1:17" x14ac:dyDescent="0.25">
      <c r="A177" t="s">
        <v>15948</v>
      </c>
      <c r="B177" t="s">
        <v>75</v>
      </c>
      <c r="C177" t="s">
        <v>135</v>
      </c>
      <c r="D177" t="s">
        <v>14923</v>
      </c>
      <c r="E177" t="s">
        <v>66</v>
      </c>
      <c r="F177" t="s">
        <v>14922</v>
      </c>
      <c r="G177">
        <v>16</v>
      </c>
      <c r="H177">
        <v>0</v>
      </c>
      <c r="I177">
        <v>0</v>
      </c>
      <c r="J177">
        <v>0</v>
      </c>
      <c r="K177">
        <v>0</v>
      </c>
      <c r="L177">
        <v>0</v>
      </c>
      <c r="M177">
        <v>0</v>
      </c>
      <c r="N177">
        <v>0</v>
      </c>
      <c r="O177">
        <v>0</v>
      </c>
      <c r="P177">
        <v>0</v>
      </c>
      <c r="Q177">
        <v>0</v>
      </c>
    </row>
    <row r="178" spans="1:17" x14ac:dyDescent="0.25">
      <c r="A178" t="s">
        <v>15949</v>
      </c>
      <c r="B178" t="s">
        <v>75</v>
      </c>
      <c r="C178" t="s">
        <v>137</v>
      </c>
      <c r="D178" t="s">
        <v>14923</v>
      </c>
      <c r="E178" t="s">
        <v>66</v>
      </c>
      <c r="F178" t="s">
        <v>14922</v>
      </c>
      <c r="G178">
        <v>3</v>
      </c>
      <c r="H178">
        <v>0</v>
      </c>
      <c r="I178">
        <v>0</v>
      </c>
      <c r="J178">
        <v>0</v>
      </c>
      <c r="K178">
        <v>0</v>
      </c>
      <c r="L178">
        <v>0</v>
      </c>
      <c r="M178">
        <v>0</v>
      </c>
      <c r="N178">
        <v>0</v>
      </c>
      <c r="O178">
        <v>0</v>
      </c>
      <c r="P178">
        <v>0</v>
      </c>
      <c r="Q178">
        <v>0</v>
      </c>
    </row>
    <row r="179" spans="1:17" x14ac:dyDescent="0.25">
      <c r="A179" t="s">
        <v>15950</v>
      </c>
      <c r="B179" t="s">
        <v>75</v>
      </c>
      <c r="C179" t="s">
        <v>139</v>
      </c>
      <c r="D179" t="s">
        <v>14923</v>
      </c>
      <c r="E179" t="s">
        <v>66</v>
      </c>
      <c r="F179" t="s">
        <v>14922</v>
      </c>
      <c r="G179">
        <v>4</v>
      </c>
      <c r="H179">
        <v>0</v>
      </c>
      <c r="I179">
        <v>0</v>
      </c>
      <c r="J179">
        <v>0</v>
      </c>
      <c r="K179">
        <v>0</v>
      </c>
      <c r="L179">
        <v>0</v>
      </c>
      <c r="M179">
        <v>0</v>
      </c>
      <c r="N179">
        <v>0</v>
      </c>
      <c r="O179">
        <v>0</v>
      </c>
      <c r="P179">
        <v>0</v>
      </c>
      <c r="Q179">
        <v>0</v>
      </c>
    </row>
    <row r="180" spans="1:17" x14ac:dyDescent="0.25">
      <c r="A180" t="s">
        <v>15951</v>
      </c>
      <c r="B180" t="s">
        <v>75</v>
      </c>
      <c r="C180" t="s">
        <v>142</v>
      </c>
      <c r="D180" t="s">
        <v>14923</v>
      </c>
      <c r="E180" t="s">
        <v>66</v>
      </c>
      <c r="F180" t="s">
        <v>14922</v>
      </c>
      <c r="G180">
        <v>17</v>
      </c>
      <c r="H180">
        <v>0</v>
      </c>
      <c r="I180">
        <v>0</v>
      </c>
      <c r="J180">
        <v>0</v>
      </c>
      <c r="K180">
        <v>0</v>
      </c>
      <c r="L180">
        <v>0</v>
      </c>
      <c r="M180">
        <v>0</v>
      </c>
      <c r="N180">
        <v>0</v>
      </c>
      <c r="O180">
        <v>0</v>
      </c>
      <c r="P180">
        <v>0</v>
      </c>
      <c r="Q180">
        <v>0</v>
      </c>
    </row>
    <row r="181" spans="1:17" x14ac:dyDescent="0.25">
      <c r="A181" t="s">
        <v>15952</v>
      </c>
      <c r="B181" t="s">
        <v>75</v>
      </c>
      <c r="C181" t="s">
        <v>143</v>
      </c>
      <c r="D181" t="s">
        <v>14923</v>
      </c>
      <c r="E181" t="s">
        <v>66</v>
      </c>
      <c r="F181" t="s">
        <v>14922</v>
      </c>
      <c r="G181">
        <v>6</v>
      </c>
      <c r="H181">
        <v>0</v>
      </c>
      <c r="I181">
        <v>0</v>
      </c>
      <c r="J181">
        <v>0</v>
      </c>
      <c r="K181">
        <v>0</v>
      </c>
      <c r="L181">
        <v>0</v>
      </c>
      <c r="M181">
        <v>0</v>
      </c>
      <c r="N181">
        <v>0</v>
      </c>
      <c r="O181">
        <v>0</v>
      </c>
      <c r="P181">
        <v>0</v>
      </c>
      <c r="Q181">
        <v>0</v>
      </c>
    </row>
    <row r="182" spans="1:17" x14ac:dyDescent="0.25">
      <c r="A182" t="s">
        <v>15953</v>
      </c>
      <c r="B182" t="s">
        <v>75</v>
      </c>
      <c r="C182" t="s">
        <v>144</v>
      </c>
      <c r="D182" t="s">
        <v>14923</v>
      </c>
      <c r="E182" t="s">
        <v>66</v>
      </c>
      <c r="F182" t="s">
        <v>14922</v>
      </c>
      <c r="G182">
        <v>3</v>
      </c>
      <c r="H182">
        <v>0</v>
      </c>
      <c r="I182">
        <v>0</v>
      </c>
      <c r="J182">
        <v>0</v>
      </c>
      <c r="K182">
        <v>0</v>
      </c>
      <c r="L182">
        <v>0</v>
      </c>
      <c r="M182">
        <v>0</v>
      </c>
      <c r="N182">
        <v>0</v>
      </c>
      <c r="O182">
        <v>0</v>
      </c>
      <c r="P182">
        <v>0</v>
      </c>
      <c r="Q182">
        <v>0</v>
      </c>
    </row>
    <row r="183" spans="1:17" x14ac:dyDescent="0.25">
      <c r="A183" t="s">
        <v>15954</v>
      </c>
      <c r="B183" t="s">
        <v>75</v>
      </c>
      <c r="C183" t="s">
        <v>148</v>
      </c>
      <c r="D183" t="s">
        <v>14923</v>
      </c>
      <c r="E183" t="s">
        <v>66</v>
      </c>
      <c r="F183" t="s">
        <v>14922</v>
      </c>
      <c r="G183">
        <v>5</v>
      </c>
      <c r="H183">
        <v>0</v>
      </c>
      <c r="I183">
        <v>0</v>
      </c>
      <c r="J183">
        <v>0</v>
      </c>
      <c r="K183">
        <v>0</v>
      </c>
      <c r="L183">
        <v>0</v>
      </c>
      <c r="M183">
        <v>0</v>
      </c>
      <c r="N183">
        <v>0</v>
      </c>
      <c r="O183">
        <v>0</v>
      </c>
      <c r="P183">
        <v>0</v>
      </c>
      <c r="Q183">
        <v>0</v>
      </c>
    </row>
    <row r="184" spans="1:17" x14ac:dyDescent="0.25">
      <c r="A184" t="s">
        <v>15955</v>
      </c>
      <c r="B184" t="s">
        <v>75</v>
      </c>
      <c r="C184" t="s">
        <v>153</v>
      </c>
      <c r="D184" t="s">
        <v>14923</v>
      </c>
      <c r="E184" t="s">
        <v>66</v>
      </c>
      <c r="F184" t="s">
        <v>14922</v>
      </c>
      <c r="G184">
        <v>5</v>
      </c>
      <c r="H184">
        <v>0</v>
      </c>
      <c r="I184">
        <v>0</v>
      </c>
      <c r="J184">
        <v>0</v>
      </c>
      <c r="K184">
        <v>0</v>
      </c>
      <c r="L184">
        <v>0</v>
      </c>
      <c r="M184">
        <v>0</v>
      </c>
      <c r="N184">
        <v>0</v>
      </c>
      <c r="O184">
        <v>0</v>
      </c>
      <c r="P184">
        <v>0</v>
      </c>
      <c r="Q184">
        <v>0</v>
      </c>
    </row>
    <row r="185" spans="1:17" x14ac:dyDescent="0.25">
      <c r="A185" t="s">
        <v>15956</v>
      </c>
      <c r="B185" t="s">
        <v>75</v>
      </c>
      <c r="C185" t="s">
        <v>154</v>
      </c>
      <c r="D185" t="s">
        <v>14923</v>
      </c>
      <c r="E185" t="s">
        <v>66</v>
      </c>
      <c r="F185" t="s">
        <v>14922</v>
      </c>
      <c r="G185">
        <v>1</v>
      </c>
      <c r="H185">
        <v>0</v>
      </c>
      <c r="I185">
        <v>0</v>
      </c>
      <c r="J185">
        <v>0</v>
      </c>
      <c r="K185">
        <v>0</v>
      </c>
      <c r="L185">
        <v>0</v>
      </c>
      <c r="M185">
        <v>0</v>
      </c>
      <c r="N185">
        <v>0</v>
      </c>
      <c r="O185">
        <v>0</v>
      </c>
      <c r="P185">
        <v>0</v>
      </c>
      <c r="Q185">
        <v>0</v>
      </c>
    </row>
    <row r="186" spans="1:17" x14ac:dyDescent="0.25">
      <c r="A186" t="s">
        <v>15957</v>
      </c>
      <c r="B186" t="s">
        <v>75</v>
      </c>
      <c r="C186" t="s">
        <v>156</v>
      </c>
      <c r="D186" t="s">
        <v>14923</v>
      </c>
      <c r="E186" t="s">
        <v>66</v>
      </c>
      <c r="F186" t="s">
        <v>14922</v>
      </c>
      <c r="G186">
        <v>1</v>
      </c>
      <c r="H186">
        <v>0</v>
      </c>
      <c r="I186">
        <v>0</v>
      </c>
      <c r="J186">
        <v>0</v>
      </c>
      <c r="K186">
        <v>0</v>
      </c>
      <c r="L186">
        <v>0</v>
      </c>
      <c r="M186">
        <v>0</v>
      </c>
      <c r="N186">
        <v>0</v>
      </c>
      <c r="O186">
        <v>0</v>
      </c>
      <c r="P186">
        <v>0</v>
      </c>
      <c r="Q186">
        <v>0</v>
      </c>
    </row>
    <row r="187" spans="1:17" x14ac:dyDescent="0.25">
      <c r="A187" t="s">
        <v>15958</v>
      </c>
      <c r="B187" t="s">
        <v>75</v>
      </c>
      <c r="C187" t="s">
        <v>157</v>
      </c>
      <c r="D187" t="s">
        <v>14923</v>
      </c>
      <c r="E187" t="s">
        <v>66</v>
      </c>
      <c r="F187" t="s">
        <v>14922</v>
      </c>
      <c r="G187">
        <v>1</v>
      </c>
      <c r="H187">
        <v>0</v>
      </c>
      <c r="I187">
        <v>0</v>
      </c>
      <c r="J187">
        <v>0</v>
      </c>
      <c r="K187">
        <v>0</v>
      </c>
      <c r="L187">
        <v>0</v>
      </c>
      <c r="M187">
        <v>0</v>
      </c>
      <c r="N187">
        <v>0</v>
      </c>
      <c r="O187">
        <v>0</v>
      </c>
      <c r="P187">
        <v>0</v>
      </c>
      <c r="Q187">
        <v>0</v>
      </c>
    </row>
    <row r="188" spans="1:17" x14ac:dyDescent="0.25">
      <c r="A188" t="s">
        <v>15959</v>
      </c>
      <c r="B188" t="s">
        <v>75</v>
      </c>
      <c r="C188" t="s">
        <v>158</v>
      </c>
      <c r="D188" t="s">
        <v>14923</v>
      </c>
      <c r="E188" t="s">
        <v>66</v>
      </c>
      <c r="F188" t="s">
        <v>14922</v>
      </c>
      <c r="G188">
        <v>10</v>
      </c>
      <c r="H188">
        <v>0</v>
      </c>
      <c r="I188">
        <v>0</v>
      </c>
      <c r="J188">
        <v>0</v>
      </c>
      <c r="K188">
        <v>0</v>
      </c>
      <c r="L188">
        <v>0</v>
      </c>
      <c r="M188">
        <v>0</v>
      </c>
      <c r="N188">
        <v>0</v>
      </c>
      <c r="O188">
        <v>0</v>
      </c>
      <c r="P188">
        <v>0</v>
      </c>
      <c r="Q188">
        <v>0</v>
      </c>
    </row>
    <row r="189" spans="1:17" x14ac:dyDescent="0.25">
      <c r="A189" t="s">
        <v>15960</v>
      </c>
      <c r="B189" t="s">
        <v>75</v>
      </c>
      <c r="C189" t="s">
        <v>159</v>
      </c>
      <c r="D189" t="s">
        <v>14923</v>
      </c>
      <c r="E189" t="s">
        <v>66</v>
      </c>
      <c r="F189" t="s">
        <v>14922</v>
      </c>
      <c r="G189">
        <v>1</v>
      </c>
      <c r="H189">
        <v>0</v>
      </c>
      <c r="I189">
        <v>0</v>
      </c>
      <c r="J189">
        <v>0</v>
      </c>
      <c r="K189">
        <v>0</v>
      </c>
      <c r="L189">
        <v>0</v>
      </c>
      <c r="M189">
        <v>0</v>
      </c>
      <c r="N189">
        <v>0</v>
      </c>
      <c r="O189">
        <v>0</v>
      </c>
      <c r="P189">
        <v>0</v>
      </c>
      <c r="Q189">
        <v>0</v>
      </c>
    </row>
    <row r="190" spans="1:17" x14ac:dyDescent="0.25">
      <c r="A190" t="s">
        <v>15961</v>
      </c>
      <c r="B190" t="s">
        <v>75</v>
      </c>
      <c r="C190" t="s">
        <v>160</v>
      </c>
      <c r="D190" t="s">
        <v>14923</v>
      </c>
      <c r="E190" t="s">
        <v>66</v>
      </c>
      <c r="F190" t="s">
        <v>14922</v>
      </c>
      <c r="G190">
        <v>6</v>
      </c>
      <c r="H190">
        <v>0</v>
      </c>
      <c r="I190">
        <v>0</v>
      </c>
      <c r="J190">
        <v>0</v>
      </c>
      <c r="K190">
        <v>0</v>
      </c>
      <c r="L190">
        <v>0</v>
      </c>
      <c r="M190">
        <v>0</v>
      </c>
      <c r="N190">
        <v>0</v>
      </c>
      <c r="O190">
        <v>0</v>
      </c>
      <c r="P190">
        <v>0</v>
      </c>
      <c r="Q190">
        <v>0</v>
      </c>
    </row>
    <row r="191" spans="1:17" x14ac:dyDescent="0.25">
      <c r="A191" t="s">
        <v>15962</v>
      </c>
      <c r="B191" t="s">
        <v>75</v>
      </c>
      <c r="C191" t="s">
        <v>161</v>
      </c>
      <c r="D191" t="s">
        <v>14923</v>
      </c>
      <c r="E191" t="s">
        <v>66</v>
      </c>
      <c r="F191" t="s">
        <v>14922</v>
      </c>
      <c r="G191">
        <v>7</v>
      </c>
      <c r="H191">
        <v>0</v>
      </c>
      <c r="I191">
        <v>0</v>
      </c>
      <c r="J191">
        <v>0</v>
      </c>
      <c r="K191">
        <v>0</v>
      </c>
      <c r="L191">
        <v>0</v>
      </c>
      <c r="M191">
        <v>0</v>
      </c>
      <c r="N191">
        <v>0</v>
      </c>
      <c r="O191">
        <v>0</v>
      </c>
      <c r="P191">
        <v>0</v>
      </c>
      <c r="Q191">
        <v>0</v>
      </c>
    </row>
    <row r="192" spans="1:17" x14ac:dyDescent="0.25">
      <c r="A192" t="s">
        <v>15963</v>
      </c>
      <c r="B192" t="s">
        <v>75</v>
      </c>
      <c r="C192" t="s">
        <v>162</v>
      </c>
      <c r="D192" t="s">
        <v>14923</v>
      </c>
      <c r="E192" t="s">
        <v>66</v>
      </c>
      <c r="F192" t="s">
        <v>14922</v>
      </c>
      <c r="G192">
        <v>6</v>
      </c>
      <c r="H192">
        <v>0</v>
      </c>
      <c r="I192">
        <v>0</v>
      </c>
      <c r="J192">
        <v>0</v>
      </c>
      <c r="K192">
        <v>0</v>
      </c>
      <c r="L192">
        <v>0</v>
      </c>
      <c r="M192">
        <v>0</v>
      </c>
      <c r="N192">
        <v>0</v>
      </c>
      <c r="O192">
        <v>0</v>
      </c>
      <c r="P192">
        <v>0</v>
      </c>
      <c r="Q192">
        <v>0</v>
      </c>
    </row>
    <row r="193" spans="1:17" x14ac:dyDescent="0.25">
      <c r="A193" t="s">
        <v>15964</v>
      </c>
      <c r="B193" t="s">
        <v>75</v>
      </c>
      <c r="C193" t="s">
        <v>163</v>
      </c>
      <c r="D193" t="s">
        <v>14923</v>
      </c>
      <c r="E193" t="s">
        <v>66</v>
      </c>
      <c r="F193" t="s">
        <v>14922</v>
      </c>
      <c r="G193">
        <v>2</v>
      </c>
      <c r="H193">
        <v>0</v>
      </c>
      <c r="I193">
        <v>0</v>
      </c>
      <c r="J193">
        <v>0</v>
      </c>
      <c r="K193">
        <v>0</v>
      </c>
      <c r="L193">
        <v>0</v>
      </c>
      <c r="M193">
        <v>0</v>
      </c>
      <c r="N193">
        <v>0</v>
      </c>
      <c r="O193">
        <v>0</v>
      </c>
      <c r="P193">
        <v>0</v>
      </c>
      <c r="Q193">
        <v>0</v>
      </c>
    </row>
    <row r="194" spans="1:17" x14ac:dyDescent="0.25">
      <c r="A194" t="s">
        <v>15965</v>
      </c>
      <c r="B194" t="s">
        <v>75</v>
      </c>
      <c r="C194" t="s">
        <v>164</v>
      </c>
      <c r="D194" t="s">
        <v>14923</v>
      </c>
      <c r="E194" t="s">
        <v>66</v>
      </c>
      <c r="F194" t="s">
        <v>14922</v>
      </c>
      <c r="G194">
        <v>7</v>
      </c>
      <c r="H194">
        <v>0</v>
      </c>
      <c r="I194">
        <v>0</v>
      </c>
      <c r="J194">
        <v>0</v>
      </c>
      <c r="K194">
        <v>0</v>
      </c>
      <c r="L194">
        <v>0</v>
      </c>
      <c r="M194">
        <v>0</v>
      </c>
      <c r="N194">
        <v>0</v>
      </c>
      <c r="O194">
        <v>0</v>
      </c>
      <c r="P194">
        <v>0</v>
      </c>
      <c r="Q194">
        <v>0</v>
      </c>
    </row>
    <row r="195" spans="1:17" x14ac:dyDescent="0.25">
      <c r="A195" t="s">
        <v>15966</v>
      </c>
      <c r="B195" t="s">
        <v>75</v>
      </c>
      <c r="C195" t="s">
        <v>165</v>
      </c>
      <c r="D195" t="s">
        <v>14923</v>
      </c>
      <c r="E195" t="s">
        <v>66</v>
      </c>
      <c r="F195" t="s">
        <v>14922</v>
      </c>
      <c r="G195">
        <v>6</v>
      </c>
      <c r="H195">
        <v>0</v>
      </c>
      <c r="I195">
        <v>0</v>
      </c>
      <c r="J195">
        <v>0</v>
      </c>
      <c r="K195">
        <v>0</v>
      </c>
      <c r="L195">
        <v>0</v>
      </c>
      <c r="M195">
        <v>0</v>
      </c>
      <c r="N195">
        <v>0</v>
      </c>
      <c r="O195">
        <v>0</v>
      </c>
      <c r="P195">
        <v>0</v>
      </c>
      <c r="Q195">
        <v>0</v>
      </c>
    </row>
    <row r="196" spans="1:17" x14ac:dyDescent="0.25">
      <c r="A196" t="s">
        <v>15967</v>
      </c>
      <c r="B196" t="s">
        <v>75</v>
      </c>
      <c r="C196" t="s">
        <v>166</v>
      </c>
      <c r="D196" t="s">
        <v>14923</v>
      </c>
      <c r="E196" t="s">
        <v>66</v>
      </c>
      <c r="F196" t="s">
        <v>14922</v>
      </c>
      <c r="G196">
        <v>1</v>
      </c>
      <c r="H196">
        <v>0</v>
      </c>
      <c r="I196">
        <v>0</v>
      </c>
      <c r="J196">
        <v>0</v>
      </c>
      <c r="K196">
        <v>0</v>
      </c>
      <c r="L196">
        <v>0</v>
      </c>
      <c r="M196">
        <v>0</v>
      </c>
      <c r="N196">
        <v>0</v>
      </c>
      <c r="O196">
        <v>0</v>
      </c>
      <c r="P196">
        <v>0</v>
      </c>
      <c r="Q196">
        <v>0</v>
      </c>
    </row>
    <row r="197" spans="1:17" x14ac:dyDescent="0.25">
      <c r="A197" t="s">
        <v>15968</v>
      </c>
      <c r="B197" t="s">
        <v>75</v>
      </c>
      <c r="C197" t="s">
        <v>167</v>
      </c>
      <c r="D197" t="s">
        <v>14923</v>
      </c>
      <c r="E197" t="s">
        <v>66</v>
      </c>
      <c r="F197" t="s">
        <v>14922</v>
      </c>
      <c r="G197">
        <v>3</v>
      </c>
      <c r="H197">
        <v>0</v>
      </c>
      <c r="I197">
        <v>0</v>
      </c>
      <c r="J197">
        <v>0</v>
      </c>
      <c r="K197">
        <v>0</v>
      </c>
      <c r="L197">
        <v>0</v>
      </c>
      <c r="M197">
        <v>0</v>
      </c>
      <c r="N197">
        <v>0</v>
      </c>
      <c r="O197">
        <v>0</v>
      </c>
      <c r="P197">
        <v>0</v>
      </c>
      <c r="Q197">
        <v>0</v>
      </c>
    </row>
    <row r="198" spans="1:17" x14ac:dyDescent="0.25">
      <c r="A198" t="s">
        <v>15969</v>
      </c>
      <c r="B198" t="s">
        <v>75</v>
      </c>
      <c r="C198" t="s">
        <v>168</v>
      </c>
      <c r="D198" t="s">
        <v>14923</v>
      </c>
      <c r="E198" t="s">
        <v>66</v>
      </c>
      <c r="F198" t="s">
        <v>14922</v>
      </c>
      <c r="G198">
        <v>2</v>
      </c>
      <c r="H198">
        <v>0</v>
      </c>
      <c r="I198">
        <v>0</v>
      </c>
      <c r="J198">
        <v>0</v>
      </c>
      <c r="K198">
        <v>0</v>
      </c>
      <c r="L198">
        <v>0</v>
      </c>
      <c r="M198">
        <v>0</v>
      </c>
      <c r="N198">
        <v>0</v>
      </c>
      <c r="O198">
        <v>0</v>
      </c>
      <c r="P198">
        <v>0</v>
      </c>
      <c r="Q198">
        <v>0</v>
      </c>
    </row>
    <row r="199" spans="1:17" x14ac:dyDescent="0.25">
      <c r="A199" t="s">
        <v>15970</v>
      </c>
      <c r="B199" t="s">
        <v>75</v>
      </c>
      <c r="C199" t="s">
        <v>169</v>
      </c>
      <c r="D199" t="s">
        <v>14923</v>
      </c>
      <c r="E199" t="s">
        <v>66</v>
      </c>
      <c r="F199" t="s">
        <v>14922</v>
      </c>
      <c r="G199">
        <v>5</v>
      </c>
      <c r="H199">
        <v>0</v>
      </c>
      <c r="I199">
        <v>0</v>
      </c>
      <c r="J199">
        <v>0</v>
      </c>
      <c r="K199">
        <v>0</v>
      </c>
      <c r="L199">
        <v>0</v>
      </c>
      <c r="M199">
        <v>0</v>
      </c>
      <c r="N199">
        <v>0</v>
      </c>
      <c r="O199">
        <v>0</v>
      </c>
      <c r="P199">
        <v>0</v>
      </c>
      <c r="Q199">
        <v>0</v>
      </c>
    </row>
    <row r="200" spans="1:17" x14ac:dyDescent="0.25">
      <c r="A200" t="s">
        <v>15971</v>
      </c>
      <c r="B200" t="s">
        <v>75</v>
      </c>
      <c r="C200" t="s">
        <v>171</v>
      </c>
      <c r="D200" t="s">
        <v>14923</v>
      </c>
      <c r="E200" t="s">
        <v>66</v>
      </c>
      <c r="F200" t="s">
        <v>14922</v>
      </c>
      <c r="G200">
        <v>1</v>
      </c>
      <c r="H200">
        <v>0</v>
      </c>
      <c r="I200">
        <v>0</v>
      </c>
      <c r="J200">
        <v>0</v>
      </c>
      <c r="K200">
        <v>0</v>
      </c>
      <c r="L200">
        <v>0</v>
      </c>
      <c r="M200">
        <v>0</v>
      </c>
      <c r="N200">
        <v>0</v>
      </c>
      <c r="O200">
        <v>0</v>
      </c>
      <c r="P200">
        <v>0</v>
      </c>
      <c r="Q200">
        <v>0</v>
      </c>
    </row>
    <row r="201" spans="1:17" x14ac:dyDescent="0.25">
      <c r="A201" t="s">
        <v>15972</v>
      </c>
      <c r="B201" t="s">
        <v>75</v>
      </c>
      <c r="C201" t="s">
        <v>173</v>
      </c>
      <c r="D201" t="s">
        <v>14923</v>
      </c>
      <c r="E201" t="s">
        <v>66</v>
      </c>
      <c r="F201" t="s">
        <v>14922</v>
      </c>
      <c r="G201">
        <v>1</v>
      </c>
      <c r="H201">
        <v>0</v>
      </c>
      <c r="I201">
        <v>0</v>
      </c>
      <c r="J201">
        <v>0</v>
      </c>
      <c r="K201">
        <v>0</v>
      </c>
      <c r="L201">
        <v>0</v>
      </c>
      <c r="M201">
        <v>0</v>
      </c>
      <c r="N201">
        <v>0</v>
      </c>
      <c r="O201">
        <v>0</v>
      </c>
      <c r="P201">
        <v>0</v>
      </c>
      <c r="Q201">
        <v>0</v>
      </c>
    </row>
    <row r="202" spans="1:17" x14ac:dyDescent="0.25">
      <c r="A202" t="s">
        <v>15973</v>
      </c>
      <c r="B202" t="s">
        <v>75</v>
      </c>
      <c r="C202" t="s">
        <v>174</v>
      </c>
      <c r="D202" t="s">
        <v>14923</v>
      </c>
      <c r="E202" t="s">
        <v>66</v>
      </c>
      <c r="F202" t="s">
        <v>14922</v>
      </c>
      <c r="G202">
        <v>1</v>
      </c>
      <c r="H202">
        <v>0</v>
      </c>
      <c r="I202">
        <v>0</v>
      </c>
      <c r="J202">
        <v>0</v>
      </c>
      <c r="K202">
        <v>0</v>
      </c>
      <c r="L202">
        <v>0</v>
      </c>
      <c r="M202">
        <v>0</v>
      </c>
      <c r="N202">
        <v>0</v>
      </c>
      <c r="O202">
        <v>0</v>
      </c>
      <c r="P202">
        <v>0</v>
      </c>
      <c r="Q202">
        <v>0</v>
      </c>
    </row>
    <row r="203" spans="1:17" x14ac:dyDescent="0.25">
      <c r="A203" t="s">
        <v>15974</v>
      </c>
      <c r="B203" t="s">
        <v>75</v>
      </c>
      <c r="C203" t="s">
        <v>175</v>
      </c>
      <c r="D203" t="s">
        <v>14923</v>
      </c>
      <c r="E203" t="s">
        <v>66</v>
      </c>
      <c r="F203" t="s">
        <v>14922</v>
      </c>
      <c r="G203">
        <v>4</v>
      </c>
      <c r="H203">
        <v>0</v>
      </c>
      <c r="I203">
        <v>0</v>
      </c>
      <c r="J203">
        <v>0</v>
      </c>
      <c r="K203">
        <v>0</v>
      </c>
      <c r="L203">
        <v>0</v>
      </c>
      <c r="M203">
        <v>0</v>
      </c>
      <c r="N203">
        <v>0</v>
      </c>
      <c r="O203">
        <v>0</v>
      </c>
      <c r="P203">
        <v>0</v>
      </c>
      <c r="Q203">
        <v>0</v>
      </c>
    </row>
    <row r="204" spans="1:17" x14ac:dyDescent="0.25">
      <c r="A204" t="s">
        <v>15975</v>
      </c>
      <c r="B204" t="s">
        <v>75</v>
      </c>
      <c r="C204" t="s">
        <v>176</v>
      </c>
      <c r="D204" t="s">
        <v>14923</v>
      </c>
      <c r="E204" t="s">
        <v>66</v>
      </c>
      <c r="F204" t="s">
        <v>14922</v>
      </c>
      <c r="G204">
        <v>2</v>
      </c>
      <c r="H204">
        <v>0</v>
      </c>
      <c r="I204">
        <v>0</v>
      </c>
      <c r="J204">
        <v>0</v>
      </c>
      <c r="K204">
        <v>0</v>
      </c>
      <c r="L204">
        <v>0</v>
      </c>
      <c r="M204">
        <v>0</v>
      </c>
      <c r="N204">
        <v>0</v>
      </c>
      <c r="O204">
        <v>0</v>
      </c>
      <c r="P204">
        <v>0</v>
      </c>
      <c r="Q204">
        <v>0</v>
      </c>
    </row>
    <row r="205" spans="1:17" x14ac:dyDescent="0.25">
      <c r="A205" t="s">
        <v>15976</v>
      </c>
      <c r="B205" t="s">
        <v>75</v>
      </c>
      <c r="C205" t="s">
        <v>179</v>
      </c>
      <c r="D205" t="s">
        <v>14923</v>
      </c>
      <c r="E205" t="s">
        <v>66</v>
      </c>
      <c r="F205" t="s">
        <v>14922</v>
      </c>
      <c r="G205">
        <v>2</v>
      </c>
      <c r="H205">
        <v>0</v>
      </c>
      <c r="I205">
        <v>0</v>
      </c>
      <c r="J205">
        <v>0</v>
      </c>
      <c r="K205">
        <v>0</v>
      </c>
      <c r="L205">
        <v>0</v>
      </c>
      <c r="M205">
        <v>0</v>
      </c>
      <c r="N205">
        <v>0</v>
      </c>
      <c r="O205">
        <v>0</v>
      </c>
      <c r="P205">
        <v>0</v>
      </c>
      <c r="Q205">
        <v>0</v>
      </c>
    </row>
    <row r="206" spans="1:17" x14ac:dyDescent="0.25">
      <c r="A206" t="s">
        <v>15977</v>
      </c>
      <c r="B206" t="s">
        <v>75</v>
      </c>
      <c r="C206" t="s">
        <v>181</v>
      </c>
      <c r="D206" t="s">
        <v>14923</v>
      </c>
      <c r="E206" t="s">
        <v>66</v>
      </c>
      <c r="F206" t="s">
        <v>14922</v>
      </c>
      <c r="G206">
        <v>5</v>
      </c>
      <c r="H206">
        <v>0</v>
      </c>
      <c r="I206">
        <v>0</v>
      </c>
      <c r="J206">
        <v>0</v>
      </c>
      <c r="K206">
        <v>0</v>
      </c>
      <c r="L206">
        <v>0</v>
      </c>
      <c r="M206">
        <v>0</v>
      </c>
      <c r="N206">
        <v>0</v>
      </c>
      <c r="O206">
        <v>0</v>
      </c>
      <c r="P206">
        <v>0</v>
      </c>
      <c r="Q206">
        <v>0</v>
      </c>
    </row>
    <row r="207" spans="1:17" x14ac:dyDescent="0.25">
      <c r="A207" t="s">
        <v>15978</v>
      </c>
      <c r="B207" t="s">
        <v>75</v>
      </c>
      <c r="C207" t="s">
        <v>182</v>
      </c>
      <c r="D207" t="s">
        <v>14923</v>
      </c>
      <c r="E207" t="s">
        <v>66</v>
      </c>
      <c r="F207" t="s">
        <v>14922</v>
      </c>
      <c r="G207">
        <v>1</v>
      </c>
      <c r="H207">
        <v>0</v>
      </c>
      <c r="I207">
        <v>0</v>
      </c>
      <c r="J207">
        <v>0</v>
      </c>
      <c r="K207">
        <v>0</v>
      </c>
      <c r="L207">
        <v>0</v>
      </c>
      <c r="M207">
        <v>0</v>
      </c>
      <c r="N207">
        <v>0</v>
      </c>
      <c r="O207">
        <v>0</v>
      </c>
      <c r="P207">
        <v>0</v>
      </c>
      <c r="Q207">
        <v>0</v>
      </c>
    </row>
    <row r="208" spans="1:17" x14ac:dyDescent="0.25">
      <c r="A208" t="s">
        <v>15979</v>
      </c>
      <c r="B208" t="s">
        <v>75</v>
      </c>
      <c r="C208" t="s">
        <v>183</v>
      </c>
      <c r="D208" t="s">
        <v>14923</v>
      </c>
      <c r="E208" t="s">
        <v>66</v>
      </c>
      <c r="F208" t="s">
        <v>14922</v>
      </c>
      <c r="G208">
        <v>1</v>
      </c>
      <c r="H208">
        <v>0</v>
      </c>
      <c r="I208">
        <v>0</v>
      </c>
      <c r="J208">
        <v>0</v>
      </c>
      <c r="K208">
        <v>0</v>
      </c>
      <c r="L208">
        <v>0</v>
      </c>
      <c r="M208">
        <v>0</v>
      </c>
      <c r="N208">
        <v>0</v>
      </c>
      <c r="O208">
        <v>0</v>
      </c>
      <c r="P208">
        <v>0</v>
      </c>
      <c r="Q208">
        <v>0</v>
      </c>
    </row>
    <row r="209" spans="1:17" x14ac:dyDescent="0.25">
      <c r="A209" t="s">
        <v>15980</v>
      </c>
      <c r="B209" t="s">
        <v>75</v>
      </c>
      <c r="C209" t="s">
        <v>184</v>
      </c>
      <c r="D209" t="s">
        <v>14923</v>
      </c>
      <c r="E209" t="s">
        <v>66</v>
      </c>
      <c r="F209" t="s">
        <v>14922</v>
      </c>
      <c r="G209">
        <v>1</v>
      </c>
      <c r="H209">
        <v>0</v>
      </c>
      <c r="I209">
        <v>0</v>
      </c>
      <c r="J209">
        <v>0</v>
      </c>
      <c r="K209">
        <v>0</v>
      </c>
      <c r="L209">
        <v>0</v>
      </c>
      <c r="M209">
        <v>0</v>
      </c>
      <c r="N209">
        <v>0</v>
      </c>
      <c r="O209">
        <v>0</v>
      </c>
      <c r="P209">
        <v>0</v>
      </c>
      <c r="Q209">
        <v>0</v>
      </c>
    </row>
    <row r="210" spans="1:17" x14ac:dyDescent="0.25">
      <c r="A210" t="s">
        <v>15981</v>
      </c>
      <c r="B210" t="s">
        <v>75</v>
      </c>
      <c r="C210" t="s">
        <v>185</v>
      </c>
      <c r="D210" t="s">
        <v>14923</v>
      </c>
      <c r="E210" t="s">
        <v>66</v>
      </c>
      <c r="F210" t="s">
        <v>14922</v>
      </c>
      <c r="G210">
        <v>8</v>
      </c>
      <c r="H210">
        <v>0</v>
      </c>
      <c r="I210">
        <v>0</v>
      </c>
      <c r="J210">
        <v>0</v>
      </c>
      <c r="K210">
        <v>0</v>
      </c>
      <c r="L210">
        <v>0</v>
      </c>
      <c r="M210">
        <v>0</v>
      </c>
      <c r="N210">
        <v>0</v>
      </c>
      <c r="O210">
        <v>0</v>
      </c>
      <c r="P210">
        <v>0</v>
      </c>
      <c r="Q210">
        <v>0</v>
      </c>
    </row>
    <row r="211" spans="1:17" x14ac:dyDescent="0.25">
      <c r="A211" t="s">
        <v>15982</v>
      </c>
      <c r="B211" t="s">
        <v>75</v>
      </c>
      <c r="C211" t="s">
        <v>186</v>
      </c>
      <c r="D211" t="s">
        <v>14923</v>
      </c>
      <c r="E211" t="s">
        <v>66</v>
      </c>
      <c r="F211" t="s">
        <v>14922</v>
      </c>
      <c r="G211">
        <v>3</v>
      </c>
      <c r="H211">
        <v>0</v>
      </c>
      <c r="I211">
        <v>0</v>
      </c>
      <c r="J211">
        <v>0</v>
      </c>
      <c r="K211">
        <v>0</v>
      </c>
      <c r="L211">
        <v>0</v>
      </c>
      <c r="M211">
        <v>0</v>
      </c>
      <c r="N211">
        <v>0</v>
      </c>
      <c r="O211">
        <v>0</v>
      </c>
      <c r="P211">
        <v>0</v>
      </c>
      <c r="Q211">
        <v>0</v>
      </c>
    </row>
    <row r="212" spans="1:17" x14ac:dyDescent="0.25">
      <c r="A212" t="s">
        <v>15983</v>
      </c>
      <c r="B212" t="s">
        <v>75</v>
      </c>
      <c r="C212" t="s">
        <v>187</v>
      </c>
      <c r="D212" t="s">
        <v>14923</v>
      </c>
      <c r="E212" t="s">
        <v>66</v>
      </c>
      <c r="F212" t="s">
        <v>14922</v>
      </c>
      <c r="G212">
        <v>4</v>
      </c>
      <c r="H212">
        <v>0</v>
      </c>
      <c r="I212">
        <v>0</v>
      </c>
      <c r="J212">
        <v>0</v>
      </c>
      <c r="K212">
        <v>0</v>
      </c>
      <c r="L212">
        <v>0</v>
      </c>
      <c r="M212">
        <v>0</v>
      </c>
      <c r="N212">
        <v>0</v>
      </c>
      <c r="O212">
        <v>0</v>
      </c>
      <c r="P212">
        <v>0</v>
      </c>
      <c r="Q212">
        <v>0</v>
      </c>
    </row>
    <row r="213" spans="1:17" x14ac:dyDescent="0.25">
      <c r="A213" t="s">
        <v>15984</v>
      </c>
      <c r="B213" t="s">
        <v>75</v>
      </c>
      <c r="C213" t="s">
        <v>189</v>
      </c>
      <c r="D213" t="s">
        <v>14923</v>
      </c>
      <c r="E213" t="s">
        <v>66</v>
      </c>
      <c r="F213" t="s">
        <v>14922</v>
      </c>
      <c r="G213">
        <v>1</v>
      </c>
      <c r="H213">
        <v>0</v>
      </c>
      <c r="I213">
        <v>0</v>
      </c>
      <c r="J213">
        <v>0</v>
      </c>
      <c r="K213">
        <v>0</v>
      </c>
      <c r="L213">
        <v>0</v>
      </c>
      <c r="M213">
        <v>0</v>
      </c>
      <c r="N213">
        <v>0</v>
      </c>
      <c r="O213">
        <v>0</v>
      </c>
      <c r="P213">
        <v>0</v>
      </c>
      <c r="Q213">
        <v>0</v>
      </c>
    </row>
    <row r="214" spans="1:17" x14ac:dyDescent="0.25">
      <c r="A214" t="s">
        <v>15985</v>
      </c>
      <c r="B214" t="s">
        <v>75</v>
      </c>
      <c r="C214" t="s">
        <v>191</v>
      </c>
      <c r="D214" t="s">
        <v>14923</v>
      </c>
      <c r="E214" t="s">
        <v>66</v>
      </c>
      <c r="F214" t="s">
        <v>14922</v>
      </c>
      <c r="G214">
        <v>3</v>
      </c>
      <c r="H214">
        <v>0</v>
      </c>
      <c r="I214">
        <v>0</v>
      </c>
      <c r="J214">
        <v>0</v>
      </c>
      <c r="K214">
        <v>0</v>
      </c>
      <c r="L214">
        <v>0</v>
      </c>
      <c r="M214">
        <v>0</v>
      </c>
      <c r="N214">
        <v>0</v>
      </c>
      <c r="O214">
        <v>0</v>
      </c>
      <c r="P214">
        <v>0</v>
      </c>
      <c r="Q214">
        <v>0</v>
      </c>
    </row>
    <row r="215" spans="1:17" x14ac:dyDescent="0.25">
      <c r="A215" t="s">
        <v>15986</v>
      </c>
      <c r="B215" t="s">
        <v>75</v>
      </c>
      <c r="C215" t="s">
        <v>192</v>
      </c>
      <c r="D215" t="s">
        <v>14923</v>
      </c>
      <c r="E215" t="s">
        <v>66</v>
      </c>
      <c r="F215" t="s">
        <v>14922</v>
      </c>
      <c r="G215">
        <v>2</v>
      </c>
      <c r="H215">
        <v>0</v>
      </c>
      <c r="I215">
        <v>0</v>
      </c>
      <c r="J215">
        <v>0</v>
      </c>
      <c r="K215">
        <v>0</v>
      </c>
      <c r="L215">
        <v>0</v>
      </c>
      <c r="M215">
        <v>0</v>
      </c>
      <c r="N215">
        <v>0</v>
      </c>
      <c r="O215">
        <v>0</v>
      </c>
      <c r="P215">
        <v>0</v>
      </c>
      <c r="Q215">
        <v>0</v>
      </c>
    </row>
    <row r="216" spans="1:17" x14ac:dyDescent="0.25">
      <c r="A216" t="s">
        <v>15987</v>
      </c>
      <c r="B216" t="s">
        <v>75</v>
      </c>
      <c r="C216" t="s">
        <v>194</v>
      </c>
      <c r="D216" t="s">
        <v>14923</v>
      </c>
      <c r="E216" t="s">
        <v>66</v>
      </c>
      <c r="F216" t="s">
        <v>14922</v>
      </c>
      <c r="G216">
        <v>1</v>
      </c>
      <c r="H216">
        <v>0</v>
      </c>
      <c r="I216">
        <v>0</v>
      </c>
      <c r="J216">
        <v>0</v>
      </c>
      <c r="K216">
        <v>0</v>
      </c>
      <c r="L216">
        <v>0</v>
      </c>
      <c r="M216">
        <v>0</v>
      </c>
      <c r="N216">
        <v>0</v>
      </c>
      <c r="O216">
        <v>0</v>
      </c>
      <c r="P216">
        <v>0</v>
      </c>
      <c r="Q216">
        <v>0</v>
      </c>
    </row>
    <row r="217" spans="1:17" x14ac:dyDescent="0.25">
      <c r="A217" t="s">
        <v>15988</v>
      </c>
      <c r="B217" t="s">
        <v>75</v>
      </c>
      <c r="C217" t="s">
        <v>196</v>
      </c>
      <c r="D217" t="s">
        <v>14923</v>
      </c>
      <c r="E217" t="s">
        <v>66</v>
      </c>
      <c r="F217" t="s">
        <v>14922</v>
      </c>
      <c r="G217">
        <v>1</v>
      </c>
      <c r="H217">
        <v>0</v>
      </c>
      <c r="I217">
        <v>0</v>
      </c>
      <c r="J217">
        <v>0</v>
      </c>
      <c r="K217">
        <v>0</v>
      </c>
      <c r="L217">
        <v>0</v>
      </c>
      <c r="M217">
        <v>0</v>
      </c>
      <c r="N217">
        <v>0</v>
      </c>
      <c r="O217">
        <v>0</v>
      </c>
      <c r="P217">
        <v>0</v>
      </c>
      <c r="Q217">
        <v>0</v>
      </c>
    </row>
    <row r="218" spans="1:17" x14ac:dyDescent="0.25">
      <c r="A218" t="s">
        <v>15989</v>
      </c>
      <c r="B218" t="s">
        <v>75</v>
      </c>
      <c r="C218" t="s">
        <v>198</v>
      </c>
      <c r="D218" t="s">
        <v>14923</v>
      </c>
      <c r="E218" t="s">
        <v>66</v>
      </c>
      <c r="F218" t="s">
        <v>14922</v>
      </c>
      <c r="G218">
        <v>1</v>
      </c>
      <c r="H218">
        <v>0</v>
      </c>
      <c r="I218">
        <v>0</v>
      </c>
      <c r="J218">
        <v>0</v>
      </c>
      <c r="K218">
        <v>0</v>
      </c>
      <c r="L218">
        <v>0</v>
      </c>
      <c r="M218">
        <v>0</v>
      </c>
      <c r="N218">
        <v>0</v>
      </c>
      <c r="O218">
        <v>0</v>
      </c>
      <c r="P218">
        <v>0</v>
      </c>
      <c r="Q218">
        <v>0</v>
      </c>
    </row>
    <row r="219" spans="1:17" x14ac:dyDescent="0.25">
      <c r="A219" t="s">
        <v>15990</v>
      </c>
      <c r="B219" t="s">
        <v>75</v>
      </c>
      <c r="C219" t="s">
        <v>199</v>
      </c>
      <c r="D219" t="s">
        <v>14923</v>
      </c>
      <c r="E219" t="s">
        <v>66</v>
      </c>
      <c r="F219" t="s">
        <v>14922</v>
      </c>
      <c r="G219">
        <v>1</v>
      </c>
      <c r="H219">
        <v>0</v>
      </c>
      <c r="I219">
        <v>0</v>
      </c>
      <c r="J219">
        <v>0</v>
      </c>
      <c r="K219">
        <v>0</v>
      </c>
      <c r="L219">
        <v>0</v>
      </c>
      <c r="M219">
        <v>0</v>
      </c>
      <c r="N219">
        <v>0</v>
      </c>
      <c r="O219">
        <v>0</v>
      </c>
      <c r="P219">
        <v>0</v>
      </c>
      <c r="Q219">
        <v>0</v>
      </c>
    </row>
    <row r="220" spans="1:17" x14ac:dyDescent="0.25">
      <c r="A220" t="s">
        <v>15991</v>
      </c>
      <c r="B220" t="s">
        <v>75</v>
      </c>
      <c r="C220" t="s">
        <v>201</v>
      </c>
      <c r="D220" t="s">
        <v>14923</v>
      </c>
      <c r="E220" t="s">
        <v>66</v>
      </c>
      <c r="F220" t="s">
        <v>14922</v>
      </c>
      <c r="G220">
        <v>6</v>
      </c>
      <c r="H220">
        <v>0</v>
      </c>
      <c r="I220">
        <v>0</v>
      </c>
      <c r="J220">
        <v>0</v>
      </c>
      <c r="K220">
        <v>0</v>
      </c>
      <c r="L220">
        <v>0</v>
      </c>
      <c r="M220">
        <v>0</v>
      </c>
      <c r="N220">
        <v>0</v>
      </c>
      <c r="O220">
        <v>0</v>
      </c>
      <c r="P220">
        <v>0</v>
      </c>
      <c r="Q220">
        <v>0</v>
      </c>
    </row>
    <row r="221" spans="1:17" x14ac:dyDescent="0.25">
      <c r="A221" t="s">
        <v>15992</v>
      </c>
      <c r="B221" t="s">
        <v>75</v>
      </c>
      <c r="C221" t="s">
        <v>204</v>
      </c>
      <c r="D221" t="s">
        <v>14923</v>
      </c>
      <c r="E221" t="s">
        <v>66</v>
      </c>
      <c r="F221" t="s">
        <v>14922</v>
      </c>
      <c r="G221">
        <v>5</v>
      </c>
      <c r="H221">
        <v>0</v>
      </c>
      <c r="I221">
        <v>0</v>
      </c>
      <c r="J221">
        <v>0</v>
      </c>
      <c r="K221">
        <v>0</v>
      </c>
      <c r="L221">
        <v>0</v>
      </c>
      <c r="M221">
        <v>0</v>
      </c>
      <c r="N221">
        <v>0</v>
      </c>
      <c r="O221">
        <v>0</v>
      </c>
      <c r="P221">
        <v>0</v>
      </c>
      <c r="Q221">
        <v>0</v>
      </c>
    </row>
    <row r="222" spans="1:17" x14ac:dyDescent="0.25">
      <c r="A222" t="s">
        <v>15993</v>
      </c>
      <c r="B222" t="s">
        <v>75</v>
      </c>
      <c r="C222" t="s">
        <v>205</v>
      </c>
      <c r="D222" t="s">
        <v>14923</v>
      </c>
      <c r="E222" t="s">
        <v>66</v>
      </c>
      <c r="F222" t="s">
        <v>14922</v>
      </c>
      <c r="G222">
        <v>2</v>
      </c>
      <c r="H222">
        <v>0</v>
      </c>
      <c r="I222">
        <v>0</v>
      </c>
      <c r="J222">
        <v>0</v>
      </c>
      <c r="K222">
        <v>0</v>
      </c>
      <c r="L222">
        <v>0</v>
      </c>
      <c r="M222">
        <v>0</v>
      </c>
      <c r="N222">
        <v>0</v>
      </c>
      <c r="O222">
        <v>0</v>
      </c>
      <c r="P222">
        <v>0</v>
      </c>
      <c r="Q222">
        <v>0</v>
      </c>
    </row>
    <row r="223" spans="1:17" x14ac:dyDescent="0.25">
      <c r="A223" t="s">
        <v>15994</v>
      </c>
      <c r="B223" t="s">
        <v>75</v>
      </c>
      <c r="C223" t="s">
        <v>206</v>
      </c>
      <c r="D223" t="s">
        <v>14923</v>
      </c>
      <c r="E223" t="s">
        <v>66</v>
      </c>
      <c r="F223" t="s">
        <v>14922</v>
      </c>
      <c r="G223">
        <v>1</v>
      </c>
      <c r="H223">
        <v>0</v>
      </c>
      <c r="I223">
        <v>0</v>
      </c>
      <c r="J223">
        <v>0</v>
      </c>
      <c r="K223">
        <v>0</v>
      </c>
      <c r="L223">
        <v>0</v>
      </c>
      <c r="M223">
        <v>0</v>
      </c>
      <c r="N223">
        <v>0</v>
      </c>
      <c r="O223">
        <v>0</v>
      </c>
      <c r="P223">
        <v>0</v>
      </c>
      <c r="Q223">
        <v>0</v>
      </c>
    </row>
    <row r="224" spans="1:17" x14ac:dyDescent="0.25">
      <c r="A224" t="s">
        <v>15995</v>
      </c>
      <c r="B224" t="s">
        <v>75</v>
      </c>
      <c r="C224" t="s">
        <v>208</v>
      </c>
      <c r="D224" t="s">
        <v>14923</v>
      </c>
      <c r="E224" t="s">
        <v>66</v>
      </c>
      <c r="F224" t="s">
        <v>14922</v>
      </c>
      <c r="G224">
        <v>4</v>
      </c>
      <c r="H224">
        <v>0</v>
      </c>
      <c r="I224">
        <v>0</v>
      </c>
      <c r="J224">
        <v>0</v>
      </c>
      <c r="K224">
        <v>0</v>
      </c>
      <c r="L224">
        <v>0</v>
      </c>
      <c r="M224">
        <v>0</v>
      </c>
      <c r="N224">
        <v>0</v>
      </c>
      <c r="O224">
        <v>0</v>
      </c>
      <c r="P224">
        <v>0</v>
      </c>
      <c r="Q224">
        <v>0</v>
      </c>
    </row>
    <row r="225" spans="1:17" x14ac:dyDescent="0.25">
      <c r="A225" t="s">
        <v>15996</v>
      </c>
      <c r="B225" t="s">
        <v>75</v>
      </c>
      <c r="C225" t="s">
        <v>209</v>
      </c>
      <c r="D225" t="s">
        <v>14923</v>
      </c>
      <c r="E225" t="s">
        <v>66</v>
      </c>
      <c r="F225" t="s">
        <v>14922</v>
      </c>
      <c r="G225">
        <v>2</v>
      </c>
      <c r="H225">
        <v>0</v>
      </c>
      <c r="I225">
        <v>0</v>
      </c>
      <c r="J225">
        <v>0</v>
      </c>
      <c r="K225">
        <v>0</v>
      </c>
      <c r="L225">
        <v>0</v>
      </c>
      <c r="M225">
        <v>0</v>
      </c>
      <c r="N225">
        <v>0</v>
      </c>
      <c r="O225">
        <v>0</v>
      </c>
      <c r="P225">
        <v>0</v>
      </c>
      <c r="Q225">
        <v>0</v>
      </c>
    </row>
    <row r="226" spans="1:17" x14ac:dyDescent="0.25">
      <c r="A226" t="s">
        <v>15997</v>
      </c>
      <c r="B226" t="s">
        <v>75</v>
      </c>
      <c r="C226" t="s">
        <v>210</v>
      </c>
      <c r="D226" t="s">
        <v>14923</v>
      </c>
      <c r="E226" t="s">
        <v>66</v>
      </c>
      <c r="F226" t="s">
        <v>14922</v>
      </c>
      <c r="G226">
        <v>4</v>
      </c>
      <c r="H226">
        <v>0</v>
      </c>
      <c r="I226">
        <v>0</v>
      </c>
      <c r="J226">
        <v>0</v>
      </c>
      <c r="K226">
        <v>0</v>
      </c>
      <c r="L226">
        <v>0</v>
      </c>
      <c r="M226">
        <v>0</v>
      </c>
      <c r="N226">
        <v>0</v>
      </c>
      <c r="O226">
        <v>0</v>
      </c>
      <c r="P226">
        <v>0</v>
      </c>
      <c r="Q226">
        <v>0</v>
      </c>
    </row>
    <row r="227" spans="1:17" x14ac:dyDescent="0.25">
      <c r="A227" t="s">
        <v>15998</v>
      </c>
      <c r="B227" t="s">
        <v>75</v>
      </c>
      <c r="C227" t="s">
        <v>212</v>
      </c>
      <c r="D227" t="s">
        <v>14923</v>
      </c>
      <c r="E227" t="s">
        <v>66</v>
      </c>
      <c r="F227" t="s">
        <v>14922</v>
      </c>
      <c r="G227">
        <v>6</v>
      </c>
      <c r="H227">
        <v>0</v>
      </c>
      <c r="I227">
        <v>0</v>
      </c>
      <c r="J227">
        <v>0</v>
      </c>
      <c r="K227">
        <v>0</v>
      </c>
      <c r="L227">
        <v>0</v>
      </c>
      <c r="M227">
        <v>0</v>
      </c>
      <c r="N227">
        <v>0</v>
      </c>
      <c r="O227">
        <v>0</v>
      </c>
      <c r="P227">
        <v>0</v>
      </c>
      <c r="Q227">
        <v>0</v>
      </c>
    </row>
    <row r="228" spans="1:17" x14ac:dyDescent="0.25">
      <c r="A228" t="s">
        <v>15999</v>
      </c>
      <c r="B228" t="s">
        <v>75</v>
      </c>
      <c r="C228" t="s">
        <v>215</v>
      </c>
      <c r="D228" t="s">
        <v>14923</v>
      </c>
      <c r="E228" t="s">
        <v>66</v>
      </c>
      <c r="F228" t="s">
        <v>14922</v>
      </c>
      <c r="G228">
        <v>1</v>
      </c>
      <c r="H228">
        <v>0</v>
      </c>
      <c r="I228">
        <v>0</v>
      </c>
      <c r="J228">
        <v>0</v>
      </c>
      <c r="K228">
        <v>0</v>
      </c>
      <c r="L228">
        <v>0</v>
      </c>
      <c r="M228">
        <v>0</v>
      </c>
      <c r="N228">
        <v>0</v>
      </c>
      <c r="O228">
        <v>0</v>
      </c>
      <c r="P228">
        <v>0</v>
      </c>
      <c r="Q228">
        <v>0</v>
      </c>
    </row>
    <row r="229" spans="1:17" x14ac:dyDescent="0.25">
      <c r="A229" t="s">
        <v>16000</v>
      </c>
      <c r="B229" t="s">
        <v>75</v>
      </c>
      <c r="C229" t="s">
        <v>216</v>
      </c>
      <c r="D229" t="s">
        <v>14923</v>
      </c>
      <c r="E229" t="s">
        <v>66</v>
      </c>
      <c r="F229" t="s">
        <v>14922</v>
      </c>
      <c r="G229">
        <v>4</v>
      </c>
      <c r="H229">
        <v>0</v>
      </c>
      <c r="I229">
        <v>0</v>
      </c>
      <c r="J229">
        <v>0</v>
      </c>
      <c r="K229">
        <v>0</v>
      </c>
      <c r="L229">
        <v>0</v>
      </c>
      <c r="M229">
        <v>0</v>
      </c>
      <c r="N229">
        <v>0</v>
      </c>
      <c r="O229">
        <v>0</v>
      </c>
      <c r="P229">
        <v>0</v>
      </c>
      <c r="Q229">
        <v>0</v>
      </c>
    </row>
    <row r="230" spans="1:17" x14ac:dyDescent="0.25">
      <c r="A230" t="s">
        <v>16001</v>
      </c>
      <c r="B230" t="s">
        <v>75</v>
      </c>
      <c r="C230" t="s">
        <v>218</v>
      </c>
      <c r="D230" t="s">
        <v>14923</v>
      </c>
      <c r="E230" t="s">
        <v>66</v>
      </c>
      <c r="F230" t="s">
        <v>14922</v>
      </c>
      <c r="G230">
        <v>10</v>
      </c>
      <c r="H230">
        <v>0</v>
      </c>
      <c r="I230">
        <v>0</v>
      </c>
      <c r="J230">
        <v>0</v>
      </c>
      <c r="K230">
        <v>0</v>
      </c>
      <c r="L230">
        <v>0</v>
      </c>
      <c r="M230">
        <v>0</v>
      </c>
      <c r="N230">
        <v>0</v>
      </c>
      <c r="O230">
        <v>0</v>
      </c>
      <c r="P230">
        <v>0</v>
      </c>
      <c r="Q230">
        <v>0</v>
      </c>
    </row>
    <row r="231" spans="1:17" x14ac:dyDescent="0.25">
      <c r="A231" t="s">
        <v>16002</v>
      </c>
      <c r="B231" t="s">
        <v>75</v>
      </c>
      <c r="C231" t="s">
        <v>220</v>
      </c>
      <c r="D231" t="s">
        <v>14923</v>
      </c>
      <c r="E231" t="s">
        <v>66</v>
      </c>
      <c r="F231" t="s">
        <v>14922</v>
      </c>
      <c r="G231">
        <v>2</v>
      </c>
      <c r="H231">
        <v>0</v>
      </c>
      <c r="I231">
        <v>0</v>
      </c>
      <c r="J231">
        <v>0</v>
      </c>
      <c r="K231">
        <v>0</v>
      </c>
      <c r="L231">
        <v>0</v>
      </c>
      <c r="M231">
        <v>0</v>
      </c>
      <c r="N231">
        <v>0</v>
      </c>
      <c r="O231">
        <v>0</v>
      </c>
      <c r="P231">
        <v>0</v>
      </c>
      <c r="Q231">
        <v>0</v>
      </c>
    </row>
    <row r="232" spans="1:17" x14ac:dyDescent="0.25">
      <c r="A232" t="s">
        <v>16003</v>
      </c>
      <c r="B232" t="s">
        <v>75</v>
      </c>
      <c r="C232" t="s">
        <v>222</v>
      </c>
      <c r="D232" t="s">
        <v>14923</v>
      </c>
      <c r="E232" t="s">
        <v>66</v>
      </c>
      <c r="F232" t="s">
        <v>14922</v>
      </c>
      <c r="G232">
        <v>1</v>
      </c>
      <c r="H232">
        <v>0</v>
      </c>
      <c r="I232">
        <v>0</v>
      </c>
      <c r="J232">
        <v>0</v>
      </c>
      <c r="K232">
        <v>0</v>
      </c>
      <c r="L232">
        <v>0</v>
      </c>
      <c r="M232">
        <v>0</v>
      </c>
      <c r="N232">
        <v>0</v>
      </c>
      <c r="O232">
        <v>0</v>
      </c>
      <c r="P232">
        <v>0</v>
      </c>
      <c r="Q232">
        <v>0</v>
      </c>
    </row>
    <row r="233" spans="1:17" x14ac:dyDescent="0.25">
      <c r="A233" t="s">
        <v>16004</v>
      </c>
      <c r="B233" t="s">
        <v>75</v>
      </c>
      <c r="C233" t="s">
        <v>226</v>
      </c>
      <c r="D233" t="s">
        <v>14923</v>
      </c>
      <c r="E233" t="s">
        <v>66</v>
      </c>
      <c r="F233" t="s">
        <v>14922</v>
      </c>
      <c r="G233">
        <v>2</v>
      </c>
      <c r="H233">
        <v>0</v>
      </c>
      <c r="I233">
        <v>0</v>
      </c>
      <c r="J233">
        <v>0</v>
      </c>
      <c r="K233">
        <v>0</v>
      </c>
      <c r="L233">
        <v>0</v>
      </c>
      <c r="M233">
        <v>0</v>
      </c>
      <c r="N233">
        <v>0</v>
      </c>
      <c r="O233">
        <v>0</v>
      </c>
      <c r="P233">
        <v>0</v>
      </c>
      <c r="Q233">
        <v>0</v>
      </c>
    </row>
    <row r="234" spans="1:17" x14ac:dyDescent="0.25">
      <c r="A234" t="s">
        <v>16005</v>
      </c>
      <c r="B234" t="s">
        <v>75</v>
      </c>
      <c r="C234" t="s">
        <v>227</v>
      </c>
      <c r="D234" t="s">
        <v>14923</v>
      </c>
      <c r="E234" t="s">
        <v>66</v>
      </c>
      <c r="F234" t="s">
        <v>14922</v>
      </c>
      <c r="G234">
        <v>3</v>
      </c>
      <c r="H234">
        <v>0</v>
      </c>
      <c r="I234">
        <v>0</v>
      </c>
      <c r="J234">
        <v>0</v>
      </c>
      <c r="K234">
        <v>0</v>
      </c>
      <c r="L234">
        <v>0</v>
      </c>
      <c r="M234">
        <v>0</v>
      </c>
      <c r="N234">
        <v>0</v>
      </c>
      <c r="O234">
        <v>0</v>
      </c>
      <c r="P234">
        <v>0</v>
      </c>
      <c r="Q234">
        <v>0</v>
      </c>
    </row>
    <row r="235" spans="1:17" x14ac:dyDescent="0.25">
      <c r="A235" t="s">
        <v>16006</v>
      </c>
      <c r="B235" t="s">
        <v>75</v>
      </c>
      <c r="C235" t="s">
        <v>228</v>
      </c>
      <c r="D235" t="s">
        <v>14923</v>
      </c>
      <c r="E235" t="s">
        <v>66</v>
      </c>
      <c r="F235" t="s">
        <v>14922</v>
      </c>
      <c r="G235">
        <v>1</v>
      </c>
      <c r="H235">
        <v>0</v>
      </c>
      <c r="I235">
        <v>0</v>
      </c>
      <c r="J235">
        <v>0</v>
      </c>
      <c r="K235">
        <v>0</v>
      </c>
      <c r="L235">
        <v>0</v>
      </c>
      <c r="M235">
        <v>0</v>
      </c>
      <c r="N235">
        <v>0</v>
      </c>
      <c r="O235">
        <v>0</v>
      </c>
      <c r="P235">
        <v>0</v>
      </c>
      <c r="Q235">
        <v>0</v>
      </c>
    </row>
    <row r="236" spans="1:17" x14ac:dyDescent="0.25">
      <c r="A236" t="s">
        <v>16007</v>
      </c>
      <c r="B236" t="s">
        <v>75</v>
      </c>
      <c r="C236" t="s">
        <v>229</v>
      </c>
      <c r="D236" t="s">
        <v>14923</v>
      </c>
      <c r="E236" t="s">
        <v>66</v>
      </c>
      <c r="F236" t="s">
        <v>14922</v>
      </c>
      <c r="G236">
        <v>1</v>
      </c>
      <c r="H236">
        <v>0</v>
      </c>
      <c r="I236">
        <v>0</v>
      </c>
      <c r="J236">
        <v>0</v>
      </c>
      <c r="K236">
        <v>0</v>
      </c>
      <c r="L236">
        <v>0</v>
      </c>
      <c r="M236">
        <v>0</v>
      </c>
      <c r="N236">
        <v>0</v>
      </c>
      <c r="O236">
        <v>0</v>
      </c>
      <c r="P236">
        <v>0</v>
      </c>
      <c r="Q236">
        <v>0</v>
      </c>
    </row>
    <row r="237" spans="1:17" x14ac:dyDescent="0.25">
      <c r="A237" t="s">
        <v>16008</v>
      </c>
      <c r="B237" t="s">
        <v>75</v>
      </c>
      <c r="C237" t="s">
        <v>230</v>
      </c>
      <c r="D237" t="s">
        <v>14923</v>
      </c>
      <c r="E237" t="s">
        <v>66</v>
      </c>
      <c r="F237" t="s">
        <v>14922</v>
      </c>
      <c r="G237">
        <v>3</v>
      </c>
      <c r="H237">
        <v>0</v>
      </c>
      <c r="I237">
        <v>0</v>
      </c>
      <c r="J237">
        <v>0</v>
      </c>
      <c r="K237">
        <v>0</v>
      </c>
      <c r="L237">
        <v>0</v>
      </c>
      <c r="M237">
        <v>0</v>
      </c>
      <c r="N237">
        <v>0</v>
      </c>
      <c r="O237">
        <v>0</v>
      </c>
      <c r="P237">
        <v>0</v>
      </c>
      <c r="Q237">
        <v>0</v>
      </c>
    </row>
    <row r="238" spans="1:17" x14ac:dyDescent="0.25">
      <c r="A238" t="s">
        <v>16009</v>
      </c>
      <c r="B238" t="s">
        <v>75</v>
      </c>
      <c r="C238" t="s">
        <v>231</v>
      </c>
      <c r="D238" t="s">
        <v>14923</v>
      </c>
      <c r="E238" t="s">
        <v>66</v>
      </c>
      <c r="F238" t="s">
        <v>14922</v>
      </c>
      <c r="G238">
        <v>2</v>
      </c>
      <c r="H238">
        <v>0</v>
      </c>
      <c r="I238">
        <v>0</v>
      </c>
      <c r="J238">
        <v>0</v>
      </c>
      <c r="K238">
        <v>0</v>
      </c>
      <c r="L238">
        <v>0</v>
      </c>
      <c r="M238">
        <v>0</v>
      </c>
      <c r="N238">
        <v>0</v>
      </c>
      <c r="O238">
        <v>0</v>
      </c>
      <c r="P238">
        <v>0</v>
      </c>
      <c r="Q238">
        <v>0</v>
      </c>
    </row>
    <row r="239" spans="1:17" x14ac:dyDescent="0.25">
      <c r="A239" t="s">
        <v>16010</v>
      </c>
      <c r="B239" t="s">
        <v>75</v>
      </c>
      <c r="C239" t="s">
        <v>232</v>
      </c>
      <c r="D239" t="s">
        <v>14923</v>
      </c>
      <c r="E239" t="s">
        <v>66</v>
      </c>
      <c r="F239" t="s">
        <v>14922</v>
      </c>
      <c r="G239">
        <v>8</v>
      </c>
      <c r="H239">
        <v>0</v>
      </c>
      <c r="I239">
        <v>0</v>
      </c>
      <c r="J239">
        <v>0</v>
      </c>
      <c r="K239">
        <v>0</v>
      </c>
      <c r="L239">
        <v>0</v>
      </c>
      <c r="M239">
        <v>0</v>
      </c>
      <c r="N239">
        <v>0</v>
      </c>
      <c r="O239">
        <v>0</v>
      </c>
      <c r="P239">
        <v>0</v>
      </c>
      <c r="Q239">
        <v>0</v>
      </c>
    </row>
    <row r="240" spans="1:17" x14ac:dyDescent="0.25">
      <c r="A240" t="s">
        <v>16011</v>
      </c>
      <c r="B240" t="s">
        <v>75</v>
      </c>
      <c r="C240" t="s">
        <v>234</v>
      </c>
      <c r="D240" t="s">
        <v>14923</v>
      </c>
      <c r="E240" t="s">
        <v>66</v>
      </c>
      <c r="F240" t="s">
        <v>14922</v>
      </c>
      <c r="G240">
        <v>5</v>
      </c>
      <c r="H240">
        <v>0</v>
      </c>
      <c r="I240">
        <v>0</v>
      </c>
      <c r="J240">
        <v>0</v>
      </c>
      <c r="K240">
        <v>0</v>
      </c>
      <c r="L240">
        <v>0</v>
      </c>
      <c r="M240">
        <v>0</v>
      </c>
      <c r="N240">
        <v>0</v>
      </c>
      <c r="O240">
        <v>0</v>
      </c>
      <c r="P240">
        <v>0</v>
      </c>
      <c r="Q240">
        <v>0</v>
      </c>
    </row>
    <row r="241" spans="1:17" x14ac:dyDescent="0.25">
      <c r="A241" t="s">
        <v>16012</v>
      </c>
      <c r="B241" t="s">
        <v>75</v>
      </c>
      <c r="C241" t="s">
        <v>236</v>
      </c>
      <c r="D241" t="s">
        <v>14923</v>
      </c>
      <c r="E241" t="s">
        <v>66</v>
      </c>
      <c r="F241" t="s">
        <v>14922</v>
      </c>
      <c r="G241">
        <v>1</v>
      </c>
      <c r="H241">
        <v>0</v>
      </c>
      <c r="I241">
        <v>0</v>
      </c>
      <c r="J241">
        <v>0</v>
      </c>
      <c r="K241">
        <v>0</v>
      </c>
      <c r="L241">
        <v>0</v>
      </c>
      <c r="M241">
        <v>0</v>
      </c>
      <c r="N241">
        <v>0</v>
      </c>
      <c r="O241">
        <v>0</v>
      </c>
      <c r="P241">
        <v>0</v>
      </c>
      <c r="Q241">
        <v>0</v>
      </c>
    </row>
    <row r="242" spans="1:17" x14ac:dyDescent="0.25">
      <c r="A242" t="s">
        <v>16013</v>
      </c>
      <c r="B242" t="s">
        <v>75</v>
      </c>
      <c r="C242" t="s">
        <v>237</v>
      </c>
      <c r="D242" t="s">
        <v>14923</v>
      </c>
      <c r="E242" t="s">
        <v>66</v>
      </c>
      <c r="F242" t="s">
        <v>14922</v>
      </c>
      <c r="G242">
        <v>2</v>
      </c>
      <c r="H242">
        <v>0</v>
      </c>
      <c r="I242">
        <v>0</v>
      </c>
      <c r="J242">
        <v>0</v>
      </c>
      <c r="K242">
        <v>0</v>
      </c>
      <c r="L242">
        <v>0</v>
      </c>
      <c r="M242">
        <v>0</v>
      </c>
      <c r="N242">
        <v>0</v>
      </c>
      <c r="O242">
        <v>0</v>
      </c>
      <c r="P242">
        <v>0</v>
      </c>
      <c r="Q242">
        <v>0</v>
      </c>
    </row>
    <row r="243" spans="1:17" x14ac:dyDescent="0.25">
      <c r="A243" t="s">
        <v>16014</v>
      </c>
      <c r="B243" t="s">
        <v>75</v>
      </c>
      <c r="C243" t="s">
        <v>238</v>
      </c>
      <c r="D243" t="s">
        <v>14923</v>
      </c>
      <c r="E243" t="s">
        <v>66</v>
      </c>
      <c r="F243" t="s">
        <v>14922</v>
      </c>
      <c r="G243">
        <v>2</v>
      </c>
      <c r="H243">
        <v>0</v>
      </c>
      <c r="I243">
        <v>0</v>
      </c>
      <c r="J243">
        <v>0</v>
      </c>
      <c r="K243">
        <v>0</v>
      </c>
      <c r="L243">
        <v>0</v>
      </c>
      <c r="M243">
        <v>0</v>
      </c>
      <c r="N243">
        <v>0</v>
      </c>
      <c r="O243">
        <v>0</v>
      </c>
      <c r="P243">
        <v>0</v>
      </c>
      <c r="Q243">
        <v>0</v>
      </c>
    </row>
    <row r="244" spans="1:17" x14ac:dyDescent="0.25">
      <c r="A244" t="s">
        <v>16015</v>
      </c>
      <c r="B244" t="s">
        <v>75</v>
      </c>
      <c r="C244" t="s">
        <v>239</v>
      </c>
      <c r="D244" t="s">
        <v>14923</v>
      </c>
      <c r="E244" t="s">
        <v>66</v>
      </c>
      <c r="F244" t="s">
        <v>14922</v>
      </c>
      <c r="G244">
        <v>3</v>
      </c>
      <c r="H244">
        <v>0</v>
      </c>
      <c r="I244">
        <v>0</v>
      </c>
      <c r="J244">
        <v>0</v>
      </c>
      <c r="K244">
        <v>0</v>
      </c>
      <c r="L244">
        <v>0</v>
      </c>
      <c r="M244">
        <v>0</v>
      </c>
      <c r="N244">
        <v>0</v>
      </c>
      <c r="O244">
        <v>0</v>
      </c>
      <c r="P244">
        <v>0</v>
      </c>
      <c r="Q244">
        <v>0</v>
      </c>
    </row>
    <row r="245" spans="1:17" x14ac:dyDescent="0.25">
      <c r="A245" t="s">
        <v>16016</v>
      </c>
      <c r="B245" t="s">
        <v>75</v>
      </c>
      <c r="C245" t="s">
        <v>240</v>
      </c>
      <c r="D245" t="s">
        <v>14923</v>
      </c>
      <c r="E245" t="s">
        <v>66</v>
      </c>
      <c r="F245" t="s">
        <v>14922</v>
      </c>
      <c r="G245">
        <v>1</v>
      </c>
      <c r="H245">
        <v>0</v>
      </c>
      <c r="I245">
        <v>0</v>
      </c>
      <c r="J245">
        <v>0</v>
      </c>
      <c r="K245">
        <v>0</v>
      </c>
      <c r="L245">
        <v>0</v>
      </c>
      <c r="M245">
        <v>0</v>
      </c>
      <c r="N245">
        <v>0</v>
      </c>
      <c r="O245">
        <v>0</v>
      </c>
      <c r="P245">
        <v>0</v>
      </c>
      <c r="Q245">
        <v>0</v>
      </c>
    </row>
    <row r="246" spans="1:17" x14ac:dyDescent="0.25">
      <c r="A246" t="s">
        <v>16017</v>
      </c>
      <c r="B246" t="s">
        <v>75</v>
      </c>
      <c r="C246" t="s">
        <v>241</v>
      </c>
      <c r="D246" t="s">
        <v>14923</v>
      </c>
      <c r="E246" t="s">
        <v>66</v>
      </c>
      <c r="F246" t="s">
        <v>14922</v>
      </c>
      <c r="G246">
        <v>2</v>
      </c>
      <c r="H246">
        <v>0</v>
      </c>
      <c r="I246">
        <v>0</v>
      </c>
      <c r="J246">
        <v>0</v>
      </c>
      <c r="K246">
        <v>0</v>
      </c>
      <c r="L246">
        <v>0</v>
      </c>
      <c r="M246">
        <v>0</v>
      </c>
      <c r="N246">
        <v>0</v>
      </c>
      <c r="O246">
        <v>0</v>
      </c>
      <c r="P246">
        <v>0</v>
      </c>
      <c r="Q246">
        <v>0</v>
      </c>
    </row>
    <row r="247" spans="1:17" x14ac:dyDescent="0.25">
      <c r="A247" t="s">
        <v>16018</v>
      </c>
      <c r="B247" t="s">
        <v>75</v>
      </c>
      <c r="C247" t="s">
        <v>242</v>
      </c>
      <c r="D247" t="s">
        <v>14923</v>
      </c>
      <c r="E247" t="s">
        <v>66</v>
      </c>
      <c r="F247" t="s">
        <v>14922</v>
      </c>
      <c r="G247">
        <v>4</v>
      </c>
      <c r="H247">
        <v>0</v>
      </c>
      <c r="I247">
        <v>0</v>
      </c>
      <c r="J247">
        <v>0</v>
      </c>
      <c r="K247">
        <v>0</v>
      </c>
      <c r="L247">
        <v>0</v>
      </c>
      <c r="M247">
        <v>0</v>
      </c>
      <c r="N247">
        <v>0</v>
      </c>
      <c r="O247">
        <v>0</v>
      </c>
      <c r="P247">
        <v>0</v>
      </c>
      <c r="Q247">
        <v>0</v>
      </c>
    </row>
    <row r="248" spans="1:17" x14ac:dyDescent="0.25">
      <c r="A248" t="s">
        <v>16019</v>
      </c>
      <c r="B248" t="s">
        <v>75</v>
      </c>
      <c r="C248" t="s">
        <v>243</v>
      </c>
      <c r="D248" t="s">
        <v>14923</v>
      </c>
      <c r="E248" t="s">
        <v>66</v>
      </c>
      <c r="F248" t="s">
        <v>14922</v>
      </c>
      <c r="G248">
        <v>2</v>
      </c>
      <c r="H248">
        <v>0</v>
      </c>
      <c r="I248">
        <v>0</v>
      </c>
      <c r="J248">
        <v>0</v>
      </c>
      <c r="K248">
        <v>0</v>
      </c>
      <c r="L248">
        <v>0</v>
      </c>
      <c r="M248">
        <v>0</v>
      </c>
      <c r="N248">
        <v>0</v>
      </c>
      <c r="O248">
        <v>0</v>
      </c>
      <c r="P248">
        <v>0</v>
      </c>
      <c r="Q248">
        <v>0</v>
      </c>
    </row>
    <row r="249" spans="1:17" x14ac:dyDescent="0.25">
      <c r="A249" t="s">
        <v>16020</v>
      </c>
      <c r="B249" t="s">
        <v>74</v>
      </c>
      <c r="C249" t="s">
        <v>92</v>
      </c>
      <c r="D249" t="s">
        <v>14923</v>
      </c>
      <c r="E249" t="s">
        <v>66</v>
      </c>
      <c r="F249" t="s">
        <v>14922</v>
      </c>
      <c r="G249">
        <v>163</v>
      </c>
      <c r="H249">
        <v>0</v>
      </c>
      <c r="I249">
        <v>0</v>
      </c>
      <c r="J249">
        <v>0</v>
      </c>
      <c r="K249">
        <v>0</v>
      </c>
      <c r="L249">
        <v>0</v>
      </c>
      <c r="M249">
        <v>0</v>
      </c>
      <c r="N249">
        <v>0</v>
      </c>
      <c r="O249">
        <v>0</v>
      </c>
      <c r="P249">
        <v>0</v>
      </c>
      <c r="Q249">
        <v>0</v>
      </c>
    </row>
    <row r="250" spans="1:17" x14ac:dyDescent="0.25">
      <c r="A250" t="s">
        <v>16021</v>
      </c>
      <c r="B250" t="s">
        <v>74</v>
      </c>
      <c r="C250" t="s">
        <v>98</v>
      </c>
      <c r="D250" t="s">
        <v>14923</v>
      </c>
      <c r="E250" t="s">
        <v>66</v>
      </c>
      <c r="F250" t="s">
        <v>14922</v>
      </c>
      <c r="G250">
        <v>7</v>
      </c>
      <c r="H250">
        <v>0</v>
      </c>
      <c r="I250">
        <v>0</v>
      </c>
      <c r="J250">
        <v>0</v>
      </c>
      <c r="K250">
        <v>0</v>
      </c>
      <c r="L250">
        <v>0</v>
      </c>
      <c r="M250">
        <v>0</v>
      </c>
      <c r="N250">
        <v>0</v>
      </c>
      <c r="O250">
        <v>0</v>
      </c>
      <c r="P250">
        <v>0</v>
      </c>
      <c r="Q250">
        <v>0</v>
      </c>
    </row>
    <row r="251" spans="1:17" x14ac:dyDescent="0.25">
      <c r="A251" t="s">
        <v>16022</v>
      </c>
      <c r="B251" t="s">
        <v>74</v>
      </c>
      <c r="C251" t="s">
        <v>99</v>
      </c>
      <c r="D251" t="s">
        <v>14923</v>
      </c>
      <c r="E251" t="s">
        <v>66</v>
      </c>
      <c r="F251" t="s">
        <v>14922</v>
      </c>
      <c r="G251">
        <v>6</v>
      </c>
      <c r="H251">
        <v>0</v>
      </c>
      <c r="I251">
        <v>0</v>
      </c>
      <c r="J251">
        <v>0</v>
      </c>
      <c r="K251">
        <v>0</v>
      </c>
      <c r="L251">
        <v>0</v>
      </c>
      <c r="M251">
        <v>0</v>
      </c>
      <c r="N251">
        <v>0</v>
      </c>
      <c r="O251">
        <v>0</v>
      </c>
      <c r="P251">
        <v>0</v>
      </c>
      <c r="Q251">
        <v>0</v>
      </c>
    </row>
    <row r="252" spans="1:17" x14ac:dyDescent="0.25">
      <c r="A252" t="s">
        <v>16023</v>
      </c>
      <c r="B252" t="s">
        <v>74</v>
      </c>
      <c r="C252" t="s">
        <v>100</v>
      </c>
      <c r="D252" t="s">
        <v>14923</v>
      </c>
      <c r="E252" t="s">
        <v>66</v>
      </c>
      <c r="F252" t="s">
        <v>14922</v>
      </c>
      <c r="G252">
        <v>1</v>
      </c>
      <c r="H252">
        <v>0</v>
      </c>
      <c r="I252">
        <v>0</v>
      </c>
      <c r="J252">
        <v>0</v>
      </c>
      <c r="K252">
        <v>0</v>
      </c>
      <c r="L252">
        <v>0</v>
      </c>
      <c r="M252">
        <v>0</v>
      </c>
      <c r="N252">
        <v>0</v>
      </c>
      <c r="O252">
        <v>0</v>
      </c>
      <c r="P252">
        <v>0</v>
      </c>
      <c r="Q252">
        <v>0</v>
      </c>
    </row>
    <row r="253" spans="1:17" x14ac:dyDescent="0.25">
      <c r="A253" t="s">
        <v>16024</v>
      </c>
      <c r="B253" t="s">
        <v>74</v>
      </c>
      <c r="C253" t="s">
        <v>103</v>
      </c>
      <c r="D253" t="s">
        <v>14923</v>
      </c>
      <c r="E253" t="s">
        <v>66</v>
      </c>
      <c r="F253" t="s">
        <v>14922</v>
      </c>
      <c r="G253">
        <v>1</v>
      </c>
      <c r="H253">
        <v>0</v>
      </c>
      <c r="I253">
        <v>0</v>
      </c>
      <c r="J253">
        <v>0</v>
      </c>
      <c r="K253">
        <v>0</v>
      </c>
      <c r="L253">
        <v>0</v>
      </c>
      <c r="M253">
        <v>0</v>
      </c>
      <c r="N253">
        <v>0</v>
      </c>
      <c r="O253">
        <v>0</v>
      </c>
      <c r="P253">
        <v>0</v>
      </c>
      <c r="Q253">
        <v>0</v>
      </c>
    </row>
    <row r="254" spans="1:17" x14ac:dyDescent="0.25">
      <c r="A254" t="s">
        <v>16025</v>
      </c>
      <c r="B254" t="s">
        <v>74</v>
      </c>
      <c r="C254" t="s">
        <v>105</v>
      </c>
      <c r="D254" t="s">
        <v>14923</v>
      </c>
      <c r="E254" t="s">
        <v>66</v>
      </c>
      <c r="F254" t="s">
        <v>14922</v>
      </c>
      <c r="G254">
        <v>3</v>
      </c>
      <c r="H254">
        <v>0</v>
      </c>
      <c r="I254">
        <v>0</v>
      </c>
      <c r="J254">
        <v>0</v>
      </c>
      <c r="K254">
        <v>0</v>
      </c>
      <c r="L254">
        <v>0</v>
      </c>
      <c r="M254">
        <v>0</v>
      </c>
      <c r="N254">
        <v>0</v>
      </c>
      <c r="O254">
        <v>0</v>
      </c>
      <c r="P254">
        <v>0</v>
      </c>
      <c r="Q254">
        <v>0</v>
      </c>
    </row>
    <row r="255" spans="1:17" x14ac:dyDescent="0.25">
      <c r="A255" t="s">
        <v>16026</v>
      </c>
      <c r="B255" t="s">
        <v>74</v>
      </c>
      <c r="C255" t="s">
        <v>106</v>
      </c>
      <c r="D255" t="s">
        <v>14923</v>
      </c>
      <c r="E255" t="s">
        <v>66</v>
      </c>
      <c r="F255" t="s">
        <v>14922</v>
      </c>
      <c r="G255">
        <v>1</v>
      </c>
      <c r="H255">
        <v>0</v>
      </c>
      <c r="I255">
        <v>0</v>
      </c>
      <c r="J255">
        <v>0</v>
      </c>
      <c r="K255">
        <v>0</v>
      </c>
      <c r="L255">
        <v>0</v>
      </c>
      <c r="M255">
        <v>0</v>
      </c>
      <c r="N255">
        <v>0</v>
      </c>
      <c r="O255">
        <v>0</v>
      </c>
      <c r="P255">
        <v>0</v>
      </c>
      <c r="Q255">
        <v>0</v>
      </c>
    </row>
    <row r="256" spans="1:17" x14ac:dyDescent="0.25">
      <c r="A256" t="s">
        <v>16027</v>
      </c>
      <c r="B256" t="s">
        <v>74</v>
      </c>
      <c r="C256" t="s">
        <v>108</v>
      </c>
      <c r="D256" t="s">
        <v>14923</v>
      </c>
      <c r="E256" t="s">
        <v>66</v>
      </c>
      <c r="F256" t="s">
        <v>14922</v>
      </c>
      <c r="G256">
        <v>1</v>
      </c>
      <c r="H256">
        <v>0</v>
      </c>
      <c r="I256">
        <v>0</v>
      </c>
      <c r="J256">
        <v>0</v>
      </c>
      <c r="K256">
        <v>0</v>
      </c>
      <c r="L256">
        <v>0</v>
      </c>
      <c r="M256">
        <v>0</v>
      </c>
      <c r="N256">
        <v>0</v>
      </c>
      <c r="O256">
        <v>0</v>
      </c>
      <c r="P256">
        <v>0</v>
      </c>
      <c r="Q256">
        <v>0</v>
      </c>
    </row>
    <row r="257" spans="1:17" x14ac:dyDescent="0.25">
      <c r="A257" t="s">
        <v>16028</v>
      </c>
      <c r="B257" t="s">
        <v>74</v>
      </c>
      <c r="C257" t="s">
        <v>109</v>
      </c>
      <c r="D257" t="s">
        <v>14923</v>
      </c>
      <c r="E257" t="s">
        <v>66</v>
      </c>
      <c r="F257" t="s">
        <v>14922</v>
      </c>
      <c r="G257">
        <v>4</v>
      </c>
      <c r="H257">
        <v>0</v>
      </c>
      <c r="I257">
        <v>0</v>
      </c>
      <c r="J257">
        <v>0</v>
      </c>
      <c r="K257">
        <v>0</v>
      </c>
      <c r="L257">
        <v>0</v>
      </c>
      <c r="M257">
        <v>0</v>
      </c>
      <c r="N257">
        <v>0</v>
      </c>
      <c r="O257">
        <v>0</v>
      </c>
      <c r="P257">
        <v>0</v>
      </c>
      <c r="Q257">
        <v>0</v>
      </c>
    </row>
    <row r="258" spans="1:17" x14ac:dyDescent="0.25">
      <c r="A258" t="s">
        <v>16029</v>
      </c>
      <c r="B258" t="s">
        <v>74</v>
      </c>
      <c r="C258" t="s">
        <v>110</v>
      </c>
      <c r="D258" t="s">
        <v>14923</v>
      </c>
      <c r="E258" t="s">
        <v>66</v>
      </c>
      <c r="F258" t="s">
        <v>14922</v>
      </c>
      <c r="G258">
        <v>1</v>
      </c>
      <c r="H258">
        <v>0</v>
      </c>
      <c r="I258">
        <v>0</v>
      </c>
      <c r="J258">
        <v>0</v>
      </c>
      <c r="K258">
        <v>0</v>
      </c>
      <c r="L258">
        <v>0</v>
      </c>
      <c r="M258">
        <v>0</v>
      </c>
      <c r="N258">
        <v>0</v>
      </c>
      <c r="O258">
        <v>0</v>
      </c>
      <c r="P258">
        <v>0</v>
      </c>
      <c r="Q258">
        <v>0</v>
      </c>
    </row>
    <row r="259" spans="1:17" x14ac:dyDescent="0.25">
      <c r="A259" t="s">
        <v>16030</v>
      </c>
      <c r="B259" t="s">
        <v>74</v>
      </c>
      <c r="C259" t="s">
        <v>112</v>
      </c>
      <c r="D259" t="s">
        <v>14923</v>
      </c>
      <c r="E259" t="s">
        <v>66</v>
      </c>
      <c r="F259" t="s">
        <v>14922</v>
      </c>
      <c r="G259">
        <v>1</v>
      </c>
      <c r="H259">
        <v>0</v>
      </c>
      <c r="I259">
        <v>0</v>
      </c>
      <c r="J259">
        <v>0</v>
      </c>
      <c r="K259">
        <v>0</v>
      </c>
      <c r="L259">
        <v>0</v>
      </c>
      <c r="M259">
        <v>0</v>
      </c>
      <c r="N259">
        <v>0</v>
      </c>
      <c r="O259">
        <v>0</v>
      </c>
      <c r="P259">
        <v>0</v>
      </c>
      <c r="Q259">
        <v>0</v>
      </c>
    </row>
    <row r="260" spans="1:17" x14ac:dyDescent="0.25">
      <c r="A260" t="s">
        <v>16031</v>
      </c>
      <c r="B260" t="s">
        <v>74</v>
      </c>
      <c r="C260" t="s">
        <v>113</v>
      </c>
      <c r="D260" t="s">
        <v>14923</v>
      </c>
      <c r="E260" t="s">
        <v>66</v>
      </c>
      <c r="F260" t="s">
        <v>14922</v>
      </c>
      <c r="G260">
        <v>1</v>
      </c>
      <c r="H260">
        <v>0</v>
      </c>
      <c r="I260">
        <v>0</v>
      </c>
      <c r="J260">
        <v>0</v>
      </c>
      <c r="K260">
        <v>0</v>
      </c>
      <c r="L260">
        <v>0</v>
      </c>
      <c r="M260">
        <v>0</v>
      </c>
      <c r="N260">
        <v>0</v>
      </c>
      <c r="O260">
        <v>0</v>
      </c>
      <c r="P260">
        <v>0</v>
      </c>
      <c r="Q260">
        <v>0</v>
      </c>
    </row>
    <row r="261" spans="1:17" x14ac:dyDescent="0.25">
      <c r="A261" t="s">
        <v>16032</v>
      </c>
      <c r="B261" t="s">
        <v>74</v>
      </c>
      <c r="C261" t="s">
        <v>114</v>
      </c>
      <c r="D261" t="s">
        <v>14923</v>
      </c>
      <c r="E261" t="s">
        <v>66</v>
      </c>
      <c r="F261" t="s">
        <v>14922</v>
      </c>
      <c r="G261">
        <v>1</v>
      </c>
      <c r="H261">
        <v>0</v>
      </c>
      <c r="I261">
        <v>0</v>
      </c>
      <c r="J261">
        <v>0</v>
      </c>
      <c r="K261">
        <v>0</v>
      </c>
      <c r="L261">
        <v>0</v>
      </c>
      <c r="M261">
        <v>0</v>
      </c>
      <c r="N261">
        <v>0</v>
      </c>
      <c r="O261">
        <v>0</v>
      </c>
      <c r="P261">
        <v>0</v>
      </c>
      <c r="Q261">
        <v>0</v>
      </c>
    </row>
    <row r="262" spans="1:17" x14ac:dyDescent="0.25">
      <c r="A262" t="s">
        <v>16033</v>
      </c>
      <c r="B262" t="s">
        <v>74</v>
      </c>
      <c r="C262" t="s">
        <v>119</v>
      </c>
      <c r="D262" t="s">
        <v>14923</v>
      </c>
      <c r="E262" t="s">
        <v>66</v>
      </c>
      <c r="F262" t="s">
        <v>14922</v>
      </c>
      <c r="G262">
        <v>2</v>
      </c>
      <c r="H262">
        <v>0</v>
      </c>
      <c r="I262">
        <v>0</v>
      </c>
      <c r="J262">
        <v>0</v>
      </c>
      <c r="K262">
        <v>0</v>
      </c>
      <c r="L262">
        <v>0</v>
      </c>
      <c r="M262">
        <v>0</v>
      </c>
      <c r="N262">
        <v>0</v>
      </c>
      <c r="O262">
        <v>0</v>
      </c>
      <c r="P262">
        <v>0</v>
      </c>
      <c r="Q262">
        <v>0</v>
      </c>
    </row>
    <row r="263" spans="1:17" x14ac:dyDescent="0.25">
      <c r="A263" t="s">
        <v>16034</v>
      </c>
      <c r="B263" t="s">
        <v>74</v>
      </c>
      <c r="C263" t="s">
        <v>120</v>
      </c>
      <c r="D263" t="s">
        <v>14923</v>
      </c>
      <c r="E263" t="s">
        <v>66</v>
      </c>
      <c r="F263" t="s">
        <v>14922</v>
      </c>
      <c r="G263">
        <v>2</v>
      </c>
      <c r="H263">
        <v>0</v>
      </c>
      <c r="I263">
        <v>0</v>
      </c>
      <c r="J263">
        <v>0</v>
      </c>
      <c r="K263">
        <v>0</v>
      </c>
      <c r="L263">
        <v>0</v>
      </c>
      <c r="M263">
        <v>0</v>
      </c>
      <c r="N263">
        <v>0</v>
      </c>
      <c r="O263">
        <v>0</v>
      </c>
      <c r="P263">
        <v>0</v>
      </c>
      <c r="Q263">
        <v>0</v>
      </c>
    </row>
    <row r="264" spans="1:17" x14ac:dyDescent="0.25">
      <c r="A264" t="s">
        <v>16035</v>
      </c>
      <c r="B264" t="s">
        <v>74</v>
      </c>
      <c r="C264" t="s">
        <v>121</v>
      </c>
      <c r="D264" t="s">
        <v>14923</v>
      </c>
      <c r="E264" t="s">
        <v>66</v>
      </c>
      <c r="F264" t="s">
        <v>14922</v>
      </c>
      <c r="G264">
        <v>3</v>
      </c>
      <c r="H264">
        <v>0</v>
      </c>
      <c r="I264">
        <v>0</v>
      </c>
      <c r="J264">
        <v>0</v>
      </c>
      <c r="K264">
        <v>0</v>
      </c>
      <c r="L264">
        <v>0</v>
      </c>
      <c r="M264">
        <v>0</v>
      </c>
      <c r="N264">
        <v>0</v>
      </c>
      <c r="O264">
        <v>0</v>
      </c>
      <c r="P264">
        <v>0</v>
      </c>
      <c r="Q264">
        <v>0</v>
      </c>
    </row>
    <row r="265" spans="1:17" x14ac:dyDescent="0.25">
      <c r="A265" t="s">
        <v>16036</v>
      </c>
      <c r="B265" t="s">
        <v>74</v>
      </c>
      <c r="C265" t="s">
        <v>124</v>
      </c>
      <c r="D265" t="s">
        <v>14923</v>
      </c>
      <c r="E265" t="s">
        <v>66</v>
      </c>
      <c r="F265" t="s">
        <v>14922</v>
      </c>
      <c r="G265">
        <v>1</v>
      </c>
      <c r="H265">
        <v>0</v>
      </c>
      <c r="I265">
        <v>0</v>
      </c>
      <c r="J265">
        <v>0</v>
      </c>
      <c r="K265">
        <v>0</v>
      </c>
      <c r="L265">
        <v>0</v>
      </c>
      <c r="M265">
        <v>0</v>
      </c>
      <c r="N265">
        <v>0</v>
      </c>
      <c r="O265">
        <v>0</v>
      </c>
      <c r="P265">
        <v>0</v>
      </c>
      <c r="Q265">
        <v>0</v>
      </c>
    </row>
    <row r="266" spans="1:17" x14ac:dyDescent="0.25">
      <c r="A266" t="s">
        <v>16037</v>
      </c>
      <c r="B266" t="s">
        <v>74</v>
      </c>
      <c r="C266" t="s">
        <v>126</v>
      </c>
      <c r="D266" t="s">
        <v>14923</v>
      </c>
      <c r="E266" t="s">
        <v>66</v>
      </c>
      <c r="F266" t="s">
        <v>14922</v>
      </c>
      <c r="G266">
        <v>7</v>
      </c>
      <c r="H266">
        <v>0</v>
      </c>
      <c r="I266">
        <v>0</v>
      </c>
      <c r="J266">
        <v>0</v>
      </c>
      <c r="K266">
        <v>0</v>
      </c>
      <c r="L266">
        <v>0</v>
      </c>
      <c r="M266">
        <v>0</v>
      </c>
      <c r="N266">
        <v>0</v>
      </c>
      <c r="O266">
        <v>0</v>
      </c>
      <c r="P266">
        <v>0</v>
      </c>
      <c r="Q266">
        <v>0</v>
      </c>
    </row>
    <row r="267" spans="1:17" x14ac:dyDescent="0.25">
      <c r="A267" t="s">
        <v>16038</v>
      </c>
      <c r="B267" t="s">
        <v>74</v>
      </c>
      <c r="C267" t="s">
        <v>127</v>
      </c>
      <c r="D267" t="s">
        <v>14923</v>
      </c>
      <c r="E267" t="s">
        <v>66</v>
      </c>
      <c r="F267" t="s">
        <v>14922</v>
      </c>
      <c r="G267">
        <v>4</v>
      </c>
      <c r="H267">
        <v>0</v>
      </c>
      <c r="I267">
        <v>0</v>
      </c>
      <c r="J267">
        <v>0</v>
      </c>
      <c r="K267">
        <v>0</v>
      </c>
      <c r="L267">
        <v>0</v>
      </c>
      <c r="M267">
        <v>0</v>
      </c>
      <c r="N267">
        <v>0</v>
      </c>
      <c r="O267">
        <v>0</v>
      </c>
      <c r="P267">
        <v>0</v>
      </c>
      <c r="Q267">
        <v>0</v>
      </c>
    </row>
    <row r="268" spans="1:17" x14ac:dyDescent="0.25">
      <c r="A268" t="s">
        <v>16039</v>
      </c>
      <c r="B268" t="s">
        <v>74</v>
      </c>
      <c r="C268" t="s">
        <v>129</v>
      </c>
      <c r="D268" t="s">
        <v>14923</v>
      </c>
      <c r="E268" t="s">
        <v>66</v>
      </c>
      <c r="F268" t="s">
        <v>14922</v>
      </c>
      <c r="G268">
        <v>1</v>
      </c>
      <c r="H268">
        <v>0</v>
      </c>
      <c r="I268">
        <v>0</v>
      </c>
      <c r="J268">
        <v>0</v>
      </c>
      <c r="K268">
        <v>0</v>
      </c>
      <c r="L268">
        <v>0</v>
      </c>
      <c r="M268">
        <v>0</v>
      </c>
      <c r="N268">
        <v>0</v>
      </c>
      <c r="O268">
        <v>0</v>
      </c>
      <c r="P268">
        <v>0</v>
      </c>
      <c r="Q268">
        <v>0</v>
      </c>
    </row>
    <row r="269" spans="1:17" x14ac:dyDescent="0.25">
      <c r="A269" t="s">
        <v>16040</v>
      </c>
      <c r="B269" t="s">
        <v>74</v>
      </c>
      <c r="C269" t="s">
        <v>130</v>
      </c>
      <c r="D269" t="s">
        <v>14923</v>
      </c>
      <c r="E269" t="s">
        <v>66</v>
      </c>
      <c r="F269" t="s">
        <v>14922</v>
      </c>
      <c r="G269">
        <v>2</v>
      </c>
      <c r="H269">
        <v>0</v>
      </c>
      <c r="I269">
        <v>0</v>
      </c>
      <c r="J269">
        <v>0</v>
      </c>
      <c r="K269">
        <v>0</v>
      </c>
      <c r="L269">
        <v>0</v>
      </c>
      <c r="M269">
        <v>0</v>
      </c>
      <c r="N269">
        <v>0</v>
      </c>
      <c r="O269">
        <v>0</v>
      </c>
      <c r="P269">
        <v>0</v>
      </c>
      <c r="Q269">
        <v>0</v>
      </c>
    </row>
    <row r="270" spans="1:17" x14ac:dyDescent="0.25">
      <c r="A270" t="s">
        <v>16041</v>
      </c>
      <c r="B270" t="s">
        <v>74</v>
      </c>
      <c r="C270" t="s">
        <v>135</v>
      </c>
      <c r="D270" t="s">
        <v>14923</v>
      </c>
      <c r="E270" t="s">
        <v>66</v>
      </c>
      <c r="F270" t="s">
        <v>14922</v>
      </c>
      <c r="G270">
        <v>3</v>
      </c>
      <c r="H270">
        <v>0</v>
      </c>
      <c r="I270">
        <v>0</v>
      </c>
      <c r="J270">
        <v>0</v>
      </c>
      <c r="K270">
        <v>0</v>
      </c>
      <c r="L270">
        <v>0</v>
      </c>
      <c r="M270">
        <v>0</v>
      </c>
      <c r="N270">
        <v>0</v>
      </c>
      <c r="O270">
        <v>0</v>
      </c>
      <c r="P270">
        <v>0</v>
      </c>
      <c r="Q270">
        <v>0</v>
      </c>
    </row>
    <row r="271" spans="1:17" x14ac:dyDescent="0.25">
      <c r="A271" t="s">
        <v>16042</v>
      </c>
      <c r="B271" t="s">
        <v>74</v>
      </c>
      <c r="C271" t="s">
        <v>136</v>
      </c>
      <c r="D271" t="s">
        <v>14923</v>
      </c>
      <c r="E271" t="s">
        <v>66</v>
      </c>
      <c r="F271" t="s">
        <v>14922</v>
      </c>
      <c r="G271">
        <v>1</v>
      </c>
      <c r="H271">
        <v>0</v>
      </c>
      <c r="I271">
        <v>0</v>
      </c>
      <c r="J271">
        <v>0</v>
      </c>
      <c r="K271">
        <v>0</v>
      </c>
      <c r="L271">
        <v>0</v>
      </c>
      <c r="M271">
        <v>0</v>
      </c>
      <c r="N271">
        <v>0</v>
      </c>
      <c r="O271">
        <v>0</v>
      </c>
      <c r="P271">
        <v>0</v>
      </c>
      <c r="Q271">
        <v>0</v>
      </c>
    </row>
    <row r="272" spans="1:17" x14ac:dyDescent="0.25">
      <c r="A272" t="s">
        <v>16043</v>
      </c>
      <c r="B272" t="s">
        <v>74</v>
      </c>
      <c r="C272" t="s">
        <v>137</v>
      </c>
      <c r="D272" t="s">
        <v>14923</v>
      </c>
      <c r="E272" t="s">
        <v>66</v>
      </c>
      <c r="F272" t="s">
        <v>14922</v>
      </c>
      <c r="G272">
        <v>2</v>
      </c>
      <c r="H272">
        <v>0</v>
      </c>
      <c r="I272">
        <v>0</v>
      </c>
      <c r="J272">
        <v>0</v>
      </c>
      <c r="K272">
        <v>0</v>
      </c>
      <c r="L272">
        <v>0</v>
      </c>
      <c r="M272">
        <v>0</v>
      </c>
      <c r="N272">
        <v>0</v>
      </c>
      <c r="O272">
        <v>0</v>
      </c>
      <c r="P272">
        <v>0</v>
      </c>
      <c r="Q272">
        <v>0</v>
      </c>
    </row>
    <row r="273" spans="1:17" x14ac:dyDescent="0.25">
      <c r="A273" t="s">
        <v>16044</v>
      </c>
      <c r="B273" t="s">
        <v>74</v>
      </c>
      <c r="C273" t="s">
        <v>138</v>
      </c>
      <c r="D273" t="s">
        <v>14923</v>
      </c>
      <c r="E273" t="s">
        <v>66</v>
      </c>
      <c r="F273" t="s">
        <v>14922</v>
      </c>
      <c r="G273">
        <v>5</v>
      </c>
      <c r="H273">
        <v>0</v>
      </c>
      <c r="I273">
        <v>0</v>
      </c>
      <c r="J273">
        <v>0</v>
      </c>
      <c r="K273">
        <v>0</v>
      </c>
      <c r="L273">
        <v>0</v>
      </c>
      <c r="M273">
        <v>0</v>
      </c>
      <c r="N273">
        <v>0</v>
      </c>
      <c r="O273">
        <v>0</v>
      </c>
      <c r="P273">
        <v>0</v>
      </c>
      <c r="Q273">
        <v>0</v>
      </c>
    </row>
    <row r="274" spans="1:17" x14ac:dyDescent="0.25">
      <c r="A274" t="s">
        <v>16045</v>
      </c>
      <c r="B274" t="s">
        <v>74</v>
      </c>
      <c r="C274" t="s">
        <v>139</v>
      </c>
      <c r="D274" t="s">
        <v>14923</v>
      </c>
      <c r="E274" t="s">
        <v>66</v>
      </c>
      <c r="F274" t="s">
        <v>14922</v>
      </c>
      <c r="G274">
        <v>1</v>
      </c>
      <c r="H274">
        <v>0</v>
      </c>
      <c r="I274">
        <v>0</v>
      </c>
      <c r="J274">
        <v>0</v>
      </c>
      <c r="K274">
        <v>0</v>
      </c>
      <c r="L274">
        <v>0</v>
      </c>
      <c r="M274">
        <v>0</v>
      </c>
      <c r="N274">
        <v>0</v>
      </c>
      <c r="O274">
        <v>0</v>
      </c>
      <c r="P274">
        <v>0</v>
      </c>
      <c r="Q274">
        <v>0</v>
      </c>
    </row>
    <row r="275" spans="1:17" x14ac:dyDescent="0.25">
      <c r="A275" t="s">
        <v>16046</v>
      </c>
      <c r="B275" t="s">
        <v>74</v>
      </c>
      <c r="C275" t="s">
        <v>143</v>
      </c>
      <c r="D275" t="s">
        <v>14923</v>
      </c>
      <c r="E275" t="s">
        <v>66</v>
      </c>
      <c r="F275" t="s">
        <v>14922</v>
      </c>
      <c r="G275">
        <v>1</v>
      </c>
      <c r="H275">
        <v>0</v>
      </c>
      <c r="I275">
        <v>0</v>
      </c>
      <c r="J275">
        <v>0</v>
      </c>
      <c r="K275">
        <v>0</v>
      </c>
      <c r="L275">
        <v>0</v>
      </c>
      <c r="M275">
        <v>0</v>
      </c>
      <c r="N275">
        <v>0</v>
      </c>
      <c r="O275">
        <v>0</v>
      </c>
      <c r="P275">
        <v>0</v>
      </c>
      <c r="Q275">
        <v>0</v>
      </c>
    </row>
    <row r="276" spans="1:17" x14ac:dyDescent="0.25">
      <c r="A276" t="s">
        <v>16047</v>
      </c>
      <c r="B276" t="s">
        <v>74</v>
      </c>
      <c r="C276" t="s">
        <v>144</v>
      </c>
      <c r="D276" t="s">
        <v>14923</v>
      </c>
      <c r="E276" t="s">
        <v>66</v>
      </c>
      <c r="F276" t="s">
        <v>14922</v>
      </c>
      <c r="G276">
        <v>1</v>
      </c>
      <c r="H276">
        <v>0</v>
      </c>
      <c r="I276">
        <v>0</v>
      </c>
      <c r="J276">
        <v>0</v>
      </c>
      <c r="K276">
        <v>0</v>
      </c>
      <c r="L276">
        <v>0</v>
      </c>
      <c r="M276">
        <v>0</v>
      </c>
      <c r="N276">
        <v>0</v>
      </c>
      <c r="O276">
        <v>0</v>
      </c>
      <c r="P276">
        <v>0</v>
      </c>
      <c r="Q276">
        <v>0</v>
      </c>
    </row>
    <row r="277" spans="1:17" x14ac:dyDescent="0.25">
      <c r="A277" t="s">
        <v>16048</v>
      </c>
      <c r="B277" t="s">
        <v>74</v>
      </c>
      <c r="C277" t="s">
        <v>146</v>
      </c>
      <c r="D277" t="s">
        <v>14923</v>
      </c>
      <c r="E277" t="s">
        <v>66</v>
      </c>
      <c r="F277" t="s">
        <v>14922</v>
      </c>
      <c r="G277">
        <v>5</v>
      </c>
      <c r="H277">
        <v>0</v>
      </c>
      <c r="I277">
        <v>0</v>
      </c>
      <c r="J277">
        <v>0</v>
      </c>
      <c r="K277">
        <v>0</v>
      </c>
      <c r="L277">
        <v>0</v>
      </c>
      <c r="M277">
        <v>0</v>
      </c>
      <c r="N277">
        <v>0</v>
      </c>
      <c r="O277">
        <v>0</v>
      </c>
      <c r="P277">
        <v>0</v>
      </c>
      <c r="Q277">
        <v>0</v>
      </c>
    </row>
    <row r="278" spans="1:17" x14ac:dyDescent="0.25">
      <c r="A278" t="s">
        <v>16049</v>
      </c>
      <c r="B278" t="s">
        <v>74</v>
      </c>
      <c r="C278" t="s">
        <v>148</v>
      </c>
      <c r="D278" t="s">
        <v>14923</v>
      </c>
      <c r="E278" t="s">
        <v>66</v>
      </c>
      <c r="F278" t="s">
        <v>14922</v>
      </c>
      <c r="G278">
        <v>1</v>
      </c>
      <c r="H278">
        <v>0</v>
      </c>
      <c r="I278">
        <v>0</v>
      </c>
      <c r="J278">
        <v>0</v>
      </c>
      <c r="K278">
        <v>0</v>
      </c>
      <c r="L278">
        <v>0</v>
      </c>
      <c r="M278">
        <v>0</v>
      </c>
      <c r="N278">
        <v>0</v>
      </c>
      <c r="O278">
        <v>0</v>
      </c>
      <c r="P278">
        <v>0</v>
      </c>
      <c r="Q278">
        <v>0</v>
      </c>
    </row>
    <row r="279" spans="1:17" x14ac:dyDescent="0.25">
      <c r="A279" t="s">
        <v>16050</v>
      </c>
      <c r="B279" t="s">
        <v>74</v>
      </c>
      <c r="C279" t="s">
        <v>150</v>
      </c>
      <c r="D279" t="s">
        <v>14923</v>
      </c>
      <c r="E279" t="s">
        <v>66</v>
      </c>
      <c r="F279" t="s">
        <v>14922</v>
      </c>
      <c r="G279">
        <v>1</v>
      </c>
      <c r="H279">
        <v>0</v>
      </c>
      <c r="I279">
        <v>0</v>
      </c>
      <c r="J279">
        <v>0</v>
      </c>
      <c r="K279">
        <v>0</v>
      </c>
      <c r="L279">
        <v>0</v>
      </c>
      <c r="M279">
        <v>0</v>
      </c>
      <c r="N279">
        <v>0</v>
      </c>
      <c r="O279">
        <v>0</v>
      </c>
      <c r="P279">
        <v>0</v>
      </c>
      <c r="Q279">
        <v>0</v>
      </c>
    </row>
    <row r="280" spans="1:17" x14ac:dyDescent="0.25">
      <c r="A280" t="s">
        <v>16051</v>
      </c>
      <c r="B280" t="s">
        <v>74</v>
      </c>
      <c r="C280" t="s">
        <v>153</v>
      </c>
      <c r="D280" t="s">
        <v>14923</v>
      </c>
      <c r="E280" t="s">
        <v>66</v>
      </c>
      <c r="F280" t="s">
        <v>14922</v>
      </c>
      <c r="G280">
        <v>1</v>
      </c>
      <c r="H280">
        <v>0</v>
      </c>
      <c r="I280">
        <v>0</v>
      </c>
      <c r="J280">
        <v>0</v>
      </c>
      <c r="K280">
        <v>0</v>
      </c>
      <c r="L280">
        <v>0</v>
      </c>
      <c r="M280">
        <v>0</v>
      </c>
      <c r="N280">
        <v>0</v>
      </c>
      <c r="O280">
        <v>0</v>
      </c>
      <c r="P280">
        <v>0</v>
      </c>
      <c r="Q280">
        <v>0</v>
      </c>
    </row>
    <row r="281" spans="1:17" x14ac:dyDescent="0.25">
      <c r="A281" t="s">
        <v>16052</v>
      </c>
      <c r="B281" t="s">
        <v>74</v>
      </c>
      <c r="C281" t="s">
        <v>156</v>
      </c>
      <c r="D281" t="s">
        <v>14923</v>
      </c>
      <c r="E281" t="s">
        <v>66</v>
      </c>
      <c r="F281" t="s">
        <v>14922</v>
      </c>
      <c r="G281">
        <v>1</v>
      </c>
      <c r="H281">
        <v>0</v>
      </c>
      <c r="I281">
        <v>0</v>
      </c>
      <c r="J281">
        <v>0</v>
      </c>
      <c r="K281">
        <v>0</v>
      </c>
      <c r="L281">
        <v>0</v>
      </c>
      <c r="M281">
        <v>0</v>
      </c>
      <c r="N281">
        <v>0</v>
      </c>
      <c r="O281">
        <v>0</v>
      </c>
      <c r="P281">
        <v>0</v>
      </c>
      <c r="Q281">
        <v>0</v>
      </c>
    </row>
    <row r="282" spans="1:17" x14ac:dyDescent="0.25">
      <c r="A282" t="s">
        <v>16053</v>
      </c>
      <c r="B282" t="s">
        <v>74</v>
      </c>
      <c r="C282" t="s">
        <v>158</v>
      </c>
      <c r="D282" t="s">
        <v>14923</v>
      </c>
      <c r="E282" t="s">
        <v>66</v>
      </c>
      <c r="F282" t="s">
        <v>14922</v>
      </c>
      <c r="G282">
        <v>2</v>
      </c>
      <c r="H282">
        <v>0</v>
      </c>
      <c r="I282">
        <v>0</v>
      </c>
      <c r="J282">
        <v>0</v>
      </c>
      <c r="K282">
        <v>0</v>
      </c>
      <c r="L282">
        <v>0</v>
      </c>
      <c r="M282">
        <v>0</v>
      </c>
      <c r="N282">
        <v>0</v>
      </c>
      <c r="O282">
        <v>0</v>
      </c>
      <c r="P282">
        <v>0</v>
      </c>
      <c r="Q282">
        <v>0</v>
      </c>
    </row>
    <row r="283" spans="1:17" x14ac:dyDescent="0.25">
      <c r="A283" t="s">
        <v>16054</v>
      </c>
      <c r="B283" t="s">
        <v>74</v>
      </c>
      <c r="C283" t="s">
        <v>159</v>
      </c>
      <c r="D283" t="s">
        <v>14923</v>
      </c>
      <c r="E283" t="s">
        <v>66</v>
      </c>
      <c r="F283" t="s">
        <v>14922</v>
      </c>
      <c r="G283">
        <v>1</v>
      </c>
      <c r="H283">
        <v>0</v>
      </c>
      <c r="I283">
        <v>0</v>
      </c>
      <c r="J283">
        <v>0</v>
      </c>
      <c r="K283">
        <v>0</v>
      </c>
      <c r="L283">
        <v>0</v>
      </c>
      <c r="M283">
        <v>0</v>
      </c>
      <c r="N283">
        <v>0</v>
      </c>
      <c r="O283">
        <v>0</v>
      </c>
      <c r="P283">
        <v>0</v>
      </c>
      <c r="Q283">
        <v>0</v>
      </c>
    </row>
    <row r="284" spans="1:17" x14ac:dyDescent="0.25">
      <c r="A284" t="s">
        <v>16055</v>
      </c>
      <c r="B284" t="s">
        <v>74</v>
      </c>
      <c r="C284" t="s">
        <v>160</v>
      </c>
      <c r="D284" t="s">
        <v>14923</v>
      </c>
      <c r="E284" t="s">
        <v>66</v>
      </c>
      <c r="F284" t="s">
        <v>14922</v>
      </c>
      <c r="G284">
        <v>1</v>
      </c>
      <c r="H284">
        <v>0</v>
      </c>
      <c r="I284">
        <v>0</v>
      </c>
      <c r="J284">
        <v>0</v>
      </c>
      <c r="K284">
        <v>0</v>
      </c>
      <c r="L284">
        <v>0</v>
      </c>
      <c r="M284">
        <v>0</v>
      </c>
      <c r="N284">
        <v>0</v>
      </c>
      <c r="O284">
        <v>0</v>
      </c>
      <c r="P284">
        <v>0</v>
      </c>
      <c r="Q284">
        <v>0</v>
      </c>
    </row>
    <row r="285" spans="1:17" x14ac:dyDescent="0.25">
      <c r="A285" t="s">
        <v>16056</v>
      </c>
      <c r="B285" t="s">
        <v>74</v>
      </c>
      <c r="C285" t="s">
        <v>161</v>
      </c>
      <c r="D285" t="s">
        <v>14923</v>
      </c>
      <c r="E285" t="s">
        <v>66</v>
      </c>
      <c r="F285" t="s">
        <v>14922</v>
      </c>
      <c r="G285">
        <v>1</v>
      </c>
      <c r="H285">
        <v>0</v>
      </c>
      <c r="I285">
        <v>0</v>
      </c>
      <c r="J285">
        <v>0</v>
      </c>
      <c r="K285">
        <v>0</v>
      </c>
      <c r="L285">
        <v>0</v>
      </c>
      <c r="M285">
        <v>0</v>
      </c>
      <c r="N285">
        <v>0</v>
      </c>
      <c r="O285">
        <v>0</v>
      </c>
      <c r="P285">
        <v>0</v>
      </c>
      <c r="Q285">
        <v>0</v>
      </c>
    </row>
    <row r="286" spans="1:17" x14ac:dyDescent="0.25">
      <c r="A286" t="s">
        <v>16057</v>
      </c>
      <c r="B286" t="s">
        <v>74</v>
      </c>
      <c r="C286" t="s">
        <v>163</v>
      </c>
      <c r="D286" t="s">
        <v>14923</v>
      </c>
      <c r="E286" t="s">
        <v>66</v>
      </c>
      <c r="F286" t="s">
        <v>14922</v>
      </c>
      <c r="G286">
        <v>3</v>
      </c>
      <c r="H286">
        <v>0</v>
      </c>
      <c r="I286">
        <v>0</v>
      </c>
      <c r="J286">
        <v>0</v>
      </c>
      <c r="K286">
        <v>0</v>
      </c>
      <c r="L286">
        <v>0</v>
      </c>
      <c r="M286">
        <v>0</v>
      </c>
      <c r="N286">
        <v>0</v>
      </c>
      <c r="O286">
        <v>0</v>
      </c>
      <c r="P286">
        <v>0</v>
      </c>
      <c r="Q286">
        <v>0</v>
      </c>
    </row>
    <row r="287" spans="1:17" x14ac:dyDescent="0.25">
      <c r="A287" t="s">
        <v>16058</v>
      </c>
      <c r="B287" t="s">
        <v>74</v>
      </c>
      <c r="C287" t="s">
        <v>165</v>
      </c>
      <c r="D287" t="s">
        <v>14923</v>
      </c>
      <c r="E287" t="s">
        <v>66</v>
      </c>
      <c r="F287" t="s">
        <v>14922</v>
      </c>
      <c r="G287">
        <v>1</v>
      </c>
      <c r="H287">
        <v>0</v>
      </c>
      <c r="I287">
        <v>0</v>
      </c>
      <c r="J287">
        <v>0</v>
      </c>
      <c r="K287">
        <v>0</v>
      </c>
      <c r="L287">
        <v>0</v>
      </c>
      <c r="M287">
        <v>0</v>
      </c>
      <c r="N287">
        <v>0</v>
      </c>
      <c r="O287">
        <v>0</v>
      </c>
      <c r="P287">
        <v>0</v>
      </c>
      <c r="Q287">
        <v>0</v>
      </c>
    </row>
    <row r="288" spans="1:17" x14ac:dyDescent="0.25">
      <c r="A288" t="s">
        <v>16059</v>
      </c>
      <c r="B288" t="s">
        <v>74</v>
      </c>
      <c r="C288" t="s">
        <v>166</v>
      </c>
      <c r="D288" t="s">
        <v>14923</v>
      </c>
      <c r="E288" t="s">
        <v>66</v>
      </c>
      <c r="F288" t="s">
        <v>14922</v>
      </c>
      <c r="G288">
        <v>1</v>
      </c>
      <c r="H288">
        <v>0</v>
      </c>
      <c r="I288">
        <v>0</v>
      </c>
      <c r="J288">
        <v>0</v>
      </c>
      <c r="K288">
        <v>0</v>
      </c>
      <c r="L288">
        <v>0</v>
      </c>
      <c r="M288">
        <v>0</v>
      </c>
      <c r="N288">
        <v>0</v>
      </c>
      <c r="O288">
        <v>0</v>
      </c>
      <c r="P288">
        <v>0</v>
      </c>
      <c r="Q288">
        <v>0</v>
      </c>
    </row>
    <row r="289" spans="1:17" x14ac:dyDescent="0.25">
      <c r="A289" t="s">
        <v>16060</v>
      </c>
      <c r="B289" t="s">
        <v>74</v>
      </c>
      <c r="C289" t="s">
        <v>169</v>
      </c>
      <c r="D289" t="s">
        <v>14923</v>
      </c>
      <c r="E289" t="s">
        <v>66</v>
      </c>
      <c r="F289" t="s">
        <v>14922</v>
      </c>
      <c r="G289">
        <v>4</v>
      </c>
      <c r="H289">
        <v>0</v>
      </c>
      <c r="I289">
        <v>0</v>
      </c>
      <c r="J289">
        <v>0</v>
      </c>
      <c r="K289">
        <v>0</v>
      </c>
      <c r="L289">
        <v>0</v>
      </c>
      <c r="M289">
        <v>0</v>
      </c>
      <c r="N289">
        <v>0</v>
      </c>
      <c r="O289">
        <v>0</v>
      </c>
      <c r="P289">
        <v>0</v>
      </c>
      <c r="Q289">
        <v>0</v>
      </c>
    </row>
    <row r="290" spans="1:17" x14ac:dyDescent="0.25">
      <c r="A290" t="s">
        <v>16061</v>
      </c>
      <c r="B290" t="s">
        <v>74</v>
      </c>
      <c r="C290" t="s">
        <v>170</v>
      </c>
      <c r="D290" t="s">
        <v>14923</v>
      </c>
      <c r="E290" t="s">
        <v>66</v>
      </c>
      <c r="F290" t="s">
        <v>14922</v>
      </c>
      <c r="G290">
        <v>6</v>
      </c>
      <c r="H290">
        <v>0</v>
      </c>
      <c r="I290">
        <v>0</v>
      </c>
      <c r="J290">
        <v>0</v>
      </c>
      <c r="K290">
        <v>0</v>
      </c>
      <c r="L290">
        <v>0</v>
      </c>
      <c r="M290">
        <v>0</v>
      </c>
      <c r="N290">
        <v>0</v>
      </c>
      <c r="O290">
        <v>0</v>
      </c>
      <c r="P290">
        <v>0</v>
      </c>
      <c r="Q290">
        <v>0</v>
      </c>
    </row>
    <row r="291" spans="1:17" x14ac:dyDescent="0.25">
      <c r="A291" t="s">
        <v>16062</v>
      </c>
      <c r="B291" t="s">
        <v>74</v>
      </c>
      <c r="C291" t="s">
        <v>171</v>
      </c>
      <c r="D291" t="s">
        <v>14923</v>
      </c>
      <c r="E291" t="s">
        <v>66</v>
      </c>
      <c r="F291" t="s">
        <v>14922</v>
      </c>
      <c r="G291">
        <v>2</v>
      </c>
      <c r="H291">
        <v>0</v>
      </c>
      <c r="I291">
        <v>0</v>
      </c>
      <c r="J291">
        <v>0</v>
      </c>
      <c r="K291">
        <v>0</v>
      </c>
      <c r="L291">
        <v>0</v>
      </c>
      <c r="M291">
        <v>0</v>
      </c>
      <c r="N291">
        <v>0</v>
      </c>
      <c r="O291">
        <v>0</v>
      </c>
      <c r="P291">
        <v>0</v>
      </c>
      <c r="Q291">
        <v>0</v>
      </c>
    </row>
    <row r="292" spans="1:17" x14ac:dyDescent="0.25">
      <c r="A292" t="s">
        <v>16063</v>
      </c>
      <c r="B292" t="s">
        <v>74</v>
      </c>
      <c r="C292" t="s">
        <v>173</v>
      </c>
      <c r="D292" t="s">
        <v>14923</v>
      </c>
      <c r="E292" t="s">
        <v>66</v>
      </c>
      <c r="F292" t="s">
        <v>14922</v>
      </c>
      <c r="G292">
        <v>1</v>
      </c>
      <c r="H292">
        <v>0</v>
      </c>
      <c r="I292">
        <v>0</v>
      </c>
      <c r="J292">
        <v>0</v>
      </c>
      <c r="K292">
        <v>0</v>
      </c>
      <c r="L292">
        <v>0</v>
      </c>
      <c r="M292">
        <v>0</v>
      </c>
      <c r="N292">
        <v>0</v>
      </c>
      <c r="O292">
        <v>0</v>
      </c>
      <c r="P292">
        <v>0</v>
      </c>
      <c r="Q292">
        <v>0</v>
      </c>
    </row>
    <row r="293" spans="1:17" x14ac:dyDescent="0.25">
      <c r="A293" t="s">
        <v>16064</v>
      </c>
      <c r="B293" t="s">
        <v>74</v>
      </c>
      <c r="C293" t="s">
        <v>174</v>
      </c>
      <c r="D293" t="s">
        <v>14923</v>
      </c>
      <c r="E293" t="s">
        <v>66</v>
      </c>
      <c r="F293" t="s">
        <v>14922</v>
      </c>
      <c r="G293">
        <v>1</v>
      </c>
      <c r="H293">
        <v>0</v>
      </c>
      <c r="I293">
        <v>0</v>
      </c>
      <c r="J293">
        <v>0</v>
      </c>
      <c r="K293">
        <v>0</v>
      </c>
      <c r="L293">
        <v>0</v>
      </c>
      <c r="M293">
        <v>0</v>
      </c>
      <c r="N293">
        <v>0</v>
      </c>
      <c r="O293">
        <v>0</v>
      </c>
      <c r="P293">
        <v>0</v>
      </c>
      <c r="Q293">
        <v>0</v>
      </c>
    </row>
    <row r="294" spans="1:17" x14ac:dyDescent="0.25">
      <c r="A294" t="s">
        <v>16065</v>
      </c>
      <c r="B294" t="s">
        <v>74</v>
      </c>
      <c r="C294" t="s">
        <v>175</v>
      </c>
      <c r="D294" t="s">
        <v>14923</v>
      </c>
      <c r="E294" t="s">
        <v>66</v>
      </c>
      <c r="F294" t="s">
        <v>14922</v>
      </c>
      <c r="G294">
        <v>3</v>
      </c>
      <c r="H294">
        <v>0</v>
      </c>
      <c r="I294">
        <v>0</v>
      </c>
      <c r="J294">
        <v>0</v>
      </c>
      <c r="K294">
        <v>0</v>
      </c>
      <c r="L294">
        <v>0</v>
      </c>
      <c r="M294">
        <v>0</v>
      </c>
      <c r="N294">
        <v>0</v>
      </c>
      <c r="O294">
        <v>0</v>
      </c>
      <c r="P294">
        <v>0</v>
      </c>
      <c r="Q294">
        <v>0</v>
      </c>
    </row>
    <row r="295" spans="1:17" x14ac:dyDescent="0.25">
      <c r="A295" t="s">
        <v>16066</v>
      </c>
      <c r="B295" t="s">
        <v>74</v>
      </c>
      <c r="C295" t="s">
        <v>177</v>
      </c>
      <c r="D295" t="s">
        <v>14923</v>
      </c>
      <c r="E295" t="s">
        <v>66</v>
      </c>
      <c r="F295" t="s">
        <v>14922</v>
      </c>
      <c r="G295">
        <v>1</v>
      </c>
      <c r="H295">
        <v>0</v>
      </c>
      <c r="I295">
        <v>0</v>
      </c>
      <c r="J295">
        <v>0</v>
      </c>
      <c r="K295">
        <v>0</v>
      </c>
      <c r="L295">
        <v>0</v>
      </c>
      <c r="M295">
        <v>0</v>
      </c>
      <c r="N295">
        <v>0</v>
      </c>
      <c r="O295">
        <v>0</v>
      </c>
      <c r="P295">
        <v>0</v>
      </c>
      <c r="Q295">
        <v>0</v>
      </c>
    </row>
    <row r="296" spans="1:17" x14ac:dyDescent="0.25">
      <c r="A296" t="s">
        <v>16067</v>
      </c>
      <c r="B296" t="s">
        <v>74</v>
      </c>
      <c r="C296" t="s">
        <v>178</v>
      </c>
      <c r="D296" t="s">
        <v>14923</v>
      </c>
      <c r="E296" t="s">
        <v>66</v>
      </c>
      <c r="F296" t="s">
        <v>14922</v>
      </c>
      <c r="G296">
        <v>1</v>
      </c>
      <c r="H296">
        <v>0</v>
      </c>
      <c r="I296">
        <v>0</v>
      </c>
      <c r="J296">
        <v>0</v>
      </c>
      <c r="K296">
        <v>0</v>
      </c>
      <c r="L296">
        <v>0</v>
      </c>
      <c r="M296">
        <v>0</v>
      </c>
      <c r="N296">
        <v>0</v>
      </c>
      <c r="O296">
        <v>0</v>
      </c>
      <c r="P296">
        <v>0</v>
      </c>
      <c r="Q296">
        <v>0</v>
      </c>
    </row>
    <row r="297" spans="1:17" x14ac:dyDescent="0.25">
      <c r="A297" t="s">
        <v>16068</v>
      </c>
      <c r="B297" t="s">
        <v>74</v>
      </c>
      <c r="C297" t="s">
        <v>179</v>
      </c>
      <c r="D297" t="s">
        <v>14923</v>
      </c>
      <c r="E297" t="s">
        <v>66</v>
      </c>
      <c r="F297" t="s">
        <v>14922</v>
      </c>
      <c r="G297">
        <v>1</v>
      </c>
      <c r="H297">
        <v>0</v>
      </c>
      <c r="I297">
        <v>0</v>
      </c>
      <c r="J297">
        <v>0</v>
      </c>
      <c r="K297">
        <v>0</v>
      </c>
      <c r="L297">
        <v>0</v>
      </c>
      <c r="M297">
        <v>0</v>
      </c>
      <c r="N297">
        <v>0</v>
      </c>
      <c r="O297">
        <v>0</v>
      </c>
      <c r="P297">
        <v>0</v>
      </c>
      <c r="Q297">
        <v>0</v>
      </c>
    </row>
    <row r="298" spans="1:17" x14ac:dyDescent="0.25">
      <c r="A298" t="s">
        <v>16069</v>
      </c>
      <c r="B298" t="s">
        <v>74</v>
      </c>
      <c r="C298" t="s">
        <v>180</v>
      </c>
      <c r="D298" t="s">
        <v>14923</v>
      </c>
      <c r="E298" t="s">
        <v>66</v>
      </c>
      <c r="F298" t="s">
        <v>14922</v>
      </c>
      <c r="G298">
        <v>1</v>
      </c>
      <c r="H298">
        <v>0</v>
      </c>
      <c r="I298">
        <v>0</v>
      </c>
      <c r="J298">
        <v>0</v>
      </c>
      <c r="K298">
        <v>0</v>
      </c>
      <c r="L298">
        <v>0</v>
      </c>
      <c r="M298">
        <v>0</v>
      </c>
      <c r="N298">
        <v>0</v>
      </c>
      <c r="O298">
        <v>0</v>
      </c>
      <c r="P298">
        <v>0</v>
      </c>
      <c r="Q298">
        <v>0</v>
      </c>
    </row>
    <row r="299" spans="1:17" x14ac:dyDescent="0.25">
      <c r="A299" t="s">
        <v>16070</v>
      </c>
      <c r="B299" t="s">
        <v>74</v>
      </c>
      <c r="C299" t="s">
        <v>182</v>
      </c>
      <c r="D299" t="s">
        <v>14923</v>
      </c>
      <c r="E299" t="s">
        <v>66</v>
      </c>
      <c r="F299" t="s">
        <v>14922</v>
      </c>
      <c r="G299">
        <v>3</v>
      </c>
      <c r="H299">
        <v>0</v>
      </c>
      <c r="I299">
        <v>0</v>
      </c>
      <c r="J299">
        <v>0</v>
      </c>
      <c r="K299">
        <v>0</v>
      </c>
      <c r="L299">
        <v>0</v>
      </c>
      <c r="M299">
        <v>0</v>
      </c>
      <c r="N299">
        <v>0</v>
      </c>
      <c r="O299">
        <v>0</v>
      </c>
      <c r="P299">
        <v>0</v>
      </c>
      <c r="Q299">
        <v>0</v>
      </c>
    </row>
    <row r="300" spans="1:17" x14ac:dyDescent="0.25">
      <c r="A300" t="s">
        <v>16071</v>
      </c>
      <c r="B300" t="s">
        <v>74</v>
      </c>
      <c r="C300" t="s">
        <v>184</v>
      </c>
      <c r="D300" t="s">
        <v>14923</v>
      </c>
      <c r="E300" t="s">
        <v>66</v>
      </c>
      <c r="F300" t="s">
        <v>14922</v>
      </c>
      <c r="G300">
        <v>1</v>
      </c>
      <c r="H300">
        <v>0</v>
      </c>
      <c r="I300">
        <v>0</v>
      </c>
      <c r="J300">
        <v>0</v>
      </c>
      <c r="K300">
        <v>0</v>
      </c>
      <c r="L300">
        <v>0</v>
      </c>
      <c r="M300">
        <v>0</v>
      </c>
      <c r="N300">
        <v>0</v>
      </c>
      <c r="O300">
        <v>0</v>
      </c>
      <c r="P300">
        <v>0</v>
      </c>
      <c r="Q300">
        <v>0</v>
      </c>
    </row>
    <row r="301" spans="1:17" x14ac:dyDescent="0.25">
      <c r="A301" t="s">
        <v>16072</v>
      </c>
      <c r="B301" t="s">
        <v>74</v>
      </c>
      <c r="C301" t="s">
        <v>185</v>
      </c>
      <c r="D301" t="s">
        <v>14923</v>
      </c>
      <c r="E301" t="s">
        <v>66</v>
      </c>
      <c r="F301" t="s">
        <v>14922</v>
      </c>
      <c r="G301">
        <v>2</v>
      </c>
      <c r="H301">
        <v>0</v>
      </c>
      <c r="I301">
        <v>0</v>
      </c>
      <c r="J301">
        <v>0</v>
      </c>
      <c r="K301">
        <v>0</v>
      </c>
      <c r="L301">
        <v>0</v>
      </c>
      <c r="M301">
        <v>0</v>
      </c>
      <c r="N301">
        <v>0</v>
      </c>
      <c r="O301">
        <v>0</v>
      </c>
      <c r="P301">
        <v>0</v>
      </c>
      <c r="Q301">
        <v>0</v>
      </c>
    </row>
    <row r="302" spans="1:17" x14ac:dyDescent="0.25">
      <c r="A302" t="s">
        <v>16073</v>
      </c>
      <c r="B302" t="s">
        <v>74</v>
      </c>
      <c r="C302" t="s">
        <v>186</v>
      </c>
      <c r="D302" t="s">
        <v>14923</v>
      </c>
      <c r="E302" t="s">
        <v>66</v>
      </c>
      <c r="F302" t="s">
        <v>14922</v>
      </c>
      <c r="G302">
        <v>2</v>
      </c>
      <c r="H302">
        <v>0</v>
      </c>
      <c r="I302">
        <v>0</v>
      </c>
      <c r="J302">
        <v>0</v>
      </c>
      <c r="K302">
        <v>0</v>
      </c>
      <c r="L302">
        <v>0</v>
      </c>
      <c r="M302">
        <v>0</v>
      </c>
      <c r="N302">
        <v>0</v>
      </c>
      <c r="O302">
        <v>0</v>
      </c>
      <c r="P302">
        <v>0</v>
      </c>
      <c r="Q302">
        <v>0</v>
      </c>
    </row>
    <row r="303" spans="1:17" x14ac:dyDescent="0.25">
      <c r="A303" t="s">
        <v>16074</v>
      </c>
      <c r="B303" t="s">
        <v>74</v>
      </c>
      <c r="C303" t="s">
        <v>187</v>
      </c>
      <c r="D303" t="s">
        <v>14923</v>
      </c>
      <c r="E303" t="s">
        <v>66</v>
      </c>
      <c r="F303" t="s">
        <v>14922</v>
      </c>
      <c r="G303">
        <v>1</v>
      </c>
      <c r="H303">
        <v>0</v>
      </c>
      <c r="I303">
        <v>0</v>
      </c>
      <c r="J303">
        <v>0</v>
      </c>
      <c r="K303">
        <v>0</v>
      </c>
      <c r="L303">
        <v>0</v>
      </c>
      <c r="M303">
        <v>0</v>
      </c>
      <c r="N303">
        <v>0</v>
      </c>
      <c r="O303">
        <v>0</v>
      </c>
      <c r="P303">
        <v>0</v>
      </c>
      <c r="Q303">
        <v>0</v>
      </c>
    </row>
    <row r="304" spans="1:17" x14ac:dyDescent="0.25">
      <c r="A304" t="s">
        <v>16075</v>
      </c>
      <c r="B304" t="s">
        <v>74</v>
      </c>
      <c r="C304" t="s">
        <v>189</v>
      </c>
      <c r="D304" t="s">
        <v>14923</v>
      </c>
      <c r="E304" t="s">
        <v>66</v>
      </c>
      <c r="F304" t="s">
        <v>14922</v>
      </c>
      <c r="G304">
        <v>1</v>
      </c>
      <c r="H304">
        <v>0</v>
      </c>
      <c r="I304">
        <v>0</v>
      </c>
      <c r="J304">
        <v>0</v>
      </c>
      <c r="K304">
        <v>0</v>
      </c>
      <c r="L304">
        <v>0</v>
      </c>
      <c r="M304">
        <v>0</v>
      </c>
      <c r="N304">
        <v>0</v>
      </c>
      <c r="O304">
        <v>0</v>
      </c>
      <c r="P304">
        <v>0</v>
      </c>
      <c r="Q304">
        <v>0</v>
      </c>
    </row>
    <row r="305" spans="1:17" x14ac:dyDescent="0.25">
      <c r="A305" t="s">
        <v>16076</v>
      </c>
      <c r="B305" t="s">
        <v>74</v>
      </c>
      <c r="C305" t="s">
        <v>192</v>
      </c>
      <c r="D305" t="s">
        <v>14923</v>
      </c>
      <c r="E305" t="s">
        <v>66</v>
      </c>
      <c r="F305" t="s">
        <v>14922</v>
      </c>
      <c r="G305">
        <v>1</v>
      </c>
      <c r="H305">
        <v>0</v>
      </c>
      <c r="I305">
        <v>0</v>
      </c>
      <c r="J305">
        <v>0</v>
      </c>
      <c r="K305">
        <v>0</v>
      </c>
      <c r="L305">
        <v>0</v>
      </c>
      <c r="M305">
        <v>0</v>
      </c>
      <c r="N305">
        <v>0</v>
      </c>
      <c r="O305">
        <v>0</v>
      </c>
      <c r="P305">
        <v>0</v>
      </c>
      <c r="Q305">
        <v>0</v>
      </c>
    </row>
    <row r="306" spans="1:17" x14ac:dyDescent="0.25">
      <c r="A306" t="s">
        <v>16077</v>
      </c>
      <c r="B306" t="s">
        <v>74</v>
      </c>
      <c r="C306" t="s">
        <v>195</v>
      </c>
      <c r="D306" t="s">
        <v>14923</v>
      </c>
      <c r="E306" t="s">
        <v>66</v>
      </c>
      <c r="F306" t="s">
        <v>14922</v>
      </c>
      <c r="G306">
        <v>3</v>
      </c>
      <c r="H306">
        <v>0</v>
      </c>
      <c r="I306">
        <v>0</v>
      </c>
      <c r="J306">
        <v>0</v>
      </c>
      <c r="K306">
        <v>0</v>
      </c>
      <c r="L306">
        <v>0</v>
      </c>
      <c r="M306">
        <v>0</v>
      </c>
      <c r="N306">
        <v>0</v>
      </c>
      <c r="O306">
        <v>0</v>
      </c>
      <c r="P306">
        <v>0</v>
      </c>
      <c r="Q306">
        <v>0</v>
      </c>
    </row>
    <row r="307" spans="1:17" x14ac:dyDescent="0.25">
      <c r="A307" t="s">
        <v>16078</v>
      </c>
      <c r="B307" t="s">
        <v>74</v>
      </c>
      <c r="C307" t="s">
        <v>199</v>
      </c>
      <c r="D307" t="s">
        <v>14923</v>
      </c>
      <c r="E307" t="s">
        <v>66</v>
      </c>
      <c r="F307" t="s">
        <v>14922</v>
      </c>
      <c r="G307">
        <v>3</v>
      </c>
      <c r="H307">
        <v>0</v>
      </c>
      <c r="I307">
        <v>0</v>
      </c>
      <c r="J307">
        <v>0</v>
      </c>
      <c r="K307">
        <v>0</v>
      </c>
      <c r="L307">
        <v>0</v>
      </c>
      <c r="M307">
        <v>0</v>
      </c>
      <c r="N307">
        <v>0</v>
      </c>
      <c r="O307">
        <v>0</v>
      </c>
      <c r="P307">
        <v>0</v>
      </c>
      <c r="Q307">
        <v>0</v>
      </c>
    </row>
    <row r="308" spans="1:17" x14ac:dyDescent="0.25">
      <c r="A308" t="s">
        <v>16079</v>
      </c>
      <c r="B308" t="s">
        <v>74</v>
      </c>
      <c r="C308" t="s">
        <v>201</v>
      </c>
      <c r="D308" t="s">
        <v>14923</v>
      </c>
      <c r="E308" t="s">
        <v>66</v>
      </c>
      <c r="F308" t="s">
        <v>14922</v>
      </c>
      <c r="G308">
        <v>5</v>
      </c>
      <c r="H308">
        <v>0</v>
      </c>
      <c r="I308">
        <v>0</v>
      </c>
      <c r="J308">
        <v>0</v>
      </c>
      <c r="K308">
        <v>0</v>
      </c>
      <c r="L308">
        <v>0</v>
      </c>
      <c r="M308">
        <v>0</v>
      </c>
      <c r="N308">
        <v>0</v>
      </c>
      <c r="O308">
        <v>0</v>
      </c>
      <c r="P308">
        <v>0</v>
      </c>
      <c r="Q308">
        <v>0</v>
      </c>
    </row>
    <row r="309" spans="1:17" x14ac:dyDescent="0.25">
      <c r="A309" t="s">
        <v>16080</v>
      </c>
      <c r="B309" t="s">
        <v>74</v>
      </c>
      <c r="C309" t="s">
        <v>203</v>
      </c>
      <c r="D309" t="s">
        <v>14923</v>
      </c>
      <c r="E309" t="s">
        <v>66</v>
      </c>
      <c r="F309" t="s">
        <v>14922</v>
      </c>
      <c r="G309">
        <v>1</v>
      </c>
      <c r="H309">
        <v>0</v>
      </c>
      <c r="I309">
        <v>0</v>
      </c>
      <c r="J309">
        <v>0</v>
      </c>
      <c r="K309">
        <v>0</v>
      </c>
      <c r="L309">
        <v>0</v>
      </c>
      <c r="M309">
        <v>0</v>
      </c>
      <c r="N309">
        <v>0</v>
      </c>
      <c r="O309">
        <v>0</v>
      </c>
      <c r="P309">
        <v>0</v>
      </c>
      <c r="Q309">
        <v>0</v>
      </c>
    </row>
    <row r="310" spans="1:17" x14ac:dyDescent="0.25">
      <c r="A310" t="s">
        <v>16081</v>
      </c>
      <c r="B310" t="s">
        <v>74</v>
      </c>
      <c r="C310" t="s">
        <v>205</v>
      </c>
      <c r="D310" t="s">
        <v>14923</v>
      </c>
      <c r="E310" t="s">
        <v>66</v>
      </c>
      <c r="F310" t="s">
        <v>14922</v>
      </c>
      <c r="G310">
        <v>2</v>
      </c>
      <c r="H310">
        <v>0</v>
      </c>
      <c r="I310">
        <v>0</v>
      </c>
      <c r="J310">
        <v>0</v>
      </c>
      <c r="K310">
        <v>0</v>
      </c>
      <c r="L310">
        <v>0</v>
      </c>
      <c r="M310">
        <v>0</v>
      </c>
      <c r="N310">
        <v>0</v>
      </c>
      <c r="O310">
        <v>0</v>
      </c>
      <c r="P310">
        <v>0</v>
      </c>
      <c r="Q310">
        <v>0</v>
      </c>
    </row>
    <row r="311" spans="1:17" x14ac:dyDescent="0.25">
      <c r="A311" t="s">
        <v>16082</v>
      </c>
      <c r="B311" t="s">
        <v>74</v>
      </c>
      <c r="C311" t="s">
        <v>206</v>
      </c>
      <c r="D311" t="s">
        <v>14923</v>
      </c>
      <c r="E311" t="s">
        <v>66</v>
      </c>
      <c r="F311" t="s">
        <v>14922</v>
      </c>
      <c r="G311">
        <v>1</v>
      </c>
      <c r="H311">
        <v>0</v>
      </c>
      <c r="I311">
        <v>0</v>
      </c>
      <c r="J311">
        <v>0</v>
      </c>
      <c r="K311">
        <v>0</v>
      </c>
      <c r="L311">
        <v>0</v>
      </c>
      <c r="M311">
        <v>0</v>
      </c>
      <c r="N311">
        <v>0</v>
      </c>
      <c r="O311">
        <v>0</v>
      </c>
      <c r="P311">
        <v>0</v>
      </c>
      <c r="Q311">
        <v>0</v>
      </c>
    </row>
    <row r="312" spans="1:17" x14ac:dyDescent="0.25">
      <c r="A312" t="s">
        <v>16083</v>
      </c>
      <c r="B312" t="s">
        <v>74</v>
      </c>
      <c r="C312" t="s">
        <v>209</v>
      </c>
      <c r="D312" t="s">
        <v>14923</v>
      </c>
      <c r="E312" t="s">
        <v>66</v>
      </c>
      <c r="F312" t="s">
        <v>14922</v>
      </c>
      <c r="G312">
        <v>1</v>
      </c>
      <c r="H312">
        <v>0</v>
      </c>
      <c r="I312">
        <v>0</v>
      </c>
      <c r="J312">
        <v>0</v>
      </c>
      <c r="K312">
        <v>0</v>
      </c>
      <c r="L312">
        <v>0</v>
      </c>
      <c r="M312">
        <v>0</v>
      </c>
      <c r="N312">
        <v>0</v>
      </c>
      <c r="O312">
        <v>0</v>
      </c>
      <c r="P312">
        <v>0</v>
      </c>
      <c r="Q312">
        <v>0</v>
      </c>
    </row>
    <row r="313" spans="1:17" x14ac:dyDescent="0.25">
      <c r="A313" t="s">
        <v>16084</v>
      </c>
      <c r="B313" t="s">
        <v>74</v>
      </c>
      <c r="C313" t="s">
        <v>210</v>
      </c>
      <c r="D313" t="s">
        <v>14923</v>
      </c>
      <c r="E313" t="s">
        <v>66</v>
      </c>
      <c r="F313" t="s">
        <v>14922</v>
      </c>
      <c r="G313">
        <v>6</v>
      </c>
      <c r="H313">
        <v>0</v>
      </c>
      <c r="I313">
        <v>0</v>
      </c>
      <c r="J313">
        <v>0</v>
      </c>
      <c r="K313">
        <v>0</v>
      </c>
      <c r="L313">
        <v>0</v>
      </c>
      <c r="M313">
        <v>0</v>
      </c>
      <c r="N313">
        <v>0</v>
      </c>
      <c r="O313">
        <v>0</v>
      </c>
      <c r="P313">
        <v>0</v>
      </c>
      <c r="Q313">
        <v>0</v>
      </c>
    </row>
    <row r="314" spans="1:17" x14ac:dyDescent="0.25">
      <c r="A314" t="s">
        <v>16085</v>
      </c>
      <c r="B314" t="s">
        <v>74</v>
      </c>
      <c r="C314" t="s">
        <v>218</v>
      </c>
      <c r="D314" t="s">
        <v>14923</v>
      </c>
      <c r="E314" t="s">
        <v>66</v>
      </c>
      <c r="F314" t="s">
        <v>14922</v>
      </c>
      <c r="G314">
        <v>2</v>
      </c>
      <c r="H314">
        <v>0</v>
      </c>
      <c r="I314">
        <v>0</v>
      </c>
      <c r="J314">
        <v>0</v>
      </c>
      <c r="K314">
        <v>0</v>
      </c>
      <c r="L314">
        <v>0</v>
      </c>
      <c r="M314">
        <v>0</v>
      </c>
      <c r="N314">
        <v>0</v>
      </c>
      <c r="O314">
        <v>0</v>
      </c>
      <c r="P314">
        <v>0</v>
      </c>
      <c r="Q314">
        <v>0</v>
      </c>
    </row>
    <row r="315" spans="1:17" x14ac:dyDescent="0.25">
      <c r="A315" t="s">
        <v>16086</v>
      </c>
      <c r="B315" t="s">
        <v>74</v>
      </c>
      <c r="C315" t="s">
        <v>219</v>
      </c>
      <c r="D315" t="s">
        <v>14923</v>
      </c>
      <c r="E315" t="s">
        <v>66</v>
      </c>
      <c r="F315" t="s">
        <v>14922</v>
      </c>
      <c r="G315">
        <v>3</v>
      </c>
      <c r="H315">
        <v>0</v>
      </c>
      <c r="I315">
        <v>0</v>
      </c>
      <c r="J315">
        <v>0</v>
      </c>
      <c r="K315">
        <v>0</v>
      </c>
      <c r="L315">
        <v>0</v>
      </c>
      <c r="M315">
        <v>0</v>
      </c>
      <c r="N315">
        <v>0</v>
      </c>
      <c r="O315">
        <v>0</v>
      </c>
      <c r="P315">
        <v>0</v>
      </c>
      <c r="Q315">
        <v>0</v>
      </c>
    </row>
    <row r="316" spans="1:17" x14ac:dyDescent="0.25">
      <c r="A316" t="s">
        <v>16087</v>
      </c>
      <c r="B316" t="s">
        <v>74</v>
      </c>
      <c r="C316" t="s">
        <v>221</v>
      </c>
      <c r="D316" t="s">
        <v>14923</v>
      </c>
      <c r="E316" t="s">
        <v>66</v>
      </c>
      <c r="F316" t="s">
        <v>14922</v>
      </c>
      <c r="G316">
        <v>3</v>
      </c>
      <c r="H316">
        <v>0</v>
      </c>
      <c r="I316">
        <v>0</v>
      </c>
      <c r="J316">
        <v>0</v>
      </c>
      <c r="K316">
        <v>0</v>
      </c>
      <c r="L316">
        <v>0</v>
      </c>
      <c r="M316">
        <v>0</v>
      </c>
      <c r="N316">
        <v>0</v>
      </c>
      <c r="O316">
        <v>0</v>
      </c>
      <c r="P316">
        <v>0</v>
      </c>
      <c r="Q316">
        <v>0</v>
      </c>
    </row>
    <row r="317" spans="1:17" x14ac:dyDescent="0.25">
      <c r="A317" t="s">
        <v>16088</v>
      </c>
      <c r="B317" t="s">
        <v>74</v>
      </c>
      <c r="C317" t="s">
        <v>223</v>
      </c>
      <c r="D317" t="s">
        <v>14923</v>
      </c>
      <c r="E317" t="s">
        <v>66</v>
      </c>
      <c r="F317" t="s">
        <v>14922</v>
      </c>
      <c r="G317">
        <v>5</v>
      </c>
      <c r="H317">
        <v>0</v>
      </c>
      <c r="I317">
        <v>0</v>
      </c>
      <c r="J317">
        <v>0</v>
      </c>
      <c r="K317">
        <v>0</v>
      </c>
      <c r="L317">
        <v>0</v>
      </c>
      <c r="M317">
        <v>0</v>
      </c>
      <c r="N317">
        <v>0</v>
      </c>
      <c r="O317">
        <v>0</v>
      </c>
      <c r="P317">
        <v>0</v>
      </c>
      <c r="Q317">
        <v>0</v>
      </c>
    </row>
    <row r="318" spans="1:17" x14ac:dyDescent="0.25">
      <c r="A318" t="s">
        <v>16089</v>
      </c>
      <c r="B318" t="s">
        <v>74</v>
      </c>
      <c r="C318" t="s">
        <v>227</v>
      </c>
      <c r="D318" t="s">
        <v>14923</v>
      </c>
      <c r="E318" t="s">
        <v>66</v>
      </c>
      <c r="F318" t="s">
        <v>14922</v>
      </c>
      <c r="G318">
        <v>1</v>
      </c>
      <c r="H318">
        <v>0</v>
      </c>
      <c r="I318">
        <v>0</v>
      </c>
      <c r="J318">
        <v>0</v>
      </c>
      <c r="K318">
        <v>0</v>
      </c>
      <c r="L318">
        <v>0</v>
      </c>
      <c r="M318">
        <v>0</v>
      </c>
      <c r="N318">
        <v>0</v>
      </c>
      <c r="O318">
        <v>0</v>
      </c>
      <c r="P318">
        <v>0</v>
      </c>
      <c r="Q318">
        <v>0</v>
      </c>
    </row>
    <row r="319" spans="1:17" x14ac:dyDescent="0.25">
      <c r="A319" t="s">
        <v>16090</v>
      </c>
      <c r="B319" t="s">
        <v>74</v>
      </c>
      <c r="C319" t="s">
        <v>229</v>
      </c>
      <c r="D319" t="s">
        <v>14923</v>
      </c>
      <c r="E319" t="s">
        <v>66</v>
      </c>
      <c r="F319" t="s">
        <v>14922</v>
      </c>
      <c r="G319">
        <v>1</v>
      </c>
      <c r="H319">
        <v>0</v>
      </c>
      <c r="I319">
        <v>0</v>
      </c>
      <c r="J319">
        <v>0</v>
      </c>
      <c r="K319">
        <v>0</v>
      </c>
      <c r="L319">
        <v>0</v>
      </c>
      <c r="M319">
        <v>0</v>
      </c>
      <c r="N319">
        <v>0</v>
      </c>
      <c r="O319">
        <v>0</v>
      </c>
      <c r="P319">
        <v>0</v>
      </c>
      <c r="Q319">
        <v>0</v>
      </c>
    </row>
    <row r="320" spans="1:17" x14ac:dyDescent="0.25">
      <c r="A320" t="s">
        <v>16091</v>
      </c>
      <c r="B320" t="s">
        <v>74</v>
      </c>
      <c r="C320" t="s">
        <v>234</v>
      </c>
      <c r="D320" t="s">
        <v>14923</v>
      </c>
      <c r="E320" t="s">
        <v>66</v>
      </c>
      <c r="F320" t="s">
        <v>14922</v>
      </c>
      <c r="G320">
        <v>3</v>
      </c>
      <c r="H320">
        <v>0</v>
      </c>
      <c r="I320">
        <v>0</v>
      </c>
      <c r="J320">
        <v>0</v>
      </c>
      <c r="K320">
        <v>0</v>
      </c>
      <c r="L320">
        <v>0</v>
      </c>
      <c r="M320">
        <v>0</v>
      </c>
      <c r="N320">
        <v>0</v>
      </c>
      <c r="O320">
        <v>0</v>
      </c>
      <c r="P320">
        <v>0</v>
      </c>
      <c r="Q320">
        <v>0</v>
      </c>
    </row>
    <row r="321" spans="1:17" x14ac:dyDescent="0.25">
      <c r="A321" t="s">
        <v>16092</v>
      </c>
      <c r="B321" t="s">
        <v>74</v>
      </c>
      <c r="C321" t="s">
        <v>236</v>
      </c>
      <c r="D321" t="s">
        <v>14923</v>
      </c>
      <c r="E321" t="s">
        <v>66</v>
      </c>
      <c r="F321" t="s">
        <v>14922</v>
      </c>
      <c r="G321">
        <v>1</v>
      </c>
      <c r="H321">
        <v>0</v>
      </c>
      <c r="I321">
        <v>0</v>
      </c>
      <c r="J321">
        <v>0</v>
      </c>
      <c r="K321">
        <v>0</v>
      </c>
      <c r="L321">
        <v>0</v>
      </c>
      <c r="M321">
        <v>0</v>
      </c>
      <c r="N321">
        <v>0</v>
      </c>
      <c r="O321">
        <v>0</v>
      </c>
      <c r="P321">
        <v>0</v>
      </c>
      <c r="Q321">
        <v>0</v>
      </c>
    </row>
    <row r="322" spans="1:17" x14ac:dyDescent="0.25">
      <c r="A322" t="s">
        <v>16093</v>
      </c>
      <c r="B322" t="s">
        <v>74</v>
      </c>
      <c r="C322" t="s">
        <v>237</v>
      </c>
      <c r="D322" t="s">
        <v>14923</v>
      </c>
      <c r="E322" t="s">
        <v>66</v>
      </c>
      <c r="F322" t="s">
        <v>14922</v>
      </c>
      <c r="G322">
        <v>4</v>
      </c>
      <c r="H322">
        <v>0</v>
      </c>
      <c r="I322">
        <v>0</v>
      </c>
      <c r="J322">
        <v>0</v>
      </c>
      <c r="K322">
        <v>0</v>
      </c>
      <c r="L322">
        <v>0</v>
      </c>
      <c r="M322">
        <v>0</v>
      </c>
      <c r="N322">
        <v>0</v>
      </c>
      <c r="O322">
        <v>0</v>
      </c>
      <c r="P322">
        <v>0</v>
      </c>
      <c r="Q322">
        <v>0</v>
      </c>
    </row>
    <row r="323" spans="1:17" x14ac:dyDescent="0.25">
      <c r="A323" t="s">
        <v>16094</v>
      </c>
      <c r="B323" t="s">
        <v>74</v>
      </c>
      <c r="C323" t="s">
        <v>240</v>
      </c>
      <c r="D323" t="s">
        <v>14923</v>
      </c>
      <c r="E323" t="s">
        <v>66</v>
      </c>
      <c r="F323" t="s">
        <v>14922</v>
      </c>
      <c r="G323">
        <v>2</v>
      </c>
      <c r="H323">
        <v>0</v>
      </c>
      <c r="I323">
        <v>0</v>
      </c>
      <c r="J323">
        <v>0</v>
      </c>
      <c r="K323">
        <v>0</v>
      </c>
      <c r="L323">
        <v>0</v>
      </c>
      <c r="M323">
        <v>0</v>
      </c>
      <c r="N323">
        <v>0</v>
      </c>
      <c r="O323">
        <v>0</v>
      </c>
      <c r="P323">
        <v>0</v>
      </c>
      <c r="Q323">
        <v>0</v>
      </c>
    </row>
    <row r="324" spans="1:17" x14ac:dyDescent="0.25">
      <c r="A324" t="s">
        <v>16095</v>
      </c>
      <c r="B324" t="s">
        <v>74</v>
      </c>
      <c r="C324" t="s">
        <v>242</v>
      </c>
      <c r="D324" t="s">
        <v>14923</v>
      </c>
      <c r="E324" t="s">
        <v>66</v>
      </c>
      <c r="F324" t="s">
        <v>14922</v>
      </c>
      <c r="G324">
        <v>1</v>
      </c>
      <c r="H324">
        <v>0</v>
      </c>
      <c r="I324">
        <v>0</v>
      </c>
      <c r="J324">
        <v>0</v>
      </c>
      <c r="K324">
        <v>0</v>
      </c>
      <c r="L324">
        <v>0</v>
      </c>
      <c r="M324">
        <v>0</v>
      </c>
      <c r="N324">
        <v>0</v>
      </c>
      <c r="O324">
        <v>0</v>
      </c>
      <c r="P324">
        <v>0</v>
      </c>
      <c r="Q324">
        <v>0</v>
      </c>
    </row>
    <row r="325" spans="1:17" x14ac:dyDescent="0.25">
      <c r="A325" t="s">
        <v>16096</v>
      </c>
      <c r="B325" t="s">
        <v>79</v>
      </c>
      <c r="C325" t="s">
        <v>92</v>
      </c>
      <c r="D325" t="s">
        <v>14923</v>
      </c>
      <c r="E325" t="s">
        <v>66</v>
      </c>
      <c r="F325" t="s">
        <v>14922</v>
      </c>
      <c r="G325">
        <v>1161</v>
      </c>
      <c r="H325">
        <v>0</v>
      </c>
      <c r="I325">
        <v>0</v>
      </c>
      <c r="J325">
        <v>0</v>
      </c>
      <c r="K325">
        <v>0</v>
      </c>
      <c r="L325">
        <v>0</v>
      </c>
      <c r="M325">
        <v>0</v>
      </c>
      <c r="N325">
        <v>0</v>
      </c>
      <c r="O325">
        <v>0</v>
      </c>
      <c r="P325">
        <v>0</v>
      </c>
      <c r="Q325">
        <v>0</v>
      </c>
    </row>
    <row r="326" spans="1:17" x14ac:dyDescent="0.25">
      <c r="A326" t="s">
        <v>16097</v>
      </c>
      <c r="B326" t="s">
        <v>79</v>
      </c>
      <c r="C326" t="s">
        <v>94</v>
      </c>
      <c r="D326" t="s">
        <v>14923</v>
      </c>
      <c r="E326" t="s">
        <v>66</v>
      </c>
      <c r="F326" t="s">
        <v>14922</v>
      </c>
      <c r="G326">
        <v>14</v>
      </c>
      <c r="H326">
        <v>0</v>
      </c>
      <c r="I326">
        <v>0</v>
      </c>
      <c r="J326">
        <v>0</v>
      </c>
      <c r="K326">
        <v>0</v>
      </c>
      <c r="L326">
        <v>0</v>
      </c>
      <c r="M326">
        <v>0</v>
      </c>
      <c r="N326">
        <v>0</v>
      </c>
      <c r="O326">
        <v>0</v>
      </c>
      <c r="P326">
        <v>0</v>
      </c>
      <c r="Q326">
        <v>0</v>
      </c>
    </row>
    <row r="327" spans="1:17" x14ac:dyDescent="0.25">
      <c r="A327" t="s">
        <v>16098</v>
      </c>
      <c r="B327" t="s">
        <v>79</v>
      </c>
      <c r="C327" t="s">
        <v>95</v>
      </c>
      <c r="D327" t="s">
        <v>14923</v>
      </c>
      <c r="E327" t="s">
        <v>66</v>
      </c>
      <c r="F327" t="s">
        <v>14922</v>
      </c>
      <c r="G327">
        <v>1</v>
      </c>
      <c r="H327">
        <v>0</v>
      </c>
      <c r="I327">
        <v>0</v>
      </c>
      <c r="J327">
        <v>0</v>
      </c>
      <c r="K327">
        <v>0</v>
      </c>
      <c r="L327">
        <v>0</v>
      </c>
      <c r="M327">
        <v>0</v>
      </c>
      <c r="N327">
        <v>0</v>
      </c>
      <c r="O327">
        <v>0</v>
      </c>
      <c r="P327">
        <v>0</v>
      </c>
      <c r="Q327">
        <v>0</v>
      </c>
    </row>
    <row r="328" spans="1:17" x14ac:dyDescent="0.25">
      <c r="A328" t="s">
        <v>16099</v>
      </c>
      <c r="B328" t="s">
        <v>79</v>
      </c>
      <c r="C328" t="s">
        <v>96</v>
      </c>
      <c r="D328" t="s">
        <v>14923</v>
      </c>
      <c r="E328" t="s">
        <v>66</v>
      </c>
      <c r="F328" t="s">
        <v>14922</v>
      </c>
      <c r="G328">
        <v>4</v>
      </c>
      <c r="H328">
        <v>0</v>
      </c>
      <c r="I328">
        <v>0</v>
      </c>
      <c r="J328">
        <v>0</v>
      </c>
      <c r="K328">
        <v>0</v>
      </c>
      <c r="L328">
        <v>0</v>
      </c>
      <c r="M328">
        <v>0</v>
      </c>
      <c r="N328">
        <v>0</v>
      </c>
      <c r="O328">
        <v>0</v>
      </c>
      <c r="P328">
        <v>0</v>
      </c>
      <c r="Q328">
        <v>0</v>
      </c>
    </row>
    <row r="329" spans="1:17" x14ac:dyDescent="0.25">
      <c r="A329" t="s">
        <v>16100</v>
      </c>
      <c r="B329" t="s">
        <v>79</v>
      </c>
      <c r="C329" t="s">
        <v>97</v>
      </c>
      <c r="D329" t="s">
        <v>14923</v>
      </c>
      <c r="E329" t="s">
        <v>66</v>
      </c>
      <c r="F329" t="s">
        <v>14922</v>
      </c>
      <c r="G329">
        <v>2</v>
      </c>
      <c r="H329">
        <v>0</v>
      </c>
      <c r="I329">
        <v>0</v>
      </c>
      <c r="J329">
        <v>0</v>
      </c>
      <c r="K329">
        <v>0</v>
      </c>
      <c r="L329">
        <v>0</v>
      </c>
      <c r="M329">
        <v>0</v>
      </c>
      <c r="N329">
        <v>0</v>
      </c>
      <c r="O329">
        <v>0</v>
      </c>
      <c r="P329">
        <v>0</v>
      </c>
      <c r="Q329">
        <v>0</v>
      </c>
    </row>
    <row r="330" spans="1:17" x14ac:dyDescent="0.25">
      <c r="A330" t="s">
        <v>16101</v>
      </c>
      <c r="B330" t="s">
        <v>79</v>
      </c>
      <c r="C330" t="s">
        <v>98</v>
      </c>
      <c r="D330" t="s">
        <v>14923</v>
      </c>
      <c r="E330" t="s">
        <v>66</v>
      </c>
      <c r="F330" t="s">
        <v>14922</v>
      </c>
      <c r="G330">
        <v>12</v>
      </c>
      <c r="H330">
        <v>0</v>
      </c>
      <c r="I330">
        <v>0</v>
      </c>
      <c r="J330">
        <v>0</v>
      </c>
      <c r="K330">
        <v>0</v>
      </c>
      <c r="L330">
        <v>0</v>
      </c>
      <c r="M330">
        <v>0</v>
      </c>
      <c r="N330">
        <v>0</v>
      </c>
      <c r="O330">
        <v>0</v>
      </c>
      <c r="P330">
        <v>0</v>
      </c>
      <c r="Q330">
        <v>0</v>
      </c>
    </row>
    <row r="331" spans="1:17" x14ac:dyDescent="0.25">
      <c r="A331" t="s">
        <v>16102</v>
      </c>
      <c r="B331" t="s">
        <v>79</v>
      </c>
      <c r="C331" t="s">
        <v>99</v>
      </c>
      <c r="D331" t="s">
        <v>14923</v>
      </c>
      <c r="E331" t="s">
        <v>66</v>
      </c>
      <c r="F331" t="s">
        <v>14922</v>
      </c>
      <c r="G331">
        <v>9</v>
      </c>
      <c r="H331">
        <v>0</v>
      </c>
      <c r="I331">
        <v>0</v>
      </c>
      <c r="J331">
        <v>0</v>
      </c>
      <c r="K331">
        <v>0</v>
      </c>
      <c r="L331">
        <v>0</v>
      </c>
      <c r="M331">
        <v>0</v>
      </c>
      <c r="N331">
        <v>0</v>
      </c>
      <c r="O331">
        <v>0</v>
      </c>
      <c r="P331">
        <v>0</v>
      </c>
      <c r="Q331">
        <v>0</v>
      </c>
    </row>
    <row r="332" spans="1:17" x14ac:dyDescent="0.25">
      <c r="A332" t="s">
        <v>16103</v>
      </c>
      <c r="B332" t="s">
        <v>79</v>
      </c>
      <c r="C332" t="s">
        <v>102</v>
      </c>
      <c r="D332" t="s">
        <v>14923</v>
      </c>
      <c r="E332" t="s">
        <v>66</v>
      </c>
      <c r="F332" t="s">
        <v>14922</v>
      </c>
      <c r="G332">
        <v>4</v>
      </c>
      <c r="H332">
        <v>0</v>
      </c>
      <c r="I332">
        <v>0</v>
      </c>
      <c r="J332">
        <v>0</v>
      </c>
      <c r="K332">
        <v>0</v>
      </c>
      <c r="L332">
        <v>0</v>
      </c>
      <c r="M332">
        <v>0</v>
      </c>
      <c r="N332">
        <v>0</v>
      </c>
      <c r="O332">
        <v>0</v>
      </c>
      <c r="P332">
        <v>0</v>
      </c>
      <c r="Q332">
        <v>0</v>
      </c>
    </row>
    <row r="333" spans="1:17" x14ac:dyDescent="0.25">
      <c r="A333" t="s">
        <v>16104</v>
      </c>
      <c r="B333" t="s">
        <v>79</v>
      </c>
      <c r="C333" t="s">
        <v>103</v>
      </c>
      <c r="D333" t="s">
        <v>14923</v>
      </c>
      <c r="E333" t="s">
        <v>66</v>
      </c>
      <c r="F333" t="s">
        <v>14922</v>
      </c>
      <c r="G333">
        <v>15</v>
      </c>
      <c r="H333">
        <v>0</v>
      </c>
      <c r="I333">
        <v>0</v>
      </c>
      <c r="J333">
        <v>0</v>
      </c>
      <c r="K333">
        <v>0</v>
      </c>
      <c r="L333">
        <v>0</v>
      </c>
      <c r="M333">
        <v>0</v>
      </c>
      <c r="N333">
        <v>0</v>
      </c>
      <c r="O333">
        <v>0</v>
      </c>
      <c r="P333">
        <v>0</v>
      </c>
      <c r="Q333">
        <v>0</v>
      </c>
    </row>
    <row r="334" spans="1:17" x14ac:dyDescent="0.25">
      <c r="A334" t="s">
        <v>16105</v>
      </c>
      <c r="B334" t="s">
        <v>79</v>
      </c>
      <c r="C334" t="s">
        <v>104</v>
      </c>
      <c r="D334" t="s">
        <v>14923</v>
      </c>
      <c r="E334" t="s">
        <v>66</v>
      </c>
      <c r="F334" t="s">
        <v>14922</v>
      </c>
      <c r="G334">
        <v>13</v>
      </c>
      <c r="H334">
        <v>0</v>
      </c>
      <c r="I334">
        <v>0</v>
      </c>
      <c r="J334">
        <v>0</v>
      </c>
      <c r="K334">
        <v>0</v>
      </c>
      <c r="L334">
        <v>0</v>
      </c>
      <c r="M334">
        <v>0</v>
      </c>
      <c r="N334">
        <v>0</v>
      </c>
      <c r="O334">
        <v>0</v>
      </c>
      <c r="P334">
        <v>0</v>
      </c>
      <c r="Q334">
        <v>0</v>
      </c>
    </row>
    <row r="335" spans="1:17" x14ac:dyDescent="0.25">
      <c r="A335" t="s">
        <v>16106</v>
      </c>
      <c r="B335" t="s">
        <v>79</v>
      </c>
      <c r="C335" t="s">
        <v>105</v>
      </c>
      <c r="D335" t="s">
        <v>14923</v>
      </c>
      <c r="E335" t="s">
        <v>66</v>
      </c>
      <c r="F335" t="s">
        <v>14922</v>
      </c>
      <c r="G335">
        <v>2</v>
      </c>
      <c r="H335">
        <v>0</v>
      </c>
      <c r="I335">
        <v>0</v>
      </c>
      <c r="J335">
        <v>0</v>
      </c>
      <c r="K335">
        <v>0</v>
      </c>
      <c r="L335">
        <v>0</v>
      </c>
      <c r="M335">
        <v>0</v>
      </c>
      <c r="N335">
        <v>0</v>
      </c>
      <c r="O335">
        <v>0</v>
      </c>
      <c r="P335">
        <v>0</v>
      </c>
      <c r="Q335">
        <v>0</v>
      </c>
    </row>
    <row r="336" spans="1:17" x14ac:dyDescent="0.25">
      <c r="A336" t="s">
        <v>16107</v>
      </c>
      <c r="B336" t="s">
        <v>79</v>
      </c>
      <c r="C336" t="s">
        <v>106</v>
      </c>
      <c r="D336" t="s">
        <v>14923</v>
      </c>
      <c r="E336" t="s">
        <v>66</v>
      </c>
      <c r="F336" t="s">
        <v>14922</v>
      </c>
      <c r="G336">
        <v>7</v>
      </c>
      <c r="H336">
        <v>0</v>
      </c>
      <c r="I336">
        <v>0</v>
      </c>
      <c r="J336">
        <v>0</v>
      </c>
      <c r="K336">
        <v>0</v>
      </c>
      <c r="L336">
        <v>0</v>
      </c>
      <c r="M336">
        <v>0</v>
      </c>
      <c r="N336">
        <v>0</v>
      </c>
      <c r="O336">
        <v>0</v>
      </c>
      <c r="P336">
        <v>0</v>
      </c>
      <c r="Q336">
        <v>0</v>
      </c>
    </row>
    <row r="337" spans="1:17" x14ac:dyDescent="0.25">
      <c r="A337" t="s">
        <v>16108</v>
      </c>
      <c r="B337" t="s">
        <v>79</v>
      </c>
      <c r="C337" t="s">
        <v>107</v>
      </c>
      <c r="D337" t="s">
        <v>14923</v>
      </c>
      <c r="E337" t="s">
        <v>66</v>
      </c>
      <c r="F337" t="s">
        <v>14922</v>
      </c>
      <c r="G337">
        <v>8</v>
      </c>
      <c r="H337">
        <v>0</v>
      </c>
      <c r="I337">
        <v>0</v>
      </c>
      <c r="J337">
        <v>0</v>
      </c>
      <c r="K337">
        <v>0</v>
      </c>
      <c r="L337">
        <v>0</v>
      </c>
      <c r="M337">
        <v>0</v>
      </c>
      <c r="N337">
        <v>0</v>
      </c>
      <c r="O337">
        <v>0</v>
      </c>
      <c r="P337">
        <v>0</v>
      </c>
      <c r="Q337">
        <v>0</v>
      </c>
    </row>
    <row r="338" spans="1:17" x14ac:dyDescent="0.25">
      <c r="A338" t="s">
        <v>16109</v>
      </c>
      <c r="B338" t="s">
        <v>79</v>
      </c>
      <c r="C338" t="s">
        <v>108</v>
      </c>
      <c r="D338" t="s">
        <v>14923</v>
      </c>
      <c r="E338" t="s">
        <v>66</v>
      </c>
      <c r="F338" t="s">
        <v>14922</v>
      </c>
      <c r="G338">
        <v>33</v>
      </c>
      <c r="H338">
        <v>0</v>
      </c>
      <c r="I338">
        <v>0</v>
      </c>
      <c r="J338">
        <v>0</v>
      </c>
      <c r="K338">
        <v>0</v>
      </c>
      <c r="L338">
        <v>0</v>
      </c>
      <c r="M338">
        <v>0</v>
      </c>
      <c r="N338">
        <v>0</v>
      </c>
      <c r="O338">
        <v>0</v>
      </c>
      <c r="P338">
        <v>0</v>
      </c>
      <c r="Q338">
        <v>0</v>
      </c>
    </row>
    <row r="339" spans="1:17" x14ac:dyDescent="0.25">
      <c r="A339" t="s">
        <v>16110</v>
      </c>
      <c r="B339" t="s">
        <v>79</v>
      </c>
      <c r="C339" t="s">
        <v>109</v>
      </c>
      <c r="D339" t="s">
        <v>14923</v>
      </c>
      <c r="E339" t="s">
        <v>66</v>
      </c>
      <c r="F339" t="s">
        <v>14922</v>
      </c>
      <c r="G339">
        <v>22</v>
      </c>
      <c r="H339">
        <v>0</v>
      </c>
      <c r="I339">
        <v>0</v>
      </c>
      <c r="J339">
        <v>0</v>
      </c>
      <c r="K339">
        <v>0</v>
      </c>
      <c r="L339">
        <v>0</v>
      </c>
      <c r="M339">
        <v>0</v>
      </c>
      <c r="N339">
        <v>0</v>
      </c>
      <c r="O339">
        <v>0</v>
      </c>
      <c r="P339">
        <v>0</v>
      </c>
      <c r="Q339">
        <v>0</v>
      </c>
    </row>
    <row r="340" spans="1:17" x14ac:dyDescent="0.25">
      <c r="A340" t="s">
        <v>16111</v>
      </c>
      <c r="B340" t="s">
        <v>79</v>
      </c>
      <c r="C340" t="s">
        <v>110</v>
      </c>
      <c r="D340" t="s">
        <v>14923</v>
      </c>
      <c r="E340" t="s">
        <v>66</v>
      </c>
      <c r="F340" t="s">
        <v>14922</v>
      </c>
      <c r="G340">
        <v>32</v>
      </c>
      <c r="H340">
        <v>0</v>
      </c>
      <c r="I340">
        <v>0</v>
      </c>
      <c r="J340">
        <v>0</v>
      </c>
      <c r="K340">
        <v>0</v>
      </c>
      <c r="L340">
        <v>0</v>
      </c>
      <c r="M340">
        <v>0</v>
      </c>
      <c r="N340">
        <v>0</v>
      </c>
      <c r="O340">
        <v>0</v>
      </c>
      <c r="P340">
        <v>0</v>
      </c>
      <c r="Q340">
        <v>0</v>
      </c>
    </row>
    <row r="341" spans="1:17" x14ac:dyDescent="0.25">
      <c r="A341" t="s">
        <v>16112</v>
      </c>
      <c r="B341" t="s">
        <v>79</v>
      </c>
      <c r="C341" t="s">
        <v>112</v>
      </c>
      <c r="D341" t="s">
        <v>14923</v>
      </c>
      <c r="E341" t="s">
        <v>66</v>
      </c>
      <c r="F341" t="s">
        <v>14922</v>
      </c>
      <c r="G341">
        <v>2</v>
      </c>
      <c r="H341">
        <v>0</v>
      </c>
      <c r="I341">
        <v>0</v>
      </c>
      <c r="J341">
        <v>0</v>
      </c>
      <c r="K341">
        <v>0</v>
      </c>
      <c r="L341">
        <v>0</v>
      </c>
      <c r="M341">
        <v>0</v>
      </c>
      <c r="N341">
        <v>0</v>
      </c>
      <c r="O341">
        <v>0</v>
      </c>
      <c r="P341">
        <v>0</v>
      </c>
      <c r="Q341">
        <v>0</v>
      </c>
    </row>
    <row r="342" spans="1:17" x14ac:dyDescent="0.25">
      <c r="A342" t="s">
        <v>16113</v>
      </c>
      <c r="B342" t="s">
        <v>79</v>
      </c>
      <c r="C342" t="s">
        <v>113</v>
      </c>
      <c r="D342" t="s">
        <v>14923</v>
      </c>
      <c r="E342" t="s">
        <v>66</v>
      </c>
      <c r="F342" t="s">
        <v>14922</v>
      </c>
      <c r="G342">
        <v>25</v>
      </c>
      <c r="H342">
        <v>0</v>
      </c>
      <c r="I342">
        <v>0</v>
      </c>
      <c r="J342">
        <v>0</v>
      </c>
      <c r="K342">
        <v>0</v>
      </c>
      <c r="L342">
        <v>0</v>
      </c>
      <c r="M342">
        <v>0</v>
      </c>
      <c r="N342">
        <v>0</v>
      </c>
      <c r="O342">
        <v>0</v>
      </c>
      <c r="P342">
        <v>0</v>
      </c>
      <c r="Q342">
        <v>0</v>
      </c>
    </row>
    <row r="343" spans="1:17" x14ac:dyDescent="0.25">
      <c r="A343" t="s">
        <v>16114</v>
      </c>
      <c r="B343" t="s">
        <v>79</v>
      </c>
      <c r="C343" t="s">
        <v>114</v>
      </c>
      <c r="D343" t="s">
        <v>14923</v>
      </c>
      <c r="E343" t="s">
        <v>66</v>
      </c>
      <c r="F343" t="s">
        <v>14922</v>
      </c>
      <c r="G343">
        <v>8</v>
      </c>
      <c r="H343">
        <v>0</v>
      </c>
      <c r="I343">
        <v>0</v>
      </c>
      <c r="J343">
        <v>0</v>
      </c>
      <c r="K343">
        <v>0</v>
      </c>
      <c r="L343">
        <v>0</v>
      </c>
      <c r="M343">
        <v>0</v>
      </c>
      <c r="N343">
        <v>0</v>
      </c>
      <c r="O343">
        <v>0</v>
      </c>
      <c r="P343">
        <v>0</v>
      </c>
      <c r="Q343">
        <v>0</v>
      </c>
    </row>
    <row r="344" spans="1:17" x14ac:dyDescent="0.25">
      <c r="A344" t="s">
        <v>16115</v>
      </c>
      <c r="B344" t="s">
        <v>79</v>
      </c>
      <c r="C344" t="s">
        <v>115</v>
      </c>
      <c r="D344" t="s">
        <v>14923</v>
      </c>
      <c r="E344" t="s">
        <v>66</v>
      </c>
      <c r="F344" t="s">
        <v>14922</v>
      </c>
      <c r="G344">
        <v>14</v>
      </c>
      <c r="H344">
        <v>0</v>
      </c>
      <c r="I344">
        <v>0</v>
      </c>
      <c r="J344">
        <v>0</v>
      </c>
      <c r="K344">
        <v>0</v>
      </c>
      <c r="L344">
        <v>0</v>
      </c>
      <c r="M344">
        <v>0</v>
      </c>
      <c r="N344">
        <v>0</v>
      </c>
      <c r="O344">
        <v>0</v>
      </c>
      <c r="P344">
        <v>0</v>
      </c>
      <c r="Q344">
        <v>0</v>
      </c>
    </row>
    <row r="345" spans="1:17" x14ac:dyDescent="0.25">
      <c r="A345" t="s">
        <v>16116</v>
      </c>
      <c r="B345" t="s">
        <v>79</v>
      </c>
      <c r="C345" t="s">
        <v>116</v>
      </c>
      <c r="D345" t="s">
        <v>14923</v>
      </c>
      <c r="E345" t="s">
        <v>66</v>
      </c>
      <c r="F345" t="s">
        <v>14922</v>
      </c>
      <c r="G345">
        <v>3</v>
      </c>
      <c r="H345">
        <v>0</v>
      </c>
      <c r="I345">
        <v>0</v>
      </c>
      <c r="J345">
        <v>0</v>
      </c>
      <c r="K345">
        <v>0</v>
      </c>
      <c r="L345">
        <v>0</v>
      </c>
      <c r="M345">
        <v>0</v>
      </c>
      <c r="N345">
        <v>0</v>
      </c>
      <c r="O345">
        <v>0</v>
      </c>
      <c r="P345">
        <v>0</v>
      </c>
      <c r="Q345">
        <v>0</v>
      </c>
    </row>
    <row r="346" spans="1:17" x14ac:dyDescent="0.25">
      <c r="A346" t="s">
        <v>16117</v>
      </c>
      <c r="B346" t="s">
        <v>79</v>
      </c>
      <c r="C346" t="s">
        <v>117</v>
      </c>
      <c r="D346" t="s">
        <v>14923</v>
      </c>
      <c r="E346" t="s">
        <v>66</v>
      </c>
      <c r="F346" t="s">
        <v>14922</v>
      </c>
      <c r="G346">
        <v>3</v>
      </c>
      <c r="H346">
        <v>0</v>
      </c>
      <c r="I346">
        <v>0</v>
      </c>
      <c r="J346">
        <v>0</v>
      </c>
      <c r="K346">
        <v>0</v>
      </c>
      <c r="L346">
        <v>0</v>
      </c>
      <c r="M346">
        <v>0</v>
      </c>
      <c r="N346">
        <v>0</v>
      </c>
      <c r="O346">
        <v>0</v>
      </c>
      <c r="P346">
        <v>0</v>
      </c>
      <c r="Q346">
        <v>0</v>
      </c>
    </row>
    <row r="347" spans="1:17" x14ac:dyDescent="0.25">
      <c r="A347" t="s">
        <v>16118</v>
      </c>
      <c r="B347" t="s">
        <v>79</v>
      </c>
      <c r="C347" t="s">
        <v>119</v>
      </c>
      <c r="D347" t="s">
        <v>14923</v>
      </c>
      <c r="E347" t="s">
        <v>66</v>
      </c>
      <c r="F347" t="s">
        <v>14922</v>
      </c>
      <c r="G347">
        <v>3</v>
      </c>
      <c r="H347">
        <v>0</v>
      </c>
      <c r="I347">
        <v>0</v>
      </c>
      <c r="J347">
        <v>0</v>
      </c>
      <c r="K347">
        <v>0</v>
      </c>
      <c r="L347">
        <v>0</v>
      </c>
      <c r="M347">
        <v>0</v>
      </c>
      <c r="N347">
        <v>0</v>
      </c>
      <c r="O347">
        <v>0</v>
      </c>
      <c r="P347">
        <v>0</v>
      </c>
      <c r="Q347">
        <v>0</v>
      </c>
    </row>
    <row r="348" spans="1:17" x14ac:dyDescent="0.25">
      <c r="A348" t="s">
        <v>16119</v>
      </c>
      <c r="B348" t="s">
        <v>79</v>
      </c>
      <c r="C348" t="s">
        <v>120</v>
      </c>
      <c r="D348" t="s">
        <v>14923</v>
      </c>
      <c r="E348" t="s">
        <v>66</v>
      </c>
      <c r="F348" t="s">
        <v>14922</v>
      </c>
      <c r="G348">
        <v>4</v>
      </c>
      <c r="H348">
        <v>0</v>
      </c>
      <c r="I348">
        <v>0</v>
      </c>
      <c r="J348">
        <v>0</v>
      </c>
      <c r="K348">
        <v>0</v>
      </c>
      <c r="L348">
        <v>0</v>
      </c>
      <c r="M348">
        <v>0</v>
      </c>
      <c r="N348">
        <v>0</v>
      </c>
      <c r="O348">
        <v>0</v>
      </c>
      <c r="P348">
        <v>0</v>
      </c>
      <c r="Q348">
        <v>0</v>
      </c>
    </row>
    <row r="349" spans="1:17" x14ac:dyDescent="0.25">
      <c r="A349" t="s">
        <v>16120</v>
      </c>
      <c r="B349" t="s">
        <v>79</v>
      </c>
      <c r="C349" t="s">
        <v>121</v>
      </c>
      <c r="D349" t="s">
        <v>14923</v>
      </c>
      <c r="E349" t="s">
        <v>66</v>
      </c>
      <c r="F349" t="s">
        <v>14922</v>
      </c>
      <c r="G349">
        <v>11</v>
      </c>
      <c r="H349">
        <v>0</v>
      </c>
      <c r="I349">
        <v>0</v>
      </c>
      <c r="J349">
        <v>0</v>
      </c>
      <c r="K349">
        <v>0</v>
      </c>
      <c r="L349">
        <v>0</v>
      </c>
      <c r="M349">
        <v>0</v>
      </c>
      <c r="N349">
        <v>0</v>
      </c>
      <c r="O349">
        <v>0</v>
      </c>
      <c r="P349">
        <v>0</v>
      </c>
      <c r="Q349">
        <v>0</v>
      </c>
    </row>
    <row r="350" spans="1:17" x14ac:dyDescent="0.25">
      <c r="A350" t="s">
        <v>16121</v>
      </c>
      <c r="B350" t="s">
        <v>79</v>
      </c>
      <c r="C350" t="s">
        <v>124</v>
      </c>
      <c r="D350" t="s">
        <v>14923</v>
      </c>
      <c r="E350" t="s">
        <v>66</v>
      </c>
      <c r="F350" t="s">
        <v>14922</v>
      </c>
      <c r="G350">
        <v>2</v>
      </c>
      <c r="H350">
        <v>0</v>
      </c>
      <c r="I350">
        <v>0</v>
      </c>
      <c r="J350">
        <v>0</v>
      </c>
      <c r="K350">
        <v>0</v>
      </c>
      <c r="L350">
        <v>0</v>
      </c>
      <c r="M350">
        <v>0</v>
      </c>
      <c r="N350">
        <v>0</v>
      </c>
      <c r="O350">
        <v>0</v>
      </c>
      <c r="P350">
        <v>0</v>
      </c>
      <c r="Q350">
        <v>0</v>
      </c>
    </row>
    <row r="351" spans="1:17" x14ac:dyDescent="0.25">
      <c r="A351" t="s">
        <v>16122</v>
      </c>
      <c r="B351" t="s">
        <v>79</v>
      </c>
      <c r="C351" t="s">
        <v>125</v>
      </c>
      <c r="D351" t="s">
        <v>14923</v>
      </c>
      <c r="E351" t="s">
        <v>66</v>
      </c>
      <c r="F351" t="s">
        <v>14922</v>
      </c>
      <c r="G351">
        <v>15</v>
      </c>
      <c r="H351">
        <v>0</v>
      </c>
      <c r="I351">
        <v>0</v>
      </c>
      <c r="J351">
        <v>0</v>
      </c>
      <c r="K351">
        <v>0</v>
      </c>
      <c r="L351">
        <v>0</v>
      </c>
      <c r="M351">
        <v>0</v>
      </c>
      <c r="N351">
        <v>0</v>
      </c>
      <c r="O351">
        <v>0</v>
      </c>
      <c r="P351">
        <v>0</v>
      </c>
      <c r="Q351">
        <v>0</v>
      </c>
    </row>
    <row r="352" spans="1:17" x14ac:dyDescent="0.25">
      <c r="A352" t="s">
        <v>16123</v>
      </c>
      <c r="B352" t="s">
        <v>79</v>
      </c>
      <c r="C352" t="s">
        <v>126</v>
      </c>
      <c r="D352" t="s">
        <v>14923</v>
      </c>
      <c r="E352" t="s">
        <v>66</v>
      </c>
      <c r="F352" t="s">
        <v>14922</v>
      </c>
      <c r="G352">
        <v>24</v>
      </c>
      <c r="H352">
        <v>0</v>
      </c>
      <c r="I352">
        <v>0</v>
      </c>
      <c r="J352">
        <v>0</v>
      </c>
      <c r="K352">
        <v>0</v>
      </c>
      <c r="L352">
        <v>0</v>
      </c>
      <c r="M352">
        <v>0</v>
      </c>
      <c r="N352">
        <v>0</v>
      </c>
      <c r="O352">
        <v>0</v>
      </c>
      <c r="P352">
        <v>0</v>
      </c>
      <c r="Q352">
        <v>0</v>
      </c>
    </row>
    <row r="353" spans="1:17" x14ac:dyDescent="0.25">
      <c r="A353" t="s">
        <v>16124</v>
      </c>
      <c r="B353" t="s">
        <v>79</v>
      </c>
      <c r="C353" t="s">
        <v>128</v>
      </c>
      <c r="D353" t="s">
        <v>14923</v>
      </c>
      <c r="E353" t="s">
        <v>66</v>
      </c>
      <c r="F353" t="s">
        <v>14922</v>
      </c>
      <c r="G353">
        <v>6</v>
      </c>
      <c r="H353">
        <v>0</v>
      </c>
      <c r="I353">
        <v>0</v>
      </c>
      <c r="J353">
        <v>0</v>
      </c>
      <c r="K353">
        <v>0</v>
      </c>
      <c r="L353">
        <v>0</v>
      </c>
      <c r="M353">
        <v>0</v>
      </c>
      <c r="N353">
        <v>0</v>
      </c>
      <c r="O353">
        <v>0</v>
      </c>
      <c r="P353">
        <v>0</v>
      </c>
      <c r="Q353">
        <v>0</v>
      </c>
    </row>
    <row r="354" spans="1:17" x14ac:dyDescent="0.25">
      <c r="A354" t="s">
        <v>16125</v>
      </c>
      <c r="B354" t="s">
        <v>79</v>
      </c>
      <c r="C354" t="s">
        <v>129</v>
      </c>
      <c r="D354" t="s">
        <v>14923</v>
      </c>
      <c r="E354" t="s">
        <v>66</v>
      </c>
      <c r="F354" t="s">
        <v>14922</v>
      </c>
      <c r="G354">
        <v>4</v>
      </c>
      <c r="H354">
        <v>0</v>
      </c>
      <c r="I354">
        <v>0</v>
      </c>
      <c r="J354">
        <v>0</v>
      </c>
      <c r="K354">
        <v>0</v>
      </c>
      <c r="L354">
        <v>0</v>
      </c>
      <c r="M354">
        <v>0</v>
      </c>
      <c r="N354">
        <v>0</v>
      </c>
      <c r="O354">
        <v>0</v>
      </c>
      <c r="P354">
        <v>0</v>
      </c>
      <c r="Q354">
        <v>0</v>
      </c>
    </row>
    <row r="355" spans="1:17" x14ac:dyDescent="0.25">
      <c r="A355" t="s">
        <v>16126</v>
      </c>
      <c r="B355" t="s">
        <v>79</v>
      </c>
      <c r="C355" t="s">
        <v>130</v>
      </c>
      <c r="D355" t="s">
        <v>14923</v>
      </c>
      <c r="E355" t="s">
        <v>66</v>
      </c>
      <c r="F355" t="s">
        <v>14922</v>
      </c>
      <c r="G355">
        <v>1</v>
      </c>
      <c r="H355">
        <v>0</v>
      </c>
      <c r="I355">
        <v>0</v>
      </c>
      <c r="J355">
        <v>0</v>
      </c>
      <c r="K355">
        <v>0</v>
      </c>
      <c r="L355">
        <v>0</v>
      </c>
      <c r="M355">
        <v>0</v>
      </c>
      <c r="N355">
        <v>0</v>
      </c>
      <c r="O355">
        <v>0</v>
      </c>
      <c r="P355">
        <v>0</v>
      </c>
      <c r="Q355">
        <v>0</v>
      </c>
    </row>
    <row r="356" spans="1:17" x14ac:dyDescent="0.25">
      <c r="A356" t="s">
        <v>16127</v>
      </c>
      <c r="B356" t="s">
        <v>79</v>
      </c>
      <c r="C356" t="s">
        <v>131</v>
      </c>
      <c r="D356" t="s">
        <v>14923</v>
      </c>
      <c r="E356" t="s">
        <v>66</v>
      </c>
      <c r="F356" t="s">
        <v>14922</v>
      </c>
      <c r="G356">
        <v>19</v>
      </c>
      <c r="H356">
        <v>0</v>
      </c>
      <c r="I356">
        <v>0</v>
      </c>
      <c r="J356">
        <v>0</v>
      </c>
      <c r="K356">
        <v>0</v>
      </c>
      <c r="L356">
        <v>0</v>
      </c>
      <c r="M356">
        <v>0</v>
      </c>
      <c r="N356">
        <v>0</v>
      </c>
      <c r="O356">
        <v>0</v>
      </c>
      <c r="P356">
        <v>0</v>
      </c>
      <c r="Q356">
        <v>0</v>
      </c>
    </row>
    <row r="357" spans="1:17" x14ac:dyDescent="0.25">
      <c r="A357" t="s">
        <v>16128</v>
      </c>
      <c r="B357" t="s">
        <v>79</v>
      </c>
      <c r="C357" t="s">
        <v>132</v>
      </c>
      <c r="D357" t="s">
        <v>14923</v>
      </c>
      <c r="E357" t="s">
        <v>66</v>
      </c>
      <c r="F357" t="s">
        <v>14922</v>
      </c>
      <c r="G357">
        <v>3</v>
      </c>
      <c r="H357">
        <v>0</v>
      </c>
      <c r="I357">
        <v>0</v>
      </c>
      <c r="J357">
        <v>0</v>
      </c>
      <c r="K357">
        <v>0</v>
      </c>
      <c r="L357">
        <v>0</v>
      </c>
      <c r="M357">
        <v>0</v>
      </c>
      <c r="N357">
        <v>0</v>
      </c>
      <c r="O357">
        <v>0</v>
      </c>
      <c r="P357">
        <v>0</v>
      </c>
      <c r="Q357">
        <v>0</v>
      </c>
    </row>
    <row r="358" spans="1:17" x14ac:dyDescent="0.25">
      <c r="A358" t="s">
        <v>16129</v>
      </c>
      <c r="B358" t="s">
        <v>79</v>
      </c>
      <c r="C358" t="s">
        <v>133</v>
      </c>
      <c r="D358" t="s">
        <v>14923</v>
      </c>
      <c r="E358" t="s">
        <v>66</v>
      </c>
      <c r="F358" t="s">
        <v>14922</v>
      </c>
      <c r="G358">
        <v>17</v>
      </c>
      <c r="H358">
        <v>0</v>
      </c>
      <c r="I358">
        <v>0</v>
      </c>
      <c r="J358">
        <v>0</v>
      </c>
      <c r="K358">
        <v>0</v>
      </c>
      <c r="L358">
        <v>0</v>
      </c>
      <c r="M358">
        <v>0</v>
      </c>
      <c r="N358">
        <v>0</v>
      </c>
      <c r="O358">
        <v>0</v>
      </c>
      <c r="P358">
        <v>0</v>
      </c>
      <c r="Q358">
        <v>0</v>
      </c>
    </row>
    <row r="359" spans="1:17" x14ac:dyDescent="0.25">
      <c r="A359" t="s">
        <v>16130</v>
      </c>
      <c r="B359" t="s">
        <v>79</v>
      </c>
      <c r="C359" t="s">
        <v>134</v>
      </c>
      <c r="D359" t="s">
        <v>14923</v>
      </c>
      <c r="E359" t="s">
        <v>66</v>
      </c>
      <c r="F359" t="s">
        <v>14922</v>
      </c>
      <c r="G359">
        <v>10</v>
      </c>
      <c r="H359">
        <v>0</v>
      </c>
      <c r="I359">
        <v>0</v>
      </c>
      <c r="J359">
        <v>0</v>
      </c>
      <c r="K359">
        <v>0</v>
      </c>
      <c r="L359">
        <v>0</v>
      </c>
      <c r="M359">
        <v>0</v>
      </c>
      <c r="N359">
        <v>0</v>
      </c>
      <c r="O359">
        <v>0</v>
      </c>
      <c r="P359">
        <v>0</v>
      </c>
      <c r="Q359">
        <v>0</v>
      </c>
    </row>
    <row r="360" spans="1:17" x14ac:dyDescent="0.25">
      <c r="A360" t="s">
        <v>16131</v>
      </c>
      <c r="B360" t="s">
        <v>79</v>
      </c>
      <c r="C360" t="s">
        <v>135</v>
      </c>
      <c r="D360" t="s">
        <v>14923</v>
      </c>
      <c r="E360" t="s">
        <v>66</v>
      </c>
      <c r="F360" t="s">
        <v>14922</v>
      </c>
      <c r="G360">
        <v>42</v>
      </c>
      <c r="H360">
        <v>0</v>
      </c>
      <c r="I360">
        <v>0</v>
      </c>
      <c r="J360">
        <v>0</v>
      </c>
      <c r="K360">
        <v>0</v>
      </c>
      <c r="L360">
        <v>0</v>
      </c>
      <c r="M360">
        <v>0</v>
      </c>
      <c r="N360">
        <v>0</v>
      </c>
      <c r="O360">
        <v>0</v>
      </c>
      <c r="P360">
        <v>0</v>
      </c>
      <c r="Q360">
        <v>0</v>
      </c>
    </row>
    <row r="361" spans="1:17" x14ac:dyDescent="0.25">
      <c r="A361" t="s">
        <v>16132</v>
      </c>
      <c r="B361" t="s">
        <v>79</v>
      </c>
      <c r="C361" t="s">
        <v>136</v>
      </c>
      <c r="D361" t="s">
        <v>14923</v>
      </c>
      <c r="E361" t="s">
        <v>66</v>
      </c>
      <c r="F361" t="s">
        <v>14922</v>
      </c>
      <c r="G361">
        <v>1</v>
      </c>
      <c r="H361">
        <v>0</v>
      </c>
      <c r="I361">
        <v>0</v>
      </c>
      <c r="J361">
        <v>0</v>
      </c>
      <c r="K361">
        <v>0</v>
      </c>
      <c r="L361">
        <v>0</v>
      </c>
      <c r="M361">
        <v>0</v>
      </c>
      <c r="N361">
        <v>0</v>
      </c>
      <c r="O361">
        <v>0</v>
      </c>
      <c r="P361">
        <v>0</v>
      </c>
      <c r="Q361">
        <v>0</v>
      </c>
    </row>
    <row r="362" spans="1:17" x14ac:dyDescent="0.25">
      <c r="A362" t="s">
        <v>16133</v>
      </c>
      <c r="B362" t="s">
        <v>79</v>
      </c>
      <c r="C362" t="s">
        <v>137</v>
      </c>
      <c r="D362" t="s">
        <v>14923</v>
      </c>
      <c r="E362" t="s">
        <v>66</v>
      </c>
      <c r="F362" t="s">
        <v>14922</v>
      </c>
      <c r="G362">
        <v>16</v>
      </c>
      <c r="H362">
        <v>0</v>
      </c>
      <c r="I362">
        <v>0</v>
      </c>
      <c r="J362">
        <v>0</v>
      </c>
      <c r="K362">
        <v>0</v>
      </c>
      <c r="L362">
        <v>0</v>
      </c>
      <c r="M362">
        <v>0</v>
      </c>
      <c r="N362">
        <v>0</v>
      </c>
      <c r="O362">
        <v>0</v>
      </c>
      <c r="P362">
        <v>0</v>
      </c>
      <c r="Q362">
        <v>0</v>
      </c>
    </row>
    <row r="363" spans="1:17" x14ac:dyDescent="0.25">
      <c r="A363" t="s">
        <v>16134</v>
      </c>
      <c r="B363" t="s">
        <v>79</v>
      </c>
      <c r="C363" t="s">
        <v>138</v>
      </c>
      <c r="D363" t="s">
        <v>14923</v>
      </c>
      <c r="E363" t="s">
        <v>66</v>
      </c>
      <c r="F363" t="s">
        <v>14922</v>
      </c>
      <c r="G363">
        <v>12</v>
      </c>
      <c r="H363">
        <v>0</v>
      </c>
      <c r="I363">
        <v>0</v>
      </c>
      <c r="J363">
        <v>0</v>
      </c>
      <c r="K363">
        <v>0</v>
      </c>
      <c r="L363">
        <v>0</v>
      </c>
      <c r="M363">
        <v>0</v>
      </c>
      <c r="N363">
        <v>0</v>
      </c>
      <c r="O363">
        <v>0</v>
      </c>
      <c r="P363">
        <v>0</v>
      </c>
      <c r="Q363">
        <v>0</v>
      </c>
    </row>
    <row r="364" spans="1:17" x14ac:dyDescent="0.25">
      <c r="A364" t="s">
        <v>16135</v>
      </c>
      <c r="B364" t="s">
        <v>79</v>
      </c>
      <c r="C364" t="s">
        <v>139</v>
      </c>
      <c r="D364" t="s">
        <v>14923</v>
      </c>
      <c r="E364" t="s">
        <v>66</v>
      </c>
      <c r="F364" t="s">
        <v>14922</v>
      </c>
      <c r="G364">
        <v>12</v>
      </c>
      <c r="H364">
        <v>0</v>
      </c>
      <c r="I364">
        <v>0</v>
      </c>
      <c r="J364">
        <v>0</v>
      </c>
      <c r="K364">
        <v>0</v>
      </c>
      <c r="L364">
        <v>0</v>
      </c>
      <c r="M364">
        <v>0</v>
      </c>
      <c r="N364">
        <v>0</v>
      </c>
      <c r="O364">
        <v>0</v>
      </c>
      <c r="P364">
        <v>0</v>
      </c>
      <c r="Q364">
        <v>0</v>
      </c>
    </row>
    <row r="365" spans="1:17" x14ac:dyDescent="0.25">
      <c r="A365" t="s">
        <v>16136</v>
      </c>
      <c r="B365" t="s">
        <v>79</v>
      </c>
      <c r="C365" t="s">
        <v>140</v>
      </c>
      <c r="D365" t="s">
        <v>14923</v>
      </c>
      <c r="E365" t="s">
        <v>66</v>
      </c>
      <c r="F365" t="s">
        <v>14922</v>
      </c>
      <c r="G365">
        <v>1</v>
      </c>
      <c r="H365">
        <v>0</v>
      </c>
      <c r="I365">
        <v>0</v>
      </c>
      <c r="J365">
        <v>0</v>
      </c>
      <c r="K365">
        <v>0</v>
      </c>
      <c r="L365">
        <v>0</v>
      </c>
      <c r="M365">
        <v>0</v>
      </c>
      <c r="N365">
        <v>0</v>
      </c>
      <c r="O365">
        <v>0</v>
      </c>
      <c r="P365">
        <v>0</v>
      </c>
      <c r="Q365">
        <v>0</v>
      </c>
    </row>
    <row r="366" spans="1:17" x14ac:dyDescent="0.25">
      <c r="A366" t="s">
        <v>16137</v>
      </c>
      <c r="B366" t="s">
        <v>79</v>
      </c>
      <c r="C366" t="s">
        <v>141</v>
      </c>
      <c r="D366" t="s">
        <v>14923</v>
      </c>
      <c r="E366" t="s">
        <v>66</v>
      </c>
      <c r="F366" t="s">
        <v>14922</v>
      </c>
      <c r="G366">
        <v>6</v>
      </c>
      <c r="H366">
        <v>0</v>
      </c>
      <c r="I366">
        <v>0</v>
      </c>
      <c r="J366">
        <v>0</v>
      </c>
      <c r="K366">
        <v>0</v>
      </c>
      <c r="L366">
        <v>0</v>
      </c>
      <c r="M366">
        <v>0</v>
      </c>
      <c r="N366">
        <v>0</v>
      </c>
      <c r="O366">
        <v>0</v>
      </c>
      <c r="P366">
        <v>0</v>
      </c>
      <c r="Q366">
        <v>0</v>
      </c>
    </row>
    <row r="367" spans="1:17" x14ac:dyDescent="0.25">
      <c r="A367" t="s">
        <v>16138</v>
      </c>
      <c r="B367" t="s">
        <v>79</v>
      </c>
      <c r="C367" t="s">
        <v>142</v>
      </c>
      <c r="D367" t="s">
        <v>14923</v>
      </c>
      <c r="E367" t="s">
        <v>66</v>
      </c>
      <c r="F367" t="s">
        <v>14922</v>
      </c>
      <c r="G367">
        <v>55</v>
      </c>
      <c r="H367">
        <v>0</v>
      </c>
      <c r="I367">
        <v>0</v>
      </c>
      <c r="J367">
        <v>0</v>
      </c>
      <c r="K367">
        <v>0</v>
      </c>
      <c r="L367">
        <v>0</v>
      </c>
      <c r="M367">
        <v>0</v>
      </c>
      <c r="N367">
        <v>0</v>
      </c>
      <c r="O367">
        <v>0</v>
      </c>
      <c r="P367">
        <v>0</v>
      </c>
      <c r="Q367">
        <v>0</v>
      </c>
    </row>
    <row r="368" spans="1:17" x14ac:dyDescent="0.25">
      <c r="A368" t="s">
        <v>16139</v>
      </c>
      <c r="B368" t="s">
        <v>79</v>
      </c>
      <c r="C368" t="s">
        <v>143</v>
      </c>
      <c r="D368" t="s">
        <v>14923</v>
      </c>
      <c r="E368" t="s">
        <v>66</v>
      </c>
      <c r="F368" t="s">
        <v>14922</v>
      </c>
      <c r="G368">
        <v>7</v>
      </c>
      <c r="H368">
        <v>0</v>
      </c>
      <c r="I368">
        <v>0</v>
      </c>
      <c r="J368">
        <v>0</v>
      </c>
      <c r="K368">
        <v>0</v>
      </c>
      <c r="L368">
        <v>0</v>
      </c>
      <c r="M368">
        <v>0</v>
      </c>
      <c r="N368">
        <v>0</v>
      </c>
      <c r="O368">
        <v>0</v>
      </c>
      <c r="P368">
        <v>0</v>
      </c>
      <c r="Q368">
        <v>0</v>
      </c>
    </row>
    <row r="369" spans="1:17" x14ac:dyDescent="0.25">
      <c r="A369" t="s">
        <v>16140</v>
      </c>
      <c r="B369" t="s">
        <v>79</v>
      </c>
      <c r="C369" t="s">
        <v>144</v>
      </c>
      <c r="D369" t="s">
        <v>14923</v>
      </c>
      <c r="E369" t="s">
        <v>66</v>
      </c>
      <c r="F369" t="s">
        <v>14922</v>
      </c>
      <c r="G369">
        <v>3</v>
      </c>
      <c r="H369">
        <v>0</v>
      </c>
      <c r="I369">
        <v>0</v>
      </c>
      <c r="J369">
        <v>0</v>
      </c>
      <c r="K369">
        <v>0</v>
      </c>
      <c r="L369">
        <v>0</v>
      </c>
      <c r="M369">
        <v>0</v>
      </c>
      <c r="N369">
        <v>0</v>
      </c>
      <c r="O369">
        <v>0</v>
      </c>
      <c r="P369">
        <v>0</v>
      </c>
      <c r="Q369">
        <v>0</v>
      </c>
    </row>
    <row r="370" spans="1:17" x14ac:dyDescent="0.25">
      <c r="A370" t="s">
        <v>16141</v>
      </c>
      <c r="B370" t="s">
        <v>79</v>
      </c>
      <c r="C370" t="s">
        <v>145</v>
      </c>
      <c r="D370" t="s">
        <v>14923</v>
      </c>
      <c r="E370" t="s">
        <v>66</v>
      </c>
      <c r="F370" t="s">
        <v>14922</v>
      </c>
      <c r="G370">
        <v>1</v>
      </c>
      <c r="H370">
        <v>0</v>
      </c>
      <c r="I370">
        <v>0</v>
      </c>
      <c r="J370">
        <v>0</v>
      </c>
      <c r="K370">
        <v>0</v>
      </c>
      <c r="L370">
        <v>0</v>
      </c>
      <c r="M370">
        <v>0</v>
      </c>
      <c r="N370">
        <v>0</v>
      </c>
      <c r="O370">
        <v>0</v>
      </c>
      <c r="P370">
        <v>0</v>
      </c>
      <c r="Q370">
        <v>0</v>
      </c>
    </row>
    <row r="371" spans="1:17" x14ac:dyDescent="0.25">
      <c r="A371" t="s">
        <v>16142</v>
      </c>
      <c r="B371" t="s">
        <v>79</v>
      </c>
      <c r="C371" t="s">
        <v>146</v>
      </c>
      <c r="D371" t="s">
        <v>14923</v>
      </c>
      <c r="E371" t="s">
        <v>66</v>
      </c>
      <c r="F371" t="s">
        <v>14922</v>
      </c>
      <c r="G371">
        <v>1</v>
      </c>
      <c r="H371">
        <v>0</v>
      </c>
      <c r="I371">
        <v>0</v>
      </c>
      <c r="J371">
        <v>0</v>
      </c>
      <c r="K371">
        <v>0</v>
      </c>
      <c r="L371">
        <v>0</v>
      </c>
      <c r="M371">
        <v>0</v>
      </c>
      <c r="N371">
        <v>0</v>
      </c>
      <c r="O371">
        <v>0</v>
      </c>
      <c r="P371">
        <v>0</v>
      </c>
      <c r="Q371">
        <v>0</v>
      </c>
    </row>
    <row r="372" spans="1:17" x14ac:dyDescent="0.25">
      <c r="A372" t="s">
        <v>16143</v>
      </c>
      <c r="B372" t="s">
        <v>79</v>
      </c>
      <c r="C372" t="s">
        <v>147</v>
      </c>
      <c r="D372" t="s">
        <v>14923</v>
      </c>
      <c r="E372" t="s">
        <v>66</v>
      </c>
      <c r="F372" t="s">
        <v>14922</v>
      </c>
      <c r="G372">
        <v>1</v>
      </c>
      <c r="H372">
        <v>0</v>
      </c>
      <c r="I372">
        <v>0</v>
      </c>
      <c r="J372">
        <v>0</v>
      </c>
      <c r="K372">
        <v>0</v>
      </c>
      <c r="L372">
        <v>0</v>
      </c>
      <c r="M372">
        <v>0</v>
      </c>
      <c r="N372">
        <v>0</v>
      </c>
      <c r="O372">
        <v>0</v>
      </c>
      <c r="P372">
        <v>0</v>
      </c>
      <c r="Q372">
        <v>0</v>
      </c>
    </row>
    <row r="373" spans="1:17" x14ac:dyDescent="0.25">
      <c r="A373" t="s">
        <v>16144</v>
      </c>
      <c r="B373" t="s">
        <v>79</v>
      </c>
      <c r="C373" t="s">
        <v>148</v>
      </c>
      <c r="D373" t="s">
        <v>14923</v>
      </c>
      <c r="E373" t="s">
        <v>66</v>
      </c>
      <c r="F373" t="s">
        <v>14922</v>
      </c>
      <c r="G373">
        <v>41</v>
      </c>
      <c r="H373">
        <v>0</v>
      </c>
      <c r="I373">
        <v>0</v>
      </c>
      <c r="J373">
        <v>0</v>
      </c>
      <c r="K373">
        <v>0</v>
      </c>
      <c r="L373">
        <v>0</v>
      </c>
      <c r="M373">
        <v>0</v>
      </c>
      <c r="N373">
        <v>0</v>
      </c>
      <c r="O373">
        <v>0</v>
      </c>
      <c r="P373">
        <v>0</v>
      </c>
      <c r="Q373">
        <v>0</v>
      </c>
    </row>
    <row r="374" spans="1:17" x14ac:dyDescent="0.25">
      <c r="A374" t="s">
        <v>16145</v>
      </c>
      <c r="B374" t="s">
        <v>79</v>
      </c>
      <c r="C374" t="s">
        <v>149</v>
      </c>
      <c r="D374" t="s">
        <v>14923</v>
      </c>
      <c r="E374" t="s">
        <v>66</v>
      </c>
      <c r="F374" t="s">
        <v>14922</v>
      </c>
      <c r="G374">
        <v>2</v>
      </c>
      <c r="H374">
        <v>0</v>
      </c>
      <c r="I374">
        <v>0</v>
      </c>
      <c r="J374">
        <v>0</v>
      </c>
      <c r="K374">
        <v>0</v>
      </c>
      <c r="L374">
        <v>0</v>
      </c>
      <c r="M374">
        <v>0</v>
      </c>
      <c r="N374">
        <v>0</v>
      </c>
      <c r="O374">
        <v>0</v>
      </c>
      <c r="P374">
        <v>0</v>
      </c>
      <c r="Q374">
        <v>0</v>
      </c>
    </row>
    <row r="375" spans="1:17" x14ac:dyDescent="0.25">
      <c r="A375" t="s">
        <v>16146</v>
      </c>
      <c r="B375" t="s">
        <v>79</v>
      </c>
      <c r="C375" t="s">
        <v>150</v>
      </c>
      <c r="D375" t="s">
        <v>14923</v>
      </c>
      <c r="E375" t="s">
        <v>66</v>
      </c>
      <c r="F375" t="s">
        <v>14922</v>
      </c>
      <c r="G375">
        <v>20</v>
      </c>
      <c r="H375">
        <v>0</v>
      </c>
      <c r="I375">
        <v>0</v>
      </c>
      <c r="J375">
        <v>0</v>
      </c>
      <c r="K375">
        <v>0</v>
      </c>
      <c r="L375">
        <v>0</v>
      </c>
      <c r="M375">
        <v>0</v>
      </c>
      <c r="N375">
        <v>0</v>
      </c>
      <c r="O375">
        <v>0</v>
      </c>
      <c r="P375">
        <v>0</v>
      </c>
      <c r="Q375">
        <v>0</v>
      </c>
    </row>
    <row r="376" spans="1:17" x14ac:dyDescent="0.25">
      <c r="A376" t="s">
        <v>16147</v>
      </c>
      <c r="B376" t="s">
        <v>79</v>
      </c>
      <c r="C376" t="s">
        <v>151</v>
      </c>
      <c r="D376" t="s">
        <v>14923</v>
      </c>
      <c r="E376" t="s">
        <v>66</v>
      </c>
      <c r="F376" t="s">
        <v>14922</v>
      </c>
      <c r="G376">
        <v>2</v>
      </c>
      <c r="H376">
        <v>0</v>
      </c>
      <c r="I376">
        <v>0</v>
      </c>
      <c r="J376">
        <v>0</v>
      </c>
      <c r="K376">
        <v>0</v>
      </c>
      <c r="L376">
        <v>0</v>
      </c>
      <c r="M376">
        <v>0</v>
      </c>
      <c r="N376">
        <v>0</v>
      </c>
      <c r="O376">
        <v>0</v>
      </c>
      <c r="P376">
        <v>0</v>
      </c>
      <c r="Q376">
        <v>0</v>
      </c>
    </row>
    <row r="377" spans="1:17" x14ac:dyDescent="0.25">
      <c r="A377" t="s">
        <v>16148</v>
      </c>
      <c r="B377" t="s">
        <v>79</v>
      </c>
      <c r="C377" t="s">
        <v>153</v>
      </c>
      <c r="D377" t="s">
        <v>14923</v>
      </c>
      <c r="E377" t="s">
        <v>66</v>
      </c>
      <c r="F377" t="s">
        <v>14922</v>
      </c>
      <c r="G377">
        <v>4</v>
      </c>
      <c r="H377">
        <v>0</v>
      </c>
      <c r="I377">
        <v>0</v>
      </c>
      <c r="J377">
        <v>0</v>
      </c>
      <c r="K377">
        <v>0</v>
      </c>
      <c r="L377">
        <v>0</v>
      </c>
      <c r="M377">
        <v>0</v>
      </c>
      <c r="N377">
        <v>0</v>
      </c>
      <c r="O377">
        <v>0</v>
      </c>
      <c r="P377">
        <v>0</v>
      </c>
      <c r="Q377">
        <v>0</v>
      </c>
    </row>
    <row r="378" spans="1:17" x14ac:dyDescent="0.25">
      <c r="A378" t="s">
        <v>16149</v>
      </c>
      <c r="B378" t="s">
        <v>79</v>
      </c>
      <c r="C378" t="s">
        <v>154</v>
      </c>
      <c r="D378" t="s">
        <v>14923</v>
      </c>
      <c r="E378" t="s">
        <v>66</v>
      </c>
      <c r="F378" t="s">
        <v>14922</v>
      </c>
      <c r="G378">
        <v>3</v>
      </c>
      <c r="H378">
        <v>0</v>
      </c>
      <c r="I378">
        <v>0</v>
      </c>
      <c r="J378">
        <v>0</v>
      </c>
      <c r="K378">
        <v>0</v>
      </c>
      <c r="L378">
        <v>0</v>
      </c>
      <c r="M378">
        <v>0</v>
      </c>
      <c r="N378">
        <v>0</v>
      </c>
      <c r="O378">
        <v>0</v>
      </c>
      <c r="P378">
        <v>0</v>
      </c>
      <c r="Q378">
        <v>0</v>
      </c>
    </row>
    <row r="379" spans="1:17" x14ac:dyDescent="0.25">
      <c r="A379" t="s">
        <v>16150</v>
      </c>
      <c r="B379" t="s">
        <v>79</v>
      </c>
      <c r="C379" t="s">
        <v>155</v>
      </c>
      <c r="D379" t="s">
        <v>14923</v>
      </c>
      <c r="E379" t="s">
        <v>66</v>
      </c>
      <c r="F379" t="s">
        <v>14922</v>
      </c>
      <c r="G379">
        <v>1</v>
      </c>
      <c r="H379">
        <v>0</v>
      </c>
      <c r="I379">
        <v>0</v>
      </c>
      <c r="J379">
        <v>0</v>
      </c>
      <c r="K379">
        <v>0</v>
      </c>
      <c r="L379">
        <v>0</v>
      </c>
      <c r="M379">
        <v>0</v>
      </c>
      <c r="N379">
        <v>0</v>
      </c>
      <c r="O379">
        <v>0</v>
      </c>
      <c r="P379">
        <v>0</v>
      </c>
      <c r="Q379">
        <v>0</v>
      </c>
    </row>
    <row r="380" spans="1:17" x14ac:dyDescent="0.25">
      <c r="A380" t="s">
        <v>16151</v>
      </c>
      <c r="B380" t="s">
        <v>79</v>
      </c>
      <c r="C380" t="s">
        <v>156</v>
      </c>
      <c r="D380" t="s">
        <v>14923</v>
      </c>
      <c r="E380" t="s">
        <v>66</v>
      </c>
      <c r="F380" t="s">
        <v>14922</v>
      </c>
      <c r="G380">
        <v>1</v>
      </c>
      <c r="H380">
        <v>0</v>
      </c>
      <c r="I380">
        <v>0</v>
      </c>
      <c r="J380">
        <v>0</v>
      </c>
      <c r="K380">
        <v>0</v>
      </c>
      <c r="L380">
        <v>0</v>
      </c>
      <c r="M380">
        <v>0</v>
      </c>
      <c r="N380">
        <v>0</v>
      </c>
      <c r="O380">
        <v>0</v>
      </c>
      <c r="P380">
        <v>0</v>
      </c>
      <c r="Q380">
        <v>0</v>
      </c>
    </row>
    <row r="381" spans="1:17" x14ac:dyDescent="0.25">
      <c r="A381" t="s">
        <v>16152</v>
      </c>
      <c r="B381" t="s">
        <v>79</v>
      </c>
      <c r="C381" t="s">
        <v>157</v>
      </c>
      <c r="D381" t="s">
        <v>14923</v>
      </c>
      <c r="E381" t="s">
        <v>66</v>
      </c>
      <c r="F381" t="s">
        <v>14922</v>
      </c>
      <c r="G381">
        <v>8</v>
      </c>
      <c r="H381">
        <v>0</v>
      </c>
      <c r="I381">
        <v>0</v>
      </c>
      <c r="J381">
        <v>0</v>
      </c>
      <c r="K381">
        <v>0</v>
      </c>
      <c r="L381">
        <v>0</v>
      </c>
      <c r="M381">
        <v>0</v>
      </c>
      <c r="N381">
        <v>0</v>
      </c>
      <c r="O381">
        <v>0</v>
      </c>
      <c r="P381">
        <v>0</v>
      </c>
      <c r="Q381">
        <v>0</v>
      </c>
    </row>
    <row r="382" spans="1:17" x14ac:dyDescent="0.25">
      <c r="A382" t="s">
        <v>16153</v>
      </c>
      <c r="B382" t="s">
        <v>79</v>
      </c>
      <c r="C382" t="s">
        <v>158</v>
      </c>
      <c r="D382" t="s">
        <v>14923</v>
      </c>
      <c r="E382" t="s">
        <v>66</v>
      </c>
      <c r="F382" t="s">
        <v>14922</v>
      </c>
      <c r="G382">
        <v>4</v>
      </c>
      <c r="H382">
        <v>0</v>
      </c>
      <c r="I382">
        <v>0</v>
      </c>
      <c r="J382">
        <v>0</v>
      </c>
      <c r="K382">
        <v>0</v>
      </c>
      <c r="L382">
        <v>0</v>
      </c>
      <c r="M382">
        <v>0</v>
      </c>
      <c r="N382">
        <v>0</v>
      </c>
      <c r="O382">
        <v>0</v>
      </c>
      <c r="P382">
        <v>0</v>
      </c>
      <c r="Q382">
        <v>0</v>
      </c>
    </row>
    <row r="383" spans="1:17" x14ac:dyDescent="0.25">
      <c r="A383" t="s">
        <v>16154</v>
      </c>
      <c r="B383" t="s">
        <v>79</v>
      </c>
      <c r="C383" t="s">
        <v>159</v>
      </c>
      <c r="D383" t="s">
        <v>14923</v>
      </c>
      <c r="E383" t="s">
        <v>66</v>
      </c>
      <c r="F383" t="s">
        <v>14922</v>
      </c>
      <c r="G383">
        <v>1</v>
      </c>
      <c r="H383">
        <v>0</v>
      </c>
      <c r="I383">
        <v>0</v>
      </c>
      <c r="J383">
        <v>0</v>
      </c>
      <c r="K383">
        <v>0</v>
      </c>
      <c r="L383">
        <v>0</v>
      </c>
      <c r="M383">
        <v>0</v>
      </c>
      <c r="N383">
        <v>0</v>
      </c>
      <c r="O383">
        <v>0</v>
      </c>
      <c r="P383">
        <v>0</v>
      </c>
      <c r="Q383">
        <v>0</v>
      </c>
    </row>
    <row r="384" spans="1:17" x14ac:dyDescent="0.25">
      <c r="A384" t="s">
        <v>16155</v>
      </c>
      <c r="B384" t="s">
        <v>79</v>
      </c>
      <c r="C384" t="s">
        <v>160</v>
      </c>
      <c r="D384" t="s">
        <v>14923</v>
      </c>
      <c r="E384" t="s">
        <v>66</v>
      </c>
      <c r="F384" t="s">
        <v>14922</v>
      </c>
      <c r="G384">
        <v>5</v>
      </c>
      <c r="H384">
        <v>0</v>
      </c>
      <c r="I384">
        <v>0</v>
      </c>
      <c r="J384">
        <v>0</v>
      </c>
      <c r="K384">
        <v>0</v>
      </c>
      <c r="L384">
        <v>0</v>
      </c>
      <c r="M384">
        <v>0</v>
      </c>
      <c r="N384">
        <v>0</v>
      </c>
      <c r="O384">
        <v>0</v>
      </c>
      <c r="P384">
        <v>0</v>
      </c>
      <c r="Q384">
        <v>0</v>
      </c>
    </row>
    <row r="385" spans="1:17" x14ac:dyDescent="0.25">
      <c r="A385" t="s">
        <v>16156</v>
      </c>
      <c r="B385" t="s">
        <v>79</v>
      </c>
      <c r="C385" t="s">
        <v>161</v>
      </c>
      <c r="D385" t="s">
        <v>14923</v>
      </c>
      <c r="E385" t="s">
        <v>66</v>
      </c>
      <c r="F385" t="s">
        <v>14922</v>
      </c>
      <c r="G385">
        <v>3</v>
      </c>
      <c r="H385">
        <v>0</v>
      </c>
      <c r="I385">
        <v>0</v>
      </c>
      <c r="J385">
        <v>0</v>
      </c>
      <c r="K385">
        <v>0</v>
      </c>
      <c r="L385">
        <v>0</v>
      </c>
      <c r="M385">
        <v>0</v>
      </c>
      <c r="N385">
        <v>0</v>
      </c>
      <c r="O385">
        <v>0</v>
      </c>
      <c r="P385">
        <v>0</v>
      </c>
      <c r="Q385">
        <v>0</v>
      </c>
    </row>
    <row r="386" spans="1:17" x14ac:dyDescent="0.25">
      <c r="A386" t="s">
        <v>16157</v>
      </c>
      <c r="B386" t="s">
        <v>79</v>
      </c>
      <c r="C386" t="s">
        <v>162</v>
      </c>
      <c r="D386" t="s">
        <v>14923</v>
      </c>
      <c r="E386" t="s">
        <v>66</v>
      </c>
      <c r="F386" t="s">
        <v>14922</v>
      </c>
      <c r="G386">
        <v>13</v>
      </c>
      <c r="H386">
        <v>0</v>
      </c>
      <c r="I386">
        <v>0</v>
      </c>
      <c r="J386">
        <v>0</v>
      </c>
      <c r="K386">
        <v>0</v>
      </c>
      <c r="L386">
        <v>0</v>
      </c>
      <c r="M386">
        <v>0</v>
      </c>
      <c r="N386">
        <v>0</v>
      </c>
      <c r="O386">
        <v>0</v>
      </c>
      <c r="P386">
        <v>0</v>
      </c>
      <c r="Q386">
        <v>0</v>
      </c>
    </row>
    <row r="387" spans="1:17" x14ac:dyDescent="0.25">
      <c r="A387" t="s">
        <v>16158</v>
      </c>
      <c r="B387" t="s">
        <v>79</v>
      </c>
      <c r="C387" t="s">
        <v>163</v>
      </c>
      <c r="D387" t="s">
        <v>14923</v>
      </c>
      <c r="E387" t="s">
        <v>66</v>
      </c>
      <c r="F387" t="s">
        <v>14922</v>
      </c>
      <c r="G387">
        <v>12</v>
      </c>
      <c r="H387">
        <v>0</v>
      </c>
      <c r="I387">
        <v>0</v>
      </c>
      <c r="J387">
        <v>0</v>
      </c>
      <c r="K387">
        <v>0</v>
      </c>
      <c r="L387">
        <v>0</v>
      </c>
      <c r="M387">
        <v>0</v>
      </c>
      <c r="N387">
        <v>0</v>
      </c>
      <c r="O387">
        <v>0</v>
      </c>
      <c r="P387">
        <v>0</v>
      </c>
      <c r="Q387">
        <v>0</v>
      </c>
    </row>
    <row r="388" spans="1:17" x14ac:dyDescent="0.25">
      <c r="A388" t="s">
        <v>16159</v>
      </c>
      <c r="B388" t="s">
        <v>79</v>
      </c>
      <c r="C388" t="s">
        <v>164</v>
      </c>
      <c r="D388" t="s">
        <v>14923</v>
      </c>
      <c r="E388" t="s">
        <v>66</v>
      </c>
      <c r="F388" t="s">
        <v>14922</v>
      </c>
      <c r="G388">
        <v>6</v>
      </c>
      <c r="H388">
        <v>0</v>
      </c>
      <c r="I388">
        <v>0</v>
      </c>
      <c r="J388">
        <v>0</v>
      </c>
      <c r="K388">
        <v>0</v>
      </c>
      <c r="L388">
        <v>0</v>
      </c>
      <c r="M388">
        <v>0</v>
      </c>
      <c r="N388">
        <v>0</v>
      </c>
      <c r="O388">
        <v>0</v>
      </c>
      <c r="P388">
        <v>0</v>
      </c>
      <c r="Q388">
        <v>0</v>
      </c>
    </row>
    <row r="389" spans="1:17" x14ac:dyDescent="0.25">
      <c r="A389" t="s">
        <v>16160</v>
      </c>
      <c r="B389" t="s">
        <v>79</v>
      </c>
      <c r="C389" t="s">
        <v>165</v>
      </c>
      <c r="D389" t="s">
        <v>14923</v>
      </c>
      <c r="E389" t="s">
        <v>66</v>
      </c>
      <c r="F389" t="s">
        <v>14922</v>
      </c>
      <c r="G389">
        <v>16</v>
      </c>
      <c r="H389">
        <v>0</v>
      </c>
      <c r="I389">
        <v>0</v>
      </c>
      <c r="J389">
        <v>0</v>
      </c>
      <c r="K389">
        <v>0</v>
      </c>
      <c r="L389">
        <v>0</v>
      </c>
      <c r="M389">
        <v>0</v>
      </c>
      <c r="N389">
        <v>0</v>
      </c>
      <c r="O389">
        <v>0</v>
      </c>
      <c r="P389">
        <v>0</v>
      </c>
      <c r="Q389">
        <v>0</v>
      </c>
    </row>
    <row r="390" spans="1:17" x14ac:dyDescent="0.25">
      <c r="A390" t="s">
        <v>16161</v>
      </c>
      <c r="B390" t="s">
        <v>79</v>
      </c>
      <c r="C390" t="s">
        <v>166</v>
      </c>
      <c r="D390" t="s">
        <v>14923</v>
      </c>
      <c r="E390" t="s">
        <v>66</v>
      </c>
      <c r="F390" t="s">
        <v>14922</v>
      </c>
      <c r="G390">
        <v>9</v>
      </c>
      <c r="H390">
        <v>0</v>
      </c>
      <c r="I390">
        <v>0</v>
      </c>
      <c r="J390">
        <v>0</v>
      </c>
      <c r="K390">
        <v>0</v>
      </c>
      <c r="L390">
        <v>0</v>
      </c>
      <c r="M390">
        <v>0</v>
      </c>
      <c r="N390">
        <v>0</v>
      </c>
      <c r="O390">
        <v>0</v>
      </c>
      <c r="P390">
        <v>0</v>
      </c>
      <c r="Q390">
        <v>0</v>
      </c>
    </row>
    <row r="391" spans="1:17" x14ac:dyDescent="0.25">
      <c r="A391" t="s">
        <v>16162</v>
      </c>
      <c r="B391" t="s">
        <v>79</v>
      </c>
      <c r="C391" t="s">
        <v>168</v>
      </c>
      <c r="D391" t="s">
        <v>14923</v>
      </c>
      <c r="E391" t="s">
        <v>66</v>
      </c>
      <c r="F391" t="s">
        <v>14922</v>
      </c>
      <c r="G391">
        <v>3</v>
      </c>
      <c r="H391">
        <v>0</v>
      </c>
      <c r="I391">
        <v>0</v>
      </c>
      <c r="J391">
        <v>0</v>
      </c>
      <c r="K391">
        <v>0</v>
      </c>
      <c r="L391">
        <v>0</v>
      </c>
      <c r="M391">
        <v>0</v>
      </c>
      <c r="N391">
        <v>0</v>
      </c>
      <c r="O391">
        <v>0</v>
      </c>
      <c r="P391">
        <v>0</v>
      </c>
      <c r="Q391">
        <v>0</v>
      </c>
    </row>
    <row r="392" spans="1:17" x14ac:dyDescent="0.25">
      <c r="A392" t="s">
        <v>16163</v>
      </c>
      <c r="B392" t="s">
        <v>79</v>
      </c>
      <c r="C392" t="s">
        <v>169</v>
      </c>
      <c r="D392" t="s">
        <v>14923</v>
      </c>
      <c r="E392" t="s">
        <v>66</v>
      </c>
      <c r="F392" t="s">
        <v>14922</v>
      </c>
      <c r="G392">
        <v>11</v>
      </c>
      <c r="H392">
        <v>0</v>
      </c>
      <c r="I392">
        <v>0</v>
      </c>
      <c r="J392">
        <v>0</v>
      </c>
      <c r="K392">
        <v>0</v>
      </c>
      <c r="L392">
        <v>0</v>
      </c>
      <c r="M392">
        <v>0</v>
      </c>
      <c r="N392">
        <v>0</v>
      </c>
      <c r="O392">
        <v>0</v>
      </c>
      <c r="P392">
        <v>0</v>
      </c>
      <c r="Q392">
        <v>0</v>
      </c>
    </row>
    <row r="393" spans="1:17" x14ac:dyDescent="0.25">
      <c r="A393" t="s">
        <v>16164</v>
      </c>
      <c r="B393" t="s">
        <v>79</v>
      </c>
      <c r="C393" t="s">
        <v>170</v>
      </c>
      <c r="D393" t="s">
        <v>14923</v>
      </c>
      <c r="E393" t="s">
        <v>66</v>
      </c>
      <c r="F393" t="s">
        <v>14922</v>
      </c>
      <c r="G393">
        <v>5</v>
      </c>
      <c r="H393">
        <v>0</v>
      </c>
      <c r="I393">
        <v>0</v>
      </c>
      <c r="J393">
        <v>0</v>
      </c>
      <c r="K393">
        <v>0</v>
      </c>
      <c r="L393">
        <v>0</v>
      </c>
      <c r="M393">
        <v>0</v>
      </c>
      <c r="N393">
        <v>0</v>
      </c>
      <c r="O393">
        <v>0</v>
      </c>
      <c r="P393">
        <v>0</v>
      </c>
      <c r="Q393">
        <v>0</v>
      </c>
    </row>
    <row r="394" spans="1:17" x14ac:dyDescent="0.25">
      <c r="A394" t="s">
        <v>16165</v>
      </c>
      <c r="B394" t="s">
        <v>79</v>
      </c>
      <c r="C394" t="s">
        <v>171</v>
      </c>
      <c r="D394" t="s">
        <v>14923</v>
      </c>
      <c r="E394" t="s">
        <v>66</v>
      </c>
      <c r="F394" t="s">
        <v>14922</v>
      </c>
      <c r="G394">
        <v>17</v>
      </c>
      <c r="H394">
        <v>0</v>
      </c>
      <c r="I394">
        <v>0</v>
      </c>
      <c r="J394">
        <v>0</v>
      </c>
      <c r="K394">
        <v>0</v>
      </c>
      <c r="L394">
        <v>0</v>
      </c>
      <c r="M394">
        <v>0</v>
      </c>
      <c r="N394">
        <v>0</v>
      </c>
      <c r="O394">
        <v>0</v>
      </c>
      <c r="P394">
        <v>0</v>
      </c>
      <c r="Q394">
        <v>0</v>
      </c>
    </row>
    <row r="395" spans="1:17" x14ac:dyDescent="0.25">
      <c r="A395" t="s">
        <v>16166</v>
      </c>
      <c r="B395" t="s">
        <v>79</v>
      </c>
      <c r="C395" t="s">
        <v>173</v>
      </c>
      <c r="D395" t="s">
        <v>14923</v>
      </c>
      <c r="E395" t="s">
        <v>66</v>
      </c>
      <c r="F395" t="s">
        <v>14922</v>
      </c>
      <c r="G395">
        <v>5</v>
      </c>
      <c r="H395">
        <v>0</v>
      </c>
      <c r="I395">
        <v>0</v>
      </c>
      <c r="J395">
        <v>0</v>
      </c>
      <c r="K395">
        <v>0</v>
      </c>
      <c r="L395">
        <v>0</v>
      </c>
      <c r="M395">
        <v>0</v>
      </c>
      <c r="N395">
        <v>0</v>
      </c>
      <c r="O395">
        <v>0</v>
      </c>
      <c r="P395">
        <v>0</v>
      </c>
      <c r="Q395">
        <v>0</v>
      </c>
    </row>
    <row r="396" spans="1:17" x14ac:dyDescent="0.25">
      <c r="A396" t="s">
        <v>16167</v>
      </c>
      <c r="B396" t="s">
        <v>79</v>
      </c>
      <c r="C396" t="s">
        <v>174</v>
      </c>
      <c r="D396" t="s">
        <v>14923</v>
      </c>
      <c r="E396" t="s">
        <v>66</v>
      </c>
      <c r="F396" t="s">
        <v>14922</v>
      </c>
      <c r="G396">
        <v>1</v>
      </c>
      <c r="H396">
        <v>0</v>
      </c>
      <c r="I396">
        <v>0</v>
      </c>
      <c r="J396">
        <v>0</v>
      </c>
      <c r="K396">
        <v>0</v>
      </c>
      <c r="L396">
        <v>0</v>
      </c>
      <c r="M396">
        <v>0</v>
      </c>
      <c r="N396">
        <v>0</v>
      </c>
      <c r="O396">
        <v>0</v>
      </c>
      <c r="P396">
        <v>0</v>
      </c>
      <c r="Q396">
        <v>0</v>
      </c>
    </row>
    <row r="397" spans="1:17" x14ac:dyDescent="0.25">
      <c r="A397" t="s">
        <v>16168</v>
      </c>
      <c r="B397" t="s">
        <v>79</v>
      </c>
      <c r="C397" t="s">
        <v>175</v>
      </c>
      <c r="D397" t="s">
        <v>14923</v>
      </c>
      <c r="E397" t="s">
        <v>66</v>
      </c>
      <c r="F397" t="s">
        <v>14922</v>
      </c>
      <c r="G397">
        <v>5</v>
      </c>
      <c r="H397">
        <v>0</v>
      </c>
      <c r="I397">
        <v>0</v>
      </c>
      <c r="J397">
        <v>0</v>
      </c>
      <c r="K397">
        <v>0</v>
      </c>
      <c r="L397">
        <v>0</v>
      </c>
      <c r="M397">
        <v>0</v>
      </c>
      <c r="N397">
        <v>0</v>
      </c>
      <c r="O397">
        <v>0</v>
      </c>
      <c r="P397">
        <v>0</v>
      </c>
      <c r="Q397">
        <v>0</v>
      </c>
    </row>
    <row r="398" spans="1:17" x14ac:dyDescent="0.25">
      <c r="A398" t="s">
        <v>16169</v>
      </c>
      <c r="B398" t="s">
        <v>79</v>
      </c>
      <c r="C398" t="s">
        <v>176</v>
      </c>
      <c r="D398" t="s">
        <v>14923</v>
      </c>
      <c r="E398" t="s">
        <v>66</v>
      </c>
      <c r="F398" t="s">
        <v>14922</v>
      </c>
      <c r="G398">
        <v>13</v>
      </c>
      <c r="H398">
        <v>0</v>
      </c>
      <c r="I398">
        <v>0</v>
      </c>
      <c r="J398">
        <v>0</v>
      </c>
      <c r="K398">
        <v>0</v>
      </c>
      <c r="L398">
        <v>0</v>
      </c>
      <c r="M398">
        <v>0</v>
      </c>
      <c r="N398">
        <v>0</v>
      </c>
      <c r="O398">
        <v>0</v>
      </c>
      <c r="P398">
        <v>0</v>
      </c>
      <c r="Q398">
        <v>0</v>
      </c>
    </row>
    <row r="399" spans="1:17" x14ac:dyDescent="0.25">
      <c r="A399" t="s">
        <v>16170</v>
      </c>
      <c r="B399" t="s">
        <v>79</v>
      </c>
      <c r="C399" t="s">
        <v>178</v>
      </c>
      <c r="D399" t="s">
        <v>14923</v>
      </c>
      <c r="E399" t="s">
        <v>66</v>
      </c>
      <c r="F399" t="s">
        <v>14922</v>
      </c>
      <c r="G399">
        <v>1</v>
      </c>
      <c r="H399">
        <v>0</v>
      </c>
      <c r="I399">
        <v>0</v>
      </c>
      <c r="J399">
        <v>0</v>
      </c>
      <c r="K399">
        <v>0</v>
      </c>
      <c r="L399">
        <v>0</v>
      </c>
      <c r="M399">
        <v>0</v>
      </c>
      <c r="N399">
        <v>0</v>
      </c>
      <c r="O399">
        <v>0</v>
      </c>
      <c r="P399">
        <v>0</v>
      </c>
      <c r="Q399">
        <v>0</v>
      </c>
    </row>
    <row r="400" spans="1:17" x14ac:dyDescent="0.25">
      <c r="A400" t="s">
        <v>16171</v>
      </c>
      <c r="B400" t="s">
        <v>79</v>
      </c>
      <c r="C400" t="s">
        <v>179</v>
      </c>
      <c r="D400" t="s">
        <v>14923</v>
      </c>
      <c r="E400" t="s">
        <v>66</v>
      </c>
      <c r="F400" t="s">
        <v>14922</v>
      </c>
      <c r="G400">
        <v>5</v>
      </c>
      <c r="H400">
        <v>0</v>
      </c>
      <c r="I400">
        <v>0</v>
      </c>
      <c r="J400">
        <v>0</v>
      </c>
      <c r="K400">
        <v>0</v>
      </c>
      <c r="L400">
        <v>0</v>
      </c>
      <c r="M400">
        <v>0</v>
      </c>
      <c r="N400">
        <v>0</v>
      </c>
      <c r="O400">
        <v>0</v>
      </c>
      <c r="P400">
        <v>0</v>
      </c>
      <c r="Q400">
        <v>0</v>
      </c>
    </row>
    <row r="401" spans="1:17" x14ac:dyDescent="0.25">
      <c r="A401" t="s">
        <v>16172</v>
      </c>
      <c r="B401" t="s">
        <v>79</v>
      </c>
      <c r="C401" t="s">
        <v>180</v>
      </c>
      <c r="D401" t="s">
        <v>14923</v>
      </c>
      <c r="E401" t="s">
        <v>66</v>
      </c>
      <c r="F401" t="s">
        <v>14922</v>
      </c>
      <c r="G401">
        <v>4</v>
      </c>
      <c r="H401">
        <v>0</v>
      </c>
      <c r="I401">
        <v>0</v>
      </c>
      <c r="J401">
        <v>0</v>
      </c>
      <c r="K401">
        <v>0</v>
      </c>
      <c r="L401">
        <v>0</v>
      </c>
      <c r="M401">
        <v>0</v>
      </c>
      <c r="N401">
        <v>0</v>
      </c>
      <c r="O401">
        <v>0</v>
      </c>
      <c r="P401">
        <v>0</v>
      </c>
      <c r="Q401">
        <v>0</v>
      </c>
    </row>
    <row r="402" spans="1:17" x14ac:dyDescent="0.25">
      <c r="A402" t="s">
        <v>16173</v>
      </c>
      <c r="B402" t="s">
        <v>79</v>
      </c>
      <c r="C402" t="s">
        <v>181</v>
      </c>
      <c r="D402" t="s">
        <v>14923</v>
      </c>
      <c r="E402" t="s">
        <v>66</v>
      </c>
      <c r="F402" t="s">
        <v>14922</v>
      </c>
      <c r="G402">
        <v>10</v>
      </c>
      <c r="H402">
        <v>0</v>
      </c>
      <c r="I402">
        <v>0</v>
      </c>
      <c r="J402">
        <v>0</v>
      </c>
      <c r="K402">
        <v>0</v>
      </c>
      <c r="L402">
        <v>0</v>
      </c>
      <c r="M402">
        <v>0</v>
      </c>
      <c r="N402">
        <v>0</v>
      </c>
      <c r="O402">
        <v>0</v>
      </c>
      <c r="P402">
        <v>0</v>
      </c>
      <c r="Q402">
        <v>0</v>
      </c>
    </row>
    <row r="403" spans="1:17" x14ac:dyDescent="0.25">
      <c r="A403" t="s">
        <v>16174</v>
      </c>
      <c r="B403" t="s">
        <v>79</v>
      </c>
      <c r="C403" t="s">
        <v>182</v>
      </c>
      <c r="D403" t="s">
        <v>14923</v>
      </c>
      <c r="E403" t="s">
        <v>66</v>
      </c>
      <c r="F403" t="s">
        <v>14922</v>
      </c>
      <c r="G403">
        <v>14</v>
      </c>
      <c r="H403">
        <v>0</v>
      </c>
      <c r="I403">
        <v>0</v>
      </c>
      <c r="J403">
        <v>0</v>
      </c>
      <c r="K403">
        <v>0</v>
      </c>
      <c r="L403">
        <v>0</v>
      </c>
      <c r="M403">
        <v>0</v>
      </c>
      <c r="N403">
        <v>0</v>
      </c>
      <c r="O403">
        <v>0</v>
      </c>
      <c r="P403">
        <v>0</v>
      </c>
      <c r="Q403">
        <v>0</v>
      </c>
    </row>
    <row r="404" spans="1:17" x14ac:dyDescent="0.25">
      <c r="A404" t="s">
        <v>16175</v>
      </c>
      <c r="B404" t="s">
        <v>79</v>
      </c>
      <c r="C404" t="s">
        <v>183</v>
      </c>
      <c r="D404" t="s">
        <v>14923</v>
      </c>
      <c r="E404" t="s">
        <v>66</v>
      </c>
      <c r="F404" t="s">
        <v>14922</v>
      </c>
      <c r="G404">
        <v>5</v>
      </c>
      <c r="H404">
        <v>0</v>
      </c>
      <c r="I404">
        <v>0</v>
      </c>
      <c r="J404">
        <v>0</v>
      </c>
      <c r="K404">
        <v>0</v>
      </c>
      <c r="L404">
        <v>0</v>
      </c>
      <c r="M404">
        <v>0</v>
      </c>
      <c r="N404">
        <v>0</v>
      </c>
      <c r="O404">
        <v>0</v>
      </c>
      <c r="P404">
        <v>0</v>
      </c>
      <c r="Q404">
        <v>0</v>
      </c>
    </row>
    <row r="405" spans="1:17" x14ac:dyDescent="0.25">
      <c r="A405" t="s">
        <v>16176</v>
      </c>
      <c r="B405" t="s">
        <v>79</v>
      </c>
      <c r="C405" t="s">
        <v>184</v>
      </c>
      <c r="D405" t="s">
        <v>14923</v>
      </c>
      <c r="E405" t="s">
        <v>66</v>
      </c>
      <c r="F405" t="s">
        <v>14922</v>
      </c>
      <c r="G405">
        <v>3</v>
      </c>
      <c r="H405">
        <v>0</v>
      </c>
      <c r="I405">
        <v>0</v>
      </c>
      <c r="J405">
        <v>0</v>
      </c>
      <c r="K405">
        <v>0</v>
      </c>
      <c r="L405">
        <v>0</v>
      </c>
      <c r="M405">
        <v>0</v>
      </c>
      <c r="N405">
        <v>0</v>
      </c>
      <c r="O405">
        <v>0</v>
      </c>
      <c r="P405">
        <v>0</v>
      </c>
      <c r="Q405">
        <v>0</v>
      </c>
    </row>
    <row r="406" spans="1:17" x14ac:dyDescent="0.25">
      <c r="A406" t="s">
        <v>16177</v>
      </c>
      <c r="B406" t="s">
        <v>79</v>
      </c>
      <c r="C406" t="s">
        <v>185</v>
      </c>
      <c r="D406" t="s">
        <v>14923</v>
      </c>
      <c r="E406" t="s">
        <v>66</v>
      </c>
      <c r="F406" t="s">
        <v>14922</v>
      </c>
      <c r="G406">
        <v>9</v>
      </c>
      <c r="H406">
        <v>0</v>
      </c>
      <c r="I406">
        <v>0</v>
      </c>
      <c r="J406">
        <v>0</v>
      </c>
      <c r="K406">
        <v>0</v>
      </c>
      <c r="L406">
        <v>0</v>
      </c>
      <c r="M406">
        <v>0</v>
      </c>
      <c r="N406">
        <v>0</v>
      </c>
      <c r="O406">
        <v>0</v>
      </c>
      <c r="P406">
        <v>0</v>
      </c>
      <c r="Q406">
        <v>0</v>
      </c>
    </row>
    <row r="407" spans="1:17" x14ac:dyDescent="0.25">
      <c r="A407" t="s">
        <v>16178</v>
      </c>
      <c r="B407" t="s">
        <v>79</v>
      </c>
      <c r="C407" t="s">
        <v>186</v>
      </c>
      <c r="D407" t="s">
        <v>14923</v>
      </c>
      <c r="E407" t="s">
        <v>66</v>
      </c>
      <c r="F407" t="s">
        <v>14922</v>
      </c>
      <c r="G407">
        <v>4</v>
      </c>
      <c r="H407">
        <v>0</v>
      </c>
      <c r="I407">
        <v>0</v>
      </c>
      <c r="J407">
        <v>0</v>
      </c>
      <c r="K407">
        <v>0</v>
      </c>
      <c r="L407">
        <v>0</v>
      </c>
      <c r="M407">
        <v>0</v>
      </c>
      <c r="N407">
        <v>0</v>
      </c>
      <c r="O407">
        <v>0</v>
      </c>
      <c r="P407">
        <v>0</v>
      </c>
      <c r="Q407">
        <v>0</v>
      </c>
    </row>
    <row r="408" spans="1:17" x14ac:dyDescent="0.25">
      <c r="A408" t="s">
        <v>16179</v>
      </c>
      <c r="B408" t="s">
        <v>79</v>
      </c>
      <c r="C408" t="s">
        <v>187</v>
      </c>
      <c r="D408" t="s">
        <v>14923</v>
      </c>
      <c r="E408" t="s">
        <v>66</v>
      </c>
      <c r="F408" t="s">
        <v>14922</v>
      </c>
      <c r="G408">
        <v>16</v>
      </c>
      <c r="H408">
        <v>0</v>
      </c>
      <c r="I408">
        <v>0</v>
      </c>
      <c r="J408">
        <v>0</v>
      </c>
      <c r="K408">
        <v>0</v>
      </c>
      <c r="L408">
        <v>0</v>
      </c>
      <c r="M408">
        <v>0</v>
      </c>
      <c r="N408">
        <v>0</v>
      </c>
      <c r="O408">
        <v>0</v>
      </c>
      <c r="P408">
        <v>0</v>
      </c>
      <c r="Q408">
        <v>0</v>
      </c>
    </row>
    <row r="409" spans="1:17" x14ac:dyDescent="0.25">
      <c r="A409" t="s">
        <v>16180</v>
      </c>
      <c r="B409" t="s">
        <v>79</v>
      </c>
      <c r="C409" t="s">
        <v>189</v>
      </c>
      <c r="D409" t="s">
        <v>14923</v>
      </c>
      <c r="E409" t="s">
        <v>66</v>
      </c>
      <c r="F409" t="s">
        <v>14922</v>
      </c>
      <c r="G409">
        <v>5</v>
      </c>
      <c r="H409">
        <v>0</v>
      </c>
      <c r="I409">
        <v>0</v>
      </c>
      <c r="J409">
        <v>0</v>
      </c>
      <c r="K409">
        <v>0</v>
      </c>
      <c r="L409">
        <v>0</v>
      </c>
      <c r="M409">
        <v>0</v>
      </c>
      <c r="N409">
        <v>0</v>
      </c>
      <c r="O409">
        <v>0</v>
      </c>
      <c r="P409">
        <v>0</v>
      </c>
      <c r="Q409">
        <v>0</v>
      </c>
    </row>
    <row r="410" spans="1:17" x14ac:dyDescent="0.25">
      <c r="A410" t="s">
        <v>16181</v>
      </c>
      <c r="B410" t="s">
        <v>79</v>
      </c>
      <c r="C410" t="s">
        <v>190</v>
      </c>
      <c r="D410" t="s">
        <v>14923</v>
      </c>
      <c r="E410" t="s">
        <v>66</v>
      </c>
      <c r="F410" t="s">
        <v>14922</v>
      </c>
      <c r="G410">
        <v>1</v>
      </c>
      <c r="H410">
        <v>0</v>
      </c>
      <c r="I410">
        <v>0</v>
      </c>
      <c r="J410">
        <v>0</v>
      </c>
      <c r="K410">
        <v>0</v>
      </c>
      <c r="L410">
        <v>0</v>
      </c>
      <c r="M410">
        <v>0</v>
      </c>
      <c r="N410">
        <v>0</v>
      </c>
      <c r="O410">
        <v>0</v>
      </c>
      <c r="P410">
        <v>0</v>
      </c>
      <c r="Q410">
        <v>0</v>
      </c>
    </row>
    <row r="411" spans="1:17" x14ac:dyDescent="0.25">
      <c r="A411" t="s">
        <v>16182</v>
      </c>
      <c r="B411" t="s">
        <v>79</v>
      </c>
      <c r="C411" t="s">
        <v>191</v>
      </c>
      <c r="D411" t="s">
        <v>14923</v>
      </c>
      <c r="E411" t="s">
        <v>66</v>
      </c>
      <c r="F411" t="s">
        <v>14922</v>
      </c>
      <c r="G411">
        <v>6</v>
      </c>
      <c r="H411">
        <v>0</v>
      </c>
      <c r="I411">
        <v>0</v>
      </c>
      <c r="J411">
        <v>0</v>
      </c>
      <c r="K411">
        <v>0</v>
      </c>
      <c r="L411">
        <v>0</v>
      </c>
      <c r="M411">
        <v>0</v>
      </c>
      <c r="N411">
        <v>0</v>
      </c>
      <c r="O411">
        <v>0</v>
      </c>
      <c r="P411">
        <v>0</v>
      </c>
      <c r="Q411">
        <v>0</v>
      </c>
    </row>
    <row r="412" spans="1:17" x14ac:dyDescent="0.25">
      <c r="A412" t="s">
        <v>16183</v>
      </c>
      <c r="B412" t="s">
        <v>79</v>
      </c>
      <c r="C412" t="s">
        <v>192</v>
      </c>
      <c r="D412" t="s">
        <v>14923</v>
      </c>
      <c r="E412" t="s">
        <v>66</v>
      </c>
      <c r="F412" t="s">
        <v>14922</v>
      </c>
      <c r="G412">
        <v>3</v>
      </c>
      <c r="H412">
        <v>0</v>
      </c>
      <c r="I412">
        <v>0</v>
      </c>
      <c r="J412">
        <v>0</v>
      </c>
      <c r="K412">
        <v>0</v>
      </c>
      <c r="L412">
        <v>0</v>
      </c>
      <c r="M412">
        <v>0</v>
      </c>
      <c r="N412">
        <v>0</v>
      </c>
      <c r="O412">
        <v>0</v>
      </c>
      <c r="P412">
        <v>0</v>
      </c>
      <c r="Q412">
        <v>0</v>
      </c>
    </row>
    <row r="413" spans="1:17" x14ac:dyDescent="0.25">
      <c r="A413" t="s">
        <v>16184</v>
      </c>
      <c r="B413" t="s">
        <v>79</v>
      </c>
      <c r="C413" t="s">
        <v>194</v>
      </c>
      <c r="D413" t="s">
        <v>14923</v>
      </c>
      <c r="E413" t="s">
        <v>66</v>
      </c>
      <c r="F413" t="s">
        <v>14922</v>
      </c>
      <c r="G413">
        <v>9</v>
      </c>
      <c r="H413">
        <v>0</v>
      </c>
      <c r="I413">
        <v>0</v>
      </c>
      <c r="J413">
        <v>0</v>
      </c>
      <c r="K413">
        <v>0</v>
      </c>
      <c r="L413">
        <v>0</v>
      </c>
      <c r="M413">
        <v>0</v>
      </c>
      <c r="N413">
        <v>0</v>
      </c>
      <c r="O413">
        <v>0</v>
      </c>
      <c r="P413">
        <v>0</v>
      </c>
      <c r="Q413">
        <v>0</v>
      </c>
    </row>
    <row r="414" spans="1:17" x14ac:dyDescent="0.25">
      <c r="A414" t="s">
        <v>16185</v>
      </c>
      <c r="B414" t="s">
        <v>79</v>
      </c>
      <c r="C414" t="s">
        <v>197</v>
      </c>
      <c r="D414" t="s">
        <v>14923</v>
      </c>
      <c r="E414" t="s">
        <v>66</v>
      </c>
      <c r="F414" t="s">
        <v>14922</v>
      </c>
      <c r="G414">
        <v>1</v>
      </c>
      <c r="H414">
        <v>0</v>
      </c>
      <c r="I414">
        <v>0</v>
      </c>
      <c r="J414">
        <v>0</v>
      </c>
      <c r="K414">
        <v>0</v>
      </c>
      <c r="L414">
        <v>0</v>
      </c>
      <c r="M414">
        <v>0</v>
      </c>
      <c r="N414">
        <v>0</v>
      </c>
      <c r="O414">
        <v>0</v>
      </c>
      <c r="P414">
        <v>0</v>
      </c>
      <c r="Q414">
        <v>0</v>
      </c>
    </row>
    <row r="415" spans="1:17" x14ac:dyDescent="0.25">
      <c r="A415" t="s">
        <v>16186</v>
      </c>
      <c r="B415" t="s">
        <v>79</v>
      </c>
      <c r="C415" t="s">
        <v>198</v>
      </c>
      <c r="D415" t="s">
        <v>14923</v>
      </c>
      <c r="E415" t="s">
        <v>66</v>
      </c>
      <c r="F415" t="s">
        <v>14922</v>
      </c>
      <c r="G415">
        <v>2</v>
      </c>
      <c r="H415">
        <v>0</v>
      </c>
      <c r="I415">
        <v>0</v>
      </c>
      <c r="J415">
        <v>0</v>
      </c>
      <c r="K415">
        <v>0</v>
      </c>
      <c r="L415">
        <v>0</v>
      </c>
      <c r="M415">
        <v>0</v>
      </c>
      <c r="N415">
        <v>0</v>
      </c>
      <c r="O415">
        <v>0</v>
      </c>
      <c r="P415">
        <v>0</v>
      </c>
      <c r="Q415">
        <v>0</v>
      </c>
    </row>
    <row r="416" spans="1:17" x14ac:dyDescent="0.25">
      <c r="A416" t="s">
        <v>16187</v>
      </c>
      <c r="B416" t="s">
        <v>79</v>
      </c>
      <c r="C416" t="s">
        <v>199</v>
      </c>
      <c r="D416" t="s">
        <v>14923</v>
      </c>
      <c r="E416" t="s">
        <v>66</v>
      </c>
      <c r="F416" t="s">
        <v>14922</v>
      </c>
      <c r="G416">
        <v>2</v>
      </c>
      <c r="H416">
        <v>0</v>
      </c>
      <c r="I416">
        <v>0</v>
      </c>
      <c r="J416">
        <v>0</v>
      </c>
      <c r="K416">
        <v>0</v>
      </c>
      <c r="L416">
        <v>0</v>
      </c>
      <c r="M416">
        <v>0</v>
      </c>
      <c r="N416">
        <v>0</v>
      </c>
      <c r="O416">
        <v>0</v>
      </c>
      <c r="P416">
        <v>0</v>
      </c>
      <c r="Q416">
        <v>0</v>
      </c>
    </row>
    <row r="417" spans="1:17" x14ac:dyDescent="0.25">
      <c r="A417" t="s">
        <v>16188</v>
      </c>
      <c r="B417" t="s">
        <v>79</v>
      </c>
      <c r="C417" t="s">
        <v>200</v>
      </c>
      <c r="D417" t="s">
        <v>14923</v>
      </c>
      <c r="E417" t="s">
        <v>66</v>
      </c>
      <c r="F417" t="s">
        <v>14922</v>
      </c>
      <c r="G417">
        <v>3</v>
      </c>
      <c r="H417">
        <v>0</v>
      </c>
      <c r="I417">
        <v>0</v>
      </c>
      <c r="J417">
        <v>0</v>
      </c>
      <c r="K417">
        <v>0</v>
      </c>
      <c r="L417">
        <v>0</v>
      </c>
      <c r="M417">
        <v>0</v>
      </c>
      <c r="N417">
        <v>0</v>
      </c>
      <c r="O417">
        <v>0</v>
      </c>
      <c r="P417">
        <v>0</v>
      </c>
      <c r="Q417">
        <v>0</v>
      </c>
    </row>
    <row r="418" spans="1:17" x14ac:dyDescent="0.25">
      <c r="A418" t="s">
        <v>16189</v>
      </c>
      <c r="B418" t="s">
        <v>79</v>
      </c>
      <c r="C418" t="s">
        <v>201</v>
      </c>
      <c r="D418" t="s">
        <v>14923</v>
      </c>
      <c r="E418" t="s">
        <v>66</v>
      </c>
      <c r="F418" t="s">
        <v>14922</v>
      </c>
      <c r="G418">
        <v>8</v>
      </c>
      <c r="H418">
        <v>0</v>
      </c>
      <c r="I418">
        <v>0</v>
      </c>
      <c r="J418">
        <v>0</v>
      </c>
      <c r="K418">
        <v>0</v>
      </c>
      <c r="L418">
        <v>0</v>
      </c>
      <c r="M418">
        <v>0</v>
      </c>
      <c r="N418">
        <v>0</v>
      </c>
      <c r="O418">
        <v>0</v>
      </c>
      <c r="P418">
        <v>0</v>
      </c>
      <c r="Q418">
        <v>0</v>
      </c>
    </row>
    <row r="419" spans="1:17" x14ac:dyDescent="0.25">
      <c r="A419" t="s">
        <v>16190</v>
      </c>
      <c r="B419" t="s">
        <v>79</v>
      </c>
      <c r="C419" t="s">
        <v>202</v>
      </c>
      <c r="D419" t="s">
        <v>14923</v>
      </c>
      <c r="E419" t="s">
        <v>66</v>
      </c>
      <c r="F419" t="s">
        <v>14922</v>
      </c>
      <c r="G419">
        <v>2</v>
      </c>
      <c r="H419">
        <v>0</v>
      </c>
      <c r="I419">
        <v>0</v>
      </c>
      <c r="J419">
        <v>0</v>
      </c>
      <c r="K419">
        <v>0</v>
      </c>
      <c r="L419">
        <v>0</v>
      </c>
      <c r="M419">
        <v>0</v>
      </c>
      <c r="N419">
        <v>0</v>
      </c>
      <c r="O419">
        <v>0</v>
      </c>
      <c r="P419">
        <v>0</v>
      </c>
      <c r="Q419">
        <v>0</v>
      </c>
    </row>
    <row r="420" spans="1:17" x14ac:dyDescent="0.25">
      <c r="A420" t="s">
        <v>16191</v>
      </c>
      <c r="B420" t="s">
        <v>79</v>
      </c>
      <c r="C420" t="s">
        <v>203</v>
      </c>
      <c r="D420" t="s">
        <v>14923</v>
      </c>
      <c r="E420" t="s">
        <v>66</v>
      </c>
      <c r="F420" t="s">
        <v>14922</v>
      </c>
      <c r="G420">
        <v>8</v>
      </c>
      <c r="H420">
        <v>0</v>
      </c>
      <c r="I420">
        <v>0</v>
      </c>
      <c r="J420">
        <v>0</v>
      </c>
      <c r="K420">
        <v>0</v>
      </c>
      <c r="L420">
        <v>0</v>
      </c>
      <c r="M420">
        <v>0</v>
      </c>
      <c r="N420">
        <v>0</v>
      </c>
      <c r="O420">
        <v>0</v>
      </c>
      <c r="P420">
        <v>0</v>
      </c>
      <c r="Q420">
        <v>0</v>
      </c>
    </row>
    <row r="421" spans="1:17" x14ac:dyDescent="0.25">
      <c r="A421" t="s">
        <v>16192</v>
      </c>
      <c r="B421" t="s">
        <v>79</v>
      </c>
      <c r="C421" t="s">
        <v>204</v>
      </c>
      <c r="D421" t="s">
        <v>14923</v>
      </c>
      <c r="E421" t="s">
        <v>66</v>
      </c>
      <c r="F421" t="s">
        <v>14922</v>
      </c>
      <c r="G421">
        <v>1</v>
      </c>
      <c r="H421">
        <v>0</v>
      </c>
      <c r="I421">
        <v>0</v>
      </c>
      <c r="J421">
        <v>0</v>
      </c>
      <c r="K421">
        <v>0</v>
      </c>
      <c r="L421">
        <v>0</v>
      </c>
      <c r="M421">
        <v>0</v>
      </c>
      <c r="N421">
        <v>0</v>
      </c>
      <c r="O421">
        <v>0</v>
      </c>
      <c r="P421">
        <v>0</v>
      </c>
      <c r="Q421">
        <v>0</v>
      </c>
    </row>
    <row r="422" spans="1:17" x14ac:dyDescent="0.25">
      <c r="A422" t="s">
        <v>16193</v>
      </c>
      <c r="B422" t="s">
        <v>79</v>
      </c>
      <c r="C422" t="s">
        <v>205</v>
      </c>
      <c r="D422" t="s">
        <v>14923</v>
      </c>
      <c r="E422" t="s">
        <v>66</v>
      </c>
      <c r="F422" t="s">
        <v>14922</v>
      </c>
      <c r="G422">
        <v>12</v>
      </c>
      <c r="H422">
        <v>0</v>
      </c>
      <c r="I422">
        <v>0</v>
      </c>
      <c r="J422">
        <v>0</v>
      </c>
      <c r="K422">
        <v>0</v>
      </c>
      <c r="L422">
        <v>0</v>
      </c>
      <c r="M422">
        <v>0</v>
      </c>
      <c r="N422">
        <v>0</v>
      </c>
      <c r="O422">
        <v>0</v>
      </c>
      <c r="P422">
        <v>0</v>
      </c>
      <c r="Q422">
        <v>0</v>
      </c>
    </row>
    <row r="423" spans="1:17" x14ac:dyDescent="0.25">
      <c r="A423" t="s">
        <v>16194</v>
      </c>
      <c r="B423" t="s">
        <v>79</v>
      </c>
      <c r="C423" t="s">
        <v>206</v>
      </c>
      <c r="D423" t="s">
        <v>14923</v>
      </c>
      <c r="E423" t="s">
        <v>66</v>
      </c>
      <c r="F423" t="s">
        <v>14922</v>
      </c>
      <c r="G423">
        <v>11</v>
      </c>
      <c r="H423">
        <v>0</v>
      </c>
      <c r="I423">
        <v>0</v>
      </c>
      <c r="J423">
        <v>0</v>
      </c>
      <c r="K423">
        <v>0</v>
      </c>
      <c r="L423">
        <v>0</v>
      </c>
      <c r="M423">
        <v>0</v>
      </c>
      <c r="N423">
        <v>0</v>
      </c>
      <c r="O423">
        <v>0</v>
      </c>
      <c r="P423">
        <v>0</v>
      </c>
      <c r="Q423">
        <v>0</v>
      </c>
    </row>
    <row r="424" spans="1:17" x14ac:dyDescent="0.25">
      <c r="A424" t="s">
        <v>16195</v>
      </c>
      <c r="B424" t="s">
        <v>79</v>
      </c>
      <c r="C424" t="s">
        <v>208</v>
      </c>
      <c r="D424" t="s">
        <v>14923</v>
      </c>
      <c r="E424" t="s">
        <v>66</v>
      </c>
      <c r="F424" t="s">
        <v>14922</v>
      </c>
      <c r="G424">
        <v>3</v>
      </c>
      <c r="H424">
        <v>0</v>
      </c>
      <c r="I424">
        <v>0</v>
      </c>
      <c r="J424">
        <v>0</v>
      </c>
      <c r="K424">
        <v>0</v>
      </c>
      <c r="L424">
        <v>0</v>
      </c>
      <c r="M424">
        <v>0</v>
      </c>
      <c r="N424">
        <v>0</v>
      </c>
      <c r="O424">
        <v>0</v>
      </c>
      <c r="P424">
        <v>0</v>
      </c>
      <c r="Q424">
        <v>0</v>
      </c>
    </row>
    <row r="425" spans="1:17" x14ac:dyDescent="0.25">
      <c r="A425" t="s">
        <v>16196</v>
      </c>
      <c r="B425" t="s">
        <v>79</v>
      </c>
      <c r="C425" t="s">
        <v>209</v>
      </c>
      <c r="D425" t="s">
        <v>14923</v>
      </c>
      <c r="E425" t="s">
        <v>66</v>
      </c>
      <c r="F425" t="s">
        <v>14922</v>
      </c>
      <c r="G425">
        <v>4</v>
      </c>
      <c r="H425">
        <v>0</v>
      </c>
      <c r="I425">
        <v>0</v>
      </c>
      <c r="J425">
        <v>0</v>
      </c>
      <c r="K425">
        <v>0</v>
      </c>
      <c r="L425">
        <v>0</v>
      </c>
      <c r="M425">
        <v>0</v>
      </c>
      <c r="N425">
        <v>0</v>
      </c>
      <c r="O425">
        <v>0</v>
      </c>
      <c r="P425">
        <v>0</v>
      </c>
      <c r="Q425">
        <v>0</v>
      </c>
    </row>
    <row r="426" spans="1:17" x14ac:dyDescent="0.25">
      <c r="A426" t="s">
        <v>16197</v>
      </c>
      <c r="B426" t="s">
        <v>79</v>
      </c>
      <c r="C426" t="s">
        <v>210</v>
      </c>
      <c r="D426" t="s">
        <v>14923</v>
      </c>
      <c r="E426" t="s">
        <v>66</v>
      </c>
      <c r="F426" t="s">
        <v>14922</v>
      </c>
      <c r="G426">
        <v>9</v>
      </c>
      <c r="H426">
        <v>0</v>
      </c>
      <c r="I426">
        <v>0</v>
      </c>
      <c r="J426">
        <v>0</v>
      </c>
      <c r="K426">
        <v>0</v>
      </c>
      <c r="L426">
        <v>0</v>
      </c>
      <c r="M426">
        <v>0</v>
      </c>
      <c r="N426">
        <v>0</v>
      </c>
      <c r="O426">
        <v>0</v>
      </c>
      <c r="P426">
        <v>0</v>
      </c>
      <c r="Q426">
        <v>0</v>
      </c>
    </row>
    <row r="427" spans="1:17" x14ac:dyDescent="0.25">
      <c r="A427" t="s">
        <v>16198</v>
      </c>
      <c r="B427" t="s">
        <v>79</v>
      </c>
      <c r="C427" t="s">
        <v>211</v>
      </c>
      <c r="D427" t="s">
        <v>14923</v>
      </c>
      <c r="E427" t="s">
        <v>66</v>
      </c>
      <c r="F427" t="s">
        <v>14922</v>
      </c>
      <c r="G427">
        <v>3</v>
      </c>
      <c r="H427">
        <v>0</v>
      </c>
      <c r="I427">
        <v>0</v>
      </c>
      <c r="J427">
        <v>0</v>
      </c>
      <c r="K427">
        <v>0</v>
      </c>
      <c r="L427">
        <v>0</v>
      </c>
      <c r="M427">
        <v>0</v>
      </c>
      <c r="N427">
        <v>0</v>
      </c>
      <c r="O427">
        <v>0</v>
      </c>
      <c r="P427">
        <v>0</v>
      </c>
      <c r="Q427">
        <v>0</v>
      </c>
    </row>
    <row r="428" spans="1:17" x14ac:dyDescent="0.25">
      <c r="A428" t="s">
        <v>16199</v>
      </c>
      <c r="B428" t="s">
        <v>79</v>
      </c>
      <c r="C428" t="s">
        <v>212</v>
      </c>
      <c r="D428" t="s">
        <v>14923</v>
      </c>
      <c r="E428" t="s">
        <v>66</v>
      </c>
      <c r="F428" t="s">
        <v>14922</v>
      </c>
      <c r="G428">
        <v>3</v>
      </c>
      <c r="H428">
        <v>0</v>
      </c>
      <c r="I428">
        <v>0</v>
      </c>
      <c r="J428">
        <v>0</v>
      </c>
      <c r="K428">
        <v>0</v>
      </c>
      <c r="L428">
        <v>0</v>
      </c>
      <c r="M428">
        <v>0</v>
      </c>
      <c r="N428">
        <v>0</v>
      </c>
      <c r="O428">
        <v>0</v>
      </c>
      <c r="P428">
        <v>0</v>
      </c>
      <c r="Q428">
        <v>0</v>
      </c>
    </row>
    <row r="429" spans="1:17" x14ac:dyDescent="0.25">
      <c r="A429" t="s">
        <v>16200</v>
      </c>
      <c r="B429" t="s">
        <v>79</v>
      </c>
      <c r="C429" t="s">
        <v>213</v>
      </c>
      <c r="D429" t="s">
        <v>14923</v>
      </c>
      <c r="E429" t="s">
        <v>66</v>
      </c>
      <c r="F429" t="s">
        <v>14922</v>
      </c>
      <c r="G429">
        <v>4</v>
      </c>
      <c r="H429">
        <v>0</v>
      </c>
      <c r="I429">
        <v>0</v>
      </c>
      <c r="J429">
        <v>0</v>
      </c>
      <c r="K429">
        <v>0</v>
      </c>
      <c r="L429">
        <v>0</v>
      </c>
      <c r="M429">
        <v>0</v>
      </c>
      <c r="N429">
        <v>0</v>
      </c>
      <c r="O429">
        <v>0</v>
      </c>
      <c r="P429">
        <v>0</v>
      </c>
      <c r="Q429">
        <v>0</v>
      </c>
    </row>
    <row r="430" spans="1:17" x14ac:dyDescent="0.25">
      <c r="A430" t="s">
        <v>16201</v>
      </c>
      <c r="B430" t="s">
        <v>79</v>
      </c>
      <c r="C430" t="s">
        <v>214</v>
      </c>
      <c r="D430" t="s">
        <v>14923</v>
      </c>
      <c r="E430" t="s">
        <v>66</v>
      </c>
      <c r="F430" t="s">
        <v>14922</v>
      </c>
      <c r="G430">
        <v>2</v>
      </c>
      <c r="H430">
        <v>0</v>
      </c>
      <c r="I430">
        <v>0</v>
      </c>
      <c r="J430">
        <v>0</v>
      </c>
      <c r="K430">
        <v>0</v>
      </c>
      <c r="L430">
        <v>0</v>
      </c>
      <c r="M430">
        <v>0</v>
      </c>
      <c r="N430">
        <v>0</v>
      </c>
      <c r="O430">
        <v>0</v>
      </c>
      <c r="P430">
        <v>0</v>
      </c>
      <c r="Q430">
        <v>0</v>
      </c>
    </row>
    <row r="431" spans="1:17" x14ac:dyDescent="0.25">
      <c r="A431" t="s">
        <v>16202</v>
      </c>
      <c r="B431" t="s">
        <v>79</v>
      </c>
      <c r="C431" t="s">
        <v>215</v>
      </c>
      <c r="D431" t="s">
        <v>14923</v>
      </c>
      <c r="E431" t="s">
        <v>66</v>
      </c>
      <c r="F431" t="s">
        <v>14922</v>
      </c>
      <c r="G431">
        <v>1</v>
      </c>
      <c r="H431">
        <v>0</v>
      </c>
      <c r="I431">
        <v>0</v>
      </c>
      <c r="J431">
        <v>0</v>
      </c>
      <c r="K431">
        <v>0</v>
      </c>
      <c r="L431">
        <v>0</v>
      </c>
      <c r="M431">
        <v>0</v>
      </c>
      <c r="N431">
        <v>0</v>
      </c>
      <c r="O431">
        <v>0</v>
      </c>
      <c r="P431">
        <v>0</v>
      </c>
      <c r="Q431">
        <v>0</v>
      </c>
    </row>
    <row r="432" spans="1:17" x14ac:dyDescent="0.25">
      <c r="A432" t="s">
        <v>16203</v>
      </c>
      <c r="B432" t="s">
        <v>79</v>
      </c>
      <c r="C432" t="s">
        <v>216</v>
      </c>
      <c r="D432" t="s">
        <v>14923</v>
      </c>
      <c r="E432" t="s">
        <v>66</v>
      </c>
      <c r="F432" t="s">
        <v>14922</v>
      </c>
      <c r="G432">
        <v>5</v>
      </c>
      <c r="H432">
        <v>0</v>
      </c>
      <c r="I432">
        <v>0</v>
      </c>
      <c r="J432">
        <v>0</v>
      </c>
      <c r="K432">
        <v>0</v>
      </c>
      <c r="L432">
        <v>0</v>
      </c>
      <c r="M432">
        <v>0</v>
      </c>
      <c r="N432">
        <v>0</v>
      </c>
      <c r="O432">
        <v>0</v>
      </c>
      <c r="P432">
        <v>0</v>
      </c>
      <c r="Q432">
        <v>0</v>
      </c>
    </row>
    <row r="433" spans="1:17" x14ac:dyDescent="0.25">
      <c r="A433" t="s">
        <v>16204</v>
      </c>
      <c r="B433" t="s">
        <v>79</v>
      </c>
      <c r="C433" t="s">
        <v>217</v>
      </c>
      <c r="D433" t="s">
        <v>14923</v>
      </c>
      <c r="E433" t="s">
        <v>66</v>
      </c>
      <c r="F433" t="s">
        <v>14922</v>
      </c>
      <c r="G433">
        <v>1</v>
      </c>
      <c r="H433">
        <v>0</v>
      </c>
      <c r="I433">
        <v>0</v>
      </c>
      <c r="J433">
        <v>0</v>
      </c>
      <c r="K433">
        <v>0</v>
      </c>
      <c r="L433">
        <v>0</v>
      </c>
      <c r="M433">
        <v>0</v>
      </c>
      <c r="N433">
        <v>0</v>
      </c>
      <c r="O433">
        <v>0</v>
      </c>
      <c r="P433">
        <v>0</v>
      </c>
      <c r="Q433">
        <v>0</v>
      </c>
    </row>
    <row r="434" spans="1:17" x14ac:dyDescent="0.25">
      <c r="A434" t="s">
        <v>16205</v>
      </c>
      <c r="B434" t="s">
        <v>79</v>
      </c>
      <c r="C434" t="s">
        <v>218</v>
      </c>
      <c r="D434" t="s">
        <v>14923</v>
      </c>
      <c r="E434" t="s">
        <v>66</v>
      </c>
      <c r="F434" t="s">
        <v>14922</v>
      </c>
      <c r="G434">
        <v>95</v>
      </c>
      <c r="H434">
        <v>0</v>
      </c>
      <c r="I434">
        <v>0</v>
      </c>
      <c r="J434">
        <v>0</v>
      </c>
      <c r="K434">
        <v>0</v>
      </c>
      <c r="L434">
        <v>0</v>
      </c>
      <c r="M434">
        <v>0</v>
      </c>
      <c r="N434">
        <v>0</v>
      </c>
      <c r="O434">
        <v>0</v>
      </c>
      <c r="P434">
        <v>0</v>
      </c>
      <c r="Q434">
        <v>0</v>
      </c>
    </row>
    <row r="435" spans="1:17" x14ac:dyDescent="0.25">
      <c r="A435" t="s">
        <v>16206</v>
      </c>
      <c r="B435" t="s">
        <v>79</v>
      </c>
      <c r="C435" t="s">
        <v>219</v>
      </c>
      <c r="D435" t="s">
        <v>14923</v>
      </c>
      <c r="E435" t="s">
        <v>66</v>
      </c>
      <c r="F435" t="s">
        <v>14922</v>
      </c>
      <c r="G435">
        <v>14</v>
      </c>
      <c r="H435">
        <v>0</v>
      </c>
      <c r="I435">
        <v>0</v>
      </c>
      <c r="J435">
        <v>0</v>
      </c>
      <c r="K435">
        <v>0</v>
      </c>
      <c r="L435">
        <v>0</v>
      </c>
      <c r="M435">
        <v>0</v>
      </c>
      <c r="N435">
        <v>0</v>
      </c>
      <c r="O435">
        <v>0</v>
      </c>
      <c r="P435">
        <v>0</v>
      </c>
      <c r="Q435">
        <v>0</v>
      </c>
    </row>
    <row r="436" spans="1:17" x14ac:dyDescent="0.25">
      <c r="A436" t="s">
        <v>16207</v>
      </c>
      <c r="B436" t="s">
        <v>79</v>
      </c>
      <c r="C436" t="s">
        <v>220</v>
      </c>
      <c r="D436" t="s">
        <v>14923</v>
      </c>
      <c r="E436" t="s">
        <v>66</v>
      </c>
      <c r="F436" t="s">
        <v>14922</v>
      </c>
      <c r="G436">
        <v>7</v>
      </c>
      <c r="H436">
        <v>0</v>
      </c>
      <c r="I436">
        <v>0</v>
      </c>
      <c r="J436">
        <v>0</v>
      </c>
      <c r="K436">
        <v>0</v>
      </c>
      <c r="L436">
        <v>0</v>
      </c>
      <c r="M436">
        <v>0</v>
      </c>
      <c r="N436">
        <v>0</v>
      </c>
      <c r="O436">
        <v>0</v>
      </c>
      <c r="P436">
        <v>0</v>
      </c>
      <c r="Q436">
        <v>0</v>
      </c>
    </row>
    <row r="437" spans="1:17" x14ac:dyDescent="0.25">
      <c r="A437" t="s">
        <v>16208</v>
      </c>
      <c r="B437" t="s">
        <v>79</v>
      </c>
      <c r="C437" t="s">
        <v>221</v>
      </c>
      <c r="D437" t="s">
        <v>14923</v>
      </c>
      <c r="E437" t="s">
        <v>66</v>
      </c>
      <c r="F437" t="s">
        <v>14922</v>
      </c>
      <c r="G437">
        <v>1</v>
      </c>
      <c r="H437">
        <v>0</v>
      </c>
      <c r="I437">
        <v>0</v>
      </c>
      <c r="J437">
        <v>0</v>
      </c>
      <c r="K437">
        <v>0</v>
      </c>
      <c r="L437">
        <v>0</v>
      </c>
      <c r="M437">
        <v>0</v>
      </c>
      <c r="N437">
        <v>0</v>
      </c>
      <c r="O437">
        <v>0</v>
      </c>
      <c r="P437">
        <v>0</v>
      </c>
      <c r="Q437">
        <v>0</v>
      </c>
    </row>
    <row r="438" spans="1:17" x14ac:dyDescent="0.25">
      <c r="A438" t="s">
        <v>16209</v>
      </c>
      <c r="B438" t="s">
        <v>79</v>
      </c>
      <c r="C438" t="s">
        <v>223</v>
      </c>
      <c r="D438" t="s">
        <v>14923</v>
      </c>
      <c r="E438" t="s">
        <v>66</v>
      </c>
      <c r="F438" t="s">
        <v>14922</v>
      </c>
      <c r="G438">
        <v>1</v>
      </c>
      <c r="H438">
        <v>0</v>
      </c>
      <c r="I438">
        <v>0</v>
      </c>
      <c r="J438">
        <v>0</v>
      </c>
      <c r="K438">
        <v>0</v>
      </c>
      <c r="L438">
        <v>0</v>
      </c>
      <c r="M438">
        <v>0</v>
      </c>
      <c r="N438">
        <v>0</v>
      </c>
      <c r="O438">
        <v>0</v>
      </c>
      <c r="P438">
        <v>0</v>
      </c>
      <c r="Q438">
        <v>0</v>
      </c>
    </row>
    <row r="439" spans="1:17" x14ac:dyDescent="0.25">
      <c r="A439" t="s">
        <v>16210</v>
      </c>
      <c r="B439" t="s">
        <v>79</v>
      </c>
      <c r="C439" t="s">
        <v>224</v>
      </c>
      <c r="D439" t="s">
        <v>14923</v>
      </c>
      <c r="E439" t="s">
        <v>66</v>
      </c>
      <c r="F439" t="s">
        <v>14922</v>
      </c>
      <c r="G439">
        <v>1</v>
      </c>
      <c r="H439">
        <v>0</v>
      </c>
      <c r="I439">
        <v>0</v>
      </c>
      <c r="J439">
        <v>0</v>
      </c>
      <c r="K439">
        <v>0</v>
      </c>
      <c r="L439">
        <v>0</v>
      </c>
      <c r="M439">
        <v>0</v>
      </c>
      <c r="N439">
        <v>0</v>
      </c>
      <c r="O439">
        <v>0</v>
      </c>
      <c r="P439">
        <v>0</v>
      </c>
      <c r="Q439">
        <v>0</v>
      </c>
    </row>
    <row r="440" spans="1:17" x14ac:dyDescent="0.25">
      <c r="A440" t="s">
        <v>16211</v>
      </c>
      <c r="B440" t="s">
        <v>79</v>
      </c>
      <c r="C440" t="s">
        <v>226</v>
      </c>
      <c r="D440" t="s">
        <v>14923</v>
      </c>
      <c r="E440" t="s">
        <v>66</v>
      </c>
      <c r="F440" t="s">
        <v>14922</v>
      </c>
      <c r="G440">
        <v>6</v>
      </c>
      <c r="H440">
        <v>0</v>
      </c>
      <c r="I440">
        <v>0</v>
      </c>
      <c r="J440">
        <v>0</v>
      </c>
      <c r="K440">
        <v>0</v>
      </c>
      <c r="L440">
        <v>0</v>
      </c>
      <c r="M440">
        <v>0</v>
      </c>
      <c r="N440">
        <v>0</v>
      </c>
      <c r="O440">
        <v>0</v>
      </c>
      <c r="P440">
        <v>0</v>
      </c>
      <c r="Q440">
        <v>0</v>
      </c>
    </row>
    <row r="441" spans="1:17" x14ac:dyDescent="0.25">
      <c r="A441" t="s">
        <v>16212</v>
      </c>
      <c r="B441" t="s">
        <v>79</v>
      </c>
      <c r="C441" t="s">
        <v>227</v>
      </c>
      <c r="D441" t="s">
        <v>14923</v>
      </c>
      <c r="E441" t="s">
        <v>66</v>
      </c>
      <c r="F441" t="s">
        <v>14922</v>
      </c>
      <c r="G441">
        <v>3</v>
      </c>
      <c r="H441">
        <v>0</v>
      </c>
      <c r="I441">
        <v>0</v>
      </c>
      <c r="J441">
        <v>0</v>
      </c>
      <c r="K441">
        <v>0</v>
      </c>
      <c r="L441">
        <v>0</v>
      </c>
      <c r="M441">
        <v>0</v>
      </c>
      <c r="N441">
        <v>0</v>
      </c>
      <c r="O441">
        <v>0</v>
      </c>
      <c r="P441">
        <v>0</v>
      </c>
      <c r="Q441">
        <v>0</v>
      </c>
    </row>
    <row r="442" spans="1:17" x14ac:dyDescent="0.25">
      <c r="A442" t="s">
        <v>16213</v>
      </c>
      <c r="B442" t="s">
        <v>79</v>
      </c>
      <c r="C442" t="s">
        <v>228</v>
      </c>
      <c r="D442" t="s">
        <v>14923</v>
      </c>
      <c r="E442" t="s">
        <v>66</v>
      </c>
      <c r="F442" t="s">
        <v>14922</v>
      </c>
      <c r="G442">
        <v>1</v>
      </c>
      <c r="H442">
        <v>0</v>
      </c>
      <c r="I442">
        <v>0</v>
      </c>
      <c r="J442">
        <v>0</v>
      </c>
      <c r="K442">
        <v>0</v>
      </c>
      <c r="L442">
        <v>0</v>
      </c>
      <c r="M442">
        <v>0</v>
      </c>
      <c r="N442">
        <v>0</v>
      </c>
      <c r="O442">
        <v>0</v>
      </c>
      <c r="P442">
        <v>0</v>
      </c>
      <c r="Q442">
        <v>0</v>
      </c>
    </row>
    <row r="443" spans="1:17" x14ac:dyDescent="0.25">
      <c r="A443" t="s">
        <v>16214</v>
      </c>
      <c r="B443" t="s">
        <v>79</v>
      </c>
      <c r="C443" t="s">
        <v>229</v>
      </c>
      <c r="D443" t="s">
        <v>14923</v>
      </c>
      <c r="E443" t="s">
        <v>66</v>
      </c>
      <c r="F443" t="s">
        <v>14922</v>
      </c>
      <c r="G443">
        <v>4</v>
      </c>
      <c r="H443">
        <v>0</v>
      </c>
      <c r="I443">
        <v>0</v>
      </c>
      <c r="J443">
        <v>0</v>
      </c>
      <c r="K443">
        <v>0</v>
      </c>
      <c r="L443">
        <v>0</v>
      </c>
      <c r="M443">
        <v>0</v>
      </c>
      <c r="N443">
        <v>0</v>
      </c>
      <c r="O443">
        <v>0</v>
      </c>
      <c r="P443">
        <v>0</v>
      </c>
      <c r="Q443">
        <v>0</v>
      </c>
    </row>
    <row r="444" spans="1:17" x14ac:dyDescent="0.25">
      <c r="A444" t="s">
        <v>16215</v>
      </c>
      <c r="B444" t="s">
        <v>79</v>
      </c>
      <c r="C444" t="s">
        <v>230</v>
      </c>
      <c r="D444" t="s">
        <v>14923</v>
      </c>
      <c r="E444" t="s">
        <v>66</v>
      </c>
      <c r="F444" t="s">
        <v>14922</v>
      </c>
      <c r="G444">
        <v>15</v>
      </c>
      <c r="H444">
        <v>0</v>
      </c>
      <c r="I444">
        <v>0</v>
      </c>
      <c r="J444">
        <v>0</v>
      </c>
      <c r="K444">
        <v>0</v>
      </c>
      <c r="L444">
        <v>0</v>
      </c>
      <c r="M444">
        <v>0</v>
      </c>
      <c r="N444">
        <v>0</v>
      </c>
      <c r="O444">
        <v>0</v>
      </c>
      <c r="P444">
        <v>0</v>
      </c>
      <c r="Q444">
        <v>0</v>
      </c>
    </row>
    <row r="445" spans="1:17" x14ac:dyDescent="0.25">
      <c r="A445" t="s">
        <v>16216</v>
      </c>
      <c r="B445" t="s">
        <v>79</v>
      </c>
      <c r="C445" t="s">
        <v>231</v>
      </c>
      <c r="D445" t="s">
        <v>14923</v>
      </c>
      <c r="E445" t="s">
        <v>66</v>
      </c>
      <c r="F445" t="s">
        <v>14922</v>
      </c>
      <c r="G445">
        <v>5</v>
      </c>
      <c r="H445">
        <v>0</v>
      </c>
      <c r="I445">
        <v>0</v>
      </c>
      <c r="J445">
        <v>0</v>
      </c>
      <c r="K445">
        <v>0</v>
      </c>
      <c r="L445">
        <v>0</v>
      </c>
      <c r="M445">
        <v>0</v>
      </c>
      <c r="N445">
        <v>0</v>
      </c>
      <c r="O445">
        <v>0</v>
      </c>
      <c r="P445">
        <v>0</v>
      </c>
      <c r="Q445">
        <v>0</v>
      </c>
    </row>
    <row r="446" spans="1:17" x14ac:dyDescent="0.25">
      <c r="A446" t="s">
        <v>16217</v>
      </c>
      <c r="B446" t="s">
        <v>79</v>
      </c>
      <c r="C446" t="s">
        <v>232</v>
      </c>
      <c r="D446" t="s">
        <v>14923</v>
      </c>
      <c r="E446" t="s">
        <v>66</v>
      </c>
      <c r="F446" t="s">
        <v>14922</v>
      </c>
      <c r="G446">
        <v>8</v>
      </c>
      <c r="H446">
        <v>0</v>
      </c>
      <c r="I446">
        <v>0</v>
      </c>
      <c r="J446">
        <v>0</v>
      </c>
      <c r="K446">
        <v>0</v>
      </c>
      <c r="L446">
        <v>0</v>
      </c>
      <c r="M446">
        <v>0</v>
      </c>
      <c r="N446">
        <v>0</v>
      </c>
      <c r="O446">
        <v>0</v>
      </c>
      <c r="P446">
        <v>0</v>
      </c>
      <c r="Q446">
        <v>0</v>
      </c>
    </row>
    <row r="447" spans="1:17" x14ac:dyDescent="0.25">
      <c r="A447" t="s">
        <v>16218</v>
      </c>
      <c r="B447" t="s">
        <v>79</v>
      </c>
      <c r="C447" t="s">
        <v>233</v>
      </c>
      <c r="D447" t="s">
        <v>14923</v>
      </c>
      <c r="E447" t="s">
        <v>66</v>
      </c>
      <c r="F447" t="s">
        <v>14922</v>
      </c>
      <c r="G447">
        <v>5</v>
      </c>
      <c r="H447">
        <v>0</v>
      </c>
      <c r="I447">
        <v>0</v>
      </c>
      <c r="J447">
        <v>0</v>
      </c>
      <c r="K447">
        <v>0</v>
      </c>
      <c r="L447">
        <v>0</v>
      </c>
      <c r="M447">
        <v>0</v>
      </c>
      <c r="N447">
        <v>0</v>
      </c>
      <c r="O447">
        <v>0</v>
      </c>
      <c r="P447">
        <v>0</v>
      </c>
      <c r="Q447">
        <v>0</v>
      </c>
    </row>
    <row r="448" spans="1:17" x14ac:dyDescent="0.25">
      <c r="A448" t="s">
        <v>16219</v>
      </c>
      <c r="B448" t="s">
        <v>79</v>
      </c>
      <c r="C448" t="s">
        <v>234</v>
      </c>
      <c r="D448" t="s">
        <v>14923</v>
      </c>
      <c r="E448" t="s">
        <v>66</v>
      </c>
      <c r="F448" t="s">
        <v>14922</v>
      </c>
      <c r="G448">
        <v>28</v>
      </c>
      <c r="H448">
        <v>0</v>
      </c>
      <c r="I448">
        <v>0</v>
      </c>
      <c r="J448">
        <v>0</v>
      </c>
      <c r="K448">
        <v>0</v>
      </c>
      <c r="L448">
        <v>0</v>
      </c>
      <c r="M448">
        <v>0</v>
      </c>
      <c r="N448">
        <v>0</v>
      </c>
      <c r="O448">
        <v>0</v>
      </c>
      <c r="P448">
        <v>0</v>
      </c>
      <c r="Q448">
        <v>0</v>
      </c>
    </row>
    <row r="449" spans="1:17" x14ac:dyDescent="0.25">
      <c r="A449" t="s">
        <v>16220</v>
      </c>
      <c r="B449" t="s">
        <v>79</v>
      </c>
      <c r="C449" t="s">
        <v>235</v>
      </c>
      <c r="D449" t="s">
        <v>14923</v>
      </c>
      <c r="E449" t="s">
        <v>66</v>
      </c>
      <c r="F449" t="s">
        <v>14922</v>
      </c>
      <c r="G449">
        <v>1</v>
      </c>
      <c r="H449">
        <v>0</v>
      </c>
      <c r="I449">
        <v>0</v>
      </c>
      <c r="J449">
        <v>0</v>
      </c>
      <c r="K449">
        <v>0</v>
      </c>
      <c r="L449">
        <v>0</v>
      </c>
      <c r="M449">
        <v>0</v>
      </c>
      <c r="N449">
        <v>0</v>
      </c>
      <c r="O449">
        <v>0</v>
      </c>
      <c r="P449">
        <v>0</v>
      </c>
      <c r="Q449">
        <v>0</v>
      </c>
    </row>
    <row r="450" spans="1:17" x14ac:dyDescent="0.25">
      <c r="A450" t="s">
        <v>16221</v>
      </c>
      <c r="B450" t="s">
        <v>79</v>
      </c>
      <c r="C450" t="s">
        <v>236</v>
      </c>
      <c r="D450" t="s">
        <v>14923</v>
      </c>
      <c r="E450" t="s">
        <v>66</v>
      </c>
      <c r="F450" t="s">
        <v>14922</v>
      </c>
      <c r="G450">
        <v>2</v>
      </c>
      <c r="H450">
        <v>0</v>
      </c>
      <c r="I450">
        <v>0</v>
      </c>
      <c r="J450">
        <v>0</v>
      </c>
      <c r="K450">
        <v>0</v>
      </c>
      <c r="L450">
        <v>0</v>
      </c>
      <c r="M450">
        <v>0</v>
      </c>
      <c r="N450">
        <v>0</v>
      </c>
      <c r="O450">
        <v>0</v>
      </c>
      <c r="P450">
        <v>0</v>
      </c>
      <c r="Q450">
        <v>0</v>
      </c>
    </row>
    <row r="451" spans="1:17" x14ac:dyDescent="0.25">
      <c r="A451" t="s">
        <v>16222</v>
      </c>
      <c r="B451" t="s">
        <v>79</v>
      </c>
      <c r="C451" t="s">
        <v>237</v>
      </c>
      <c r="D451" t="s">
        <v>14923</v>
      </c>
      <c r="E451" t="s">
        <v>66</v>
      </c>
      <c r="F451" t="s">
        <v>14922</v>
      </c>
      <c r="G451">
        <v>21</v>
      </c>
      <c r="H451">
        <v>0</v>
      </c>
      <c r="I451">
        <v>0</v>
      </c>
      <c r="J451">
        <v>0</v>
      </c>
      <c r="K451">
        <v>0</v>
      </c>
      <c r="L451">
        <v>0</v>
      </c>
      <c r="M451">
        <v>0</v>
      </c>
      <c r="N451">
        <v>0</v>
      </c>
      <c r="O451">
        <v>0</v>
      </c>
      <c r="P451">
        <v>0</v>
      </c>
      <c r="Q451">
        <v>0</v>
      </c>
    </row>
    <row r="452" spans="1:17" x14ac:dyDescent="0.25">
      <c r="A452" t="s">
        <v>16223</v>
      </c>
      <c r="B452" t="s">
        <v>79</v>
      </c>
      <c r="C452" t="s">
        <v>238</v>
      </c>
      <c r="D452" t="s">
        <v>14923</v>
      </c>
      <c r="E452" t="s">
        <v>66</v>
      </c>
      <c r="F452" t="s">
        <v>14922</v>
      </c>
      <c r="G452">
        <v>15</v>
      </c>
      <c r="H452">
        <v>0</v>
      </c>
      <c r="I452">
        <v>0</v>
      </c>
      <c r="J452">
        <v>0</v>
      </c>
      <c r="K452">
        <v>0</v>
      </c>
      <c r="L452">
        <v>0</v>
      </c>
      <c r="M452">
        <v>0</v>
      </c>
      <c r="N452">
        <v>0</v>
      </c>
      <c r="O452">
        <v>0</v>
      </c>
      <c r="P452">
        <v>0</v>
      </c>
      <c r="Q452">
        <v>0</v>
      </c>
    </row>
    <row r="453" spans="1:17" x14ac:dyDescent="0.25">
      <c r="A453" t="s">
        <v>16224</v>
      </c>
      <c r="B453" t="s">
        <v>79</v>
      </c>
      <c r="C453" t="s">
        <v>239</v>
      </c>
      <c r="D453" t="s">
        <v>14923</v>
      </c>
      <c r="E453" t="s">
        <v>66</v>
      </c>
      <c r="F453" t="s">
        <v>14922</v>
      </c>
      <c r="G453">
        <v>4</v>
      </c>
      <c r="H453">
        <v>0</v>
      </c>
      <c r="I453">
        <v>0</v>
      </c>
      <c r="J453">
        <v>0</v>
      </c>
      <c r="K453">
        <v>0</v>
      </c>
      <c r="L453">
        <v>0</v>
      </c>
      <c r="M453">
        <v>0</v>
      </c>
      <c r="N453">
        <v>0</v>
      </c>
      <c r="O453">
        <v>0</v>
      </c>
      <c r="P453">
        <v>0</v>
      </c>
      <c r="Q453">
        <v>0</v>
      </c>
    </row>
    <row r="454" spans="1:17" x14ac:dyDescent="0.25">
      <c r="A454" t="s">
        <v>16225</v>
      </c>
      <c r="B454" t="s">
        <v>79</v>
      </c>
      <c r="C454" t="s">
        <v>240</v>
      </c>
      <c r="D454" t="s">
        <v>14923</v>
      </c>
      <c r="E454" t="s">
        <v>66</v>
      </c>
      <c r="F454" t="s">
        <v>14922</v>
      </c>
      <c r="G454">
        <v>14</v>
      </c>
      <c r="H454">
        <v>0</v>
      </c>
      <c r="I454">
        <v>0</v>
      </c>
      <c r="J454">
        <v>0</v>
      </c>
      <c r="K454">
        <v>0</v>
      </c>
      <c r="L454">
        <v>0</v>
      </c>
      <c r="M454">
        <v>0</v>
      </c>
      <c r="N454">
        <v>0</v>
      </c>
      <c r="O454">
        <v>0</v>
      </c>
      <c r="P454">
        <v>0</v>
      </c>
      <c r="Q454">
        <v>0</v>
      </c>
    </row>
    <row r="455" spans="1:17" x14ac:dyDescent="0.25">
      <c r="A455" t="s">
        <v>16226</v>
      </c>
      <c r="B455" t="s">
        <v>79</v>
      </c>
      <c r="C455" t="s">
        <v>242</v>
      </c>
      <c r="D455" t="s">
        <v>14923</v>
      </c>
      <c r="E455" t="s">
        <v>66</v>
      </c>
      <c r="F455" t="s">
        <v>14922</v>
      </c>
      <c r="G455">
        <v>3</v>
      </c>
      <c r="H455">
        <v>0</v>
      </c>
      <c r="I455">
        <v>0</v>
      </c>
      <c r="J455">
        <v>0</v>
      </c>
      <c r="K455">
        <v>0</v>
      </c>
      <c r="L455">
        <v>0</v>
      </c>
      <c r="M455">
        <v>0</v>
      </c>
      <c r="N455">
        <v>0</v>
      </c>
      <c r="O455">
        <v>0</v>
      </c>
      <c r="P455">
        <v>0</v>
      </c>
      <c r="Q455">
        <v>0</v>
      </c>
    </row>
    <row r="456" spans="1:17" x14ac:dyDescent="0.25">
      <c r="A456" t="s">
        <v>16227</v>
      </c>
      <c r="B456" t="s">
        <v>79</v>
      </c>
      <c r="C456" t="s">
        <v>243</v>
      </c>
      <c r="D456" t="s">
        <v>14923</v>
      </c>
      <c r="E456" t="s">
        <v>66</v>
      </c>
      <c r="F456" t="s">
        <v>14922</v>
      </c>
      <c r="G456">
        <v>6</v>
      </c>
      <c r="H456">
        <v>0</v>
      </c>
      <c r="I456">
        <v>0</v>
      </c>
      <c r="J456">
        <v>0</v>
      </c>
      <c r="K456">
        <v>0</v>
      </c>
      <c r="L456">
        <v>0</v>
      </c>
      <c r="M456">
        <v>0</v>
      </c>
      <c r="N456">
        <v>0</v>
      </c>
      <c r="O456">
        <v>0</v>
      </c>
      <c r="P456">
        <v>0</v>
      </c>
      <c r="Q456">
        <v>0</v>
      </c>
    </row>
  </sheetData>
  <sheetProtection sheet="1" objects="1" scenarios="1"/>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I15"/>
  <sheetViews>
    <sheetView showGridLines="0" workbookViewId="0">
      <selection activeCell="C5" sqref="C5:D5"/>
    </sheetView>
  </sheetViews>
  <sheetFormatPr defaultRowHeight="13.2" x14ac:dyDescent="0.25"/>
  <cols>
    <col min="1" max="1" width="3" customWidth="1"/>
    <col min="2" max="2" width="36" customWidth="1"/>
    <col min="3" max="3" width="15.33203125" customWidth="1"/>
    <col min="4" max="4" width="17.6640625" customWidth="1"/>
    <col min="5" max="5" width="16.33203125" customWidth="1"/>
    <col min="6" max="7" width="17.6640625" customWidth="1"/>
    <col min="9" max="9" width="12.33203125" customWidth="1"/>
  </cols>
  <sheetData>
    <row r="2" spans="1:9" ht="21" customHeight="1" x14ac:dyDescent="0.25">
      <c r="B2" s="2" t="s">
        <v>14924</v>
      </c>
      <c r="C2" s="63"/>
      <c r="D2" s="63"/>
      <c r="E2" s="63"/>
      <c r="F2" s="64"/>
      <c r="G2" s="64"/>
    </row>
    <row r="3" spans="1:9" ht="13.8" x14ac:dyDescent="0.25">
      <c r="A3" s="57"/>
      <c r="B3" s="114" t="str">
        <f>C5&amp; IF($C$5=current_quarter, " (provisional)", " (revised)")</f>
        <v>1 September 2020 to 31 March 2021 (provisional)</v>
      </c>
      <c r="C3" s="65"/>
      <c r="D3" s="65"/>
      <c r="E3" s="65"/>
      <c r="F3" s="64"/>
      <c r="G3" s="64"/>
      <c r="H3" s="57"/>
      <c r="I3" s="365"/>
    </row>
    <row r="4" spans="1:9" ht="13.8" x14ac:dyDescent="0.25">
      <c r="A4" s="57"/>
      <c r="B4" s="114"/>
      <c r="C4" s="65"/>
      <c r="D4" s="65"/>
      <c r="E4" s="65"/>
      <c r="F4" s="64"/>
      <c r="G4" s="64"/>
      <c r="H4" s="57"/>
      <c r="I4" s="365"/>
    </row>
    <row r="5" spans="1:9" x14ac:dyDescent="0.25">
      <c r="A5" s="196"/>
      <c r="B5" s="257" t="s">
        <v>14925</v>
      </c>
      <c r="C5" s="715" t="s">
        <v>66</v>
      </c>
      <c r="D5" s="717"/>
      <c r="E5" s="638" t="s">
        <v>16258</v>
      </c>
      <c r="G5" s="366"/>
      <c r="H5" s="367"/>
      <c r="I5" s="367"/>
    </row>
    <row r="6" spans="1:9" x14ac:dyDescent="0.25">
      <c r="B6" s="50" t="s">
        <v>14922</v>
      </c>
      <c r="C6" s="368"/>
      <c r="D6" s="369"/>
      <c r="E6" s="369"/>
      <c r="F6" s="369"/>
      <c r="G6" s="369"/>
      <c r="H6" s="370"/>
      <c r="I6" s="370"/>
    </row>
    <row r="7" spans="1:9" ht="40.200000000000003" customHeight="1" x14ac:dyDescent="0.25">
      <c r="A7" s="196"/>
      <c r="B7" s="50" t="s">
        <v>92</v>
      </c>
      <c r="C7" s="371" t="s">
        <v>72</v>
      </c>
      <c r="D7" s="371" t="s">
        <v>74</v>
      </c>
      <c r="E7" s="371" t="s">
        <v>75</v>
      </c>
      <c r="F7" s="371" t="s">
        <v>77</v>
      </c>
      <c r="G7" s="372" t="s">
        <v>79</v>
      </c>
      <c r="H7" s="370"/>
      <c r="I7" s="370"/>
    </row>
    <row r="8" spans="1:9" ht="25.2" customHeight="1" x14ac:dyDescent="0.25">
      <c r="B8" s="373" t="s">
        <v>14926</v>
      </c>
      <c r="C8" s="374">
        <f>IF(SUM(C9:C10)&gt;0, SUM(C9:C10), "-")</f>
        <v>1682</v>
      </c>
      <c r="D8" s="374">
        <f t="shared" ref="D8:G8" si="0">IF(SUM(D9:D10)&gt;0, SUM(D9:D10), "-")</f>
        <v>163</v>
      </c>
      <c r="E8" s="374">
        <f t="shared" si="0"/>
        <v>357</v>
      </c>
      <c r="F8" s="374">
        <f t="shared" si="0"/>
        <v>1</v>
      </c>
      <c r="G8" s="374">
        <f t="shared" si="0"/>
        <v>1161</v>
      </c>
      <c r="H8" s="375"/>
    </row>
    <row r="9" spans="1:9" ht="25.2" customHeight="1" x14ac:dyDescent="0.25">
      <c r="B9" s="522" t="s">
        <v>14923</v>
      </c>
      <c r="C9" s="378">
        <f t="shared" ref="C9:G10" si="1">IFERROR(VLOOKUP($B9&amp;C$7&amp;$B$7&amp;$B$6&amp;$C$5,EYFULL_in_period,7,FALSE),"-")</f>
        <v>1682</v>
      </c>
      <c r="D9" s="378">
        <f t="shared" si="1"/>
        <v>163</v>
      </c>
      <c r="E9" s="378">
        <f t="shared" si="1"/>
        <v>357</v>
      </c>
      <c r="F9" s="378">
        <f t="shared" si="1"/>
        <v>1</v>
      </c>
      <c r="G9" s="378">
        <f t="shared" si="1"/>
        <v>1161</v>
      </c>
      <c r="H9" s="375"/>
    </row>
    <row r="10" spans="1:9" ht="42.6" customHeight="1" x14ac:dyDescent="0.25">
      <c r="A10" s="196"/>
      <c r="B10" s="377" t="s">
        <v>14927</v>
      </c>
      <c r="C10" s="378" t="str">
        <f t="shared" si="1"/>
        <v>-</v>
      </c>
      <c r="D10" s="378" t="str">
        <f t="shared" si="1"/>
        <v>-</v>
      </c>
      <c r="E10" s="378" t="str">
        <f t="shared" si="1"/>
        <v>-</v>
      </c>
      <c r="F10" s="378" t="str">
        <f t="shared" si="1"/>
        <v>-</v>
      </c>
      <c r="G10" s="378" t="str">
        <f t="shared" si="1"/>
        <v>-</v>
      </c>
      <c r="H10" s="370"/>
      <c r="I10" s="376"/>
    </row>
    <row r="11" spans="1:9" x14ac:dyDescent="0.25">
      <c r="B11" s="521"/>
      <c r="C11" s="514"/>
      <c r="D11" s="514"/>
      <c r="E11" s="514"/>
      <c r="F11" s="514"/>
      <c r="G11" s="514"/>
      <c r="H11" s="375"/>
      <c r="I11" s="376"/>
    </row>
    <row r="12" spans="1:9" ht="21.75" customHeight="1" x14ac:dyDescent="0.25">
      <c r="A12" s="121"/>
      <c r="B12" s="285"/>
      <c r="C12" s="379"/>
      <c r="D12" s="380"/>
      <c r="E12" s="380"/>
      <c r="F12" s="380"/>
      <c r="G12" s="381" t="s">
        <v>9815</v>
      </c>
      <c r="H12" s="370"/>
      <c r="I12" s="370"/>
    </row>
    <row r="13" spans="1:9" x14ac:dyDescent="0.25">
      <c r="A13" s="121"/>
      <c r="B13" s="46" t="s">
        <v>3997</v>
      </c>
      <c r="C13" s="142"/>
      <c r="D13" s="142"/>
      <c r="E13" s="142"/>
      <c r="F13" s="142"/>
      <c r="G13" s="142"/>
      <c r="H13" s="370"/>
      <c r="I13" s="370"/>
    </row>
    <row r="14" spans="1:9" ht="22.2" customHeight="1" x14ac:dyDescent="0.25">
      <c r="B14" s="675" t="s">
        <v>14928</v>
      </c>
      <c r="C14" s="675"/>
      <c r="D14" s="675"/>
      <c r="E14" s="675"/>
      <c r="F14" s="675"/>
      <c r="G14" s="675"/>
    </row>
    <row r="15" spans="1:9" x14ac:dyDescent="0.25">
      <c r="B15" s="46" t="s">
        <v>14929</v>
      </c>
      <c r="C15" s="382"/>
      <c r="D15" s="382"/>
      <c r="E15" s="382"/>
      <c r="F15" s="382"/>
      <c r="G15" s="382"/>
    </row>
  </sheetData>
  <sheetProtection sheet="1" objects="1" scenarios="1"/>
  <mergeCells count="2">
    <mergeCell ref="C5:D5"/>
    <mergeCell ref="B14:G14"/>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rgb="FFFFFF00"/>
  </sheetPr>
  <dimension ref="A1:E32"/>
  <sheetViews>
    <sheetView workbookViewId="0">
      <selection sqref="A1:E32"/>
    </sheetView>
  </sheetViews>
  <sheetFormatPr defaultRowHeight="13.2" x14ac:dyDescent="0.25"/>
  <cols>
    <col min="1" max="1" width="80.88671875" bestFit="1" customWidth="1"/>
    <col min="2" max="2" width="31.33203125" bestFit="1" customWidth="1"/>
    <col min="3" max="3" width="29.21875" bestFit="1" customWidth="1"/>
    <col min="4" max="4" width="31.44140625" bestFit="1" customWidth="1"/>
    <col min="5" max="5" width="8" bestFit="1" customWidth="1"/>
  </cols>
  <sheetData>
    <row r="1" spans="1:5" x14ac:dyDescent="0.25">
      <c r="A1" t="s">
        <v>14945</v>
      </c>
      <c r="B1" t="s">
        <v>286</v>
      </c>
      <c r="C1" t="s">
        <v>14946</v>
      </c>
      <c r="D1" t="s">
        <v>14921</v>
      </c>
      <c r="E1" t="s">
        <v>4039</v>
      </c>
    </row>
    <row r="2" spans="1:5" x14ac:dyDescent="0.25">
      <c r="A2" s="513" t="s">
        <v>14947</v>
      </c>
      <c r="B2" s="513" t="s">
        <v>75</v>
      </c>
      <c r="C2" s="513" t="s">
        <v>14932</v>
      </c>
      <c r="D2" s="513" t="s">
        <v>66</v>
      </c>
      <c r="E2">
        <v>450</v>
      </c>
    </row>
    <row r="3" spans="1:5" x14ac:dyDescent="0.25">
      <c r="A3" s="513" t="s">
        <v>14948</v>
      </c>
      <c r="B3" s="513" t="s">
        <v>72</v>
      </c>
      <c r="C3" s="513" t="s">
        <v>14931</v>
      </c>
      <c r="D3" s="513" t="s">
        <v>68</v>
      </c>
      <c r="E3">
        <v>109</v>
      </c>
    </row>
    <row r="4" spans="1:5" x14ac:dyDescent="0.25">
      <c r="A4" s="513" t="s">
        <v>14949</v>
      </c>
      <c r="B4" s="513" t="s">
        <v>74</v>
      </c>
      <c r="C4" s="513" t="s">
        <v>14931</v>
      </c>
      <c r="D4" s="513" t="s">
        <v>68</v>
      </c>
      <c r="E4">
        <v>24</v>
      </c>
    </row>
    <row r="5" spans="1:5" x14ac:dyDescent="0.25">
      <c r="A5" s="513" t="s">
        <v>14950</v>
      </c>
      <c r="B5" s="513" t="s">
        <v>74</v>
      </c>
      <c r="C5" s="513" t="s">
        <v>14930</v>
      </c>
      <c r="D5" s="513" t="s">
        <v>68</v>
      </c>
      <c r="E5">
        <v>780</v>
      </c>
    </row>
    <row r="6" spans="1:5" x14ac:dyDescent="0.25">
      <c r="A6" s="513" t="s">
        <v>14951</v>
      </c>
      <c r="B6" s="513" t="s">
        <v>74</v>
      </c>
      <c r="C6" s="513" t="s">
        <v>14932</v>
      </c>
      <c r="D6" s="513" t="s">
        <v>68</v>
      </c>
      <c r="E6">
        <v>729</v>
      </c>
    </row>
    <row r="7" spans="1:5" x14ac:dyDescent="0.25">
      <c r="A7" s="513" t="s">
        <v>14952</v>
      </c>
      <c r="B7" s="513" t="s">
        <v>72</v>
      </c>
      <c r="C7" s="513" t="s">
        <v>14932</v>
      </c>
      <c r="D7" s="513" t="s">
        <v>68</v>
      </c>
      <c r="E7">
        <v>992</v>
      </c>
    </row>
    <row r="8" spans="1:5" x14ac:dyDescent="0.25">
      <c r="A8" s="513" t="s">
        <v>14953</v>
      </c>
      <c r="B8" s="513" t="s">
        <v>75</v>
      </c>
      <c r="C8" s="513" t="s">
        <v>14931</v>
      </c>
      <c r="D8" s="513" t="s">
        <v>66</v>
      </c>
      <c r="E8">
        <v>56</v>
      </c>
    </row>
    <row r="9" spans="1:5" x14ac:dyDescent="0.25">
      <c r="A9" s="513" t="s">
        <v>14954</v>
      </c>
      <c r="B9" s="513" t="s">
        <v>77</v>
      </c>
      <c r="C9" s="513" t="s">
        <v>14932</v>
      </c>
      <c r="D9" s="513" t="s">
        <v>68</v>
      </c>
      <c r="E9">
        <v>6</v>
      </c>
    </row>
    <row r="10" spans="1:5" x14ac:dyDescent="0.25">
      <c r="A10" s="513" t="s">
        <v>14955</v>
      </c>
      <c r="B10" s="513" t="s">
        <v>79</v>
      </c>
      <c r="C10" s="513" t="s">
        <v>14932</v>
      </c>
      <c r="D10" s="513" t="s">
        <v>66</v>
      </c>
      <c r="E10">
        <v>176</v>
      </c>
    </row>
    <row r="11" spans="1:5" x14ac:dyDescent="0.25">
      <c r="A11" s="513" t="s">
        <v>14956</v>
      </c>
      <c r="B11" s="513" t="s">
        <v>74</v>
      </c>
      <c r="C11" s="513" t="s">
        <v>14933</v>
      </c>
      <c r="D11" s="513" t="s">
        <v>66</v>
      </c>
      <c r="E11">
        <v>277</v>
      </c>
    </row>
    <row r="12" spans="1:5" x14ac:dyDescent="0.25">
      <c r="A12" s="513" t="s">
        <v>14957</v>
      </c>
      <c r="B12" s="513" t="s">
        <v>77</v>
      </c>
      <c r="C12" s="513" t="s">
        <v>14930</v>
      </c>
      <c r="D12" s="513" t="s">
        <v>66</v>
      </c>
      <c r="E12">
        <v>67</v>
      </c>
    </row>
    <row r="13" spans="1:5" x14ac:dyDescent="0.25">
      <c r="A13" s="513" t="s">
        <v>14958</v>
      </c>
      <c r="B13" s="513" t="s">
        <v>72</v>
      </c>
      <c r="C13" s="513" t="s">
        <v>14930</v>
      </c>
      <c r="D13" s="513" t="s">
        <v>66</v>
      </c>
      <c r="E13">
        <v>4645</v>
      </c>
    </row>
    <row r="14" spans="1:5" x14ac:dyDescent="0.25">
      <c r="A14" s="513" t="s">
        <v>14959</v>
      </c>
      <c r="B14" s="513" t="s">
        <v>75</v>
      </c>
      <c r="C14" s="513" t="s">
        <v>14930</v>
      </c>
      <c r="D14" s="513" t="s">
        <v>66</v>
      </c>
      <c r="E14">
        <v>2434</v>
      </c>
    </row>
    <row r="15" spans="1:5" x14ac:dyDescent="0.25">
      <c r="A15" s="513" t="s">
        <v>14960</v>
      </c>
      <c r="B15" s="513" t="s">
        <v>72</v>
      </c>
      <c r="C15" s="513" t="s">
        <v>14933</v>
      </c>
      <c r="D15" s="513" t="s">
        <v>66</v>
      </c>
      <c r="E15">
        <v>569</v>
      </c>
    </row>
    <row r="16" spans="1:5" x14ac:dyDescent="0.25">
      <c r="A16" s="513" t="s">
        <v>14961</v>
      </c>
      <c r="B16" s="513" t="s">
        <v>79</v>
      </c>
      <c r="C16" s="513" t="s">
        <v>14931</v>
      </c>
      <c r="D16" s="513" t="s">
        <v>66</v>
      </c>
      <c r="E16">
        <v>175</v>
      </c>
    </row>
    <row r="17" spans="1:5" x14ac:dyDescent="0.25">
      <c r="A17" s="513" t="s">
        <v>14962</v>
      </c>
      <c r="B17" s="513" t="s">
        <v>77</v>
      </c>
      <c r="C17" s="513" t="s">
        <v>14933</v>
      </c>
      <c r="D17" s="513" t="s">
        <v>66</v>
      </c>
      <c r="E17">
        <v>2</v>
      </c>
    </row>
    <row r="18" spans="1:5" x14ac:dyDescent="0.25">
      <c r="A18" s="513" t="s">
        <v>14963</v>
      </c>
      <c r="B18" s="513" t="s">
        <v>77</v>
      </c>
      <c r="C18" s="513" t="s">
        <v>14930</v>
      </c>
      <c r="D18" s="513" t="s">
        <v>68</v>
      </c>
      <c r="E18">
        <v>14</v>
      </c>
    </row>
    <row r="19" spans="1:5" x14ac:dyDescent="0.25">
      <c r="A19" s="513" t="s">
        <v>14964</v>
      </c>
      <c r="B19" s="513" t="s">
        <v>72</v>
      </c>
      <c r="C19" s="513" t="s">
        <v>14931</v>
      </c>
      <c r="D19" s="513" t="s">
        <v>66</v>
      </c>
      <c r="E19">
        <v>276</v>
      </c>
    </row>
    <row r="20" spans="1:5" x14ac:dyDescent="0.25">
      <c r="A20" s="513" t="s">
        <v>14965</v>
      </c>
      <c r="B20" s="513" t="s">
        <v>72</v>
      </c>
      <c r="C20" s="513" t="s">
        <v>14932</v>
      </c>
      <c r="D20" s="513" t="s">
        <v>66</v>
      </c>
      <c r="E20">
        <v>1903</v>
      </c>
    </row>
    <row r="21" spans="1:5" x14ac:dyDescent="0.25">
      <c r="A21" s="513" t="s">
        <v>14966</v>
      </c>
      <c r="B21" s="513" t="s">
        <v>79</v>
      </c>
      <c r="C21" s="513" t="s">
        <v>14931</v>
      </c>
      <c r="D21" s="513" t="s">
        <v>68</v>
      </c>
      <c r="E21">
        <v>69</v>
      </c>
    </row>
    <row r="22" spans="1:5" x14ac:dyDescent="0.25">
      <c r="A22" s="513" t="s">
        <v>14967</v>
      </c>
      <c r="B22" s="513" t="s">
        <v>75</v>
      </c>
      <c r="C22" s="513" t="s">
        <v>14933</v>
      </c>
      <c r="D22" s="513" t="s">
        <v>66</v>
      </c>
      <c r="E22">
        <v>290</v>
      </c>
    </row>
    <row r="23" spans="1:5" x14ac:dyDescent="0.25">
      <c r="A23" s="513" t="s">
        <v>14968</v>
      </c>
      <c r="B23" s="513" t="s">
        <v>74</v>
      </c>
      <c r="C23" s="513" t="s">
        <v>14931</v>
      </c>
      <c r="D23" s="513" t="s">
        <v>66</v>
      </c>
      <c r="E23">
        <v>45</v>
      </c>
    </row>
    <row r="24" spans="1:5" x14ac:dyDescent="0.25">
      <c r="A24" s="513" t="s">
        <v>14969</v>
      </c>
      <c r="B24" s="513" t="s">
        <v>75</v>
      </c>
      <c r="C24" s="513" t="s">
        <v>14932</v>
      </c>
      <c r="D24" s="513" t="s">
        <v>68</v>
      </c>
      <c r="E24">
        <v>193</v>
      </c>
    </row>
    <row r="25" spans="1:5" x14ac:dyDescent="0.25">
      <c r="A25" s="513" t="s">
        <v>14970</v>
      </c>
      <c r="B25" s="513" t="s">
        <v>79</v>
      </c>
      <c r="C25" s="513" t="s">
        <v>14932</v>
      </c>
      <c r="D25" s="513" t="s">
        <v>68</v>
      </c>
      <c r="E25">
        <v>64</v>
      </c>
    </row>
    <row r="26" spans="1:5" x14ac:dyDescent="0.25">
      <c r="A26" s="513" t="s">
        <v>14971</v>
      </c>
      <c r="B26" s="513" t="s">
        <v>79</v>
      </c>
      <c r="C26" s="513" t="s">
        <v>14930</v>
      </c>
      <c r="D26" s="513" t="s">
        <v>66</v>
      </c>
      <c r="E26">
        <v>2</v>
      </c>
    </row>
    <row r="27" spans="1:5" x14ac:dyDescent="0.25">
      <c r="A27" s="513" t="s">
        <v>14972</v>
      </c>
      <c r="B27" s="513" t="s">
        <v>74</v>
      </c>
      <c r="C27" s="513" t="s">
        <v>14932</v>
      </c>
      <c r="D27" s="513" t="s">
        <v>66</v>
      </c>
      <c r="E27">
        <v>1255</v>
      </c>
    </row>
    <row r="28" spans="1:5" x14ac:dyDescent="0.25">
      <c r="A28" s="513" t="s">
        <v>14973</v>
      </c>
      <c r="B28" s="513" t="s">
        <v>74</v>
      </c>
      <c r="C28" s="513" t="s">
        <v>14930</v>
      </c>
      <c r="D28" s="513" t="s">
        <v>66</v>
      </c>
      <c r="E28">
        <v>2142</v>
      </c>
    </row>
    <row r="29" spans="1:5" x14ac:dyDescent="0.25">
      <c r="A29" s="513" t="s">
        <v>14974</v>
      </c>
      <c r="B29" s="513" t="s">
        <v>75</v>
      </c>
      <c r="C29" s="513" t="s">
        <v>14931</v>
      </c>
      <c r="D29" s="513" t="s">
        <v>68</v>
      </c>
      <c r="E29">
        <v>16</v>
      </c>
    </row>
    <row r="30" spans="1:5" x14ac:dyDescent="0.25">
      <c r="A30" s="513" t="s">
        <v>14975</v>
      </c>
      <c r="B30" s="513" t="s">
        <v>72</v>
      </c>
      <c r="C30" s="513" t="s">
        <v>14930</v>
      </c>
      <c r="D30" s="513" t="s">
        <v>68</v>
      </c>
      <c r="E30">
        <v>1321</v>
      </c>
    </row>
    <row r="31" spans="1:5" x14ac:dyDescent="0.25">
      <c r="A31" s="513" t="s">
        <v>14976</v>
      </c>
      <c r="B31" s="513" t="s">
        <v>77</v>
      </c>
      <c r="C31" s="513" t="s">
        <v>14932</v>
      </c>
      <c r="D31" s="513" t="s">
        <v>66</v>
      </c>
      <c r="E31">
        <v>22</v>
      </c>
    </row>
    <row r="32" spans="1:5" x14ac:dyDescent="0.25">
      <c r="A32" s="513" t="s">
        <v>14977</v>
      </c>
      <c r="B32" s="513" t="s">
        <v>75</v>
      </c>
      <c r="C32" s="513" t="s">
        <v>14930</v>
      </c>
      <c r="D32" s="513" t="s">
        <v>68</v>
      </c>
      <c r="E32">
        <v>527</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6"/>
  <sheetViews>
    <sheetView workbookViewId="0"/>
  </sheetViews>
  <sheetFormatPr defaultRowHeight="13.2" x14ac:dyDescent="0.25"/>
  <cols>
    <col min="1" max="1" width="69.6640625" bestFit="1" customWidth="1"/>
    <col min="2" max="2" width="31.33203125" bestFit="1" customWidth="1"/>
    <col min="3" max="3" width="24.21875" bestFit="1" customWidth="1"/>
    <col min="4" max="4" width="31.44140625" bestFit="1" customWidth="1"/>
    <col min="5" max="5" width="11.77734375" bestFit="1" customWidth="1"/>
    <col min="6" max="6" width="32.5546875" bestFit="1" customWidth="1"/>
    <col min="7" max="7" width="6.77734375" bestFit="1" customWidth="1"/>
    <col min="8" max="8" width="19.109375" bestFit="1" customWidth="1"/>
    <col min="9" max="10" width="24.5546875" bestFit="1" customWidth="1"/>
  </cols>
  <sheetData>
    <row r="1" spans="1:9" x14ac:dyDescent="0.25">
      <c r="A1" t="s">
        <v>4036</v>
      </c>
      <c r="B1" t="s">
        <v>286</v>
      </c>
      <c r="C1" t="s">
        <v>14920</v>
      </c>
      <c r="D1" t="s">
        <v>14921</v>
      </c>
      <c r="E1" t="s">
        <v>4038</v>
      </c>
      <c r="F1" t="s">
        <v>4045</v>
      </c>
      <c r="G1" t="s">
        <v>4046</v>
      </c>
      <c r="H1" t="s">
        <v>4047</v>
      </c>
      <c r="I1" t="s">
        <v>4048</v>
      </c>
    </row>
    <row r="2" spans="1:9" x14ac:dyDescent="0.25">
      <c r="A2" t="s">
        <v>16228</v>
      </c>
      <c r="B2" t="s">
        <v>72</v>
      </c>
      <c r="C2" t="s">
        <v>14923</v>
      </c>
      <c r="D2" t="s">
        <v>66</v>
      </c>
      <c r="E2" t="s">
        <v>14899</v>
      </c>
      <c r="F2">
        <v>1682</v>
      </c>
      <c r="G2">
        <v>1404</v>
      </c>
      <c r="H2">
        <v>275</v>
      </c>
      <c r="I2">
        <v>3</v>
      </c>
    </row>
    <row r="3" spans="1:9" x14ac:dyDescent="0.25">
      <c r="A3" t="s">
        <v>16229</v>
      </c>
      <c r="B3" t="s">
        <v>77</v>
      </c>
      <c r="C3" t="s">
        <v>14923</v>
      </c>
      <c r="D3" t="s">
        <v>66</v>
      </c>
      <c r="E3" t="s">
        <v>14899</v>
      </c>
      <c r="F3">
        <v>1</v>
      </c>
      <c r="G3">
        <v>1</v>
      </c>
      <c r="H3">
        <v>0</v>
      </c>
      <c r="I3">
        <v>0</v>
      </c>
    </row>
    <row r="4" spans="1:9" x14ac:dyDescent="0.25">
      <c r="A4" t="s">
        <v>16230</v>
      </c>
      <c r="B4" t="s">
        <v>75</v>
      </c>
      <c r="C4" t="s">
        <v>14923</v>
      </c>
      <c r="D4" t="s">
        <v>66</v>
      </c>
      <c r="E4" t="s">
        <v>14899</v>
      </c>
      <c r="F4">
        <v>357</v>
      </c>
      <c r="G4">
        <v>317</v>
      </c>
      <c r="H4">
        <v>40</v>
      </c>
      <c r="I4">
        <v>0</v>
      </c>
    </row>
    <row r="5" spans="1:9" x14ac:dyDescent="0.25">
      <c r="A5" t="s">
        <v>16231</v>
      </c>
      <c r="B5" t="s">
        <v>74</v>
      </c>
      <c r="C5" t="s">
        <v>14923</v>
      </c>
      <c r="D5" t="s">
        <v>66</v>
      </c>
      <c r="E5" t="s">
        <v>14899</v>
      </c>
      <c r="F5">
        <v>163</v>
      </c>
      <c r="G5">
        <v>121</v>
      </c>
      <c r="H5">
        <v>40</v>
      </c>
      <c r="I5">
        <v>2</v>
      </c>
    </row>
    <row r="6" spans="1:9" x14ac:dyDescent="0.25">
      <c r="A6" t="s">
        <v>16232</v>
      </c>
      <c r="B6" t="s">
        <v>79</v>
      </c>
      <c r="C6" t="s">
        <v>14923</v>
      </c>
      <c r="D6" t="s">
        <v>66</v>
      </c>
      <c r="E6" t="s">
        <v>14899</v>
      </c>
      <c r="F6">
        <v>1161</v>
      </c>
      <c r="G6">
        <v>965</v>
      </c>
      <c r="H6">
        <v>195</v>
      </c>
      <c r="I6">
        <v>1</v>
      </c>
    </row>
  </sheetData>
  <sheetProtection sheet="1" objects="1" scenarios="1"/>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B2:Q46"/>
  <sheetViews>
    <sheetView workbookViewId="0">
      <selection activeCell="C5" sqref="C5:F5"/>
    </sheetView>
  </sheetViews>
  <sheetFormatPr defaultColWidth="8.88671875" defaultRowHeight="13.2" x14ac:dyDescent="0.25"/>
  <cols>
    <col min="1" max="1" width="3" style="551" customWidth="1"/>
    <col min="2" max="2" width="34.44140625" style="551" customWidth="1"/>
    <col min="3" max="9" width="11.6640625" style="551" customWidth="1"/>
    <col min="10" max="16384" width="8.88671875" style="551"/>
  </cols>
  <sheetData>
    <row r="2" spans="2:12" ht="33" customHeight="1" x14ac:dyDescent="0.25">
      <c r="B2" s="738" t="s">
        <v>14934</v>
      </c>
      <c r="C2" s="738"/>
      <c r="D2" s="738"/>
      <c r="E2" s="738"/>
      <c r="F2" s="738"/>
      <c r="G2" s="738"/>
      <c r="H2" s="738"/>
      <c r="I2" s="738"/>
      <c r="J2" s="550"/>
    </row>
    <row r="3" spans="2:12" ht="13.95" customHeight="1" x14ac:dyDescent="0.25">
      <c r="B3" s="552" t="str">
        <f>C5&amp; IF($C$5=current_quarter, " (provisional)", " (revised)")</f>
        <v>1 September 2020 to 31 March 2021 (provisional)</v>
      </c>
      <c r="C3" s="553"/>
      <c r="D3" s="553"/>
      <c r="E3" s="553"/>
      <c r="F3" s="554"/>
      <c r="G3" s="6"/>
      <c r="H3" s="6"/>
      <c r="I3" s="555"/>
      <c r="J3" s="555"/>
    </row>
    <row r="4" spans="2:12" ht="13.8" x14ac:dyDescent="0.25">
      <c r="B4" s="556"/>
      <c r="C4" s="553"/>
      <c r="D4" s="553"/>
      <c r="E4" s="553"/>
      <c r="F4" s="554"/>
      <c r="G4" s="6"/>
      <c r="H4" s="6"/>
      <c r="I4" s="555"/>
      <c r="J4" s="555"/>
    </row>
    <row r="5" spans="2:12" x14ac:dyDescent="0.25">
      <c r="B5" s="557" t="s">
        <v>14925</v>
      </c>
      <c r="C5" s="739" t="s">
        <v>66</v>
      </c>
      <c r="D5" s="740"/>
      <c r="E5" s="740"/>
      <c r="F5" s="741"/>
      <c r="G5" s="638" t="s">
        <v>16258</v>
      </c>
      <c r="I5" s="558"/>
      <c r="J5" s="558"/>
    </row>
    <row r="6" spans="2:12" x14ac:dyDescent="0.25">
      <c r="B6" s="559"/>
      <c r="C6" s="6"/>
      <c r="D6" s="560"/>
      <c r="E6" s="560"/>
      <c r="F6" s="560"/>
      <c r="G6" s="6"/>
      <c r="H6" s="560"/>
      <c r="I6" s="560"/>
      <c r="J6" s="6"/>
    </row>
    <row r="7" spans="2:12" x14ac:dyDescent="0.25">
      <c r="B7" s="559"/>
      <c r="C7" s="742" t="s">
        <v>14935</v>
      </c>
      <c r="D7" s="742"/>
      <c r="E7" s="742"/>
      <c r="F7" s="743"/>
      <c r="G7" s="742" t="s">
        <v>14936</v>
      </c>
      <c r="H7" s="744"/>
      <c r="I7" s="744"/>
      <c r="J7" s="561"/>
      <c r="K7" s="561"/>
      <c r="L7" s="561"/>
    </row>
    <row r="8" spans="2:12" ht="25.95" customHeight="1" x14ac:dyDescent="0.25">
      <c r="B8" s="559"/>
      <c r="C8" s="562" t="s">
        <v>14937</v>
      </c>
      <c r="D8" s="563" t="s">
        <v>4046</v>
      </c>
      <c r="E8" s="562" t="s">
        <v>9827</v>
      </c>
      <c r="F8" s="564" t="s">
        <v>9828</v>
      </c>
      <c r="G8" s="563" t="s">
        <v>4046</v>
      </c>
      <c r="H8" s="562" t="s">
        <v>9827</v>
      </c>
      <c r="I8" s="562" t="s">
        <v>9828</v>
      </c>
      <c r="J8" s="565"/>
      <c r="K8" s="565"/>
      <c r="L8" s="566"/>
    </row>
    <row r="9" spans="2:12" ht="25.95" customHeight="1" x14ac:dyDescent="0.25">
      <c r="B9" s="567" t="s">
        <v>72</v>
      </c>
      <c r="C9" s="568">
        <f>IF(ISERROR(VLOOKUP($B9&amp;"Outcome"&amp;$C$5,CR_insp_in_period,6,FALSE))=TRUE,"-",VLOOKUP($B9&amp;"Outcome"&amp;$C$5,CR_insp_in_period,6,FALSE))</f>
        <v>1682</v>
      </c>
      <c r="D9" s="569">
        <f>IF(ISERROR(VLOOKUP($B9&amp;"Outcome"&amp;$C$5,CR_insp_in_period,7,FALSE))=TRUE,"-",VLOOKUP($B9&amp;"Outcome"&amp;$C$5,CR_insp_in_period,7,FALSE))</f>
        <v>1404</v>
      </c>
      <c r="E9" s="569">
        <f>IF(ISERROR(VLOOKUP($B9&amp;"Outcome"&amp;$C$5,CR_insp_in_period,8,FALSE))=TRUE,"-",VLOOKUP($B9&amp;"Outcome"&amp;$C$5,CR_insp_in_period,8,FALSE))</f>
        <v>275</v>
      </c>
      <c r="F9" s="570">
        <f>IF(ISERROR(VLOOKUP($B9&amp;"Outcome"&amp;$C$5,CR_insp_in_period,9,FALSE))=TRUE,"-",VLOOKUP($B9&amp;"Outcome"&amp;$C$5,CR_insp_in_period,9,FALSE))</f>
        <v>3</v>
      </c>
      <c r="G9" s="569">
        <f t="shared" ref="G9:I13" si="0">IF(ISERROR(100*D9/$C9),"-",100*D9/$C9)</f>
        <v>83.472057074910822</v>
      </c>
      <c r="H9" s="569">
        <f t="shared" si="0"/>
        <v>16.349583828775266</v>
      </c>
      <c r="I9" s="569">
        <f t="shared" si="0"/>
        <v>0.178359096313912</v>
      </c>
      <c r="J9" s="571"/>
      <c r="K9" s="571"/>
      <c r="L9" s="566"/>
    </row>
    <row r="10" spans="2:12" x14ac:dyDescent="0.25">
      <c r="B10" s="572" t="s">
        <v>74</v>
      </c>
      <c r="C10" s="573">
        <f>IF(ISERROR(VLOOKUP($B10&amp;"Outcome"&amp;$C$5,CR_insp_in_period,6,FALSE))=TRUE,"-",VLOOKUP($B10&amp;"Outcome"&amp;$C$5,CR_insp_in_period,6,FALSE))</f>
        <v>163</v>
      </c>
      <c r="D10" s="573">
        <f>IF(ISERROR(VLOOKUP($B10&amp;"Outcome"&amp;$C$5,CR_insp_in_period,7,FALSE))=TRUE,"-",VLOOKUP($B10&amp;"Outcome"&amp;$C$5,CR_insp_in_period,7,FALSE))</f>
        <v>121</v>
      </c>
      <c r="E10" s="573">
        <f>IF(ISERROR(VLOOKUP($B10&amp;"Outcome"&amp;$C$5,CR_insp_in_period,8,FALSE))=TRUE,"-",VLOOKUP($B10&amp;"Outcome"&amp;$C$5,CR_insp_in_period,8,FALSE))</f>
        <v>40</v>
      </c>
      <c r="F10" s="574">
        <f>IF(ISERROR(VLOOKUP($B10&amp;"Outcome"&amp;$C$5,CR_insp_in_period,9,FALSE))=TRUE,"-",VLOOKUP($B10&amp;"Outcome"&amp;$C$5,CR_insp_in_period,9,FALSE))</f>
        <v>2</v>
      </c>
      <c r="G10" s="573">
        <f t="shared" si="0"/>
        <v>74.233128834355824</v>
      </c>
      <c r="H10" s="573">
        <f t="shared" si="0"/>
        <v>24.539877300613497</v>
      </c>
      <c r="I10" s="573">
        <f t="shared" si="0"/>
        <v>1.2269938650306749</v>
      </c>
      <c r="J10" s="571"/>
      <c r="K10" s="571"/>
      <c r="L10" s="566"/>
    </row>
    <row r="11" spans="2:12" x14ac:dyDescent="0.25">
      <c r="B11" s="575" t="s">
        <v>75</v>
      </c>
      <c r="C11" s="573">
        <f>IF(ISERROR(VLOOKUP($B11&amp;"Outcome"&amp;$C$5,CR_insp_in_period,6,FALSE))=TRUE,"-",VLOOKUP($B11&amp;"Outcome"&amp;$C$5,CR_insp_in_period,6,FALSE))</f>
        <v>357</v>
      </c>
      <c r="D11" s="573">
        <f>IF(ISERROR(VLOOKUP($B11&amp;"Outcome"&amp;$C$5,CR_insp_in_period,7,FALSE))=TRUE,"-",VLOOKUP($B11&amp;"Outcome"&amp;$C$5,CR_insp_in_period,7,FALSE))</f>
        <v>317</v>
      </c>
      <c r="E11" s="573">
        <f>IF(ISERROR(VLOOKUP($B11&amp;"Outcome"&amp;$C$5,CR_insp_in_period,8,FALSE))=TRUE,"-",VLOOKUP($B11&amp;"Outcome"&amp;$C$5,CR_insp_in_period,8,FALSE))</f>
        <v>40</v>
      </c>
      <c r="F11" s="576">
        <f>IF(ISERROR(VLOOKUP($B11&amp;"Outcome"&amp;$C$5,CR_insp_in_period,9,FALSE))=TRUE,"-",VLOOKUP($B11&amp;"Outcome"&amp;$C$5,CR_insp_in_period,9,FALSE))</f>
        <v>0</v>
      </c>
      <c r="G11" s="573">
        <f>IF(ISERROR(100*D11/$C11),"-",100*D11/$C11)</f>
        <v>88.79551820728291</v>
      </c>
      <c r="H11" s="573">
        <f t="shared" si="0"/>
        <v>11.204481792717086</v>
      </c>
      <c r="I11" s="573">
        <f t="shared" si="0"/>
        <v>0</v>
      </c>
      <c r="J11" s="571"/>
      <c r="K11" s="571"/>
      <c r="L11" s="566"/>
    </row>
    <row r="12" spans="2:12" x14ac:dyDescent="0.25">
      <c r="B12" s="575" t="s">
        <v>77</v>
      </c>
      <c r="C12" s="573">
        <f>IF(ISERROR(VLOOKUP($B12&amp;"Outcome"&amp;$C$5,CR_insp_in_period,6,FALSE))=TRUE,"-",VLOOKUP($B12&amp;"Outcome"&amp;$C$5,CR_insp_in_period,6,FALSE))</f>
        <v>1</v>
      </c>
      <c r="D12" s="573">
        <f>IF(ISERROR(VLOOKUP($B12&amp;"Outcome"&amp;$C$5,CR_insp_in_period,7,FALSE))=TRUE,"-",VLOOKUP($B12&amp;"Outcome"&amp;$C$5,CR_insp_in_period,7,FALSE))</f>
        <v>1</v>
      </c>
      <c r="E12" s="573">
        <f>IF(ISERROR(VLOOKUP($B12&amp;"Outcome"&amp;$C$5,CR_insp_in_period,8,FALSE))=TRUE,"-",VLOOKUP($B12&amp;"Outcome"&amp;$C$5,CR_insp_in_period,8,FALSE))</f>
        <v>0</v>
      </c>
      <c r="F12" s="576">
        <f>IF(ISERROR(VLOOKUP($B12&amp;"Outcome"&amp;$C$5,CR_insp_in_period,9,FALSE))=TRUE,"-",VLOOKUP($B12&amp;"Outcome"&amp;$C$5,CR_insp_in_period,9,FALSE))</f>
        <v>0</v>
      </c>
      <c r="G12" s="573">
        <f>IF(ISERROR(100*D12/$C12),"-",100*D12/$C12)</f>
        <v>100</v>
      </c>
      <c r="H12" s="573">
        <f t="shared" si="0"/>
        <v>0</v>
      </c>
      <c r="I12" s="573">
        <f t="shared" si="0"/>
        <v>0</v>
      </c>
      <c r="J12" s="571"/>
      <c r="K12" s="571"/>
      <c r="L12" s="566"/>
    </row>
    <row r="13" spans="2:12" x14ac:dyDescent="0.25">
      <c r="B13" s="575" t="s">
        <v>79</v>
      </c>
      <c r="C13" s="573">
        <f>IF(ISERROR(VLOOKUP($B13&amp;"Outcome"&amp;$C$5,CR_insp_in_period,6,FALSE))=TRUE,"-",VLOOKUP($B13&amp;"Outcome"&amp;$C$5,CR_insp_in_period,6,FALSE))</f>
        <v>1161</v>
      </c>
      <c r="D13" s="573">
        <f>IF(ISERROR(VLOOKUP($B13&amp;"Outcome"&amp;$C$5,CR_insp_in_period,7,FALSE))=TRUE,"-",VLOOKUP($B13&amp;"Outcome"&amp;$C$5,CR_insp_in_period,7,FALSE))</f>
        <v>965</v>
      </c>
      <c r="E13" s="573">
        <f>IF(ISERROR(VLOOKUP($B13&amp;"Outcome"&amp;$C$5,CR_insp_in_period,8,FALSE))=TRUE,"-",VLOOKUP($B13&amp;"Outcome"&amp;$C$5,CR_insp_in_period,8,FALSE))</f>
        <v>195</v>
      </c>
      <c r="F13" s="576">
        <f>IF(ISERROR(VLOOKUP($B13&amp;"Outcome"&amp;$C$5,CR_insp_in_period,9,FALSE))=TRUE,"-",VLOOKUP($B13&amp;"Outcome"&amp;$C$5,CR_insp_in_period,9,FALSE))</f>
        <v>1</v>
      </c>
      <c r="G13" s="573">
        <f>IF(ISERROR(100*D13/$C13),"-",100*D13/$C13)</f>
        <v>83.118001722652892</v>
      </c>
      <c r="H13" s="573">
        <f>IF(ISERROR(100*E13/$C13),"-",100*E13/$C13)</f>
        <v>16.795865633074936</v>
      </c>
      <c r="I13" s="573">
        <f t="shared" si="0"/>
        <v>8.6132644272179162E-2</v>
      </c>
      <c r="J13" s="571"/>
      <c r="K13" s="571"/>
      <c r="L13" s="566"/>
    </row>
    <row r="14" spans="2:12" x14ac:dyDescent="0.25">
      <c r="B14" s="577"/>
      <c r="C14" s="578"/>
      <c r="D14" s="579"/>
      <c r="E14" s="579"/>
      <c r="F14" s="580"/>
      <c r="G14" s="581"/>
      <c r="H14" s="581"/>
      <c r="I14" s="581"/>
      <c r="J14" s="571"/>
      <c r="K14" s="571"/>
      <c r="L14" s="582"/>
    </row>
    <row r="15" spans="2:12" x14ac:dyDescent="0.25">
      <c r="B15" s="583"/>
      <c r="C15" s="584"/>
      <c r="D15" s="584"/>
      <c r="E15" s="584"/>
      <c r="F15" s="585"/>
      <c r="G15" s="585"/>
      <c r="H15" s="585"/>
      <c r="I15" s="586" t="s">
        <v>9815</v>
      </c>
      <c r="J15" s="582"/>
      <c r="K15" s="582"/>
      <c r="L15" s="582"/>
    </row>
    <row r="16" spans="2:12" x14ac:dyDescent="0.25">
      <c r="B16" s="587" t="s">
        <v>3997</v>
      </c>
      <c r="C16" s="587"/>
      <c r="D16" s="587"/>
      <c r="E16" s="587"/>
      <c r="F16" s="587"/>
      <c r="G16" s="587"/>
      <c r="H16" s="587"/>
      <c r="I16" s="587"/>
      <c r="J16" s="587"/>
      <c r="K16" s="587"/>
      <c r="L16" s="587"/>
    </row>
    <row r="17" spans="2:17" ht="12.75" customHeight="1" x14ac:dyDescent="0.25">
      <c r="B17" s="745" t="s">
        <v>14938</v>
      </c>
      <c r="C17" s="745"/>
      <c r="D17" s="745"/>
      <c r="E17" s="745"/>
      <c r="F17" s="745"/>
      <c r="G17" s="745"/>
      <c r="H17" s="745"/>
      <c r="I17" s="745"/>
      <c r="J17" s="745"/>
      <c r="K17" s="745"/>
      <c r="L17" s="745"/>
    </row>
    <row r="18" spans="2:17" x14ac:dyDescent="0.25">
      <c r="B18" s="588" t="s">
        <v>14939</v>
      </c>
      <c r="C18" s="588"/>
      <c r="D18" s="588"/>
      <c r="E18" s="588"/>
      <c r="F18" s="588"/>
      <c r="G18" s="588"/>
      <c r="H18" s="588"/>
      <c r="I18" s="588"/>
      <c r="J18" s="588"/>
      <c r="K18" s="588"/>
      <c r="L18" s="588"/>
    </row>
    <row r="19" spans="2:17" x14ac:dyDescent="0.25">
      <c r="B19" s="589" t="s">
        <v>14940</v>
      </c>
      <c r="C19" s="582"/>
      <c r="D19" s="582"/>
      <c r="E19" s="582"/>
      <c r="F19" s="582"/>
      <c r="G19" s="582"/>
      <c r="H19" s="582"/>
      <c r="I19" s="582"/>
      <c r="J19" s="582"/>
      <c r="K19" s="582"/>
      <c r="L19" s="582"/>
    </row>
    <row r="20" spans="2:17" x14ac:dyDescent="0.25">
      <c r="B20" s="46" t="s">
        <v>14941</v>
      </c>
      <c r="C20" s="582"/>
      <c r="D20" s="582"/>
      <c r="E20" s="582"/>
      <c r="F20" s="582"/>
      <c r="G20" s="582"/>
      <c r="H20" s="582"/>
      <c r="I20" s="582"/>
      <c r="J20" s="582"/>
      <c r="K20" s="582"/>
      <c r="L20" s="582"/>
    </row>
    <row r="21" spans="2:17" ht="16.95" customHeight="1" x14ac:dyDescent="0.25">
      <c r="B21" s="746"/>
      <c r="C21" s="746"/>
      <c r="D21" s="746"/>
      <c r="E21" s="746"/>
      <c r="F21" s="746"/>
      <c r="G21" s="746"/>
      <c r="H21" s="746"/>
      <c r="I21" s="746"/>
      <c r="J21" s="590"/>
      <c r="K21" s="590"/>
      <c r="L21" s="590"/>
      <c r="M21" s="591"/>
      <c r="N21" s="591"/>
      <c r="O21" s="591"/>
      <c r="P21" s="591"/>
      <c r="Q21" s="591"/>
    </row>
    <row r="22" spans="2:17" ht="16.2" customHeight="1" x14ac:dyDescent="0.25">
      <c r="B22" s="592"/>
      <c r="C22" s="593"/>
      <c r="D22" s="593"/>
      <c r="E22" s="593"/>
      <c r="F22" s="594"/>
      <c r="G22" s="595"/>
      <c r="H22" s="595"/>
      <c r="I22" s="596"/>
      <c r="J22" s="596"/>
      <c r="K22" s="595"/>
      <c r="L22" s="595"/>
      <c r="M22" s="591"/>
      <c r="N22" s="591"/>
      <c r="O22" s="591"/>
      <c r="P22" s="591"/>
      <c r="Q22" s="591"/>
    </row>
    <row r="23" spans="2:17" ht="22.95" customHeight="1" x14ac:dyDescent="0.25">
      <c r="B23" s="597"/>
      <c r="C23" s="747"/>
      <c r="D23" s="747"/>
      <c r="E23" s="747"/>
      <c r="F23" s="747"/>
      <c r="G23" s="747"/>
      <c r="H23" s="748"/>
      <c r="I23" s="748"/>
      <c r="J23" s="598"/>
      <c r="K23" s="599"/>
      <c r="L23" s="598"/>
      <c r="M23" s="591"/>
      <c r="N23" s="591"/>
      <c r="O23" s="591"/>
      <c r="P23" s="591"/>
      <c r="Q23" s="591"/>
    </row>
    <row r="24" spans="2:17" ht="25.2" customHeight="1" x14ac:dyDescent="0.25">
      <c r="B24" s="597"/>
      <c r="C24" s="600"/>
      <c r="D24" s="601"/>
      <c r="E24" s="600"/>
      <c r="F24" s="600"/>
      <c r="G24" s="601"/>
      <c r="H24" s="600"/>
      <c r="I24" s="600"/>
      <c r="J24" s="602"/>
      <c r="K24" s="602"/>
      <c r="L24" s="603"/>
      <c r="M24" s="591"/>
      <c r="N24" s="591"/>
      <c r="O24" s="591"/>
      <c r="P24" s="591"/>
      <c r="Q24" s="591"/>
    </row>
    <row r="25" spans="2:17" x14ac:dyDescent="0.25">
      <c r="B25" s="604"/>
      <c r="C25" s="605"/>
      <c r="D25" s="606"/>
      <c r="E25" s="606"/>
      <c r="F25" s="606"/>
      <c r="G25" s="606"/>
      <c r="H25" s="606"/>
      <c r="I25" s="606"/>
      <c r="J25" s="607"/>
      <c r="K25" s="607"/>
      <c r="L25" s="603"/>
      <c r="M25" s="591"/>
      <c r="N25" s="591"/>
      <c r="O25" s="591"/>
      <c r="P25" s="591"/>
      <c r="Q25" s="591"/>
    </row>
    <row r="26" spans="2:17" x14ac:dyDescent="0.25">
      <c r="B26" s="608"/>
      <c r="C26" s="609"/>
      <c r="D26" s="609"/>
      <c r="E26" s="609"/>
      <c r="F26" s="609"/>
      <c r="G26" s="609"/>
      <c r="H26" s="609"/>
      <c r="I26" s="609"/>
      <c r="J26" s="607"/>
      <c r="K26" s="607"/>
      <c r="L26" s="603"/>
      <c r="M26" s="591"/>
      <c r="N26" s="591"/>
      <c r="O26" s="591"/>
      <c r="P26" s="591"/>
      <c r="Q26" s="591"/>
    </row>
    <row r="27" spans="2:17" x14ac:dyDescent="0.25">
      <c r="B27" s="610"/>
      <c r="C27" s="609"/>
      <c r="D27" s="609"/>
      <c r="E27" s="609"/>
      <c r="F27" s="609"/>
      <c r="G27" s="609"/>
      <c r="H27" s="609"/>
      <c r="I27" s="609"/>
      <c r="J27" s="607"/>
      <c r="K27" s="607"/>
      <c r="L27" s="603"/>
      <c r="M27" s="591"/>
      <c r="N27" s="591"/>
      <c r="O27" s="591"/>
      <c r="P27" s="591"/>
      <c r="Q27" s="591"/>
    </row>
    <row r="28" spans="2:17" x14ac:dyDescent="0.25">
      <c r="B28" s="610"/>
      <c r="C28" s="609"/>
      <c r="D28" s="609"/>
      <c r="E28" s="609"/>
      <c r="F28" s="609"/>
      <c r="G28" s="609"/>
      <c r="H28" s="609"/>
      <c r="I28" s="609"/>
      <c r="J28" s="607"/>
      <c r="K28" s="607"/>
      <c r="L28" s="603"/>
      <c r="M28" s="591"/>
      <c r="N28" s="591"/>
      <c r="O28" s="591"/>
      <c r="P28" s="591"/>
      <c r="Q28" s="591"/>
    </row>
    <row r="29" spans="2:17" x14ac:dyDescent="0.25">
      <c r="B29" s="610"/>
      <c r="C29" s="609"/>
      <c r="D29" s="609"/>
      <c r="E29" s="609"/>
      <c r="F29" s="609"/>
      <c r="G29" s="609"/>
      <c r="H29" s="609"/>
      <c r="I29" s="609"/>
      <c r="J29" s="607"/>
      <c r="K29" s="607"/>
      <c r="L29" s="603"/>
      <c r="M29" s="591"/>
      <c r="N29" s="591"/>
      <c r="O29" s="591"/>
      <c r="P29" s="591"/>
      <c r="Q29" s="591"/>
    </row>
    <row r="30" spans="2:17" x14ac:dyDescent="0.25">
      <c r="B30" s="611"/>
      <c r="C30" s="612"/>
      <c r="D30" s="613"/>
      <c r="E30" s="613"/>
      <c r="F30" s="614"/>
      <c r="G30" s="613"/>
      <c r="H30" s="613"/>
      <c r="I30" s="613"/>
      <c r="J30" s="607"/>
      <c r="K30" s="607"/>
      <c r="L30" s="615"/>
      <c r="M30" s="591"/>
      <c r="N30" s="591"/>
      <c r="O30" s="591"/>
      <c r="P30" s="591"/>
      <c r="Q30" s="591"/>
    </row>
    <row r="31" spans="2:17" x14ac:dyDescent="0.25">
      <c r="B31" s="611"/>
      <c r="C31" s="612"/>
      <c r="D31" s="612"/>
      <c r="E31" s="612"/>
      <c r="F31" s="615"/>
      <c r="G31" s="615"/>
      <c r="H31" s="615"/>
      <c r="I31" s="616"/>
      <c r="J31" s="615"/>
      <c r="K31" s="615"/>
      <c r="L31" s="615"/>
      <c r="M31" s="591"/>
      <c r="N31" s="591"/>
      <c r="O31" s="591"/>
      <c r="P31" s="591"/>
      <c r="Q31" s="591"/>
    </row>
    <row r="32" spans="2:17" x14ac:dyDescent="0.25">
      <c r="B32" s="617"/>
      <c r="C32" s="617"/>
      <c r="D32" s="617"/>
      <c r="E32" s="617"/>
      <c r="F32" s="617"/>
      <c r="G32" s="617"/>
      <c r="H32" s="617"/>
      <c r="I32" s="617"/>
      <c r="J32" s="617"/>
      <c r="K32" s="617"/>
      <c r="L32" s="617"/>
      <c r="M32" s="591"/>
      <c r="N32" s="591"/>
      <c r="O32" s="591"/>
      <c r="P32" s="591"/>
      <c r="Q32" s="591"/>
    </row>
    <row r="33" spans="2:17" x14ac:dyDescent="0.25">
      <c r="B33" s="737"/>
      <c r="C33" s="737"/>
      <c r="D33" s="737"/>
      <c r="E33" s="737"/>
      <c r="F33" s="737"/>
      <c r="G33" s="737"/>
      <c r="H33" s="737"/>
      <c r="I33" s="737"/>
      <c r="J33" s="737"/>
      <c r="K33" s="737"/>
      <c r="L33" s="737"/>
      <c r="M33" s="591"/>
      <c r="N33" s="591"/>
      <c r="O33" s="591"/>
      <c r="P33" s="591"/>
      <c r="Q33" s="591"/>
    </row>
    <row r="34" spans="2:17" ht="23.4" customHeight="1" x14ac:dyDescent="0.25">
      <c r="B34" s="749"/>
      <c r="C34" s="749"/>
      <c r="D34" s="749"/>
      <c r="E34" s="749"/>
      <c r="F34" s="749"/>
      <c r="G34" s="749"/>
      <c r="H34" s="749"/>
      <c r="I34" s="749"/>
      <c r="J34" s="618"/>
      <c r="K34" s="618"/>
      <c r="L34" s="618"/>
      <c r="M34" s="591"/>
      <c r="N34" s="591"/>
      <c r="O34" s="591"/>
      <c r="P34" s="591"/>
      <c r="Q34" s="591"/>
    </row>
    <row r="35" spans="2:17" x14ac:dyDescent="0.25">
      <c r="B35" s="737"/>
      <c r="C35" s="737"/>
      <c r="D35" s="737"/>
      <c r="E35" s="737"/>
      <c r="F35" s="737"/>
      <c r="G35" s="737"/>
      <c r="H35" s="737"/>
      <c r="I35" s="737"/>
      <c r="J35" s="737"/>
      <c r="K35" s="737"/>
      <c r="L35" s="737"/>
      <c r="M35" s="591"/>
      <c r="N35" s="591"/>
      <c r="O35" s="591"/>
      <c r="P35" s="591"/>
      <c r="Q35" s="591"/>
    </row>
    <row r="36" spans="2:17" x14ac:dyDescent="0.25">
      <c r="B36" s="591"/>
      <c r="C36" s="591"/>
      <c r="D36" s="591"/>
      <c r="E36" s="591"/>
      <c r="F36" s="591"/>
      <c r="G36" s="591"/>
      <c r="H36" s="591"/>
      <c r="I36" s="591"/>
      <c r="J36" s="591"/>
      <c r="K36" s="591"/>
      <c r="L36" s="591"/>
      <c r="M36" s="591"/>
      <c r="N36" s="591"/>
      <c r="O36" s="591"/>
      <c r="P36" s="591"/>
      <c r="Q36" s="591"/>
    </row>
    <row r="37" spans="2:17" x14ac:dyDescent="0.25">
      <c r="B37" s="591"/>
      <c r="C37" s="591"/>
      <c r="D37" s="591"/>
      <c r="E37" s="591"/>
      <c r="F37" s="591"/>
      <c r="G37" s="591"/>
      <c r="H37" s="591"/>
      <c r="I37" s="591"/>
      <c r="J37" s="591"/>
      <c r="K37" s="591"/>
      <c r="L37" s="591"/>
      <c r="M37" s="591"/>
      <c r="N37" s="591"/>
      <c r="O37" s="591"/>
      <c r="P37" s="591"/>
      <c r="Q37" s="591"/>
    </row>
    <row r="38" spans="2:17" x14ac:dyDescent="0.25">
      <c r="B38" s="591"/>
      <c r="C38" s="591"/>
      <c r="D38" s="591"/>
      <c r="E38" s="591"/>
      <c r="F38" s="591"/>
      <c r="G38" s="591"/>
      <c r="H38" s="591"/>
      <c r="I38" s="591"/>
      <c r="J38" s="591"/>
      <c r="K38" s="591"/>
      <c r="L38" s="591"/>
      <c r="M38" s="591"/>
      <c r="N38" s="591"/>
      <c r="O38" s="591"/>
      <c r="P38" s="591"/>
      <c r="Q38" s="591"/>
    </row>
    <row r="39" spans="2:17" x14ac:dyDescent="0.25">
      <c r="B39" s="591"/>
      <c r="C39" s="591"/>
      <c r="D39" s="591"/>
      <c r="E39" s="591"/>
      <c r="F39" s="591"/>
      <c r="G39" s="591"/>
      <c r="H39" s="591"/>
      <c r="I39" s="591"/>
      <c r="J39" s="591"/>
      <c r="K39" s="591"/>
      <c r="L39" s="591"/>
      <c r="M39" s="591"/>
      <c r="N39" s="591"/>
      <c r="O39" s="591"/>
      <c r="P39" s="591"/>
      <c r="Q39" s="591"/>
    </row>
    <row r="40" spans="2:17" x14ac:dyDescent="0.25">
      <c r="B40" s="591"/>
      <c r="C40" s="591"/>
      <c r="D40" s="591"/>
      <c r="E40" s="591"/>
      <c r="F40" s="591"/>
      <c r="G40" s="591"/>
      <c r="H40" s="591"/>
      <c r="I40" s="591"/>
      <c r="J40" s="591"/>
      <c r="K40" s="591"/>
      <c r="L40" s="591"/>
      <c r="M40" s="591"/>
      <c r="N40" s="591"/>
      <c r="O40" s="591"/>
      <c r="P40" s="591"/>
      <c r="Q40" s="591"/>
    </row>
    <row r="41" spans="2:17" x14ac:dyDescent="0.25">
      <c r="B41" s="591"/>
      <c r="C41" s="591"/>
      <c r="D41" s="591"/>
      <c r="E41" s="591"/>
      <c r="F41" s="591"/>
      <c r="G41" s="591"/>
      <c r="H41" s="591"/>
      <c r="I41" s="591"/>
      <c r="J41" s="591"/>
      <c r="K41" s="591"/>
      <c r="L41" s="591"/>
      <c r="M41" s="591"/>
      <c r="N41" s="591"/>
      <c r="O41" s="591"/>
      <c r="P41" s="591"/>
      <c r="Q41" s="591"/>
    </row>
    <row r="42" spans="2:17" x14ac:dyDescent="0.25">
      <c r="B42" s="591"/>
      <c r="C42" s="591"/>
      <c r="D42" s="591"/>
      <c r="E42" s="591"/>
      <c r="F42" s="591"/>
      <c r="G42" s="591"/>
      <c r="H42" s="591"/>
      <c r="I42" s="591"/>
      <c r="J42" s="591"/>
      <c r="K42" s="591"/>
      <c r="L42" s="591"/>
      <c r="M42" s="591"/>
      <c r="N42" s="591"/>
      <c r="O42" s="591"/>
      <c r="P42" s="591"/>
      <c r="Q42" s="591"/>
    </row>
    <row r="43" spans="2:17" x14ac:dyDescent="0.25">
      <c r="B43" s="591"/>
      <c r="C43" s="591"/>
      <c r="D43" s="591"/>
      <c r="E43" s="591"/>
      <c r="F43" s="591"/>
      <c r="G43" s="591"/>
      <c r="H43" s="591"/>
      <c r="I43" s="591"/>
      <c r="J43" s="591"/>
      <c r="K43" s="591"/>
      <c r="L43" s="591"/>
      <c r="M43" s="591"/>
      <c r="N43" s="591"/>
      <c r="O43" s="591"/>
      <c r="P43" s="591"/>
      <c r="Q43" s="591"/>
    </row>
    <row r="44" spans="2:17" x14ac:dyDescent="0.25">
      <c r="B44" s="591"/>
      <c r="C44" s="591"/>
      <c r="D44" s="591"/>
      <c r="E44" s="591"/>
      <c r="F44" s="591"/>
      <c r="G44" s="591"/>
      <c r="H44" s="591"/>
      <c r="I44" s="591"/>
      <c r="J44" s="591"/>
      <c r="K44" s="591"/>
      <c r="L44" s="591"/>
      <c r="M44" s="591"/>
      <c r="N44" s="591"/>
      <c r="O44" s="591"/>
      <c r="P44" s="591"/>
      <c r="Q44" s="591"/>
    </row>
    <row r="45" spans="2:17" x14ac:dyDescent="0.25">
      <c r="B45" s="591"/>
      <c r="C45" s="591"/>
      <c r="D45" s="591"/>
      <c r="E45" s="591"/>
      <c r="F45" s="591"/>
      <c r="G45" s="591"/>
      <c r="H45" s="591"/>
      <c r="I45" s="591"/>
      <c r="J45" s="591"/>
      <c r="K45" s="591"/>
      <c r="L45" s="591"/>
      <c r="M45" s="591"/>
      <c r="N45" s="591"/>
      <c r="O45" s="591"/>
      <c r="P45" s="591"/>
      <c r="Q45" s="591"/>
    </row>
    <row r="46" spans="2:17" x14ac:dyDescent="0.25">
      <c r="B46" s="591"/>
      <c r="C46" s="591"/>
      <c r="D46" s="591"/>
      <c r="E46" s="591"/>
      <c r="F46" s="591"/>
      <c r="G46" s="591"/>
      <c r="H46" s="591"/>
      <c r="I46" s="591"/>
      <c r="J46" s="591"/>
      <c r="K46" s="591"/>
      <c r="L46" s="591"/>
      <c r="M46" s="591"/>
      <c r="N46" s="591"/>
      <c r="O46" s="591"/>
      <c r="P46" s="591"/>
      <c r="Q46" s="591"/>
    </row>
  </sheetData>
  <sheetProtection sheet="1" objects="1" scenarios="1"/>
  <mergeCells count="11">
    <mergeCell ref="B35:L35"/>
    <mergeCell ref="B2:I2"/>
    <mergeCell ref="C5:F5"/>
    <mergeCell ref="C7:F7"/>
    <mergeCell ref="G7:I7"/>
    <mergeCell ref="B17:L17"/>
    <mergeCell ref="B21:I21"/>
    <mergeCell ref="C23:F23"/>
    <mergeCell ref="G23:I23"/>
    <mergeCell ref="B33:L33"/>
    <mergeCell ref="B34:I34"/>
  </mergeCells>
  <dataValidations count="1">
    <dataValidation type="list" allowBlank="1" showInputMessage="1" showErrorMessage="1" sqref="C5:F5" xr:uid="{60ED1ADE-8E36-4A2E-84AB-A465DB2756C3}">
      <formula1>prov_final</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2:Q43"/>
  <sheetViews>
    <sheetView showGridLines="0" workbookViewId="0"/>
  </sheetViews>
  <sheetFormatPr defaultRowHeight="13.2" x14ac:dyDescent="0.25"/>
  <cols>
    <col min="1" max="1" width="3" customWidth="1"/>
    <col min="2" max="2" width="34.44140625" customWidth="1"/>
    <col min="3" max="3" width="12.5546875" customWidth="1"/>
    <col min="4" max="4" width="16.88671875" customWidth="1"/>
    <col min="5" max="5" width="15.109375" customWidth="1"/>
    <col min="6" max="6" width="14.33203125" customWidth="1"/>
    <col min="7" max="7" width="15.109375" customWidth="1"/>
    <col min="8" max="9" width="11.6640625" customWidth="1"/>
  </cols>
  <sheetData>
    <row r="2" spans="1:12" ht="21" customHeight="1" x14ac:dyDescent="0.25">
      <c r="B2" s="2" t="s">
        <v>16259</v>
      </c>
      <c r="J2" s="387"/>
      <c r="K2" s="387"/>
      <c r="L2" s="387"/>
    </row>
    <row r="3" spans="1:12" ht="13.95" customHeight="1" x14ac:dyDescent="0.25">
      <c r="B3" s="523" t="s">
        <v>66</v>
      </c>
      <c r="J3" s="5"/>
      <c r="K3" s="1"/>
      <c r="L3" s="1"/>
    </row>
    <row r="4" spans="1:12" ht="39.6" x14ac:dyDescent="0.25">
      <c r="B4" s="50" t="s">
        <v>92</v>
      </c>
      <c r="C4" s="371" t="s">
        <v>72</v>
      </c>
      <c r="D4" s="371" t="s">
        <v>74</v>
      </c>
      <c r="E4" s="371" t="s">
        <v>75</v>
      </c>
      <c r="F4" s="371" t="s">
        <v>77</v>
      </c>
      <c r="G4" s="372" t="s">
        <v>79</v>
      </c>
    </row>
    <row r="5" spans="1:12" x14ac:dyDescent="0.25">
      <c r="B5" s="620" t="s">
        <v>14942</v>
      </c>
      <c r="C5" s="622">
        <f>SUM(C6:C7)</f>
        <v>4921</v>
      </c>
      <c r="D5" s="622">
        <f t="shared" ref="D5:G5" si="0">SUM(D6:D7)</f>
        <v>2187</v>
      </c>
      <c r="E5" s="622">
        <f t="shared" si="0"/>
        <v>2490</v>
      </c>
      <c r="F5" s="622">
        <f t="shared" si="0"/>
        <v>67</v>
      </c>
      <c r="G5" s="622">
        <f t="shared" si="0"/>
        <v>177</v>
      </c>
      <c r="H5" s="524"/>
    </row>
    <row r="6" spans="1:12" ht="25.2" customHeight="1" x14ac:dyDescent="0.25">
      <c r="B6" s="377" t="s">
        <v>14930</v>
      </c>
      <c r="C6" s="624">
        <f>IFERROR(VLOOKUP(C$4&amp;B6&amp;$B$3,Reg_events_in_period!$A:$E,5,FALSE),"-")</f>
        <v>4645</v>
      </c>
      <c r="D6" s="624">
        <f>IFERROR(VLOOKUP(D$4&amp;$B$6&amp;$B$3,Reg_events_in_period!$A:$E,5,FALSE),"-")</f>
        <v>2142</v>
      </c>
      <c r="E6" s="624">
        <f>IFERROR(VLOOKUP(E$4&amp;$B$6&amp;$B$3,Reg_events_in_period!$A:$E,5,FALSE),"-")</f>
        <v>2434</v>
      </c>
      <c r="F6" s="624">
        <f>IFERROR(VLOOKUP(F$4&amp;$B$6&amp;$B$3,Reg_events_in_period!$A:$E,5,FALSE),"-")</f>
        <v>67</v>
      </c>
      <c r="G6" s="624">
        <f>IFERROR(VLOOKUP(G$4&amp;$B$6&amp;$B$3,Reg_events_in_period!$A:$E,5,FALSE),"-")</f>
        <v>2</v>
      </c>
      <c r="H6" s="524"/>
    </row>
    <row r="7" spans="1:12" x14ac:dyDescent="0.25">
      <c r="B7" s="377" t="s">
        <v>14931</v>
      </c>
      <c r="C7" s="624">
        <f>IFERROR(VLOOKUP(C$4&amp;B7&amp;$B$3,Reg_events_in_period!$A:$E,5,FALSE),"-")</f>
        <v>276</v>
      </c>
      <c r="D7" s="624">
        <f>IFERROR(VLOOKUP(D$4&amp;$B$7&amp;$B$3,Reg_events_in_period!$A:$E,5,FALSE),"-")</f>
        <v>45</v>
      </c>
      <c r="E7" s="624">
        <f>IFERROR(VLOOKUP(E$4&amp;$B$7&amp;$B$3,Reg_events_in_period!$A:$E,5,FALSE),"-")</f>
        <v>56</v>
      </c>
      <c r="F7" s="624" t="str">
        <f>IFERROR(VLOOKUP(F$4&amp;$B$7&amp;$B$3,Reg_events_in_period!$A:$E,5,FALSE),"-")</f>
        <v>-</v>
      </c>
      <c r="G7" s="624">
        <f>IFERROR(VLOOKUP(G$4&amp;$B$7&amp;$B$3,Reg_events_in_period!$A:$E,5,FALSE),"-")</f>
        <v>175</v>
      </c>
      <c r="H7" s="524"/>
      <c r="J7" s="1"/>
      <c r="K7" s="1"/>
      <c r="L7" s="1"/>
    </row>
    <row r="8" spans="1:12" ht="25.2" customHeight="1" x14ac:dyDescent="0.25">
      <c r="B8" s="621" t="s">
        <v>14932</v>
      </c>
      <c r="C8" s="623">
        <f>IFERROR(VLOOKUP(C$4&amp;B8&amp;$B$3,Reg_events_in_period!$A:$E,5,FALSE),"-")</f>
        <v>1903</v>
      </c>
      <c r="D8" s="623">
        <f>IFERROR(VLOOKUP(D$4&amp;$B$8&amp;$B$3,Reg_events_in_period!$A:$E,5,FALSE),"-")</f>
        <v>1255</v>
      </c>
      <c r="E8" s="623">
        <f>IFERROR(VLOOKUP(E$4&amp;$B$8&amp;$B$3,Reg_events_in_period!$A:$E,5,FALSE),"-")</f>
        <v>450</v>
      </c>
      <c r="F8" s="623">
        <f>IFERROR(VLOOKUP(F$4&amp;$B$8&amp;$B$3,Reg_events_in_period!$A:$E,5,FALSE),"-")</f>
        <v>22</v>
      </c>
      <c r="G8" s="623">
        <f>IFERROR(VLOOKUP(G$4&amp;$B$8&amp;$B$3,Reg_events_in_period!$A:$E,5,FALSE),"-")</f>
        <v>176</v>
      </c>
      <c r="J8" s="434"/>
      <c r="K8" s="434"/>
      <c r="L8" s="434"/>
    </row>
    <row r="9" spans="1:12" x14ac:dyDescent="0.25">
      <c r="G9" s="381" t="s">
        <v>9815</v>
      </c>
      <c r="J9" s="435"/>
      <c r="K9" s="435"/>
      <c r="L9" s="436"/>
    </row>
    <row r="10" spans="1:12" x14ac:dyDescent="0.25">
      <c r="J10" s="435"/>
      <c r="K10" s="435"/>
      <c r="L10" s="436"/>
    </row>
    <row r="11" spans="1:12" ht="12.6" customHeight="1" x14ac:dyDescent="0.25">
      <c r="B11" s="142" t="s">
        <v>14943</v>
      </c>
      <c r="C11" s="626"/>
      <c r="D11" s="626"/>
      <c r="E11" s="626"/>
      <c r="F11" s="626"/>
      <c r="J11" s="435"/>
      <c r="K11" s="435"/>
      <c r="L11" s="436"/>
    </row>
    <row r="12" spans="1:12" ht="12.6" customHeight="1" x14ac:dyDescent="0.25">
      <c r="B12" s="142" t="s">
        <v>16253</v>
      </c>
      <c r="C12" s="635"/>
      <c r="D12" s="635"/>
      <c r="E12" s="635"/>
      <c r="F12" s="635"/>
      <c r="J12" s="435"/>
      <c r="K12" s="435"/>
      <c r="L12" s="436"/>
    </row>
    <row r="13" spans="1:12" x14ac:dyDescent="0.25">
      <c r="A13" s="629"/>
      <c r="B13" s="634" t="s">
        <v>14939</v>
      </c>
      <c r="C13" s="629"/>
      <c r="D13" s="629"/>
      <c r="E13" s="629"/>
      <c r="F13" s="629"/>
      <c r="J13" s="435"/>
      <c r="K13" s="435"/>
      <c r="L13" s="436"/>
    </row>
    <row r="14" spans="1:12" x14ac:dyDescent="0.25">
      <c r="A14" s="629"/>
      <c r="B14" s="629"/>
      <c r="C14" s="629"/>
      <c r="D14" s="629"/>
      <c r="E14" s="629"/>
      <c r="F14" s="629"/>
      <c r="J14" s="435"/>
      <c r="K14" s="435"/>
      <c r="L14" s="436"/>
    </row>
    <row r="15" spans="1:12" ht="21" customHeight="1" x14ac:dyDescent="0.25">
      <c r="B15" s="2" t="s">
        <v>14944</v>
      </c>
      <c r="J15" s="435"/>
      <c r="K15" s="435"/>
      <c r="L15" s="388"/>
    </row>
    <row r="16" spans="1:12" ht="13.8" x14ac:dyDescent="0.25">
      <c r="B16" s="523" t="s">
        <v>66</v>
      </c>
      <c r="J16" s="388"/>
      <c r="K16" s="388"/>
      <c r="L16" s="388"/>
    </row>
    <row r="17" spans="2:17" ht="39.6" x14ac:dyDescent="0.25">
      <c r="B17" s="50" t="s">
        <v>92</v>
      </c>
      <c r="C17" s="371" t="s">
        <v>72</v>
      </c>
      <c r="D17" s="371" t="s">
        <v>74</v>
      </c>
      <c r="E17" s="371" t="s">
        <v>75</v>
      </c>
      <c r="F17" s="371" t="s">
        <v>77</v>
      </c>
      <c r="G17" s="372" t="s">
        <v>79</v>
      </c>
      <c r="J17" s="46"/>
      <c r="K17" s="46"/>
      <c r="L17" s="46"/>
    </row>
    <row r="18" spans="2:17" ht="22.95" customHeight="1" x14ac:dyDescent="0.25">
      <c r="B18" s="377" t="s">
        <v>14933</v>
      </c>
      <c r="C18" s="514">
        <f>IFERROR(VLOOKUP(C$4&amp;$B$18&amp;$B$3,Reg_events_in_period!$A:$E,5,FALSE),"-")</f>
        <v>569</v>
      </c>
      <c r="D18" s="514">
        <f>IFERROR(VLOOKUP(D$4&amp;$B$18&amp;$B$3,Reg_events_in_period!$A:$E,5,FALSE),"-")</f>
        <v>277</v>
      </c>
      <c r="E18" s="514">
        <f>IFERROR(VLOOKUP(E$4&amp;$B$18&amp;$B$3,Reg_events_in_period!$A:$E,5,FALSE),"-")</f>
        <v>290</v>
      </c>
      <c r="F18" s="514">
        <f>IFERROR(VLOOKUP(F$4&amp;$B$18&amp;$B$3,Reg_events_in_period!$A:$E,5,FALSE),"-")</f>
        <v>2</v>
      </c>
      <c r="G18" s="514" t="str">
        <f>IFERROR(VLOOKUP(G$4&amp;$B$18&amp;$B$3,Reg_events_in_period!$A:$E,5,FALSE),"-")</f>
        <v>-</v>
      </c>
      <c r="J18" s="142"/>
      <c r="K18" s="142"/>
      <c r="L18" s="142"/>
    </row>
    <row r="19" spans="2:17" ht="16.2" customHeight="1" x14ac:dyDescent="0.25">
      <c r="G19" s="381" t="s">
        <v>9815</v>
      </c>
      <c r="J19" s="527"/>
      <c r="K19" s="526"/>
      <c r="L19" s="526"/>
      <c r="M19" s="525"/>
      <c r="N19" s="525"/>
      <c r="O19" s="525"/>
      <c r="P19" s="525"/>
      <c r="Q19" s="525"/>
    </row>
    <row r="20" spans="2:17" ht="22.95" customHeight="1" x14ac:dyDescent="0.25">
      <c r="J20" s="528"/>
      <c r="K20" s="529"/>
      <c r="L20" s="528"/>
      <c r="M20" s="525"/>
      <c r="N20" s="525"/>
      <c r="O20" s="525"/>
      <c r="P20" s="525"/>
      <c r="Q20" s="525"/>
    </row>
    <row r="21" spans="2:17" x14ac:dyDescent="0.25">
      <c r="J21" s="530"/>
      <c r="K21" s="530"/>
      <c r="L21" s="531"/>
      <c r="M21" s="525"/>
      <c r="N21" s="525"/>
      <c r="O21" s="525"/>
      <c r="P21" s="525"/>
      <c r="Q21" s="525"/>
    </row>
    <row r="22" spans="2:17" x14ac:dyDescent="0.25">
      <c r="B22" s="46" t="s">
        <v>16237</v>
      </c>
      <c r="J22" s="532"/>
      <c r="K22" s="532"/>
      <c r="L22" s="533"/>
      <c r="M22" s="525"/>
      <c r="N22" s="525"/>
      <c r="O22" s="525"/>
      <c r="P22" s="525"/>
      <c r="Q22" s="525"/>
    </row>
    <row r="23" spans="2:17" x14ac:dyDescent="0.25">
      <c r="B23" s="46" t="s">
        <v>16235</v>
      </c>
      <c r="J23" s="532"/>
      <c r="K23" s="532"/>
      <c r="L23" s="533"/>
      <c r="M23" s="525"/>
      <c r="N23" s="525"/>
      <c r="O23" s="525"/>
      <c r="P23" s="525"/>
      <c r="Q23" s="525"/>
    </row>
    <row r="24" spans="2:17" x14ac:dyDescent="0.25">
      <c r="B24" s="633" t="s">
        <v>16236</v>
      </c>
      <c r="C24" s="534"/>
      <c r="D24" s="534"/>
      <c r="E24" s="534"/>
      <c r="F24" s="534"/>
      <c r="G24" s="534"/>
      <c r="H24" s="534"/>
      <c r="I24" s="534"/>
      <c r="J24" s="532"/>
      <c r="K24" s="532"/>
      <c r="L24" s="533"/>
      <c r="M24" s="525"/>
      <c r="N24" s="525"/>
      <c r="O24" s="525"/>
      <c r="P24" s="525"/>
      <c r="Q24" s="525"/>
    </row>
    <row r="25" spans="2:17" x14ac:dyDescent="0.25">
      <c r="B25" s="535"/>
      <c r="C25" s="534"/>
      <c r="D25" s="534"/>
      <c r="E25" s="534"/>
      <c r="F25" s="534"/>
      <c r="G25" s="534"/>
      <c r="H25" s="534"/>
      <c r="I25" s="534"/>
      <c r="J25" s="532"/>
      <c r="K25" s="532"/>
      <c r="L25" s="533"/>
      <c r="M25" s="525"/>
      <c r="N25" s="525"/>
      <c r="O25" s="525"/>
      <c r="P25" s="525"/>
      <c r="Q25" s="525"/>
    </row>
    <row r="26" spans="2:17" x14ac:dyDescent="0.25">
      <c r="B26" s="535"/>
      <c r="C26" s="534"/>
      <c r="D26" s="534"/>
      <c r="E26" s="534"/>
      <c r="F26" s="534"/>
      <c r="G26" s="534"/>
      <c r="H26" s="534"/>
      <c r="I26" s="534"/>
      <c r="J26" s="532"/>
      <c r="K26" s="532"/>
      <c r="L26" s="533"/>
      <c r="M26" s="525"/>
      <c r="N26" s="525"/>
      <c r="O26" s="525"/>
      <c r="P26" s="525"/>
      <c r="Q26" s="525"/>
    </row>
    <row r="27" spans="2:17" x14ac:dyDescent="0.25">
      <c r="B27" s="536"/>
      <c r="C27" s="537"/>
      <c r="D27" s="538"/>
      <c r="E27" s="538"/>
      <c r="F27" s="539"/>
      <c r="G27" s="538"/>
      <c r="H27" s="538"/>
      <c r="I27" s="538"/>
      <c r="J27" s="532"/>
      <c r="K27" s="532"/>
      <c r="L27" s="540"/>
      <c r="M27" s="525"/>
      <c r="N27" s="525"/>
      <c r="O27" s="525"/>
      <c r="P27" s="525"/>
      <c r="Q27" s="525"/>
    </row>
    <row r="28" spans="2:17" x14ac:dyDescent="0.25">
      <c r="B28" s="536"/>
      <c r="C28" s="537"/>
      <c r="D28" s="537"/>
      <c r="E28" s="537"/>
      <c r="F28" s="540"/>
      <c r="G28" s="540"/>
      <c r="H28" s="540"/>
      <c r="I28" s="541"/>
      <c r="J28" s="540"/>
      <c r="K28" s="540"/>
      <c r="L28" s="540"/>
      <c r="M28" s="525"/>
      <c r="N28" s="525"/>
      <c r="O28" s="525"/>
      <c r="P28" s="525"/>
      <c r="Q28" s="525"/>
    </row>
    <row r="29" spans="2:17" x14ac:dyDescent="0.25">
      <c r="B29" s="542"/>
      <c r="C29" s="542"/>
      <c r="D29" s="542"/>
      <c r="E29" s="542"/>
      <c r="F29" s="542"/>
      <c r="G29" s="542"/>
      <c r="H29" s="542"/>
      <c r="I29" s="542"/>
      <c r="J29" s="542"/>
      <c r="K29" s="542"/>
      <c r="L29" s="542"/>
      <c r="M29" s="525"/>
      <c r="N29" s="525"/>
      <c r="O29" s="525"/>
      <c r="P29" s="525"/>
      <c r="Q29" s="525"/>
    </row>
    <row r="30" spans="2:17" x14ac:dyDescent="0.25">
      <c r="B30" s="751"/>
      <c r="C30" s="751"/>
      <c r="D30" s="751"/>
      <c r="E30" s="751"/>
      <c r="F30" s="751"/>
      <c r="G30" s="751"/>
      <c r="H30" s="751"/>
      <c r="I30" s="751"/>
      <c r="J30" s="751"/>
      <c r="K30" s="751"/>
      <c r="L30" s="751"/>
      <c r="M30" s="525"/>
      <c r="N30" s="525"/>
      <c r="O30" s="525"/>
      <c r="P30" s="525"/>
      <c r="Q30" s="525"/>
    </row>
    <row r="31" spans="2:17" ht="23.4" customHeight="1" x14ac:dyDescent="0.25">
      <c r="B31" s="750"/>
      <c r="C31" s="750"/>
      <c r="D31" s="750"/>
      <c r="E31" s="750"/>
      <c r="F31" s="750"/>
      <c r="G31" s="750"/>
      <c r="H31" s="750"/>
      <c r="I31" s="750"/>
      <c r="J31" s="543"/>
      <c r="K31" s="543"/>
      <c r="L31" s="543"/>
      <c r="M31" s="525"/>
      <c r="N31" s="525"/>
      <c r="O31" s="525"/>
      <c r="P31" s="525"/>
      <c r="Q31" s="525"/>
    </row>
    <row r="32" spans="2:17" x14ac:dyDescent="0.25">
      <c r="B32" s="751"/>
      <c r="C32" s="751"/>
      <c r="D32" s="751"/>
      <c r="E32" s="751"/>
      <c r="F32" s="751"/>
      <c r="G32" s="751"/>
      <c r="H32" s="751"/>
      <c r="I32" s="751"/>
      <c r="J32" s="751"/>
      <c r="K32" s="751"/>
      <c r="L32" s="751"/>
      <c r="M32" s="525"/>
      <c r="N32" s="525"/>
      <c r="O32" s="525"/>
      <c r="P32" s="525"/>
      <c r="Q32" s="525"/>
    </row>
    <row r="33" spans="2:17" x14ac:dyDescent="0.25">
      <c r="B33" s="525"/>
      <c r="C33" s="525"/>
      <c r="D33" s="525"/>
      <c r="E33" s="525"/>
      <c r="F33" s="525"/>
      <c r="G33" s="525"/>
      <c r="H33" s="525"/>
      <c r="I33" s="525"/>
      <c r="J33" s="525"/>
      <c r="K33" s="525"/>
      <c r="L33" s="525"/>
      <c r="M33" s="525"/>
      <c r="N33" s="525"/>
      <c r="O33" s="525"/>
      <c r="P33" s="525"/>
      <c r="Q33" s="525"/>
    </row>
    <row r="34" spans="2:17" x14ac:dyDescent="0.25">
      <c r="B34" s="525"/>
      <c r="C34" s="525"/>
      <c r="D34" s="525"/>
      <c r="E34" s="525"/>
      <c r="F34" s="525"/>
      <c r="G34" s="525"/>
      <c r="H34" s="525"/>
      <c r="I34" s="525"/>
      <c r="J34" s="525"/>
      <c r="K34" s="525"/>
      <c r="L34" s="525"/>
      <c r="M34" s="525"/>
      <c r="N34" s="525"/>
      <c r="O34" s="525"/>
      <c r="P34" s="525"/>
      <c r="Q34" s="525"/>
    </row>
    <row r="35" spans="2:17" x14ac:dyDescent="0.25">
      <c r="B35" s="525"/>
      <c r="C35" s="525"/>
      <c r="D35" s="525"/>
      <c r="E35" s="525"/>
      <c r="F35" s="525"/>
      <c r="G35" s="525"/>
      <c r="H35" s="525"/>
      <c r="I35" s="525"/>
      <c r="J35" s="525"/>
      <c r="K35" s="525"/>
      <c r="L35" s="525"/>
      <c r="M35" s="525"/>
      <c r="N35" s="525"/>
      <c r="O35" s="525"/>
      <c r="P35" s="525"/>
      <c r="Q35" s="525"/>
    </row>
    <row r="36" spans="2:17" x14ac:dyDescent="0.25">
      <c r="B36" s="525"/>
      <c r="C36" s="525"/>
      <c r="D36" s="525"/>
      <c r="E36" s="525"/>
      <c r="F36" s="525"/>
      <c r="G36" s="525"/>
      <c r="H36" s="525"/>
      <c r="I36" s="525"/>
      <c r="J36" s="525"/>
      <c r="K36" s="525"/>
      <c r="L36" s="525"/>
      <c r="M36" s="525"/>
      <c r="N36" s="525"/>
      <c r="O36" s="525"/>
      <c r="P36" s="525"/>
      <c r="Q36" s="525"/>
    </row>
    <row r="37" spans="2:17" x14ac:dyDescent="0.25">
      <c r="B37" s="525"/>
      <c r="C37" s="525"/>
      <c r="D37" s="525"/>
      <c r="E37" s="525"/>
      <c r="F37" s="525"/>
      <c r="G37" s="525"/>
      <c r="H37" s="525"/>
      <c r="I37" s="525"/>
      <c r="J37" s="525"/>
      <c r="K37" s="525"/>
      <c r="L37" s="525"/>
      <c r="M37" s="525"/>
      <c r="N37" s="525"/>
      <c r="O37" s="525"/>
      <c r="P37" s="525"/>
      <c r="Q37" s="525"/>
    </row>
    <row r="38" spans="2:17" x14ac:dyDescent="0.25">
      <c r="B38" s="525"/>
      <c r="C38" s="525"/>
      <c r="D38" s="525"/>
      <c r="E38" s="525"/>
      <c r="F38" s="525"/>
      <c r="G38" s="525"/>
      <c r="H38" s="525"/>
      <c r="I38" s="525"/>
      <c r="J38" s="525"/>
      <c r="K38" s="525"/>
      <c r="L38" s="525"/>
      <c r="M38" s="525"/>
      <c r="N38" s="525"/>
      <c r="O38" s="525"/>
      <c r="P38" s="525"/>
      <c r="Q38" s="525"/>
    </row>
    <row r="39" spans="2:17" x14ac:dyDescent="0.25">
      <c r="B39" s="525"/>
      <c r="C39" s="525"/>
      <c r="D39" s="525"/>
      <c r="E39" s="525"/>
      <c r="F39" s="525"/>
      <c r="G39" s="525"/>
      <c r="H39" s="525"/>
      <c r="I39" s="525"/>
      <c r="J39" s="525"/>
      <c r="K39" s="525"/>
      <c r="L39" s="525"/>
      <c r="M39" s="525"/>
      <c r="N39" s="525"/>
      <c r="O39" s="525"/>
      <c r="P39" s="525"/>
      <c r="Q39" s="525"/>
    </row>
    <row r="40" spans="2:17" x14ac:dyDescent="0.25">
      <c r="B40" s="525"/>
      <c r="C40" s="525"/>
      <c r="D40" s="525"/>
      <c r="E40" s="525"/>
      <c r="F40" s="525"/>
      <c r="G40" s="525"/>
      <c r="H40" s="525"/>
      <c r="I40" s="525"/>
      <c r="J40" s="525"/>
      <c r="K40" s="525"/>
      <c r="L40" s="525"/>
      <c r="M40" s="525"/>
      <c r="N40" s="525"/>
      <c r="O40" s="525"/>
      <c r="P40" s="525"/>
      <c r="Q40" s="525"/>
    </row>
    <row r="41" spans="2:17" x14ac:dyDescent="0.25">
      <c r="B41" s="525"/>
      <c r="C41" s="525"/>
      <c r="D41" s="525"/>
      <c r="E41" s="525"/>
      <c r="F41" s="525"/>
      <c r="G41" s="525"/>
      <c r="H41" s="525"/>
      <c r="I41" s="525"/>
      <c r="J41" s="525"/>
      <c r="K41" s="525"/>
      <c r="L41" s="525"/>
      <c r="M41" s="525"/>
      <c r="N41" s="525"/>
      <c r="O41" s="525"/>
      <c r="P41" s="525"/>
      <c r="Q41" s="525"/>
    </row>
    <row r="42" spans="2:17" x14ac:dyDescent="0.25">
      <c r="B42" s="525"/>
      <c r="C42" s="525"/>
      <c r="D42" s="525"/>
      <c r="E42" s="525"/>
      <c r="F42" s="525"/>
      <c r="G42" s="525"/>
      <c r="H42" s="525"/>
      <c r="I42" s="525"/>
      <c r="J42" s="525"/>
      <c r="K42" s="525"/>
      <c r="L42" s="525"/>
      <c r="M42" s="525"/>
      <c r="N42" s="525"/>
      <c r="O42" s="525"/>
      <c r="P42" s="525"/>
      <c r="Q42" s="525"/>
    </row>
    <row r="43" spans="2:17" x14ac:dyDescent="0.25">
      <c r="B43" s="525"/>
      <c r="C43" s="525"/>
      <c r="D43" s="525"/>
      <c r="E43" s="525"/>
      <c r="F43" s="525"/>
      <c r="G43" s="525"/>
      <c r="H43" s="525"/>
      <c r="I43" s="525"/>
      <c r="J43" s="525"/>
      <c r="K43" s="525"/>
      <c r="L43" s="525"/>
      <c r="M43" s="525"/>
      <c r="N43" s="525"/>
      <c r="O43" s="525"/>
      <c r="P43" s="525"/>
      <c r="Q43" s="525"/>
    </row>
  </sheetData>
  <sheetProtection sheet="1" objects="1" scenarios="1"/>
  <mergeCells count="3">
    <mergeCell ref="B31:I31"/>
    <mergeCell ref="B32:L32"/>
    <mergeCell ref="B30:L30"/>
  </mergeCells>
  <hyperlinks>
    <hyperlink ref="B24" r:id="rId1" xr:uid="{5E2D58E8-5F3F-40CE-9E92-11959BF87A78}"/>
  </hyperlink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heetViews>
  <sheetFormatPr defaultRowHeight="13.2" x14ac:dyDescent="0.25"/>
  <cols>
    <col min="1" max="1" width="32" bestFit="1" customWidth="1"/>
    <col min="2" max="2" width="16.6640625" bestFit="1" customWidth="1"/>
    <col min="3" max="3" width="31.33203125" bestFit="1" customWidth="1"/>
    <col min="4" max="4" width="19.109375" bestFit="1" customWidth="1"/>
    <col min="6" max="6" width="8.88671875" style="61"/>
  </cols>
  <sheetData>
    <row r="1" spans="1:23" x14ac:dyDescent="0.25">
      <c r="A1" s="52" t="s">
        <v>245</v>
      </c>
      <c r="B1" s="52" t="s">
        <v>246</v>
      </c>
      <c r="C1" s="52" t="s">
        <v>247</v>
      </c>
      <c r="D1" s="52" t="s">
        <v>248</v>
      </c>
      <c r="E1" s="52" t="s">
        <v>249</v>
      </c>
      <c r="F1" s="59" t="s">
        <v>250</v>
      </c>
      <c r="G1" s="52" t="s">
        <v>92</v>
      </c>
      <c r="H1" s="52" t="s">
        <v>251</v>
      </c>
      <c r="I1" s="52" t="s">
        <v>252</v>
      </c>
      <c r="J1" s="52" t="s">
        <v>253</v>
      </c>
      <c r="K1" s="52" t="s">
        <v>254</v>
      </c>
      <c r="L1" s="52" t="s">
        <v>255</v>
      </c>
      <c r="M1" s="52" t="s">
        <v>256</v>
      </c>
      <c r="N1" s="52" t="s">
        <v>257</v>
      </c>
      <c r="O1" s="52" t="s">
        <v>258</v>
      </c>
      <c r="P1" s="52" t="s">
        <v>259</v>
      </c>
      <c r="Q1" s="52" t="s">
        <v>260</v>
      </c>
      <c r="R1" s="52" t="s">
        <v>261</v>
      </c>
      <c r="S1" s="56" t="s">
        <v>262</v>
      </c>
      <c r="T1" s="57"/>
      <c r="U1" s="56" t="s">
        <v>262</v>
      </c>
      <c r="V1" s="56" t="s">
        <v>262</v>
      </c>
      <c r="W1" s="57"/>
    </row>
    <row r="2" spans="1:23" ht="21" x14ac:dyDescent="0.25">
      <c r="A2" s="53" t="s">
        <v>82</v>
      </c>
      <c r="B2" s="54">
        <v>44074</v>
      </c>
      <c r="C2" s="52" t="s">
        <v>262</v>
      </c>
      <c r="D2" s="52" t="s">
        <v>263</v>
      </c>
      <c r="E2" s="52" t="str">
        <f>HLOOKUP('Table 1'!E5,G:Q,ROW(),FALSE)</f>
        <v>All England total</v>
      </c>
      <c r="F2" s="59"/>
      <c r="G2" s="57" t="s">
        <v>264</v>
      </c>
      <c r="H2" s="52" t="s">
        <v>265</v>
      </c>
      <c r="I2" s="52" t="s">
        <v>266</v>
      </c>
      <c r="J2" s="52" t="s">
        <v>267</v>
      </c>
      <c r="K2" s="52" t="s">
        <v>268</v>
      </c>
      <c r="L2" s="52" t="s">
        <v>269</v>
      </c>
      <c r="M2" s="52" t="s">
        <v>270</v>
      </c>
      <c r="N2" s="52" t="s">
        <v>271</v>
      </c>
      <c r="O2" s="52" t="s">
        <v>272</v>
      </c>
      <c r="P2" s="52" t="s">
        <v>273</v>
      </c>
      <c r="Q2" s="52" t="s">
        <v>274</v>
      </c>
      <c r="R2" s="57"/>
      <c r="S2" s="56" t="s">
        <v>275</v>
      </c>
      <c r="T2" s="57"/>
      <c r="U2" s="56" t="s">
        <v>276</v>
      </c>
      <c r="V2" s="56" t="s">
        <v>277</v>
      </c>
      <c r="W2" s="57"/>
    </row>
    <row r="3" spans="1:23" ht="21" x14ac:dyDescent="0.25">
      <c r="A3" s="52"/>
      <c r="B3" s="54">
        <v>44286</v>
      </c>
      <c r="C3" s="52" t="s">
        <v>77</v>
      </c>
      <c r="D3" s="52" t="s">
        <v>278</v>
      </c>
      <c r="E3" s="52"/>
      <c r="F3" s="59"/>
      <c r="G3" s="57" t="s">
        <v>93</v>
      </c>
      <c r="H3" s="52" t="s">
        <v>124</v>
      </c>
      <c r="I3" s="52" t="s">
        <v>97</v>
      </c>
      <c r="J3" s="52" t="s">
        <v>93</v>
      </c>
      <c r="K3" s="52" t="s">
        <v>123</v>
      </c>
      <c r="L3" s="52" t="s">
        <v>100</v>
      </c>
      <c r="M3" s="52" t="s">
        <v>104</v>
      </c>
      <c r="N3" s="52" t="s">
        <v>96</v>
      </c>
      <c r="O3" s="52" t="s">
        <v>99</v>
      </c>
      <c r="P3" s="52" t="s">
        <v>95</v>
      </c>
      <c r="Q3" s="57"/>
      <c r="R3" s="57"/>
      <c r="S3" s="56" t="s">
        <v>279</v>
      </c>
      <c r="T3" s="57"/>
      <c r="U3" s="56" t="s">
        <v>275</v>
      </c>
      <c r="V3" s="56" t="s">
        <v>280</v>
      </c>
      <c r="W3" s="57"/>
    </row>
    <row r="4" spans="1:23" ht="21" x14ac:dyDescent="0.25">
      <c r="A4" s="52"/>
      <c r="B4" s="55"/>
      <c r="C4" s="52" t="s">
        <v>75</v>
      </c>
      <c r="D4" s="52" t="s">
        <v>280</v>
      </c>
      <c r="E4" s="52"/>
      <c r="F4" s="59"/>
      <c r="G4" s="57" t="s">
        <v>94</v>
      </c>
      <c r="H4" s="52" t="s">
        <v>125</v>
      </c>
      <c r="I4" s="52" t="s">
        <v>113</v>
      </c>
      <c r="J4" s="52" t="s">
        <v>94</v>
      </c>
      <c r="K4" s="52" t="s">
        <v>130</v>
      </c>
      <c r="L4" s="52" t="s">
        <v>101</v>
      </c>
      <c r="M4" s="52" t="s">
        <v>107</v>
      </c>
      <c r="N4" s="52" t="s">
        <v>103</v>
      </c>
      <c r="O4" s="52" t="s">
        <v>120</v>
      </c>
      <c r="P4" s="52" t="s">
        <v>105</v>
      </c>
      <c r="Q4" s="57"/>
      <c r="R4" s="57"/>
      <c r="S4" s="56" t="s">
        <v>281</v>
      </c>
      <c r="T4" s="57"/>
      <c r="U4" s="56" t="s">
        <v>279</v>
      </c>
      <c r="V4" s="56" t="s">
        <v>282</v>
      </c>
      <c r="W4" s="57"/>
    </row>
    <row r="5" spans="1:23" ht="21" x14ac:dyDescent="0.25">
      <c r="A5" s="52"/>
      <c r="B5" s="52"/>
      <c r="C5" s="52" t="s">
        <v>74</v>
      </c>
      <c r="D5" s="52" t="s">
        <v>282</v>
      </c>
      <c r="E5" s="52"/>
      <c r="F5" s="59"/>
      <c r="G5" s="57" t="s">
        <v>95</v>
      </c>
      <c r="H5" s="52" t="s">
        <v>163</v>
      </c>
      <c r="I5" s="52" t="s">
        <v>115</v>
      </c>
      <c r="J5" s="52" t="s">
        <v>98</v>
      </c>
      <c r="K5" s="52" t="s">
        <v>136</v>
      </c>
      <c r="L5" s="52" t="s">
        <v>102</v>
      </c>
      <c r="M5" s="52" t="s">
        <v>110</v>
      </c>
      <c r="N5" s="52" t="s">
        <v>108</v>
      </c>
      <c r="O5" s="52" t="s">
        <v>129</v>
      </c>
      <c r="P5" s="52" t="s">
        <v>112</v>
      </c>
      <c r="Q5" s="57"/>
      <c r="R5" s="57"/>
      <c r="S5" s="56" t="s">
        <v>86</v>
      </c>
      <c r="T5" s="57"/>
      <c r="U5" s="56" t="s">
        <v>281</v>
      </c>
      <c r="V5" s="56" t="s">
        <v>283</v>
      </c>
      <c r="W5" s="57"/>
    </row>
    <row r="6" spans="1:23" ht="21" x14ac:dyDescent="0.25">
      <c r="A6" s="52"/>
      <c r="B6" s="52"/>
      <c r="C6" s="52" t="s">
        <v>79</v>
      </c>
      <c r="D6" s="52" t="s">
        <v>279</v>
      </c>
      <c r="E6" s="52"/>
      <c r="F6" s="59"/>
      <c r="G6" s="57" t="s">
        <v>96</v>
      </c>
      <c r="H6" s="52" t="s">
        <v>164</v>
      </c>
      <c r="I6" s="52" t="s">
        <v>135</v>
      </c>
      <c r="J6" s="52" t="s">
        <v>106</v>
      </c>
      <c r="K6" s="52" t="s">
        <v>145</v>
      </c>
      <c r="L6" s="52" t="s">
        <v>111</v>
      </c>
      <c r="M6" s="52" t="s">
        <v>133</v>
      </c>
      <c r="N6" s="52" t="s">
        <v>119</v>
      </c>
      <c r="O6" s="52" t="s">
        <v>147</v>
      </c>
      <c r="P6" s="52" t="s">
        <v>127</v>
      </c>
      <c r="Q6" s="57"/>
      <c r="R6" s="57"/>
      <c r="S6" s="56" t="s">
        <v>280</v>
      </c>
      <c r="T6" s="57"/>
      <c r="U6" s="56" t="s">
        <v>86</v>
      </c>
      <c r="V6" s="57"/>
      <c r="W6" s="57"/>
    </row>
    <row r="7" spans="1:23" x14ac:dyDescent="0.25">
      <c r="A7" s="52"/>
      <c r="B7" s="52"/>
      <c r="C7" s="52"/>
      <c r="D7" s="52" t="s">
        <v>281</v>
      </c>
      <c r="E7" s="52"/>
      <c r="F7" s="59"/>
      <c r="G7" s="57" t="s">
        <v>97</v>
      </c>
      <c r="H7" s="52" t="s">
        <v>166</v>
      </c>
      <c r="I7" s="52" t="s">
        <v>148</v>
      </c>
      <c r="J7" s="52" t="s">
        <v>109</v>
      </c>
      <c r="K7" s="52" t="s">
        <v>172</v>
      </c>
      <c r="L7" s="52" t="s">
        <v>116</v>
      </c>
      <c r="M7" s="52" t="s">
        <v>142</v>
      </c>
      <c r="N7" s="52" t="s">
        <v>126</v>
      </c>
      <c r="O7" s="52" t="s">
        <v>199</v>
      </c>
      <c r="P7" s="52" t="s">
        <v>132</v>
      </c>
      <c r="Q7" s="57"/>
      <c r="R7" s="57"/>
      <c r="S7" s="56" t="s">
        <v>282</v>
      </c>
      <c r="T7" s="57"/>
      <c r="U7" s="57"/>
      <c r="V7" s="57"/>
      <c r="W7" s="57"/>
    </row>
    <row r="8" spans="1:23" x14ac:dyDescent="0.25">
      <c r="A8" s="52"/>
      <c r="B8" s="52"/>
      <c r="C8" s="52"/>
      <c r="D8" s="52" t="s">
        <v>86</v>
      </c>
      <c r="E8" s="52"/>
      <c r="F8" s="59"/>
      <c r="G8" s="57" t="s">
        <v>98</v>
      </c>
      <c r="H8" s="52" t="s">
        <v>182</v>
      </c>
      <c r="I8" s="52" t="s">
        <v>168</v>
      </c>
      <c r="J8" s="52" t="s">
        <v>114</v>
      </c>
      <c r="K8" s="52" t="s">
        <v>174</v>
      </c>
      <c r="L8" s="52" t="s">
        <v>117</v>
      </c>
      <c r="M8" s="52" t="s">
        <v>151</v>
      </c>
      <c r="N8" s="52" t="s">
        <v>128</v>
      </c>
      <c r="O8" s="52" t="s">
        <v>202</v>
      </c>
      <c r="P8" s="52" t="s">
        <v>156</v>
      </c>
      <c r="Q8" s="57"/>
      <c r="R8" s="57"/>
      <c r="S8" s="56" t="s">
        <v>283</v>
      </c>
      <c r="T8" s="57"/>
      <c r="U8" s="57"/>
      <c r="V8" s="57"/>
      <c r="W8" s="57"/>
    </row>
    <row r="9" spans="1:23" x14ac:dyDescent="0.25">
      <c r="E9" s="58"/>
      <c r="F9" s="60"/>
      <c r="G9" s="57" t="s">
        <v>99</v>
      </c>
      <c r="H9" s="52" t="s">
        <v>184</v>
      </c>
      <c r="I9" s="52" t="s">
        <v>176</v>
      </c>
      <c r="J9" s="52" t="s">
        <v>118</v>
      </c>
      <c r="K9" s="52" t="s">
        <v>180</v>
      </c>
      <c r="L9" s="52" t="s">
        <v>122</v>
      </c>
      <c r="M9" s="52" t="s">
        <v>155</v>
      </c>
      <c r="N9" s="52" t="s">
        <v>137</v>
      </c>
      <c r="O9" s="52" t="s">
        <v>204</v>
      </c>
      <c r="P9" s="52" t="s">
        <v>158</v>
      </c>
      <c r="Q9" s="57"/>
      <c r="R9" s="57"/>
      <c r="S9" s="57"/>
      <c r="T9" s="57"/>
      <c r="U9" s="57"/>
      <c r="V9" s="57"/>
      <c r="W9" s="57"/>
    </row>
    <row r="10" spans="1:23" x14ac:dyDescent="0.25">
      <c r="E10" s="52"/>
      <c r="F10" s="59"/>
      <c r="G10" s="57" t="s">
        <v>100</v>
      </c>
      <c r="H10" s="52" t="s">
        <v>185</v>
      </c>
      <c r="I10" s="52" t="s">
        <v>188</v>
      </c>
      <c r="J10" s="52" t="s">
        <v>121</v>
      </c>
      <c r="K10" s="52" t="s">
        <v>183</v>
      </c>
      <c r="L10" s="52" t="s">
        <v>140</v>
      </c>
      <c r="M10" s="52" t="s">
        <v>170</v>
      </c>
      <c r="N10" s="52" t="s">
        <v>152</v>
      </c>
      <c r="O10" s="52" t="s">
        <v>212</v>
      </c>
      <c r="P10" s="52" t="s">
        <v>162</v>
      </c>
      <c r="Q10" s="57"/>
      <c r="R10" s="57"/>
      <c r="S10" s="57"/>
      <c r="T10" s="57"/>
      <c r="U10" s="57"/>
      <c r="V10" s="57"/>
      <c r="W10" s="57"/>
    </row>
    <row r="11" spans="1:23" x14ac:dyDescent="0.25">
      <c r="E11" s="52"/>
      <c r="F11" s="59"/>
      <c r="G11" s="57" t="s">
        <v>101</v>
      </c>
      <c r="H11" s="52" t="s">
        <v>197</v>
      </c>
      <c r="I11" s="52" t="s">
        <v>209</v>
      </c>
      <c r="J11" s="52" t="s">
        <v>131</v>
      </c>
      <c r="K11" s="52" t="s">
        <v>193</v>
      </c>
      <c r="L11" s="52" t="s">
        <v>159</v>
      </c>
      <c r="M11" s="52" t="s">
        <v>173</v>
      </c>
      <c r="N11" s="52" t="s">
        <v>179</v>
      </c>
      <c r="O11" s="52" t="s">
        <v>215</v>
      </c>
      <c r="P11" s="52" t="s">
        <v>177</v>
      </c>
      <c r="Q11" s="57"/>
      <c r="R11" s="57"/>
      <c r="S11" s="57"/>
      <c r="T11" s="57"/>
      <c r="U11" s="57"/>
      <c r="V11" s="57"/>
      <c r="W11" s="57"/>
    </row>
    <row r="12" spans="1:23" x14ac:dyDescent="0.25">
      <c r="E12" s="52"/>
      <c r="F12" s="59"/>
      <c r="G12" s="57" t="s">
        <v>102</v>
      </c>
      <c r="H12" s="57"/>
      <c r="I12" s="52" t="s">
        <v>216</v>
      </c>
      <c r="J12" s="52" t="s">
        <v>134</v>
      </c>
      <c r="K12" s="52" t="s">
        <v>207</v>
      </c>
      <c r="L12" s="52" t="s">
        <v>161</v>
      </c>
      <c r="M12" s="52" t="s">
        <v>187</v>
      </c>
      <c r="N12" s="52" t="s">
        <v>189</v>
      </c>
      <c r="O12" s="52" t="s">
        <v>222</v>
      </c>
      <c r="P12" s="52" t="s">
        <v>178</v>
      </c>
      <c r="Q12" s="57"/>
      <c r="R12" s="57"/>
      <c r="S12" s="56"/>
      <c r="T12" s="57"/>
      <c r="U12" s="57"/>
      <c r="V12" s="57"/>
      <c r="W12" s="57"/>
    </row>
    <row r="13" spans="1:23" x14ac:dyDescent="0.25">
      <c r="E13" s="52"/>
      <c r="F13" s="59"/>
      <c r="G13" s="57" t="s">
        <v>103</v>
      </c>
      <c r="H13" s="57"/>
      <c r="I13" s="52" t="s">
        <v>223</v>
      </c>
      <c r="J13" s="52" t="s">
        <v>138</v>
      </c>
      <c r="K13" s="52" t="s">
        <v>214</v>
      </c>
      <c r="L13" s="52" t="s">
        <v>167</v>
      </c>
      <c r="M13" s="52" t="s">
        <v>190</v>
      </c>
      <c r="N13" s="52" t="s">
        <v>205</v>
      </c>
      <c r="O13" s="52" t="s">
        <v>228</v>
      </c>
      <c r="P13" s="52" t="s">
        <v>181</v>
      </c>
      <c r="Q13" s="57"/>
      <c r="R13" s="57"/>
      <c r="S13" s="56"/>
      <c r="T13" s="57"/>
      <c r="U13" s="57"/>
      <c r="V13" s="57"/>
      <c r="W13" s="57"/>
    </row>
    <row r="14" spans="1:23" x14ac:dyDescent="0.25">
      <c r="E14" s="52"/>
      <c r="F14" s="59"/>
      <c r="G14" s="57" t="s">
        <v>104</v>
      </c>
      <c r="H14" s="57"/>
      <c r="I14" s="57"/>
      <c r="J14" s="52" t="s">
        <v>139</v>
      </c>
      <c r="K14" s="52" t="s">
        <v>217</v>
      </c>
      <c r="L14" s="52" t="s">
        <v>169</v>
      </c>
      <c r="M14" s="52" t="s">
        <v>191</v>
      </c>
      <c r="N14" s="52" t="s">
        <v>206</v>
      </c>
      <c r="O14" s="52" t="s">
        <v>232</v>
      </c>
      <c r="P14" s="52" t="s">
        <v>196</v>
      </c>
      <c r="Q14" s="57"/>
      <c r="R14" s="57"/>
      <c r="S14" s="56"/>
      <c r="T14" s="57"/>
      <c r="U14" s="57"/>
      <c r="V14" s="57"/>
      <c r="W14" s="57"/>
    </row>
    <row r="15" spans="1:23" x14ac:dyDescent="0.25">
      <c r="E15" s="52"/>
      <c r="F15" s="59"/>
      <c r="G15" s="57" t="s">
        <v>105</v>
      </c>
      <c r="H15" s="57"/>
      <c r="I15" s="57"/>
      <c r="J15" s="52" t="s">
        <v>141</v>
      </c>
      <c r="K15" s="57"/>
      <c r="L15" s="52" t="s">
        <v>186</v>
      </c>
      <c r="M15" s="52" t="s">
        <v>203</v>
      </c>
      <c r="N15" s="52" t="s">
        <v>220</v>
      </c>
      <c r="O15" s="52" t="s">
        <v>241</v>
      </c>
      <c r="P15" s="52" t="s">
        <v>201</v>
      </c>
      <c r="Q15" s="57"/>
      <c r="R15" s="57"/>
      <c r="S15" s="56"/>
      <c r="T15" s="57"/>
      <c r="U15" s="57"/>
      <c r="V15" s="57"/>
      <c r="W15" s="57"/>
    </row>
    <row r="16" spans="1:23" x14ac:dyDescent="0.25">
      <c r="E16" s="52"/>
      <c r="F16" s="59"/>
      <c r="G16" s="57" t="s">
        <v>106</v>
      </c>
      <c r="H16" s="57"/>
      <c r="I16" s="57"/>
      <c r="J16" s="52" t="s">
        <v>143</v>
      </c>
      <c r="K16" s="57"/>
      <c r="L16" s="52" t="s">
        <v>195</v>
      </c>
      <c r="M16" s="52" t="s">
        <v>208</v>
      </c>
      <c r="N16" s="52" t="s">
        <v>224</v>
      </c>
      <c r="O16" s="52" t="s">
        <v>242</v>
      </c>
      <c r="P16" s="52" t="s">
        <v>227</v>
      </c>
      <c r="Q16" s="57"/>
      <c r="R16" s="57"/>
      <c r="S16" s="56"/>
      <c r="T16" s="57"/>
      <c r="U16" s="57"/>
      <c r="V16" s="57"/>
      <c r="W16" s="57"/>
    </row>
    <row r="17" spans="5:23" x14ac:dyDescent="0.25">
      <c r="E17" s="52"/>
      <c r="F17" s="59"/>
      <c r="G17" s="57" t="s">
        <v>107</v>
      </c>
      <c r="H17" s="57"/>
      <c r="I17" s="57"/>
      <c r="J17" s="52" t="s">
        <v>144</v>
      </c>
      <c r="K17" s="57"/>
      <c r="L17" s="52" t="s">
        <v>198</v>
      </c>
      <c r="M17" s="52" t="s">
        <v>218</v>
      </c>
      <c r="N17" s="52" t="s">
        <v>237</v>
      </c>
      <c r="O17" s="57"/>
      <c r="P17" s="52" t="s">
        <v>243</v>
      </c>
      <c r="Q17" s="57"/>
      <c r="R17" s="57"/>
      <c r="S17" s="56"/>
      <c r="T17" s="57"/>
      <c r="U17" s="57"/>
      <c r="V17" s="57"/>
      <c r="W17" s="57"/>
    </row>
    <row r="18" spans="5:23" x14ac:dyDescent="0.25">
      <c r="E18" s="52"/>
      <c r="F18" s="59"/>
      <c r="G18" s="57" t="s">
        <v>108</v>
      </c>
      <c r="H18" s="57"/>
      <c r="I18" s="57"/>
      <c r="J18" s="52" t="s">
        <v>146</v>
      </c>
      <c r="K18" s="57"/>
      <c r="L18" s="52" t="s">
        <v>200</v>
      </c>
      <c r="M18" s="52" t="s">
        <v>233</v>
      </c>
      <c r="N18" s="52"/>
      <c r="O18" s="57"/>
      <c r="P18" s="57"/>
      <c r="Q18" s="57"/>
      <c r="R18" s="57"/>
      <c r="S18" s="56"/>
      <c r="T18" s="57"/>
      <c r="U18" s="57"/>
      <c r="V18" s="57"/>
      <c r="W18" s="57"/>
    </row>
    <row r="19" spans="5:23" x14ac:dyDescent="0.25">
      <c r="E19" s="52"/>
      <c r="F19" s="59"/>
      <c r="G19" s="57" t="s">
        <v>109</v>
      </c>
      <c r="H19" s="57"/>
      <c r="I19" s="57"/>
      <c r="J19" s="52" t="s">
        <v>149</v>
      </c>
      <c r="K19" s="57"/>
      <c r="L19" s="52" t="s">
        <v>211</v>
      </c>
      <c r="M19" s="52" t="s">
        <v>234</v>
      </c>
      <c r="N19" s="57"/>
      <c r="O19" s="57"/>
      <c r="P19" s="57"/>
      <c r="Q19" s="57"/>
      <c r="R19" s="57"/>
      <c r="S19" s="56"/>
      <c r="T19" s="57"/>
      <c r="U19" s="57"/>
      <c r="V19" s="57"/>
      <c r="W19" s="57"/>
    </row>
    <row r="20" spans="5:23" x14ac:dyDescent="0.25">
      <c r="E20" s="52"/>
      <c r="F20" s="59"/>
      <c r="G20" s="57" t="s">
        <v>110</v>
      </c>
      <c r="H20" s="57"/>
      <c r="I20" s="57"/>
      <c r="J20" s="52" t="s">
        <v>150</v>
      </c>
      <c r="K20" s="57"/>
      <c r="L20" s="52" t="s">
        <v>213</v>
      </c>
      <c r="M20" s="52" t="s">
        <v>238</v>
      </c>
      <c r="N20" s="57"/>
      <c r="O20" s="57"/>
      <c r="P20" s="57"/>
      <c r="Q20" s="57" t="s">
        <v>284</v>
      </c>
      <c r="R20" s="57"/>
      <c r="S20" s="56"/>
      <c r="T20" s="57"/>
      <c r="U20" s="57"/>
      <c r="V20" s="57"/>
      <c r="W20" s="57"/>
    </row>
    <row r="21" spans="5:23" x14ac:dyDescent="0.25">
      <c r="E21" s="52"/>
      <c r="F21" s="59"/>
      <c r="G21" s="57" t="s">
        <v>111</v>
      </c>
      <c r="H21" s="57"/>
      <c r="I21" s="57"/>
      <c r="J21" s="52" t="s">
        <v>153</v>
      </c>
      <c r="K21" s="57"/>
      <c r="L21" s="52" t="s">
        <v>221</v>
      </c>
      <c r="M21" s="52" t="s">
        <v>240</v>
      </c>
      <c r="N21" s="57"/>
      <c r="O21" s="57"/>
      <c r="P21" s="57"/>
      <c r="Q21" s="57"/>
      <c r="R21" s="57"/>
      <c r="S21" s="57"/>
      <c r="T21" s="57"/>
      <c r="U21" s="57"/>
      <c r="V21" s="57"/>
      <c r="W21" s="57"/>
    </row>
    <row r="22" spans="5:23" x14ac:dyDescent="0.25">
      <c r="E22" s="52"/>
      <c r="F22" s="59"/>
      <c r="G22" s="57" t="s">
        <v>112</v>
      </c>
      <c r="H22" s="57"/>
      <c r="I22" s="57"/>
      <c r="J22" s="52" t="s">
        <v>154</v>
      </c>
      <c r="K22" s="57"/>
      <c r="L22" s="52" t="s">
        <v>226</v>
      </c>
      <c r="M22" s="57"/>
      <c r="N22" s="57"/>
      <c r="O22" s="57"/>
      <c r="P22" s="57"/>
      <c r="Q22" s="57"/>
      <c r="R22" s="57"/>
      <c r="S22" s="57"/>
      <c r="T22" s="57"/>
      <c r="U22" s="57"/>
      <c r="V22" s="57"/>
      <c r="W22" s="57"/>
    </row>
    <row r="23" spans="5:23" x14ac:dyDescent="0.25">
      <c r="E23" s="52"/>
      <c r="F23" s="59"/>
      <c r="G23" s="57" t="s">
        <v>113</v>
      </c>
      <c r="H23" s="57"/>
      <c r="I23" s="57"/>
      <c r="J23" s="52" t="s">
        <v>157</v>
      </c>
      <c r="K23" s="57"/>
      <c r="L23" s="52" t="s">
        <v>231</v>
      </c>
      <c r="M23" s="57"/>
      <c r="N23" s="57"/>
      <c r="O23" s="57"/>
      <c r="P23" s="57"/>
      <c r="Q23" s="57"/>
      <c r="R23" s="57"/>
      <c r="S23" s="57"/>
      <c r="T23" s="57"/>
      <c r="U23" s="57"/>
      <c r="V23" s="57"/>
      <c r="W23" s="57"/>
    </row>
    <row r="24" spans="5:23" x14ac:dyDescent="0.25">
      <c r="E24" s="52"/>
      <c r="F24" s="59"/>
      <c r="G24" s="57" t="s">
        <v>114</v>
      </c>
      <c r="H24" s="57"/>
      <c r="I24" s="57"/>
      <c r="J24" s="52" t="s">
        <v>160</v>
      </c>
      <c r="K24" s="57"/>
      <c r="L24" s="52" t="s">
        <v>236</v>
      </c>
      <c r="M24" s="57"/>
      <c r="N24" s="57"/>
      <c r="O24" s="57"/>
      <c r="P24" s="57"/>
      <c r="Q24" s="57"/>
      <c r="R24" s="57"/>
      <c r="S24" s="57"/>
      <c r="T24" s="57"/>
      <c r="U24" s="57"/>
      <c r="V24" s="57"/>
      <c r="W24" s="57"/>
    </row>
    <row r="25" spans="5:23" x14ac:dyDescent="0.25">
      <c r="E25" s="52"/>
      <c r="F25" s="59"/>
      <c r="G25" s="57" t="s">
        <v>115</v>
      </c>
      <c r="H25" s="57"/>
      <c r="I25" s="57"/>
      <c r="J25" s="52" t="s">
        <v>165</v>
      </c>
      <c r="K25" s="57"/>
      <c r="L25" s="52" t="s">
        <v>239</v>
      </c>
      <c r="M25" s="57"/>
      <c r="N25" s="57"/>
      <c r="O25" s="57"/>
      <c r="P25" s="57"/>
      <c r="Q25" s="57"/>
      <c r="R25" s="57"/>
      <c r="S25" s="57"/>
      <c r="T25" s="57"/>
      <c r="U25" s="57"/>
      <c r="V25" s="57"/>
      <c r="W25" s="57"/>
    </row>
    <row r="26" spans="5:23" x14ac:dyDescent="0.25">
      <c r="E26" s="52"/>
      <c r="F26" s="59"/>
      <c r="G26" s="57" t="s">
        <v>116</v>
      </c>
      <c r="H26" s="57"/>
      <c r="I26" s="57"/>
      <c r="J26" s="52" t="s">
        <v>171</v>
      </c>
      <c r="K26" s="57"/>
      <c r="L26" s="57"/>
      <c r="M26" s="57"/>
      <c r="N26" s="57"/>
      <c r="O26" s="57"/>
      <c r="P26" s="57"/>
      <c r="Q26" s="57"/>
      <c r="R26" s="57"/>
      <c r="S26" s="57"/>
      <c r="T26" s="57"/>
      <c r="U26" s="57"/>
      <c r="V26" s="57"/>
      <c r="W26" s="57"/>
    </row>
    <row r="27" spans="5:23" x14ac:dyDescent="0.25">
      <c r="E27" s="52"/>
      <c r="F27" s="59"/>
      <c r="G27" s="57" t="s">
        <v>117</v>
      </c>
      <c r="H27" s="57"/>
      <c r="I27" s="57"/>
      <c r="J27" s="52" t="s">
        <v>175</v>
      </c>
      <c r="K27" s="57"/>
      <c r="L27" s="57"/>
      <c r="M27" s="57"/>
      <c r="N27" s="57"/>
      <c r="O27" s="57"/>
      <c r="P27" s="57"/>
      <c r="Q27" s="57"/>
      <c r="R27" s="57"/>
      <c r="S27" s="57"/>
      <c r="T27" s="57"/>
      <c r="U27" s="57"/>
      <c r="V27" s="57"/>
      <c r="W27" s="57"/>
    </row>
    <row r="28" spans="5:23" x14ac:dyDescent="0.25">
      <c r="E28" s="52"/>
      <c r="F28" s="59"/>
      <c r="G28" s="57" t="s">
        <v>118</v>
      </c>
      <c r="H28" s="57"/>
      <c r="I28" s="57"/>
      <c r="J28" s="52" t="s">
        <v>192</v>
      </c>
      <c r="K28" s="57"/>
      <c r="L28" s="57"/>
      <c r="M28" s="57"/>
      <c r="N28" s="57"/>
      <c r="O28" s="57"/>
      <c r="P28" s="57"/>
      <c r="Q28" s="57"/>
      <c r="R28" s="57"/>
      <c r="S28" s="57"/>
      <c r="T28" s="57"/>
      <c r="U28" s="57"/>
      <c r="V28" s="57"/>
      <c r="W28" s="57"/>
    </row>
    <row r="29" spans="5:23" x14ac:dyDescent="0.25">
      <c r="E29" s="52"/>
      <c r="F29" s="59"/>
      <c r="G29" s="57" t="s">
        <v>119</v>
      </c>
      <c r="H29" s="57"/>
      <c r="I29" s="57"/>
      <c r="J29" s="52" t="s">
        <v>194</v>
      </c>
      <c r="K29" s="57"/>
      <c r="L29" s="57"/>
      <c r="M29" s="57"/>
      <c r="N29" s="57"/>
      <c r="O29" s="57"/>
      <c r="P29" s="57"/>
      <c r="Q29" s="57"/>
      <c r="R29" s="57"/>
      <c r="S29" s="57"/>
      <c r="T29" s="57"/>
      <c r="U29" s="57"/>
      <c r="V29" s="57"/>
      <c r="W29" s="57"/>
    </row>
    <row r="30" spans="5:23" x14ac:dyDescent="0.25">
      <c r="E30" s="52"/>
      <c r="F30" s="59"/>
      <c r="G30" s="57" t="s">
        <v>120</v>
      </c>
      <c r="H30" s="57"/>
      <c r="I30" s="57"/>
      <c r="J30" s="52" t="s">
        <v>210</v>
      </c>
      <c r="K30" s="57"/>
      <c r="L30" s="57"/>
      <c r="M30" s="57"/>
      <c r="N30" s="57"/>
      <c r="O30" s="57"/>
      <c r="P30" s="57"/>
      <c r="Q30" s="57"/>
      <c r="R30" s="57"/>
      <c r="S30" s="57"/>
      <c r="T30" s="57"/>
      <c r="U30" s="57"/>
      <c r="V30" s="57"/>
      <c r="W30" s="57"/>
    </row>
    <row r="31" spans="5:23" x14ac:dyDescent="0.25">
      <c r="E31" s="52"/>
      <c r="F31" s="59"/>
      <c r="G31" s="57" t="s">
        <v>121</v>
      </c>
      <c r="H31" s="57"/>
      <c r="I31" s="57"/>
      <c r="J31" s="52" t="s">
        <v>219</v>
      </c>
      <c r="K31" s="57"/>
      <c r="L31" s="57"/>
      <c r="M31" s="57"/>
      <c r="N31" s="57"/>
      <c r="O31" s="57"/>
      <c r="P31" s="57"/>
      <c r="Q31" s="57"/>
      <c r="R31" s="57"/>
      <c r="S31" s="57"/>
      <c r="T31" s="57"/>
      <c r="U31" s="57"/>
      <c r="V31" s="57"/>
      <c r="W31" s="57"/>
    </row>
    <row r="32" spans="5:23" x14ac:dyDescent="0.25">
      <c r="E32" s="52"/>
      <c r="F32" s="59"/>
      <c r="G32" s="57" t="s">
        <v>122</v>
      </c>
      <c r="H32" s="57"/>
      <c r="I32" s="57"/>
      <c r="J32" s="52" t="s">
        <v>225</v>
      </c>
      <c r="K32" s="57"/>
      <c r="L32" s="57"/>
      <c r="M32" s="57"/>
      <c r="N32" s="57"/>
      <c r="O32" s="57"/>
      <c r="P32" s="57"/>
      <c r="Q32" s="57"/>
      <c r="R32" s="57"/>
      <c r="S32" s="57"/>
      <c r="T32" s="57"/>
      <c r="U32" s="57"/>
      <c r="V32" s="57"/>
      <c r="W32" s="57"/>
    </row>
    <row r="33" spans="5:23" x14ac:dyDescent="0.25">
      <c r="E33" s="52"/>
      <c r="F33" s="59"/>
      <c r="G33" s="57" t="s">
        <v>123</v>
      </c>
      <c r="H33" s="57"/>
      <c r="I33" s="57"/>
      <c r="J33" s="52" t="s">
        <v>229</v>
      </c>
      <c r="K33" s="57"/>
      <c r="L33" s="57"/>
      <c r="M33" s="57"/>
      <c r="N33" s="57"/>
      <c r="O33" s="57"/>
      <c r="P33" s="57"/>
      <c r="Q33" s="57"/>
      <c r="R33" s="57"/>
      <c r="S33" s="57"/>
      <c r="T33" s="57"/>
      <c r="U33" s="57"/>
      <c r="V33" s="57"/>
      <c r="W33" s="57"/>
    </row>
    <row r="34" spans="5:23" x14ac:dyDescent="0.25">
      <c r="E34" s="52"/>
      <c r="F34" s="59"/>
      <c r="G34" s="57" t="s">
        <v>124</v>
      </c>
      <c r="H34" s="57"/>
      <c r="I34" s="57"/>
      <c r="J34" s="52" t="s">
        <v>230</v>
      </c>
      <c r="K34" s="57"/>
      <c r="L34" s="57"/>
      <c r="M34" s="57"/>
      <c r="N34" s="57"/>
      <c r="O34" s="57"/>
      <c r="P34" s="57"/>
      <c r="Q34" s="57"/>
      <c r="R34" s="57"/>
      <c r="S34" s="57"/>
      <c r="T34" s="57"/>
      <c r="U34" s="57"/>
      <c r="V34" s="57"/>
      <c r="W34" s="57"/>
    </row>
    <row r="35" spans="5:23" x14ac:dyDescent="0.25">
      <c r="E35" s="52"/>
      <c r="F35" s="59"/>
      <c r="G35" s="57" t="s">
        <v>125</v>
      </c>
      <c r="H35" s="57"/>
      <c r="I35" s="57"/>
      <c r="J35" s="52" t="s">
        <v>235</v>
      </c>
      <c r="K35" s="57"/>
      <c r="L35" s="57"/>
      <c r="M35" s="57"/>
      <c r="N35" s="57"/>
      <c r="O35" s="57"/>
      <c r="P35" s="57"/>
      <c r="Q35" s="57"/>
      <c r="R35" s="57"/>
      <c r="S35" s="57"/>
      <c r="T35" s="57"/>
      <c r="U35" s="57"/>
      <c r="V35" s="57"/>
      <c r="W35" s="57"/>
    </row>
    <row r="36" spans="5:23" x14ac:dyDescent="0.25">
      <c r="E36" s="52"/>
      <c r="F36" s="59"/>
      <c r="G36" s="57" t="s">
        <v>126</v>
      </c>
      <c r="H36" s="57"/>
      <c r="I36" s="57"/>
      <c r="J36" s="57"/>
      <c r="K36" s="57"/>
      <c r="L36" s="57"/>
      <c r="M36" s="57"/>
      <c r="N36" s="57"/>
      <c r="O36" s="57"/>
      <c r="P36" s="57"/>
      <c r="Q36" s="57"/>
      <c r="R36" s="57"/>
      <c r="S36" s="57"/>
      <c r="T36" s="57"/>
      <c r="U36" s="57"/>
      <c r="V36" s="57"/>
      <c r="W36" s="57"/>
    </row>
    <row r="37" spans="5:23" x14ac:dyDescent="0.25">
      <c r="E37" s="52"/>
      <c r="F37" s="59"/>
      <c r="G37" s="57" t="s">
        <v>127</v>
      </c>
      <c r="H37" s="57"/>
      <c r="I37" s="57"/>
      <c r="J37" s="57"/>
      <c r="K37" s="57"/>
      <c r="L37" s="57"/>
      <c r="M37" s="57"/>
      <c r="N37" s="57"/>
      <c r="O37" s="57"/>
      <c r="P37" s="57"/>
      <c r="Q37" s="57"/>
      <c r="R37" s="57"/>
      <c r="S37" s="57"/>
      <c r="T37" s="57"/>
      <c r="U37" s="57"/>
      <c r="V37" s="57"/>
      <c r="W37" s="57"/>
    </row>
    <row r="38" spans="5:23" x14ac:dyDescent="0.25">
      <c r="E38" s="52"/>
      <c r="F38" s="59"/>
      <c r="G38" s="57" t="s">
        <v>128</v>
      </c>
      <c r="H38" s="57"/>
      <c r="I38" s="57"/>
      <c r="J38" s="57"/>
      <c r="K38" s="57"/>
      <c r="L38" s="57"/>
      <c r="M38" s="57"/>
      <c r="N38" s="57"/>
      <c r="O38" s="57"/>
      <c r="P38" s="57"/>
      <c r="Q38" s="57"/>
      <c r="R38" s="57"/>
      <c r="S38" s="57"/>
      <c r="T38" s="57"/>
      <c r="U38" s="57"/>
      <c r="V38" s="57"/>
      <c r="W38" s="57"/>
    </row>
    <row r="39" spans="5:23" x14ac:dyDescent="0.25">
      <c r="E39" s="52"/>
      <c r="F39" s="59"/>
      <c r="G39" s="57" t="s">
        <v>129</v>
      </c>
      <c r="H39" s="57"/>
      <c r="I39" s="57"/>
      <c r="J39" s="57"/>
      <c r="K39" s="57"/>
      <c r="L39" s="57"/>
      <c r="M39" s="57"/>
      <c r="N39" s="57"/>
      <c r="O39" s="57"/>
      <c r="P39" s="57"/>
      <c r="Q39" s="57"/>
      <c r="R39" s="57"/>
      <c r="S39" s="57"/>
      <c r="T39" s="57"/>
      <c r="U39" s="57"/>
      <c r="V39" s="57"/>
      <c r="W39" s="57"/>
    </row>
    <row r="40" spans="5:23" x14ac:dyDescent="0.25">
      <c r="E40" s="52"/>
      <c r="F40" s="59"/>
      <c r="G40" s="57" t="s">
        <v>130</v>
      </c>
      <c r="H40" s="57"/>
      <c r="I40" s="57"/>
      <c r="J40" s="57"/>
      <c r="K40" s="57"/>
      <c r="L40" s="57"/>
      <c r="M40" s="57"/>
      <c r="N40" s="57"/>
      <c r="O40" s="57"/>
      <c r="P40" s="57"/>
      <c r="Q40" s="57"/>
      <c r="R40" s="57"/>
      <c r="S40" s="57"/>
      <c r="T40" s="57"/>
      <c r="U40" s="57"/>
      <c r="V40" s="57"/>
      <c r="W40" s="57"/>
    </row>
    <row r="41" spans="5:23" x14ac:dyDescent="0.25">
      <c r="E41" s="52"/>
      <c r="F41" s="59"/>
      <c r="G41" s="57" t="s">
        <v>131</v>
      </c>
      <c r="H41" s="57"/>
      <c r="I41" s="57"/>
      <c r="J41" s="57"/>
      <c r="K41" s="57"/>
      <c r="L41" s="57"/>
      <c r="M41" s="57"/>
      <c r="N41" s="57"/>
      <c r="O41" s="57"/>
      <c r="P41" s="57"/>
      <c r="Q41" s="57"/>
      <c r="R41" s="57"/>
      <c r="S41" s="57"/>
      <c r="T41" s="57"/>
      <c r="U41" s="57"/>
      <c r="V41" s="57"/>
      <c r="W41" s="57"/>
    </row>
    <row r="42" spans="5:23" x14ac:dyDescent="0.25">
      <c r="E42" s="52"/>
      <c r="F42" s="59"/>
      <c r="G42" s="57" t="s">
        <v>132</v>
      </c>
      <c r="H42" s="57"/>
      <c r="I42" s="57"/>
      <c r="J42" s="57"/>
      <c r="K42" s="57"/>
      <c r="L42" s="57"/>
      <c r="M42" s="57"/>
      <c r="N42" s="57"/>
      <c r="O42" s="57"/>
      <c r="P42" s="57"/>
      <c r="Q42" s="57"/>
      <c r="R42" s="57"/>
      <c r="S42" s="57"/>
      <c r="T42" s="57"/>
      <c r="U42" s="57"/>
      <c r="V42" s="57"/>
      <c r="W42" s="57"/>
    </row>
    <row r="43" spans="5:23" x14ac:dyDescent="0.25">
      <c r="E43" s="52"/>
      <c r="F43" s="59"/>
      <c r="G43" s="57" t="s">
        <v>133</v>
      </c>
      <c r="H43" s="57"/>
      <c r="I43" s="57"/>
      <c r="J43" s="57"/>
      <c r="K43" s="57"/>
      <c r="L43" s="57"/>
      <c r="M43" s="57"/>
      <c r="N43" s="57"/>
      <c r="O43" s="57"/>
      <c r="P43" s="57"/>
      <c r="Q43" s="57"/>
      <c r="R43" s="57"/>
      <c r="S43" s="57"/>
      <c r="T43" s="57"/>
      <c r="U43" s="57"/>
      <c r="V43" s="57"/>
      <c r="W43" s="57"/>
    </row>
    <row r="44" spans="5:23" x14ac:dyDescent="0.25">
      <c r="E44" s="52"/>
      <c r="F44" s="59"/>
      <c r="G44" s="57" t="s">
        <v>134</v>
      </c>
      <c r="H44" s="57"/>
      <c r="I44" s="57"/>
      <c r="J44" s="57"/>
      <c r="K44" s="57"/>
      <c r="L44" s="57"/>
      <c r="M44" s="57"/>
      <c r="N44" s="57"/>
      <c r="O44" s="57"/>
      <c r="P44" s="57"/>
      <c r="Q44" s="57"/>
      <c r="R44" s="57"/>
      <c r="S44" s="57"/>
      <c r="T44" s="57"/>
      <c r="U44" s="57"/>
      <c r="V44" s="57"/>
      <c r="W44" s="57"/>
    </row>
    <row r="45" spans="5:23" x14ac:dyDescent="0.25">
      <c r="E45" s="52"/>
      <c r="F45" s="59"/>
      <c r="G45" s="57" t="s">
        <v>135</v>
      </c>
      <c r="H45" s="57"/>
      <c r="I45" s="57"/>
      <c r="J45" s="57"/>
      <c r="K45" s="57"/>
      <c r="L45" s="57"/>
      <c r="M45" s="57"/>
      <c r="N45" s="57"/>
      <c r="O45" s="57"/>
      <c r="P45" s="57"/>
      <c r="Q45" s="57"/>
      <c r="R45" s="57"/>
      <c r="S45" s="57"/>
      <c r="T45" s="57"/>
      <c r="U45" s="57"/>
      <c r="V45" s="57"/>
      <c r="W45" s="57"/>
    </row>
    <row r="46" spans="5:23" x14ac:dyDescent="0.25">
      <c r="E46" s="52"/>
      <c r="F46" s="59"/>
      <c r="G46" s="57" t="s">
        <v>136</v>
      </c>
      <c r="H46" s="57"/>
      <c r="I46" s="57"/>
      <c r="J46" s="57"/>
      <c r="K46" s="57"/>
      <c r="L46" s="57"/>
      <c r="M46" s="57"/>
      <c r="N46" s="57"/>
      <c r="O46" s="57"/>
      <c r="P46" s="57"/>
      <c r="Q46" s="57"/>
      <c r="R46" s="57"/>
      <c r="S46" s="57"/>
      <c r="T46" s="57"/>
      <c r="U46" s="57"/>
      <c r="V46" s="57"/>
      <c r="W46" s="57"/>
    </row>
    <row r="47" spans="5:23" x14ac:dyDescent="0.25">
      <c r="E47" s="52"/>
      <c r="F47" s="59"/>
      <c r="G47" s="57" t="s">
        <v>137</v>
      </c>
      <c r="H47" s="57"/>
      <c r="I47" s="57"/>
      <c r="J47" s="57"/>
      <c r="K47" s="57"/>
      <c r="L47" s="57"/>
      <c r="M47" s="57"/>
      <c r="N47" s="57"/>
      <c r="O47" s="57"/>
      <c r="P47" s="57"/>
      <c r="Q47" s="57"/>
      <c r="R47" s="57"/>
      <c r="S47" s="57"/>
      <c r="T47" s="57"/>
      <c r="U47" s="57"/>
      <c r="V47" s="57"/>
      <c r="W47" s="57"/>
    </row>
    <row r="48" spans="5:23" x14ac:dyDescent="0.25">
      <c r="E48" s="52"/>
      <c r="F48" s="59"/>
      <c r="G48" s="57" t="s">
        <v>138</v>
      </c>
      <c r="H48" s="57"/>
      <c r="I48" s="57"/>
      <c r="J48" s="57"/>
      <c r="K48" s="57"/>
      <c r="L48" s="57"/>
      <c r="M48" s="57"/>
      <c r="N48" s="57"/>
      <c r="O48" s="57"/>
      <c r="P48" s="57"/>
      <c r="Q48" s="57"/>
      <c r="R48" s="57"/>
      <c r="S48" s="57"/>
      <c r="T48" s="57"/>
      <c r="U48" s="57"/>
      <c r="V48" s="57"/>
      <c r="W48" s="57"/>
    </row>
    <row r="49" spans="5:23" x14ac:dyDescent="0.25">
      <c r="E49" s="52"/>
      <c r="F49" s="59"/>
      <c r="G49" s="57" t="s">
        <v>139</v>
      </c>
      <c r="H49" s="57"/>
      <c r="I49" s="57"/>
      <c r="J49" s="57"/>
      <c r="K49" s="57"/>
      <c r="L49" s="57"/>
      <c r="M49" s="57"/>
      <c r="N49" s="57"/>
      <c r="O49" s="57"/>
      <c r="P49" s="57"/>
      <c r="Q49" s="57"/>
      <c r="R49" s="57"/>
      <c r="S49" s="57"/>
      <c r="T49" s="57"/>
      <c r="U49" s="57"/>
      <c r="V49" s="57"/>
      <c r="W49" s="57"/>
    </row>
    <row r="50" spans="5:23" x14ac:dyDescent="0.25">
      <c r="E50" s="52"/>
      <c r="F50" s="59"/>
      <c r="G50" s="57" t="s">
        <v>140</v>
      </c>
      <c r="H50" s="57"/>
      <c r="I50" s="57"/>
      <c r="J50" s="57"/>
      <c r="K50" s="57"/>
      <c r="L50" s="57"/>
      <c r="M50" s="57"/>
      <c r="N50" s="57"/>
      <c r="O50" s="57"/>
      <c r="P50" s="57"/>
      <c r="Q50" s="57"/>
      <c r="R50" s="57"/>
      <c r="S50" s="57"/>
      <c r="T50" s="57"/>
      <c r="U50" s="57"/>
      <c r="V50" s="57"/>
      <c r="W50" s="57"/>
    </row>
    <row r="51" spans="5:23" x14ac:dyDescent="0.25">
      <c r="E51" s="52"/>
      <c r="F51" s="59"/>
      <c r="G51" s="57" t="s">
        <v>141</v>
      </c>
      <c r="H51" s="57"/>
      <c r="I51" s="57"/>
      <c r="J51" s="57"/>
      <c r="K51" s="57"/>
      <c r="L51" s="57"/>
      <c r="M51" s="57"/>
      <c r="N51" s="57"/>
      <c r="O51" s="57"/>
      <c r="P51" s="57"/>
      <c r="Q51" s="57"/>
      <c r="R51" s="57"/>
      <c r="S51" s="57"/>
      <c r="T51" s="57"/>
      <c r="U51" s="57"/>
      <c r="V51" s="57"/>
      <c r="W51" s="57"/>
    </row>
    <row r="52" spans="5:23" x14ac:dyDescent="0.25">
      <c r="E52" s="52"/>
      <c r="F52" s="59"/>
      <c r="G52" s="57" t="s">
        <v>142</v>
      </c>
      <c r="H52" s="57"/>
      <c r="I52" s="57"/>
      <c r="J52" s="57"/>
      <c r="K52" s="57"/>
      <c r="L52" s="57"/>
      <c r="M52" s="57"/>
      <c r="N52" s="57"/>
      <c r="O52" s="57"/>
      <c r="P52" s="57"/>
      <c r="Q52" s="57"/>
      <c r="R52" s="57"/>
      <c r="S52" s="57"/>
      <c r="T52" s="57"/>
      <c r="U52" s="57"/>
      <c r="V52" s="57"/>
      <c r="W52" s="57"/>
    </row>
    <row r="53" spans="5:23" x14ac:dyDescent="0.25">
      <c r="E53" s="52"/>
      <c r="F53" s="59"/>
      <c r="G53" s="57" t="s">
        <v>143</v>
      </c>
      <c r="H53" s="57"/>
      <c r="I53" s="57"/>
      <c r="J53" s="57"/>
      <c r="K53" s="57"/>
      <c r="L53" s="57"/>
      <c r="M53" s="57"/>
      <c r="N53" s="57"/>
      <c r="O53" s="57"/>
      <c r="P53" s="57"/>
      <c r="Q53" s="57"/>
      <c r="R53" s="57"/>
      <c r="S53" s="57"/>
      <c r="T53" s="57"/>
      <c r="U53" s="57"/>
      <c r="V53" s="57"/>
      <c r="W53" s="57"/>
    </row>
    <row r="54" spans="5:23" x14ac:dyDescent="0.25">
      <c r="E54" s="52"/>
      <c r="F54" s="59"/>
      <c r="G54" s="57" t="s">
        <v>144</v>
      </c>
      <c r="H54" s="57"/>
      <c r="I54" s="57"/>
      <c r="J54" s="57"/>
      <c r="K54" s="57"/>
      <c r="L54" s="57"/>
      <c r="M54" s="57"/>
      <c r="N54" s="57"/>
      <c r="O54" s="57"/>
      <c r="P54" s="57"/>
      <c r="Q54" s="57"/>
      <c r="R54" s="57"/>
      <c r="S54" s="57"/>
      <c r="T54" s="57"/>
      <c r="U54" s="57"/>
      <c r="V54" s="57"/>
      <c r="W54" s="57"/>
    </row>
    <row r="55" spans="5:23" x14ac:dyDescent="0.25">
      <c r="E55" s="52"/>
      <c r="F55" s="59"/>
      <c r="G55" s="57" t="s">
        <v>145</v>
      </c>
      <c r="H55" s="57"/>
      <c r="I55" s="57"/>
      <c r="J55" s="57"/>
      <c r="K55" s="57"/>
      <c r="L55" s="57"/>
      <c r="M55" s="57"/>
      <c r="N55" s="57"/>
      <c r="O55" s="57"/>
      <c r="P55" s="57"/>
      <c r="Q55" s="57"/>
      <c r="R55" s="57"/>
      <c r="S55" s="57"/>
      <c r="T55" s="57"/>
      <c r="U55" s="57"/>
      <c r="V55" s="57"/>
      <c r="W55" s="57"/>
    </row>
    <row r="56" spans="5:23" x14ac:dyDescent="0.25">
      <c r="E56" s="52"/>
      <c r="F56" s="59"/>
      <c r="G56" s="57" t="s">
        <v>146</v>
      </c>
      <c r="H56" s="57"/>
      <c r="I56" s="57"/>
      <c r="J56" s="57"/>
      <c r="K56" s="57"/>
      <c r="L56" s="57"/>
      <c r="M56" s="57"/>
      <c r="N56" s="57"/>
      <c r="O56" s="57"/>
      <c r="P56" s="57"/>
      <c r="Q56" s="57"/>
      <c r="R56" s="57"/>
      <c r="S56" s="57"/>
      <c r="T56" s="57"/>
      <c r="U56" s="57"/>
      <c r="V56" s="57"/>
      <c r="W56" s="57"/>
    </row>
    <row r="57" spans="5:23" x14ac:dyDescent="0.25">
      <c r="E57" s="52"/>
      <c r="F57" s="59"/>
      <c r="G57" s="57" t="s">
        <v>147</v>
      </c>
      <c r="H57" s="57"/>
      <c r="I57" s="57"/>
      <c r="J57" s="57"/>
      <c r="K57" s="57"/>
      <c r="L57" s="57"/>
      <c r="M57" s="57"/>
      <c r="N57" s="57"/>
      <c r="O57" s="57"/>
      <c r="P57" s="57"/>
      <c r="Q57" s="57"/>
      <c r="R57" s="57"/>
      <c r="S57" s="57"/>
      <c r="T57" s="57"/>
      <c r="U57" s="57"/>
      <c r="V57" s="57"/>
      <c r="W57" s="57"/>
    </row>
    <row r="58" spans="5:23" x14ac:dyDescent="0.25">
      <c r="E58" s="52"/>
      <c r="F58" s="59"/>
      <c r="G58" s="57" t="s">
        <v>148</v>
      </c>
      <c r="H58" s="57"/>
      <c r="I58" s="57"/>
      <c r="J58" s="57"/>
      <c r="K58" s="57"/>
      <c r="L58" s="57"/>
      <c r="M58" s="57"/>
      <c r="N58" s="57"/>
      <c r="O58" s="57"/>
      <c r="P58" s="57"/>
      <c r="Q58" s="57"/>
      <c r="R58" s="57"/>
      <c r="S58" s="57"/>
      <c r="T58" s="57"/>
      <c r="U58" s="57"/>
      <c r="V58" s="57"/>
      <c r="W58" s="57"/>
    </row>
    <row r="59" spans="5:23" x14ac:dyDescent="0.25">
      <c r="E59" s="52"/>
      <c r="F59" s="59"/>
      <c r="G59" s="57" t="s">
        <v>149</v>
      </c>
      <c r="H59" s="57"/>
      <c r="I59" s="57"/>
      <c r="J59" s="57"/>
      <c r="K59" s="57"/>
      <c r="L59" s="57"/>
      <c r="M59" s="57"/>
      <c r="N59" s="57"/>
      <c r="O59" s="57"/>
      <c r="P59" s="57"/>
      <c r="Q59" s="57"/>
      <c r="R59" s="57"/>
      <c r="S59" s="57"/>
      <c r="T59" s="57"/>
      <c r="U59" s="57"/>
      <c r="V59" s="57"/>
      <c r="W59" s="57"/>
    </row>
    <row r="60" spans="5:23" x14ac:dyDescent="0.25">
      <c r="E60" s="52"/>
      <c r="F60" s="59"/>
      <c r="G60" s="57" t="s">
        <v>150</v>
      </c>
      <c r="H60" s="57"/>
      <c r="I60" s="57"/>
      <c r="J60" s="57"/>
      <c r="K60" s="57"/>
      <c r="L60" s="57"/>
      <c r="M60" s="57"/>
      <c r="N60" s="57"/>
      <c r="O60" s="57"/>
      <c r="P60" s="57"/>
      <c r="Q60" s="57"/>
      <c r="R60" s="57"/>
      <c r="S60" s="57"/>
      <c r="T60" s="57"/>
      <c r="U60" s="57"/>
      <c r="V60" s="57"/>
      <c r="W60" s="57"/>
    </row>
    <row r="61" spans="5:23" x14ac:dyDescent="0.25">
      <c r="E61" s="52"/>
      <c r="F61" s="59"/>
      <c r="G61" s="57" t="s">
        <v>151</v>
      </c>
      <c r="H61" s="57"/>
      <c r="I61" s="57"/>
      <c r="J61" s="57"/>
      <c r="K61" s="57"/>
      <c r="L61" s="57"/>
      <c r="M61" s="57"/>
      <c r="N61" s="57"/>
      <c r="O61" s="57"/>
      <c r="P61" s="57"/>
      <c r="Q61" s="57"/>
      <c r="R61" s="57"/>
      <c r="S61" s="57"/>
      <c r="T61" s="57"/>
      <c r="U61" s="57"/>
      <c r="V61" s="57"/>
      <c r="W61" s="57"/>
    </row>
    <row r="62" spans="5:23" x14ac:dyDescent="0.25">
      <c r="E62" s="52"/>
      <c r="F62" s="59"/>
      <c r="G62" s="57" t="s">
        <v>152</v>
      </c>
      <c r="H62" s="57"/>
      <c r="I62" s="57"/>
      <c r="J62" s="57"/>
      <c r="K62" s="57"/>
      <c r="L62" s="57"/>
      <c r="M62" s="57"/>
      <c r="N62" s="57"/>
      <c r="O62" s="57"/>
      <c r="P62" s="57"/>
      <c r="Q62" s="57"/>
      <c r="R62" s="57"/>
      <c r="S62" s="57"/>
      <c r="T62" s="57"/>
      <c r="U62" s="57"/>
      <c r="V62" s="57"/>
      <c r="W62" s="57"/>
    </row>
    <row r="63" spans="5:23" x14ac:dyDescent="0.25">
      <c r="E63" s="52"/>
      <c r="F63" s="59"/>
      <c r="G63" s="57" t="s">
        <v>153</v>
      </c>
      <c r="H63" s="57"/>
      <c r="I63" s="57"/>
      <c r="J63" s="57"/>
      <c r="K63" s="57"/>
      <c r="L63" s="57"/>
      <c r="M63" s="57"/>
      <c r="N63" s="57"/>
      <c r="O63" s="57"/>
      <c r="P63" s="57"/>
      <c r="Q63" s="57"/>
      <c r="R63" s="57"/>
      <c r="S63" s="57"/>
      <c r="T63" s="57"/>
      <c r="U63" s="57"/>
      <c r="V63" s="57"/>
      <c r="W63" s="57"/>
    </row>
    <row r="64" spans="5:23" x14ac:dyDescent="0.25">
      <c r="E64" s="52"/>
      <c r="F64" s="59"/>
      <c r="G64" s="57" t="s">
        <v>154</v>
      </c>
      <c r="H64" s="57"/>
      <c r="I64" s="57"/>
      <c r="J64" s="57"/>
      <c r="K64" s="57"/>
      <c r="L64" s="57"/>
      <c r="M64" s="57"/>
      <c r="N64" s="57"/>
      <c r="O64" s="57"/>
      <c r="P64" s="57"/>
      <c r="Q64" s="57"/>
      <c r="R64" s="57"/>
      <c r="S64" s="57"/>
      <c r="T64" s="57"/>
      <c r="U64" s="57"/>
      <c r="V64" s="57"/>
      <c r="W64" s="57"/>
    </row>
    <row r="65" spans="5:23" x14ac:dyDescent="0.25">
      <c r="E65" s="52"/>
      <c r="F65" s="59"/>
      <c r="G65" s="57" t="s">
        <v>155</v>
      </c>
      <c r="H65" s="57"/>
      <c r="I65" s="57"/>
      <c r="J65" s="57"/>
      <c r="K65" s="57"/>
      <c r="L65" s="57"/>
      <c r="M65" s="57"/>
      <c r="N65" s="57"/>
      <c r="O65" s="57"/>
      <c r="P65" s="57"/>
      <c r="Q65" s="57"/>
      <c r="R65" s="57"/>
      <c r="S65" s="57"/>
      <c r="T65" s="57"/>
      <c r="U65" s="57"/>
      <c r="V65" s="57"/>
      <c r="W65" s="57"/>
    </row>
    <row r="66" spans="5:23" x14ac:dyDescent="0.25">
      <c r="E66" s="52"/>
      <c r="F66" s="59"/>
      <c r="G66" s="57" t="s">
        <v>156</v>
      </c>
      <c r="H66" s="57"/>
      <c r="I66" s="57"/>
      <c r="J66" s="57"/>
      <c r="K66" s="57"/>
      <c r="L66" s="57"/>
      <c r="M66" s="57"/>
      <c r="N66" s="57"/>
      <c r="O66" s="57"/>
      <c r="P66" s="57"/>
      <c r="Q66" s="57"/>
      <c r="R66" s="57"/>
      <c r="S66" s="57"/>
      <c r="T66" s="57"/>
      <c r="U66" s="57"/>
      <c r="V66" s="57"/>
      <c r="W66" s="57"/>
    </row>
    <row r="67" spans="5:23" x14ac:dyDescent="0.25">
      <c r="E67" s="52"/>
      <c r="F67" s="59"/>
      <c r="G67" s="57" t="s">
        <v>157</v>
      </c>
      <c r="H67" s="57"/>
      <c r="I67" s="57"/>
      <c r="J67" s="57"/>
      <c r="K67" s="57"/>
      <c r="L67" s="57"/>
      <c r="M67" s="57"/>
      <c r="N67" s="57"/>
      <c r="O67" s="57"/>
      <c r="P67" s="57"/>
      <c r="Q67" s="57"/>
      <c r="R67" s="57"/>
      <c r="S67" s="57"/>
      <c r="T67" s="57"/>
      <c r="U67" s="57"/>
      <c r="V67" s="57"/>
      <c r="W67" s="57"/>
    </row>
    <row r="68" spans="5:23" x14ac:dyDescent="0.25">
      <c r="E68" s="52"/>
      <c r="F68" s="59"/>
      <c r="G68" s="57" t="s">
        <v>158</v>
      </c>
      <c r="H68" s="57"/>
      <c r="I68" s="57"/>
      <c r="J68" s="57"/>
      <c r="K68" s="57"/>
      <c r="L68" s="57"/>
      <c r="M68" s="57"/>
      <c r="N68" s="57"/>
      <c r="O68" s="57"/>
      <c r="P68" s="57"/>
      <c r="Q68" s="57"/>
      <c r="R68" s="57"/>
      <c r="S68" s="57"/>
      <c r="T68" s="57"/>
      <c r="U68" s="57"/>
      <c r="V68" s="57"/>
      <c r="W68" s="57"/>
    </row>
    <row r="69" spans="5:23" x14ac:dyDescent="0.25">
      <c r="E69" s="52"/>
      <c r="F69" s="59"/>
      <c r="G69" s="57" t="s">
        <v>159</v>
      </c>
      <c r="H69" s="57"/>
      <c r="I69" s="57"/>
      <c r="J69" s="57"/>
      <c r="K69" s="57"/>
      <c r="L69" s="57"/>
      <c r="M69" s="57"/>
      <c r="N69" s="57"/>
      <c r="O69" s="57"/>
      <c r="P69" s="57"/>
      <c r="Q69" s="57"/>
      <c r="R69" s="57"/>
      <c r="S69" s="57"/>
      <c r="T69" s="57"/>
      <c r="U69" s="57"/>
      <c r="V69" s="57"/>
      <c r="W69" s="57"/>
    </row>
    <row r="70" spans="5:23" x14ac:dyDescent="0.25">
      <c r="E70" s="52"/>
      <c r="F70" s="59"/>
      <c r="G70" s="57" t="s">
        <v>160</v>
      </c>
      <c r="H70" s="57"/>
      <c r="I70" s="57"/>
      <c r="J70" s="57"/>
      <c r="K70" s="57"/>
      <c r="L70" s="57"/>
      <c r="M70" s="57"/>
      <c r="N70" s="57"/>
      <c r="O70" s="57"/>
      <c r="P70" s="57"/>
      <c r="Q70" s="57"/>
      <c r="R70" s="57"/>
      <c r="S70" s="57"/>
      <c r="T70" s="57"/>
      <c r="U70" s="57"/>
      <c r="V70" s="57"/>
      <c r="W70" s="57"/>
    </row>
    <row r="71" spans="5:23" x14ac:dyDescent="0.25">
      <c r="E71" s="52"/>
      <c r="F71" s="59"/>
      <c r="G71" s="57" t="s">
        <v>161</v>
      </c>
      <c r="H71" s="57"/>
      <c r="I71" s="57"/>
      <c r="J71" s="57"/>
      <c r="K71" s="57"/>
      <c r="L71" s="57"/>
      <c r="M71" s="57"/>
      <c r="N71" s="57"/>
      <c r="O71" s="57"/>
      <c r="P71" s="57"/>
      <c r="Q71" s="57"/>
      <c r="R71" s="57"/>
      <c r="S71" s="57"/>
      <c r="T71" s="57"/>
      <c r="U71" s="57"/>
      <c r="V71" s="57"/>
      <c r="W71" s="57"/>
    </row>
    <row r="72" spans="5:23" x14ac:dyDescent="0.25">
      <c r="E72" s="52"/>
      <c r="F72" s="59"/>
      <c r="G72" s="57" t="s">
        <v>162</v>
      </c>
      <c r="H72" s="57"/>
      <c r="I72" s="57"/>
      <c r="J72" s="57"/>
      <c r="K72" s="57"/>
      <c r="L72" s="57"/>
      <c r="M72" s="57"/>
      <c r="N72" s="57"/>
      <c r="O72" s="57"/>
      <c r="P72" s="57"/>
      <c r="Q72" s="57"/>
      <c r="R72" s="57"/>
      <c r="S72" s="57"/>
      <c r="T72" s="57"/>
      <c r="U72" s="57"/>
      <c r="V72" s="57"/>
      <c r="W72" s="57"/>
    </row>
    <row r="73" spans="5:23" x14ac:dyDescent="0.25">
      <c r="E73" s="52"/>
      <c r="F73" s="59"/>
      <c r="G73" s="57" t="s">
        <v>163</v>
      </c>
      <c r="H73" s="57"/>
      <c r="I73" s="57"/>
      <c r="J73" s="57"/>
      <c r="K73" s="57"/>
      <c r="L73" s="57"/>
      <c r="M73" s="57"/>
      <c r="N73" s="57"/>
      <c r="O73" s="57"/>
      <c r="P73" s="57"/>
      <c r="Q73" s="57"/>
      <c r="R73" s="57"/>
      <c r="S73" s="57"/>
      <c r="T73" s="57"/>
      <c r="U73" s="57"/>
      <c r="V73" s="57"/>
      <c r="W73" s="57"/>
    </row>
    <row r="74" spans="5:23" x14ac:dyDescent="0.25">
      <c r="E74" s="52"/>
      <c r="F74" s="59"/>
      <c r="G74" s="57" t="s">
        <v>164</v>
      </c>
      <c r="H74" s="57"/>
      <c r="I74" s="57"/>
      <c r="J74" s="57"/>
      <c r="K74" s="57"/>
      <c r="L74" s="57"/>
      <c r="M74" s="57"/>
      <c r="N74" s="57"/>
      <c r="O74" s="57"/>
      <c r="P74" s="57"/>
      <c r="Q74" s="57"/>
      <c r="R74" s="57"/>
      <c r="S74" s="57"/>
      <c r="T74" s="57"/>
      <c r="U74" s="57"/>
      <c r="V74" s="57"/>
      <c r="W74" s="57"/>
    </row>
    <row r="75" spans="5:23" x14ac:dyDescent="0.25">
      <c r="E75" s="52"/>
      <c r="F75" s="59"/>
      <c r="G75" s="57" t="s">
        <v>165</v>
      </c>
      <c r="H75" s="57"/>
      <c r="I75" s="57"/>
      <c r="J75" s="57"/>
      <c r="K75" s="57"/>
      <c r="L75" s="57"/>
      <c r="M75" s="57"/>
      <c r="N75" s="57"/>
      <c r="O75" s="57"/>
      <c r="P75" s="57"/>
      <c r="Q75" s="57"/>
      <c r="R75" s="57"/>
      <c r="S75" s="57"/>
      <c r="T75" s="57"/>
      <c r="U75" s="57"/>
      <c r="V75" s="57"/>
      <c r="W75" s="57"/>
    </row>
    <row r="76" spans="5:23" x14ac:dyDescent="0.25">
      <c r="E76" s="52"/>
      <c r="F76" s="59"/>
      <c r="G76" s="57" t="s">
        <v>166</v>
      </c>
      <c r="H76" s="57"/>
      <c r="I76" s="57"/>
      <c r="J76" s="57"/>
      <c r="K76" s="57"/>
      <c r="L76" s="57"/>
      <c r="M76" s="57"/>
      <c r="N76" s="57"/>
      <c r="O76" s="57"/>
      <c r="P76" s="57"/>
      <c r="Q76" s="57"/>
      <c r="R76" s="57"/>
      <c r="S76" s="57"/>
      <c r="T76" s="57"/>
      <c r="U76" s="57"/>
      <c r="V76" s="57"/>
      <c r="W76" s="57"/>
    </row>
    <row r="77" spans="5:23" x14ac:dyDescent="0.25">
      <c r="E77" s="52"/>
      <c r="F77" s="59"/>
      <c r="G77" s="57" t="s">
        <v>167</v>
      </c>
      <c r="H77" s="57"/>
      <c r="I77" s="57"/>
      <c r="J77" s="57"/>
      <c r="K77" s="57"/>
      <c r="L77" s="57"/>
      <c r="M77" s="57"/>
      <c r="N77" s="57"/>
      <c r="O77" s="57"/>
      <c r="P77" s="57"/>
      <c r="Q77" s="57"/>
      <c r="R77" s="57"/>
      <c r="S77" s="57"/>
      <c r="T77" s="57"/>
      <c r="U77" s="57"/>
      <c r="V77" s="57"/>
      <c r="W77" s="57"/>
    </row>
    <row r="78" spans="5:23" x14ac:dyDescent="0.25">
      <c r="E78" s="52"/>
      <c r="F78" s="59"/>
      <c r="G78" s="57" t="s">
        <v>168</v>
      </c>
      <c r="H78" s="57"/>
      <c r="I78" s="57"/>
      <c r="J78" s="57"/>
      <c r="K78" s="57"/>
      <c r="L78" s="57"/>
      <c r="M78" s="57"/>
      <c r="N78" s="57"/>
      <c r="O78" s="57"/>
      <c r="P78" s="57"/>
      <c r="Q78" s="57"/>
      <c r="R78" s="57"/>
      <c r="S78" s="57"/>
      <c r="T78" s="57"/>
      <c r="U78" s="57"/>
      <c r="V78" s="57"/>
      <c r="W78" s="57"/>
    </row>
    <row r="79" spans="5:23" x14ac:dyDescent="0.25">
      <c r="E79" s="52"/>
      <c r="F79" s="59"/>
      <c r="G79" s="57" t="s">
        <v>169</v>
      </c>
      <c r="H79" s="57"/>
      <c r="I79" s="57"/>
      <c r="J79" s="57"/>
      <c r="K79" s="57"/>
      <c r="L79" s="57"/>
      <c r="M79" s="57"/>
      <c r="N79" s="57"/>
      <c r="O79" s="57"/>
      <c r="P79" s="57"/>
      <c r="Q79" s="57"/>
      <c r="R79" s="57"/>
      <c r="S79" s="57"/>
      <c r="T79" s="57"/>
      <c r="U79" s="57"/>
      <c r="V79" s="57"/>
      <c r="W79" s="57"/>
    </row>
    <row r="80" spans="5:23" x14ac:dyDescent="0.25">
      <c r="E80" s="52"/>
      <c r="F80" s="59"/>
      <c r="G80" s="57" t="s">
        <v>170</v>
      </c>
      <c r="H80" s="57"/>
      <c r="I80" s="57"/>
      <c r="J80" s="57"/>
      <c r="K80" s="57"/>
      <c r="L80" s="57"/>
      <c r="M80" s="57"/>
      <c r="N80" s="57"/>
      <c r="O80" s="57"/>
      <c r="P80" s="57"/>
      <c r="Q80" s="57"/>
      <c r="R80" s="57"/>
      <c r="S80" s="57"/>
      <c r="T80" s="57"/>
      <c r="U80" s="57"/>
      <c r="V80" s="57"/>
      <c r="W80" s="57"/>
    </row>
    <row r="81" spans="5:23" x14ac:dyDescent="0.25">
      <c r="E81" s="52"/>
      <c r="F81" s="59"/>
      <c r="G81" s="57" t="s">
        <v>171</v>
      </c>
      <c r="H81" s="57"/>
      <c r="I81" s="57"/>
      <c r="J81" s="57"/>
      <c r="K81" s="57"/>
      <c r="L81" s="57"/>
      <c r="M81" s="57"/>
      <c r="N81" s="57"/>
      <c r="O81" s="57"/>
      <c r="P81" s="57"/>
      <c r="Q81" s="57"/>
      <c r="R81" s="57"/>
      <c r="S81" s="57"/>
      <c r="T81" s="57"/>
      <c r="U81" s="57"/>
      <c r="V81" s="57"/>
      <c r="W81" s="57"/>
    </row>
    <row r="82" spans="5:23" x14ac:dyDescent="0.25">
      <c r="E82" s="52"/>
      <c r="F82" s="59"/>
      <c r="G82" s="57" t="s">
        <v>172</v>
      </c>
      <c r="H82" s="57"/>
      <c r="I82" s="57"/>
      <c r="J82" s="57"/>
      <c r="K82" s="57"/>
      <c r="L82" s="57"/>
      <c r="M82" s="57"/>
      <c r="N82" s="57"/>
      <c r="O82" s="57"/>
      <c r="P82" s="57"/>
      <c r="Q82" s="57"/>
      <c r="R82" s="57"/>
      <c r="S82" s="57"/>
      <c r="T82" s="57"/>
      <c r="U82" s="57"/>
      <c r="V82" s="57"/>
      <c r="W82" s="57"/>
    </row>
    <row r="83" spans="5:23" x14ac:dyDescent="0.25">
      <c r="E83" s="52"/>
      <c r="F83" s="59"/>
      <c r="G83" s="57" t="s">
        <v>173</v>
      </c>
      <c r="H83" s="57"/>
      <c r="I83" s="57"/>
      <c r="J83" s="57"/>
      <c r="K83" s="57"/>
      <c r="L83" s="57"/>
      <c r="M83" s="57"/>
      <c r="N83" s="57"/>
      <c r="O83" s="57"/>
      <c r="P83" s="57"/>
      <c r="Q83" s="57"/>
      <c r="R83" s="57"/>
      <c r="S83" s="57"/>
      <c r="T83" s="57"/>
      <c r="U83" s="57"/>
      <c r="V83" s="57"/>
      <c r="W83" s="57"/>
    </row>
    <row r="84" spans="5:23" x14ac:dyDescent="0.25">
      <c r="E84" s="52"/>
      <c r="F84" s="59"/>
      <c r="G84" s="57" t="s">
        <v>174</v>
      </c>
      <c r="H84" s="57"/>
      <c r="I84" s="57"/>
      <c r="J84" s="57"/>
      <c r="K84" s="57"/>
      <c r="L84" s="57"/>
      <c r="M84" s="57"/>
      <c r="N84" s="57"/>
      <c r="O84" s="57"/>
      <c r="P84" s="57"/>
      <c r="Q84" s="57"/>
      <c r="R84" s="57"/>
      <c r="S84" s="57"/>
      <c r="T84" s="57"/>
      <c r="U84" s="57"/>
      <c r="V84" s="57"/>
      <c r="W84" s="57"/>
    </row>
    <row r="85" spans="5:23" x14ac:dyDescent="0.25">
      <c r="E85" s="52"/>
      <c r="F85" s="59"/>
      <c r="G85" s="57" t="s">
        <v>175</v>
      </c>
      <c r="H85" s="57"/>
      <c r="I85" s="57"/>
      <c r="J85" s="57"/>
      <c r="K85" s="57"/>
      <c r="L85" s="57"/>
      <c r="M85" s="57"/>
      <c r="N85" s="57"/>
      <c r="O85" s="57"/>
      <c r="P85" s="57"/>
      <c r="Q85" s="57"/>
      <c r="R85" s="57"/>
      <c r="S85" s="57"/>
      <c r="T85" s="57"/>
      <c r="U85" s="57"/>
      <c r="V85" s="57"/>
      <c r="W85" s="57"/>
    </row>
    <row r="86" spans="5:23" x14ac:dyDescent="0.25">
      <c r="E86" s="52"/>
      <c r="F86" s="59"/>
      <c r="G86" s="57" t="s">
        <v>176</v>
      </c>
      <c r="H86" s="57"/>
      <c r="I86" s="57"/>
      <c r="J86" s="57"/>
      <c r="K86" s="57"/>
      <c r="L86" s="57"/>
      <c r="M86" s="57"/>
      <c r="N86" s="57"/>
      <c r="O86" s="57"/>
      <c r="P86" s="57"/>
      <c r="Q86" s="57"/>
      <c r="R86" s="57"/>
      <c r="S86" s="57"/>
      <c r="T86" s="57"/>
      <c r="U86" s="57"/>
      <c r="V86" s="57"/>
      <c r="W86" s="57"/>
    </row>
    <row r="87" spans="5:23" x14ac:dyDescent="0.25">
      <c r="E87" s="52"/>
      <c r="F87" s="59"/>
      <c r="G87" s="57" t="s">
        <v>177</v>
      </c>
      <c r="H87" s="57"/>
      <c r="I87" s="57"/>
      <c r="J87" s="57"/>
      <c r="K87" s="57"/>
      <c r="L87" s="57"/>
      <c r="M87" s="57"/>
      <c r="N87" s="57"/>
      <c r="O87" s="57"/>
      <c r="P87" s="57"/>
      <c r="Q87" s="57"/>
      <c r="R87" s="57"/>
      <c r="S87" s="57"/>
      <c r="T87" s="57"/>
      <c r="U87" s="57"/>
      <c r="V87" s="57"/>
      <c r="W87" s="57"/>
    </row>
    <row r="88" spans="5:23" x14ac:dyDescent="0.25">
      <c r="E88" s="52"/>
      <c r="F88" s="59"/>
      <c r="G88" s="57" t="s">
        <v>178</v>
      </c>
      <c r="H88" s="57"/>
      <c r="I88" s="57"/>
      <c r="J88" s="57"/>
      <c r="K88" s="57"/>
      <c r="L88" s="57"/>
      <c r="M88" s="57"/>
      <c r="N88" s="57"/>
      <c r="O88" s="57"/>
      <c r="P88" s="57"/>
      <c r="Q88" s="57"/>
      <c r="R88" s="57"/>
      <c r="S88" s="57"/>
      <c r="T88" s="57"/>
      <c r="U88" s="57"/>
      <c r="V88" s="57"/>
      <c r="W88" s="57"/>
    </row>
    <row r="89" spans="5:23" x14ac:dyDescent="0.25">
      <c r="E89" s="52"/>
      <c r="F89" s="59"/>
      <c r="G89" s="57" t="s">
        <v>179</v>
      </c>
      <c r="H89" s="57"/>
      <c r="I89" s="57"/>
      <c r="J89" s="57"/>
      <c r="K89" s="57"/>
      <c r="L89" s="57"/>
      <c r="M89" s="57"/>
      <c r="N89" s="57"/>
      <c r="O89" s="57"/>
      <c r="P89" s="57"/>
      <c r="Q89" s="57"/>
      <c r="R89" s="57"/>
      <c r="S89" s="57"/>
      <c r="T89" s="57"/>
      <c r="U89" s="57"/>
      <c r="V89" s="57"/>
      <c r="W89" s="57"/>
    </row>
    <row r="90" spans="5:23" x14ac:dyDescent="0.25">
      <c r="E90" s="52"/>
      <c r="F90" s="59"/>
      <c r="G90" s="57" t="s">
        <v>180</v>
      </c>
      <c r="H90" s="57"/>
      <c r="I90" s="57"/>
      <c r="J90" s="57"/>
      <c r="K90" s="57"/>
      <c r="L90" s="57"/>
      <c r="M90" s="57"/>
      <c r="N90" s="57"/>
      <c r="O90" s="57"/>
      <c r="P90" s="57"/>
      <c r="Q90" s="57"/>
      <c r="R90" s="57"/>
      <c r="S90" s="57"/>
      <c r="T90" s="57"/>
      <c r="U90" s="57"/>
      <c r="V90" s="57"/>
      <c r="W90" s="57"/>
    </row>
    <row r="91" spans="5:23" x14ac:dyDescent="0.25">
      <c r="E91" s="52"/>
      <c r="F91" s="59"/>
      <c r="G91" s="57" t="s">
        <v>181</v>
      </c>
      <c r="H91" s="57"/>
      <c r="I91" s="57"/>
      <c r="J91" s="57"/>
      <c r="K91" s="57"/>
      <c r="L91" s="57"/>
      <c r="M91" s="57"/>
      <c r="N91" s="57"/>
      <c r="O91" s="57"/>
      <c r="P91" s="57"/>
      <c r="Q91" s="57"/>
      <c r="R91" s="57"/>
      <c r="S91" s="57"/>
      <c r="T91" s="57"/>
      <c r="U91" s="57"/>
      <c r="V91" s="57"/>
      <c r="W91" s="57"/>
    </row>
    <row r="92" spans="5:23" x14ac:dyDescent="0.25">
      <c r="E92" s="52"/>
      <c r="F92" s="59"/>
      <c r="G92" s="57" t="s">
        <v>182</v>
      </c>
      <c r="H92" s="57"/>
      <c r="I92" s="57"/>
      <c r="J92" s="57"/>
      <c r="K92" s="57"/>
      <c r="L92" s="57"/>
      <c r="M92" s="57"/>
      <c r="N92" s="57"/>
      <c r="O92" s="57"/>
      <c r="P92" s="57"/>
      <c r="Q92" s="57"/>
      <c r="R92" s="57"/>
      <c r="S92" s="57"/>
      <c r="T92" s="57"/>
      <c r="U92" s="57"/>
      <c r="V92" s="57"/>
      <c r="W92" s="57"/>
    </row>
    <row r="93" spans="5:23" x14ac:dyDescent="0.25">
      <c r="E93" s="52"/>
      <c r="F93" s="59"/>
      <c r="G93" s="57" t="s">
        <v>183</v>
      </c>
      <c r="H93" s="57"/>
      <c r="I93" s="57"/>
      <c r="J93" s="57"/>
      <c r="K93" s="57"/>
      <c r="L93" s="57"/>
      <c r="M93" s="57"/>
      <c r="N93" s="57"/>
      <c r="O93" s="57"/>
      <c r="P93" s="57"/>
      <c r="Q93" s="57"/>
      <c r="R93" s="57"/>
      <c r="S93" s="57"/>
      <c r="T93" s="57"/>
      <c r="U93" s="57"/>
      <c r="V93" s="57"/>
      <c r="W93" s="57"/>
    </row>
    <row r="94" spans="5:23" x14ac:dyDescent="0.25">
      <c r="E94" s="52"/>
      <c r="F94" s="59"/>
      <c r="G94" s="57" t="s">
        <v>184</v>
      </c>
      <c r="H94" s="57"/>
      <c r="I94" s="57"/>
      <c r="J94" s="57"/>
      <c r="K94" s="57"/>
      <c r="L94" s="57"/>
      <c r="M94" s="57"/>
      <c r="N94" s="57"/>
      <c r="O94" s="57"/>
      <c r="P94" s="57"/>
      <c r="Q94" s="57"/>
      <c r="R94" s="57"/>
      <c r="S94" s="57"/>
      <c r="T94" s="57"/>
      <c r="U94" s="57"/>
      <c r="V94" s="57"/>
      <c r="W94" s="57"/>
    </row>
    <row r="95" spans="5:23" x14ac:dyDescent="0.25">
      <c r="E95" s="52"/>
      <c r="F95" s="59"/>
      <c r="G95" s="57" t="s">
        <v>185</v>
      </c>
      <c r="H95" s="57"/>
      <c r="I95" s="57"/>
      <c r="J95" s="57"/>
      <c r="K95" s="57"/>
      <c r="L95" s="57"/>
      <c r="M95" s="57"/>
      <c r="N95" s="57"/>
      <c r="O95" s="57"/>
      <c r="P95" s="57"/>
      <c r="Q95" s="57"/>
      <c r="R95" s="57"/>
      <c r="S95" s="57"/>
      <c r="T95" s="57"/>
      <c r="U95" s="57"/>
      <c r="V95" s="57"/>
      <c r="W95" s="57"/>
    </row>
    <row r="96" spans="5:23" x14ac:dyDescent="0.25">
      <c r="E96" s="52"/>
      <c r="F96" s="59"/>
      <c r="G96" s="57" t="s">
        <v>186</v>
      </c>
      <c r="H96" s="57"/>
      <c r="I96" s="57"/>
      <c r="J96" s="57"/>
      <c r="K96" s="57"/>
      <c r="L96" s="57"/>
      <c r="M96" s="57"/>
      <c r="N96" s="57"/>
      <c r="O96" s="57"/>
      <c r="P96" s="57"/>
      <c r="Q96" s="57"/>
      <c r="R96" s="57"/>
      <c r="S96" s="57"/>
      <c r="T96" s="57"/>
      <c r="U96" s="57"/>
      <c r="V96" s="57"/>
      <c r="W96" s="57"/>
    </row>
    <row r="97" spans="5:23" x14ac:dyDescent="0.25">
      <c r="E97" s="52"/>
      <c r="F97" s="59"/>
      <c r="G97" s="57" t="s">
        <v>187</v>
      </c>
      <c r="H97" s="57"/>
      <c r="I97" s="57"/>
      <c r="J97" s="57"/>
      <c r="K97" s="57"/>
      <c r="L97" s="57"/>
      <c r="M97" s="57"/>
      <c r="N97" s="57"/>
      <c r="O97" s="57"/>
      <c r="P97" s="57"/>
      <c r="Q97" s="57"/>
      <c r="R97" s="57"/>
      <c r="S97" s="57"/>
      <c r="T97" s="57"/>
      <c r="U97" s="57"/>
      <c r="V97" s="57"/>
      <c r="W97" s="57"/>
    </row>
    <row r="98" spans="5:23" x14ac:dyDescent="0.25">
      <c r="E98" s="52"/>
      <c r="F98" s="59"/>
      <c r="G98" s="57" t="s">
        <v>188</v>
      </c>
      <c r="H98" s="57"/>
      <c r="I98" s="57"/>
      <c r="J98" s="57"/>
      <c r="K98" s="57"/>
      <c r="L98" s="57"/>
      <c r="M98" s="57"/>
      <c r="N98" s="57"/>
      <c r="O98" s="57"/>
      <c r="P98" s="57"/>
      <c r="Q98" s="57"/>
      <c r="R98" s="57"/>
      <c r="S98" s="57"/>
      <c r="T98" s="57"/>
      <c r="U98" s="57"/>
      <c r="V98" s="57"/>
      <c r="W98" s="57"/>
    </row>
    <row r="99" spans="5:23" x14ac:dyDescent="0.25">
      <c r="E99" s="52"/>
      <c r="F99" s="59"/>
      <c r="G99" s="57" t="s">
        <v>189</v>
      </c>
      <c r="H99" s="57"/>
      <c r="I99" s="57"/>
      <c r="J99" s="57"/>
      <c r="K99" s="57"/>
      <c r="L99" s="57"/>
      <c r="M99" s="57"/>
      <c r="N99" s="57"/>
      <c r="O99" s="57"/>
      <c r="P99" s="57"/>
      <c r="Q99" s="57"/>
      <c r="R99" s="57"/>
      <c r="S99" s="57"/>
      <c r="T99" s="57"/>
      <c r="U99" s="57"/>
      <c r="V99" s="57"/>
      <c r="W99" s="57"/>
    </row>
    <row r="100" spans="5:23" x14ac:dyDescent="0.25">
      <c r="E100" s="52"/>
      <c r="F100" s="59"/>
      <c r="G100" s="57" t="s">
        <v>190</v>
      </c>
      <c r="H100" s="57"/>
      <c r="I100" s="57"/>
      <c r="J100" s="57"/>
      <c r="K100" s="57"/>
      <c r="L100" s="57"/>
      <c r="M100" s="57"/>
      <c r="N100" s="57"/>
      <c r="O100" s="57"/>
      <c r="P100" s="57"/>
      <c r="Q100" s="57"/>
      <c r="R100" s="57"/>
      <c r="S100" s="57"/>
      <c r="T100" s="57"/>
      <c r="U100" s="57"/>
      <c r="V100" s="57"/>
      <c r="W100" s="57"/>
    </row>
    <row r="101" spans="5:23" x14ac:dyDescent="0.25">
      <c r="E101" s="52"/>
      <c r="F101" s="59"/>
      <c r="G101" s="57" t="s">
        <v>191</v>
      </c>
      <c r="H101" s="57"/>
      <c r="I101" s="57"/>
      <c r="J101" s="57"/>
      <c r="K101" s="57"/>
      <c r="L101" s="57"/>
      <c r="M101" s="57"/>
      <c r="N101" s="57"/>
      <c r="O101" s="57"/>
      <c r="P101" s="57"/>
      <c r="Q101" s="57"/>
      <c r="R101" s="57"/>
      <c r="S101" s="57"/>
      <c r="T101" s="57"/>
      <c r="U101" s="57"/>
      <c r="V101" s="57"/>
      <c r="W101" s="57"/>
    </row>
    <row r="102" spans="5:23" x14ac:dyDescent="0.25">
      <c r="E102" s="52"/>
      <c r="F102" s="59"/>
      <c r="G102" s="57" t="s">
        <v>192</v>
      </c>
      <c r="H102" s="57"/>
      <c r="I102" s="57"/>
      <c r="J102" s="57"/>
      <c r="K102" s="57"/>
      <c r="L102" s="57"/>
      <c r="M102" s="57"/>
      <c r="N102" s="57"/>
      <c r="O102" s="57"/>
      <c r="P102" s="57"/>
      <c r="Q102" s="57"/>
      <c r="R102" s="57"/>
      <c r="S102" s="57"/>
      <c r="T102" s="57"/>
      <c r="U102" s="57"/>
      <c r="V102" s="57"/>
      <c r="W102" s="57"/>
    </row>
    <row r="103" spans="5:23" x14ac:dyDescent="0.25">
      <c r="E103" s="52"/>
      <c r="F103" s="59"/>
      <c r="G103" s="57" t="s">
        <v>193</v>
      </c>
      <c r="H103" s="57"/>
      <c r="I103" s="57"/>
      <c r="J103" s="57"/>
      <c r="K103" s="57"/>
      <c r="L103" s="57"/>
      <c r="M103" s="57"/>
      <c r="N103" s="57"/>
      <c r="O103" s="57"/>
      <c r="P103" s="57"/>
      <c r="Q103" s="57"/>
      <c r="R103" s="57"/>
      <c r="S103" s="57"/>
      <c r="T103" s="57"/>
      <c r="U103" s="57"/>
      <c r="V103" s="57"/>
      <c r="W103" s="57"/>
    </row>
    <row r="104" spans="5:23" x14ac:dyDescent="0.25">
      <c r="E104" s="52"/>
      <c r="F104" s="59"/>
      <c r="G104" s="57" t="s">
        <v>194</v>
      </c>
      <c r="H104" s="57"/>
      <c r="I104" s="57"/>
      <c r="J104" s="57"/>
      <c r="K104" s="57"/>
      <c r="L104" s="57"/>
      <c r="M104" s="57"/>
      <c r="N104" s="57"/>
      <c r="O104" s="57"/>
      <c r="P104" s="57"/>
      <c r="Q104" s="57"/>
      <c r="R104" s="57"/>
      <c r="S104" s="57"/>
      <c r="T104" s="57"/>
      <c r="U104" s="57"/>
      <c r="V104" s="57"/>
      <c r="W104" s="57"/>
    </row>
    <row r="105" spans="5:23" x14ac:dyDescent="0.25">
      <c r="E105" s="52"/>
      <c r="F105" s="59"/>
      <c r="G105" s="57" t="s">
        <v>195</v>
      </c>
      <c r="H105" s="57"/>
      <c r="I105" s="57"/>
      <c r="J105" s="57"/>
      <c r="K105" s="57"/>
      <c r="L105" s="57"/>
      <c r="M105" s="57"/>
      <c r="N105" s="57"/>
      <c r="O105" s="57"/>
      <c r="P105" s="57"/>
      <c r="Q105" s="57"/>
      <c r="R105" s="57"/>
      <c r="S105" s="57"/>
      <c r="T105" s="57"/>
      <c r="U105" s="57"/>
      <c r="V105" s="57"/>
      <c r="W105" s="57"/>
    </row>
    <row r="106" spans="5:23" x14ac:dyDescent="0.25">
      <c r="E106" s="52"/>
      <c r="F106" s="59"/>
      <c r="G106" s="57" t="s">
        <v>196</v>
      </c>
      <c r="H106" s="57"/>
      <c r="I106" s="57"/>
      <c r="J106" s="57"/>
      <c r="K106" s="57"/>
      <c r="L106" s="57"/>
      <c r="M106" s="57"/>
      <c r="N106" s="57"/>
      <c r="O106" s="57"/>
      <c r="P106" s="57"/>
      <c r="Q106" s="57"/>
      <c r="R106" s="57"/>
      <c r="S106" s="57"/>
      <c r="T106" s="57"/>
      <c r="U106" s="57"/>
      <c r="V106" s="57"/>
      <c r="W106" s="57"/>
    </row>
    <row r="107" spans="5:23" x14ac:dyDescent="0.25">
      <c r="E107" s="52"/>
      <c r="F107" s="59"/>
      <c r="G107" s="57" t="s">
        <v>197</v>
      </c>
      <c r="H107" s="57"/>
      <c r="I107" s="57"/>
      <c r="J107" s="57"/>
      <c r="K107" s="57"/>
      <c r="L107" s="57"/>
      <c r="M107" s="57"/>
      <c r="N107" s="57"/>
      <c r="O107" s="57"/>
      <c r="P107" s="57"/>
      <c r="Q107" s="57"/>
      <c r="R107" s="57"/>
      <c r="S107" s="57"/>
      <c r="T107" s="57"/>
      <c r="U107" s="57"/>
      <c r="V107" s="57"/>
      <c r="W107" s="57"/>
    </row>
    <row r="108" spans="5:23" x14ac:dyDescent="0.25">
      <c r="E108" s="52"/>
      <c r="F108" s="59"/>
      <c r="G108" s="57" t="s">
        <v>198</v>
      </c>
      <c r="H108" s="57"/>
      <c r="I108" s="57"/>
      <c r="J108" s="57"/>
      <c r="K108" s="57"/>
      <c r="L108" s="57"/>
      <c r="M108" s="57"/>
      <c r="N108" s="57"/>
      <c r="O108" s="57"/>
      <c r="P108" s="57"/>
      <c r="Q108" s="57"/>
      <c r="R108" s="57"/>
      <c r="S108" s="57"/>
      <c r="T108" s="57"/>
      <c r="U108" s="57"/>
      <c r="V108" s="57"/>
      <c r="W108" s="57"/>
    </row>
    <row r="109" spans="5:23" x14ac:dyDescent="0.25">
      <c r="E109" s="52"/>
      <c r="F109" s="59"/>
      <c r="G109" s="57" t="s">
        <v>199</v>
      </c>
      <c r="H109" s="57"/>
      <c r="I109" s="57"/>
      <c r="J109" s="57"/>
      <c r="K109" s="57"/>
      <c r="L109" s="57"/>
      <c r="M109" s="57"/>
      <c r="N109" s="57"/>
      <c r="O109" s="57"/>
      <c r="P109" s="57"/>
      <c r="Q109" s="57"/>
      <c r="R109" s="57"/>
      <c r="S109" s="57"/>
      <c r="T109" s="57"/>
      <c r="U109" s="57"/>
      <c r="V109" s="57"/>
      <c r="W109" s="57"/>
    </row>
    <row r="110" spans="5:23" x14ac:dyDescent="0.25">
      <c r="E110" s="52"/>
      <c r="F110" s="59"/>
      <c r="G110" s="57" t="s">
        <v>200</v>
      </c>
      <c r="H110" s="57"/>
      <c r="I110" s="57"/>
      <c r="J110" s="57"/>
      <c r="K110" s="57"/>
      <c r="L110" s="57"/>
      <c r="M110" s="57"/>
      <c r="N110" s="57"/>
      <c r="O110" s="57"/>
      <c r="P110" s="57"/>
      <c r="Q110" s="57"/>
      <c r="R110" s="57"/>
      <c r="S110" s="57"/>
      <c r="T110" s="57"/>
      <c r="U110" s="57"/>
      <c r="V110" s="57"/>
      <c r="W110" s="57"/>
    </row>
    <row r="111" spans="5:23" x14ac:dyDescent="0.25">
      <c r="E111" s="52"/>
      <c r="F111" s="59"/>
      <c r="G111" s="57" t="s">
        <v>201</v>
      </c>
      <c r="H111" s="57"/>
      <c r="I111" s="57"/>
      <c r="J111" s="57"/>
      <c r="K111" s="57"/>
      <c r="L111" s="57"/>
      <c r="M111" s="57"/>
      <c r="N111" s="57"/>
      <c r="O111" s="57"/>
      <c r="P111" s="57"/>
      <c r="Q111" s="57"/>
      <c r="R111" s="57"/>
      <c r="S111" s="57"/>
      <c r="T111" s="57"/>
      <c r="U111" s="57"/>
      <c r="V111" s="57"/>
      <c r="W111" s="57"/>
    </row>
    <row r="112" spans="5:23" x14ac:dyDescent="0.25">
      <c r="E112" s="52"/>
      <c r="F112" s="59"/>
      <c r="G112" s="57" t="s">
        <v>202</v>
      </c>
      <c r="H112" s="57"/>
      <c r="I112" s="57"/>
      <c r="J112" s="57"/>
      <c r="K112" s="57"/>
      <c r="L112" s="57"/>
      <c r="M112" s="57"/>
      <c r="N112" s="57"/>
      <c r="O112" s="57"/>
      <c r="P112" s="57"/>
      <c r="Q112" s="57"/>
      <c r="R112" s="57"/>
      <c r="S112" s="57"/>
      <c r="T112" s="57"/>
      <c r="U112" s="57"/>
      <c r="V112" s="57"/>
      <c r="W112" s="57"/>
    </row>
    <row r="113" spans="5:23" x14ac:dyDescent="0.25">
      <c r="E113" s="52"/>
      <c r="F113" s="59"/>
      <c r="G113" s="57" t="s">
        <v>203</v>
      </c>
      <c r="H113" s="57"/>
      <c r="I113" s="57"/>
      <c r="J113" s="57"/>
      <c r="K113" s="57"/>
      <c r="L113" s="57"/>
      <c r="M113" s="57"/>
      <c r="N113" s="57"/>
      <c r="O113" s="57"/>
      <c r="P113" s="57"/>
      <c r="Q113" s="57"/>
      <c r="R113" s="57"/>
      <c r="S113" s="57"/>
      <c r="T113" s="57"/>
      <c r="U113" s="57"/>
      <c r="V113" s="57"/>
      <c r="W113" s="57"/>
    </row>
    <row r="114" spans="5:23" x14ac:dyDescent="0.25">
      <c r="E114" s="52"/>
      <c r="F114" s="59"/>
      <c r="G114" s="57" t="s">
        <v>204</v>
      </c>
      <c r="H114" s="57"/>
      <c r="I114" s="57"/>
      <c r="J114" s="57"/>
      <c r="K114" s="57"/>
      <c r="L114" s="57"/>
      <c r="M114" s="57"/>
      <c r="N114" s="57"/>
      <c r="O114" s="57"/>
      <c r="P114" s="57"/>
      <c r="Q114" s="57"/>
      <c r="R114" s="57"/>
      <c r="S114" s="57"/>
      <c r="T114" s="57"/>
      <c r="U114" s="57"/>
      <c r="V114" s="57"/>
      <c r="W114" s="57"/>
    </row>
    <row r="115" spans="5:23" x14ac:dyDescent="0.25">
      <c r="E115" s="52"/>
      <c r="F115" s="59"/>
      <c r="G115" s="57" t="s">
        <v>205</v>
      </c>
      <c r="H115" s="57"/>
      <c r="I115" s="57"/>
      <c r="J115" s="57"/>
      <c r="K115" s="57"/>
      <c r="L115" s="57"/>
      <c r="M115" s="57"/>
      <c r="N115" s="57"/>
      <c r="O115" s="57"/>
      <c r="P115" s="57"/>
      <c r="Q115" s="57"/>
      <c r="R115" s="57"/>
      <c r="S115" s="57"/>
      <c r="T115" s="57"/>
      <c r="U115" s="57"/>
      <c r="V115" s="57"/>
      <c r="W115" s="57"/>
    </row>
    <row r="116" spans="5:23" x14ac:dyDescent="0.25">
      <c r="E116" s="52"/>
      <c r="F116" s="59"/>
      <c r="G116" s="57" t="s">
        <v>206</v>
      </c>
      <c r="H116" s="57"/>
      <c r="I116" s="57"/>
      <c r="J116" s="57"/>
      <c r="K116" s="57"/>
      <c r="L116" s="57"/>
      <c r="M116" s="57"/>
      <c r="N116" s="57"/>
      <c r="O116" s="57"/>
      <c r="P116" s="57"/>
      <c r="Q116" s="57"/>
      <c r="R116" s="57"/>
      <c r="S116" s="57"/>
      <c r="T116" s="57"/>
      <c r="U116" s="57"/>
      <c r="V116" s="57"/>
      <c r="W116" s="57"/>
    </row>
    <row r="117" spans="5:23" x14ac:dyDescent="0.25">
      <c r="E117" s="52"/>
      <c r="F117" s="59"/>
      <c r="G117" s="57" t="s">
        <v>207</v>
      </c>
      <c r="H117" s="57"/>
      <c r="I117" s="57"/>
      <c r="J117" s="57"/>
      <c r="K117" s="57"/>
      <c r="L117" s="57"/>
      <c r="M117" s="57"/>
      <c r="N117" s="57"/>
      <c r="O117" s="57"/>
      <c r="P117" s="57"/>
      <c r="Q117" s="57"/>
      <c r="R117" s="57"/>
      <c r="S117" s="57"/>
      <c r="T117" s="57"/>
      <c r="U117" s="57"/>
      <c r="V117" s="57"/>
      <c r="W117" s="57"/>
    </row>
    <row r="118" spans="5:23" x14ac:dyDescent="0.25">
      <c r="E118" s="52"/>
      <c r="F118" s="59"/>
      <c r="G118" s="57" t="s">
        <v>208</v>
      </c>
      <c r="H118" s="57"/>
      <c r="I118" s="57"/>
      <c r="J118" s="57"/>
      <c r="K118" s="57"/>
      <c r="L118" s="57"/>
      <c r="M118" s="57"/>
      <c r="N118" s="57"/>
      <c r="O118" s="57"/>
      <c r="P118" s="57"/>
      <c r="Q118" s="57"/>
      <c r="R118" s="57"/>
      <c r="S118" s="57"/>
      <c r="T118" s="57"/>
      <c r="U118" s="57"/>
      <c r="V118" s="57"/>
      <c r="W118" s="57"/>
    </row>
    <row r="119" spans="5:23" x14ac:dyDescent="0.25">
      <c r="E119" s="52"/>
      <c r="F119" s="59"/>
      <c r="G119" s="57" t="s">
        <v>209</v>
      </c>
      <c r="H119" s="57"/>
      <c r="I119" s="57"/>
      <c r="J119" s="57"/>
      <c r="K119" s="57"/>
      <c r="L119" s="57"/>
      <c r="M119" s="57"/>
      <c r="N119" s="57"/>
      <c r="O119" s="57"/>
      <c r="P119" s="57"/>
      <c r="Q119" s="57"/>
      <c r="R119" s="57"/>
      <c r="S119" s="57"/>
      <c r="T119" s="57"/>
      <c r="U119" s="57"/>
      <c r="V119" s="57"/>
      <c r="W119" s="57"/>
    </row>
    <row r="120" spans="5:23" x14ac:dyDescent="0.25">
      <c r="E120" s="52"/>
      <c r="F120" s="59"/>
      <c r="G120" s="57" t="s">
        <v>210</v>
      </c>
      <c r="H120" s="57"/>
      <c r="I120" s="57"/>
      <c r="J120" s="57"/>
      <c r="K120" s="57"/>
      <c r="L120" s="57"/>
      <c r="M120" s="57"/>
      <c r="N120" s="57"/>
      <c r="O120" s="57"/>
      <c r="P120" s="57"/>
      <c r="Q120" s="57"/>
      <c r="R120" s="57"/>
      <c r="S120" s="57"/>
      <c r="T120" s="57"/>
      <c r="U120" s="57"/>
      <c r="V120" s="57"/>
      <c r="W120" s="57"/>
    </row>
    <row r="121" spans="5:23" x14ac:dyDescent="0.25">
      <c r="E121" s="52"/>
      <c r="F121" s="59"/>
      <c r="G121" s="57" t="s">
        <v>211</v>
      </c>
      <c r="H121" s="57"/>
      <c r="I121" s="57"/>
      <c r="J121" s="57"/>
      <c r="K121" s="57"/>
      <c r="L121" s="57"/>
      <c r="M121" s="57"/>
      <c r="N121" s="57"/>
      <c r="O121" s="57"/>
      <c r="P121" s="57"/>
      <c r="Q121" s="57"/>
      <c r="R121" s="57"/>
      <c r="S121" s="57"/>
      <c r="T121" s="57"/>
      <c r="U121" s="57"/>
      <c r="V121" s="57"/>
      <c r="W121" s="57"/>
    </row>
    <row r="122" spans="5:23" x14ac:dyDescent="0.25">
      <c r="E122" s="52"/>
      <c r="F122" s="59"/>
      <c r="G122" s="57" t="s">
        <v>212</v>
      </c>
      <c r="H122" s="57"/>
      <c r="I122" s="57"/>
      <c r="J122" s="57"/>
      <c r="K122" s="57"/>
      <c r="L122" s="57"/>
      <c r="M122" s="57"/>
      <c r="N122" s="57"/>
      <c r="O122" s="57"/>
      <c r="P122" s="57"/>
      <c r="Q122" s="57"/>
      <c r="R122" s="57"/>
      <c r="S122" s="57"/>
      <c r="T122" s="57"/>
      <c r="U122" s="57"/>
      <c r="V122" s="57"/>
      <c r="W122" s="57"/>
    </row>
    <row r="123" spans="5:23" x14ac:dyDescent="0.25">
      <c r="E123" s="52"/>
      <c r="F123" s="59"/>
      <c r="G123" s="57" t="s">
        <v>213</v>
      </c>
      <c r="H123" s="57"/>
      <c r="I123" s="57"/>
      <c r="J123" s="57"/>
      <c r="K123" s="57"/>
      <c r="L123" s="57"/>
      <c r="M123" s="57"/>
      <c r="N123" s="57"/>
      <c r="O123" s="57"/>
      <c r="P123" s="57"/>
      <c r="Q123" s="57"/>
      <c r="R123" s="57"/>
      <c r="S123" s="57"/>
      <c r="T123" s="57"/>
      <c r="U123" s="57"/>
      <c r="V123" s="57"/>
      <c r="W123" s="57"/>
    </row>
    <row r="124" spans="5:23" x14ac:dyDescent="0.25">
      <c r="E124" s="52"/>
      <c r="F124" s="59"/>
      <c r="G124" s="57" t="s">
        <v>214</v>
      </c>
      <c r="H124" s="57"/>
      <c r="I124" s="57"/>
      <c r="J124" s="57"/>
      <c r="K124" s="57"/>
      <c r="L124" s="57"/>
      <c r="M124" s="57"/>
      <c r="N124" s="57"/>
      <c r="O124" s="57"/>
      <c r="P124" s="57"/>
      <c r="Q124" s="57"/>
      <c r="R124" s="57"/>
      <c r="S124" s="57"/>
      <c r="T124" s="57"/>
      <c r="U124" s="57"/>
      <c r="V124" s="57"/>
      <c r="W124" s="57"/>
    </row>
    <row r="125" spans="5:23" x14ac:dyDescent="0.25">
      <c r="E125" s="52"/>
      <c r="F125" s="59"/>
      <c r="G125" s="57" t="s">
        <v>215</v>
      </c>
      <c r="H125" s="57"/>
      <c r="I125" s="57"/>
      <c r="J125" s="57"/>
      <c r="K125" s="57"/>
      <c r="L125" s="57"/>
      <c r="M125" s="57"/>
      <c r="N125" s="57"/>
      <c r="O125" s="57"/>
      <c r="P125" s="57"/>
      <c r="Q125" s="57"/>
      <c r="R125" s="57"/>
      <c r="S125" s="57"/>
      <c r="T125" s="57"/>
      <c r="U125" s="57"/>
      <c r="V125" s="57"/>
      <c r="W125" s="57"/>
    </row>
    <row r="126" spans="5:23" x14ac:dyDescent="0.25">
      <c r="E126" s="52"/>
      <c r="F126" s="59"/>
      <c r="G126" s="57" t="s">
        <v>216</v>
      </c>
      <c r="H126" s="57"/>
      <c r="I126" s="57"/>
      <c r="J126" s="57"/>
      <c r="K126" s="57"/>
      <c r="L126" s="57"/>
      <c r="M126" s="57"/>
      <c r="N126" s="57"/>
      <c r="O126" s="57"/>
      <c r="P126" s="57"/>
      <c r="Q126" s="57"/>
      <c r="R126" s="57"/>
      <c r="S126" s="57"/>
      <c r="T126" s="57"/>
      <c r="U126" s="57"/>
      <c r="V126" s="57"/>
      <c r="W126" s="57"/>
    </row>
    <row r="127" spans="5:23" x14ac:dyDescent="0.25">
      <c r="E127" s="52"/>
      <c r="F127" s="59"/>
      <c r="G127" s="57" t="s">
        <v>217</v>
      </c>
      <c r="H127" s="57"/>
      <c r="I127" s="57"/>
      <c r="J127" s="57"/>
      <c r="K127" s="57"/>
      <c r="L127" s="57"/>
      <c r="M127" s="57"/>
      <c r="N127" s="57"/>
      <c r="O127" s="57"/>
      <c r="P127" s="57"/>
      <c r="Q127" s="57"/>
      <c r="R127" s="57"/>
      <c r="S127" s="57"/>
      <c r="T127" s="57"/>
      <c r="U127" s="57"/>
      <c r="V127" s="57"/>
      <c r="W127" s="57"/>
    </row>
    <row r="128" spans="5:23" x14ac:dyDescent="0.25">
      <c r="E128" s="52"/>
      <c r="F128" s="59"/>
      <c r="G128" s="57" t="s">
        <v>218</v>
      </c>
      <c r="H128" s="57"/>
      <c r="I128" s="57"/>
      <c r="J128" s="57"/>
      <c r="K128" s="57"/>
      <c r="L128" s="57"/>
      <c r="M128" s="57"/>
      <c r="N128" s="57"/>
      <c r="O128" s="57"/>
      <c r="P128" s="57"/>
      <c r="Q128" s="57"/>
      <c r="R128" s="57"/>
      <c r="S128" s="57"/>
      <c r="T128" s="57"/>
      <c r="U128" s="57"/>
      <c r="V128" s="57"/>
      <c r="W128" s="57"/>
    </row>
    <row r="129" spans="5:23" x14ac:dyDescent="0.25">
      <c r="E129" s="52"/>
      <c r="F129" s="59"/>
      <c r="G129" s="57" t="s">
        <v>219</v>
      </c>
      <c r="H129" s="57"/>
      <c r="I129" s="57"/>
      <c r="J129" s="57"/>
      <c r="K129" s="57"/>
      <c r="L129" s="57"/>
      <c r="M129" s="57"/>
      <c r="N129" s="57"/>
      <c r="O129" s="57"/>
      <c r="P129" s="57"/>
      <c r="Q129" s="57"/>
      <c r="R129" s="57"/>
      <c r="S129" s="57"/>
      <c r="T129" s="57"/>
      <c r="U129" s="57"/>
      <c r="V129" s="57"/>
      <c r="W129" s="57"/>
    </row>
    <row r="130" spans="5:23" x14ac:dyDescent="0.25">
      <c r="E130" s="52"/>
      <c r="F130" s="59"/>
      <c r="G130" s="57" t="s">
        <v>220</v>
      </c>
      <c r="H130" s="57"/>
      <c r="I130" s="57"/>
      <c r="J130" s="57"/>
      <c r="K130" s="57"/>
      <c r="L130" s="57"/>
      <c r="M130" s="57"/>
      <c r="N130" s="57"/>
      <c r="O130" s="57"/>
      <c r="P130" s="57"/>
      <c r="Q130" s="57"/>
      <c r="R130" s="57"/>
      <c r="S130" s="57"/>
      <c r="T130" s="57"/>
      <c r="U130" s="57"/>
      <c r="V130" s="57"/>
      <c r="W130" s="57"/>
    </row>
    <row r="131" spans="5:23" x14ac:dyDescent="0.25">
      <c r="E131" s="52"/>
      <c r="F131" s="59"/>
      <c r="G131" s="57" t="s">
        <v>221</v>
      </c>
      <c r="H131" s="57"/>
      <c r="I131" s="57"/>
      <c r="J131" s="57"/>
      <c r="K131" s="57"/>
      <c r="L131" s="57"/>
      <c r="M131" s="57"/>
      <c r="N131" s="57"/>
      <c r="O131" s="57"/>
      <c r="P131" s="57"/>
      <c r="Q131" s="57"/>
      <c r="R131" s="57"/>
      <c r="S131" s="57"/>
      <c r="T131" s="57"/>
      <c r="U131" s="57"/>
      <c r="V131" s="57"/>
      <c r="W131" s="57"/>
    </row>
    <row r="132" spans="5:23" x14ac:dyDescent="0.25">
      <c r="E132" s="52"/>
      <c r="F132" s="59"/>
      <c r="G132" s="57" t="s">
        <v>222</v>
      </c>
      <c r="H132" s="57"/>
      <c r="I132" s="57"/>
      <c r="J132" s="57"/>
      <c r="K132" s="57"/>
      <c r="L132" s="57"/>
      <c r="M132" s="57"/>
      <c r="N132" s="57"/>
      <c r="O132" s="57"/>
      <c r="P132" s="57"/>
      <c r="Q132" s="57"/>
      <c r="R132" s="57"/>
      <c r="S132" s="57"/>
      <c r="T132" s="57"/>
      <c r="U132" s="57"/>
      <c r="V132" s="57"/>
      <c r="W132" s="57"/>
    </row>
    <row r="133" spans="5:23" x14ac:dyDescent="0.25">
      <c r="E133" s="52"/>
      <c r="F133" s="59"/>
      <c r="G133" s="57" t="s">
        <v>223</v>
      </c>
      <c r="H133" s="57"/>
      <c r="I133" s="57"/>
      <c r="J133" s="57"/>
      <c r="K133" s="57"/>
      <c r="L133" s="57"/>
      <c r="M133" s="57"/>
      <c r="N133" s="57"/>
      <c r="O133" s="57"/>
      <c r="P133" s="57"/>
      <c r="Q133" s="57"/>
      <c r="R133" s="57"/>
      <c r="S133" s="57"/>
      <c r="T133" s="57"/>
      <c r="U133" s="57"/>
      <c r="V133" s="57"/>
      <c r="W133" s="57"/>
    </row>
    <row r="134" spans="5:23" x14ac:dyDescent="0.25">
      <c r="E134" s="52"/>
      <c r="F134" s="59"/>
      <c r="G134" s="57" t="s">
        <v>224</v>
      </c>
      <c r="H134" s="57"/>
      <c r="I134" s="57"/>
      <c r="J134" s="57"/>
      <c r="K134" s="57"/>
      <c r="L134" s="57"/>
      <c r="M134" s="57"/>
      <c r="N134" s="57"/>
      <c r="O134" s="57"/>
      <c r="P134" s="57"/>
      <c r="Q134" s="57"/>
      <c r="R134" s="57"/>
      <c r="S134" s="57"/>
      <c r="T134" s="57"/>
      <c r="U134" s="57"/>
      <c r="V134" s="57"/>
      <c r="W134" s="57"/>
    </row>
    <row r="135" spans="5:23" x14ac:dyDescent="0.25">
      <c r="E135" s="52"/>
      <c r="F135" s="59"/>
      <c r="G135" s="57" t="s">
        <v>225</v>
      </c>
      <c r="H135" s="57"/>
      <c r="I135" s="57"/>
      <c r="J135" s="57"/>
      <c r="K135" s="57"/>
      <c r="L135" s="57"/>
      <c r="M135" s="57"/>
      <c r="N135" s="57"/>
      <c r="O135" s="57"/>
      <c r="P135" s="57"/>
      <c r="Q135" s="57"/>
      <c r="R135" s="57"/>
      <c r="S135" s="57"/>
      <c r="T135" s="57"/>
      <c r="U135" s="57"/>
      <c r="V135" s="57"/>
      <c r="W135" s="57"/>
    </row>
    <row r="136" spans="5:23" x14ac:dyDescent="0.25">
      <c r="E136" s="52"/>
      <c r="F136" s="59"/>
      <c r="G136" s="57" t="s">
        <v>226</v>
      </c>
      <c r="H136" s="57"/>
      <c r="I136" s="57"/>
      <c r="J136" s="57"/>
      <c r="K136" s="57"/>
      <c r="L136" s="57"/>
      <c r="M136" s="57"/>
      <c r="N136" s="57"/>
      <c r="O136" s="57"/>
      <c r="P136" s="57"/>
      <c r="Q136" s="57"/>
      <c r="R136" s="57"/>
      <c r="S136" s="57"/>
      <c r="T136" s="57"/>
      <c r="U136" s="57"/>
      <c r="V136" s="57"/>
      <c r="W136" s="57"/>
    </row>
    <row r="137" spans="5:23" x14ac:dyDescent="0.25">
      <c r="E137" s="52"/>
      <c r="F137" s="59"/>
      <c r="G137" s="57" t="s">
        <v>227</v>
      </c>
      <c r="H137" s="57"/>
      <c r="I137" s="57"/>
      <c r="J137" s="57"/>
      <c r="K137" s="57"/>
      <c r="L137" s="57"/>
      <c r="M137" s="57"/>
      <c r="N137" s="57"/>
      <c r="O137" s="57"/>
      <c r="P137" s="57"/>
      <c r="Q137" s="57"/>
      <c r="R137" s="57"/>
      <c r="S137" s="57"/>
      <c r="T137" s="57"/>
      <c r="U137" s="57"/>
      <c r="V137" s="57"/>
      <c r="W137" s="57"/>
    </row>
    <row r="138" spans="5:23" x14ac:dyDescent="0.25">
      <c r="E138" s="52"/>
      <c r="F138" s="59"/>
      <c r="G138" s="57" t="s">
        <v>228</v>
      </c>
      <c r="H138" s="57"/>
      <c r="I138" s="57"/>
      <c r="J138" s="57"/>
      <c r="K138" s="57"/>
      <c r="L138" s="57"/>
      <c r="M138" s="57"/>
      <c r="N138" s="57"/>
      <c r="O138" s="57"/>
      <c r="P138" s="57"/>
      <c r="Q138" s="57"/>
      <c r="R138" s="57"/>
      <c r="S138" s="57"/>
      <c r="T138" s="57"/>
      <c r="U138" s="57"/>
      <c r="V138" s="57"/>
      <c r="W138" s="57"/>
    </row>
    <row r="139" spans="5:23" x14ac:dyDescent="0.25">
      <c r="E139" s="52"/>
      <c r="F139" s="59"/>
      <c r="G139" s="57" t="s">
        <v>229</v>
      </c>
      <c r="H139" s="57"/>
      <c r="I139" s="57"/>
      <c r="J139" s="57"/>
      <c r="K139" s="57"/>
      <c r="L139" s="57"/>
      <c r="M139" s="57"/>
      <c r="N139" s="57"/>
      <c r="O139" s="57"/>
      <c r="P139" s="57"/>
      <c r="Q139" s="57"/>
      <c r="R139" s="57"/>
      <c r="S139" s="57"/>
      <c r="T139" s="57"/>
      <c r="U139" s="57"/>
      <c r="V139" s="57"/>
      <c r="W139" s="57"/>
    </row>
    <row r="140" spans="5:23" x14ac:dyDescent="0.25">
      <c r="E140" s="52"/>
      <c r="F140" s="59"/>
      <c r="G140" s="57" t="s">
        <v>230</v>
      </c>
      <c r="H140" s="57"/>
      <c r="I140" s="57"/>
      <c r="J140" s="57"/>
      <c r="K140" s="57"/>
      <c r="L140" s="57"/>
      <c r="M140" s="57"/>
      <c r="N140" s="57"/>
      <c r="O140" s="57"/>
      <c r="P140" s="57"/>
      <c r="Q140" s="57"/>
      <c r="R140" s="57"/>
      <c r="S140" s="57"/>
      <c r="T140" s="57"/>
      <c r="U140" s="57"/>
      <c r="V140" s="57"/>
      <c r="W140" s="57"/>
    </row>
    <row r="141" spans="5:23" x14ac:dyDescent="0.25">
      <c r="E141" s="52"/>
      <c r="F141" s="59"/>
      <c r="G141" s="57" t="s">
        <v>231</v>
      </c>
      <c r="H141" s="57"/>
      <c r="I141" s="57"/>
      <c r="J141" s="57"/>
      <c r="K141" s="57"/>
      <c r="L141" s="57"/>
      <c r="M141" s="57"/>
      <c r="N141" s="57"/>
      <c r="O141" s="57"/>
      <c r="P141" s="57"/>
      <c r="Q141" s="57"/>
      <c r="R141" s="57"/>
      <c r="S141" s="57"/>
      <c r="T141" s="57"/>
      <c r="U141" s="57"/>
      <c r="V141" s="57"/>
      <c r="W141" s="57"/>
    </row>
    <row r="142" spans="5:23" x14ac:dyDescent="0.25">
      <c r="E142" s="52"/>
      <c r="F142" s="59"/>
      <c r="G142" s="57" t="s">
        <v>232</v>
      </c>
      <c r="H142" s="57"/>
      <c r="I142" s="57"/>
      <c r="J142" s="57"/>
      <c r="K142" s="57"/>
      <c r="L142" s="57"/>
      <c r="M142" s="57"/>
      <c r="N142" s="57"/>
      <c r="O142" s="57"/>
      <c r="P142" s="57"/>
      <c r="Q142" s="57"/>
      <c r="R142" s="57"/>
      <c r="S142" s="57"/>
      <c r="T142" s="57"/>
      <c r="U142" s="57"/>
      <c r="V142" s="57"/>
      <c r="W142" s="57"/>
    </row>
    <row r="143" spans="5:23" x14ac:dyDescent="0.25">
      <c r="E143" s="52"/>
      <c r="F143" s="59"/>
      <c r="G143" s="57" t="s">
        <v>233</v>
      </c>
      <c r="H143" s="57"/>
      <c r="I143" s="57"/>
      <c r="J143" s="57"/>
      <c r="K143" s="57"/>
      <c r="L143" s="57"/>
      <c r="M143" s="57"/>
      <c r="N143" s="57"/>
      <c r="O143" s="57"/>
      <c r="P143" s="57"/>
      <c r="Q143" s="57"/>
      <c r="R143" s="57"/>
      <c r="S143" s="57"/>
      <c r="T143" s="57"/>
      <c r="U143" s="57"/>
      <c r="V143" s="57"/>
      <c r="W143" s="57"/>
    </row>
    <row r="144" spans="5:23" x14ac:dyDescent="0.25">
      <c r="E144" s="52"/>
      <c r="F144" s="59"/>
      <c r="G144" s="57" t="s">
        <v>234</v>
      </c>
      <c r="H144" s="57"/>
      <c r="I144" s="57"/>
      <c r="J144" s="57"/>
      <c r="K144" s="57"/>
      <c r="L144" s="57"/>
      <c r="M144" s="57"/>
      <c r="N144" s="57"/>
      <c r="O144" s="57"/>
      <c r="P144" s="57"/>
      <c r="Q144" s="57"/>
      <c r="R144" s="57"/>
      <c r="S144" s="57"/>
      <c r="T144" s="57"/>
      <c r="U144" s="57"/>
      <c r="V144" s="57"/>
      <c r="W144" s="57"/>
    </row>
    <row r="145" spans="5:23" x14ac:dyDescent="0.25">
      <c r="E145" s="52"/>
      <c r="F145" s="59"/>
      <c r="G145" s="57" t="s">
        <v>235</v>
      </c>
      <c r="H145" s="57"/>
      <c r="I145" s="57"/>
      <c r="J145" s="57"/>
      <c r="K145" s="57"/>
      <c r="L145" s="57"/>
      <c r="M145" s="57"/>
      <c r="N145" s="57"/>
      <c r="O145" s="57"/>
      <c r="P145" s="57"/>
      <c r="Q145" s="57"/>
      <c r="R145" s="57"/>
      <c r="S145" s="57"/>
      <c r="T145" s="57"/>
      <c r="U145" s="57"/>
      <c r="V145" s="57"/>
      <c r="W145" s="57"/>
    </row>
    <row r="146" spans="5:23" x14ac:dyDescent="0.25">
      <c r="E146" s="52"/>
      <c r="F146" s="59"/>
      <c r="G146" s="57" t="s">
        <v>236</v>
      </c>
      <c r="H146" s="57"/>
      <c r="I146" s="57"/>
      <c r="J146" s="57"/>
      <c r="K146" s="57"/>
      <c r="L146" s="57"/>
      <c r="M146" s="57"/>
      <c r="N146" s="57"/>
      <c r="O146" s="57"/>
      <c r="P146" s="57"/>
      <c r="Q146" s="57"/>
      <c r="R146" s="57"/>
      <c r="S146" s="57"/>
      <c r="T146" s="57"/>
      <c r="U146" s="57"/>
      <c r="V146" s="57">
        <v>16</v>
      </c>
      <c r="W146" s="57"/>
    </row>
    <row r="147" spans="5:23" x14ac:dyDescent="0.25">
      <c r="E147" s="52"/>
      <c r="F147" s="59"/>
      <c r="G147" s="57" t="s">
        <v>237</v>
      </c>
      <c r="H147" s="57"/>
      <c r="I147" s="57"/>
      <c r="J147" s="57"/>
      <c r="K147" s="57"/>
      <c r="L147" s="57"/>
      <c r="M147" s="57"/>
      <c r="N147" s="57"/>
      <c r="O147" s="57"/>
      <c r="P147" s="57"/>
      <c r="Q147" s="57"/>
      <c r="R147" s="57"/>
      <c r="S147" s="57"/>
      <c r="T147" s="57"/>
      <c r="U147" s="57"/>
      <c r="V147" s="57"/>
      <c r="W147" s="57"/>
    </row>
    <row r="148" spans="5:23" x14ac:dyDescent="0.25">
      <c r="E148" s="52"/>
      <c r="F148" s="59"/>
      <c r="G148" s="57" t="s">
        <v>238</v>
      </c>
      <c r="H148" s="57"/>
      <c r="I148" s="57"/>
      <c r="J148" s="57"/>
      <c r="K148" s="57"/>
      <c r="L148" s="57"/>
      <c r="M148" s="57"/>
      <c r="N148" s="57"/>
      <c r="O148" s="57"/>
      <c r="P148" s="57"/>
      <c r="Q148" s="57"/>
      <c r="R148" s="57"/>
      <c r="S148" s="57"/>
      <c r="T148" s="57"/>
      <c r="U148" s="57"/>
      <c r="V148" s="57"/>
      <c r="W148" s="57"/>
    </row>
    <row r="149" spans="5:23" x14ac:dyDescent="0.25">
      <c r="E149" s="52"/>
      <c r="F149" s="59"/>
      <c r="G149" s="57" t="s">
        <v>239</v>
      </c>
      <c r="H149" s="57"/>
      <c r="I149" s="57"/>
      <c r="J149" s="57"/>
      <c r="K149" s="57"/>
      <c r="L149" s="57"/>
      <c r="M149" s="57"/>
      <c r="N149" s="57"/>
      <c r="O149" s="57"/>
      <c r="P149" s="57"/>
      <c r="Q149" s="57"/>
      <c r="R149" s="57"/>
      <c r="S149" s="57"/>
      <c r="T149" s="57"/>
      <c r="U149" s="57"/>
      <c r="V149" s="57"/>
      <c r="W149" s="57"/>
    </row>
    <row r="150" spans="5:23" x14ac:dyDescent="0.25">
      <c r="E150" s="52"/>
      <c r="F150" s="59"/>
      <c r="G150" s="57" t="s">
        <v>240</v>
      </c>
      <c r="H150" s="57"/>
      <c r="I150" s="57"/>
      <c r="J150" s="57"/>
      <c r="K150" s="57"/>
      <c r="L150" s="57"/>
      <c r="M150" s="57"/>
      <c r="N150" s="57"/>
      <c r="O150" s="57"/>
      <c r="P150" s="57"/>
      <c r="Q150" s="57"/>
      <c r="R150" s="57"/>
      <c r="S150" s="57"/>
      <c r="T150" s="57"/>
      <c r="U150" s="57"/>
      <c r="V150" s="57"/>
      <c r="W150" s="57"/>
    </row>
    <row r="151" spans="5:23" x14ac:dyDescent="0.25">
      <c r="E151" s="52"/>
      <c r="F151" s="59"/>
      <c r="G151" s="57" t="s">
        <v>241</v>
      </c>
      <c r="H151" s="57"/>
      <c r="I151" s="57"/>
      <c r="J151" s="57"/>
      <c r="K151" s="57"/>
      <c r="L151" s="57"/>
      <c r="M151" s="57"/>
      <c r="N151" s="57"/>
      <c r="O151" s="57"/>
      <c r="P151" s="57"/>
      <c r="Q151" s="57"/>
      <c r="R151" s="57"/>
      <c r="S151" s="57"/>
      <c r="T151" s="57"/>
      <c r="U151" s="57"/>
      <c r="V151" s="57"/>
      <c r="W151" s="57"/>
    </row>
    <row r="152" spans="5:23" x14ac:dyDescent="0.25">
      <c r="E152" s="52"/>
      <c r="F152" s="59"/>
      <c r="G152" s="57" t="s">
        <v>242</v>
      </c>
      <c r="H152" s="57"/>
      <c r="I152" s="57"/>
      <c r="J152" s="57"/>
      <c r="K152" s="57"/>
      <c r="L152" s="57"/>
      <c r="M152" s="57"/>
      <c r="N152" s="57"/>
      <c r="O152" s="57"/>
      <c r="P152" s="57"/>
      <c r="Q152" s="57"/>
      <c r="R152" s="57"/>
      <c r="S152" s="57"/>
      <c r="T152" s="57"/>
      <c r="U152" s="57"/>
      <c r="V152" s="57"/>
      <c r="W152" s="57"/>
    </row>
    <row r="153" spans="5:23" x14ac:dyDescent="0.25">
      <c r="E153" s="52"/>
      <c r="F153" s="59"/>
      <c r="G153" s="57" t="s">
        <v>243</v>
      </c>
      <c r="H153" s="57"/>
      <c r="I153" s="57"/>
      <c r="J153" s="57"/>
      <c r="K153" s="57"/>
      <c r="L153" s="57"/>
      <c r="M153" s="57"/>
      <c r="N153" s="57"/>
      <c r="O153" s="57"/>
      <c r="P153" s="57"/>
      <c r="Q153" s="57"/>
      <c r="R153" s="57"/>
      <c r="S153" s="57"/>
      <c r="T153" s="57"/>
      <c r="U153" s="57">
        <v>15</v>
      </c>
      <c r="V153" s="57"/>
      <c r="W153" s="57"/>
    </row>
    <row r="154" spans="5:23" x14ac:dyDescent="0.25">
      <c r="E154" s="52"/>
      <c r="F154" s="59"/>
      <c r="G154" s="57" t="s">
        <v>244</v>
      </c>
      <c r="H154" s="57"/>
      <c r="I154" s="57"/>
      <c r="J154" s="57"/>
      <c r="K154" s="57"/>
      <c r="L154" s="57"/>
      <c r="M154" s="57"/>
      <c r="O154" s="57"/>
      <c r="P154" s="57"/>
      <c r="Q154" s="57"/>
      <c r="R154" s="57"/>
      <c r="S154" s="57"/>
      <c r="T154" s="57"/>
      <c r="U154" s="57"/>
      <c r="V154" s="57"/>
      <c r="W154" s="57"/>
    </row>
    <row r="155" spans="5:23" x14ac:dyDescent="0.25">
      <c r="E155" s="52"/>
      <c r="F155" s="59"/>
      <c r="G155" s="57"/>
      <c r="H155" s="57"/>
      <c r="I155" s="57"/>
      <c r="J155" s="57"/>
      <c r="K155" s="57"/>
      <c r="L155" s="57"/>
      <c r="M155" s="57"/>
      <c r="O155" s="57"/>
      <c r="P155" s="57"/>
      <c r="Q155" s="57"/>
      <c r="R155" s="57"/>
      <c r="S155" s="57"/>
      <c r="T155" s="57"/>
      <c r="U155" s="57"/>
      <c r="V155" s="57"/>
    </row>
    <row r="156" spans="5:23" x14ac:dyDescent="0.25">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x14ac:dyDescent="0.25">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x14ac:dyDescent="0.25">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sheetProtection sheet="1" objects="1" scenarios="1"/>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696"/>
  <sheetViews>
    <sheetView workbookViewId="0"/>
  </sheetViews>
  <sheetFormatPr defaultRowHeight="13.2" x14ac:dyDescent="0.25"/>
  <cols>
    <col min="1" max="1" width="77.21875" bestFit="1" customWidth="1"/>
    <col min="2" max="2" width="31.33203125" bestFit="1" customWidth="1"/>
    <col min="3" max="3" width="20.6640625" bestFit="1" customWidth="1"/>
    <col min="4" max="4" width="23.21875" bestFit="1" customWidth="1"/>
    <col min="5" max="5" width="30.6640625" bestFit="1" customWidth="1"/>
    <col min="6" max="6" width="16.5546875" bestFit="1" customWidth="1"/>
    <col min="7" max="7" width="13.44140625" bestFit="1" customWidth="1"/>
    <col min="8" max="8" width="21.109375" bestFit="1" customWidth="1"/>
    <col min="9" max="9" width="18" bestFit="1" customWidth="1"/>
    <col min="10" max="10" width="15.33203125" bestFit="1" customWidth="1"/>
    <col min="11" max="11" width="22" bestFit="1" customWidth="1"/>
  </cols>
  <sheetData>
    <row r="1" spans="1:11" x14ac:dyDescent="0.25">
      <c r="A1" t="s">
        <v>285</v>
      </c>
      <c r="B1" t="s">
        <v>286</v>
      </c>
      <c r="C1" t="s">
        <v>287</v>
      </c>
      <c r="D1" t="s">
        <v>288</v>
      </c>
      <c r="E1" t="s">
        <v>289</v>
      </c>
      <c r="F1" t="s">
        <v>290</v>
      </c>
      <c r="G1" t="s">
        <v>291</v>
      </c>
      <c r="H1" t="s">
        <v>292</v>
      </c>
      <c r="I1" t="s">
        <v>293</v>
      </c>
      <c r="J1" t="s">
        <v>294</v>
      </c>
      <c r="K1" t="s">
        <v>295</v>
      </c>
    </row>
    <row r="2" spans="1:11" x14ac:dyDescent="0.25">
      <c r="A2" t="s">
        <v>296</v>
      </c>
      <c r="B2" t="s">
        <v>72</v>
      </c>
      <c r="C2" t="s">
        <v>262</v>
      </c>
      <c r="D2" t="s">
        <v>92</v>
      </c>
      <c r="E2" t="s">
        <v>264</v>
      </c>
      <c r="F2">
        <v>56748</v>
      </c>
      <c r="G2">
        <v>1297829.6000000001</v>
      </c>
      <c r="H2">
        <v>15296</v>
      </c>
      <c r="I2">
        <v>0</v>
      </c>
      <c r="J2">
        <v>72044</v>
      </c>
      <c r="K2">
        <v>1297829.6000000001</v>
      </c>
    </row>
    <row r="3" spans="1:11" x14ac:dyDescent="0.25">
      <c r="A3" t="s">
        <v>297</v>
      </c>
      <c r="B3" t="s">
        <v>72</v>
      </c>
      <c r="C3" t="s">
        <v>262</v>
      </c>
      <c r="D3" t="s">
        <v>253</v>
      </c>
      <c r="E3" t="s">
        <v>93</v>
      </c>
      <c r="F3">
        <v>197</v>
      </c>
      <c r="G3">
        <v>4775.46</v>
      </c>
      <c r="H3">
        <v>199</v>
      </c>
      <c r="I3">
        <v>0</v>
      </c>
      <c r="J3">
        <v>396</v>
      </c>
      <c r="K3">
        <v>4775.46</v>
      </c>
    </row>
    <row r="4" spans="1:11" x14ac:dyDescent="0.25">
      <c r="A4" t="s">
        <v>298</v>
      </c>
      <c r="B4" t="s">
        <v>72</v>
      </c>
      <c r="C4" t="s">
        <v>262</v>
      </c>
      <c r="D4" t="s">
        <v>253</v>
      </c>
      <c r="E4" t="s">
        <v>94</v>
      </c>
      <c r="F4">
        <v>435</v>
      </c>
      <c r="G4">
        <v>10425.98</v>
      </c>
      <c r="H4">
        <v>244</v>
      </c>
      <c r="I4">
        <v>0</v>
      </c>
      <c r="J4">
        <v>679</v>
      </c>
      <c r="K4">
        <v>10425.98</v>
      </c>
    </row>
    <row r="5" spans="1:11" x14ac:dyDescent="0.25">
      <c r="A5" t="s">
        <v>299</v>
      </c>
      <c r="B5" t="s">
        <v>72</v>
      </c>
      <c r="C5" t="s">
        <v>262</v>
      </c>
      <c r="D5" t="s">
        <v>259</v>
      </c>
      <c r="E5" t="s">
        <v>95</v>
      </c>
      <c r="F5">
        <v>216</v>
      </c>
      <c r="G5">
        <v>4335</v>
      </c>
      <c r="H5">
        <v>13</v>
      </c>
      <c r="I5">
        <v>0</v>
      </c>
      <c r="J5">
        <v>229</v>
      </c>
      <c r="K5">
        <v>4335</v>
      </c>
    </row>
    <row r="6" spans="1:11" x14ac:dyDescent="0.25">
      <c r="A6" t="s">
        <v>300</v>
      </c>
      <c r="B6" t="s">
        <v>72</v>
      </c>
      <c r="C6" t="s">
        <v>262</v>
      </c>
      <c r="D6" t="s">
        <v>257</v>
      </c>
      <c r="E6" t="s">
        <v>96</v>
      </c>
      <c r="F6">
        <v>190</v>
      </c>
      <c r="G6">
        <v>3960.9</v>
      </c>
      <c r="H6">
        <v>57</v>
      </c>
      <c r="I6">
        <v>0</v>
      </c>
      <c r="J6">
        <v>247</v>
      </c>
      <c r="K6">
        <v>3960.9</v>
      </c>
    </row>
    <row r="7" spans="1:11" x14ac:dyDescent="0.25">
      <c r="A7" t="s">
        <v>301</v>
      </c>
      <c r="B7" t="s">
        <v>72</v>
      </c>
      <c r="C7" t="s">
        <v>262</v>
      </c>
      <c r="D7" t="s">
        <v>252</v>
      </c>
      <c r="E7" t="s">
        <v>97</v>
      </c>
      <c r="F7">
        <v>187</v>
      </c>
      <c r="G7">
        <v>4371</v>
      </c>
      <c r="H7">
        <v>33</v>
      </c>
      <c r="I7">
        <v>0</v>
      </c>
      <c r="J7">
        <v>220</v>
      </c>
      <c r="K7">
        <v>4371</v>
      </c>
    </row>
    <row r="8" spans="1:11" x14ac:dyDescent="0.25">
      <c r="A8" t="s">
        <v>302</v>
      </c>
      <c r="B8" t="s">
        <v>72</v>
      </c>
      <c r="C8" t="s">
        <v>262</v>
      </c>
      <c r="D8" t="s">
        <v>253</v>
      </c>
      <c r="E8" t="s">
        <v>98</v>
      </c>
      <c r="F8">
        <v>445</v>
      </c>
      <c r="G8">
        <v>6969.36</v>
      </c>
      <c r="H8">
        <v>158</v>
      </c>
      <c r="I8">
        <v>0</v>
      </c>
      <c r="J8">
        <v>603</v>
      </c>
      <c r="K8">
        <v>6969.36</v>
      </c>
    </row>
    <row r="9" spans="1:11" x14ac:dyDescent="0.25">
      <c r="A9" t="s">
        <v>303</v>
      </c>
      <c r="B9" t="s">
        <v>72</v>
      </c>
      <c r="C9" t="s">
        <v>262</v>
      </c>
      <c r="D9" t="s">
        <v>258</v>
      </c>
      <c r="E9" t="s">
        <v>99</v>
      </c>
      <c r="F9">
        <v>871</v>
      </c>
      <c r="G9">
        <v>25943.7</v>
      </c>
      <c r="H9">
        <v>215</v>
      </c>
      <c r="I9">
        <v>0</v>
      </c>
      <c r="J9">
        <v>1086</v>
      </c>
      <c r="K9">
        <v>25943.7</v>
      </c>
    </row>
    <row r="10" spans="1:11" x14ac:dyDescent="0.25">
      <c r="A10" t="s">
        <v>304</v>
      </c>
      <c r="B10" t="s">
        <v>72</v>
      </c>
      <c r="C10" t="s">
        <v>262</v>
      </c>
      <c r="D10" t="s">
        <v>255</v>
      </c>
      <c r="E10" t="s">
        <v>100</v>
      </c>
      <c r="F10">
        <v>142</v>
      </c>
      <c r="G10">
        <v>4257.26</v>
      </c>
      <c r="H10">
        <v>13</v>
      </c>
      <c r="I10">
        <v>0</v>
      </c>
      <c r="J10">
        <v>155</v>
      </c>
      <c r="K10">
        <v>4257.26</v>
      </c>
    </row>
    <row r="11" spans="1:11" x14ac:dyDescent="0.25">
      <c r="A11" t="s">
        <v>305</v>
      </c>
      <c r="B11" t="s">
        <v>72</v>
      </c>
      <c r="C11" t="s">
        <v>262</v>
      </c>
      <c r="D11" t="s">
        <v>255</v>
      </c>
      <c r="E11" t="s">
        <v>101</v>
      </c>
      <c r="F11">
        <v>100</v>
      </c>
      <c r="G11">
        <v>2666</v>
      </c>
      <c r="H11">
        <v>3</v>
      </c>
      <c r="I11">
        <v>0</v>
      </c>
      <c r="J11">
        <v>103</v>
      </c>
      <c r="K11">
        <v>2666</v>
      </c>
    </row>
    <row r="12" spans="1:11" x14ac:dyDescent="0.25">
      <c r="A12" t="s">
        <v>306</v>
      </c>
      <c r="B12" t="s">
        <v>72</v>
      </c>
      <c r="C12" t="s">
        <v>262</v>
      </c>
      <c r="D12" t="s">
        <v>255</v>
      </c>
      <c r="E12" t="s">
        <v>102</v>
      </c>
      <c r="F12">
        <v>236</v>
      </c>
      <c r="G12">
        <v>7175</v>
      </c>
      <c r="H12">
        <v>32</v>
      </c>
      <c r="I12">
        <v>0</v>
      </c>
      <c r="J12">
        <v>268</v>
      </c>
      <c r="K12">
        <v>7175</v>
      </c>
    </row>
    <row r="13" spans="1:11" x14ac:dyDescent="0.25">
      <c r="A13" t="s">
        <v>307</v>
      </c>
      <c r="B13" t="s">
        <v>72</v>
      </c>
      <c r="C13" t="s">
        <v>262</v>
      </c>
      <c r="D13" t="s">
        <v>257</v>
      </c>
      <c r="E13" t="s">
        <v>103</v>
      </c>
      <c r="F13">
        <v>352</v>
      </c>
      <c r="G13">
        <v>8053.72</v>
      </c>
      <c r="H13">
        <v>62</v>
      </c>
      <c r="I13">
        <v>0</v>
      </c>
      <c r="J13">
        <v>414</v>
      </c>
      <c r="K13">
        <v>8053.72</v>
      </c>
    </row>
    <row r="14" spans="1:11" x14ac:dyDescent="0.25">
      <c r="A14" t="s">
        <v>308</v>
      </c>
      <c r="B14" t="s">
        <v>72</v>
      </c>
      <c r="C14" t="s">
        <v>262</v>
      </c>
      <c r="D14" t="s">
        <v>256</v>
      </c>
      <c r="E14" t="s">
        <v>104</v>
      </c>
      <c r="F14">
        <v>231</v>
      </c>
      <c r="G14">
        <v>3963.36</v>
      </c>
      <c r="H14">
        <v>62</v>
      </c>
      <c r="I14">
        <v>0</v>
      </c>
      <c r="J14">
        <v>293</v>
      </c>
      <c r="K14">
        <v>3963.36</v>
      </c>
    </row>
    <row r="15" spans="1:11" x14ac:dyDescent="0.25">
      <c r="A15" t="s">
        <v>309</v>
      </c>
      <c r="B15" t="s">
        <v>72</v>
      </c>
      <c r="C15" t="s">
        <v>262</v>
      </c>
      <c r="D15" t="s">
        <v>259</v>
      </c>
      <c r="E15" t="s">
        <v>105</v>
      </c>
      <c r="F15">
        <v>520</v>
      </c>
      <c r="G15">
        <v>11378.6</v>
      </c>
      <c r="H15">
        <v>82</v>
      </c>
      <c r="I15">
        <v>0</v>
      </c>
      <c r="J15">
        <v>602</v>
      </c>
      <c r="K15">
        <v>11378.6</v>
      </c>
    </row>
    <row r="16" spans="1:11" x14ac:dyDescent="0.25">
      <c r="A16" t="s">
        <v>310</v>
      </c>
      <c r="B16" t="s">
        <v>72</v>
      </c>
      <c r="C16" t="s">
        <v>262</v>
      </c>
      <c r="D16" t="s">
        <v>253</v>
      </c>
      <c r="E16" t="s">
        <v>106</v>
      </c>
      <c r="F16">
        <v>264</v>
      </c>
      <c r="G16">
        <v>6075.21</v>
      </c>
      <c r="H16">
        <v>200</v>
      </c>
      <c r="I16">
        <v>0</v>
      </c>
      <c r="J16">
        <v>464</v>
      </c>
      <c r="K16">
        <v>6075.21</v>
      </c>
    </row>
    <row r="17" spans="1:11" x14ac:dyDescent="0.25">
      <c r="A17" t="s">
        <v>311</v>
      </c>
      <c r="B17" t="s">
        <v>72</v>
      </c>
      <c r="C17" t="s">
        <v>262</v>
      </c>
      <c r="D17" t="s">
        <v>256</v>
      </c>
      <c r="E17" t="s">
        <v>107</v>
      </c>
      <c r="F17">
        <v>232</v>
      </c>
      <c r="G17">
        <v>7158.8</v>
      </c>
      <c r="H17">
        <v>88</v>
      </c>
      <c r="I17">
        <v>0</v>
      </c>
      <c r="J17">
        <v>320</v>
      </c>
      <c r="K17">
        <v>7158.8</v>
      </c>
    </row>
    <row r="18" spans="1:11" x14ac:dyDescent="0.25">
      <c r="A18" t="s">
        <v>312</v>
      </c>
      <c r="B18" t="s">
        <v>72</v>
      </c>
      <c r="C18" t="s">
        <v>262</v>
      </c>
      <c r="D18" t="s">
        <v>257</v>
      </c>
      <c r="E18" t="s">
        <v>108</v>
      </c>
      <c r="F18">
        <v>507</v>
      </c>
      <c r="G18">
        <v>10601.42</v>
      </c>
      <c r="H18">
        <v>173</v>
      </c>
      <c r="I18">
        <v>0</v>
      </c>
      <c r="J18">
        <v>680</v>
      </c>
      <c r="K18">
        <v>10601.42</v>
      </c>
    </row>
    <row r="19" spans="1:11" x14ac:dyDescent="0.25">
      <c r="A19" t="s">
        <v>313</v>
      </c>
      <c r="B19" t="s">
        <v>72</v>
      </c>
      <c r="C19" t="s">
        <v>262</v>
      </c>
      <c r="D19" t="s">
        <v>253</v>
      </c>
      <c r="E19" t="s">
        <v>109</v>
      </c>
      <c r="F19">
        <v>647</v>
      </c>
      <c r="G19">
        <v>12086.78</v>
      </c>
      <c r="H19">
        <v>221</v>
      </c>
      <c r="I19">
        <v>0</v>
      </c>
      <c r="J19">
        <v>868</v>
      </c>
      <c r="K19">
        <v>12086.78</v>
      </c>
    </row>
    <row r="20" spans="1:11" x14ac:dyDescent="0.25">
      <c r="A20" t="s">
        <v>314</v>
      </c>
      <c r="B20" t="s">
        <v>72</v>
      </c>
      <c r="C20" t="s">
        <v>262</v>
      </c>
      <c r="D20" t="s">
        <v>256</v>
      </c>
      <c r="E20" t="s">
        <v>110</v>
      </c>
      <c r="F20">
        <v>791</v>
      </c>
      <c r="G20">
        <v>16184.98</v>
      </c>
      <c r="H20">
        <v>317</v>
      </c>
      <c r="I20">
        <v>0</v>
      </c>
      <c r="J20">
        <v>1108</v>
      </c>
      <c r="K20">
        <v>16184.98</v>
      </c>
    </row>
    <row r="21" spans="1:11" x14ac:dyDescent="0.25">
      <c r="A21" t="s">
        <v>315</v>
      </c>
      <c r="B21" t="s">
        <v>72</v>
      </c>
      <c r="C21" t="s">
        <v>262</v>
      </c>
      <c r="D21" t="s">
        <v>255</v>
      </c>
      <c r="E21" t="s">
        <v>111</v>
      </c>
      <c r="F21">
        <v>183</v>
      </c>
      <c r="G21">
        <v>5384.16</v>
      </c>
      <c r="H21">
        <v>29</v>
      </c>
      <c r="I21">
        <v>0</v>
      </c>
      <c r="J21">
        <v>212</v>
      </c>
      <c r="K21">
        <v>5384.16</v>
      </c>
    </row>
    <row r="22" spans="1:11" x14ac:dyDescent="0.25">
      <c r="A22" t="s">
        <v>316</v>
      </c>
      <c r="B22" t="s">
        <v>72</v>
      </c>
      <c r="C22" t="s">
        <v>262</v>
      </c>
      <c r="D22" t="s">
        <v>259</v>
      </c>
      <c r="E22" t="s">
        <v>112</v>
      </c>
      <c r="F22">
        <v>203</v>
      </c>
      <c r="G22">
        <v>5346.4</v>
      </c>
      <c r="H22">
        <v>30</v>
      </c>
      <c r="I22">
        <v>0</v>
      </c>
      <c r="J22">
        <v>233</v>
      </c>
      <c r="K22">
        <v>5346.4</v>
      </c>
    </row>
    <row r="23" spans="1:11" x14ac:dyDescent="0.25">
      <c r="A23" t="s">
        <v>317</v>
      </c>
      <c r="B23" t="s">
        <v>72</v>
      </c>
      <c r="C23" t="s">
        <v>262</v>
      </c>
      <c r="D23" t="s">
        <v>252</v>
      </c>
      <c r="E23" t="s">
        <v>113</v>
      </c>
      <c r="F23">
        <v>880</v>
      </c>
      <c r="G23">
        <v>18679.16</v>
      </c>
      <c r="H23">
        <v>188</v>
      </c>
      <c r="I23">
        <v>0</v>
      </c>
      <c r="J23">
        <v>1068</v>
      </c>
      <c r="K23">
        <v>18679.16</v>
      </c>
    </row>
    <row r="24" spans="1:11" x14ac:dyDescent="0.25">
      <c r="A24" t="s">
        <v>318</v>
      </c>
      <c r="B24" t="s">
        <v>72</v>
      </c>
      <c r="C24" t="s">
        <v>262</v>
      </c>
      <c r="D24" t="s">
        <v>253</v>
      </c>
      <c r="E24" t="s">
        <v>114</v>
      </c>
      <c r="F24">
        <v>220</v>
      </c>
      <c r="G24">
        <v>5158.82</v>
      </c>
      <c r="H24">
        <v>125</v>
      </c>
      <c r="I24">
        <v>0</v>
      </c>
      <c r="J24">
        <v>345</v>
      </c>
      <c r="K24">
        <v>5158.82</v>
      </c>
    </row>
    <row r="25" spans="1:11" x14ac:dyDescent="0.25">
      <c r="A25" t="s">
        <v>319</v>
      </c>
      <c r="B25" t="s">
        <v>72</v>
      </c>
      <c r="C25" t="s">
        <v>262</v>
      </c>
      <c r="D25" t="s">
        <v>252</v>
      </c>
      <c r="E25" t="s">
        <v>115</v>
      </c>
      <c r="F25">
        <v>411</v>
      </c>
      <c r="G25">
        <v>6515.8</v>
      </c>
      <c r="H25">
        <v>136</v>
      </c>
      <c r="I25">
        <v>0</v>
      </c>
      <c r="J25">
        <v>547</v>
      </c>
      <c r="K25">
        <v>6515.8</v>
      </c>
    </row>
    <row r="26" spans="1:11" x14ac:dyDescent="0.25">
      <c r="A26" t="s">
        <v>320</v>
      </c>
      <c r="B26" t="s">
        <v>72</v>
      </c>
      <c r="C26" t="s">
        <v>262</v>
      </c>
      <c r="D26" t="s">
        <v>255</v>
      </c>
      <c r="E26" t="s">
        <v>116</v>
      </c>
      <c r="F26">
        <v>336</v>
      </c>
      <c r="G26">
        <v>9972.76</v>
      </c>
      <c r="H26">
        <v>54</v>
      </c>
      <c r="I26">
        <v>0</v>
      </c>
      <c r="J26">
        <v>390</v>
      </c>
      <c r="K26">
        <v>9972.76</v>
      </c>
    </row>
    <row r="27" spans="1:11" x14ac:dyDescent="0.25">
      <c r="A27" t="s">
        <v>321</v>
      </c>
      <c r="B27" t="s">
        <v>72</v>
      </c>
      <c r="C27" t="s">
        <v>262</v>
      </c>
      <c r="D27" t="s">
        <v>255</v>
      </c>
      <c r="E27" t="s">
        <v>117</v>
      </c>
      <c r="F27">
        <v>317</v>
      </c>
      <c r="G27">
        <v>9074.2000000000007</v>
      </c>
      <c r="H27">
        <v>42</v>
      </c>
      <c r="I27">
        <v>0</v>
      </c>
      <c r="J27">
        <v>359</v>
      </c>
      <c r="K27">
        <v>9074.2000000000007</v>
      </c>
    </row>
    <row r="28" spans="1:11" x14ac:dyDescent="0.25">
      <c r="A28" t="s">
        <v>322</v>
      </c>
      <c r="B28" t="s">
        <v>72</v>
      </c>
      <c r="C28" t="s">
        <v>262</v>
      </c>
      <c r="D28" t="s">
        <v>253</v>
      </c>
      <c r="E28" t="s">
        <v>118</v>
      </c>
      <c r="F28">
        <v>7</v>
      </c>
      <c r="G28">
        <v>389.9</v>
      </c>
      <c r="H28">
        <v>4</v>
      </c>
      <c r="I28">
        <v>0</v>
      </c>
      <c r="J28">
        <v>11</v>
      </c>
      <c r="K28">
        <v>389.9</v>
      </c>
    </row>
    <row r="29" spans="1:11" x14ac:dyDescent="0.25">
      <c r="A29" t="s">
        <v>323</v>
      </c>
      <c r="B29" t="s">
        <v>72</v>
      </c>
      <c r="C29" t="s">
        <v>262</v>
      </c>
      <c r="D29" t="s">
        <v>257</v>
      </c>
      <c r="E29" t="s">
        <v>119</v>
      </c>
      <c r="F29">
        <v>454</v>
      </c>
      <c r="G29">
        <v>9446.26</v>
      </c>
      <c r="H29">
        <v>60</v>
      </c>
      <c r="I29">
        <v>0</v>
      </c>
      <c r="J29">
        <v>514</v>
      </c>
      <c r="K29">
        <v>9446.26</v>
      </c>
    </row>
    <row r="30" spans="1:11" x14ac:dyDescent="0.25">
      <c r="A30" t="s">
        <v>324</v>
      </c>
      <c r="B30" t="s">
        <v>72</v>
      </c>
      <c r="C30" t="s">
        <v>262</v>
      </c>
      <c r="D30" t="s">
        <v>258</v>
      </c>
      <c r="E30" t="s">
        <v>120</v>
      </c>
      <c r="F30">
        <v>327</v>
      </c>
      <c r="G30">
        <v>6503.9</v>
      </c>
      <c r="H30">
        <v>48</v>
      </c>
      <c r="I30">
        <v>0</v>
      </c>
      <c r="J30">
        <v>375</v>
      </c>
      <c r="K30">
        <v>6503.9</v>
      </c>
    </row>
    <row r="31" spans="1:11" x14ac:dyDescent="0.25">
      <c r="A31" t="s">
        <v>325</v>
      </c>
      <c r="B31" t="s">
        <v>72</v>
      </c>
      <c r="C31" t="s">
        <v>262</v>
      </c>
      <c r="D31" t="s">
        <v>253</v>
      </c>
      <c r="E31" t="s">
        <v>121</v>
      </c>
      <c r="F31">
        <v>519</v>
      </c>
      <c r="G31">
        <v>11030.64</v>
      </c>
      <c r="H31">
        <v>266</v>
      </c>
      <c r="I31">
        <v>0</v>
      </c>
      <c r="J31">
        <v>785</v>
      </c>
      <c r="K31">
        <v>11030.64</v>
      </c>
    </row>
    <row r="32" spans="1:11" x14ac:dyDescent="0.25">
      <c r="A32" t="s">
        <v>326</v>
      </c>
      <c r="B32" t="s">
        <v>72</v>
      </c>
      <c r="C32" t="s">
        <v>262</v>
      </c>
      <c r="D32" t="s">
        <v>255</v>
      </c>
      <c r="E32" t="s">
        <v>122</v>
      </c>
      <c r="F32">
        <v>299</v>
      </c>
      <c r="G32">
        <v>7396.7</v>
      </c>
      <c r="H32">
        <v>36</v>
      </c>
      <c r="I32">
        <v>0</v>
      </c>
      <c r="J32">
        <v>335</v>
      </c>
      <c r="K32">
        <v>7396.7</v>
      </c>
    </row>
    <row r="33" spans="1:11" x14ac:dyDescent="0.25">
      <c r="A33" t="s">
        <v>327</v>
      </c>
      <c r="B33" t="s">
        <v>72</v>
      </c>
      <c r="C33" t="s">
        <v>262</v>
      </c>
      <c r="D33" t="s">
        <v>254</v>
      </c>
      <c r="E33" t="s">
        <v>123</v>
      </c>
      <c r="F33">
        <v>103</v>
      </c>
      <c r="G33">
        <v>2112</v>
      </c>
      <c r="H33">
        <v>18</v>
      </c>
      <c r="I33">
        <v>0</v>
      </c>
      <c r="J33">
        <v>121</v>
      </c>
      <c r="K33">
        <v>2112</v>
      </c>
    </row>
    <row r="34" spans="1:11" x14ac:dyDescent="0.25">
      <c r="A34" t="s">
        <v>328</v>
      </c>
      <c r="B34" t="s">
        <v>72</v>
      </c>
      <c r="C34" t="s">
        <v>262</v>
      </c>
      <c r="D34" t="s">
        <v>251</v>
      </c>
      <c r="E34" t="s">
        <v>124</v>
      </c>
      <c r="F34">
        <v>204</v>
      </c>
      <c r="G34">
        <v>5378.9</v>
      </c>
      <c r="H34">
        <v>42</v>
      </c>
      <c r="I34">
        <v>0</v>
      </c>
      <c r="J34">
        <v>246</v>
      </c>
      <c r="K34">
        <v>5378.9</v>
      </c>
    </row>
    <row r="35" spans="1:11" x14ac:dyDescent="0.25">
      <c r="A35" t="s">
        <v>329</v>
      </c>
      <c r="B35" t="s">
        <v>72</v>
      </c>
      <c r="C35" t="s">
        <v>262</v>
      </c>
      <c r="D35" t="s">
        <v>251</v>
      </c>
      <c r="E35" t="s">
        <v>125</v>
      </c>
      <c r="F35">
        <v>720</v>
      </c>
      <c r="G35">
        <v>16987.7</v>
      </c>
      <c r="H35">
        <v>86</v>
      </c>
      <c r="I35">
        <v>0</v>
      </c>
      <c r="J35">
        <v>806</v>
      </c>
      <c r="K35">
        <v>16987.7</v>
      </c>
    </row>
    <row r="36" spans="1:11" x14ac:dyDescent="0.25">
      <c r="A36" t="s">
        <v>330</v>
      </c>
      <c r="B36" t="s">
        <v>72</v>
      </c>
      <c r="C36" t="s">
        <v>262</v>
      </c>
      <c r="D36" t="s">
        <v>257</v>
      </c>
      <c r="E36" t="s">
        <v>126</v>
      </c>
      <c r="F36">
        <v>729</v>
      </c>
      <c r="G36">
        <v>13614.54</v>
      </c>
      <c r="H36">
        <v>148</v>
      </c>
      <c r="I36">
        <v>0</v>
      </c>
      <c r="J36">
        <v>877</v>
      </c>
      <c r="K36">
        <v>13614.54</v>
      </c>
    </row>
    <row r="37" spans="1:11" x14ac:dyDescent="0.25">
      <c r="A37" t="s">
        <v>331</v>
      </c>
      <c r="B37" t="s">
        <v>72</v>
      </c>
      <c r="C37" t="s">
        <v>262</v>
      </c>
      <c r="D37" t="s">
        <v>259</v>
      </c>
      <c r="E37" t="s">
        <v>127</v>
      </c>
      <c r="F37">
        <v>323</v>
      </c>
      <c r="G37">
        <v>5406.8</v>
      </c>
      <c r="H37">
        <v>24</v>
      </c>
      <c r="I37">
        <v>0</v>
      </c>
      <c r="J37">
        <v>347</v>
      </c>
      <c r="K37">
        <v>5406.8</v>
      </c>
    </row>
    <row r="38" spans="1:11" x14ac:dyDescent="0.25">
      <c r="A38" t="s">
        <v>332</v>
      </c>
      <c r="B38" t="s">
        <v>72</v>
      </c>
      <c r="C38" t="s">
        <v>262</v>
      </c>
      <c r="D38" t="s">
        <v>257</v>
      </c>
      <c r="E38" t="s">
        <v>128</v>
      </c>
      <c r="F38">
        <v>293</v>
      </c>
      <c r="G38">
        <v>6319.8</v>
      </c>
      <c r="H38">
        <v>40</v>
      </c>
      <c r="I38">
        <v>0</v>
      </c>
      <c r="J38">
        <v>333</v>
      </c>
      <c r="K38">
        <v>6319.8</v>
      </c>
    </row>
    <row r="39" spans="1:11" x14ac:dyDescent="0.25">
      <c r="A39" t="s">
        <v>333</v>
      </c>
      <c r="B39" t="s">
        <v>72</v>
      </c>
      <c r="C39" t="s">
        <v>262</v>
      </c>
      <c r="D39" t="s">
        <v>258</v>
      </c>
      <c r="E39" t="s">
        <v>129</v>
      </c>
      <c r="F39">
        <v>211</v>
      </c>
      <c r="G39">
        <v>5006.8999999999996</v>
      </c>
      <c r="H39">
        <v>32</v>
      </c>
      <c r="I39">
        <v>0</v>
      </c>
      <c r="J39">
        <v>243</v>
      </c>
      <c r="K39">
        <v>5006.8999999999996</v>
      </c>
    </row>
    <row r="40" spans="1:11" x14ac:dyDescent="0.25">
      <c r="A40" t="s">
        <v>334</v>
      </c>
      <c r="B40" t="s">
        <v>72</v>
      </c>
      <c r="C40" t="s">
        <v>262</v>
      </c>
      <c r="D40" t="s">
        <v>254</v>
      </c>
      <c r="E40" t="s">
        <v>130</v>
      </c>
      <c r="F40">
        <v>386</v>
      </c>
      <c r="G40">
        <v>8148.26</v>
      </c>
      <c r="H40">
        <v>31</v>
      </c>
      <c r="I40">
        <v>0</v>
      </c>
      <c r="J40">
        <v>417</v>
      </c>
      <c r="K40">
        <v>8148.26</v>
      </c>
    </row>
    <row r="41" spans="1:11" x14ac:dyDescent="0.25">
      <c r="A41" t="s">
        <v>335</v>
      </c>
      <c r="B41" t="s">
        <v>72</v>
      </c>
      <c r="C41" t="s">
        <v>262</v>
      </c>
      <c r="D41" t="s">
        <v>253</v>
      </c>
      <c r="E41" t="s">
        <v>131</v>
      </c>
      <c r="F41">
        <v>360</v>
      </c>
      <c r="G41">
        <v>8544.56</v>
      </c>
      <c r="H41">
        <v>261</v>
      </c>
      <c r="I41">
        <v>0</v>
      </c>
      <c r="J41">
        <v>621</v>
      </c>
      <c r="K41">
        <v>8544.56</v>
      </c>
    </row>
    <row r="42" spans="1:11" x14ac:dyDescent="0.25">
      <c r="A42" t="s">
        <v>336</v>
      </c>
      <c r="B42" t="s">
        <v>72</v>
      </c>
      <c r="C42" t="s">
        <v>262</v>
      </c>
      <c r="D42" t="s">
        <v>251</v>
      </c>
      <c r="E42" t="s">
        <v>265</v>
      </c>
      <c r="F42">
        <v>4610</v>
      </c>
      <c r="G42">
        <v>110073.4</v>
      </c>
      <c r="H42">
        <v>645</v>
      </c>
      <c r="I42">
        <v>0</v>
      </c>
      <c r="J42">
        <v>5255</v>
      </c>
      <c r="K42">
        <v>110073.4</v>
      </c>
    </row>
    <row r="43" spans="1:11" x14ac:dyDescent="0.25">
      <c r="A43" t="s">
        <v>337</v>
      </c>
      <c r="B43" t="s">
        <v>72</v>
      </c>
      <c r="C43" t="s">
        <v>262</v>
      </c>
      <c r="D43" t="s">
        <v>252</v>
      </c>
      <c r="E43" t="s">
        <v>266</v>
      </c>
      <c r="F43">
        <v>6892</v>
      </c>
      <c r="G43">
        <v>149332.24</v>
      </c>
      <c r="H43">
        <v>1719</v>
      </c>
      <c r="I43">
        <v>0</v>
      </c>
      <c r="J43">
        <v>8611</v>
      </c>
      <c r="K43">
        <v>149332.24</v>
      </c>
    </row>
    <row r="44" spans="1:11" x14ac:dyDescent="0.25">
      <c r="A44" t="s">
        <v>338</v>
      </c>
      <c r="B44" t="s">
        <v>72</v>
      </c>
      <c r="C44" t="s">
        <v>262</v>
      </c>
      <c r="D44" t="s">
        <v>259</v>
      </c>
      <c r="E44" t="s">
        <v>132</v>
      </c>
      <c r="F44">
        <v>313</v>
      </c>
      <c r="G44">
        <v>6854.96</v>
      </c>
      <c r="H44">
        <v>35</v>
      </c>
      <c r="I44">
        <v>0</v>
      </c>
      <c r="J44">
        <v>348</v>
      </c>
      <c r="K44">
        <v>6854.96</v>
      </c>
    </row>
    <row r="45" spans="1:11" x14ac:dyDescent="0.25">
      <c r="A45" t="s">
        <v>339</v>
      </c>
      <c r="B45" t="s">
        <v>72</v>
      </c>
      <c r="C45" t="s">
        <v>262</v>
      </c>
      <c r="D45" t="s">
        <v>256</v>
      </c>
      <c r="E45" t="s">
        <v>133</v>
      </c>
      <c r="F45">
        <v>378</v>
      </c>
      <c r="G45">
        <v>8955.7999999999993</v>
      </c>
      <c r="H45">
        <v>96</v>
      </c>
      <c r="I45">
        <v>0</v>
      </c>
      <c r="J45">
        <v>474</v>
      </c>
      <c r="K45">
        <v>8955.7999999999993</v>
      </c>
    </row>
    <row r="46" spans="1:11" x14ac:dyDescent="0.25">
      <c r="A46" t="s">
        <v>340</v>
      </c>
      <c r="B46" t="s">
        <v>72</v>
      </c>
      <c r="C46" t="s">
        <v>262</v>
      </c>
      <c r="D46" t="s">
        <v>253</v>
      </c>
      <c r="E46" t="s">
        <v>134</v>
      </c>
      <c r="F46">
        <v>350</v>
      </c>
      <c r="G46">
        <v>7000.62</v>
      </c>
      <c r="H46">
        <v>321</v>
      </c>
      <c r="I46">
        <v>0</v>
      </c>
      <c r="J46">
        <v>671</v>
      </c>
      <c r="K46">
        <v>7000.62</v>
      </c>
    </row>
    <row r="47" spans="1:11" x14ac:dyDescent="0.25">
      <c r="A47" t="s">
        <v>341</v>
      </c>
      <c r="B47" t="s">
        <v>72</v>
      </c>
      <c r="C47" t="s">
        <v>262</v>
      </c>
      <c r="D47" t="s">
        <v>252</v>
      </c>
      <c r="E47" t="s">
        <v>135</v>
      </c>
      <c r="F47">
        <v>1517</v>
      </c>
      <c r="G47">
        <v>35699.480000000003</v>
      </c>
      <c r="H47">
        <v>387</v>
      </c>
      <c r="I47">
        <v>0</v>
      </c>
      <c r="J47">
        <v>1904</v>
      </c>
      <c r="K47">
        <v>35699.480000000003</v>
      </c>
    </row>
    <row r="48" spans="1:11" x14ac:dyDescent="0.25">
      <c r="A48" t="s">
        <v>342</v>
      </c>
      <c r="B48" t="s">
        <v>72</v>
      </c>
      <c r="C48" t="s">
        <v>262</v>
      </c>
      <c r="D48" t="s">
        <v>254</v>
      </c>
      <c r="E48" t="s">
        <v>136</v>
      </c>
      <c r="F48">
        <v>154</v>
      </c>
      <c r="G48">
        <v>3915.9</v>
      </c>
      <c r="H48">
        <v>23</v>
      </c>
      <c r="I48">
        <v>0</v>
      </c>
      <c r="J48">
        <v>177</v>
      </c>
      <c r="K48">
        <v>3915.9</v>
      </c>
    </row>
    <row r="49" spans="1:11" x14ac:dyDescent="0.25">
      <c r="A49" t="s">
        <v>343</v>
      </c>
      <c r="B49" t="s">
        <v>72</v>
      </c>
      <c r="C49" t="s">
        <v>262</v>
      </c>
      <c r="D49" t="s">
        <v>257</v>
      </c>
      <c r="E49" t="s">
        <v>137</v>
      </c>
      <c r="F49">
        <v>661</v>
      </c>
      <c r="G49">
        <v>15649.96</v>
      </c>
      <c r="H49">
        <v>117</v>
      </c>
      <c r="I49">
        <v>0</v>
      </c>
      <c r="J49">
        <v>778</v>
      </c>
      <c r="K49">
        <v>15649.96</v>
      </c>
    </row>
    <row r="50" spans="1:11" x14ac:dyDescent="0.25">
      <c r="A50" t="s">
        <v>344</v>
      </c>
      <c r="B50" t="s">
        <v>72</v>
      </c>
      <c r="C50" t="s">
        <v>262</v>
      </c>
      <c r="D50" t="s">
        <v>253</v>
      </c>
      <c r="E50" t="s">
        <v>138</v>
      </c>
      <c r="F50">
        <v>486</v>
      </c>
      <c r="G50">
        <v>8581.7999999999993</v>
      </c>
      <c r="H50">
        <v>226</v>
      </c>
      <c r="I50">
        <v>0</v>
      </c>
      <c r="J50">
        <v>712</v>
      </c>
      <c r="K50">
        <v>8581.7999999999993</v>
      </c>
    </row>
    <row r="51" spans="1:11" x14ac:dyDescent="0.25">
      <c r="A51" t="s">
        <v>345</v>
      </c>
      <c r="B51" t="s">
        <v>72</v>
      </c>
      <c r="C51" t="s">
        <v>262</v>
      </c>
      <c r="D51" t="s">
        <v>253</v>
      </c>
      <c r="E51" t="s">
        <v>139</v>
      </c>
      <c r="F51">
        <v>262</v>
      </c>
      <c r="G51">
        <v>6836.72</v>
      </c>
      <c r="H51">
        <v>190</v>
      </c>
      <c r="I51">
        <v>0</v>
      </c>
      <c r="J51">
        <v>452</v>
      </c>
      <c r="K51">
        <v>6836.72</v>
      </c>
    </row>
    <row r="52" spans="1:11" x14ac:dyDescent="0.25">
      <c r="A52" t="s">
        <v>346</v>
      </c>
      <c r="B52" t="s">
        <v>72</v>
      </c>
      <c r="C52" t="s">
        <v>262</v>
      </c>
      <c r="D52" t="s">
        <v>255</v>
      </c>
      <c r="E52" t="s">
        <v>140</v>
      </c>
      <c r="F52">
        <v>135</v>
      </c>
      <c r="G52">
        <v>3324.8</v>
      </c>
      <c r="H52">
        <v>8</v>
      </c>
      <c r="I52">
        <v>0</v>
      </c>
      <c r="J52">
        <v>143</v>
      </c>
      <c r="K52">
        <v>3324.8</v>
      </c>
    </row>
    <row r="53" spans="1:11" x14ac:dyDescent="0.25">
      <c r="A53" t="s">
        <v>347</v>
      </c>
      <c r="B53" t="s">
        <v>72</v>
      </c>
      <c r="C53" t="s">
        <v>262</v>
      </c>
      <c r="D53" t="s">
        <v>253</v>
      </c>
      <c r="E53" t="s">
        <v>141</v>
      </c>
      <c r="F53">
        <v>157</v>
      </c>
      <c r="G53">
        <v>4226.8</v>
      </c>
      <c r="H53">
        <v>128</v>
      </c>
      <c r="I53">
        <v>0</v>
      </c>
      <c r="J53">
        <v>285</v>
      </c>
      <c r="K53">
        <v>4226.8</v>
      </c>
    </row>
    <row r="54" spans="1:11" x14ac:dyDescent="0.25">
      <c r="A54" t="s">
        <v>348</v>
      </c>
      <c r="B54" t="s">
        <v>72</v>
      </c>
      <c r="C54" t="s">
        <v>262</v>
      </c>
      <c r="D54" t="s">
        <v>256</v>
      </c>
      <c r="E54" t="s">
        <v>142</v>
      </c>
      <c r="F54">
        <v>1809</v>
      </c>
      <c r="G54">
        <v>40016.480000000003</v>
      </c>
      <c r="H54">
        <v>499</v>
      </c>
      <c r="I54">
        <v>0</v>
      </c>
      <c r="J54">
        <v>2308</v>
      </c>
      <c r="K54">
        <v>40016.480000000003</v>
      </c>
    </row>
    <row r="55" spans="1:11" x14ac:dyDescent="0.25">
      <c r="A55" t="s">
        <v>349</v>
      </c>
      <c r="B55" t="s">
        <v>72</v>
      </c>
      <c r="C55" t="s">
        <v>262</v>
      </c>
      <c r="D55" t="s">
        <v>253</v>
      </c>
      <c r="E55" t="s">
        <v>143</v>
      </c>
      <c r="F55">
        <v>243</v>
      </c>
      <c r="G55">
        <v>5417.72</v>
      </c>
      <c r="H55">
        <v>284</v>
      </c>
      <c r="I55">
        <v>0</v>
      </c>
      <c r="J55">
        <v>527</v>
      </c>
      <c r="K55">
        <v>5417.72</v>
      </c>
    </row>
    <row r="56" spans="1:11" x14ac:dyDescent="0.25">
      <c r="A56" t="s">
        <v>350</v>
      </c>
      <c r="B56" t="s">
        <v>72</v>
      </c>
      <c r="C56" t="s">
        <v>262</v>
      </c>
      <c r="D56" t="s">
        <v>253</v>
      </c>
      <c r="E56" t="s">
        <v>144</v>
      </c>
      <c r="F56">
        <v>256</v>
      </c>
      <c r="G56">
        <v>6623.5</v>
      </c>
      <c r="H56">
        <v>96</v>
      </c>
      <c r="I56">
        <v>0</v>
      </c>
      <c r="J56">
        <v>352</v>
      </c>
      <c r="K56">
        <v>6623.5</v>
      </c>
    </row>
    <row r="57" spans="1:11" x14ac:dyDescent="0.25">
      <c r="A57" t="s">
        <v>351</v>
      </c>
      <c r="B57" t="s">
        <v>72</v>
      </c>
      <c r="C57" t="s">
        <v>262</v>
      </c>
      <c r="D57" t="s">
        <v>254</v>
      </c>
      <c r="E57" t="s">
        <v>145</v>
      </c>
      <c r="F57">
        <v>68</v>
      </c>
      <c r="G57">
        <v>1305</v>
      </c>
      <c r="H57">
        <v>4</v>
      </c>
      <c r="I57">
        <v>0</v>
      </c>
      <c r="J57">
        <v>72</v>
      </c>
      <c r="K57">
        <v>1305</v>
      </c>
    </row>
    <row r="58" spans="1:11" x14ac:dyDescent="0.25">
      <c r="A58" t="s">
        <v>352</v>
      </c>
      <c r="B58" t="s">
        <v>72</v>
      </c>
      <c r="C58" t="s">
        <v>262</v>
      </c>
      <c r="D58" t="s">
        <v>253</v>
      </c>
      <c r="E58" t="s">
        <v>146</v>
      </c>
      <c r="F58">
        <v>327</v>
      </c>
      <c r="G58">
        <v>7147.7</v>
      </c>
      <c r="H58">
        <v>115</v>
      </c>
      <c r="I58">
        <v>0</v>
      </c>
      <c r="J58">
        <v>442</v>
      </c>
      <c r="K58">
        <v>7147.7</v>
      </c>
    </row>
    <row r="59" spans="1:11" x14ac:dyDescent="0.25">
      <c r="A59" t="s">
        <v>353</v>
      </c>
      <c r="B59" t="s">
        <v>72</v>
      </c>
      <c r="C59" t="s">
        <v>262</v>
      </c>
      <c r="D59" t="s">
        <v>258</v>
      </c>
      <c r="E59" t="s">
        <v>147</v>
      </c>
      <c r="F59">
        <v>142</v>
      </c>
      <c r="G59">
        <v>3619.8</v>
      </c>
      <c r="H59">
        <v>10</v>
      </c>
      <c r="I59">
        <v>0</v>
      </c>
      <c r="J59">
        <v>152</v>
      </c>
      <c r="K59">
        <v>3619.8</v>
      </c>
    </row>
    <row r="60" spans="1:11" x14ac:dyDescent="0.25">
      <c r="A60" t="s">
        <v>354</v>
      </c>
      <c r="B60" t="s">
        <v>72</v>
      </c>
      <c r="C60" t="s">
        <v>262</v>
      </c>
      <c r="D60" t="s">
        <v>252</v>
      </c>
      <c r="E60" t="s">
        <v>148</v>
      </c>
      <c r="F60">
        <v>1798</v>
      </c>
      <c r="G60">
        <v>37367.480000000003</v>
      </c>
      <c r="H60">
        <v>628</v>
      </c>
      <c r="I60">
        <v>0</v>
      </c>
      <c r="J60">
        <v>2426</v>
      </c>
      <c r="K60">
        <v>37367.480000000003</v>
      </c>
    </row>
    <row r="61" spans="1:11" x14ac:dyDescent="0.25">
      <c r="A61" t="s">
        <v>355</v>
      </c>
      <c r="B61" t="s">
        <v>72</v>
      </c>
      <c r="C61" t="s">
        <v>262</v>
      </c>
      <c r="D61" t="s">
        <v>253</v>
      </c>
      <c r="E61" t="s">
        <v>149</v>
      </c>
      <c r="F61">
        <v>372</v>
      </c>
      <c r="G61">
        <v>7683.9</v>
      </c>
      <c r="H61">
        <v>90</v>
      </c>
      <c r="I61">
        <v>0</v>
      </c>
      <c r="J61">
        <v>462</v>
      </c>
      <c r="K61">
        <v>7683.9</v>
      </c>
    </row>
    <row r="62" spans="1:11" x14ac:dyDescent="0.25">
      <c r="A62" t="s">
        <v>356</v>
      </c>
      <c r="B62" t="s">
        <v>72</v>
      </c>
      <c r="C62" t="s">
        <v>262</v>
      </c>
      <c r="D62" t="s">
        <v>253</v>
      </c>
      <c r="E62" t="s">
        <v>150</v>
      </c>
      <c r="F62">
        <v>286</v>
      </c>
      <c r="G62">
        <v>6315.06</v>
      </c>
      <c r="H62">
        <v>194</v>
      </c>
      <c r="I62">
        <v>0</v>
      </c>
      <c r="J62">
        <v>480</v>
      </c>
      <c r="K62">
        <v>6315.06</v>
      </c>
    </row>
    <row r="63" spans="1:11" x14ac:dyDescent="0.25">
      <c r="A63" t="s">
        <v>357</v>
      </c>
      <c r="B63" t="s">
        <v>72</v>
      </c>
      <c r="C63" t="s">
        <v>262</v>
      </c>
      <c r="D63" t="s">
        <v>256</v>
      </c>
      <c r="E63" t="s">
        <v>151</v>
      </c>
      <c r="F63">
        <v>85</v>
      </c>
      <c r="G63">
        <v>2410.46</v>
      </c>
      <c r="H63">
        <v>15</v>
      </c>
      <c r="I63">
        <v>0</v>
      </c>
      <c r="J63">
        <v>100</v>
      </c>
      <c r="K63">
        <v>2410.46</v>
      </c>
    </row>
    <row r="64" spans="1:11" x14ac:dyDescent="0.25">
      <c r="A64" t="s">
        <v>358</v>
      </c>
      <c r="B64" t="s">
        <v>72</v>
      </c>
      <c r="C64" t="s">
        <v>262</v>
      </c>
      <c r="D64" t="s">
        <v>257</v>
      </c>
      <c r="E64" t="s">
        <v>152</v>
      </c>
      <c r="F64">
        <v>4</v>
      </c>
      <c r="G64">
        <v>47</v>
      </c>
      <c r="H64">
        <v>0</v>
      </c>
      <c r="I64">
        <v>0</v>
      </c>
      <c r="J64">
        <v>4</v>
      </c>
      <c r="K64">
        <v>47</v>
      </c>
    </row>
    <row r="65" spans="1:11" x14ac:dyDescent="0.25">
      <c r="A65" t="s">
        <v>359</v>
      </c>
      <c r="B65" t="s">
        <v>72</v>
      </c>
      <c r="C65" t="s">
        <v>262</v>
      </c>
      <c r="D65" t="s">
        <v>253</v>
      </c>
      <c r="E65" t="s">
        <v>153</v>
      </c>
      <c r="F65">
        <v>245</v>
      </c>
      <c r="G65">
        <v>5316.7</v>
      </c>
      <c r="H65">
        <v>178</v>
      </c>
      <c r="I65">
        <v>0</v>
      </c>
      <c r="J65">
        <v>423</v>
      </c>
      <c r="K65">
        <v>5316.7</v>
      </c>
    </row>
    <row r="66" spans="1:11" x14ac:dyDescent="0.25">
      <c r="A66" t="s">
        <v>360</v>
      </c>
      <c r="B66" t="s">
        <v>72</v>
      </c>
      <c r="C66" t="s">
        <v>262</v>
      </c>
      <c r="D66" t="s">
        <v>253</v>
      </c>
      <c r="E66" t="s">
        <v>154</v>
      </c>
      <c r="F66">
        <v>105</v>
      </c>
      <c r="G66">
        <v>3234.16</v>
      </c>
      <c r="H66">
        <v>63</v>
      </c>
      <c r="I66">
        <v>0</v>
      </c>
      <c r="J66">
        <v>168</v>
      </c>
      <c r="K66">
        <v>3234.16</v>
      </c>
    </row>
    <row r="67" spans="1:11" x14ac:dyDescent="0.25">
      <c r="A67" t="s">
        <v>361</v>
      </c>
      <c r="B67" t="s">
        <v>72</v>
      </c>
      <c r="C67" t="s">
        <v>262</v>
      </c>
      <c r="D67" t="s">
        <v>256</v>
      </c>
      <c r="E67" t="s">
        <v>155</v>
      </c>
      <c r="F67">
        <v>1650</v>
      </c>
      <c r="G67">
        <v>35127.72</v>
      </c>
      <c r="H67">
        <v>433</v>
      </c>
      <c r="I67">
        <v>0</v>
      </c>
      <c r="J67">
        <v>2083</v>
      </c>
      <c r="K67">
        <v>35127.72</v>
      </c>
    </row>
    <row r="68" spans="1:11" x14ac:dyDescent="0.25">
      <c r="A68" t="s">
        <v>362</v>
      </c>
      <c r="B68" t="s">
        <v>72</v>
      </c>
      <c r="C68" t="s">
        <v>262</v>
      </c>
      <c r="D68" t="s">
        <v>259</v>
      </c>
      <c r="E68" t="s">
        <v>156</v>
      </c>
      <c r="F68">
        <v>139</v>
      </c>
      <c r="G68">
        <v>3899.7</v>
      </c>
      <c r="H68">
        <v>11</v>
      </c>
      <c r="I68">
        <v>0</v>
      </c>
      <c r="J68">
        <v>150</v>
      </c>
      <c r="K68">
        <v>3899.7</v>
      </c>
    </row>
    <row r="69" spans="1:11" x14ac:dyDescent="0.25">
      <c r="A69" t="s">
        <v>363</v>
      </c>
      <c r="B69" t="s">
        <v>72</v>
      </c>
      <c r="C69" t="s">
        <v>262</v>
      </c>
      <c r="D69" t="s">
        <v>253</v>
      </c>
      <c r="E69" t="s">
        <v>157</v>
      </c>
      <c r="F69">
        <v>228</v>
      </c>
      <c r="G69">
        <v>4547.26</v>
      </c>
      <c r="H69">
        <v>132</v>
      </c>
      <c r="I69">
        <v>0</v>
      </c>
      <c r="J69">
        <v>360</v>
      </c>
      <c r="K69">
        <v>4547.26</v>
      </c>
    </row>
    <row r="70" spans="1:11" x14ac:dyDescent="0.25">
      <c r="A70" t="s">
        <v>364</v>
      </c>
      <c r="B70" t="s">
        <v>72</v>
      </c>
      <c r="C70" t="s">
        <v>262</v>
      </c>
      <c r="D70" t="s">
        <v>259</v>
      </c>
      <c r="E70" t="s">
        <v>158</v>
      </c>
      <c r="F70">
        <v>449</v>
      </c>
      <c r="G70">
        <v>10873.7</v>
      </c>
      <c r="H70">
        <v>52</v>
      </c>
      <c r="I70">
        <v>0</v>
      </c>
      <c r="J70">
        <v>501</v>
      </c>
      <c r="K70">
        <v>10873.7</v>
      </c>
    </row>
    <row r="71" spans="1:11" x14ac:dyDescent="0.25">
      <c r="A71" t="s">
        <v>365</v>
      </c>
      <c r="B71" t="s">
        <v>72</v>
      </c>
      <c r="C71" t="s">
        <v>262</v>
      </c>
      <c r="D71" t="s">
        <v>255</v>
      </c>
      <c r="E71" t="s">
        <v>159</v>
      </c>
      <c r="F71">
        <v>118</v>
      </c>
      <c r="G71">
        <v>3083.9</v>
      </c>
      <c r="H71">
        <v>10</v>
      </c>
      <c r="I71">
        <v>0</v>
      </c>
      <c r="J71">
        <v>128</v>
      </c>
      <c r="K71">
        <v>3083.9</v>
      </c>
    </row>
    <row r="72" spans="1:11" x14ac:dyDescent="0.25">
      <c r="A72" t="s">
        <v>366</v>
      </c>
      <c r="B72" t="s">
        <v>72</v>
      </c>
      <c r="C72" t="s">
        <v>262</v>
      </c>
      <c r="D72" t="s">
        <v>253</v>
      </c>
      <c r="E72" t="s">
        <v>160</v>
      </c>
      <c r="F72">
        <v>365</v>
      </c>
      <c r="G72">
        <v>8552.36</v>
      </c>
      <c r="H72">
        <v>252</v>
      </c>
      <c r="I72">
        <v>0</v>
      </c>
      <c r="J72">
        <v>617</v>
      </c>
      <c r="K72">
        <v>8552.36</v>
      </c>
    </row>
    <row r="73" spans="1:11" x14ac:dyDescent="0.25">
      <c r="A73" t="s">
        <v>367</v>
      </c>
      <c r="B73" t="s">
        <v>72</v>
      </c>
      <c r="C73" t="s">
        <v>262</v>
      </c>
      <c r="D73" t="s">
        <v>255</v>
      </c>
      <c r="E73" t="s">
        <v>161</v>
      </c>
      <c r="F73">
        <v>1174</v>
      </c>
      <c r="G73">
        <v>31807.599999999999</v>
      </c>
      <c r="H73">
        <v>93</v>
      </c>
      <c r="I73">
        <v>0</v>
      </c>
      <c r="J73">
        <v>1267</v>
      </c>
      <c r="K73">
        <v>31807.599999999999</v>
      </c>
    </row>
    <row r="74" spans="1:11" x14ac:dyDescent="0.25">
      <c r="A74" t="s">
        <v>368</v>
      </c>
      <c r="B74" t="s">
        <v>72</v>
      </c>
      <c r="C74" t="s">
        <v>262</v>
      </c>
      <c r="D74" t="s">
        <v>259</v>
      </c>
      <c r="E74" t="s">
        <v>162</v>
      </c>
      <c r="F74">
        <v>936</v>
      </c>
      <c r="G74">
        <v>19691.5</v>
      </c>
      <c r="H74">
        <v>114</v>
      </c>
      <c r="I74">
        <v>0</v>
      </c>
      <c r="J74">
        <v>1050</v>
      </c>
      <c r="K74">
        <v>19691.5</v>
      </c>
    </row>
    <row r="75" spans="1:11" x14ac:dyDescent="0.25">
      <c r="A75" t="s">
        <v>369</v>
      </c>
      <c r="B75" t="s">
        <v>72</v>
      </c>
      <c r="C75" t="s">
        <v>262</v>
      </c>
      <c r="D75" t="s">
        <v>251</v>
      </c>
      <c r="E75" t="s">
        <v>163</v>
      </c>
      <c r="F75">
        <v>196</v>
      </c>
      <c r="G75">
        <v>6152.7</v>
      </c>
      <c r="H75">
        <v>92</v>
      </c>
      <c r="I75">
        <v>0</v>
      </c>
      <c r="J75">
        <v>288</v>
      </c>
      <c r="K75">
        <v>6152.7</v>
      </c>
    </row>
    <row r="76" spans="1:11" x14ac:dyDescent="0.25">
      <c r="A76" t="s">
        <v>370</v>
      </c>
      <c r="B76" t="s">
        <v>72</v>
      </c>
      <c r="C76" t="s">
        <v>262</v>
      </c>
      <c r="D76" t="s">
        <v>251</v>
      </c>
      <c r="E76" t="s">
        <v>164</v>
      </c>
      <c r="F76">
        <v>820</v>
      </c>
      <c r="G76">
        <v>18900.86</v>
      </c>
      <c r="H76">
        <v>87</v>
      </c>
      <c r="I76">
        <v>0</v>
      </c>
      <c r="J76">
        <v>907</v>
      </c>
      <c r="K76">
        <v>18900.86</v>
      </c>
    </row>
    <row r="77" spans="1:11" x14ac:dyDescent="0.25">
      <c r="A77" t="s">
        <v>371</v>
      </c>
      <c r="B77" t="s">
        <v>72</v>
      </c>
      <c r="C77" t="s">
        <v>262</v>
      </c>
      <c r="D77" t="s">
        <v>253</v>
      </c>
      <c r="E77" t="s">
        <v>165</v>
      </c>
      <c r="F77">
        <v>473</v>
      </c>
      <c r="G77">
        <v>9359.2800000000007</v>
      </c>
      <c r="H77">
        <v>261</v>
      </c>
      <c r="I77">
        <v>0</v>
      </c>
      <c r="J77">
        <v>734</v>
      </c>
      <c r="K77">
        <v>9359.2800000000007</v>
      </c>
    </row>
    <row r="78" spans="1:11" x14ac:dyDescent="0.25">
      <c r="A78" t="s">
        <v>372</v>
      </c>
      <c r="B78" t="s">
        <v>72</v>
      </c>
      <c r="C78" t="s">
        <v>262</v>
      </c>
      <c r="D78" t="s">
        <v>251</v>
      </c>
      <c r="E78" t="s">
        <v>166</v>
      </c>
      <c r="F78">
        <v>692</v>
      </c>
      <c r="G78">
        <v>17891.599999999999</v>
      </c>
      <c r="H78">
        <v>66</v>
      </c>
      <c r="I78">
        <v>0</v>
      </c>
      <c r="J78">
        <v>758</v>
      </c>
      <c r="K78">
        <v>17891.599999999999</v>
      </c>
    </row>
    <row r="79" spans="1:11" x14ac:dyDescent="0.25">
      <c r="A79" t="s">
        <v>373</v>
      </c>
      <c r="B79" t="s">
        <v>72</v>
      </c>
      <c r="C79" t="s">
        <v>262</v>
      </c>
      <c r="D79" t="s">
        <v>255</v>
      </c>
      <c r="E79" t="s">
        <v>167</v>
      </c>
      <c r="F79">
        <v>327</v>
      </c>
      <c r="G79">
        <v>9516.16</v>
      </c>
      <c r="H79">
        <v>37</v>
      </c>
      <c r="I79">
        <v>0</v>
      </c>
      <c r="J79">
        <v>364</v>
      </c>
      <c r="K79">
        <v>9516.16</v>
      </c>
    </row>
    <row r="80" spans="1:11" x14ac:dyDescent="0.25">
      <c r="A80" t="s">
        <v>374</v>
      </c>
      <c r="B80" t="s">
        <v>72</v>
      </c>
      <c r="C80" t="s">
        <v>262</v>
      </c>
      <c r="D80" t="s">
        <v>253</v>
      </c>
      <c r="E80" t="s">
        <v>267</v>
      </c>
      <c r="F80">
        <v>10135</v>
      </c>
      <c r="G80">
        <v>224620</v>
      </c>
      <c r="H80">
        <v>5947</v>
      </c>
      <c r="I80">
        <v>0</v>
      </c>
      <c r="J80">
        <v>16082</v>
      </c>
      <c r="K80">
        <v>224620</v>
      </c>
    </row>
    <row r="81" spans="1:11" x14ac:dyDescent="0.25">
      <c r="A81" t="s">
        <v>375</v>
      </c>
      <c r="B81" t="s">
        <v>72</v>
      </c>
      <c r="C81" t="s">
        <v>262</v>
      </c>
      <c r="D81" t="s">
        <v>252</v>
      </c>
      <c r="E81" t="s">
        <v>168</v>
      </c>
      <c r="F81">
        <v>199</v>
      </c>
      <c r="G81">
        <v>4861.3599999999997</v>
      </c>
      <c r="H81">
        <v>52</v>
      </c>
      <c r="I81">
        <v>0</v>
      </c>
      <c r="J81">
        <v>251</v>
      </c>
      <c r="K81">
        <v>4861.3599999999997</v>
      </c>
    </row>
    <row r="82" spans="1:11" x14ac:dyDescent="0.25">
      <c r="A82" t="s">
        <v>376</v>
      </c>
      <c r="B82" t="s">
        <v>72</v>
      </c>
      <c r="C82" t="s">
        <v>262</v>
      </c>
      <c r="D82" t="s">
        <v>255</v>
      </c>
      <c r="E82" t="s">
        <v>169</v>
      </c>
      <c r="F82">
        <v>508</v>
      </c>
      <c r="G82">
        <v>11570.46</v>
      </c>
      <c r="H82">
        <v>144</v>
      </c>
      <c r="I82">
        <v>0</v>
      </c>
      <c r="J82">
        <v>652</v>
      </c>
      <c r="K82">
        <v>11570.46</v>
      </c>
    </row>
    <row r="83" spans="1:11" x14ac:dyDescent="0.25">
      <c r="A83" t="s">
        <v>377</v>
      </c>
      <c r="B83" t="s">
        <v>72</v>
      </c>
      <c r="C83" t="s">
        <v>262</v>
      </c>
      <c r="D83" t="s">
        <v>256</v>
      </c>
      <c r="E83" t="s">
        <v>170</v>
      </c>
      <c r="F83">
        <v>272</v>
      </c>
      <c r="G83">
        <v>5656.46</v>
      </c>
      <c r="H83">
        <v>60</v>
      </c>
      <c r="I83">
        <v>0</v>
      </c>
      <c r="J83">
        <v>332</v>
      </c>
      <c r="K83">
        <v>5656.46</v>
      </c>
    </row>
    <row r="84" spans="1:11" x14ac:dyDescent="0.25">
      <c r="A84" t="s">
        <v>378</v>
      </c>
      <c r="B84" t="s">
        <v>72</v>
      </c>
      <c r="C84" t="s">
        <v>262</v>
      </c>
      <c r="D84" t="s">
        <v>253</v>
      </c>
      <c r="E84" t="s">
        <v>171</v>
      </c>
      <c r="F84">
        <v>330</v>
      </c>
      <c r="G84">
        <v>6243.8</v>
      </c>
      <c r="H84">
        <v>201</v>
      </c>
      <c r="I84">
        <v>0</v>
      </c>
      <c r="J84">
        <v>531</v>
      </c>
      <c r="K84">
        <v>6243.8</v>
      </c>
    </row>
    <row r="85" spans="1:11" x14ac:dyDescent="0.25">
      <c r="A85" t="s">
        <v>379</v>
      </c>
      <c r="B85" t="s">
        <v>72</v>
      </c>
      <c r="C85" t="s">
        <v>262</v>
      </c>
      <c r="D85" t="s">
        <v>254</v>
      </c>
      <c r="E85" t="s">
        <v>172</v>
      </c>
      <c r="F85">
        <v>111</v>
      </c>
      <c r="G85">
        <v>2850.46</v>
      </c>
      <c r="H85">
        <v>15</v>
      </c>
      <c r="I85">
        <v>0</v>
      </c>
      <c r="J85">
        <v>126</v>
      </c>
      <c r="K85">
        <v>2850.46</v>
      </c>
    </row>
    <row r="86" spans="1:11" x14ac:dyDescent="0.25">
      <c r="A86" t="s">
        <v>380</v>
      </c>
      <c r="B86" t="s">
        <v>72</v>
      </c>
      <c r="C86" t="s">
        <v>262</v>
      </c>
      <c r="D86" t="s">
        <v>256</v>
      </c>
      <c r="E86" t="s">
        <v>173</v>
      </c>
      <c r="F86">
        <v>336</v>
      </c>
      <c r="G86">
        <v>8134.6</v>
      </c>
      <c r="H86">
        <v>82</v>
      </c>
      <c r="I86">
        <v>0</v>
      </c>
      <c r="J86">
        <v>418</v>
      </c>
      <c r="K86">
        <v>8134.6</v>
      </c>
    </row>
    <row r="87" spans="1:11" x14ac:dyDescent="0.25">
      <c r="A87" t="s">
        <v>381</v>
      </c>
      <c r="B87" t="s">
        <v>72</v>
      </c>
      <c r="C87" t="s">
        <v>262</v>
      </c>
      <c r="D87" t="s">
        <v>254</v>
      </c>
      <c r="E87" t="s">
        <v>174</v>
      </c>
      <c r="F87">
        <v>239</v>
      </c>
      <c r="G87">
        <v>5853.9</v>
      </c>
      <c r="H87">
        <v>40</v>
      </c>
      <c r="I87">
        <v>0</v>
      </c>
      <c r="J87">
        <v>279</v>
      </c>
      <c r="K87">
        <v>5853.9</v>
      </c>
    </row>
    <row r="88" spans="1:11" x14ac:dyDescent="0.25">
      <c r="A88" t="s">
        <v>382</v>
      </c>
      <c r="B88" t="s">
        <v>72</v>
      </c>
      <c r="C88" t="s">
        <v>262</v>
      </c>
      <c r="D88" t="s">
        <v>253</v>
      </c>
      <c r="E88" t="s">
        <v>175</v>
      </c>
      <c r="F88">
        <v>252</v>
      </c>
      <c r="G88">
        <v>6022.9</v>
      </c>
      <c r="H88">
        <v>210</v>
      </c>
      <c r="I88">
        <v>0</v>
      </c>
      <c r="J88">
        <v>462</v>
      </c>
      <c r="K88">
        <v>6022.9</v>
      </c>
    </row>
    <row r="89" spans="1:11" x14ac:dyDescent="0.25">
      <c r="A89" t="s">
        <v>383</v>
      </c>
      <c r="B89" t="s">
        <v>72</v>
      </c>
      <c r="C89" t="s">
        <v>262</v>
      </c>
      <c r="D89" t="s">
        <v>252</v>
      </c>
      <c r="E89" t="s">
        <v>176</v>
      </c>
      <c r="F89">
        <v>678</v>
      </c>
      <c r="G89">
        <v>14981.16</v>
      </c>
      <c r="H89">
        <v>85</v>
      </c>
      <c r="I89">
        <v>0</v>
      </c>
      <c r="J89">
        <v>763</v>
      </c>
      <c r="K89">
        <v>14981.16</v>
      </c>
    </row>
    <row r="90" spans="1:11" x14ac:dyDescent="0.25">
      <c r="A90" t="s">
        <v>384</v>
      </c>
      <c r="B90" t="s">
        <v>72</v>
      </c>
      <c r="C90" t="s">
        <v>262</v>
      </c>
      <c r="D90" t="s">
        <v>259</v>
      </c>
      <c r="E90" t="s">
        <v>177</v>
      </c>
      <c r="F90">
        <v>103</v>
      </c>
      <c r="G90">
        <v>2528.8000000000002</v>
      </c>
      <c r="H90">
        <v>6</v>
      </c>
      <c r="I90">
        <v>0</v>
      </c>
      <c r="J90">
        <v>109</v>
      </c>
      <c r="K90">
        <v>2528.8000000000002</v>
      </c>
    </row>
    <row r="91" spans="1:11" x14ac:dyDescent="0.25">
      <c r="A91" t="s">
        <v>385</v>
      </c>
      <c r="B91" t="s">
        <v>72</v>
      </c>
      <c r="C91" t="s">
        <v>262</v>
      </c>
      <c r="D91" t="s">
        <v>254</v>
      </c>
      <c r="E91" t="s">
        <v>268</v>
      </c>
      <c r="F91">
        <v>2104</v>
      </c>
      <c r="G91">
        <v>45524.38</v>
      </c>
      <c r="H91">
        <v>247</v>
      </c>
      <c r="I91">
        <v>0</v>
      </c>
      <c r="J91">
        <v>2351</v>
      </c>
      <c r="K91">
        <v>45524.38</v>
      </c>
    </row>
    <row r="92" spans="1:11" x14ac:dyDescent="0.25">
      <c r="A92" t="s">
        <v>386</v>
      </c>
      <c r="B92" t="s">
        <v>72</v>
      </c>
      <c r="C92" t="s">
        <v>262</v>
      </c>
      <c r="D92" t="s">
        <v>259</v>
      </c>
      <c r="E92" t="s">
        <v>178</v>
      </c>
      <c r="F92">
        <v>150</v>
      </c>
      <c r="G92">
        <v>3215.8</v>
      </c>
      <c r="H92">
        <v>16</v>
      </c>
      <c r="I92">
        <v>0</v>
      </c>
      <c r="J92">
        <v>166</v>
      </c>
      <c r="K92">
        <v>3215.8</v>
      </c>
    </row>
    <row r="93" spans="1:11" x14ac:dyDescent="0.25">
      <c r="A93" t="s">
        <v>387</v>
      </c>
      <c r="B93" t="s">
        <v>72</v>
      </c>
      <c r="C93" t="s">
        <v>262</v>
      </c>
      <c r="D93" t="s">
        <v>257</v>
      </c>
      <c r="E93" t="s">
        <v>179</v>
      </c>
      <c r="F93">
        <v>234</v>
      </c>
      <c r="G93">
        <v>4794</v>
      </c>
      <c r="H93">
        <v>53</v>
      </c>
      <c r="I93">
        <v>0</v>
      </c>
      <c r="J93">
        <v>287</v>
      </c>
      <c r="K93">
        <v>4794</v>
      </c>
    </row>
    <row r="94" spans="1:11" x14ac:dyDescent="0.25">
      <c r="A94" t="s">
        <v>388</v>
      </c>
      <c r="B94" t="s">
        <v>72</v>
      </c>
      <c r="C94" t="s">
        <v>262</v>
      </c>
      <c r="D94" t="s">
        <v>254</v>
      </c>
      <c r="E94" t="s">
        <v>180</v>
      </c>
      <c r="F94">
        <v>189</v>
      </c>
      <c r="G94">
        <v>4173.8</v>
      </c>
      <c r="H94">
        <v>27</v>
      </c>
      <c r="I94">
        <v>0</v>
      </c>
      <c r="J94">
        <v>216</v>
      </c>
      <c r="K94">
        <v>4173.8</v>
      </c>
    </row>
    <row r="95" spans="1:11" x14ac:dyDescent="0.25">
      <c r="A95" t="s">
        <v>389</v>
      </c>
      <c r="B95" t="s">
        <v>72</v>
      </c>
      <c r="C95" t="s">
        <v>262</v>
      </c>
      <c r="D95" t="s">
        <v>255</v>
      </c>
      <c r="E95" t="s">
        <v>269</v>
      </c>
      <c r="F95">
        <v>6785</v>
      </c>
      <c r="G95">
        <v>179842.16</v>
      </c>
      <c r="H95">
        <v>906</v>
      </c>
      <c r="I95">
        <v>0</v>
      </c>
      <c r="J95">
        <v>7691</v>
      </c>
      <c r="K95">
        <v>179842.16</v>
      </c>
    </row>
    <row r="96" spans="1:11" x14ac:dyDescent="0.25">
      <c r="A96" t="s">
        <v>390</v>
      </c>
      <c r="B96" t="s">
        <v>72</v>
      </c>
      <c r="C96" t="s">
        <v>262</v>
      </c>
      <c r="D96" t="s">
        <v>259</v>
      </c>
      <c r="E96" t="s">
        <v>181</v>
      </c>
      <c r="F96">
        <v>588</v>
      </c>
      <c r="G96">
        <v>13931.6</v>
      </c>
      <c r="H96">
        <v>97</v>
      </c>
      <c r="I96">
        <v>0</v>
      </c>
      <c r="J96">
        <v>685</v>
      </c>
      <c r="K96">
        <v>13931.6</v>
      </c>
    </row>
    <row r="97" spans="1:11" x14ac:dyDescent="0.25">
      <c r="A97" t="s">
        <v>391</v>
      </c>
      <c r="B97" t="s">
        <v>72</v>
      </c>
      <c r="C97" t="s">
        <v>262</v>
      </c>
      <c r="D97" t="s">
        <v>251</v>
      </c>
      <c r="E97" t="s">
        <v>182</v>
      </c>
      <c r="F97">
        <v>882</v>
      </c>
      <c r="G97">
        <v>18779.98</v>
      </c>
      <c r="H97">
        <v>144</v>
      </c>
      <c r="I97">
        <v>0</v>
      </c>
      <c r="J97">
        <v>1026</v>
      </c>
      <c r="K97">
        <v>18779.98</v>
      </c>
    </row>
    <row r="98" spans="1:11" x14ac:dyDescent="0.25">
      <c r="A98" t="s">
        <v>392</v>
      </c>
      <c r="B98" t="s">
        <v>72</v>
      </c>
      <c r="C98" t="s">
        <v>262</v>
      </c>
      <c r="D98" t="s">
        <v>254</v>
      </c>
      <c r="E98" t="s">
        <v>183</v>
      </c>
      <c r="F98">
        <v>257</v>
      </c>
      <c r="G98">
        <v>5235.8</v>
      </c>
      <c r="H98">
        <v>41</v>
      </c>
      <c r="I98">
        <v>0</v>
      </c>
      <c r="J98">
        <v>298</v>
      </c>
      <c r="K98">
        <v>5235.8</v>
      </c>
    </row>
    <row r="99" spans="1:11" x14ac:dyDescent="0.25">
      <c r="A99" t="s">
        <v>393</v>
      </c>
      <c r="B99" t="s">
        <v>72</v>
      </c>
      <c r="C99" t="s">
        <v>262</v>
      </c>
      <c r="D99" t="s">
        <v>260</v>
      </c>
      <c r="E99" t="s">
        <v>260</v>
      </c>
      <c r="F99">
        <v>19</v>
      </c>
      <c r="G99">
        <v>525</v>
      </c>
      <c r="H99">
        <v>32</v>
      </c>
      <c r="I99">
        <v>0</v>
      </c>
      <c r="J99">
        <v>51</v>
      </c>
      <c r="K99">
        <v>525</v>
      </c>
    </row>
    <row r="100" spans="1:11" x14ac:dyDescent="0.25">
      <c r="A100" t="s">
        <v>394</v>
      </c>
      <c r="B100" t="s">
        <v>72</v>
      </c>
      <c r="C100" t="s">
        <v>262</v>
      </c>
      <c r="D100" t="s">
        <v>260</v>
      </c>
      <c r="E100" t="s">
        <v>274</v>
      </c>
      <c r="F100">
        <v>19</v>
      </c>
      <c r="G100">
        <v>525</v>
      </c>
      <c r="H100">
        <v>32</v>
      </c>
      <c r="I100">
        <v>0</v>
      </c>
      <c r="J100">
        <v>51</v>
      </c>
      <c r="K100">
        <v>525</v>
      </c>
    </row>
    <row r="101" spans="1:11" x14ac:dyDescent="0.25">
      <c r="A101" t="s">
        <v>395</v>
      </c>
      <c r="B101" t="s">
        <v>72</v>
      </c>
      <c r="C101" t="s">
        <v>262</v>
      </c>
      <c r="D101" t="s">
        <v>251</v>
      </c>
      <c r="E101" t="s">
        <v>184</v>
      </c>
      <c r="F101">
        <v>235</v>
      </c>
      <c r="G101">
        <v>5728.36</v>
      </c>
      <c r="H101">
        <v>38</v>
      </c>
      <c r="I101">
        <v>0</v>
      </c>
      <c r="J101">
        <v>273</v>
      </c>
      <c r="K101">
        <v>5728.36</v>
      </c>
    </row>
    <row r="102" spans="1:11" x14ac:dyDescent="0.25">
      <c r="A102" t="s">
        <v>396</v>
      </c>
      <c r="B102" t="s">
        <v>72</v>
      </c>
      <c r="C102" t="s">
        <v>262</v>
      </c>
      <c r="D102" t="s">
        <v>251</v>
      </c>
      <c r="E102" t="s">
        <v>185</v>
      </c>
      <c r="F102">
        <v>827</v>
      </c>
      <c r="G102">
        <v>19275.3</v>
      </c>
      <c r="H102">
        <v>86</v>
      </c>
      <c r="I102">
        <v>0</v>
      </c>
      <c r="J102">
        <v>913</v>
      </c>
      <c r="K102">
        <v>19275.3</v>
      </c>
    </row>
    <row r="103" spans="1:11" x14ac:dyDescent="0.25">
      <c r="A103" t="s">
        <v>397</v>
      </c>
      <c r="B103" t="s">
        <v>72</v>
      </c>
      <c r="C103" t="s">
        <v>262</v>
      </c>
      <c r="D103" t="s">
        <v>255</v>
      </c>
      <c r="E103" t="s">
        <v>186</v>
      </c>
      <c r="F103">
        <v>251</v>
      </c>
      <c r="G103">
        <v>6768.9</v>
      </c>
      <c r="H103">
        <v>48</v>
      </c>
      <c r="I103">
        <v>0</v>
      </c>
      <c r="J103">
        <v>299</v>
      </c>
      <c r="K103">
        <v>6768.9</v>
      </c>
    </row>
    <row r="104" spans="1:11" x14ac:dyDescent="0.25">
      <c r="A104" t="s">
        <v>398</v>
      </c>
      <c r="B104" t="s">
        <v>72</v>
      </c>
      <c r="C104" t="s">
        <v>262</v>
      </c>
      <c r="D104" t="s">
        <v>256</v>
      </c>
      <c r="E104" t="s">
        <v>187</v>
      </c>
      <c r="F104">
        <v>751</v>
      </c>
      <c r="G104">
        <v>17030.02</v>
      </c>
      <c r="H104">
        <v>287</v>
      </c>
      <c r="I104">
        <v>0</v>
      </c>
      <c r="J104">
        <v>1038</v>
      </c>
      <c r="K104">
        <v>17030.02</v>
      </c>
    </row>
    <row r="105" spans="1:11" x14ac:dyDescent="0.25">
      <c r="A105" t="s">
        <v>399</v>
      </c>
      <c r="B105" t="s">
        <v>72</v>
      </c>
      <c r="C105" t="s">
        <v>262</v>
      </c>
      <c r="D105" t="s">
        <v>252</v>
      </c>
      <c r="E105" t="s">
        <v>188</v>
      </c>
      <c r="F105">
        <v>248</v>
      </c>
      <c r="G105">
        <v>5847.8</v>
      </c>
      <c r="H105">
        <v>26</v>
      </c>
      <c r="I105">
        <v>0</v>
      </c>
      <c r="J105">
        <v>274</v>
      </c>
      <c r="K105">
        <v>5847.8</v>
      </c>
    </row>
    <row r="106" spans="1:11" x14ac:dyDescent="0.25">
      <c r="A106" t="s">
        <v>400</v>
      </c>
      <c r="B106" t="s">
        <v>72</v>
      </c>
      <c r="C106" t="s">
        <v>262</v>
      </c>
      <c r="D106" t="s">
        <v>257</v>
      </c>
      <c r="E106" t="s">
        <v>189</v>
      </c>
      <c r="F106">
        <v>191</v>
      </c>
      <c r="G106">
        <v>4713</v>
      </c>
      <c r="H106">
        <v>30</v>
      </c>
      <c r="I106">
        <v>0</v>
      </c>
      <c r="J106">
        <v>221</v>
      </c>
      <c r="K106">
        <v>4713</v>
      </c>
    </row>
    <row r="107" spans="1:11" x14ac:dyDescent="0.25">
      <c r="A107" t="s">
        <v>401</v>
      </c>
      <c r="B107" t="s">
        <v>72</v>
      </c>
      <c r="C107" t="s">
        <v>262</v>
      </c>
      <c r="D107" t="s">
        <v>256</v>
      </c>
      <c r="E107" t="s">
        <v>190</v>
      </c>
      <c r="F107">
        <v>182</v>
      </c>
      <c r="G107">
        <v>4862.7</v>
      </c>
      <c r="H107">
        <v>29</v>
      </c>
      <c r="I107">
        <v>0</v>
      </c>
      <c r="J107">
        <v>211</v>
      </c>
      <c r="K107">
        <v>4862.7</v>
      </c>
    </row>
    <row r="108" spans="1:11" x14ac:dyDescent="0.25">
      <c r="A108" t="s">
        <v>402</v>
      </c>
      <c r="B108" t="s">
        <v>72</v>
      </c>
      <c r="C108" t="s">
        <v>262</v>
      </c>
      <c r="D108" t="s">
        <v>256</v>
      </c>
      <c r="E108" t="s">
        <v>191</v>
      </c>
      <c r="F108">
        <v>180</v>
      </c>
      <c r="G108">
        <v>4429.16</v>
      </c>
      <c r="H108">
        <v>54</v>
      </c>
      <c r="I108">
        <v>0</v>
      </c>
      <c r="J108">
        <v>234</v>
      </c>
      <c r="K108">
        <v>4429.16</v>
      </c>
    </row>
    <row r="109" spans="1:11" x14ac:dyDescent="0.25">
      <c r="A109" t="s">
        <v>403</v>
      </c>
      <c r="B109" t="s">
        <v>72</v>
      </c>
      <c r="C109" t="s">
        <v>262</v>
      </c>
      <c r="D109" t="s">
        <v>253</v>
      </c>
      <c r="E109" t="s">
        <v>192</v>
      </c>
      <c r="F109">
        <v>303</v>
      </c>
      <c r="G109">
        <v>8567.7000000000007</v>
      </c>
      <c r="H109">
        <v>129</v>
      </c>
      <c r="I109">
        <v>0</v>
      </c>
      <c r="J109">
        <v>432</v>
      </c>
      <c r="K109">
        <v>8567.7000000000007</v>
      </c>
    </row>
    <row r="110" spans="1:11" x14ac:dyDescent="0.25">
      <c r="A110" t="s">
        <v>404</v>
      </c>
      <c r="B110" t="s">
        <v>72</v>
      </c>
      <c r="C110" t="s">
        <v>262</v>
      </c>
      <c r="D110" t="s">
        <v>254</v>
      </c>
      <c r="E110" t="s">
        <v>193</v>
      </c>
      <c r="F110">
        <v>140</v>
      </c>
      <c r="G110">
        <v>2095.9</v>
      </c>
      <c r="H110">
        <v>9</v>
      </c>
      <c r="I110">
        <v>0</v>
      </c>
      <c r="J110">
        <v>149</v>
      </c>
      <c r="K110">
        <v>2095.9</v>
      </c>
    </row>
    <row r="111" spans="1:11" x14ac:dyDescent="0.25">
      <c r="A111" t="s">
        <v>405</v>
      </c>
      <c r="B111" t="s">
        <v>72</v>
      </c>
      <c r="C111" t="s">
        <v>262</v>
      </c>
      <c r="D111" t="s">
        <v>253</v>
      </c>
      <c r="E111" t="s">
        <v>194</v>
      </c>
      <c r="F111">
        <v>296</v>
      </c>
      <c r="G111">
        <v>8100.57</v>
      </c>
      <c r="H111">
        <v>183</v>
      </c>
      <c r="I111">
        <v>0</v>
      </c>
      <c r="J111">
        <v>479</v>
      </c>
      <c r="K111">
        <v>8100.57</v>
      </c>
    </row>
    <row r="112" spans="1:11" x14ac:dyDescent="0.25">
      <c r="A112" t="s">
        <v>406</v>
      </c>
      <c r="B112" t="s">
        <v>72</v>
      </c>
      <c r="C112" t="s">
        <v>262</v>
      </c>
      <c r="D112" t="s">
        <v>255</v>
      </c>
      <c r="E112" t="s">
        <v>195</v>
      </c>
      <c r="F112">
        <v>248</v>
      </c>
      <c r="G112">
        <v>5765.9</v>
      </c>
      <c r="H112">
        <v>23</v>
      </c>
      <c r="I112">
        <v>0</v>
      </c>
      <c r="J112">
        <v>271</v>
      </c>
      <c r="K112">
        <v>5765.9</v>
      </c>
    </row>
    <row r="113" spans="1:11" x14ac:dyDescent="0.25">
      <c r="A113" t="s">
        <v>407</v>
      </c>
      <c r="B113" t="s">
        <v>72</v>
      </c>
      <c r="C113" t="s">
        <v>262</v>
      </c>
      <c r="D113" t="s">
        <v>259</v>
      </c>
      <c r="E113" t="s">
        <v>196</v>
      </c>
      <c r="F113">
        <v>260</v>
      </c>
      <c r="G113">
        <v>4424.6000000000004</v>
      </c>
      <c r="H113">
        <v>18</v>
      </c>
      <c r="I113">
        <v>0</v>
      </c>
      <c r="J113">
        <v>278</v>
      </c>
      <c r="K113">
        <v>4424.6000000000004</v>
      </c>
    </row>
    <row r="114" spans="1:11" x14ac:dyDescent="0.25">
      <c r="A114" t="s">
        <v>408</v>
      </c>
      <c r="B114" t="s">
        <v>72</v>
      </c>
      <c r="C114" t="s">
        <v>262</v>
      </c>
      <c r="D114" t="s">
        <v>251</v>
      </c>
      <c r="E114" t="s">
        <v>197</v>
      </c>
      <c r="F114">
        <v>34</v>
      </c>
      <c r="G114">
        <v>978</v>
      </c>
      <c r="H114">
        <v>4</v>
      </c>
      <c r="I114">
        <v>0</v>
      </c>
      <c r="J114">
        <v>38</v>
      </c>
      <c r="K114">
        <v>978</v>
      </c>
    </row>
    <row r="115" spans="1:11" x14ac:dyDescent="0.25">
      <c r="A115" t="s">
        <v>409</v>
      </c>
      <c r="B115" t="s">
        <v>72</v>
      </c>
      <c r="C115" t="s">
        <v>262</v>
      </c>
      <c r="D115" t="s">
        <v>255</v>
      </c>
      <c r="E115" t="s">
        <v>198</v>
      </c>
      <c r="F115">
        <v>292</v>
      </c>
      <c r="G115">
        <v>7586.62</v>
      </c>
      <c r="H115">
        <v>43</v>
      </c>
      <c r="I115">
        <v>0</v>
      </c>
      <c r="J115">
        <v>335</v>
      </c>
      <c r="K115">
        <v>7586.62</v>
      </c>
    </row>
    <row r="116" spans="1:11" x14ac:dyDescent="0.25">
      <c r="A116" t="s">
        <v>410</v>
      </c>
      <c r="B116" t="s">
        <v>72</v>
      </c>
      <c r="C116" t="s">
        <v>262</v>
      </c>
      <c r="D116" t="s">
        <v>258</v>
      </c>
      <c r="E116" t="s">
        <v>199</v>
      </c>
      <c r="F116">
        <v>226</v>
      </c>
      <c r="G116">
        <v>6573</v>
      </c>
      <c r="H116">
        <v>31</v>
      </c>
      <c r="I116">
        <v>0</v>
      </c>
      <c r="J116">
        <v>257</v>
      </c>
      <c r="K116">
        <v>6573</v>
      </c>
    </row>
    <row r="117" spans="1:11" x14ac:dyDescent="0.25">
      <c r="A117" t="s">
        <v>411</v>
      </c>
      <c r="B117" t="s">
        <v>72</v>
      </c>
      <c r="C117" t="s">
        <v>262</v>
      </c>
      <c r="D117" t="s">
        <v>255</v>
      </c>
      <c r="E117" t="s">
        <v>200</v>
      </c>
      <c r="F117">
        <v>166</v>
      </c>
      <c r="G117">
        <v>5181.8</v>
      </c>
      <c r="H117">
        <v>18</v>
      </c>
      <c r="I117">
        <v>0</v>
      </c>
      <c r="J117">
        <v>184</v>
      </c>
      <c r="K117">
        <v>5181.8</v>
      </c>
    </row>
    <row r="118" spans="1:11" x14ac:dyDescent="0.25">
      <c r="A118" t="s">
        <v>412</v>
      </c>
      <c r="B118" t="s">
        <v>72</v>
      </c>
      <c r="C118" t="s">
        <v>262</v>
      </c>
      <c r="D118" t="s">
        <v>259</v>
      </c>
      <c r="E118" t="s">
        <v>201</v>
      </c>
      <c r="F118">
        <v>434</v>
      </c>
      <c r="G118">
        <v>10677.8</v>
      </c>
      <c r="H118">
        <v>93</v>
      </c>
      <c r="I118">
        <v>0</v>
      </c>
      <c r="J118">
        <v>527</v>
      </c>
      <c r="K118">
        <v>10677.8</v>
      </c>
    </row>
    <row r="119" spans="1:11" x14ac:dyDescent="0.25">
      <c r="A119" t="s">
        <v>413</v>
      </c>
      <c r="B119" t="s">
        <v>72</v>
      </c>
      <c r="C119" t="s">
        <v>262</v>
      </c>
      <c r="D119" t="s">
        <v>258</v>
      </c>
      <c r="E119" t="s">
        <v>202</v>
      </c>
      <c r="F119">
        <v>247</v>
      </c>
      <c r="G119">
        <v>6152.9</v>
      </c>
      <c r="H119">
        <v>29</v>
      </c>
      <c r="I119">
        <v>0</v>
      </c>
      <c r="J119">
        <v>276</v>
      </c>
      <c r="K119">
        <v>6152.9</v>
      </c>
    </row>
    <row r="120" spans="1:11" x14ac:dyDescent="0.25">
      <c r="A120" t="s">
        <v>414</v>
      </c>
      <c r="B120" t="s">
        <v>72</v>
      </c>
      <c r="C120" t="s">
        <v>262</v>
      </c>
      <c r="D120" t="s">
        <v>256</v>
      </c>
      <c r="E120" t="s">
        <v>203</v>
      </c>
      <c r="F120">
        <v>135</v>
      </c>
      <c r="G120">
        <v>2598.8000000000002</v>
      </c>
      <c r="H120">
        <v>52</v>
      </c>
      <c r="I120">
        <v>0</v>
      </c>
      <c r="J120">
        <v>187</v>
      </c>
      <c r="K120">
        <v>2598.8000000000002</v>
      </c>
    </row>
    <row r="121" spans="1:11" x14ac:dyDescent="0.25">
      <c r="A121" t="s">
        <v>415</v>
      </c>
      <c r="B121" t="s">
        <v>72</v>
      </c>
      <c r="C121" t="s">
        <v>262</v>
      </c>
      <c r="D121" t="s">
        <v>258</v>
      </c>
      <c r="E121" t="s">
        <v>204</v>
      </c>
      <c r="F121">
        <v>236</v>
      </c>
      <c r="G121">
        <v>5323</v>
      </c>
      <c r="H121">
        <v>50</v>
      </c>
      <c r="I121">
        <v>0</v>
      </c>
      <c r="J121">
        <v>286</v>
      </c>
      <c r="K121">
        <v>5323</v>
      </c>
    </row>
    <row r="122" spans="1:11" x14ac:dyDescent="0.25">
      <c r="A122" t="s">
        <v>416</v>
      </c>
      <c r="B122" t="s">
        <v>72</v>
      </c>
      <c r="C122" t="s">
        <v>262</v>
      </c>
      <c r="D122" t="s">
        <v>257</v>
      </c>
      <c r="E122" t="s">
        <v>205</v>
      </c>
      <c r="F122">
        <v>464</v>
      </c>
      <c r="G122">
        <v>9416.7000000000007</v>
      </c>
      <c r="H122">
        <v>86</v>
      </c>
      <c r="I122">
        <v>0</v>
      </c>
      <c r="J122">
        <v>550</v>
      </c>
      <c r="K122">
        <v>9416.7000000000007</v>
      </c>
    </row>
    <row r="123" spans="1:11" x14ac:dyDescent="0.25">
      <c r="A123" t="s">
        <v>417</v>
      </c>
      <c r="B123" t="s">
        <v>72</v>
      </c>
      <c r="C123" t="s">
        <v>262</v>
      </c>
      <c r="D123" t="s">
        <v>256</v>
      </c>
      <c r="E123" t="s">
        <v>270</v>
      </c>
      <c r="F123">
        <v>10858</v>
      </c>
      <c r="G123">
        <v>238035.6</v>
      </c>
      <c r="H123">
        <v>3305</v>
      </c>
      <c r="I123">
        <v>0</v>
      </c>
      <c r="J123">
        <v>14163</v>
      </c>
      <c r="K123">
        <v>238035.6</v>
      </c>
    </row>
    <row r="124" spans="1:11" x14ac:dyDescent="0.25">
      <c r="A124" t="s">
        <v>418</v>
      </c>
      <c r="B124" t="s">
        <v>72</v>
      </c>
      <c r="C124" t="s">
        <v>262</v>
      </c>
      <c r="D124" t="s">
        <v>257</v>
      </c>
      <c r="E124" t="s">
        <v>206</v>
      </c>
      <c r="F124">
        <v>351</v>
      </c>
      <c r="G124">
        <v>8852.36</v>
      </c>
      <c r="H124">
        <v>80</v>
      </c>
      <c r="I124">
        <v>0</v>
      </c>
      <c r="J124">
        <v>431</v>
      </c>
      <c r="K124">
        <v>8852.36</v>
      </c>
    </row>
    <row r="125" spans="1:11" x14ac:dyDescent="0.25">
      <c r="A125" t="s">
        <v>419</v>
      </c>
      <c r="B125" t="s">
        <v>72</v>
      </c>
      <c r="C125" t="s">
        <v>262</v>
      </c>
      <c r="D125" t="s">
        <v>254</v>
      </c>
      <c r="E125" t="s">
        <v>207</v>
      </c>
      <c r="F125">
        <v>114</v>
      </c>
      <c r="G125">
        <v>2394.9</v>
      </c>
      <c r="H125">
        <v>10</v>
      </c>
      <c r="I125">
        <v>0</v>
      </c>
      <c r="J125">
        <v>124</v>
      </c>
      <c r="K125">
        <v>2394.9</v>
      </c>
    </row>
    <row r="126" spans="1:11" x14ac:dyDescent="0.25">
      <c r="A126" t="s">
        <v>420</v>
      </c>
      <c r="B126" t="s">
        <v>72</v>
      </c>
      <c r="C126" t="s">
        <v>262</v>
      </c>
      <c r="D126" t="s">
        <v>257</v>
      </c>
      <c r="E126" t="s">
        <v>271</v>
      </c>
      <c r="F126">
        <v>5456</v>
      </c>
      <c r="G126">
        <v>115588.64</v>
      </c>
      <c r="H126">
        <v>1070</v>
      </c>
      <c r="I126">
        <v>0</v>
      </c>
      <c r="J126">
        <v>6526</v>
      </c>
      <c r="K126">
        <v>115588.64</v>
      </c>
    </row>
    <row r="127" spans="1:11" x14ac:dyDescent="0.25">
      <c r="A127" t="s">
        <v>421</v>
      </c>
      <c r="B127" t="s">
        <v>72</v>
      </c>
      <c r="C127" t="s">
        <v>262</v>
      </c>
      <c r="D127" t="s">
        <v>256</v>
      </c>
      <c r="E127" t="s">
        <v>208</v>
      </c>
      <c r="F127">
        <v>235</v>
      </c>
      <c r="G127">
        <v>5925</v>
      </c>
      <c r="H127">
        <v>66</v>
      </c>
      <c r="I127">
        <v>0</v>
      </c>
      <c r="J127">
        <v>301</v>
      </c>
      <c r="K127">
        <v>5925</v>
      </c>
    </row>
    <row r="128" spans="1:11" x14ac:dyDescent="0.25">
      <c r="A128" t="s">
        <v>422</v>
      </c>
      <c r="B128" t="s">
        <v>72</v>
      </c>
      <c r="C128" t="s">
        <v>262</v>
      </c>
      <c r="D128" t="s">
        <v>252</v>
      </c>
      <c r="E128" t="s">
        <v>209</v>
      </c>
      <c r="F128">
        <v>186</v>
      </c>
      <c r="G128">
        <v>3818.8</v>
      </c>
      <c r="H128">
        <v>43</v>
      </c>
      <c r="I128">
        <v>0</v>
      </c>
      <c r="J128">
        <v>229</v>
      </c>
      <c r="K128">
        <v>3818.8</v>
      </c>
    </row>
    <row r="129" spans="1:11" x14ac:dyDescent="0.25">
      <c r="A129" t="s">
        <v>423</v>
      </c>
      <c r="B129" t="s">
        <v>72</v>
      </c>
      <c r="C129" t="s">
        <v>262</v>
      </c>
      <c r="D129" t="s">
        <v>253</v>
      </c>
      <c r="E129" t="s">
        <v>210</v>
      </c>
      <c r="F129">
        <v>413</v>
      </c>
      <c r="G129">
        <v>7474.36</v>
      </c>
      <c r="H129">
        <v>217</v>
      </c>
      <c r="I129">
        <v>0</v>
      </c>
      <c r="J129">
        <v>630</v>
      </c>
      <c r="K129">
        <v>7474.36</v>
      </c>
    </row>
    <row r="130" spans="1:11" x14ac:dyDescent="0.25">
      <c r="A130" t="s">
        <v>424</v>
      </c>
      <c r="B130" t="s">
        <v>72</v>
      </c>
      <c r="C130" t="s">
        <v>262</v>
      </c>
      <c r="D130" t="s">
        <v>255</v>
      </c>
      <c r="E130" t="s">
        <v>211</v>
      </c>
      <c r="F130">
        <v>110</v>
      </c>
      <c r="G130">
        <v>3614.9</v>
      </c>
      <c r="H130">
        <v>12</v>
      </c>
      <c r="I130">
        <v>0</v>
      </c>
      <c r="J130">
        <v>122</v>
      </c>
      <c r="K130">
        <v>3614.9</v>
      </c>
    </row>
    <row r="131" spans="1:11" x14ac:dyDescent="0.25">
      <c r="A131" t="s">
        <v>425</v>
      </c>
      <c r="B131" t="s">
        <v>72</v>
      </c>
      <c r="C131" t="s">
        <v>262</v>
      </c>
      <c r="D131" t="s">
        <v>258</v>
      </c>
      <c r="E131" t="s">
        <v>212</v>
      </c>
      <c r="F131">
        <v>753</v>
      </c>
      <c r="G131">
        <v>19019.8</v>
      </c>
      <c r="H131">
        <v>87</v>
      </c>
      <c r="I131">
        <v>0</v>
      </c>
      <c r="J131">
        <v>840</v>
      </c>
      <c r="K131">
        <v>19019.8</v>
      </c>
    </row>
    <row r="132" spans="1:11" x14ac:dyDescent="0.25">
      <c r="A132" t="s">
        <v>426</v>
      </c>
      <c r="B132" t="s">
        <v>72</v>
      </c>
      <c r="C132" t="s">
        <v>262</v>
      </c>
      <c r="D132" t="s">
        <v>255</v>
      </c>
      <c r="E132" t="s">
        <v>213</v>
      </c>
      <c r="F132">
        <v>402</v>
      </c>
      <c r="G132">
        <v>8236.9</v>
      </c>
      <c r="H132">
        <v>56</v>
      </c>
      <c r="I132">
        <v>0</v>
      </c>
      <c r="J132">
        <v>458</v>
      </c>
      <c r="K132">
        <v>8236.9</v>
      </c>
    </row>
    <row r="133" spans="1:11" x14ac:dyDescent="0.25">
      <c r="A133" t="s">
        <v>427</v>
      </c>
      <c r="B133" t="s">
        <v>72</v>
      </c>
      <c r="C133" t="s">
        <v>262</v>
      </c>
      <c r="D133" t="s">
        <v>254</v>
      </c>
      <c r="E133" t="s">
        <v>214</v>
      </c>
      <c r="F133">
        <v>190</v>
      </c>
      <c r="G133">
        <v>3982.46</v>
      </c>
      <c r="H133">
        <v>16</v>
      </c>
      <c r="I133">
        <v>0</v>
      </c>
      <c r="J133">
        <v>206</v>
      </c>
      <c r="K133">
        <v>3982.46</v>
      </c>
    </row>
    <row r="134" spans="1:11" x14ac:dyDescent="0.25">
      <c r="A134" t="s">
        <v>428</v>
      </c>
      <c r="B134" t="s">
        <v>72</v>
      </c>
      <c r="C134" t="s">
        <v>262</v>
      </c>
      <c r="D134" t="s">
        <v>258</v>
      </c>
      <c r="E134" t="s">
        <v>215</v>
      </c>
      <c r="F134">
        <v>155</v>
      </c>
      <c r="G134">
        <v>5064.8999999999996</v>
      </c>
      <c r="H134">
        <v>23</v>
      </c>
      <c r="I134">
        <v>0</v>
      </c>
      <c r="J134">
        <v>178</v>
      </c>
      <c r="K134">
        <v>5064.8999999999996</v>
      </c>
    </row>
    <row r="135" spans="1:11" x14ac:dyDescent="0.25">
      <c r="A135" t="s">
        <v>429</v>
      </c>
      <c r="B135" t="s">
        <v>72</v>
      </c>
      <c r="C135" t="s">
        <v>262</v>
      </c>
      <c r="D135" t="s">
        <v>252</v>
      </c>
      <c r="E135" t="s">
        <v>216</v>
      </c>
      <c r="F135">
        <v>588</v>
      </c>
      <c r="G135">
        <v>13570.3</v>
      </c>
      <c r="H135">
        <v>86</v>
      </c>
      <c r="I135">
        <v>0</v>
      </c>
      <c r="J135">
        <v>674</v>
      </c>
      <c r="K135">
        <v>13570.3</v>
      </c>
    </row>
    <row r="136" spans="1:11" x14ac:dyDescent="0.25">
      <c r="A136" t="s">
        <v>430</v>
      </c>
      <c r="B136" t="s">
        <v>72</v>
      </c>
      <c r="C136" t="s">
        <v>262</v>
      </c>
      <c r="D136" t="s">
        <v>254</v>
      </c>
      <c r="E136" t="s">
        <v>217</v>
      </c>
      <c r="F136">
        <v>153</v>
      </c>
      <c r="G136">
        <v>3456</v>
      </c>
      <c r="H136">
        <v>13</v>
      </c>
      <c r="I136">
        <v>0</v>
      </c>
      <c r="J136">
        <v>166</v>
      </c>
      <c r="K136">
        <v>3456</v>
      </c>
    </row>
    <row r="137" spans="1:11" x14ac:dyDescent="0.25">
      <c r="A137" t="s">
        <v>431</v>
      </c>
      <c r="B137" t="s">
        <v>72</v>
      </c>
      <c r="C137" t="s">
        <v>262</v>
      </c>
      <c r="D137" t="s">
        <v>256</v>
      </c>
      <c r="E137" t="s">
        <v>218</v>
      </c>
      <c r="F137">
        <v>1844</v>
      </c>
      <c r="G137">
        <v>36708.68</v>
      </c>
      <c r="H137">
        <v>710</v>
      </c>
      <c r="I137">
        <v>0</v>
      </c>
      <c r="J137">
        <v>2554</v>
      </c>
      <c r="K137">
        <v>36708.68</v>
      </c>
    </row>
    <row r="138" spans="1:11" x14ac:dyDescent="0.25">
      <c r="A138" t="s">
        <v>432</v>
      </c>
      <c r="B138" t="s">
        <v>72</v>
      </c>
      <c r="C138" t="s">
        <v>262</v>
      </c>
      <c r="D138" t="s">
        <v>253</v>
      </c>
      <c r="E138" t="s">
        <v>219</v>
      </c>
      <c r="F138">
        <v>297</v>
      </c>
      <c r="G138">
        <v>5511.8</v>
      </c>
      <c r="H138">
        <v>168</v>
      </c>
      <c r="I138">
        <v>0</v>
      </c>
      <c r="J138">
        <v>465</v>
      </c>
      <c r="K138">
        <v>5511.8</v>
      </c>
    </row>
    <row r="139" spans="1:11" x14ac:dyDescent="0.25">
      <c r="A139" t="s">
        <v>433</v>
      </c>
      <c r="B139" t="s">
        <v>72</v>
      </c>
      <c r="C139" t="s">
        <v>262</v>
      </c>
      <c r="D139" t="s">
        <v>257</v>
      </c>
      <c r="E139" t="s">
        <v>220</v>
      </c>
      <c r="F139">
        <v>271</v>
      </c>
      <c r="G139">
        <v>5053.3599999999997</v>
      </c>
      <c r="H139">
        <v>33</v>
      </c>
      <c r="I139">
        <v>0</v>
      </c>
      <c r="J139">
        <v>304</v>
      </c>
      <c r="K139">
        <v>5053.3599999999997</v>
      </c>
    </row>
    <row r="140" spans="1:11" x14ac:dyDescent="0.25">
      <c r="A140" t="s">
        <v>434</v>
      </c>
      <c r="B140" t="s">
        <v>72</v>
      </c>
      <c r="C140" t="s">
        <v>262</v>
      </c>
      <c r="D140" t="s">
        <v>255</v>
      </c>
      <c r="E140" t="s">
        <v>221</v>
      </c>
      <c r="F140">
        <v>303</v>
      </c>
      <c r="G140">
        <v>7272.9</v>
      </c>
      <c r="H140">
        <v>26</v>
      </c>
      <c r="I140">
        <v>0</v>
      </c>
      <c r="J140">
        <v>329</v>
      </c>
      <c r="K140">
        <v>7272.9</v>
      </c>
    </row>
    <row r="141" spans="1:11" x14ac:dyDescent="0.25">
      <c r="A141" t="s">
        <v>435</v>
      </c>
      <c r="B141" t="s">
        <v>72</v>
      </c>
      <c r="C141" t="s">
        <v>262</v>
      </c>
      <c r="D141" t="s">
        <v>258</v>
      </c>
      <c r="E141" t="s">
        <v>222</v>
      </c>
      <c r="F141">
        <v>164</v>
      </c>
      <c r="G141">
        <v>4069</v>
      </c>
      <c r="H141">
        <v>13</v>
      </c>
      <c r="I141">
        <v>0</v>
      </c>
      <c r="J141">
        <v>177</v>
      </c>
      <c r="K141">
        <v>4069</v>
      </c>
    </row>
    <row r="142" spans="1:11" x14ac:dyDescent="0.25">
      <c r="A142" t="s">
        <v>436</v>
      </c>
      <c r="B142" t="s">
        <v>72</v>
      </c>
      <c r="C142" t="s">
        <v>262</v>
      </c>
      <c r="D142" t="s">
        <v>252</v>
      </c>
      <c r="E142" t="s">
        <v>223</v>
      </c>
      <c r="F142">
        <v>200</v>
      </c>
      <c r="G142">
        <v>3619.9</v>
      </c>
      <c r="H142">
        <v>55</v>
      </c>
      <c r="I142">
        <v>0</v>
      </c>
      <c r="J142">
        <v>255</v>
      </c>
      <c r="K142">
        <v>3619.9</v>
      </c>
    </row>
    <row r="143" spans="1:11" x14ac:dyDescent="0.25">
      <c r="A143" t="s">
        <v>437</v>
      </c>
      <c r="B143" t="s">
        <v>72</v>
      </c>
      <c r="C143" t="s">
        <v>262</v>
      </c>
      <c r="D143" t="s">
        <v>257</v>
      </c>
      <c r="E143" t="s">
        <v>224</v>
      </c>
      <c r="F143">
        <v>96</v>
      </c>
      <c r="G143">
        <v>1574.9</v>
      </c>
      <c r="H143">
        <v>19</v>
      </c>
      <c r="I143">
        <v>0</v>
      </c>
      <c r="J143">
        <v>115</v>
      </c>
      <c r="K143">
        <v>1574.9</v>
      </c>
    </row>
    <row r="144" spans="1:11" x14ac:dyDescent="0.25">
      <c r="A144" t="s">
        <v>438</v>
      </c>
      <c r="B144" t="s">
        <v>72</v>
      </c>
      <c r="C144" t="s">
        <v>262</v>
      </c>
      <c r="D144" t="s">
        <v>253</v>
      </c>
      <c r="E144" t="s">
        <v>225</v>
      </c>
      <c r="F144">
        <v>196</v>
      </c>
      <c r="G144">
        <v>5601.96</v>
      </c>
      <c r="H144">
        <v>91</v>
      </c>
      <c r="I144">
        <v>0</v>
      </c>
      <c r="J144">
        <v>287</v>
      </c>
      <c r="K144">
        <v>5601.96</v>
      </c>
    </row>
    <row r="145" spans="1:11" x14ac:dyDescent="0.25">
      <c r="A145" t="s">
        <v>439</v>
      </c>
      <c r="B145" t="s">
        <v>72</v>
      </c>
      <c r="C145" t="s">
        <v>262</v>
      </c>
      <c r="D145" t="s">
        <v>255</v>
      </c>
      <c r="E145" t="s">
        <v>226</v>
      </c>
      <c r="F145">
        <v>343</v>
      </c>
      <c r="G145">
        <v>8850.2800000000007</v>
      </c>
      <c r="H145">
        <v>65</v>
      </c>
      <c r="I145">
        <v>0</v>
      </c>
      <c r="J145">
        <v>408</v>
      </c>
      <c r="K145">
        <v>8850.2800000000007</v>
      </c>
    </row>
    <row r="146" spans="1:11" x14ac:dyDescent="0.25">
      <c r="A146" t="s">
        <v>440</v>
      </c>
      <c r="B146" t="s">
        <v>72</v>
      </c>
      <c r="C146" t="s">
        <v>262</v>
      </c>
      <c r="D146" t="s">
        <v>259</v>
      </c>
      <c r="E146" t="s">
        <v>227</v>
      </c>
      <c r="F146">
        <v>312</v>
      </c>
      <c r="G146">
        <v>5939.7</v>
      </c>
      <c r="H146">
        <v>23</v>
      </c>
      <c r="I146">
        <v>0</v>
      </c>
      <c r="J146">
        <v>335</v>
      </c>
      <c r="K146">
        <v>5939.7</v>
      </c>
    </row>
    <row r="147" spans="1:11" x14ac:dyDescent="0.25">
      <c r="A147" t="s">
        <v>441</v>
      </c>
      <c r="B147" t="s">
        <v>72</v>
      </c>
      <c r="C147" t="s">
        <v>262</v>
      </c>
      <c r="D147" t="s">
        <v>258</v>
      </c>
      <c r="E147" t="s">
        <v>228</v>
      </c>
      <c r="F147">
        <v>148</v>
      </c>
      <c r="G147">
        <v>3213</v>
      </c>
      <c r="H147">
        <v>23</v>
      </c>
      <c r="I147">
        <v>0</v>
      </c>
      <c r="J147">
        <v>171</v>
      </c>
      <c r="K147">
        <v>3213</v>
      </c>
    </row>
    <row r="148" spans="1:11" x14ac:dyDescent="0.25">
      <c r="A148" t="s">
        <v>442</v>
      </c>
      <c r="B148" t="s">
        <v>72</v>
      </c>
      <c r="C148" t="s">
        <v>262</v>
      </c>
      <c r="D148" t="s">
        <v>253</v>
      </c>
      <c r="E148" t="s">
        <v>229</v>
      </c>
      <c r="F148">
        <v>306</v>
      </c>
      <c r="G148">
        <v>6813.08</v>
      </c>
      <c r="H148">
        <v>178</v>
      </c>
      <c r="I148">
        <v>0</v>
      </c>
      <c r="J148">
        <v>484</v>
      </c>
      <c r="K148">
        <v>6813.08</v>
      </c>
    </row>
    <row r="149" spans="1:11" x14ac:dyDescent="0.25">
      <c r="A149" t="s">
        <v>443</v>
      </c>
      <c r="B149" t="s">
        <v>72</v>
      </c>
      <c r="C149" t="s">
        <v>262</v>
      </c>
      <c r="D149" t="s">
        <v>253</v>
      </c>
      <c r="E149" t="s">
        <v>230</v>
      </c>
      <c r="F149">
        <v>356</v>
      </c>
      <c r="G149">
        <v>9964.18</v>
      </c>
      <c r="H149">
        <v>301</v>
      </c>
      <c r="I149">
        <v>0</v>
      </c>
      <c r="J149">
        <v>657</v>
      </c>
      <c r="K149">
        <v>9964.18</v>
      </c>
    </row>
    <row r="150" spans="1:11" x14ac:dyDescent="0.25">
      <c r="A150" t="s">
        <v>444</v>
      </c>
      <c r="B150" t="s">
        <v>72</v>
      </c>
      <c r="C150" t="s">
        <v>262</v>
      </c>
      <c r="D150" t="s">
        <v>255</v>
      </c>
      <c r="E150" t="s">
        <v>231</v>
      </c>
      <c r="F150">
        <v>249</v>
      </c>
      <c r="G150">
        <v>6579.6</v>
      </c>
      <c r="H150">
        <v>41</v>
      </c>
      <c r="I150">
        <v>0</v>
      </c>
      <c r="J150">
        <v>290</v>
      </c>
      <c r="K150">
        <v>6579.6</v>
      </c>
    </row>
    <row r="151" spans="1:11" x14ac:dyDescent="0.25">
      <c r="A151" t="s">
        <v>445</v>
      </c>
      <c r="B151" t="s">
        <v>72</v>
      </c>
      <c r="C151" t="s">
        <v>262</v>
      </c>
      <c r="D151" t="s">
        <v>258</v>
      </c>
      <c r="E151" t="s">
        <v>232</v>
      </c>
      <c r="F151">
        <v>563</v>
      </c>
      <c r="G151">
        <v>14051.32</v>
      </c>
      <c r="H151">
        <v>107</v>
      </c>
      <c r="I151">
        <v>0</v>
      </c>
      <c r="J151">
        <v>670</v>
      </c>
      <c r="K151">
        <v>14051.32</v>
      </c>
    </row>
    <row r="152" spans="1:11" x14ac:dyDescent="0.25">
      <c r="A152" t="s">
        <v>446</v>
      </c>
      <c r="B152" t="s">
        <v>72</v>
      </c>
      <c r="C152" t="s">
        <v>262</v>
      </c>
      <c r="D152" t="s">
        <v>256</v>
      </c>
      <c r="E152" t="s">
        <v>233</v>
      </c>
      <c r="F152">
        <v>241</v>
      </c>
      <c r="G152">
        <v>5138.8999999999996</v>
      </c>
      <c r="H152">
        <v>51</v>
      </c>
      <c r="I152">
        <v>0</v>
      </c>
      <c r="J152">
        <v>292</v>
      </c>
      <c r="K152">
        <v>5138.8999999999996</v>
      </c>
    </row>
    <row r="153" spans="1:11" x14ac:dyDescent="0.25">
      <c r="A153" t="s">
        <v>447</v>
      </c>
      <c r="B153" t="s">
        <v>72</v>
      </c>
      <c r="C153" t="s">
        <v>262</v>
      </c>
      <c r="D153" t="s">
        <v>258</v>
      </c>
      <c r="E153" t="s">
        <v>272</v>
      </c>
      <c r="F153">
        <v>4726</v>
      </c>
      <c r="G153">
        <v>121089.42</v>
      </c>
      <c r="H153">
        <v>768</v>
      </c>
      <c r="I153">
        <v>0</v>
      </c>
      <c r="J153">
        <v>5494</v>
      </c>
      <c r="K153">
        <v>121089.42</v>
      </c>
    </row>
    <row r="154" spans="1:11" x14ac:dyDescent="0.25">
      <c r="A154" t="s">
        <v>448</v>
      </c>
      <c r="B154" t="s">
        <v>72</v>
      </c>
      <c r="C154" t="s">
        <v>262</v>
      </c>
      <c r="D154" t="s">
        <v>256</v>
      </c>
      <c r="E154" t="s">
        <v>234</v>
      </c>
      <c r="F154">
        <v>1008</v>
      </c>
      <c r="G154">
        <v>21917.52</v>
      </c>
      <c r="H154">
        <v>229</v>
      </c>
      <c r="I154">
        <v>0</v>
      </c>
      <c r="J154">
        <v>1237</v>
      </c>
      <c r="K154">
        <v>21917.52</v>
      </c>
    </row>
    <row r="155" spans="1:11" x14ac:dyDescent="0.25">
      <c r="A155" t="s">
        <v>449</v>
      </c>
      <c r="B155" t="s">
        <v>72</v>
      </c>
      <c r="C155" t="s">
        <v>262</v>
      </c>
      <c r="D155" t="s">
        <v>253</v>
      </c>
      <c r="E155" t="s">
        <v>235</v>
      </c>
      <c r="F155">
        <v>137</v>
      </c>
      <c r="G155">
        <v>4019.36</v>
      </c>
      <c r="H155">
        <v>61</v>
      </c>
      <c r="I155">
        <v>0</v>
      </c>
      <c r="J155">
        <v>198</v>
      </c>
      <c r="K155">
        <v>4019.36</v>
      </c>
    </row>
    <row r="156" spans="1:11" x14ac:dyDescent="0.25">
      <c r="A156" t="s">
        <v>450</v>
      </c>
      <c r="B156" t="s">
        <v>72</v>
      </c>
      <c r="C156" t="s">
        <v>262</v>
      </c>
      <c r="D156" t="s">
        <v>255</v>
      </c>
      <c r="E156" t="s">
        <v>236</v>
      </c>
      <c r="F156">
        <v>265</v>
      </c>
      <c r="G156">
        <v>7842.36</v>
      </c>
      <c r="H156">
        <v>27</v>
      </c>
      <c r="I156">
        <v>0</v>
      </c>
      <c r="J156">
        <v>292</v>
      </c>
      <c r="K156">
        <v>7842.36</v>
      </c>
    </row>
    <row r="157" spans="1:11" x14ac:dyDescent="0.25">
      <c r="A157" t="s">
        <v>451</v>
      </c>
      <c r="B157" t="s">
        <v>72</v>
      </c>
      <c r="C157" t="s">
        <v>262</v>
      </c>
      <c r="D157" t="s">
        <v>257</v>
      </c>
      <c r="E157" t="s">
        <v>237</v>
      </c>
      <c r="F157">
        <v>659</v>
      </c>
      <c r="G157">
        <v>13490.72</v>
      </c>
      <c r="H157">
        <v>112</v>
      </c>
      <c r="I157">
        <v>0</v>
      </c>
      <c r="J157">
        <v>771</v>
      </c>
      <c r="K157">
        <v>13490.72</v>
      </c>
    </row>
    <row r="158" spans="1:11" x14ac:dyDescent="0.25">
      <c r="A158" t="s">
        <v>452</v>
      </c>
      <c r="B158" t="s">
        <v>72</v>
      </c>
      <c r="C158" t="s">
        <v>262</v>
      </c>
      <c r="D158" t="s">
        <v>256</v>
      </c>
      <c r="E158" t="s">
        <v>238</v>
      </c>
      <c r="F158">
        <v>208</v>
      </c>
      <c r="G158">
        <v>4613.8999999999996</v>
      </c>
      <c r="H158">
        <v>89</v>
      </c>
      <c r="I158">
        <v>0</v>
      </c>
      <c r="J158">
        <v>297</v>
      </c>
      <c r="K158">
        <v>4613.8999999999996</v>
      </c>
    </row>
    <row r="159" spans="1:11" x14ac:dyDescent="0.25">
      <c r="A159" t="s">
        <v>453</v>
      </c>
      <c r="B159" t="s">
        <v>72</v>
      </c>
      <c r="C159" t="s">
        <v>262</v>
      </c>
      <c r="D159" t="s">
        <v>255</v>
      </c>
      <c r="E159" t="s">
        <v>239</v>
      </c>
      <c r="F159">
        <v>281</v>
      </c>
      <c r="G159">
        <v>6913</v>
      </c>
      <c r="H159">
        <v>46</v>
      </c>
      <c r="I159">
        <v>0</v>
      </c>
      <c r="J159">
        <v>327</v>
      </c>
      <c r="K159">
        <v>6913</v>
      </c>
    </row>
    <row r="160" spans="1:11" x14ac:dyDescent="0.25">
      <c r="A160" t="s">
        <v>454</v>
      </c>
      <c r="B160" t="s">
        <v>72</v>
      </c>
      <c r="C160" t="s">
        <v>262</v>
      </c>
      <c r="D160" t="s">
        <v>256</v>
      </c>
      <c r="E160" t="s">
        <v>240</v>
      </c>
      <c r="F160">
        <v>290</v>
      </c>
      <c r="G160">
        <v>7202.26</v>
      </c>
      <c r="H160">
        <v>86</v>
      </c>
      <c r="I160">
        <v>0</v>
      </c>
      <c r="J160">
        <v>376</v>
      </c>
      <c r="K160">
        <v>7202.26</v>
      </c>
    </row>
    <row r="161" spans="1:11" x14ac:dyDescent="0.25">
      <c r="A161" t="s">
        <v>455</v>
      </c>
      <c r="B161" t="s">
        <v>72</v>
      </c>
      <c r="C161" t="s">
        <v>262</v>
      </c>
      <c r="D161" t="s">
        <v>258</v>
      </c>
      <c r="E161" t="s">
        <v>241</v>
      </c>
      <c r="F161">
        <v>142</v>
      </c>
      <c r="G161">
        <v>3548.7</v>
      </c>
      <c r="H161">
        <v>21</v>
      </c>
      <c r="I161">
        <v>0</v>
      </c>
      <c r="J161">
        <v>163</v>
      </c>
      <c r="K161">
        <v>3548.7</v>
      </c>
    </row>
    <row r="162" spans="1:11" x14ac:dyDescent="0.25">
      <c r="A162" t="s">
        <v>456</v>
      </c>
      <c r="B162" t="s">
        <v>72</v>
      </c>
      <c r="C162" t="s">
        <v>262</v>
      </c>
      <c r="D162" t="s">
        <v>258</v>
      </c>
      <c r="E162" t="s">
        <v>242</v>
      </c>
      <c r="F162">
        <v>541</v>
      </c>
      <c r="G162">
        <v>12999.5</v>
      </c>
      <c r="H162">
        <v>79</v>
      </c>
      <c r="I162">
        <v>0</v>
      </c>
      <c r="J162">
        <v>620</v>
      </c>
      <c r="K162">
        <v>12999.5</v>
      </c>
    </row>
    <row r="163" spans="1:11" x14ac:dyDescent="0.25">
      <c r="A163" t="s">
        <v>457</v>
      </c>
      <c r="B163" t="s">
        <v>72</v>
      </c>
      <c r="C163" t="s">
        <v>262</v>
      </c>
      <c r="D163" t="s">
        <v>259</v>
      </c>
      <c r="E163" t="s">
        <v>243</v>
      </c>
      <c r="F163">
        <v>217</v>
      </c>
      <c r="G163">
        <v>4693.8</v>
      </c>
      <c r="H163">
        <v>43</v>
      </c>
      <c r="I163">
        <v>0</v>
      </c>
      <c r="J163">
        <v>260</v>
      </c>
      <c r="K163">
        <v>4693.8</v>
      </c>
    </row>
    <row r="164" spans="1:11" x14ac:dyDescent="0.25">
      <c r="A164" t="s">
        <v>458</v>
      </c>
      <c r="B164" t="s">
        <v>72</v>
      </c>
      <c r="C164" t="s">
        <v>262</v>
      </c>
      <c r="D164" t="s">
        <v>259</v>
      </c>
      <c r="E164" t="s">
        <v>273</v>
      </c>
      <c r="F164">
        <v>5163</v>
      </c>
      <c r="G164">
        <v>113198.76</v>
      </c>
      <c r="H164">
        <v>657</v>
      </c>
      <c r="I164">
        <v>0</v>
      </c>
      <c r="J164">
        <v>5820</v>
      </c>
      <c r="K164">
        <v>113198.76</v>
      </c>
    </row>
    <row r="165" spans="1:11" x14ac:dyDescent="0.25">
      <c r="A165" t="s">
        <v>459</v>
      </c>
      <c r="B165" t="s">
        <v>72</v>
      </c>
      <c r="C165" t="s">
        <v>280</v>
      </c>
      <c r="D165" t="s">
        <v>92</v>
      </c>
      <c r="E165" t="s">
        <v>264</v>
      </c>
      <c r="F165">
        <v>0</v>
      </c>
      <c r="G165">
        <v>0</v>
      </c>
      <c r="H165">
        <v>2672</v>
      </c>
      <c r="I165">
        <v>0</v>
      </c>
      <c r="J165">
        <v>2672</v>
      </c>
      <c r="K165">
        <v>0</v>
      </c>
    </row>
    <row r="166" spans="1:11" x14ac:dyDescent="0.25">
      <c r="A166" t="s">
        <v>460</v>
      </c>
      <c r="B166" t="s">
        <v>72</v>
      </c>
      <c r="C166" t="s">
        <v>280</v>
      </c>
      <c r="D166" t="s">
        <v>253</v>
      </c>
      <c r="E166" t="s">
        <v>93</v>
      </c>
      <c r="F166">
        <v>0</v>
      </c>
      <c r="G166">
        <v>0</v>
      </c>
      <c r="H166">
        <v>41</v>
      </c>
      <c r="I166">
        <v>0</v>
      </c>
      <c r="J166">
        <v>41</v>
      </c>
      <c r="K166">
        <v>0</v>
      </c>
    </row>
    <row r="167" spans="1:11" x14ac:dyDescent="0.25">
      <c r="A167" t="s">
        <v>461</v>
      </c>
      <c r="B167" t="s">
        <v>72</v>
      </c>
      <c r="C167" t="s">
        <v>280</v>
      </c>
      <c r="D167" t="s">
        <v>253</v>
      </c>
      <c r="E167" t="s">
        <v>94</v>
      </c>
      <c r="F167">
        <v>0</v>
      </c>
      <c r="G167">
        <v>0</v>
      </c>
      <c r="H167">
        <v>25</v>
      </c>
      <c r="I167">
        <v>0</v>
      </c>
      <c r="J167">
        <v>25</v>
      </c>
      <c r="K167">
        <v>0</v>
      </c>
    </row>
    <row r="168" spans="1:11" x14ac:dyDescent="0.25">
      <c r="A168" t="s">
        <v>462</v>
      </c>
      <c r="B168" t="s">
        <v>72</v>
      </c>
      <c r="C168" t="s">
        <v>280</v>
      </c>
      <c r="D168" t="s">
        <v>259</v>
      </c>
      <c r="E168" t="s">
        <v>95</v>
      </c>
      <c r="F168">
        <v>0</v>
      </c>
      <c r="G168">
        <v>0</v>
      </c>
      <c r="H168">
        <v>3</v>
      </c>
      <c r="I168">
        <v>0</v>
      </c>
      <c r="J168">
        <v>3</v>
      </c>
      <c r="K168">
        <v>0</v>
      </c>
    </row>
    <row r="169" spans="1:11" x14ac:dyDescent="0.25">
      <c r="A169" t="s">
        <v>463</v>
      </c>
      <c r="B169" t="s">
        <v>72</v>
      </c>
      <c r="C169" t="s">
        <v>280</v>
      </c>
      <c r="D169" t="s">
        <v>257</v>
      </c>
      <c r="E169" t="s">
        <v>96</v>
      </c>
      <c r="F169">
        <v>0</v>
      </c>
      <c r="G169">
        <v>0</v>
      </c>
      <c r="H169">
        <v>12</v>
      </c>
      <c r="I169">
        <v>0</v>
      </c>
      <c r="J169">
        <v>12</v>
      </c>
      <c r="K169">
        <v>0</v>
      </c>
    </row>
    <row r="170" spans="1:11" x14ac:dyDescent="0.25">
      <c r="A170" t="s">
        <v>464</v>
      </c>
      <c r="B170" t="s">
        <v>72</v>
      </c>
      <c r="C170" t="s">
        <v>280</v>
      </c>
      <c r="D170" t="s">
        <v>252</v>
      </c>
      <c r="E170" t="s">
        <v>97</v>
      </c>
      <c r="F170">
        <v>0</v>
      </c>
      <c r="G170">
        <v>0</v>
      </c>
      <c r="H170">
        <v>7</v>
      </c>
      <c r="I170">
        <v>0</v>
      </c>
      <c r="J170">
        <v>7</v>
      </c>
      <c r="K170">
        <v>0</v>
      </c>
    </row>
    <row r="171" spans="1:11" x14ac:dyDescent="0.25">
      <c r="A171" t="s">
        <v>465</v>
      </c>
      <c r="B171" t="s">
        <v>72</v>
      </c>
      <c r="C171" t="s">
        <v>280</v>
      </c>
      <c r="D171" t="s">
        <v>253</v>
      </c>
      <c r="E171" t="s">
        <v>98</v>
      </c>
      <c r="F171">
        <v>0</v>
      </c>
      <c r="G171">
        <v>0</v>
      </c>
      <c r="H171">
        <v>38</v>
      </c>
      <c r="I171">
        <v>0</v>
      </c>
      <c r="J171">
        <v>38</v>
      </c>
      <c r="K171">
        <v>0</v>
      </c>
    </row>
    <row r="172" spans="1:11" x14ac:dyDescent="0.25">
      <c r="A172" t="s">
        <v>466</v>
      </c>
      <c r="B172" t="s">
        <v>72</v>
      </c>
      <c r="C172" t="s">
        <v>280</v>
      </c>
      <c r="D172" t="s">
        <v>258</v>
      </c>
      <c r="E172" t="s">
        <v>99</v>
      </c>
      <c r="F172">
        <v>0</v>
      </c>
      <c r="G172">
        <v>0</v>
      </c>
      <c r="H172">
        <v>68</v>
      </c>
      <c r="I172">
        <v>0</v>
      </c>
      <c r="J172">
        <v>68</v>
      </c>
      <c r="K172">
        <v>0</v>
      </c>
    </row>
    <row r="173" spans="1:11" x14ac:dyDescent="0.25">
      <c r="A173" t="s">
        <v>467</v>
      </c>
      <c r="B173" t="s">
        <v>72</v>
      </c>
      <c r="C173" t="s">
        <v>280</v>
      </c>
      <c r="D173" t="s">
        <v>255</v>
      </c>
      <c r="E173" t="s">
        <v>100</v>
      </c>
      <c r="F173">
        <v>0</v>
      </c>
      <c r="G173">
        <v>0</v>
      </c>
      <c r="H173">
        <v>6</v>
      </c>
      <c r="I173">
        <v>0</v>
      </c>
      <c r="J173">
        <v>6</v>
      </c>
      <c r="K173">
        <v>0</v>
      </c>
    </row>
    <row r="174" spans="1:11" x14ac:dyDescent="0.25">
      <c r="A174" t="s">
        <v>468</v>
      </c>
      <c r="B174" t="s">
        <v>72</v>
      </c>
      <c r="C174" t="s">
        <v>280</v>
      </c>
      <c r="D174" t="s">
        <v>255</v>
      </c>
      <c r="E174" t="s">
        <v>101</v>
      </c>
      <c r="F174">
        <v>0</v>
      </c>
      <c r="G174">
        <v>0</v>
      </c>
      <c r="H174">
        <v>1</v>
      </c>
      <c r="I174">
        <v>0</v>
      </c>
      <c r="J174">
        <v>1</v>
      </c>
      <c r="K174">
        <v>0</v>
      </c>
    </row>
    <row r="175" spans="1:11" x14ac:dyDescent="0.25">
      <c r="A175" t="s">
        <v>469</v>
      </c>
      <c r="B175" t="s">
        <v>72</v>
      </c>
      <c r="C175" t="s">
        <v>280</v>
      </c>
      <c r="D175" t="s">
        <v>255</v>
      </c>
      <c r="E175" t="s">
        <v>102</v>
      </c>
      <c r="F175">
        <v>0</v>
      </c>
      <c r="G175">
        <v>0</v>
      </c>
      <c r="H175">
        <v>9</v>
      </c>
      <c r="I175">
        <v>0</v>
      </c>
      <c r="J175">
        <v>9</v>
      </c>
      <c r="K175">
        <v>0</v>
      </c>
    </row>
    <row r="176" spans="1:11" x14ac:dyDescent="0.25">
      <c r="A176" t="s">
        <v>470</v>
      </c>
      <c r="B176" t="s">
        <v>72</v>
      </c>
      <c r="C176" t="s">
        <v>280</v>
      </c>
      <c r="D176" t="s">
        <v>257</v>
      </c>
      <c r="E176" t="s">
        <v>103</v>
      </c>
      <c r="F176">
        <v>0</v>
      </c>
      <c r="G176">
        <v>0</v>
      </c>
      <c r="H176">
        <v>6</v>
      </c>
      <c r="I176">
        <v>0</v>
      </c>
      <c r="J176">
        <v>6</v>
      </c>
      <c r="K176">
        <v>0</v>
      </c>
    </row>
    <row r="177" spans="1:11" x14ac:dyDescent="0.25">
      <c r="A177" t="s">
        <v>471</v>
      </c>
      <c r="B177" t="s">
        <v>72</v>
      </c>
      <c r="C177" t="s">
        <v>280</v>
      </c>
      <c r="D177" t="s">
        <v>256</v>
      </c>
      <c r="E177" t="s">
        <v>104</v>
      </c>
      <c r="F177">
        <v>0</v>
      </c>
      <c r="G177">
        <v>0</v>
      </c>
      <c r="H177">
        <v>6</v>
      </c>
      <c r="I177">
        <v>0</v>
      </c>
      <c r="J177">
        <v>6</v>
      </c>
      <c r="K177">
        <v>0</v>
      </c>
    </row>
    <row r="178" spans="1:11" x14ac:dyDescent="0.25">
      <c r="A178" t="s">
        <v>472</v>
      </c>
      <c r="B178" t="s">
        <v>72</v>
      </c>
      <c r="C178" t="s">
        <v>280</v>
      </c>
      <c r="D178" t="s">
        <v>259</v>
      </c>
      <c r="E178" t="s">
        <v>105</v>
      </c>
      <c r="F178">
        <v>0</v>
      </c>
      <c r="G178">
        <v>0</v>
      </c>
      <c r="H178">
        <v>30</v>
      </c>
      <c r="I178">
        <v>0</v>
      </c>
      <c r="J178">
        <v>30</v>
      </c>
      <c r="K178">
        <v>0</v>
      </c>
    </row>
    <row r="179" spans="1:11" x14ac:dyDescent="0.25">
      <c r="A179" t="s">
        <v>473</v>
      </c>
      <c r="B179" t="s">
        <v>72</v>
      </c>
      <c r="C179" t="s">
        <v>280</v>
      </c>
      <c r="D179" t="s">
        <v>253</v>
      </c>
      <c r="E179" t="s">
        <v>106</v>
      </c>
      <c r="F179">
        <v>0</v>
      </c>
      <c r="G179">
        <v>0</v>
      </c>
      <c r="H179">
        <v>12</v>
      </c>
      <c r="I179">
        <v>0</v>
      </c>
      <c r="J179">
        <v>12</v>
      </c>
      <c r="K179">
        <v>0</v>
      </c>
    </row>
    <row r="180" spans="1:11" x14ac:dyDescent="0.25">
      <c r="A180" t="s">
        <v>474</v>
      </c>
      <c r="B180" t="s">
        <v>72</v>
      </c>
      <c r="C180" t="s">
        <v>280</v>
      </c>
      <c r="D180" t="s">
        <v>256</v>
      </c>
      <c r="E180" t="s">
        <v>107</v>
      </c>
      <c r="F180">
        <v>0</v>
      </c>
      <c r="G180">
        <v>0</v>
      </c>
      <c r="H180">
        <v>15</v>
      </c>
      <c r="I180">
        <v>0</v>
      </c>
      <c r="J180">
        <v>15</v>
      </c>
      <c r="K180">
        <v>0</v>
      </c>
    </row>
    <row r="181" spans="1:11" x14ac:dyDescent="0.25">
      <c r="A181" t="s">
        <v>475</v>
      </c>
      <c r="B181" t="s">
        <v>72</v>
      </c>
      <c r="C181" t="s">
        <v>280</v>
      </c>
      <c r="D181" t="s">
        <v>257</v>
      </c>
      <c r="E181" t="s">
        <v>108</v>
      </c>
      <c r="F181">
        <v>0</v>
      </c>
      <c r="G181">
        <v>0</v>
      </c>
      <c r="H181">
        <v>15</v>
      </c>
      <c r="I181">
        <v>0</v>
      </c>
      <c r="J181">
        <v>15</v>
      </c>
      <c r="K181">
        <v>0</v>
      </c>
    </row>
    <row r="182" spans="1:11" x14ac:dyDescent="0.25">
      <c r="A182" t="s">
        <v>476</v>
      </c>
      <c r="B182" t="s">
        <v>72</v>
      </c>
      <c r="C182" t="s">
        <v>280</v>
      </c>
      <c r="D182" t="s">
        <v>253</v>
      </c>
      <c r="E182" t="s">
        <v>109</v>
      </c>
      <c r="F182">
        <v>0</v>
      </c>
      <c r="G182">
        <v>0</v>
      </c>
      <c r="H182">
        <v>38</v>
      </c>
      <c r="I182">
        <v>0</v>
      </c>
      <c r="J182">
        <v>38</v>
      </c>
      <c r="K182">
        <v>0</v>
      </c>
    </row>
    <row r="183" spans="1:11" x14ac:dyDescent="0.25">
      <c r="A183" t="s">
        <v>477</v>
      </c>
      <c r="B183" t="s">
        <v>72</v>
      </c>
      <c r="C183" t="s">
        <v>280</v>
      </c>
      <c r="D183" t="s">
        <v>256</v>
      </c>
      <c r="E183" t="s">
        <v>110</v>
      </c>
      <c r="F183">
        <v>0</v>
      </c>
      <c r="G183">
        <v>0</v>
      </c>
      <c r="H183">
        <v>35</v>
      </c>
      <c r="I183">
        <v>0</v>
      </c>
      <c r="J183">
        <v>35</v>
      </c>
      <c r="K183">
        <v>0</v>
      </c>
    </row>
    <row r="184" spans="1:11" x14ac:dyDescent="0.25">
      <c r="A184" t="s">
        <v>478</v>
      </c>
      <c r="B184" t="s">
        <v>72</v>
      </c>
      <c r="C184" t="s">
        <v>280</v>
      </c>
      <c r="D184" t="s">
        <v>255</v>
      </c>
      <c r="E184" t="s">
        <v>111</v>
      </c>
      <c r="F184">
        <v>0</v>
      </c>
      <c r="G184">
        <v>0</v>
      </c>
      <c r="H184">
        <v>9</v>
      </c>
      <c r="I184">
        <v>0</v>
      </c>
      <c r="J184">
        <v>9</v>
      </c>
      <c r="K184">
        <v>0</v>
      </c>
    </row>
    <row r="185" spans="1:11" x14ac:dyDescent="0.25">
      <c r="A185" t="s">
        <v>479</v>
      </c>
      <c r="B185" t="s">
        <v>72</v>
      </c>
      <c r="C185" t="s">
        <v>280</v>
      </c>
      <c r="D185" t="s">
        <v>259</v>
      </c>
      <c r="E185" t="s">
        <v>112</v>
      </c>
      <c r="F185">
        <v>0</v>
      </c>
      <c r="G185">
        <v>0</v>
      </c>
      <c r="H185">
        <v>12</v>
      </c>
      <c r="I185">
        <v>0</v>
      </c>
      <c r="J185">
        <v>12</v>
      </c>
      <c r="K185">
        <v>0</v>
      </c>
    </row>
    <row r="186" spans="1:11" x14ac:dyDescent="0.25">
      <c r="A186" t="s">
        <v>480</v>
      </c>
      <c r="B186" t="s">
        <v>72</v>
      </c>
      <c r="C186" t="s">
        <v>280</v>
      </c>
      <c r="D186" t="s">
        <v>252</v>
      </c>
      <c r="E186" t="s">
        <v>113</v>
      </c>
      <c r="F186">
        <v>0</v>
      </c>
      <c r="G186">
        <v>0</v>
      </c>
      <c r="H186">
        <v>27</v>
      </c>
      <c r="I186">
        <v>0</v>
      </c>
      <c r="J186">
        <v>27</v>
      </c>
      <c r="K186">
        <v>0</v>
      </c>
    </row>
    <row r="187" spans="1:11" x14ac:dyDescent="0.25">
      <c r="A187" t="s">
        <v>481</v>
      </c>
      <c r="B187" t="s">
        <v>72</v>
      </c>
      <c r="C187" t="s">
        <v>280</v>
      </c>
      <c r="D187" t="s">
        <v>253</v>
      </c>
      <c r="E187" t="s">
        <v>114</v>
      </c>
      <c r="F187">
        <v>0</v>
      </c>
      <c r="G187">
        <v>0</v>
      </c>
      <c r="H187">
        <v>7</v>
      </c>
      <c r="I187">
        <v>0</v>
      </c>
      <c r="J187">
        <v>7</v>
      </c>
      <c r="K187">
        <v>0</v>
      </c>
    </row>
    <row r="188" spans="1:11" x14ac:dyDescent="0.25">
      <c r="A188" t="s">
        <v>482</v>
      </c>
      <c r="B188" t="s">
        <v>72</v>
      </c>
      <c r="C188" t="s">
        <v>280</v>
      </c>
      <c r="D188" t="s">
        <v>252</v>
      </c>
      <c r="E188" t="s">
        <v>115</v>
      </c>
      <c r="F188">
        <v>0</v>
      </c>
      <c r="G188">
        <v>0</v>
      </c>
      <c r="H188">
        <v>12</v>
      </c>
      <c r="I188">
        <v>0</v>
      </c>
      <c r="J188">
        <v>12</v>
      </c>
      <c r="K188">
        <v>0</v>
      </c>
    </row>
    <row r="189" spans="1:11" x14ac:dyDescent="0.25">
      <c r="A189" t="s">
        <v>483</v>
      </c>
      <c r="B189" t="s">
        <v>72</v>
      </c>
      <c r="C189" t="s">
        <v>280</v>
      </c>
      <c r="D189" t="s">
        <v>255</v>
      </c>
      <c r="E189" t="s">
        <v>116</v>
      </c>
      <c r="F189">
        <v>0</v>
      </c>
      <c r="G189">
        <v>0</v>
      </c>
      <c r="H189">
        <v>5</v>
      </c>
      <c r="I189">
        <v>0</v>
      </c>
      <c r="J189">
        <v>5</v>
      </c>
      <c r="K189">
        <v>0</v>
      </c>
    </row>
    <row r="190" spans="1:11" x14ac:dyDescent="0.25">
      <c r="A190" t="s">
        <v>484</v>
      </c>
      <c r="B190" t="s">
        <v>72</v>
      </c>
      <c r="C190" t="s">
        <v>280</v>
      </c>
      <c r="D190" t="s">
        <v>255</v>
      </c>
      <c r="E190" t="s">
        <v>117</v>
      </c>
      <c r="F190">
        <v>0</v>
      </c>
      <c r="G190">
        <v>0</v>
      </c>
      <c r="H190">
        <v>7</v>
      </c>
      <c r="I190">
        <v>0</v>
      </c>
      <c r="J190">
        <v>7</v>
      </c>
      <c r="K190">
        <v>0</v>
      </c>
    </row>
    <row r="191" spans="1:11" x14ac:dyDescent="0.25">
      <c r="A191" t="s">
        <v>485</v>
      </c>
      <c r="B191" t="s">
        <v>72</v>
      </c>
      <c r="C191" t="s">
        <v>280</v>
      </c>
      <c r="D191" t="s">
        <v>253</v>
      </c>
      <c r="E191" t="s">
        <v>118</v>
      </c>
      <c r="F191">
        <v>0</v>
      </c>
      <c r="G191">
        <v>0</v>
      </c>
      <c r="H191">
        <v>2</v>
      </c>
      <c r="I191">
        <v>0</v>
      </c>
      <c r="J191">
        <v>2</v>
      </c>
      <c r="K191">
        <v>0</v>
      </c>
    </row>
    <row r="192" spans="1:11" x14ac:dyDescent="0.25">
      <c r="A192" t="s">
        <v>486</v>
      </c>
      <c r="B192" t="s">
        <v>72</v>
      </c>
      <c r="C192" t="s">
        <v>280</v>
      </c>
      <c r="D192" t="s">
        <v>257</v>
      </c>
      <c r="E192" t="s">
        <v>119</v>
      </c>
      <c r="F192">
        <v>0</v>
      </c>
      <c r="G192">
        <v>0</v>
      </c>
      <c r="H192">
        <v>11</v>
      </c>
      <c r="I192">
        <v>0</v>
      </c>
      <c r="J192">
        <v>11</v>
      </c>
      <c r="K192">
        <v>0</v>
      </c>
    </row>
    <row r="193" spans="1:11" x14ac:dyDescent="0.25">
      <c r="A193" t="s">
        <v>487</v>
      </c>
      <c r="B193" t="s">
        <v>72</v>
      </c>
      <c r="C193" t="s">
        <v>280</v>
      </c>
      <c r="D193" t="s">
        <v>258</v>
      </c>
      <c r="E193" t="s">
        <v>120</v>
      </c>
      <c r="F193">
        <v>0</v>
      </c>
      <c r="G193">
        <v>0</v>
      </c>
      <c r="H193">
        <v>18</v>
      </c>
      <c r="I193">
        <v>0</v>
      </c>
      <c r="J193">
        <v>18</v>
      </c>
      <c r="K193">
        <v>0</v>
      </c>
    </row>
    <row r="194" spans="1:11" x14ac:dyDescent="0.25">
      <c r="A194" t="s">
        <v>488</v>
      </c>
      <c r="B194" t="s">
        <v>72</v>
      </c>
      <c r="C194" t="s">
        <v>280</v>
      </c>
      <c r="D194" t="s">
        <v>253</v>
      </c>
      <c r="E194" t="s">
        <v>121</v>
      </c>
      <c r="F194">
        <v>0</v>
      </c>
      <c r="G194">
        <v>0</v>
      </c>
      <c r="H194">
        <v>44</v>
      </c>
      <c r="I194">
        <v>0</v>
      </c>
      <c r="J194">
        <v>44</v>
      </c>
      <c r="K194">
        <v>0</v>
      </c>
    </row>
    <row r="195" spans="1:11" x14ac:dyDescent="0.25">
      <c r="A195" t="s">
        <v>489</v>
      </c>
      <c r="B195" t="s">
        <v>72</v>
      </c>
      <c r="C195" t="s">
        <v>280</v>
      </c>
      <c r="D195" t="s">
        <v>255</v>
      </c>
      <c r="E195" t="s">
        <v>122</v>
      </c>
      <c r="F195">
        <v>0</v>
      </c>
      <c r="G195">
        <v>0</v>
      </c>
      <c r="H195">
        <v>8</v>
      </c>
      <c r="I195">
        <v>0</v>
      </c>
      <c r="J195">
        <v>8</v>
      </c>
      <c r="K195">
        <v>0</v>
      </c>
    </row>
    <row r="196" spans="1:11" x14ac:dyDescent="0.25">
      <c r="A196" t="s">
        <v>490</v>
      </c>
      <c r="B196" t="s">
        <v>72</v>
      </c>
      <c r="C196" t="s">
        <v>280</v>
      </c>
      <c r="D196" t="s">
        <v>254</v>
      </c>
      <c r="E196" t="s">
        <v>123</v>
      </c>
      <c r="F196">
        <v>0</v>
      </c>
      <c r="G196">
        <v>0</v>
      </c>
      <c r="H196">
        <v>2</v>
      </c>
      <c r="I196">
        <v>0</v>
      </c>
      <c r="J196">
        <v>2</v>
      </c>
      <c r="K196">
        <v>0</v>
      </c>
    </row>
    <row r="197" spans="1:11" x14ac:dyDescent="0.25">
      <c r="A197" t="s">
        <v>491</v>
      </c>
      <c r="B197" t="s">
        <v>72</v>
      </c>
      <c r="C197" t="s">
        <v>280</v>
      </c>
      <c r="D197" t="s">
        <v>251</v>
      </c>
      <c r="E197" t="s">
        <v>124</v>
      </c>
      <c r="F197">
        <v>0</v>
      </c>
      <c r="G197">
        <v>0</v>
      </c>
      <c r="H197">
        <v>12</v>
      </c>
      <c r="I197">
        <v>0</v>
      </c>
      <c r="J197">
        <v>12</v>
      </c>
      <c r="K197">
        <v>0</v>
      </c>
    </row>
    <row r="198" spans="1:11" x14ac:dyDescent="0.25">
      <c r="A198" t="s">
        <v>492</v>
      </c>
      <c r="B198" t="s">
        <v>72</v>
      </c>
      <c r="C198" t="s">
        <v>280</v>
      </c>
      <c r="D198" t="s">
        <v>251</v>
      </c>
      <c r="E198" t="s">
        <v>125</v>
      </c>
      <c r="F198">
        <v>0</v>
      </c>
      <c r="G198">
        <v>0</v>
      </c>
      <c r="H198">
        <v>16</v>
      </c>
      <c r="I198">
        <v>0</v>
      </c>
      <c r="J198">
        <v>16</v>
      </c>
      <c r="K198">
        <v>0</v>
      </c>
    </row>
    <row r="199" spans="1:11" x14ac:dyDescent="0.25">
      <c r="A199" t="s">
        <v>493</v>
      </c>
      <c r="B199" t="s">
        <v>72</v>
      </c>
      <c r="C199" t="s">
        <v>280</v>
      </c>
      <c r="D199" t="s">
        <v>257</v>
      </c>
      <c r="E199" t="s">
        <v>126</v>
      </c>
      <c r="F199">
        <v>0</v>
      </c>
      <c r="G199">
        <v>0</v>
      </c>
      <c r="H199">
        <v>25</v>
      </c>
      <c r="I199">
        <v>0</v>
      </c>
      <c r="J199">
        <v>25</v>
      </c>
      <c r="K199">
        <v>0</v>
      </c>
    </row>
    <row r="200" spans="1:11" x14ac:dyDescent="0.25">
      <c r="A200" t="s">
        <v>494</v>
      </c>
      <c r="B200" t="s">
        <v>72</v>
      </c>
      <c r="C200" t="s">
        <v>280</v>
      </c>
      <c r="D200" t="s">
        <v>259</v>
      </c>
      <c r="E200" t="s">
        <v>127</v>
      </c>
      <c r="F200">
        <v>0</v>
      </c>
      <c r="G200">
        <v>0</v>
      </c>
      <c r="H200">
        <v>15</v>
      </c>
      <c r="I200">
        <v>0</v>
      </c>
      <c r="J200">
        <v>15</v>
      </c>
      <c r="K200">
        <v>0</v>
      </c>
    </row>
    <row r="201" spans="1:11" x14ac:dyDescent="0.25">
      <c r="A201" t="s">
        <v>495</v>
      </c>
      <c r="B201" t="s">
        <v>72</v>
      </c>
      <c r="C201" t="s">
        <v>280</v>
      </c>
      <c r="D201" t="s">
        <v>257</v>
      </c>
      <c r="E201" t="s">
        <v>128</v>
      </c>
      <c r="F201">
        <v>0</v>
      </c>
      <c r="G201">
        <v>0</v>
      </c>
      <c r="H201">
        <v>5</v>
      </c>
      <c r="I201">
        <v>0</v>
      </c>
      <c r="J201">
        <v>5</v>
      </c>
      <c r="K201">
        <v>0</v>
      </c>
    </row>
    <row r="202" spans="1:11" x14ac:dyDescent="0.25">
      <c r="A202" t="s">
        <v>496</v>
      </c>
      <c r="B202" t="s">
        <v>72</v>
      </c>
      <c r="C202" t="s">
        <v>280</v>
      </c>
      <c r="D202" t="s">
        <v>258</v>
      </c>
      <c r="E202" t="s">
        <v>129</v>
      </c>
      <c r="F202">
        <v>0</v>
      </c>
      <c r="G202">
        <v>0</v>
      </c>
      <c r="H202">
        <v>10</v>
      </c>
      <c r="I202">
        <v>0</v>
      </c>
      <c r="J202">
        <v>10</v>
      </c>
      <c r="K202">
        <v>0</v>
      </c>
    </row>
    <row r="203" spans="1:11" x14ac:dyDescent="0.25">
      <c r="A203" t="s">
        <v>497</v>
      </c>
      <c r="B203" t="s">
        <v>72</v>
      </c>
      <c r="C203" t="s">
        <v>280</v>
      </c>
      <c r="D203" t="s">
        <v>254</v>
      </c>
      <c r="E203" t="s">
        <v>130</v>
      </c>
      <c r="F203">
        <v>0</v>
      </c>
      <c r="G203">
        <v>0</v>
      </c>
      <c r="H203">
        <v>9</v>
      </c>
      <c r="I203">
        <v>0</v>
      </c>
      <c r="J203">
        <v>9</v>
      </c>
      <c r="K203">
        <v>0</v>
      </c>
    </row>
    <row r="204" spans="1:11" x14ac:dyDescent="0.25">
      <c r="A204" t="s">
        <v>498</v>
      </c>
      <c r="B204" t="s">
        <v>72</v>
      </c>
      <c r="C204" t="s">
        <v>280</v>
      </c>
      <c r="D204" t="s">
        <v>253</v>
      </c>
      <c r="E204" t="s">
        <v>131</v>
      </c>
      <c r="F204">
        <v>0</v>
      </c>
      <c r="G204">
        <v>0</v>
      </c>
      <c r="H204">
        <v>27</v>
      </c>
      <c r="I204">
        <v>0</v>
      </c>
      <c r="J204">
        <v>27</v>
      </c>
      <c r="K204">
        <v>0</v>
      </c>
    </row>
    <row r="205" spans="1:11" x14ac:dyDescent="0.25">
      <c r="A205" t="s">
        <v>499</v>
      </c>
      <c r="B205" t="s">
        <v>72</v>
      </c>
      <c r="C205" t="s">
        <v>280</v>
      </c>
      <c r="D205" t="s">
        <v>251</v>
      </c>
      <c r="E205" t="s">
        <v>265</v>
      </c>
      <c r="F205">
        <v>0</v>
      </c>
      <c r="G205">
        <v>0</v>
      </c>
      <c r="H205">
        <v>166</v>
      </c>
      <c r="I205">
        <v>0</v>
      </c>
      <c r="J205">
        <v>166</v>
      </c>
      <c r="K205">
        <v>0</v>
      </c>
    </row>
    <row r="206" spans="1:11" x14ac:dyDescent="0.25">
      <c r="A206" t="s">
        <v>500</v>
      </c>
      <c r="B206" t="s">
        <v>72</v>
      </c>
      <c r="C206" t="s">
        <v>280</v>
      </c>
      <c r="D206" t="s">
        <v>252</v>
      </c>
      <c r="E206" t="s">
        <v>266</v>
      </c>
      <c r="F206">
        <v>0</v>
      </c>
      <c r="G206">
        <v>0</v>
      </c>
      <c r="H206">
        <v>250</v>
      </c>
      <c r="I206">
        <v>0</v>
      </c>
      <c r="J206">
        <v>250</v>
      </c>
      <c r="K206">
        <v>0</v>
      </c>
    </row>
    <row r="207" spans="1:11" x14ac:dyDescent="0.25">
      <c r="A207" t="s">
        <v>501</v>
      </c>
      <c r="B207" t="s">
        <v>72</v>
      </c>
      <c r="C207" t="s">
        <v>280</v>
      </c>
      <c r="D207" t="s">
        <v>259</v>
      </c>
      <c r="E207" t="s">
        <v>132</v>
      </c>
      <c r="F207">
        <v>0</v>
      </c>
      <c r="G207">
        <v>0</v>
      </c>
      <c r="H207">
        <v>10</v>
      </c>
      <c r="I207">
        <v>0</v>
      </c>
      <c r="J207">
        <v>10</v>
      </c>
      <c r="K207">
        <v>0</v>
      </c>
    </row>
    <row r="208" spans="1:11" x14ac:dyDescent="0.25">
      <c r="A208" t="s">
        <v>502</v>
      </c>
      <c r="B208" t="s">
        <v>72</v>
      </c>
      <c r="C208" t="s">
        <v>280</v>
      </c>
      <c r="D208" t="s">
        <v>256</v>
      </c>
      <c r="E208" t="s">
        <v>133</v>
      </c>
      <c r="F208">
        <v>0</v>
      </c>
      <c r="G208">
        <v>0</v>
      </c>
      <c r="H208">
        <v>17</v>
      </c>
      <c r="I208">
        <v>0</v>
      </c>
      <c r="J208">
        <v>17</v>
      </c>
      <c r="K208">
        <v>0</v>
      </c>
    </row>
    <row r="209" spans="1:11" x14ac:dyDescent="0.25">
      <c r="A209" t="s">
        <v>503</v>
      </c>
      <c r="B209" t="s">
        <v>72</v>
      </c>
      <c r="C209" t="s">
        <v>280</v>
      </c>
      <c r="D209" t="s">
        <v>253</v>
      </c>
      <c r="E209" t="s">
        <v>134</v>
      </c>
      <c r="F209">
        <v>0</v>
      </c>
      <c r="G209">
        <v>0</v>
      </c>
      <c r="H209">
        <v>24</v>
      </c>
      <c r="I209">
        <v>0</v>
      </c>
      <c r="J209">
        <v>24</v>
      </c>
      <c r="K209">
        <v>0</v>
      </c>
    </row>
    <row r="210" spans="1:11" x14ac:dyDescent="0.25">
      <c r="A210" t="s">
        <v>504</v>
      </c>
      <c r="B210" t="s">
        <v>72</v>
      </c>
      <c r="C210" t="s">
        <v>280</v>
      </c>
      <c r="D210" t="s">
        <v>252</v>
      </c>
      <c r="E210" t="s">
        <v>135</v>
      </c>
      <c r="F210">
        <v>0</v>
      </c>
      <c r="G210">
        <v>0</v>
      </c>
      <c r="H210">
        <v>61</v>
      </c>
      <c r="I210">
        <v>0</v>
      </c>
      <c r="J210">
        <v>61</v>
      </c>
      <c r="K210">
        <v>0</v>
      </c>
    </row>
    <row r="211" spans="1:11" x14ac:dyDescent="0.25">
      <c r="A211" t="s">
        <v>505</v>
      </c>
      <c r="B211" t="s">
        <v>72</v>
      </c>
      <c r="C211" t="s">
        <v>280</v>
      </c>
      <c r="D211" t="s">
        <v>254</v>
      </c>
      <c r="E211" t="s">
        <v>136</v>
      </c>
      <c r="F211">
        <v>0</v>
      </c>
      <c r="G211">
        <v>0</v>
      </c>
      <c r="H211">
        <v>6</v>
      </c>
      <c r="I211">
        <v>0</v>
      </c>
      <c r="J211">
        <v>6</v>
      </c>
      <c r="K211">
        <v>0</v>
      </c>
    </row>
    <row r="212" spans="1:11" x14ac:dyDescent="0.25">
      <c r="A212" t="s">
        <v>506</v>
      </c>
      <c r="B212" t="s">
        <v>72</v>
      </c>
      <c r="C212" t="s">
        <v>280</v>
      </c>
      <c r="D212" t="s">
        <v>257</v>
      </c>
      <c r="E212" t="s">
        <v>137</v>
      </c>
      <c r="F212">
        <v>0</v>
      </c>
      <c r="G212">
        <v>0</v>
      </c>
      <c r="H212">
        <v>18</v>
      </c>
      <c r="I212">
        <v>0</v>
      </c>
      <c r="J212">
        <v>18</v>
      </c>
      <c r="K212">
        <v>0</v>
      </c>
    </row>
    <row r="213" spans="1:11" x14ac:dyDescent="0.25">
      <c r="A213" t="s">
        <v>507</v>
      </c>
      <c r="B213" t="s">
        <v>72</v>
      </c>
      <c r="C213" t="s">
        <v>280</v>
      </c>
      <c r="D213" t="s">
        <v>253</v>
      </c>
      <c r="E213" t="s">
        <v>138</v>
      </c>
      <c r="F213">
        <v>0</v>
      </c>
      <c r="G213">
        <v>0</v>
      </c>
      <c r="H213">
        <v>67</v>
      </c>
      <c r="I213">
        <v>0</v>
      </c>
      <c r="J213">
        <v>67</v>
      </c>
      <c r="K213">
        <v>0</v>
      </c>
    </row>
    <row r="214" spans="1:11" x14ac:dyDescent="0.25">
      <c r="A214" t="s">
        <v>508</v>
      </c>
      <c r="B214" t="s">
        <v>72</v>
      </c>
      <c r="C214" t="s">
        <v>280</v>
      </c>
      <c r="D214" t="s">
        <v>253</v>
      </c>
      <c r="E214" t="s">
        <v>139</v>
      </c>
      <c r="F214">
        <v>0</v>
      </c>
      <c r="G214">
        <v>0</v>
      </c>
      <c r="H214">
        <v>36</v>
      </c>
      <c r="I214">
        <v>0</v>
      </c>
      <c r="J214">
        <v>36</v>
      </c>
      <c r="K214">
        <v>0</v>
      </c>
    </row>
    <row r="215" spans="1:11" x14ac:dyDescent="0.25">
      <c r="A215" t="s">
        <v>509</v>
      </c>
      <c r="B215" t="s">
        <v>72</v>
      </c>
      <c r="C215" t="s">
        <v>280</v>
      </c>
      <c r="D215" t="s">
        <v>255</v>
      </c>
      <c r="E215" t="s">
        <v>140</v>
      </c>
      <c r="F215">
        <v>0</v>
      </c>
      <c r="G215">
        <v>0</v>
      </c>
      <c r="H215">
        <v>2</v>
      </c>
      <c r="I215">
        <v>0</v>
      </c>
      <c r="J215">
        <v>2</v>
      </c>
      <c r="K215">
        <v>0</v>
      </c>
    </row>
    <row r="216" spans="1:11" x14ac:dyDescent="0.25">
      <c r="A216" t="s">
        <v>510</v>
      </c>
      <c r="B216" t="s">
        <v>72</v>
      </c>
      <c r="C216" t="s">
        <v>280</v>
      </c>
      <c r="D216" t="s">
        <v>253</v>
      </c>
      <c r="E216" t="s">
        <v>141</v>
      </c>
      <c r="F216">
        <v>0</v>
      </c>
      <c r="G216">
        <v>0</v>
      </c>
      <c r="H216">
        <v>10</v>
      </c>
      <c r="I216">
        <v>0</v>
      </c>
      <c r="J216">
        <v>10</v>
      </c>
      <c r="K216">
        <v>0</v>
      </c>
    </row>
    <row r="217" spans="1:11" x14ac:dyDescent="0.25">
      <c r="A217" t="s">
        <v>511</v>
      </c>
      <c r="B217" t="s">
        <v>72</v>
      </c>
      <c r="C217" t="s">
        <v>280</v>
      </c>
      <c r="D217" t="s">
        <v>256</v>
      </c>
      <c r="E217" t="s">
        <v>142</v>
      </c>
      <c r="F217">
        <v>0</v>
      </c>
      <c r="G217">
        <v>0</v>
      </c>
      <c r="H217">
        <v>68</v>
      </c>
      <c r="I217">
        <v>0</v>
      </c>
      <c r="J217">
        <v>68</v>
      </c>
      <c r="K217">
        <v>0</v>
      </c>
    </row>
    <row r="218" spans="1:11" x14ac:dyDescent="0.25">
      <c r="A218" t="s">
        <v>512</v>
      </c>
      <c r="B218" t="s">
        <v>72</v>
      </c>
      <c r="C218" t="s">
        <v>280</v>
      </c>
      <c r="D218" t="s">
        <v>253</v>
      </c>
      <c r="E218" t="s">
        <v>143</v>
      </c>
      <c r="F218">
        <v>0</v>
      </c>
      <c r="G218">
        <v>0</v>
      </c>
      <c r="H218">
        <v>28</v>
      </c>
      <c r="I218">
        <v>0</v>
      </c>
      <c r="J218">
        <v>28</v>
      </c>
      <c r="K218">
        <v>0</v>
      </c>
    </row>
    <row r="219" spans="1:11" x14ac:dyDescent="0.25">
      <c r="A219" t="s">
        <v>513</v>
      </c>
      <c r="B219" t="s">
        <v>72</v>
      </c>
      <c r="C219" t="s">
        <v>280</v>
      </c>
      <c r="D219" t="s">
        <v>253</v>
      </c>
      <c r="E219" t="s">
        <v>144</v>
      </c>
      <c r="F219">
        <v>0</v>
      </c>
      <c r="G219">
        <v>0</v>
      </c>
      <c r="H219">
        <v>13</v>
      </c>
      <c r="I219">
        <v>0</v>
      </c>
      <c r="J219">
        <v>13</v>
      </c>
      <c r="K219">
        <v>0</v>
      </c>
    </row>
    <row r="220" spans="1:11" x14ac:dyDescent="0.25">
      <c r="A220" t="s">
        <v>514</v>
      </c>
      <c r="B220" t="s">
        <v>72</v>
      </c>
      <c r="C220" t="s">
        <v>280</v>
      </c>
      <c r="D220" t="s">
        <v>254</v>
      </c>
      <c r="E220" t="s">
        <v>145</v>
      </c>
      <c r="F220">
        <v>0</v>
      </c>
      <c r="G220">
        <v>0</v>
      </c>
      <c r="H220">
        <v>2</v>
      </c>
      <c r="I220">
        <v>0</v>
      </c>
      <c r="J220">
        <v>2</v>
      </c>
      <c r="K220">
        <v>0</v>
      </c>
    </row>
    <row r="221" spans="1:11" x14ac:dyDescent="0.25">
      <c r="A221" t="s">
        <v>515</v>
      </c>
      <c r="B221" t="s">
        <v>72</v>
      </c>
      <c r="C221" t="s">
        <v>280</v>
      </c>
      <c r="D221" t="s">
        <v>253</v>
      </c>
      <c r="E221" t="s">
        <v>146</v>
      </c>
      <c r="F221">
        <v>0</v>
      </c>
      <c r="G221">
        <v>0</v>
      </c>
      <c r="H221">
        <v>40</v>
      </c>
      <c r="I221">
        <v>0</v>
      </c>
      <c r="J221">
        <v>40</v>
      </c>
      <c r="K221">
        <v>0</v>
      </c>
    </row>
    <row r="222" spans="1:11" x14ac:dyDescent="0.25">
      <c r="A222" t="s">
        <v>516</v>
      </c>
      <c r="B222" t="s">
        <v>72</v>
      </c>
      <c r="C222" t="s">
        <v>280</v>
      </c>
      <c r="D222" t="s">
        <v>258</v>
      </c>
      <c r="E222" t="s">
        <v>147</v>
      </c>
      <c r="F222">
        <v>0</v>
      </c>
      <c r="G222">
        <v>0</v>
      </c>
      <c r="H222">
        <v>1</v>
      </c>
      <c r="I222">
        <v>0</v>
      </c>
      <c r="J222">
        <v>1</v>
      </c>
      <c r="K222">
        <v>0</v>
      </c>
    </row>
    <row r="223" spans="1:11" x14ac:dyDescent="0.25">
      <c r="A223" t="s">
        <v>517</v>
      </c>
      <c r="B223" t="s">
        <v>72</v>
      </c>
      <c r="C223" t="s">
        <v>280</v>
      </c>
      <c r="D223" t="s">
        <v>252</v>
      </c>
      <c r="E223" t="s">
        <v>148</v>
      </c>
      <c r="F223">
        <v>0</v>
      </c>
      <c r="G223">
        <v>0</v>
      </c>
      <c r="H223">
        <v>81</v>
      </c>
      <c r="I223">
        <v>0</v>
      </c>
      <c r="J223">
        <v>81</v>
      </c>
      <c r="K223">
        <v>0</v>
      </c>
    </row>
    <row r="224" spans="1:11" x14ac:dyDescent="0.25">
      <c r="A224" t="s">
        <v>518</v>
      </c>
      <c r="B224" t="s">
        <v>72</v>
      </c>
      <c r="C224" t="s">
        <v>280</v>
      </c>
      <c r="D224" t="s">
        <v>253</v>
      </c>
      <c r="E224" t="s">
        <v>149</v>
      </c>
      <c r="F224">
        <v>0</v>
      </c>
      <c r="G224">
        <v>0</v>
      </c>
      <c r="H224">
        <v>17</v>
      </c>
      <c r="I224">
        <v>0</v>
      </c>
      <c r="J224">
        <v>17</v>
      </c>
      <c r="K224">
        <v>0</v>
      </c>
    </row>
    <row r="225" spans="1:11" x14ac:dyDescent="0.25">
      <c r="A225" t="s">
        <v>519</v>
      </c>
      <c r="B225" t="s">
        <v>72</v>
      </c>
      <c r="C225" t="s">
        <v>280</v>
      </c>
      <c r="D225" t="s">
        <v>253</v>
      </c>
      <c r="E225" t="s">
        <v>150</v>
      </c>
      <c r="F225">
        <v>0</v>
      </c>
      <c r="G225">
        <v>0</v>
      </c>
      <c r="H225">
        <v>3</v>
      </c>
      <c r="I225">
        <v>0</v>
      </c>
      <c r="J225">
        <v>3</v>
      </c>
      <c r="K225">
        <v>0</v>
      </c>
    </row>
    <row r="226" spans="1:11" x14ac:dyDescent="0.25">
      <c r="A226" t="s">
        <v>520</v>
      </c>
      <c r="B226" t="s">
        <v>72</v>
      </c>
      <c r="C226" t="s">
        <v>280</v>
      </c>
      <c r="D226" t="s">
        <v>256</v>
      </c>
      <c r="E226" t="s">
        <v>151</v>
      </c>
      <c r="F226">
        <v>0</v>
      </c>
      <c r="G226">
        <v>0</v>
      </c>
      <c r="H226">
        <v>2</v>
      </c>
      <c r="I226">
        <v>0</v>
      </c>
      <c r="J226">
        <v>2</v>
      </c>
      <c r="K226">
        <v>0</v>
      </c>
    </row>
    <row r="227" spans="1:11" x14ac:dyDescent="0.25">
      <c r="A227" t="s">
        <v>521</v>
      </c>
      <c r="B227" t="s">
        <v>72</v>
      </c>
      <c r="C227" t="s">
        <v>280</v>
      </c>
      <c r="D227" t="s">
        <v>253</v>
      </c>
      <c r="E227" t="s">
        <v>153</v>
      </c>
      <c r="F227">
        <v>0</v>
      </c>
      <c r="G227">
        <v>0</v>
      </c>
      <c r="H227">
        <v>17</v>
      </c>
      <c r="I227">
        <v>0</v>
      </c>
      <c r="J227">
        <v>17</v>
      </c>
      <c r="K227">
        <v>0</v>
      </c>
    </row>
    <row r="228" spans="1:11" x14ac:dyDescent="0.25">
      <c r="A228" t="s">
        <v>522</v>
      </c>
      <c r="B228" t="s">
        <v>72</v>
      </c>
      <c r="C228" t="s">
        <v>280</v>
      </c>
      <c r="D228" t="s">
        <v>253</v>
      </c>
      <c r="E228" t="s">
        <v>154</v>
      </c>
      <c r="F228">
        <v>0</v>
      </c>
      <c r="G228">
        <v>0</v>
      </c>
      <c r="H228">
        <v>11</v>
      </c>
      <c r="I228">
        <v>0</v>
      </c>
      <c r="J228">
        <v>11</v>
      </c>
      <c r="K228">
        <v>0</v>
      </c>
    </row>
    <row r="229" spans="1:11" x14ac:dyDescent="0.25">
      <c r="A229" t="s">
        <v>523</v>
      </c>
      <c r="B229" t="s">
        <v>72</v>
      </c>
      <c r="C229" t="s">
        <v>280</v>
      </c>
      <c r="D229" t="s">
        <v>256</v>
      </c>
      <c r="E229" t="s">
        <v>155</v>
      </c>
      <c r="F229">
        <v>0</v>
      </c>
      <c r="G229">
        <v>0</v>
      </c>
      <c r="H229">
        <v>66</v>
      </c>
      <c r="I229">
        <v>0</v>
      </c>
      <c r="J229">
        <v>66</v>
      </c>
      <c r="K229">
        <v>0</v>
      </c>
    </row>
    <row r="230" spans="1:11" x14ac:dyDescent="0.25">
      <c r="A230" t="s">
        <v>524</v>
      </c>
      <c r="B230" t="s">
        <v>72</v>
      </c>
      <c r="C230" t="s">
        <v>280</v>
      </c>
      <c r="D230" t="s">
        <v>259</v>
      </c>
      <c r="E230" t="s">
        <v>156</v>
      </c>
      <c r="F230">
        <v>0</v>
      </c>
      <c r="G230">
        <v>0</v>
      </c>
      <c r="H230">
        <v>3</v>
      </c>
      <c r="I230">
        <v>0</v>
      </c>
      <c r="J230">
        <v>3</v>
      </c>
      <c r="K230">
        <v>0</v>
      </c>
    </row>
    <row r="231" spans="1:11" x14ac:dyDescent="0.25">
      <c r="A231" t="s">
        <v>525</v>
      </c>
      <c r="B231" t="s">
        <v>72</v>
      </c>
      <c r="C231" t="s">
        <v>280</v>
      </c>
      <c r="D231" t="s">
        <v>253</v>
      </c>
      <c r="E231" t="s">
        <v>157</v>
      </c>
      <c r="F231">
        <v>0</v>
      </c>
      <c r="G231">
        <v>0</v>
      </c>
      <c r="H231">
        <v>14</v>
      </c>
      <c r="I231">
        <v>0</v>
      </c>
      <c r="J231">
        <v>14</v>
      </c>
      <c r="K231">
        <v>0</v>
      </c>
    </row>
    <row r="232" spans="1:11" x14ac:dyDescent="0.25">
      <c r="A232" t="s">
        <v>526</v>
      </c>
      <c r="B232" t="s">
        <v>72</v>
      </c>
      <c r="C232" t="s">
        <v>280</v>
      </c>
      <c r="D232" t="s">
        <v>259</v>
      </c>
      <c r="E232" t="s">
        <v>158</v>
      </c>
      <c r="F232">
        <v>0</v>
      </c>
      <c r="G232">
        <v>0</v>
      </c>
      <c r="H232">
        <v>11</v>
      </c>
      <c r="I232">
        <v>0</v>
      </c>
      <c r="J232">
        <v>11</v>
      </c>
      <c r="K232">
        <v>0</v>
      </c>
    </row>
    <row r="233" spans="1:11" x14ac:dyDescent="0.25">
      <c r="A233" t="s">
        <v>527</v>
      </c>
      <c r="B233" t="s">
        <v>72</v>
      </c>
      <c r="C233" t="s">
        <v>280</v>
      </c>
      <c r="D233" t="s">
        <v>255</v>
      </c>
      <c r="E233" t="s">
        <v>159</v>
      </c>
      <c r="F233">
        <v>0</v>
      </c>
      <c r="G233">
        <v>0</v>
      </c>
      <c r="H233">
        <v>2</v>
      </c>
      <c r="I233">
        <v>0</v>
      </c>
      <c r="J233">
        <v>2</v>
      </c>
      <c r="K233">
        <v>0</v>
      </c>
    </row>
    <row r="234" spans="1:11" x14ac:dyDescent="0.25">
      <c r="A234" t="s">
        <v>528</v>
      </c>
      <c r="B234" t="s">
        <v>72</v>
      </c>
      <c r="C234" t="s">
        <v>280</v>
      </c>
      <c r="D234" t="s">
        <v>253</v>
      </c>
      <c r="E234" t="s">
        <v>160</v>
      </c>
      <c r="F234">
        <v>0</v>
      </c>
      <c r="G234">
        <v>0</v>
      </c>
      <c r="H234">
        <v>32</v>
      </c>
      <c r="I234">
        <v>0</v>
      </c>
      <c r="J234">
        <v>32</v>
      </c>
      <c r="K234">
        <v>0</v>
      </c>
    </row>
    <row r="235" spans="1:11" x14ac:dyDescent="0.25">
      <c r="A235" t="s">
        <v>529</v>
      </c>
      <c r="B235" t="s">
        <v>72</v>
      </c>
      <c r="C235" t="s">
        <v>280</v>
      </c>
      <c r="D235" t="s">
        <v>255</v>
      </c>
      <c r="E235" t="s">
        <v>161</v>
      </c>
      <c r="F235">
        <v>0</v>
      </c>
      <c r="G235">
        <v>0</v>
      </c>
      <c r="H235">
        <v>35</v>
      </c>
      <c r="I235">
        <v>0</v>
      </c>
      <c r="J235">
        <v>35</v>
      </c>
      <c r="K235">
        <v>0</v>
      </c>
    </row>
    <row r="236" spans="1:11" x14ac:dyDescent="0.25">
      <c r="A236" t="s">
        <v>530</v>
      </c>
      <c r="B236" t="s">
        <v>72</v>
      </c>
      <c r="C236" t="s">
        <v>280</v>
      </c>
      <c r="D236" t="s">
        <v>259</v>
      </c>
      <c r="E236" t="s">
        <v>162</v>
      </c>
      <c r="F236">
        <v>0</v>
      </c>
      <c r="G236">
        <v>0</v>
      </c>
      <c r="H236">
        <v>28</v>
      </c>
      <c r="I236">
        <v>0</v>
      </c>
      <c r="J236">
        <v>28</v>
      </c>
      <c r="K236">
        <v>0</v>
      </c>
    </row>
    <row r="237" spans="1:11" x14ac:dyDescent="0.25">
      <c r="A237" t="s">
        <v>531</v>
      </c>
      <c r="B237" t="s">
        <v>72</v>
      </c>
      <c r="C237" t="s">
        <v>280</v>
      </c>
      <c r="D237" t="s">
        <v>251</v>
      </c>
      <c r="E237" t="s">
        <v>163</v>
      </c>
      <c r="F237">
        <v>0</v>
      </c>
      <c r="G237">
        <v>0</v>
      </c>
      <c r="H237">
        <v>19</v>
      </c>
      <c r="I237">
        <v>0</v>
      </c>
      <c r="J237">
        <v>19</v>
      </c>
      <c r="K237">
        <v>0</v>
      </c>
    </row>
    <row r="238" spans="1:11" x14ac:dyDescent="0.25">
      <c r="A238" t="s">
        <v>532</v>
      </c>
      <c r="B238" t="s">
        <v>72</v>
      </c>
      <c r="C238" t="s">
        <v>280</v>
      </c>
      <c r="D238" t="s">
        <v>251</v>
      </c>
      <c r="E238" t="s">
        <v>164</v>
      </c>
      <c r="F238">
        <v>0</v>
      </c>
      <c r="G238">
        <v>0</v>
      </c>
      <c r="H238">
        <v>28</v>
      </c>
      <c r="I238">
        <v>0</v>
      </c>
      <c r="J238">
        <v>28</v>
      </c>
      <c r="K238">
        <v>0</v>
      </c>
    </row>
    <row r="239" spans="1:11" x14ac:dyDescent="0.25">
      <c r="A239" t="s">
        <v>533</v>
      </c>
      <c r="B239" t="s">
        <v>72</v>
      </c>
      <c r="C239" t="s">
        <v>280</v>
      </c>
      <c r="D239" t="s">
        <v>253</v>
      </c>
      <c r="E239" t="s">
        <v>165</v>
      </c>
      <c r="F239">
        <v>0</v>
      </c>
      <c r="G239">
        <v>0</v>
      </c>
      <c r="H239">
        <v>49</v>
      </c>
      <c r="I239">
        <v>0</v>
      </c>
      <c r="J239">
        <v>49</v>
      </c>
      <c r="K239">
        <v>0</v>
      </c>
    </row>
    <row r="240" spans="1:11" x14ac:dyDescent="0.25">
      <c r="A240" t="s">
        <v>534</v>
      </c>
      <c r="B240" t="s">
        <v>72</v>
      </c>
      <c r="C240" t="s">
        <v>280</v>
      </c>
      <c r="D240" t="s">
        <v>251</v>
      </c>
      <c r="E240" t="s">
        <v>166</v>
      </c>
      <c r="F240">
        <v>0</v>
      </c>
      <c r="G240">
        <v>0</v>
      </c>
      <c r="H240">
        <v>15</v>
      </c>
      <c r="I240">
        <v>0</v>
      </c>
      <c r="J240">
        <v>15</v>
      </c>
      <c r="K240">
        <v>0</v>
      </c>
    </row>
    <row r="241" spans="1:11" x14ac:dyDescent="0.25">
      <c r="A241" t="s">
        <v>535</v>
      </c>
      <c r="B241" t="s">
        <v>72</v>
      </c>
      <c r="C241" t="s">
        <v>280</v>
      </c>
      <c r="D241" t="s">
        <v>255</v>
      </c>
      <c r="E241" t="s">
        <v>167</v>
      </c>
      <c r="F241">
        <v>0</v>
      </c>
      <c r="G241">
        <v>0</v>
      </c>
      <c r="H241">
        <v>9</v>
      </c>
      <c r="I241">
        <v>0</v>
      </c>
      <c r="J241">
        <v>9</v>
      </c>
      <c r="K241">
        <v>0</v>
      </c>
    </row>
    <row r="242" spans="1:11" x14ac:dyDescent="0.25">
      <c r="A242" t="s">
        <v>536</v>
      </c>
      <c r="B242" t="s">
        <v>72</v>
      </c>
      <c r="C242" t="s">
        <v>280</v>
      </c>
      <c r="D242" t="s">
        <v>253</v>
      </c>
      <c r="E242" t="s">
        <v>267</v>
      </c>
      <c r="F242">
        <v>0</v>
      </c>
      <c r="G242">
        <v>0</v>
      </c>
      <c r="H242">
        <v>838</v>
      </c>
      <c r="I242">
        <v>0</v>
      </c>
      <c r="J242">
        <v>838</v>
      </c>
      <c r="K242">
        <v>0</v>
      </c>
    </row>
    <row r="243" spans="1:11" x14ac:dyDescent="0.25">
      <c r="A243" t="s">
        <v>537</v>
      </c>
      <c r="B243" t="s">
        <v>72</v>
      </c>
      <c r="C243" t="s">
        <v>280</v>
      </c>
      <c r="D243" t="s">
        <v>252</v>
      </c>
      <c r="E243" t="s">
        <v>168</v>
      </c>
      <c r="F243">
        <v>0</v>
      </c>
      <c r="G243">
        <v>0</v>
      </c>
      <c r="H243">
        <v>3</v>
      </c>
      <c r="I243">
        <v>0</v>
      </c>
      <c r="J243">
        <v>3</v>
      </c>
      <c r="K243">
        <v>0</v>
      </c>
    </row>
    <row r="244" spans="1:11" x14ac:dyDescent="0.25">
      <c r="A244" t="s">
        <v>538</v>
      </c>
      <c r="B244" t="s">
        <v>72</v>
      </c>
      <c r="C244" t="s">
        <v>280</v>
      </c>
      <c r="D244" t="s">
        <v>255</v>
      </c>
      <c r="E244" t="s">
        <v>169</v>
      </c>
      <c r="F244">
        <v>0</v>
      </c>
      <c r="G244">
        <v>0</v>
      </c>
      <c r="H244">
        <v>48</v>
      </c>
      <c r="I244">
        <v>0</v>
      </c>
      <c r="J244">
        <v>48</v>
      </c>
      <c r="K244">
        <v>0</v>
      </c>
    </row>
    <row r="245" spans="1:11" x14ac:dyDescent="0.25">
      <c r="A245" t="s">
        <v>539</v>
      </c>
      <c r="B245" t="s">
        <v>72</v>
      </c>
      <c r="C245" t="s">
        <v>280</v>
      </c>
      <c r="D245" t="s">
        <v>256</v>
      </c>
      <c r="E245" t="s">
        <v>170</v>
      </c>
      <c r="F245">
        <v>0</v>
      </c>
      <c r="G245">
        <v>0</v>
      </c>
      <c r="H245">
        <v>23</v>
      </c>
      <c r="I245">
        <v>0</v>
      </c>
      <c r="J245">
        <v>23</v>
      </c>
      <c r="K245">
        <v>0</v>
      </c>
    </row>
    <row r="246" spans="1:11" x14ac:dyDescent="0.25">
      <c r="A246" t="s">
        <v>540</v>
      </c>
      <c r="B246" t="s">
        <v>72</v>
      </c>
      <c r="C246" t="s">
        <v>280</v>
      </c>
      <c r="D246" t="s">
        <v>253</v>
      </c>
      <c r="E246" t="s">
        <v>171</v>
      </c>
      <c r="F246">
        <v>0</v>
      </c>
      <c r="G246">
        <v>0</v>
      </c>
      <c r="H246">
        <v>17</v>
      </c>
      <c r="I246">
        <v>0</v>
      </c>
      <c r="J246">
        <v>17</v>
      </c>
      <c r="K246">
        <v>0</v>
      </c>
    </row>
    <row r="247" spans="1:11" x14ac:dyDescent="0.25">
      <c r="A247" t="s">
        <v>541</v>
      </c>
      <c r="B247" t="s">
        <v>72</v>
      </c>
      <c r="C247" t="s">
        <v>280</v>
      </c>
      <c r="D247" t="s">
        <v>254</v>
      </c>
      <c r="E247" t="s">
        <v>172</v>
      </c>
      <c r="F247">
        <v>0</v>
      </c>
      <c r="G247">
        <v>0</v>
      </c>
      <c r="H247">
        <v>4</v>
      </c>
      <c r="I247">
        <v>0</v>
      </c>
      <c r="J247">
        <v>4</v>
      </c>
      <c r="K247">
        <v>0</v>
      </c>
    </row>
    <row r="248" spans="1:11" x14ac:dyDescent="0.25">
      <c r="A248" t="s">
        <v>542</v>
      </c>
      <c r="B248" t="s">
        <v>72</v>
      </c>
      <c r="C248" t="s">
        <v>280</v>
      </c>
      <c r="D248" t="s">
        <v>256</v>
      </c>
      <c r="E248" t="s">
        <v>173</v>
      </c>
      <c r="F248">
        <v>0</v>
      </c>
      <c r="G248">
        <v>0</v>
      </c>
      <c r="H248">
        <v>22</v>
      </c>
      <c r="I248">
        <v>0</v>
      </c>
      <c r="J248">
        <v>22</v>
      </c>
      <c r="K248">
        <v>0</v>
      </c>
    </row>
    <row r="249" spans="1:11" x14ac:dyDescent="0.25">
      <c r="A249" t="s">
        <v>543</v>
      </c>
      <c r="B249" t="s">
        <v>72</v>
      </c>
      <c r="C249" t="s">
        <v>280</v>
      </c>
      <c r="D249" t="s">
        <v>254</v>
      </c>
      <c r="E249" t="s">
        <v>174</v>
      </c>
      <c r="F249">
        <v>0</v>
      </c>
      <c r="G249">
        <v>0</v>
      </c>
      <c r="H249">
        <v>7</v>
      </c>
      <c r="I249">
        <v>0</v>
      </c>
      <c r="J249">
        <v>7</v>
      </c>
      <c r="K249">
        <v>0</v>
      </c>
    </row>
    <row r="250" spans="1:11" x14ac:dyDescent="0.25">
      <c r="A250" t="s">
        <v>544</v>
      </c>
      <c r="B250" t="s">
        <v>72</v>
      </c>
      <c r="C250" t="s">
        <v>280</v>
      </c>
      <c r="D250" t="s">
        <v>253</v>
      </c>
      <c r="E250" t="s">
        <v>175</v>
      </c>
      <c r="F250">
        <v>0</v>
      </c>
      <c r="G250">
        <v>0</v>
      </c>
      <c r="H250">
        <v>52</v>
      </c>
      <c r="I250">
        <v>0</v>
      </c>
      <c r="J250">
        <v>52</v>
      </c>
      <c r="K250">
        <v>0</v>
      </c>
    </row>
    <row r="251" spans="1:11" x14ac:dyDescent="0.25">
      <c r="A251" t="s">
        <v>545</v>
      </c>
      <c r="B251" t="s">
        <v>72</v>
      </c>
      <c r="C251" t="s">
        <v>280</v>
      </c>
      <c r="D251" t="s">
        <v>252</v>
      </c>
      <c r="E251" t="s">
        <v>176</v>
      </c>
      <c r="F251">
        <v>0</v>
      </c>
      <c r="G251">
        <v>0</v>
      </c>
      <c r="H251">
        <v>13</v>
      </c>
      <c r="I251">
        <v>0</v>
      </c>
      <c r="J251">
        <v>13</v>
      </c>
      <c r="K251">
        <v>0</v>
      </c>
    </row>
    <row r="252" spans="1:11" x14ac:dyDescent="0.25">
      <c r="A252" t="s">
        <v>546</v>
      </c>
      <c r="B252" t="s">
        <v>72</v>
      </c>
      <c r="C252" t="s">
        <v>280</v>
      </c>
      <c r="D252" t="s">
        <v>259</v>
      </c>
      <c r="E252" t="s">
        <v>177</v>
      </c>
      <c r="F252">
        <v>0</v>
      </c>
      <c r="G252">
        <v>0</v>
      </c>
      <c r="H252">
        <v>3</v>
      </c>
      <c r="I252">
        <v>0</v>
      </c>
      <c r="J252">
        <v>3</v>
      </c>
      <c r="K252">
        <v>0</v>
      </c>
    </row>
    <row r="253" spans="1:11" x14ac:dyDescent="0.25">
      <c r="A253" t="s">
        <v>547</v>
      </c>
      <c r="B253" t="s">
        <v>72</v>
      </c>
      <c r="C253" t="s">
        <v>280</v>
      </c>
      <c r="D253" t="s">
        <v>254</v>
      </c>
      <c r="E253" t="s">
        <v>268</v>
      </c>
      <c r="F253">
        <v>0</v>
      </c>
      <c r="G253">
        <v>0</v>
      </c>
      <c r="H253">
        <v>58</v>
      </c>
      <c r="I253">
        <v>0</v>
      </c>
      <c r="J253">
        <v>58</v>
      </c>
      <c r="K253">
        <v>0</v>
      </c>
    </row>
    <row r="254" spans="1:11" x14ac:dyDescent="0.25">
      <c r="A254" t="s">
        <v>548</v>
      </c>
      <c r="B254" t="s">
        <v>72</v>
      </c>
      <c r="C254" t="s">
        <v>280</v>
      </c>
      <c r="D254" t="s">
        <v>259</v>
      </c>
      <c r="E254" t="s">
        <v>178</v>
      </c>
      <c r="F254">
        <v>0</v>
      </c>
      <c r="G254">
        <v>0</v>
      </c>
      <c r="H254">
        <v>11</v>
      </c>
      <c r="I254">
        <v>0</v>
      </c>
      <c r="J254">
        <v>11</v>
      </c>
      <c r="K254">
        <v>0</v>
      </c>
    </row>
    <row r="255" spans="1:11" x14ac:dyDescent="0.25">
      <c r="A255" t="s">
        <v>549</v>
      </c>
      <c r="B255" t="s">
        <v>72</v>
      </c>
      <c r="C255" t="s">
        <v>280</v>
      </c>
      <c r="D255" t="s">
        <v>257</v>
      </c>
      <c r="E255" t="s">
        <v>179</v>
      </c>
      <c r="F255">
        <v>0</v>
      </c>
      <c r="G255">
        <v>0</v>
      </c>
      <c r="H255">
        <v>6</v>
      </c>
      <c r="I255">
        <v>0</v>
      </c>
      <c r="J255">
        <v>6</v>
      </c>
      <c r="K255">
        <v>0</v>
      </c>
    </row>
    <row r="256" spans="1:11" x14ac:dyDescent="0.25">
      <c r="A256" t="s">
        <v>550</v>
      </c>
      <c r="B256" t="s">
        <v>72</v>
      </c>
      <c r="C256" t="s">
        <v>280</v>
      </c>
      <c r="D256" t="s">
        <v>254</v>
      </c>
      <c r="E256" t="s">
        <v>180</v>
      </c>
      <c r="F256">
        <v>0</v>
      </c>
      <c r="G256">
        <v>0</v>
      </c>
      <c r="H256">
        <v>2</v>
      </c>
      <c r="I256">
        <v>0</v>
      </c>
      <c r="J256">
        <v>2</v>
      </c>
      <c r="K256">
        <v>0</v>
      </c>
    </row>
    <row r="257" spans="1:11" x14ac:dyDescent="0.25">
      <c r="A257" t="s">
        <v>551</v>
      </c>
      <c r="B257" t="s">
        <v>72</v>
      </c>
      <c r="C257" t="s">
        <v>280</v>
      </c>
      <c r="D257" t="s">
        <v>255</v>
      </c>
      <c r="E257" t="s">
        <v>269</v>
      </c>
      <c r="F257">
        <v>0</v>
      </c>
      <c r="G257">
        <v>0</v>
      </c>
      <c r="H257">
        <v>281</v>
      </c>
      <c r="I257">
        <v>0</v>
      </c>
      <c r="J257">
        <v>281</v>
      </c>
      <c r="K257">
        <v>0</v>
      </c>
    </row>
    <row r="258" spans="1:11" x14ac:dyDescent="0.25">
      <c r="A258" t="s">
        <v>552</v>
      </c>
      <c r="B258" t="s">
        <v>72</v>
      </c>
      <c r="C258" t="s">
        <v>280</v>
      </c>
      <c r="D258" t="s">
        <v>259</v>
      </c>
      <c r="E258" t="s">
        <v>181</v>
      </c>
      <c r="F258">
        <v>0</v>
      </c>
      <c r="G258">
        <v>0</v>
      </c>
      <c r="H258">
        <v>22</v>
      </c>
      <c r="I258">
        <v>0</v>
      </c>
      <c r="J258">
        <v>22</v>
      </c>
      <c r="K258">
        <v>0</v>
      </c>
    </row>
    <row r="259" spans="1:11" x14ac:dyDescent="0.25">
      <c r="A259" t="s">
        <v>553</v>
      </c>
      <c r="B259" t="s">
        <v>72</v>
      </c>
      <c r="C259" t="s">
        <v>280</v>
      </c>
      <c r="D259" t="s">
        <v>251</v>
      </c>
      <c r="E259" t="s">
        <v>182</v>
      </c>
      <c r="F259">
        <v>0</v>
      </c>
      <c r="G259">
        <v>0</v>
      </c>
      <c r="H259">
        <v>30</v>
      </c>
      <c r="I259">
        <v>0</v>
      </c>
      <c r="J259">
        <v>30</v>
      </c>
      <c r="K259">
        <v>0</v>
      </c>
    </row>
    <row r="260" spans="1:11" x14ac:dyDescent="0.25">
      <c r="A260" t="s">
        <v>554</v>
      </c>
      <c r="B260" t="s">
        <v>72</v>
      </c>
      <c r="C260" t="s">
        <v>280</v>
      </c>
      <c r="D260" t="s">
        <v>254</v>
      </c>
      <c r="E260" t="s">
        <v>183</v>
      </c>
      <c r="F260">
        <v>0</v>
      </c>
      <c r="G260">
        <v>0</v>
      </c>
      <c r="H260">
        <v>5</v>
      </c>
      <c r="I260">
        <v>0</v>
      </c>
      <c r="J260">
        <v>5</v>
      </c>
      <c r="K260">
        <v>0</v>
      </c>
    </row>
    <row r="261" spans="1:11" x14ac:dyDescent="0.25">
      <c r="A261" t="s">
        <v>555</v>
      </c>
      <c r="B261" t="s">
        <v>72</v>
      </c>
      <c r="C261" t="s">
        <v>280</v>
      </c>
      <c r="D261" t="s">
        <v>260</v>
      </c>
      <c r="E261" t="s">
        <v>260</v>
      </c>
      <c r="F261">
        <v>0</v>
      </c>
      <c r="G261">
        <v>0</v>
      </c>
      <c r="H261">
        <v>2</v>
      </c>
      <c r="I261">
        <v>0</v>
      </c>
      <c r="J261">
        <v>2</v>
      </c>
      <c r="K261">
        <v>0</v>
      </c>
    </row>
    <row r="262" spans="1:11" x14ac:dyDescent="0.25">
      <c r="A262" t="s">
        <v>556</v>
      </c>
      <c r="B262" t="s">
        <v>72</v>
      </c>
      <c r="C262" t="s">
        <v>280</v>
      </c>
      <c r="D262" t="s">
        <v>260</v>
      </c>
      <c r="E262" t="s">
        <v>274</v>
      </c>
      <c r="F262">
        <v>0</v>
      </c>
      <c r="G262">
        <v>0</v>
      </c>
      <c r="H262">
        <v>2</v>
      </c>
      <c r="I262">
        <v>0</v>
      </c>
      <c r="J262">
        <v>2</v>
      </c>
      <c r="K262">
        <v>0</v>
      </c>
    </row>
    <row r="263" spans="1:11" x14ac:dyDescent="0.25">
      <c r="A263" t="s">
        <v>557</v>
      </c>
      <c r="B263" t="s">
        <v>72</v>
      </c>
      <c r="C263" t="s">
        <v>280</v>
      </c>
      <c r="D263" t="s">
        <v>251</v>
      </c>
      <c r="E263" t="s">
        <v>184</v>
      </c>
      <c r="F263">
        <v>0</v>
      </c>
      <c r="G263">
        <v>0</v>
      </c>
      <c r="H263">
        <v>19</v>
      </c>
      <c r="I263">
        <v>0</v>
      </c>
      <c r="J263">
        <v>19</v>
      </c>
      <c r="K263">
        <v>0</v>
      </c>
    </row>
    <row r="264" spans="1:11" x14ac:dyDescent="0.25">
      <c r="A264" t="s">
        <v>558</v>
      </c>
      <c r="B264" t="s">
        <v>72</v>
      </c>
      <c r="C264" t="s">
        <v>280</v>
      </c>
      <c r="D264" t="s">
        <v>251</v>
      </c>
      <c r="E264" t="s">
        <v>185</v>
      </c>
      <c r="F264">
        <v>0</v>
      </c>
      <c r="G264">
        <v>0</v>
      </c>
      <c r="H264">
        <v>27</v>
      </c>
      <c r="I264">
        <v>0</v>
      </c>
      <c r="J264">
        <v>27</v>
      </c>
      <c r="K264">
        <v>0</v>
      </c>
    </row>
    <row r="265" spans="1:11" x14ac:dyDescent="0.25">
      <c r="A265" t="s">
        <v>559</v>
      </c>
      <c r="B265" t="s">
        <v>72</v>
      </c>
      <c r="C265" t="s">
        <v>280</v>
      </c>
      <c r="D265" t="s">
        <v>255</v>
      </c>
      <c r="E265" t="s">
        <v>186</v>
      </c>
      <c r="F265">
        <v>0</v>
      </c>
      <c r="G265">
        <v>0</v>
      </c>
      <c r="H265">
        <v>21</v>
      </c>
      <c r="I265">
        <v>0</v>
      </c>
      <c r="J265">
        <v>21</v>
      </c>
      <c r="K265">
        <v>0</v>
      </c>
    </row>
    <row r="266" spans="1:11" x14ac:dyDescent="0.25">
      <c r="A266" t="s">
        <v>560</v>
      </c>
      <c r="B266" t="s">
        <v>72</v>
      </c>
      <c r="C266" t="s">
        <v>280</v>
      </c>
      <c r="D266" t="s">
        <v>256</v>
      </c>
      <c r="E266" t="s">
        <v>187</v>
      </c>
      <c r="F266">
        <v>0</v>
      </c>
      <c r="G266">
        <v>0</v>
      </c>
      <c r="H266">
        <v>30</v>
      </c>
      <c r="I266">
        <v>0</v>
      </c>
      <c r="J266">
        <v>30</v>
      </c>
      <c r="K266">
        <v>0</v>
      </c>
    </row>
    <row r="267" spans="1:11" x14ac:dyDescent="0.25">
      <c r="A267" t="s">
        <v>561</v>
      </c>
      <c r="B267" t="s">
        <v>72</v>
      </c>
      <c r="C267" t="s">
        <v>280</v>
      </c>
      <c r="D267" t="s">
        <v>252</v>
      </c>
      <c r="E267" t="s">
        <v>188</v>
      </c>
      <c r="F267">
        <v>0</v>
      </c>
      <c r="G267">
        <v>0</v>
      </c>
      <c r="H267">
        <v>4</v>
      </c>
      <c r="I267">
        <v>0</v>
      </c>
      <c r="J267">
        <v>4</v>
      </c>
      <c r="K267">
        <v>0</v>
      </c>
    </row>
    <row r="268" spans="1:11" x14ac:dyDescent="0.25">
      <c r="A268" t="s">
        <v>562</v>
      </c>
      <c r="B268" t="s">
        <v>72</v>
      </c>
      <c r="C268" t="s">
        <v>280</v>
      </c>
      <c r="D268" t="s">
        <v>257</v>
      </c>
      <c r="E268" t="s">
        <v>189</v>
      </c>
      <c r="F268">
        <v>0</v>
      </c>
      <c r="G268">
        <v>0</v>
      </c>
      <c r="H268">
        <v>5</v>
      </c>
      <c r="I268">
        <v>0</v>
      </c>
      <c r="J268">
        <v>5</v>
      </c>
      <c r="K268">
        <v>0</v>
      </c>
    </row>
    <row r="269" spans="1:11" x14ac:dyDescent="0.25">
      <c r="A269" t="s">
        <v>563</v>
      </c>
      <c r="B269" t="s">
        <v>72</v>
      </c>
      <c r="C269" t="s">
        <v>280</v>
      </c>
      <c r="D269" t="s">
        <v>256</v>
      </c>
      <c r="E269" t="s">
        <v>190</v>
      </c>
      <c r="F269">
        <v>0</v>
      </c>
      <c r="G269">
        <v>0</v>
      </c>
      <c r="H269">
        <v>9</v>
      </c>
      <c r="I269">
        <v>0</v>
      </c>
      <c r="J269">
        <v>9</v>
      </c>
      <c r="K269">
        <v>0</v>
      </c>
    </row>
    <row r="270" spans="1:11" x14ac:dyDescent="0.25">
      <c r="A270" t="s">
        <v>564</v>
      </c>
      <c r="B270" t="s">
        <v>72</v>
      </c>
      <c r="C270" t="s">
        <v>280</v>
      </c>
      <c r="D270" t="s">
        <v>256</v>
      </c>
      <c r="E270" t="s">
        <v>191</v>
      </c>
      <c r="F270">
        <v>0</v>
      </c>
      <c r="G270">
        <v>0</v>
      </c>
      <c r="H270">
        <v>9</v>
      </c>
      <c r="I270">
        <v>0</v>
      </c>
      <c r="J270">
        <v>9</v>
      </c>
      <c r="K270">
        <v>0</v>
      </c>
    </row>
    <row r="271" spans="1:11" x14ac:dyDescent="0.25">
      <c r="A271" t="s">
        <v>565</v>
      </c>
      <c r="B271" t="s">
        <v>72</v>
      </c>
      <c r="C271" t="s">
        <v>280</v>
      </c>
      <c r="D271" t="s">
        <v>253</v>
      </c>
      <c r="E271" t="s">
        <v>192</v>
      </c>
      <c r="F271">
        <v>0</v>
      </c>
      <c r="G271">
        <v>0</v>
      </c>
      <c r="H271">
        <v>22</v>
      </c>
      <c r="I271">
        <v>0</v>
      </c>
      <c r="J271">
        <v>22</v>
      </c>
      <c r="K271">
        <v>0</v>
      </c>
    </row>
    <row r="272" spans="1:11" x14ac:dyDescent="0.25">
      <c r="A272" t="s">
        <v>566</v>
      </c>
      <c r="B272" t="s">
        <v>72</v>
      </c>
      <c r="C272" t="s">
        <v>280</v>
      </c>
      <c r="D272" t="s">
        <v>254</v>
      </c>
      <c r="E272" t="s">
        <v>193</v>
      </c>
      <c r="F272">
        <v>0</v>
      </c>
      <c r="G272">
        <v>0</v>
      </c>
      <c r="H272">
        <v>4</v>
      </c>
      <c r="I272">
        <v>0</v>
      </c>
      <c r="J272">
        <v>4</v>
      </c>
      <c r="K272">
        <v>0</v>
      </c>
    </row>
    <row r="273" spans="1:11" x14ac:dyDescent="0.25">
      <c r="A273" t="s">
        <v>567</v>
      </c>
      <c r="B273" t="s">
        <v>72</v>
      </c>
      <c r="C273" t="s">
        <v>280</v>
      </c>
      <c r="D273" t="s">
        <v>253</v>
      </c>
      <c r="E273" t="s">
        <v>194</v>
      </c>
      <c r="F273">
        <v>0</v>
      </c>
      <c r="G273">
        <v>0</v>
      </c>
      <c r="H273">
        <v>26</v>
      </c>
      <c r="I273">
        <v>0</v>
      </c>
      <c r="J273">
        <v>26</v>
      </c>
      <c r="K273">
        <v>0</v>
      </c>
    </row>
    <row r="274" spans="1:11" x14ac:dyDescent="0.25">
      <c r="A274" t="s">
        <v>568</v>
      </c>
      <c r="B274" t="s">
        <v>72</v>
      </c>
      <c r="C274" t="s">
        <v>280</v>
      </c>
      <c r="D274" t="s">
        <v>255</v>
      </c>
      <c r="E274" t="s">
        <v>195</v>
      </c>
      <c r="F274">
        <v>0</v>
      </c>
      <c r="G274">
        <v>0</v>
      </c>
      <c r="H274">
        <v>12</v>
      </c>
      <c r="I274">
        <v>0</v>
      </c>
      <c r="J274">
        <v>12</v>
      </c>
      <c r="K274">
        <v>0</v>
      </c>
    </row>
    <row r="275" spans="1:11" x14ac:dyDescent="0.25">
      <c r="A275" t="s">
        <v>569</v>
      </c>
      <c r="B275" t="s">
        <v>72</v>
      </c>
      <c r="C275" t="s">
        <v>280</v>
      </c>
      <c r="D275" t="s">
        <v>259</v>
      </c>
      <c r="E275" t="s">
        <v>196</v>
      </c>
      <c r="F275">
        <v>0</v>
      </c>
      <c r="G275">
        <v>0</v>
      </c>
      <c r="H275">
        <v>8</v>
      </c>
      <c r="I275">
        <v>0</v>
      </c>
      <c r="J275">
        <v>8</v>
      </c>
      <c r="K275">
        <v>0</v>
      </c>
    </row>
    <row r="276" spans="1:11" x14ac:dyDescent="0.25">
      <c r="A276" t="s">
        <v>570</v>
      </c>
      <c r="B276" t="s">
        <v>72</v>
      </c>
      <c r="C276" t="s">
        <v>280</v>
      </c>
      <c r="D276" t="s">
        <v>255</v>
      </c>
      <c r="E276" t="s">
        <v>198</v>
      </c>
      <c r="F276">
        <v>0</v>
      </c>
      <c r="G276">
        <v>0</v>
      </c>
      <c r="H276">
        <v>15</v>
      </c>
      <c r="I276">
        <v>0</v>
      </c>
      <c r="J276">
        <v>15</v>
      </c>
      <c r="K276">
        <v>0</v>
      </c>
    </row>
    <row r="277" spans="1:11" x14ac:dyDescent="0.25">
      <c r="A277" t="s">
        <v>571</v>
      </c>
      <c r="B277" t="s">
        <v>72</v>
      </c>
      <c r="C277" t="s">
        <v>280</v>
      </c>
      <c r="D277" t="s">
        <v>258</v>
      </c>
      <c r="E277" t="s">
        <v>199</v>
      </c>
      <c r="F277">
        <v>0</v>
      </c>
      <c r="G277">
        <v>0</v>
      </c>
      <c r="H277">
        <v>7</v>
      </c>
      <c r="I277">
        <v>0</v>
      </c>
      <c r="J277">
        <v>7</v>
      </c>
      <c r="K277">
        <v>0</v>
      </c>
    </row>
    <row r="278" spans="1:11" x14ac:dyDescent="0.25">
      <c r="A278" t="s">
        <v>572</v>
      </c>
      <c r="B278" t="s">
        <v>72</v>
      </c>
      <c r="C278" t="s">
        <v>280</v>
      </c>
      <c r="D278" t="s">
        <v>255</v>
      </c>
      <c r="E278" t="s">
        <v>200</v>
      </c>
      <c r="F278">
        <v>0</v>
      </c>
      <c r="G278">
        <v>0</v>
      </c>
      <c r="H278">
        <v>7</v>
      </c>
      <c r="I278">
        <v>0</v>
      </c>
      <c r="J278">
        <v>7</v>
      </c>
      <c r="K278">
        <v>0</v>
      </c>
    </row>
    <row r="279" spans="1:11" x14ac:dyDescent="0.25">
      <c r="A279" t="s">
        <v>573</v>
      </c>
      <c r="B279" t="s">
        <v>72</v>
      </c>
      <c r="C279" t="s">
        <v>280</v>
      </c>
      <c r="D279" t="s">
        <v>259</v>
      </c>
      <c r="E279" t="s">
        <v>201</v>
      </c>
      <c r="F279">
        <v>0</v>
      </c>
      <c r="G279">
        <v>0</v>
      </c>
      <c r="H279">
        <v>30</v>
      </c>
      <c r="I279">
        <v>0</v>
      </c>
      <c r="J279">
        <v>30</v>
      </c>
      <c r="K279">
        <v>0</v>
      </c>
    </row>
    <row r="280" spans="1:11" x14ac:dyDescent="0.25">
      <c r="A280" t="s">
        <v>574</v>
      </c>
      <c r="B280" t="s">
        <v>72</v>
      </c>
      <c r="C280" t="s">
        <v>280</v>
      </c>
      <c r="D280" t="s">
        <v>258</v>
      </c>
      <c r="E280" t="s">
        <v>202</v>
      </c>
      <c r="F280">
        <v>0</v>
      </c>
      <c r="G280">
        <v>0</v>
      </c>
      <c r="H280">
        <v>10</v>
      </c>
      <c r="I280">
        <v>0</v>
      </c>
      <c r="J280">
        <v>10</v>
      </c>
      <c r="K280">
        <v>0</v>
      </c>
    </row>
    <row r="281" spans="1:11" x14ac:dyDescent="0.25">
      <c r="A281" t="s">
        <v>575</v>
      </c>
      <c r="B281" t="s">
        <v>72</v>
      </c>
      <c r="C281" t="s">
        <v>280</v>
      </c>
      <c r="D281" t="s">
        <v>256</v>
      </c>
      <c r="E281" t="s">
        <v>203</v>
      </c>
      <c r="F281">
        <v>0</v>
      </c>
      <c r="G281">
        <v>0</v>
      </c>
      <c r="H281">
        <v>6</v>
      </c>
      <c r="I281">
        <v>0</v>
      </c>
      <c r="J281">
        <v>6</v>
      </c>
      <c r="K281">
        <v>0</v>
      </c>
    </row>
    <row r="282" spans="1:11" x14ac:dyDescent="0.25">
      <c r="A282" t="s">
        <v>576</v>
      </c>
      <c r="B282" t="s">
        <v>72</v>
      </c>
      <c r="C282" t="s">
        <v>280</v>
      </c>
      <c r="D282" t="s">
        <v>258</v>
      </c>
      <c r="E282" t="s">
        <v>204</v>
      </c>
      <c r="F282">
        <v>0</v>
      </c>
      <c r="G282">
        <v>0</v>
      </c>
      <c r="H282">
        <v>13</v>
      </c>
      <c r="I282">
        <v>0</v>
      </c>
      <c r="J282">
        <v>13</v>
      </c>
      <c r="K282">
        <v>0</v>
      </c>
    </row>
    <row r="283" spans="1:11" x14ac:dyDescent="0.25">
      <c r="A283" t="s">
        <v>577</v>
      </c>
      <c r="B283" t="s">
        <v>72</v>
      </c>
      <c r="C283" t="s">
        <v>280</v>
      </c>
      <c r="D283" t="s">
        <v>257</v>
      </c>
      <c r="E283" t="s">
        <v>205</v>
      </c>
      <c r="F283">
        <v>0</v>
      </c>
      <c r="G283">
        <v>0</v>
      </c>
      <c r="H283">
        <v>18</v>
      </c>
      <c r="I283">
        <v>0</v>
      </c>
      <c r="J283">
        <v>18</v>
      </c>
      <c r="K283">
        <v>0</v>
      </c>
    </row>
    <row r="284" spans="1:11" x14ac:dyDescent="0.25">
      <c r="A284" t="s">
        <v>578</v>
      </c>
      <c r="B284" t="s">
        <v>72</v>
      </c>
      <c r="C284" t="s">
        <v>280</v>
      </c>
      <c r="D284" t="s">
        <v>256</v>
      </c>
      <c r="E284" t="s">
        <v>270</v>
      </c>
      <c r="F284">
        <v>0</v>
      </c>
      <c r="G284">
        <v>0</v>
      </c>
      <c r="H284">
        <v>493</v>
      </c>
      <c r="I284">
        <v>0</v>
      </c>
      <c r="J284">
        <v>493</v>
      </c>
      <c r="K284">
        <v>0</v>
      </c>
    </row>
    <row r="285" spans="1:11" x14ac:dyDescent="0.25">
      <c r="A285" t="s">
        <v>579</v>
      </c>
      <c r="B285" t="s">
        <v>72</v>
      </c>
      <c r="C285" t="s">
        <v>280</v>
      </c>
      <c r="D285" t="s">
        <v>257</v>
      </c>
      <c r="E285" t="s">
        <v>206</v>
      </c>
      <c r="F285">
        <v>0</v>
      </c>
      <c r="G285">
        <v>0</v>
      </c>
      <c r="H285">
        <v>14</v>
      </c>
      <c r="I285">
        <v>0</v>
      </c>
      <c r="J285">
        <v>14</v>
      </c>
      <c r="K285">
        <v>0</v>
      </c>
    </row>
    <row r="286" spans="1:11" x14ac:dyDescent="0.25">
      <c r="A286" t="s">
        <v>580</v>
      </c>
      <c r="B286" t="s">
        <v>72</v>
      </c>
      <c r="C286" t="s">
        <v>280</v>
      </c>
      <c r="D286" t="s">
        <v>254</v>
      </c>
      <c r="E286" t="s">
        <v>207</v>
      </c>
      <c r="F286">
        <v>0</v>
      </c>
      <c r="G286">
        <v>0</v>
      </c>
      <c r="H286">
        <v>6</v>
      </c>
      <c r="I286">
        <v>0</v>
      </c>
      <c r="J286">
        <v>6</v>
      </c>
      <c r="K286">
        <v>0</v>
      </c>
    </row>
    <row r="287" spans="1:11" x14ac:dyDescent="0.25">
      <c r="A287" t="s">
        <v>581</v>
      </c>
      <c r="B287" t="s">
        <v>72</v>
      </c>
      <c r="C287" t="s">
        <v>280</v>
      </c>
      <c r="D287" t="s">
        <v>257</v>
      </c>
      <c r="E287" t="s">
        <v>271</v>
      </c>
      <c r="F287">
        <v>0</v>
      </c>
      <c r="G287">
        <v>0</v>
      </c>
      <c r="H287">
        <v>161</v>
      </c>
      <c r="I287">
        <v>0</v>
      </c>
      <c r="J287">
        <v>161</v>
      </c>
      <c r="K287">
        <v>0</v>
      </c>
    </row>
    <row r="288" spans="1:11" x14ac:dyDescent="0.25">
      <c r="A288" t="s">
        <v>582</v>
      </c>
      <c r="B288" t="s">
        <v>72</v>
      </c>
      <c r="C288" t="s">
        <v>280</v>
      </c>
      <c r="D288" t="s">
        <v>256</v>
      </c>
      <c r="E288" t="s">
        <v>208</v>
      </c>
      <c r="F288">
        <v>0</v>
      </c>
      <c r="G288">
        <v>0</v>
      </c>
      <c r="H288">
        <v>18</v>
      </c>
      <c r="I288">
        <v>0</v>
      </c>
      <c r="J288">
        <v>18</v>
      </c>
      <c r="K288">
        <v>0</v>
      </c>
    </row>
    <row r="289" spans="1:11" x14ac:dyDescent="0.25">
      <c r="A289" t="s">
        <v>583</v>
      </c>
      <c r="B289" t="s">
        <v>72</v>
      </c>
      <c r="C289" t="s">
        <v>280</v>
      </c>
      <c r="D289" t="s">
        <v>252</v>
      </c>
      <c r="E289" t="s">
        <v>209</v>
      </c>
      <c r="F289">
        <v>0</v>
      </c>
      <c r="G289">
        <v>0</v>
      </c>
      <c r="H289">
        <v>9</v>
      </c>
      <c r="I289">
        <v>0</v>
      </c>
      <c r="J289">
        <v>9</v>
      </c>
      <c r="K289">
        <v>0</v>
      </c>
    </row>
    <row r="290" spans="1:11" x14ac:dyDescent="0.25">
      <c r="A290" t="s">
        <v>584</v>
      </c>
      <c r="B290" t="s">
        <v>72</v>
      </c>
      <c r="C290" t="s">
        <v>280</v>
      </c>
      <c r="D290" t="s">
        <v>253</v>
      </c>
      <c r="E290" t="s">
        <v>210</v>
      </c>
      <c r="F290">
        <v>0</v>
      </c>
      <c r="G290">
        <v>0</v>
      </c>
      <c r="H290">
        <v>47</v>
      </c>
      <c r="I290">
        <v>0</v>
      </c>
      <c r="J290">
        <v>47</v>
      </c>
      <c r="K290">
        <v>0</v>
      </c>
    </row>
    <row r="291" spans="1:11" x14ac:dyDescent="0.25">
      <c r="A291" t="s">
        <v>585</v>
      </c>
      <c r="B291" t="s">
        <v>72</v>
      </c>
      <c r="C291" t="s">
        <v>280</v>
      </c>
      <c r="D291" t="s">
        <v>255</v>
      </c>
      <c r="E291" t="s">
        <v>211</v>
      </c>
      <c r="F291">
        <v>0</v>
      </c>
      <c r="G291">
        <v>0</v>
      </c>
      <c r="H291">
        <v>5</v>
      </c>
      <c r="I291">
        <v>0</v>
      </c>
      <c r="J291">
        <v>5</v>
      </c>
      <c r="K291">
        <v>0</v>
      </c>
    </row>
    <row r="292" spans="1:11" x14ac:dyDescent="0.25">
      <c r="A292" t="s">
        <v>586</v>
      </c>
      <c r="B292" t="s">
        <v>72</v>
      </c>
      <c r="C292" t="s">
        <v>280</v>
      </c>
      <c r="D292" t="s">
        <v>258</v>
      </c>
      <c r="E292" t="s">
        <v>212</v>
      </c>
      <c r="F292">
        <v>0</v>
      </c>
      <c r="G292">
        <v>0</v>
      </c>
      <c r="H292">
        <v>30</v>
      </c>
      <c r="I292">
        <v>0</v>
      </c>
      <c r="J292">
        <v>30</v>
      </c>
      <c r="K292">
        <v>0</v>
      </c>
    </row>
    <row r="293" spans="1:11" x14ac:dyDescent="0.25">
      <c r="A293" t="s">
        <v>587</v>
      </c>
      <c r="B293" t="s">
        <v>72</v>
      </c>
      <c r="C293" t="s">
        <v>280</v>
      </c>
      <c r="D293" t="s">
        <v>255</v>
      </c>
      <c r="E293" t="s">
        <v>213</v>
      </c>
      <c r="F293">
        <v>0</v>
      </c>
      <c r="G293">
        <v>0</v>
      </c>
      <c r="H293">
        <v>13</v>
      </c>
      <c r="I293">
        <v>0</v>
      </c>
      <c r="J293">
        <v>13</v>
      </c>
      <c r="K293">
        <v>0</v>
      </c>
    </row>
    <row r="294" spans="1:11" x14ac:dyDescent="0.25">
      <c r="A294" t="s">
        <v>588</v>
      </c>
      <c r="B294" t="s">
        <v>72</v>
      </c>
      <c r="C294" t="s">
        <v>280</v>
      </c>
      <c r="D294" t="s">
        <v>254</v>
      </c>
      <c r="E294" t="s">
        <v>214</v>
      </c>
      <c r="F294">
        <v>0</v>
      </c>
      <c r="G294">
        <v>0</v>
      </c>
      <c r="H294">
        <v>6</v>
      </c>
      <c r="I294">
        <v>0</v>
      </c>
      <c r="J294">
        <v>6</v>
      </c>
      <c r="K294">
        <v>0</v>
      </c>
    </row>
    <row r="295" spans="1:11" x14ac:dyDescent="0.25">
      <c r="A295" t="s">
        <v>589</v>
      </c>
      <c r="B295" t="s">
        <v>72</v>
      </c>
      <c r="C295" t="s">
        <v>280</v>
      </c>
      <c r="D295" t="s">
        <v>258</v>
      </c>
      <c r="E295" t="s">
        <v>215</v>
      </c>
      <c r="F295">
        <v>0</v>
      </c>
      <c r="G295">
        <v>0</v>
      </c>
      <c r="H295">
        <v>10</v>
      </c>
      <c r="I295">
        <v>0</v>
      </c>
      <c r="J295">
        <v>10</v>
      </c>
      <c r="K295">
        <v>0</v>
      </c>
    </row>
    <row r="296" spans="1:11" x14ac:dyDescent="0.25">
      <c r="A296" t="s">
        <v>590</v>
      </c>
      <c r="B296" t="s">
        <v>72</v>
      </c>
      <c r="C296" t="s">
        <v>280</v>
      </c>
      <c r="D296" t="s">
        <v>252</v>
      </c>
      <c r="E296" t="s">
        <v>216</v>
      </c>
      <c r="F296">
        <v>0</v>
      </c>
      <c r="G296">
        <v>0</v>
      </c>
      <c r="H296">
        <v>14</v>
      </c>
      <c r="I296">
        <v>0</v>
      </c>
      <c r="J296">
        <v>14</v>
      </c>
      <c r="K296">
        <v>0</v>
      </c>
    </row>
    <row r="297" spans="1:11" x14ac:dyDescent="0.25">
      <c r="A297" t="s">
        <v>591</v>
      </c>
      <c r="B297" t="s">
        <v>72</v>
      </c>
      <c r="C297" t="s">
        <v>280</v>
      </c>
      <c r="D297" t="s">
        <v>254</v>
      </c>
      <c r="E297" t="s">
        <v>217</v>
      </c>
      <c r="F297">
        <v>0</v>
      </c>
      <c r="G297">
        <v>0</v>
      </c>
      <c r="H297">
        <v>5</v>
      </c>
      <c r="I297">
        <v>0</v>
      </c>
      <c r="J297">
        <v>5</v>
      </c>
      <c r="K297">
        <v>0</v>
      </c>
    </row>
    <row r="298" spans="1:11" x14ac:dyDescent="0.25">
      <c r="A298" t="s">
        <v>592</v>
      </c>
      <c r="B298" t="s">
        <v>72</v>
      </c>
      <c r="C298" t="s">
        <v>280</v>
      </c>
      <c r="D298" t="s">
        <v>256</v>
      </c>
      <c r="E298" t="s">
        <v>218</v>
      </c>
      <c r="F298">
        <v>0</v>
      </c>
      <c r="G298">
        <v>0</v>
      </c>
      <c r="H298">
        <v>76</v>
      </c>
      <c r="I298">
        <v>0</v>
      </c>
      <c r="J298">
        <v>76</v>
      </c>
      <c r="K298">
        <v>0</v>
      </c>
    </row>
    <row r="299" spans="1:11" x14ac:dyDescent="0.25">
      <c r="A299" t="s">
        <v>593</v>
      </c>
      <c r="B299" t="s">
        <v>72</v>
      </c>
      <c r="C299" t="s">
        <v>280</v>
      </c>
      <c r="D299" t="s">
        <v>253</v>
      </c>
      <c r="E299" t="s">
        <v>219</v>
      </c>
      <c r="F299">
        <v>0</v>
      </c>
      <c r="G299">
        <v>0</v>
      </c>
      <c r="H299">
        <v>16</v>
      </c>
      <c r="I299">
        <v>0</v>
      </c>
      <c r="J299">
        <v>16</v>
      </c>
      <c r="K299">
        <v>0</v>
      </c>
    </row>
    <row r="300" spans="1:11" x14ac:dyDescent="0.25">
      <c r="A300" t="s">
        <v>594</v>
      </c>
      <c r="B300" t="s">
        <v>72</v>
      </c>
      <c r="C300" t="s">
        <v>280</v>
      </c>
      <c r="D300" t="s">
        <v>257</v>
      </c>
      <c r="E300" t="s">
        <v>220</v>
      </c>
      <c r="F300">
        <v>0</v>
      </c>
      <c r="G300">
        <v>0</v>
      </c>
      <c r="H300">
        <v>6</v>
      </c>
      <c r="I300">
        <v>0</v>
      </c>
      <c r="J300">
        <v>6</v>
      </c>
      <c r="K300">
        <v>0</v>
      </c>
    </row>
    <row r="301" spans="1:11" x14ac:dyDescent="0.25">
      <c r="A301" t="s">
        <v>595</v>
      </c>
      <c r="B301" t="s">
        <v>72</v>
      </c>
      <c r="C301" t="s">
        <v>280</v>
      </c>
      <c r="D301" t="s">
        <v>255</v>
      </c>
      <c r="E301" t="s">
        <v>221</v>
      </c>
      <c r="F301">
        <v>0</v>
      </c>
      <c r="G301">
        <v>0</v>
      </c>
      <c r="H301">
        <v>12</v>
      </c>
      <c r="I301">
        <v>0</v>
      </c>
      <c r="J301">
        <v>12</v>
      </c>
      <c r="K301">
        <v>0</v>
      </c>
    </row>
    <row r="302" spans="1:11" x14ac:dyDescent="0.25">
      <c r="A302" t="s">
        <v>596</v>
      </c>
      <c r="B302" t="s">
        <v>72</v>
      </c>
      <c r="C302" t="s">
        <v>280</v>
      </c>
      <c r="D302" t="s">
        <v>258</v>
      </c>
      <c r="E302" t="s">
        <v>222</v>
      </c>
      <c r="F302">
        <v>0</v>
      </c>
      <c r="G302">
        <v>0</v>
      </c>
      <c r="H302">
        <v>6</v>
      </c>
      <c r="I302">
        <v>0</v>
      </c>
      <c r="J302">
        <v>6</v>
      </c>
      <c r="K302">
        <v>0</v>
      </c>
    </row>
    <row r="303" spans="1:11" x14ac:dyDescent="0.25">
      <c r="A303" t="s">
        <v>597</v>
      </c>
      <c r="B303" t="s">
        <v>72</v>
      </c>
      <c r="C303" t="s">
        <v>280</v>
      </c>
      <c r="D303" t="s">
        <v>252</v>
      </c>
      <c r="E303" t="s">
        <v>223</v>
      </c>
      <c r="F303">
        <v>0</v>
      </c>
      <c r="G303">
        <v>0</v>
      </c>
      <c r="H303">
        <v>19</v>
      </c>
      <c r="I303">
        <v>0</v>
      </c>
      <c r="J303">
        <v>19</v>
      </c>
      <c r="K303">
        <v>0</v>
      </c>
    </row>
    <row r="304" spans="1:11" x14ac:dyDescent="0.25">
      <c r="A304" t="s">
        <v>598</v>
      </c>
      <c r="B304" t="s">
        <v>72</v>
      </c>
      <c r="C304" t="s">
        <v>280</v>
      </c>
      <c r="D304" t="s">
        <v>257</v>
      </c>
      <c r="E304" t="s">
        <v>224</v>
      </c>
      <c r="F304">
        <v>0</v>
      </c>
      <c r="G304">
        <v>0</v>
      </c>
      <c r="H304">
        <v>2</v>
      </c>
      <c r="I304">
        <v>0</v>
      </c>
      <c r="J304">
        <v>2</v>
      </c>
      <c r="K304">
        <v>0</v>
      </c>
    </row>
    <row r="305" spans="1:11" x14ac:dyDescent="0.25">
      <c r="A305" t="s">
        <v>599</v>
      </c>
      <c r="B305" t="s">
        <v>72</v>
      </c>
      <c r="C305" t="s">
        <v>280</v>
      </c>
      <c r="D305" t="s">
        <v>253</v>
      </c>
      <c r="E305" t="s">
        <v>225</v>
      </c>
      <c r="F305">
        <v>0</v>
      </c>
      <c r="G305">
        <v>0</v>
      </c>
      <c r="H305">
        <v>9</v>
      </c>
      <c r="I305">
        <v>0</v>
      </c>
      <c r="J305">
        <v>9</v>
      </c>
      <c r="K305">
        <v>0</v>
      </c>
    </row>
    <row r="306" spans="1:11" x14ac:dyDescent="0.25">
      <c r="A306" t="s">
        <v>600</v>
      </c>
      <c r="B306" t="s">
        <v>72</v>
      </c>
      <c r="C306" t="s">
        <v>280</v>
      </c>
      <c r="D306" t="s">
        <v>255</v>
      </c>
      <c r="E306" t="s">
        <v>226</v>
      </c>
      <c r="F306">
        <v>0</v>
      </c>
      <c r="G306">
        <v>0</v>
      </c>
      <c r="H306">
        <v>17</v>
      </c>
      <c r="I306">
        <v>0</v>
      </c>
      <c r="J306">
        <v>17</v>
      </c>
      <c r="K306">
        <v>0</v>
      </c>
    </row>
    <row r="307" spans="1:11" x14ac:dyDescent="0.25">
      <c r="A307" t="s">
        <v>601</v>
      </c>
      <c r="B307" t="s">
        <v>72</v>
      </c>
      <c r="C307" t="s">
        <v>280</v>
      </c>
      <c r="D307" t="s">
        <v>259</v>
      </c>
      <c r="E307" t="s">
        <v>227</v>
      </c>
      <c r="F307">
        <v>0</v>
      </c>
      <c r="G307">
        <v>0</v>
      </c>
      <c r="H307">
        <v>6</v>
      </c>
      <c r="I307">
        <v>0</v>
      </c>
      <c r="J307">
        <v>6</v>
      </c>
      <c r="K307">
        <v>0</v>
      </c>
    </row>
    <row r="308" spans="1:11" x14ac:dyDescent="0.25">
      <c r="A308" t="s">
        <v>602</v>
      </c>
      <c r="B308" t="s">
        <v>72</v>
      </c>
      <c r="C308" t="s">
        <v>280</v>
      </c>
      <c r="D308" t="s">
        <v>258</v>
      </c>
      <c r="E308" t="s">
        <v>228</v>
      </c>
      <c r="F308">
        <v>0</v>
      </c>
      <c r="G308">
        <v>0</v>
      </c>
      <c r="H308">
        <v>6</v>
      </c>
      <c r="I308">
        <v>0</v>
      </c>
      <c r="J308">
        <v>6</v>
      </c>
      <c r="K308">
        <v>0</v>
      </c>
    </row>
    <row r="309" spans="1:11" x14ac:dyDescent="0.25">
      <c r="A309" t="s">
        <v>603</v>
      </c>
      <c r="B309" t="s">
        <v>72</v>
      </c>
      <c r="C309" t="s">
        <v>280</v>
      </c>
      <c r="D309" t="s">
        <v>253</v>
      </c>
      <c r="E309" t="s">
        <v>229</v>
      </c>
      <c r="F309">
        <v>0</v>
      </c>
      <c r="G309">
        <v>0</v>
      </c>
      <c r="H309">
        <v>21</v>
      </c>
      <c r="I309">
        <v>0</v>
      </c>
      <c r="J309">
        <v>21</v>
      </c>
      <c r="K309">
        <v>0</v>
      </c>
    </row>
    <row r="310" spans="1:11" x14ac:dyDescent="0.25">
      <c r="A310" t="s">
        <v>604</v>
      </c>
      <c r="B310" t="s">
        <v>72</v>
      </c>
      <c r="C310" t="s">
        <v>280</v>
      </c>
      <c r="D310" t="s">
        <v>253</v>
      </c>
      <c r="E310" t="s">
        <v>230</v>
      </c>
      <c r="F310">
        <v>0</v>
      </c>
      <c r="G310">
        <v>0</v>
      </c>
      <c r="H310">
        <v>21</v>
      </c>
      <c r="I310">
        <v>0</v>
      </c>
      <c r="J310">
        <v>21</v>
      </c>
      <c r="K310">
        <v>0</v>
      </c>
    </row>
    <row r="311" spans="1:11" x14ac:dyDescent="0.25">
      <c r="A311" t="s">
        <v>605</v>
      </c>
      <c r="B311" t="s">
        <v>72</v>
      </c>
      <c r="C311" t="s">
        <v>280</v>
      </c>
      <c r="D311" t="s">
        <v>255</v>
      </c>
      <c r="E311" t="s">
        <v>231</v>
      </c>
      <c r="F311">
        <v>0</v>
      </c>
      <c r="G311">
        <v>0</v>
      </c>
      <c r="H311">
        <v>13</v>
      </c>
      <c r="I311">
        <v>0</v>
      </c>
      <c r="J311">
        <v>13</v>
      </c>
      <c r="K311">
        <v>0</v>
      </c>
    </row>
    <row r="312" spans="1:11" x14ac:dyDescent="0.25">
      <c r="A312" t="s">
        <v>606</v>
      </c>
      <c r="B312" t="s">
        <v>72</v>
      </c>
      <c r="C312" t="s">
        <v>280</v>
      </c>
      <c r="D312" t="s">
        <v>258</v>
      </c>
      <c r="E312" t="s">
        <v>232</v>
      </c>
      <c r="F312">
        <v>0</v>
      </c>
      <c r="G312">
        <v>0</v>
      </c>
      <c r="H312">
        <v>28</v>
      </c>
      <c r="I312">
        <v>0</v>
      </c>
      <c r="J312">
        <v>28</v>
      </c>
      <c r="K312">
        <v>0</v>
      </c>
    </row>
    <row r="313" spans="1:11" x14ac:dyDescent="0.25">
      <c r="A313" t="s">
        <v>607</v>
      </c>
      <c r="B313" t="s">
        <v>72</v>
      </c>
      <c r="C313" t="s">
        <v>280</v>
      </c>
      <c r="D313" t="s">
        <v>256</v>
      </c>
      <c r="E313" t="s">
        <v>233</v>
      </c>
      <c r="F313">
        <v>0</v>
      </c>
      <c r="G313">
        <v>0</v>
      </c>
      <c r="H313">
        <v>5</v>
      </c>
      <c r="I313">
        <v>0</v>
      </c>
      <c r="J313">
        <v>5</v>
      </c>
      <c r="K313">
        <v>0</v>
      </c>
    </row>
    <row r="314" spans="1:11" x14ac:dyDescent="0.25">
      <c r="A314" t="s">
        <v>608</v>
      </c>
      <c r="B314" t="s">
        <v>72</v>
      </c>
      <c r="C314" t="s">
        <v>280</v>
      </c>
      <c r="D314" t="s">
        <v>258</v>
      </c>
      <c r="E314" t="s">
        <v>272</v>
      </c>
      <c r="F314">
        <v>0</v>
      </c>
      <c r="G314">
        <v>0</v>
      </c>
      <c r="H314">
        <v>227</v>
      </c>
      <c r="I314">
        <v>0</v>
      </c>
      <c r="J314">
        <v>227</v>
      </c>
      <c r="K314">
        <v>0</v>
      </c>
    </row>
    <row r="315" spans="1:11" x14ac:dyDescent="0.25">
      <c r="A315" t="s">
        <v>609</v>
      </c>
      <c r="B315" t="s">
        <v>72</v>
      </c>
      <c r="C315" t="s">
        <v>280</v>
      </c>
      <c r="D315" t="s">
        <v>256</v>
      </c>
      <c r="E315" t="s">
        <v>234</v>
      </c>
      <c r="F315">
        <v>0</v>
      </c>
      <c r="G315">
        <v>0</v>
      </c>
      <c r="H315">
        <v>50</v>
      </c>
      <c r="I315">
        <v>0</v>
      </c>
      <c r="J315">
        <v>50</v>
      </c>
      <c r="K315">
        <v>0</v>
      </c>
    </row>
    <row r="316" spans="1:11" x14ac:dyDescent="0.25">
      <c r="A316" t="s">
        <v>610</v>
      </c>
      <c r="B316" t="s">
        <v>72</v>
      </c>
      <c r="C316" t="s">
        <v>280</v>
      </c>
      <c r="D316" t="s">
        <v>253</v>
      </c>
      <c r="E316" t="s">
        <v>235</v>
      </c>
      <c r="F316">
        <v>0</v>
      </c>
      <c r="G316">
        <v>0</v>
      </c>
      <c r="H316">
        <v>12</v>
      </c>
      <c r="I316">
        <v>0</v>
      </c>
      <c r="J316">
        <v>12</v>
      </c>
      <c r="K316">
        <v>0</v>
      </c>
    </row>
    <row r="317" spans="1:11" x14ac:dyDescent="0.25">
      <c r="A317" t="s">
        <v>611</v>
      </c>
      <c r="B317" t="s">
        <v>72</v>
      </c>
      <c r="C317" t="s">
        <v>280</v>
      </c>
      <c r="D317" t="s">
        <v>255</v>
      </c>
      <c r="E317" t="s">
        <v>236</v>
      </c>
      <c r="F317">
        <v>0</v>
      </c>
      <c r="G317">
        <v>0</v>
      </c>
      <c r="H317">
        <v>12</v>
      </c>
      <c r="I317">
        <v>0</v>
      </c>
      <c r="J317">
        <v>12</v>
      </c>
      <c r="K317">
        <v>0</v>
      </c>
    </row>
    <row r="318" spans="1:11" x14ac:dyDescent="0.25">
      <c r="A318" t="s">
        <v>612</v>
      </c>
      <c r="B318" t="s">
        <v>72</v>
      </c>
      <c r="C318" t="s">
        <v>280</v>
      </c>
      <c r="D318" t="s">
        <v>257</v>
      </c>
      <c r="E318" t="s">
        <v>237</v>
      </c>
      <c r="F318">
        <v>0</v>
      </c>
      <c r="G318">
        <v>0</v>
      </c>
      <c r="H318">
        <v>18</v>
      </c>
      <c r="I318">
        <v>0</v>
      </c>
      <c r="J318">
        <v>18</v>
      </c>
      <c r="K318">
        <v>0</v>
      </c>
    </row>
    <row r="319" spans="1:11" x14ac:dyDescent="0.25">
      <c r="A319" t="s">
        <v>613</v>
      </c>
      <c r="B319" t="s">
        <v>72</v>
      </c>
      <c r="C319" t="s">
        <v>280</v>
      </c>
      <c r="D319" t="s">
        <v>256</v>
      </c>
      <c r="E319" t="s">
        <v>238</v>
      </c>
      <c r="F319">
        <v>0</v>
      </c>
      <c r="G319">
        <v>0</v>
      </c>
      <c r="H319">
        <v>14</v>
      </c>
      <c r="I319">
        <v>0</v>
      </c>
      <c r="J319">
        <v>14</v>
      </c>
      <c r="K319">
        <v>0</v>
      </c>
    </row>
    <row r="320" spans="1:11" x14ac:dyDescent="0.25">
      <c r="A320" t="s">
        <v>614</v>
      </c>
      <c r="B320" t="s">
        <v>72</v>
      </c>
      <c r="C320" t="s">
        <v>280</v>
      </c>
      <c r="D320" t="s">
        <v>255</v>
      </c>
      <c r="E320" t="s">
        <v>239</v>
      </c>
      <c r="F320">
        <v>0</v>
      </c>
      <c r="G320">
        <v>0</v>
      </c>
      <c r="H320">
        <v>13</v>
      </c>
      <c r="I320">
        <v>0</v>
      </c>
      <c r="J320">
        <v>13</v>
      </c>
      <c r="K320">
        <v>0</v>
      </c>
    </row>
    <row r="321" spans="1:11" x14ac:dyDescent="0.25">
      <c r="A321" t="s">
        <v>615</v>
      </c>
      <c r="B321" t="s">
        <v>72</v>
      </c>
      <c r="C321" t="s">
        <v>280</v>
      </c>
      <c r="D321" t="s">
        <v>256</v>
      </c>
      <c r="E321" t="s">
        <v>240</v>
      </c>
      <c r="F321">
        <v>0</v>
      </c>
      <c r="G321">
        <v>0</v>
      </c>
      <c r="H321">
        <v>22</v>
      </c>
      <c r="I321">
        <v>0</v>
      </c>
      <c r="J321">
        <v>22</v>
      </c>
      <c r="K321">
        <v>0</v>
      </c>
    </row>
    <row r="322" spans="1:11" x14ac:dyDescent="0.25">
      <c r="A322" t="s">
        <v>616</v>
      </c>
      <c r="B322" t="s">
        <v>72</v>
      </c>
      <c r="C322" t="s">
        <v>280</v>
      </c>
      <c r="D322" t="s">
        <v>258</v>
      </c>
      <c r="E322" t="s">
        <v>241</v>
      </c>
      <c r="F322">
        <v>0</v>
      </c>
      <c r="G322">
        <v>0</v>
      </c>
      <c r="H322">
        <v>5</v>
      </c>
      <c r="I322">
        <v>0</v>
      </c>
      <c r="J322">
        <v>5</v>
      </c>
      <c r="K322">
        <v>0</v>
      </c>
    </row>
    <row r="323" spans="1:11" x14ac:dyDescent="0.25">
      <c r="A323" t="s">
        <v>617</v>
      </c>
      <c r="B323" t="s">
        <v>72</v>
      </c>
      <c r="C323" t="s">
        <v>280</v>
      </c>
      <c r="D323" t="s">
        <v>258</v>
      </c>
      <c r="E323" t="s">
        <v>242</v>
      </c>
      <c r="F323">
        <v>0</v>
      </c>
      <c r="G323">
        <v>0</v>
      </c>
      <c r="H323">
        <v>15</v>
      </c>
      <c r="I323">
        <v>0</v>
      </c>
      <c r="J323">
        <v>15</v>
      </c>
      <c r="K323">
        <v>0</v>
      </c>
    </row>
    <row r="324" spans="1:11" x14ac:dyDescent="0.25">
      <c r="A324" t="s">
        <v>618</v>
      </c>
      <c r="B324" t="s">
        <v>72</v>
      </c>
      <c r="C324" t="s">
        <v>280</v>
      </c>
      <c r="D324" t="s">
        <v>259</v>
      </c>
      <c r="E324" t="s">
        <v>243</v>
      </c>
      <c r="F324">
        <v>0</v>
      </c>
      <c r="G324">
        <v>0</v>
      </c>
      <c r="H324">
        <v>4</v>
      </c>
      <c r="I324">
        <v>0</v>
      </c>
      <c r="J324">
        <v>4</v>
      </c>
      <c r="K324">
        <v>0</v>
      </c>
    </row>
    <row r="325" spans="1:11" x14ac:dyDescent="0.25">
      <c r="A325" t="s">
        <v>619</v>
      </c>
      <c r="B325" t="s">
        <v>72</v>
      </c>
      <c r="C325" t="s">
        <v>280</v>
      </c>
      <c r="D325" t="s">
        <v>259</v>
      </c>
      <c r="E325" t="s">
        <v>273</v>
      </c>
      <c r="F325">
        <v>0</v>
      </c>
      <c r="G325">
        <v>0</v>
      </c>
      <c r="H325">
        <v>196</v>
      </c>
      <c r="I325">
        <v>0</v>
      </c>
      <c r="J325">
        <v>196</v>
      </c>
      <c r="K325">
        <v>0</v>
      </c>
    </row>
    <row r="326" spans="1:11" x14ac:dyDescent="0.25">
      <c r="A326" t="s">
        <v>620</v>
      </c>
      <c r="B326" t="s">
        <v>72</v>
      </c>
      <c r="C326" t="s">
        <v>282</v>
      </c>
      <c r="D326" t="s">
        <v>92</v>
      </c>
      <c r="E326" t="s">
        <v>264</v>
      </c>
      <c r="F326">
        <v>0</v>
      </c>
      <c r="G326">
        <v>0</v>
      </c>
      <c r="H326">
        <v>171</v>
      </c>
      <c r="I326">
        <v>0</v>
      </c>
      <c r="J326">
        <v>171</v>
      </c>
      <c r="K326">
        <v>0</v>
      </c>
    </row>
    <row r="327" spans="1:11" x14ac:dyDescent="0.25">
      <c r="A327" t="s">
        <v>621</v>
      </c>
      <c r="B327" t="s">
        <v>72</v>
      </c>
      <c r="C327" t="s">
        <v>282</v>
      </c>
      <c r="D327" t="s">
        <v>253</v>
      </c>
      <c r="E327" t="s">
        <v>93</v>
      </c>
      <c r="F327">
        <v>0</v>
      </c>
      <c r="G327">
        <v>0</v>
      </c>
      <c r="H327">
        <v>2</v>
      </c>
      <c r="I327">
        <v>0</v>
      </c>
      <c r="J327">
        <v>2</v>
      </c>
      <c r="K327">
        <v>0</v>
      </c>
    </row>
    <row r="328" spans="1:11" x14ac:dyDescent="0.25">
      <c r="A328" t="s">
        <v>622</v>
      </c>
      <c r="B328" t="s">
        <v>72</v>
      </c>
      <c r="C328" t="s">
        <v>282</v>
      </c>
      <c r="D328" t="s">
        <v>253</v>
      </c>
      <c r="E328" t="s">
        <v>94</v>
      </c>
      <c r="F328">
        <v>0</v>
      </c>
      <c r="G328">
        <v>0</v>
      </c>
      <c r="H328">
        <v>1</v>
      </c>
      <c r="I328">
        <v>0</v>
      </c>
      <c r="J328">
        <v>1</v>
      </c>
      <c r="K328">
        <v>0</v>
      </c>
    </row>
    <row r="329" spans="1:11" x14ac:dyDescent="0.25">
      <c r="A329" t="s">
        <v>623</v>
      </c>
      <c r="B329" t="s">
        <v>72</v>
      </c>
      <c r="C329" t="s">
        <v>282</v>
      </c>
      <c r="D329" t="s">
        <v>253</v>
      </c>
      <c r="E329" t="s">
        <v>98</v>
      </c>
      <c r="F329">
        <v>0</v>
      </c>
      <c r="G329">
        <v>0</v>
      </c>
      <c r="H329">
        <v>1</v>
      </c>
      <c r="I329">
        <v>0</v>
      </c>
      <c r="J329">
        <v>1</v>
      </c>
      <c r="K329">
        <v>0</v>
      </c>
    </row>
    <row r="330" spans="1:11" x14ac:dyDescent="0.25">
      <c r="A330" t="s">
        <v>624</v>
      </c>
      <c r="B330" t="s">
        <v>72</v>
      </c>
      <c r="C330" t="s">
        <v>282</v>
      </c>
      <c r="D330" t="s">
        <v>258</v>
      </c>
      <c r="E330" t="s">
        <v>99</v>
      </c>
      <c r="F330">
        <v>0</v>
      </c>
      <c r="G330">
        <v>0</v>
      </c>
      <c r="H330">
        <v>7</v>
      </c>
      <c r="I330">
        <v>0</v>
      </c>
      <c r="J330">
        <v>7</v>
      </c>
      <c r="K330">
        <v>0</v>
      </c>
    </row>
    <row r="331" spans="1:11" x14ac:dyDescent="0.25">
      <c r="A331" t="s">
        <v>625</v>
      </c>
      <c r="B331" t="s">
        <v>72</v>
      </c>
      <c r="C331" t="s">
        <v>282</v>
      </c>
      <c r="D331" t="s">
        <v>259</v>
      </c>
      <c r="E331" t="s">
        <v>105</v>
      </c>
      <c r="F331">
        <v>0</v>
      </c>
      <c r="G331">
        <v>0</v>
      </c>
      <c r="H331">
        <v>2</v>
      </c>
      <c r="I331">
        <v>0</v>
      </c>
      <c r="J331">
        <v>2</v>
      </c>
      <c r="K331">
        <v>0</v>
      </c>
    </row>
    <row r="332" spans="1:11" x14ac:dyDescent="0.25">
      <c r="A332" t="s">
        <v>626</v>
      </c>
      <c r="B332" t="s">
        <v>72</v>
      </c>
      <c r="C332" t="s">
        <v>282</v>
      </c>
      <c r="D332" t="s">
        <v>253</v>
      </c>
      <c r="E332" t="s">
        <v>106</v>
      </c>
      <c r="F332">
        <v>0</v>
      </c>
      <c r="G332">
        <v>0</v>
      </c>
      <c r="H332">
        <v>2</v>
      </c>
      <c r="I332">
        <v>0</v>
      </c>
      <c r="J332">
        <v>2</v>
      </c>
      <c r="K332">
        <v>0</v>
      </c>
    </row>
    <row r="333" spans="1:11" x14ac:dyDescent="0.25">
      <c r="A333" t="s">
        <v>627</v>
      </c>
      <c r="B333" t="s">
        <v>72</v>
      </c>
      <c r="C333" t="s">
        <v>282</v>
      </c>
      <c r="D333" t="s">
        <v>256</v>
      </c>
      <c r="E333" t="s">
        <v>107</v>
      </c>
      <c r="F333">
        <v>0</v>
      </c>
      <c r="G333">
        <v>0</v>
      </c>
      <c r="H333">
        <v>1</v>
      </c>
      <c r="I333">
        <v>0</v>
      </c>
      <c r="J333">
        <v>1</v>
      </c>
      <c r="K333">
        <v>0</v>
      </c>
    </row>
    <row r="334" spans="1:11" x14ac:dyDescent="0.25">
      <c r="A334" t="s">
        <v>628</v>
      </c>
      <c r="B334" t="s">
        <v>72</v>
      </c>
      <c r="C334" t="s">
        <v>282</v>
      </c>
      <c r="D334" t="s">
        <v>257</v>
      </c>
      <c r="E334" t="s">
        <v>108</v>
      </c>
      <c r="F334">
        <v>0</v>
      </c>
      <c r="G334">
        <v>0</v>
      </c>
      <c r="H334">
        <v>3</v>
      </c>
      <c r="I334">
        <v>0</v>
      </c>
      <c r="J334">
        <v>3</v>
      </c>
      <c r="K334">
        <v>0</v>
      </c>
    </row>
    <row r="335" spans="1:11" x14ac:dyDescent="0.25">
      <c r="A335" t="s">
        <v>629</v>
      </c>
      <c r="B335" t="s">
        <v>72</v>
      </c>
      <c r="C335" t="s">
        <v>282</v>
      </c>
      <c r="D335" t="s">
        <v>253</v>
      </c>
      <c r="E335" t="s">
        <v>109</v>
      </c>
      <c r="F335">
        <v>0</v>
      </c>
      <c r="G335">
        <v>0</v>
      </c>
      <c r="H335">
        <v>3</v>
      </c>
      <c r="I335">
        <v>0</v>
      </c>
      <c r="J335">
        <v>3</v>
      </c>
      <c r="K335">
        <v>0</v>
      </c>
    </row>
    <row r="336" spans="1:11" x14ac:dyDescent="0.25">
      <c r="A336" t="s">
        <v>630</v>
      </c>
      <c r="B336" t="s">
        <v>72</v>
      </c>
      <c r="C336" t="s">
        <v>282</v>
      </c>
      <c r="D336" t="s">
        <v>256</v>
      </c>
      <c r="E336" t="s">
        <v>110</v>
      </c>
      <c r="F336">
        <v>0</v>
      </c>
      <c r="G336">
        <v>0</v>
      </c>
      <c r="H336">
        <v>4</v>
      </c>
      <c r="I336">
        <v>0</v>
      </c>
      <c r="J336">
        <v>4</v>
      </c>
      <c r="K336">
        <v>0</v>
      </c>
    </row>
    <row r="337" spans="1:11" x14ac:dyDescent="0.25">
      <c r="A337" t="s">
        <v>631</v>
      </c>
      <c r="B337" t="s">
        <v>72</v>
      </c>
      <c r="C337" t="s">
        <v>282</v>
      </c>
      <c r="D337" t="s">
        <v>252</v>
      </c>
      <c r="E337" t="s">
        <v>113</v>
      </c>
      <c r="F337">
        <v>0</v>
      </c>
      <c r="G337">
        <v>0</v>
      </c>
      <c r="H337">
        <v>9</v>
      </c>
      <c r="I337">
        <v>0</v>
      </c>
      <c r="J337">
        <v>9</v>
      </c>
      <c r="K337">
        <v>0</v>
      </c>
    </row>
    <row r="338" spans="1:11" x14ac:dyDescent="0.25">
      <c r="A338" t="s">
        <v>632</v>
      </c>
      <c r="B338" t="s">
        <v>72</v>
      </c>
      <c r="C338" t="s">
        <v>282</v>
      </c>
      <c r="D338" t="s">
        <v>252</v>
      </c>
      <c r="E338" t="s">
        <v>115</v>
      </c>
      <c r="F338">
        <v>0</v>
      </c>
      <c r="G338">
        <v>0</v>
      </c>
      <c r="H338">
        <v>1</v>
      </c>
      <c r="I338">
        <v>0</v>
      </c>
      <c r="J338">
        <v>1</v>
      </c>
      <c r="K338">
        <v>0</v>
      </c>
    </row>
    <row r="339" spans="1:11" x14ac:dyDescent="0.25">
      <c r="A339" t="s">
        <v>633</v>
      </c>
      <c r="B339" t="s">
        <v>72</v>
      </c>
      <c r="C339" t="s">
        <v>282</v>
      </c>
      <c r="D339" t="s">
        <v>253</v>
      </c>
      <c r="E339" t="s">
        <v>118</v>
      </c>
      <c r="F339">
        <v>0</v>
      </c>
      <c r="G339">
        <v>0</v>
      </c>
      <c r="H339">
        <v>1</v>
      </c>
      <c r="I339">
        <v>0</v>
      </c>
      <c r="J339">
        <v>1</v>
      </c>
      <c r="K339">
        <v>0</v>
      </c>
    </row>
    <row r="340" spans="1:11" x14ac:dyDescent="0.25">
      <c r="A340" t="s">
        <v>634</v>
      </c>
      <c r="B340" t="s">
        <v>72</v>
      </c>
      <c r="C340" t="s">
        <v>282</v>
      </c>
      <c r="D340" t="s">
        <v>257</v>
      </c>
      <c r="E340" t="s">
        <v>119</v>
      </c>
      <c r="F340">
        <v>0</v>
      </c>
      <c r="G340">
        <v>0</v>
      </c>
      <c r="H340">
        <v>2</v>
      </c>
      <c r="I340">
        <v>0</v>
      </c>
      <c r="J340">
        <v>2</v>
      </c>
      <c r="K340">
        <v>0</v>
      </c>
    </row>
    <row r="341" spans="1:11" x14ac:dyDescent="0.25">
      <c r="A341" t="s">
        <v>635</v>
      </c>
      <c r="B341" t="s">
        <v>72</v>
      </c>
      <c r="C341" t="s">
        <v>282</v>
      </c>
      <c r="D341" t="s">
        <v>258</v>
      </c>
      <c r="E341" t="s">
        <v>120</v>
      </c>
      <c r="F341">
        <v>0</v>
      </c>
      <c r="G341">
        <v>0</v>
      </c>
      <c r="H341">
        <v>2</v>
      </c>
      <c r="I341">
        <v>0</v>
      </c>
      <c r="J341">
        <v>2</v>
      </c>
      <c r="K341">
        <v>0</v>
      </c>
    </row>
    <row r="342" spans="1:11" x14ac:dyDescent="0.25">
      <c r="A342" t="s">
        <v>636</v>
      </c>
      <c r="B342" t="s">
        <v>72</v>
      </c>
      <c r="C342" t="s">
        <v>282</v>
      </c>
      <c r="D342" t="s">
        <v>253</v>
      </c>
      <c r="E342" t="s">
        <v>121</v>
      </c>
      <c r="F342">
        <v>0</v>
      </c>
      <c r="G342">
        <v>0</v>
      </c>
      <c r="H342">
        <v>2</v>
      </c>
      <c r="I342">
        <v>0</v>
      </c>
      <c r="J342">
        <v>2</v>
      </c>
      <c r="K342">
        <v>0</v>
      </c>
    </row>
    <row r="343" spans="1:11" x14ac:dyDescent="0.25">
      <c r="A343" t="s">
        <v>637</v>
      </c>
      <c r="B343" t="s">
        <v>72</v>
      </c>
      <c r="C343" t="s">
        <v>282</v>
      </c>
      <c r="D343" t="s">
        <v>255</v>
      </c>
      <c r="E343" t="s">
        <v>122</v>
      </c>
      <c r="F343">
        <v>0</v>
      </c>
      <c r="G343">
        <v>0</v>
      </c>
      <c r="H343">
        <v>6</v>
      </c>
      <c r="I343">
        <v>0</v>
      </c>
      <c r="J343">
        <v>6</v>
      </c>
      <c r="K343">
        <v>0</v>
      </c>
    </row>
    <row r="344" spans="1:11" x14ac:dyDescent="0.25">
      <c r="A344" t="s">
        <v>638</v>
      </c>
      <c r="B344" t="s">
        <v>72</v>
      </c>
      <c r="C344" t="s">
        <v>282</v>
      </c>
      <c r="D344" t="s">
        <v>251</v>
      </c>
      <c r="E344" t="s">
        <v>124</v>
      </c>
      <c r="F344">
        <v>0</v>
      </c>
      <c r="G344">
        <v>0</v>
      </c>
      <c r="H344">
        <v>1</v>
      </c>
      <c r="I344">
        <v>0</v>
      </c>
      <c r="J344">
        <v>1</v>
      </c>
      <c r="K344">
        <v>0</v>
      </c>
    </row>
    <row r="345" spans="1:11" x14ac:dyDescent="0.25">
      <c r="A345" t="s">
        <v>639</v>
      </c>
      <c r="B345" t="s">
        <v>72</v>
      </c>
      <c r="C345" t="s">
        <v>282</v>
      </c>
      <c r="D345" t="s">
        <v>251</v>
      </c>
      <c r="E345" t="s">
        <v>125</v>
      </c>
      <c r="F345">
        <v>0</v>
      </c>
      <c r="G345">
        <v>0</v>
      </c>
      <c r="H345">
        <v>2</v>
      </c>
      <c r="I345">
        <v>0</v>
      </c>
      <c r="J345">
        <v>2</v>
      </c>
      <c r="K345">
        <v>0</v>
      </c>
    </row>
    <row r="346" spans="1:11" x14ac:dyDescent="0.25">
      <c r="A346" t="s">
        <v>640</v>
      </c>
      <c r="B346" t="s">
        <v>72</v>
      </c>
      <c r="C346" t="s">
        <v>282</v>
      </c>
      <c r="D346" t="s">
        <v>251</v>
      </c>
      <c r="E346" t="s">
        <v>265</v>
      </c>
      <c r="F346">
        <v>0</v>
      </c>
      <c r="G346">
        <v>0</v>
      </c>
      <c r="H346">
        <v>12</v>
      </c>
      <c r="I346">
        <v>0</v>
      </c>
      <c r="J346">
        <v>12</v>
      </c>
      <c r="K346">
        <v>0</v>
      </c>
    </row>
    <row r="347" spans="1:11" x14ac:dyDescent="0.25">
      <c r="A347" t="s">
        <v>641</v>
      </c>
      <c r="B347" t="s">
        <v>72</v>
      </c>
      <c r="C347" t="s">
        <v>282</v>
      </c>
      <c r="D347" t="s">
        <v>252</v>
      </c>
      <c r="E347" t="s">
        <v>266</v>
      </c>
      <c r="F347">
        <v>0</v>
      </c>
      <c r="G347">
        <v>0</v>
      </c>
      <c r="H347">
        <v>27</v>
      </c>
      <c r="I347">
        <v>0</v>
      </c>
      <c r="J347">
        <v>27</v>
      </c>
      <c r="K347">
        <v>0</v>
      </c>
    </row>
    <row r="348" spans="1:11" x14ac:dyDescent="0.25">
      <c r="A348" t="s">
        <v>642</v>
      </c>
      <c r="B348" t="s">
        <v>72</v>
      </c>
      <c r="C348" t="s">
        <v>282</v>
      </c>
      <c r="D348" t="s">
        <v>253</v>
      </c>
      <c r="E348" t="s">
        <v>134</v>
      </c>
      <c r="F348">
        <v>0</v>
      </c>
      <c r="G348">
        <v>0</v>
      </c>
      <c r="H348">
        <v>1</v>
      </c>
      <c r="I348">
        <v>0</v>
      </c>
      <c r="J348">
        <v>1</v>
      </c>
      <c r="K348">
        <v>0</v>
      </c>
    </row>
    <row r="349" spans="1:11" x14ac:dyDescent="0.25">
      <c r="A349" t="s">
        <v>643</v>
      </c>
      <c r="B349" t="s">
        <v>72</v>
      </c>
      <c r="C349" t="s">
        <v>282</v>
      </c>
      <c r="D349" t="s">
        <v>252</v>
      </c>
      <c r="E349" t="s">
        <v>135</v>
      </c>
      <c r="F349">
        <v>0</v>
      </c>
      <c r="G349">
        <v>0</v>
      </c>
      <c r="H349">
        <v>5</v>
      </c>
      <c r="I349">
        <v>0</v>
      </c>
      <c r="J349">
        <v>5</v>
      </c>
      <c r="K349">
        <v>0</v>
      </c>
    </row>
    <row r="350" spans="1:11" x14ac:dyDescent="0.25">
      <c r="A350" t="s">
        <v>644</v>
      </c>
      <c r="B350" t="s">
        <v>72</v>
      </c>
      <c r="C350" t="s">
        <v>282</v>
      </c>
      <c r="D350" t="s">
        <v>254</v>
      </c>
      <c r="E350" t="s">
        <v>136</v>
      </c>
      <c r="F350">
        <v>0</v>
      </c>
      <c r="G350">
        <v>0</v>
      </c>
      <c r="H350">
        <v>1</v>
      </c>
      <c r="I350">
        <v>0</v>
      </c>
      <c r="J350">
        <v>1</v>
      </c>
      <c r="K350">
        <v>0</v>
      </c>
    </row>
    <row r="351" spans="1:11" x14ac:dyDescent="0.25">
      <c r="A351" t="s">
        <v>645</v>
      </c>
      <c r="B351" t="s">
        <v>72</v>
      </c>
      <c r="C351" t="s">
        <v>282</v>
      </c>
      <c r="D351" t="s">
        <v>257</v>
      </c>
      <c r="E351" t="s">
        <v>137</v>
      </c>
      <c r="F351">
        <v>0</v>
      </c>
      <c r="G351">
        <v>0</v>
      </c>
      <c r="H351">
        <v>1</v>
      </c>
      <c r="I351">
        <v>0</v>
      </c>
      <c r="J351">
        <v>1</v>
      </c>
      <c r="K351">
        <v>0</v>
      </c>
    </row>
    <row r="352" spans="1:11" x14ac:dyDescent="0.25">
      <c r="A352" t="s">
        <v>646</v>
      </c>
      <c r="B352" t="s">
        <v>72</v>
      </c>
      <c r="C352" t="s">
        <v>282</v>
      </c>
      <c r="D352" t="s">
        <v>253</v>
      </c>
      <c r="E352" t="s">
        <v>138</v>
      </c>
      <c r="F352">
        <v>0</v>
      </c>
      <c r="G352">
        <v>0</v>
      </c>
      <c r="H352">
        <v>2</v>
      </c>
      <c r="I352">
        <v>0</v>
      </c>
      <c r="J352">
        <v>2</v>
      </c>
      <c r="K352">
        <v>0</v>
      </c>
    </row>
    <row r="353" spans="1:11" x14ac:dyDescent="0.25">
      <c r="A353" t="s">
        <v>647</v>
      </c>
      <c r="B353" t="s">
        <v>72</v>
      </c>
      <c r="C353" t="s">
        <v>282</v>
      </c>
      <c r="D353" t="s">
        <v>253</v>
      </c>
      <c r="E353" t="s">
        <v>139</v>
      </c>
      <c r="F353">
        <v>0</v>
      </c>
      <c r="G353">
        <v>0</v>
      </c>
      <c r="H353">
        <v>3</v>
      </c>
      <c r="I353">
        <v>0</v>
      </c>
      <c r="J353">
        <v>3</v>
      </c>
      <c r="K353">
        <v>0</v>
      </c>
    </row>
    <row r="354" spans="1:11" x14ac:dyDescent="0.25">
      <c r="A354" t="s">
        <v>648</v>
      </c>
      <c r="B354" t="s">
        <v>72</v>
      </c>
      <c r="C354" t="s">
        <v>282</v>
      </c>
      <c r="D354" t="s">
        <v>253</v>
      </c>
      <c r="E354" t="s">
        <v>141</v>
      </c>
      <c r="F354">
        <v>0</v>
      </c>
      <c r="G354">
        <v>0</v>
      </c>
      <c r="H354">
        <v>3</v>
      </c>
      <c r="I354">
        <v>0</v>
      </c>
      <c r="J354">
        <v>3</v>
      </c>
      <c r="K354">
        <v>0</v>
      </c>
    </row>
    <row r="355" spans="1:11" x14ac:dyDescent="0.25">
      <c r="A355" t="s">
        <v>649</v>
      </c>
      <c r="B355" t="s">
        <v>72</v>
      </c>
      <c r="C355" t="s">
        <v>282</v>
      </c>
      <c r="D355" t="s">
        <v>256</v>
      </c>
      <c r="E355" t="s">
        <v>142</v>
      </c>
      <c r="F355">
        <v>0</v>
      </c>
      <c r="G355">
        <v>0</v>
      </c>
      <c r="H355">
        <v>4</v>
      </c>
      <c r="I355">
        <v>0</v>
      </c>
      <c r="J355">
        <v>4</v>
      </c>
      <c r="K355">
        <v>0</v>
      </c>
    </row>
    <row r="356" spans="1:11" x14ac:dyDescent="0.25">
      <c r="A356" t="s">
        <v>650</v>
      </c>
      <c r="B356" t="s">
        <v>72</v>
      </c>
      <c r="C356" t="s">
        <v>282</v>
      </c>
      <c r="D356" t="s">
        <v>253</v>
      </c>
      <c r="E356" t="s">
        <v>143</v>
      </c>
      <c r="F356">
        <v>0</v>
      </c>
      <c r="G356">
        <v>0</v>
      </c>
      <c r="H356">
        <v>5</v>
      </c>
      <c r="I356">
        <v>0</v>
      </c>
      <c r="J356">
        <v>5</v>
      </c>
      <c r="K356">
        <v>0</v>
      </c>
    </row>
    <row r="357" spans="1:11" x14ac:dyDescent="0.25">
      <c r="A357" t="s">
        <v>651</v>
      </c>
      <c r="B357" t="s">
        <v>72</v>
      </c>
      <c r="C357" t="s">
        <v>282</v>
      </c>
      <c r="D357" t="s">
        <v>253</v>
      </c>
      <c r="E357" t="s">
        <v>144</v>
      </c>
      <c r="F357">
        <v>0</v>
      </c>
      <c r="G357">
        <v>0</v>
      </c>
      <c r="H357">
        <v>2</v>
      </c>
      <c r="I357">
        <v>0</v>
      </c>
      <c r="J357">
        <v>2</v>
      </c>
      <c r="K357">
        <v>0</v>
      </c>
    </row>
    <row r="358" spans="1:11" x14ac:dyDescent="0.25">
      <c r="A358" t="s">
        <v>652</v>
      </c>
      <c r="B358" t="s">
        <v>72</v>
      </c>
      <c r="C358" t="s">
        <v>282</v>
      </c>
      <c r="D358" t="s">
        <v>253</v>
      </c>
      <c r="E358" t="s">
        <v>146</v>
      </c>
      <c r="F358">
        <v>0</v>
      </c>
      <c r="G358">
        <v>0</v>
      </c>
      <c r="H358">
        <v>3</v>
      </c>
      <c r="I358">
        <v>0</v>
      </c>
      <c r="J358">
        <v>3</v>
      </c>
      <c r="K358">
        <v>0</v>
      </c>
    </row>
    <row r="359" spans="1:11" x14ac:dyDescent="0.25">
      <c r="A359" t="s">
        <v>653</v>
      </c>
      <c r="B359" t="s">
        <v>72</v>
      </c>
      <c r="C359" t="s">
        <v>282</v>
      </c>
      <c r="D359" t="s">
        <v>252</v>
      </c>
      <c r="E359" t="s">
        <v>148</v>
      </c>
      <c r="F359">
        <v>0</v>
      </c>
      <c r="G359">
        <v>0</v>
      </c>
      <c r="H359">
        <v>8</v>
      </c>
      <c r="I359">
        <v>0</v>
      </c>
      <c r="J359">
        <v>8</v>
      </c>
      <c r="K359">
        <v>0</v>
      </c>
    </row>
    <row r="360" spans="1:11" x14ac:dyDescent="0.25">
      <c r="A360" t="s">
        <v>654</v>
      </c>
      <c r="B360" t="s">
        <v>72</v>
      </c>
      <c r="C360" t="s">
        <v>282</v>
      </c>
      <c r="D360" t="s">
        <v>253</v>
      </c>
      <c r="E360" t="s">
        <v>150</v>
      </c>
      <c r="F360">
        <v>0</v>
      </c>
      <c r="G360">
        <v>0</v>
      </c>
      <c r="H360">
        <v>1</v>
      </c>
      <c r="I360">
        <v>0</v>
      </c>
      <c r="J360">
        <v>1</v>
      </c>
      <c r="K360">
        <v>0</v>
      </c>
    </row>
    <row r="361" spans="1:11" x14ac:dyDescent="0.25">
      <c r="A361" t="s">
        <v>14979</v>
      </c>
      <c r="B361" t="s">
        <v>72</v>
      </c>
      <c r="C361" t="s">
        <v>282</v>
      </c>
      <c r="D361" t="s">
        <v>256</v>
      </c>
      <c r="E361" t="s">
        <v>151</v>
      </c>
      <c r="F361">
        <v>0</v>
      </c>
      <c r="G361">
        <v>0</v>
      </c>
      <c r="H361">
        <v>1</v>
      </c>
      <c r="I361">
        <v>0</v>
      </c>
      <c r="J361">
        <v>1</v>
      </c>
      <c r="K361">
        <v>0</v>
      </c>
    </row>
    <row r="362" spans="1:11" x14ac:dyDescent="0.25">
      <c r="A362" t="s">
        <v>655</v>
      </c>
      <c r="B362" t="s">
        <v>72</v>
      </c>
      <c r="C362" t="s">
        <v>282</v>
      </c>
      <c r="D362" t="s">
        <v>253</v>
      </c>
      <c r="E362" t="s">
        <v>153</v>
      </c>
      <c r="F362">
        <v>0</v>
      </c>
      <c r="G362">
        <v>0</v>
      </c>
      <c r="H362">
        <v>1</v>
      </c>
      <c r="I362">
        <v>0</v>
      </c>
      <c r="J362">
        <v>1</v>
      </c>
      <c r="K362">
        <v>0</v>
      </c>
    </row>
    <row r="363" spans="1:11" x14ac:dyDescent="0.25">
      <c r="A363" t="s">
        <v>656</v>
      </c>
      <c r="B363" t="s">
        <v>72</v>
      </c>
      <c r="C363" t="s">
        <v>282</v>
      </c>
      <c r="D363" t="s">
        <v>256</v>
      </c>
      <c r="E363" t="s">
        <v>155</v>
      </c>
      <c r="F363">
        <v>0</v>
      </c>
      <c r="G363">
        <v>0</v>
      </c>
      <c r="H363">
        <v>2</v>
      </c>
      <c r="I363">
        <v>0</v>
      </c>
      <c r="J363">
        <v>2</v>
      </c>
      <c r="K363">
        <v>0</v>
      </c>
    </row>
    <row r="364" spans="1:11" x14ac:dyDescent="0.25">
      <c r="A364" t="s">
        <v>657</v>
      </c>
      <c r="B364" t="s">
        <v>72</v>
      </c>
      <c r="C364" t="s">
        <v>282</v>
      </c>
      <c r="D364" t="s">
        <v>259</v>
      </c>
      <c r="E364" t="s">
        <v>158</v>
      </c>
      <c r="F364">
        <v>0</v>
      </c>
      <c r="G364">
        <v>0</v>
      </c>
      <c r="H364">
        <v>1</v>
      </c>
      <c r="I364">
        <v>0</v>
      </c>
      <c r="J364">
        <v>1</v>
      </c>
      <c r="K364">
        <v>0</v>
      </c>
    </row>
    <row r="365" spans="1:11" x14ac:dyDescent="0.25">
      <c r="A365" t="s">
        <v>658</v>
      </c>
      <c r="B365" t="s">
        <v>72</v>
      </c>
      <c r="C365" t="s">
        <v>282</v>
      </c>
      <c r="D365" t="s">
        <v>255</v>
      </c>
      <c r="E365" t="s">
        <v>159</v>
      </c>
      <c r="F365">
        <v>0</v>
      </c>
      <c r="G365">
        <v>0</v>
      </c>
      <c r="H365">
        <v>1</v>
      </c>
      <c r="I365">
        <v>0</v>
      </c>
      <c r="J365">
        <v>1</v>
      </c>
      <c r="K365">
        <v>0</v>
      </c>
    </row>
    <row r="366" spans="1:11" x14ac:dyDescent="0.25">
      <c r="A366" t="s">
        <v>659</v>
      </c>
      <c r="B366" t="s">
        <v>72</v>
      </c>
      <c r="C366" t="s">
        <v>282</v>
      </c>
      <c r="D366" t="s">
        <v>253</v>
      </c>
      <c r="E366" t="s">
        <v>160</v>
      </c>
      <c r="F366">
        <v>0</v>
      </c>
      <c r="G366">
        <v>0</v>
      </c>
      <c r="H366">
        <v>3</v>
      </c>
      <c r="I366">
        <v>0</v>
      </c>
      <c r="J366">
        <v>3</v>
      </c>
      <c r="K366">
        <v>0</v>
      </c>
    </row>
    <row r="367" spans="1:11" x14ac:dyDescent="0.25">
      <c r="A367" t="s">
        <v>660</v>
      </c>
      <c r="B367" t="s">
        <v>72</v>
      </c>
      <c r="C367" t="s">
        <v>282</v>
      </c>
      <c r="D367" t="s">
        <v>255</v>
      </c>
      <c r="E367" t="s">
        <v>161</v>
      </c>
      <c r="F367">
        <v>0</v>
      </c>
      <c r="G367">
        <v>0</v>
      </c>
      <c r="H367">
        <v>1</v>
      </c>
      <c r="I367">
        <v>0</v>
      </c>
      <c r="J367">
        <v>1</v>
      </c>
      <c r="K367">
        <v>0</v>
      </c>
    </row>
    <row r="368" spans="1:11" x14ac:dyDescent="0.25">
      <c r="A368" t="s">
        <v>661</v>
      </c>
      <c r="B368" t="s">
        <v>72</v>
      </c>
      <c r="C368" t="s">
        <v>282</v>
      </c>
      <c r="D368" t="s">
        <v>259</v>
      </c>
      <c r="E368" t="s">
        <v>162</v>
      </c>
      <c r="F368">
        <v>0</v>
      </c>
      <c r="G368">
        <v>0</v>
      </c>
      <c r="H368">
        <v>2</v>
      </c>
      <c r="I368">
        <v>0</v>
      </c>
      <c r="J368">
        <v>2</v>
      </c>
      <c r="K368">
        <v>0</v>
      </c>
    </row>
    <row r="369" spans="1:11" x14ac:dyDescent="0.25">
      <c r="A369" t="s">
        <v>662</v>
      </c>
      <c r="B369" t="s">
        <v>72</v>
      </c>
      <c r="C369" t="s">
        <v>282</v>
      </c>
      <c r="D369" t="s">
        <v>251</v>
      </c>
      <c r="E369" t="s">
        <v>164</v>
      </c>
      <c r="F369">
        <v>0</v>
      </c>
      <c r="G369">
        <v>0</v>
      </c>
      <c r="H369">
        <v>1</v>
      </c>
      <c r="I369">
        <v>0</v>
      </c>
      <c r="J369">
        <v>1</v>
      </c>
      <c r="K369">
        <v>0</v>
      </c>
    </row>
    <row r="370" spans="1:11" x14ac:dyDescent="0.25">
      <c r="A370" t="s">
        <v>663</v>
      </c>
      <c r="B370" t="s">
        <v>72</v>
      </c>
      <c r="C370" t="s">
        <v>282</v>
      </c>
      <c r="D370" t="s">
        <v>253</v>
      </c>
      <c r="E370" t="s">
        <v>165</v>
      </c>
      <c r="F370">
        <v>0</v>
      </c>
      <c r="G370">
        <v>0</v>
      </c>
      <c r="H370">
        <v>4</v>
      </c>
      <c r="I370">
        <v>0</v>
      </c>
      <c r="J370">
        <v>4</v>
      </c>
      <c r="K370">
        <v>0</v>
      </c>
    </row>
    <row r="371" spans="1:11" x14ac:dyDescent="0.25">
      <c r="A371" t="s">
        <v>664</v>
      </c>
      <c r="B371" t="s">
        <v>72</v>
      </c>
      <c r="C371" t="s">
        <v>282</v>
      </c>
      <c r="D371" t="s">
        <v>253</v>
      </c>
      <c r="E371" t="s">
        <v>267</v>
      </c>
      <c r="F371">
        <v>0</v>
      </c>
      <c r="G371">
        <v>0</v>
      </c>
      <c r="H371">
        <v>51</v>
      </c>
      <c r="I371">
        <v>0</v>
      </c>
      <c r="J371">
        <v>51</v>
      </c>
      <c r="K371">
        <v>0</v>
      </c>
    </row>
    <row r="372" spans="1:11" x14ac:dyDescent="0.25">
      <c r="A372" t="s">
        <v>665</v>
      </c>
      <c r="B372" t="s">
        <v>72</v>
      </c>
      <c r="C372" t="s">
        <v>282</v>
      </c>
      <c r="D372" t="s">
        <v>255</v>
      </c>
      <c r="E372" t="s">
        <v>169</v>
      </c>
      <c r="F372">
        <v>0</v>
      </c>
      <c r="G372">
        <v>0</v>
      </c>
      <c r="H372">
        <v>3</v>
      </c>
      <c r="I372">
        <v>0</v>
      </c>
      <c r="J372">
        <v>3</v>
      </c>
      <c r="K372">
        <v>0</v>
      </c>
    </row>
    <row r="373" spans="1:11" x14ac:dyDescent="0.25">
      <c r="A373" t="s">
        <v>666</v>
      </c>
      <c r="B373" t="s">
        <v>72</v>
      </c>
      <c r="C373" t="s">
        <v>282</v>
      </c>
      <c r="D373" t="s">
        <v>256</v>
      </c>
      <c r="E373" t="s">
        <v>173</v>
      </c>
      <c r="F373">
        <v>0</v>
      </c>
      <c r="G373">
        <v>0</v>
      </c>
      <c r="H373">
        <v>1</v>
      </c>
      <c r="I373">
        <v>0</v>
      </c>
      <c r="J373">
        <v>1</v>
      </c>
      <c r="K373">
        <v>0</v>
      </c>
    </row>
    <row r="374" spans="1:11" x14ac:dyDescent="0.25">
      <c r="A374" t="s">
        <v>667</v>
      </c>
      <c r="B374" t="s">
        <v>72</v>
      </c>
      <c r="C374" t="s">
        <v>282</v>
      </c>
      <c r="D374" t="s">
        <v>253</v>
      </c>
      <c r="E374" t="s">
        <v>175</v>
      </c>
      <c r="F374">
        <v>0</v>
      </c>
      <c r="G374">
        <v>0</v>
      </c>
      <c r="H374">
        <v>1</v>
      </c>
      <c r="I374">
        <v>0</v>
      </c>
      <c r="J374">
        <v>1</v>
      </c>
      <c r="K374">
        <v>0</v>
      </c>
    </row>
    <row r="375" spans="1:11" x14ac:dyDescent="0.25">
      <c r="A375" t="s">
        <v>668</v>
      </c>
      <c r="B375" t="s">
        <v>72</v>
      </c>
      <c r="C375" t="s">
        <v>282</v>
      </c>
      <c r="D375" t="s">
        <v>252</v>
      </c>
      <c r="E375" t="s">
        <v>176</v>
      </c>
      <c r="F375">
        <v>0</v>
      </c>
      <c r="G375">
        <v>0</v>
      </c>
      <c r="H375">
        <v>2</v>
      </c>
      <c r="I375">
        <v>0</v>
      </c>
      <c r="J375">
        <v>2</v>
      </c>
      <c r="K375">
        <v>0</v>
      </c>
    </row>
    <row r="376" spans="1:11" x14ac:dyDescent="0.25">
      <c r="A376" t="s">
        <v>669</v>
      </c>
      <c r="B376" t="s">
        <v>72</v>
      </c>
      <c r="C376" t="s">
        <v>282</v>
      </c>
      <c r="D376" t="s">
        <v>254</v>
      </c>
      <c r="E376" t="s">
        <v>268</v>
      </c>
      <c r="F376">
        <v>0</v>
      </c>
      <c r="G376">
        <v>0</v>
      </c>
      <c r="H376">
        <v>2</v>
      </c>
      <c r="I376">
        <v>0</v>
      </c>
      <c r="J376">
        <v>2</v>
      </c>
      <c r="K376">
        <v>0</v>
      </c>
    </row>
    <row r="377" spans="1:11" x14ac:dyDescent="0.25">
      <c r="A377" t="s">
        <v>670</v>
      </c>
      <c r="B377" t="s">
        <v>72</v>
      </c>
      <c r="C377" t="s">
        <v>282</v>
      </c>
      <c r="D377" t="s">
        <v>259</v>
      </c>
      <c r="E377" t="s">
        <v>178</v>
      </c>
      <c r="F377">
        <v>0</v>
      </c>
      <c r="G377">
        <v>0</v>
      </c>
      <c r="H377">
        <v>1</v>
      </c>
      <c r="I377">
        <v>0</v>
      </c>
      <c r="J377">
        <v>1</v>
      </c>
      <c r="K377">
        <v>0</v>
      </c>
    </row>
    <row r="378" spans="1:11" x14ac:dyDescent="0.25">
      <c r="A378" t="s">
        <v>671</v>
      </c>
      <c r="B378" t="s">
        <v>72</v>
      </c>
      <c r="C378" t="s">
        <v>282</v>
      </c>
      <c r="D378" t="s">
        <v>255</v>
      </c>
      <c r="E378" t="s">
        <v>269</v>
      </c>
      <c r="F378">
        <v>0</v>
      </c>
      <c r="G378">
        <v>0</v>
      </c>
      <c r="H378">
        <v>13</v>
      </c>
      <c r="I378">
        <v>0</v>
      </c>
      <c r="J378">
        <v>13</v>
      </c>
      <c r="K378">
        <v>0</v>
      </c>
    </row>
    <row r="379" spans="1:11" x14ac:dyDescent="0.25">
      <c r="A379" t="s">
        <v>672</v>
      </c>
      <c r="B379" t="s">
        <v>72</v>
      </c>
      <c r="C379" t="s">
        <v>282</v>
      </c>
      <c r="D379" t="s">
        <v>259</v>
      </c>
      <c r="E379" t="s">
        <v>181</v>
      </c>
      <c r="F379">
        <v>0</v>
      </c>
      <c r="G379">
        <v>0</v>
      </c>
      <c r="H379">
        <v>1</v>
      </c>
      <c r="I379">
        <v>0</v>
      </c>
      <c r="J379">
        <v>1</v>
      </c>
      <c r="K379">
        <v>0</v>
      </c>
    </row>
    <row r="380" spans="1:11" x14ac:dyDescent="0.25">
      <c r="A380" t="s">
        <v>673</v>
      </c>
      <c r="B380" t="s">
        <v>72</v>
      </c>
      <c r="C380" t="s">
        <v>282</v>
      </c>
      <c r="D380" t="s">
        <v>251</v>
      </c>
      <c r="E380" t="s">
        <v>182</v>
      </c>
      <c r="F380">
        <v>0</v>
      </c>
      <c r="G380">
        <v>0</v>
      </c>
      <c r="H380">
        <v>6</v>
      </c>
      <c r="I380">
        <v>0</v>
      </c>
      <c r="J380">
        <v>6</v>
      </c>
      <c r="K380">
        <v>0</v>
      </c>
    </row>
    <row r="381" spans="1:11" x14ac:dyDescent="0.25">
      <c r="A381" t="s">
        <v>674</v>
      </c>
      <c r="B381" t="s">
        <v>72</v>
      </c>
      <c r="C381" t="s">
        <v>282</v>
      </c>
      <c r="D381" t="s">
        <v>254</v>
      </c>
      <c r="E381" t="s">
        <v>183</v>
      </c>
      <c r="F381">
        <v>0</v>
      </c>
      <c r="G381">
        <v>0</v>
      </c>
      <c r="H381">
        <v>1</v>
      </c>
      <c r="I381">
        <v>0</v>
      </c>
      <c r="J381">
        <v>1</v>
      </c>
      <c r="K381">
        <v>0</v>
      </c>
    </row>
    <row r="382" spans="1:11" x14ac:dyDescent="0.25">
      <c r="A382" t="s">
        <v>675</v>
      </c>
      <c r="B382" t="s">
        <v>72</v>
      </c>
      <c r="C382" t="s">
        <v>282</v>
      </c>
      <c r="D382" t="s">
        <v>260</v>
      </c>
      <c r="E382" t="s">
        <v>260</v>
      </c>
      <c r="F382">
        <v>0</v>
      </c>
      <c r="G382">
        <v>0</v>
      </c>
      <c r="H382">
        <v>1</v>
      </c>
      <c r="I382">
        <v>0</v>
      </c>
      <c r="J382">
        <v>1</v>
      </c>
      <c r="K382">
        <v>0</v>
      </c>
    </row>
    <row r="383" spans="1:11" x14ac:dyDescent="0.25">
      <c r="A383" t="s">
        <v>676</v>
      </c>
      <c r="B383" t="s">
        <v>72</v>
      </c>
      <c r="C383" t="s">
        <v>282</v>
      </c>
      <c r="D383" t="s">
        <v>260</v>
      </c>
      <c r="E383" t="s">
        <v>274</v>
      </c>
      <c r="F383">
        <v>0</v>
      </c>
      <c r="G383">
        <v>0</v>
      </c>
      <c r="H383">
        <v>1</v>
      </c>
      <c r="I383">
        <v>0</v>
      </c>
      <c r="J383">
        <v>1</v>
      </c>
      <c r="K383">
        <v>0</v>
      </c>
    </row>
    <row r="384" spans="1:11" x14ac:dyDescent="0.25">
      <c r="A384" t="s">
        <v>677</v>
      </c>
      <c r="B384" t="s">
        <v>72</v>
      </c>
      <c r="C384" t="s">
        <v>282</v>
      </c>
      <c r="D384" t="s">
        <v>251</v>
      </c>
      <c r="E384" t="s">
        <v>185</v>
      </c>
      <c r="F384">
        <v>0</v>
      </c>
      <c r="G384">
        <v>0</v>
      </c>
      <c r="H384">
        <v>1</v>
      </c>
      <c r="I384">
        <v>0</v>
      </c>
      <c r="J384">
        <v>1</v>
      </c>
      <c r="K384">
        <v>0</v>
      </c>
    </row>
    <row r="385" spans="1:11" x14ac:dyDescent="0.25">
      <c r="A385" t="s">
        <v>678</v>
      </c>
      <c r="B385" t="s">
        <v>72</v>
      </c>
      <c r="C385" t="s">
        <v>282</v>
      </c>
      <c r="D385" t="s">
        <v>256</v>
      </c>
      <c r="E385" t="s">
        <v>187</v>
      </c>
      <c r="F385">
        <v>0</v>
      </c>
      <c r="G385">
        <v>0</v>
      </c>
      <c r="H385">
        <v>1</v>
      </c>
      <c r="I385">
        <v>0</v>
      </c>
      <c r="J385">
        <v>1</v>
      </c>
      <c r="K385">
        <v>0</v>
      </c>
    </row>
    <row r="386" spans="1:11" x14ac:dyDescent="0.25">
      <c r="A386" t="s">
        <v>679</v>
      </c>
      <c r="B386" t="s">
        <v>72</v>
      </c>
      <c r="C386" t="s">
        <v>282</v>
      </c>
      <c r="D386" t="s">
        <v>253</v>
      </c>
      <c r="E386" t="s">
        <v>192</v>
      </c>
      <c r="F386">
        <v>0</v>
      </c>
      <c r="G386">
        <v>0</v>
      </c>
      <c r="H386">
        <v>3</v>
      </c>
      <c r="I386">
        <v>0</v>
      </c>
      <c r="J386">
        <v>3</v>
      </c>
      <c r="K386">
        <v>0</v>
      </c>
    </row>
    <row r="387" spans="1:11" x14ac:dyDescent="0.25">
      <c r="A387" t="s">
        <v>680</v>
      </c>
      <c r="B387" t="s">
        <v>72</v>
      </c>
      <c r="C387" t="s">
        <v>282</v>
      </c>
      <c r="D387" t="s">
        <v>255</v>
      </c>
      <c r="E387" t="s">
        <v>195</v>
      </c>
      <c r="F387">
        <v>0</v>
      </c>
      <c r="G387">
        <v>0</v>
      </c>
      <c r="H387">
        <v>1</v>
      </c>
      <c r="I387">
        <v>0</v>
      </c>
      <c r="J387">
        <v>1</v>
      </c>
      <c r="K387">
        <v>0</v>
      </c>
    </row>
    <row r="388" spans="1:11" x14ac:dyDescent="0.25">
      <c r="A388" t="s">
        <v>681</v>
      </c>
      <c r="B388" t="s">
        <v>72</v>
      </c>
      <c r="C388" t="s">
        <v>282</v>
      </c>
      <c r="D388" t="s">
        <v>259</v>
      </c>
      <c r="E388" t="s">
        <v>196</v>
      </c>
      <c r="F388">
        <v>0</v>
      </c>
      <c r="G388">
        <v>0</v>
      </c>
      <c r="H388">
        <v>1</v>
      </c>
      <c r="I388">
        <v>0</v>
      </c>
      <c r="J388">
        <v>1</v>
      </c>
      <c r="K388">
        <v>0</v>
      </c>
    </row>
    <row r="389" spans="1:11" x14ac:dyDescent="0.25">
      <c r="A389" t="s">
        <v>682</v>
      </c>
      <c r="B389" t="s">
        <v>72</v>
      </c>
      <c r="C389" t="s">
        <v>282</v>
      </c>
      <c r="D389" t="s">
        <v>251</v>
      </c>
      <c r="E389" t="s">
        <v>197</v>
      </c>
      <c r="F389">
        <v>0</v>
      </c>
      <c r="G389">
        <v>0</v>
      </c>
      <c r="H389">
        <v>1</v>
      </c>
      <c r="I389">
        <v>0</v>
      </c>
      <c r="J389">
        <v>1</v>
      </c>
      <c r="K389">
        <v>0</v>
      </c>
    </row>
    <row r="390" spans="1:11" x14ac:dyDescent="0.25">
      <c r="A390" t="s">
        <v>683</v>
      </c>
      <c r="B390" t="s">
        <v>72</v>
      </c>
      <c r="C390" t="s">
        <v>282</v>
      </c>
      <c r="D390" t="s">
        <v>255</v>
      </c>
      <c r="E390" t="s">
        <v>198</v>
      </c>
      <c r="F390">
        <v>0</v>
      </c>
      <c r="G390">
        <v>0</v>
      </c>
      <c r="H390">
        <v>1</v>
      </c>
      <c r="I390">
        <v>0</v>
      </c>
      <c r="J390">
        <v>1</v>
      </c>
      <c r="K390">
        <v>0</v>
      </c>
    </row>
    <row r="391" spans="1:11" x14ac:dyDescent="0.25">
      <c r="A391" t="s">
        <v>684</v>
      </c>
      <c r="B391" t="s">
        <v>72</v>
      </c>
      <c r="C391" t="s">
        <v>282</v>
      </c>
      <c r="D391" t="s">
        <v>259</v>
      </c>
      <c r="E391" t="s">
        <v>201</v>
      </c>
      <c r="F391">
        <v>0</v>
      </c>
      <c r="G391">
        <v>0</v>
      </c>
      <c r="H391">
        <v>2</v>
      </c>
      <c r="I391">
        <v>0</v>
      </c>
      <c r="J391">
        <v>2</v>
      </c>
      <c r="K391">
        <v>0</v>
      </c>
    </row>
    <row r="392" spans="1:11" x14ac:dyDescent="0.25">
      <c r="A392" t="s">
        <v>685</v>
      </c>
      <c r="B392" t="s">
        <v>72</v>
      </c>
      <c r="C392" t="s">
        <v>282</v>
      </c>
      <c r="D392" t="s">
        <v>256</v>
      </c>
      <c r="E392" t="s">
        <v>203</v>
      </c>
      <c r="F392">
        <v>0</v>
      </c>
      <c r="G392">
        <v>0</v>
      </c>
      <c r="H392">
        <v>1</v>
      </c>
      <c r="I392">
        <v>0</v>
      </c>
      <c r="J392">
        <v>1</v>
      </c>
      <c r="K392">
        <v>0</v>
      </c>
    </row>
    <row r="393" spans="1:11" x14ac:dyDescent="0.25">
      <c r="A393" t="s">
        <v>686</v>
      </c>
      <c r="B393" t="s">
        <v>72</v>
      </c>
      <c r="C393" t="s">
        <v>282</v>
      </c>
      <c r="D393" t="s">
        <v>256</v>
      </c>
      <c r="E393" t="s">
        <v>270</v>
      </c>
      <c r="F393">
        <v>0</v>
      </c>
      <c r="G393">
        <v>0</v>
      </c>
      <c r="H393">
        <v>25</v>
      </c>
      <c r="I393">
        <v>0</v>
      </c>
      <c r="J393">
        <v>25</v>
      </c>
      <c r="K393">
        <v>0</v>
      </c>
    </row>
    <row r="394" spans="1:11" x14ac:dyDescent="0.25">
      <c r="A394" t="s">
        <v>687</v>
      </c>
      <c r="B394" t="s">
        <v>72</v>
      </c>
      <c r="C394" t="s">
        <v>282</v>
      </c>
      <c r="D394" t="s">
        <v>257</v>
      </c>
      <c r="E394" t="s">
        <v>271</v>
      </c>
      <c r="F394">
        <v>0</v>
      </c>
      <c r="G394">
        <v>0</v>
      </c>
      <c r="H394">
        <v>10</v>
      </c>
      <c r="I394">
        <v>0</v>
      </c>
      <c r="J394">
        <v>10</v>
      </c>
      <c r="K394">
        <v>0</v>
      </c>
    </row>
    <row r="395" spans="1:11" x14ac:dyDescent="0.25">
      <c r="A395" t="s">
        <v>688</v>
      </c>
      <c r="B395" t="s">
        <v>72</v>
      </c>
      <c r="C395" t="s">
        <v>282</v>
      </c>
      <c r="D395" t="s">
        <v>256</v>
      </c>
      <c r="E395" t="s">
        <v>208</v>
      </c>
      <c r="F395">
        <v>0</v>
      </c>
      <c r="G395">
        <v>0</v>
      </c>
      <c r="H395">
        <v>1</v>
      </c>
      <c r="I395">
        <v>0</v>
      </c>
      <c r="J395">
        <v>1</v>
      </c>
      <c r="K395">
        <v>0</v>
      </c>
    </row>
    <row r="396" spans="1:11" x14ac:dyDescent="0.25">
      <c r="A396" t="s">
        <v>689</v>
      </c>
      <c r="B396" t="s">
        <v>72</v>
      </c>
      <c r="C396" t="s">
        <v>282</v>
      </c>
      <c r="D396" t="s">
        <v>253</v>
      </c>
      <c r="E396" t="s">
        <v>210</v>
      </c>
      <c r="F396">
        <v>0</v>
      </c>
      <c r="G396">
        <v>0</v>
      </c>
      <c r="H396">
        <v>1</v>
      </c>
      <c r="I396">
        <v>0</v>
      </c>
      <c r="J396">
        <v>1</v>
      </c>
      <c r="K396">
        <v>0</v>
      </c>
    </row>
    <row r="397" spans="1:11" x14ac:dyDescent="0.25">
      <c r="A397" t="s">
        <v>690</v>
      </c>
      <c r="B397" t="s">
        <v>72</v>
      </c>
      <c r="C397" t="s">
        <v>282</v>
      </c>
      <c r="D397" t="s">
        <v>258</v>
      </c>
      <c r="E397" t="s">
        <v>215</v>
      </c>
      <c r="F397">
        <v>0</v>
      </c>
      <c r="G397">
        <v>0</v>
      </c>
      <c r="H397">
        <v>1</v>
      </c>
      <c r="I397">
        <v>0</v>
      </c>
      <c r="J397">
        <v>1</v>
      </c>
      <c r="K397">
        <v>0</v>
      </c>
    </row>
    <row r="398" spans="1:11" x14ac:dyDescent="0.25">
      <c r="A398" t="s">
        <v>691</v>
      </c>
      <c r="B398" t="s">
        <v>72</v>
      </c>
      <c r="C398" t="s">
        <v>282</v>
      </c>
      <c r="D398" t="s">
        <v>252</v>
      </c>
      <c r="E398" t="s">
        <v>216</v>
      </c>
      <c r="F398">
        <v>0</v>
      </c>
      <c r="G398">
        <v>0</v>
      </c>
      <c r="H398">
        <v>2</v>
      </c>
      <c r="I398">
        <v>0</v>
      </c>
      <c r="J398">
        <v>2</v>
      </c>
      <c r="K398">
        <v>0</v>
      </c>
    </row>
    <row r="399" spans="1:11" x14ac:dyDescent="0.25">
      <c r="A399" t="s">
        <v>692</v>
      </c>
      <c r="B399" t="s">
        <v>72</v>
      </c>
      <c r="C399" t="s">
        <v>282</v>
      </c>
      <c r="D399" t="s">
        <v>256</v>
      </c>
      <c r="E399" t="s">
        <v>218</v>
      </c>
      <c r="F399">
        <v>0</v>
      </c>
      <c r="G399">
        <v>0</v>
      </c>
      <c r="H399">
        <v>6</v>
      </c>
      <c r="I399">
        <v>0</v>
      </c>
      <c r="J399">
        <v>6</v>
      </c>
      <c r="K399">
        <v>0</v>
      </c>
    </row>
    <row r="400" spans="1:11" x14ac:dyDescent="0.25">
      <c r="A400" t="s">
        <v>693</v>
      </c>
      <c r="B400" t="s">
        <v>72</v>
      </c>
      <c r="C400" t="s">
        <v>282</v>
      </c>
      <c r="D400" t="s">
        <v>253</v>
      </c>
      <c r="E400" t="s">
        <v>219</v>
      </c>
      <c r="F400">
        <v>0</v>
      </c>
      <c r="G400">
        <v>0</v>
      </c>
      <c r="H400">
        <v>2</v>
      </c>
      <c r="I400">
        <v>0</v>
      </c>
      <c r="J400">
        <v>2</v>
      </c>
      <c r="K400">
        <v>0</v>
      </c>
    </row>
    <row r="401" spans="1:11" x14ac:dyDescent="0.25">
      <c r="A401" t="s">
        <v>694</v>
      </c>
      <c r="B401" t="s">
        <v>72</v>
      </c>
      <c r="C401" t="s">
        <v>282</v>
      </c>
      <c r="D401" t="s">
        <v>257</v>
      </c>
      <c r="E401" t="s">
        <v>224</v>
      </c>
      <c r="F401">
        <v>0</v>
      </c>
      <c r="G401">
        <v>0</v>
      </c>
      <c r="H401">
        <v>1</v>
      </c>
      <c r="I401">
        <v>0</v>
      </c>
      <c r="J401">
        <v>1</v>
      </c>
      <c r="K401">
        <v>0</v>
      </c>
    </row>
    <row r="402" spans="1:11" x14ac:dyDescent="0.25">
      <c r="A402" t="s">
        <v>695</v>
      </c>
      <c r="B402" t="s">
        <v>72</v>
      </c>
      <c r="C402" t="s">
        <v>282</v>
      </c>
      <c r="D402" t="s">
        <v>253</v>
      </c>
      <c r="E402" t="s">
        <v>225</v>
      </c>
      <c r="F402">
        <v>0</v>
      </c>
      <c r="G402">
        <v>0</v>
      </c>
      <c r="H402">
        <v>2</v>
      </c>
      <c r="I402">
        <v>0</v>
      </c>
      <c r="J402">
        <v>2</v>
      </c>
      <c r="K402">
        <v>0</v>
      </c>
    </row>
    <row r="403" spans="1:11" x14ac:dyDescent="0.25">
      <c r="A403" t="s">
        <v>696</v>
      </c>
      <c r="B403" t="s">
        <v>72</v>
      </c>
      <c r="C403" t="s">
        <v>282</v>
      </c>
      <c r="D403" t="s">
        <v>253</v>
      </c>
      <c r="E403" t="s">
        <v>229</v>
      </c>
      <c r="F403">
        <v>0</v>
      </c>
      <c r="G403">
        <v>0</v>
      </c>
      <c r="H403">
        <v>1</v>
      </c>
      <c r="I403">
        <v>0</v>
      </c>
      <c r="J403">
        <v>1</v>
      </c>
      <c r="K403">
        <v>0</v>
      </c>
    </row>
    <row r="404" spans="1:11" x14ac:dyDescent="0.25">
      <c r="A404" t="s">
        <v>697</v>
      </c>
      <c r="B404" t="s">
        <v>72</v>
      </c>
      <c r="C404" t="s">
        <v>282</v>
      </c>
      <c r="D404" t="s">
        <v>253</v>
      </c>
      <c r="E404" t="s">
        <v>230</v>
      </c>
      <c r="F404">
        <v>0</v>
      </c>
      <c r="G404">
        <v>0</v>
      </c>
      <c r="H404">
        <v>1</v>
      </c>
      <c r="I404">
        <v>0</v>
      </c>
      <c r="J404">
        <v>1</v>
      </c>
      <c r="K404">
        <v>0</v>
      </c>
    </row>
    <row r="405" spans="1:11" x14ac:dyDescent="0.25">
      <c r="A405" t="s">
        <v>698</v>
      </c>
      <c r="B405" t="s">
        <v>72</v>
      </c>
      <c r="C405" t="s">
        <v>282</v>
      </c>
      <c r="D405" t="s">
        <v>258</v>
      </c>
      <c r="E405" t="s">
        <v>232</v>
      </c>
      <c r="F405">
        <v>0</v>
      </c>
      <c r="G405">
        <v>0</v>
      </c>
      <c r="H405">
        <v>4</v>
      </c>
      <c r="I405">
        <v>0</v>
      </c>
      <c r="J405">
        <v>4</v>
      </c>
      <c r="K405">
        <v>0</v>
      </c>
    </row>
    <row r="406" spans="1:11" x14ac:dyDescent="0.25">
      <c r="A406" t="s">
        <v>699</v>
      </c>
      <c r="B406" t="s">
        <v>72</v>
      </c>
      <c r="C406" t="s">
        <v>282</v>
      </c>
      <c r="D406" t="s">
        <v>258</v>
      </c>
      <c r="E406" t="s">
        <v>272</v>
      </c>
      <c r="F406">
        <v>0</v>
      </c>
      <c r="G406">
        <v>0</v>
      </c>
      <c r="H406">
        <v>19</v>
      </c>
      <c r="I406">
        <v>0</v>
      </c>
      <c r="J406">
        <v>19</v>
      </c>
      <c r="K406">
        <v>0</v>
      </c>
    </row>
    <row r="407" spans="1:11" x14ac:dyDescent="0.25">
      <c r="A407" t="s">
        <v>700</v>
      </c>
      <c r="B407" t="s">
        <v>72</v>
      </c>
      <c r="C407" t="s">
        <v>282</v>
      </c>
      <c r="D407" t="s">
        <v>256</v>
      </c>
      <c r="E407" t="s">
        <v>234</v>
      </c>
      <c r="F407">
        <v>0</v>
      </c>
      <c r="G407">
        <v>0</v>
      </c>
      <c r="H407">
        <v>1</v>
      </c>
      <c r="I407">
        <v>0</v>
      </c>
      <c r="J407">
        <v>1</v>
      </c>
      <c r="K407">
        <v>0</v>
      </c>
    </row>
    <row r="408" spans="1:11" x14ac:dyDescent="0.25">
      <c r="A408" t="s">
        <v>701</v>
      </c>
      <c r="B408" t="s">
        <v>72</v>
      </c>
      <c r="C408" t="s">
        <v>282</v>
      </c>
      <c r="D408" t="s">
        <v>257</v>
      </c>
      <c r="E408" t="s">
        <v>237</v>
      </c>
      <c r="F408">
        <v>0</v>
      </c>
      <c r="G408">
        <v>0</v>
      </c>
      <c r="H408">
        <v>3</v>
      </c>
      <c r="I408">
        <v>0</v>
      </c>
      <c r="J408">
        <v>3</v>
      </c>
      <c r="K408">
        <v>0</v>
      </c>
    </row>
    <row r="409" spans="1:11" x14ac:dyDescent="0.25">
      <c r="A409" t="s">
        <v>702</v>
      </c>
      <c r="B409" t="s">
        <v>72</v>
      </c>
      <c r="C409" t="s">
        <v>282</v>
      </c>
      <c r="D409" t="s">
        <v>256</v>
      </c>
      <c r="E409" t="s">
        <v>238</v>
      </c>
      <c r="F409">
        <v>0</v>
      </c>
      <c r="G409">
        <v>0</v>
      </c>
      <c r="H409">
        <v>2</v>
      </c>
      <c r="I409">
        <v>0</v>
      </c>
      <c r="J409">
        <v>2</v>
      </c>
      <c r="K409">
        <v>0</v>
      </c>
    </row>
    <row r="410" spans="1:11" x14ac:dyDescent="0.25">
      <c r="A410" t="s">
        <v>703</v>
      </c>
      <c r="B410" t="s">
        <v>72</v>
      </c>
      <c r="C410" t="s">
        <v>282</v>
      </c>
      <c r="D410" t="s">
        <v>258</v>
      </c>
      <c r="E410" t="s">
        <v>242</v>
      </c>
      <c r="F410">
        <v>0</v>
      </c>
      <c r="G410">
        <v>0</v>
      </c>
      <c r="H410">
        <v>5</v>
      </c>
      <c r="I410">
        <v>0</v>
      </c>
      <c r="J410">
        <v>5</v>
      </c>
      <c r="K410">
        <v>0</v>
      </c>
    </row>
    <row r="411" spans="1:11" x14ac:dyDescent="0.25">
      <c r="A411" t="s">
        <v>704</v>
      </c>
      <c r="B411" t="s">
        <v>72</v>
      </c>
      <c r="C411" t="s">
        <v>282</v>
      </c>
      <c r="D411" t="s">
        <v>259</v>
      </c>
      <c r="E411" t="s">
        <v>243</v>
      </c>
      <c r="F411">
        <v>0</v>
      </c>
      <c r="G411">
        <v>0</v>
      </c>
      <c r="H411">
        <v>1</v>
      </c>
      <c r="I411">
        <v>0</v>
      </c>
      <c r="J411">
        <v>1</v>
      </c>
      <c r="K411">
        <v>0</v>
      </c>
    </row>
    <row r="412" spans="1:11" x14ac:dyDescent="0.25">
      <c r="A412" t="s">
        <v>705</v>
      </c>
      <c r="B412" t="s">
        <v>72</v>
      </c>
      <c r="C412" t="s">
        <v>282</v>
      </c>
      <c r="D412" t="s">
        <v>259</v>
      </c>
      <c r="E412" t="s">
        <v>273</v>
      </c>
      <c r="F412">
        <v>0</v>
      </c>
      <c r="G412">
        <v>0</v>
      </c>
      <c r="H412">
        <v>11</v>
      </c>
      <c r="I412">
        <v>0</v>
      </c>
      <c r="J412">
        <v>11</v>
      </c>
      <c r="K412">
        <v>0</v>
      </c>
    </row>
    <row r="413" spans="1:11" x14ac:dyDescent="0.25">
      <c r="A413" t="s">
        <v>706</v>
      </c>
      <c r="B413" t="s">
        <v>72</v>
      </c>
      <c r="C413" t="s">
        <v>279</v>
      </c>
      <c r="D413" t="s">
        <v>92</v>
      </c>
      <c r="E413" t="s">
        <v>264</v>
      </c>
      <c r="F413">
        <v>5687</v>
      </c>
      <c r="G413">
        <v>166235.81</v>
      </c>
      <c r="H413">
        <v>0</v>
      </c>
      <c r="I413">
        <v>0</v>
      </c>
      <c r="J413">
        <v>5687</v>
      </c>
      <c r="K413">
        <v>166235.81</v>
      </c>
    </row>
    <row r="414" spans="1:11" x14ac:dyDescent="0.25">
      <c r="A414" t="s">
        <v>707</v>
      </c>
      <c r="B414" t="s">
        <v>72</v>
      </c>
      <c r="C414" t="s">
        <v>279</v>
      </c>
      <c r="D414" t="s">
        <v>253</v>
      </c>
      <c r="E414" t="s">
        <v>93</v>
      </c>
      <c r="F414">
        <v>28</v>
      </c>
      <c r="G414">
        <v>957</v>
      </c>
      <c r="H414">
        <v>0</v>
      </c>
      <c r="I414">
        <v>0</v>
      </c>
      <c r="J414">
        <v>28</v>
      </c>
      <c r="K414">
        <v>957</v>
      </c>
    </row>
    <row r="415" spans="1:11" x14ac:dyDescent="0.25">
      <c r="A415" t="s">
        <v>708</v>
      </c>
      <c r="B415" t="s">
        <v>72</v>
      </c>
      <c r="C415" t="s">
        <v>279</v>
      </c>
      <c r="D415" t="s">
        <v>253</v>
      </c>
      <c r="E415" t="s">
        <v>94</v>
      </c>
      <c r="F415">
        <v>63</v>
      </c>
      <c r="G415">
        <v>1241.92</v>
      </c>
      <c r="H415">
        <v>0</v>
      </c>
      <c r="I415">
        <v>0</v>
      </c>
      <c r="J415">
        <v>63</v>
      </c>
      <c r="K415">
        <v>1241.92</v>
      </c>
    </row>
    <row r="416" spans="1:11" x14ac:dyDescent="0.25">
      <c r="A416" t="s">
        <v>709</v>
      </c>
      <c r="B416" t="s">
        <v>72</v>
      </c>
      <c r="C416" t="s">
        <v>279</v>
      </c>
      <c r="D416" t="s">
        <v>259</v>
      </c>
      <c r="E416" t="s">
        <v>95</v>
      </c>
      <c r="F416">
        <v>17</v>
      </c>
      <c r="G416">
        <v>499</v>
      </c>
      <c r="H416">
        <v>0</v>
      </c>
      <c r="I416">
        <v>0</v>
      </c>
      <c r="J416">
        <v>17</v>
      </c>
      <c r="K416">
        <v>499</v>
      </c>
    </row>
    <row r="417" spans="1:11" x14ac:dyDescent="0.25">
      <c r="A417" t="s">
        <v>710</v>
      </c>
      <c r="B417" t="s">
        <v>72</v>
      </c>
      <c r="C417" t="s">
        <v>279</v>
      </c>
      <c r="D417" t="s">
        <v>257</v>
      </c>
      <c r="E417" t="s">
        <v>96</v>
      </c>
      <c r="F417">
        <v>23</v>
      </c>
      <c r="G417">
        <v>614</v>
      </c>
      <c r="H417">
        <v>0</v>
      </c>
      <c r="I417">
        <v>0</v>
      </c>
      <c r="J417">
        <v>23</v>
      </c>
      <c r="K417">
        <v>614</v>
      </c>
    </row>
    <row r="418" spans="1:11" x14ac:dyDescent="0.25">
      <c r="A418" t="s">
        <v>711</v>
      </c>
      <c r="B418" t="s">
        <v>72</v>
      </c>
      <c r="C418" t="s">
        <v>279</v>
      </c>
      <c r="D418" t="s">
        <v>252</v>
      </c>
      <c r="E418" t="s">
        <v>97</v>
      </c>
      <c r="F418">
        <v>29</v>
      </c>
      <c r="G418">
        <v>869</v>
      </c>
      <c r="H418">
        <v>0</v>
      </c>
      <c r="I418">
        <v>0</v>
      </c>
      <c r="J418">
        <v>29</v>
      </c>
      <c r="K418">
        <v>869</v>
      </c>
    </row>
    <row r="419" spans="1:11" x14ac:dyDescent="0.25">
      <c r="A419" t="s">
        <v>712</v>
      </c>
      <c r="B419" t="s">
        <v>72</v>
      </c>
      <c r="C419" t="s">
        <v>279</v>
      </c>
      <c r="D419" t="s">
        <v>253</v>
      </c>
      <c r="E419" t="s">
        <v>98</v>
      </c>
      <c r="F419">
        <v>30</v>
      </c>
      <c r="G419">
        <v>521.9</v>
      </c>
      <c r="H419">
        <v>0</v>
      </c>
      <c r="I419">
        <v>0</v>
      </c>
      <c r="J419">
        <v>30</v>
      </c>
      <c r="K419">
        <v>521.9</v>
      </c>
    </row>
    <row r="420" spans="1:11" x14ac:dyDescent="0.25">
      <c r="A420" t="s">
        <v>713</v>
      </c>
      <c r="B420" t="s">
        <v>72</v>
      </c>
      <c r="C420" t="s">
        <v>279</v>
      </c>
      <c r="D420" t="s">
        <v>258</v>
      </c>
      <c r="E420" t="s">
        <v>99</v>
      </c>
      <c r="F420">
        <v>145</v>
      </c>
      <c r="G420">
        <v>5504.8</v>
      </c>
      <c r="H420">
        <v>0</v>
      </c>
      <c r="I420">
        <v>0</v>
      </c>
      <c r="J420">
        <v>145</v>
      </c>
      <c r="K420">
        <v>5504.8</v>
      </c>
    </row>
    <row r="421" spans="1:11" x14ac:dyDescent="0.25">
      <c r="A421" t="s">
        <v>714</v>
      </c>
      <c r="B421" t="s">
        <v>72</v>
      </c>
      <c r="C421" t="s">
        <v>279</v>
      </c>
      <c r="D421" t="s">
        <v>255</v>
      </c>
      <c r="E421" t="s">
        <v>100</v>
      </c>
      <c r="F421">
        <v>12</v>
      </c>
      <c r="G421">
        <v>500</v>
      </c>
      <c r="H421">
        <v>0</v>
      </c>
      <c r="I421">
        <v>0</v>
      </c>
      <c r="J421">
        <v>12</v>
      </c>
      <c r="K421">
        <v>500</v>
      </c>
    </row>
    <row r="422" spans="1:11" x14ac:dyDescent="0.25">
      <c r="A422" t="s">
        <v>715</v>
      </c>
      <c r="B422" t="s">
        <v>72</v>
      </c>
      <c r="C422" t="s">
        <v>279</v>
      </c>
      <c r="D422" t="s">
        <v>255</v>
      </c>
      <c r="E422" t="s">
        <v>101</v>
      </c>
      <c r="F422">
        <v>10</v>
      </c>
      <c r="G422">
        <v>590</v>
      </c>
      <c r="H422">
        <v>0</v>
      </c>
      <c r="I422">
        <v>0</v>
      </c>
      <c r="J422">
        <v>10</v>
      </c>
      <c r="K422">
        <v>590</v>
      </c>
    </row>
    <row r="423" spans="1:11" x14ac:dyDescent="0.25">
      <c r="A423" t="s">
        <v>716</v>
      </c>
      <c r="B423" t="s">
        <v>72</v>
      </c>
      <c r="C423" t="s">
        <v>279</v>
      </c>
      <c r="D423" t="s">
        <v>255</v>
      </c>
      <c r="E423" t="s">
        <v>102</v>
      </c>
      <c r="F423">
        <v>17</v>
      </c>
      <c r="G423">
        <v>847</v>
      </c>
      <c r="H423">
        <v>0</v>
      </c>
      <c r="I423">
        <v>0</v>
      </c>
      <c r="J423">
        <v>17</v>
      </c>
      <c r="K423">
        <v>847</v>
      </c>
    </row>
    <row r="424" spans="1:11" x14ac:dyDescent="0.25">
      <c r="A424" t="s">
        <v>717</v>
      </c>
      <c r="B424" t="s">
        <v>72</v>
      </c>
      <c r="C424" t="s">
        <v>279</v>
      </c>
      <c r="D424" t="s">
        <v>257</v>
      </c>
      <c r="E424" t="s">
        <v>103</v>
      </c>
      <c r="F424">
        <v>40</v>
      </c>
      <c r="G424">
        <v>1153</v>
      </c>
      <c r="H424">
        <v>0</v>
      </c>
      <c r="I424">
        <v>0</v>
      </c>
      <c r="J424">
        <v>40</v>
      </c>
      <c r="K424">
        <v>1153</v>
      </c>
    </row>
    <row r="425" spans="1:11" x14ac:dyDescent="0.25">
      <c r="A425" t="s">
        <v>718</v>
      </c>
      <c r="B425" t="s">
        <v>72</v>
      </c>
      <c r="C425" t="s">
        <v>279</v>
      </c>
      <c r="D425" t="s">
        <v>256</v>
      </c>
      <c r="E425" t="s">
        <v>104</v>
      </c>
      <c r="F425">
        <v>15</v>
      </c>
      <c r="G425">
        <v>455</v>
      </c>
      <c r="H425">
        <v>0</v>
      </c>
      <c r="I425">
        <v>0</v>
      </c>
      <c r="J425">
        <v>15</v>
      </c>
      <c r="K425">
        <v>455</v>
      </c>
    </row>
    <row r="426" spans="1:11" x14ac:dyDescent="0.25">
      <c r="A426" t="s">
        <v>719</v>
      </c>
      <c r="B426" t="s">
        <v>72</v>
      </c>
      <c r="C426" t="s">
        <v>279</v>
      </c>
      <c r="D426" t="s">
        <v>259</v>
      </c>
      <c r="E426" t="s">
        <v>105</v>
      </c>
      <c r="F426">
        <v>33</v>
      </c>
      <c r="G426">
        <v>858.8</v>
      </c>
      <c r="H426">
        <v>0</v>
      </c>
      <c r="I426">
        <v>0</v>
      </c>
      <c r="J426">
        <v>33</v>
      </c>
      <c r="K426">
        <v>858.8</v>
      </c>
    </row>
    <row r="427" spans="1:11" x14ac:dyDescent="0.25">
      <c r="A427" t="s">
        <v>720</v>
      </c>
      <c r="B427" t="s">
        <v>72</v>
      </c>
      <c r="C427" t="s">
        <v>279</v>
      </c>
      <c r="D427" t="s">
        <v>253</v>
      </c>
      <c r="E427" t="s">
        <v>106</v>
      </c>
      <c r="F427">
        <v>32</v>
      </c>
      <c r="G427">
        <v>984</v>
      </c>
      <c r="H427">
        <v>0</v>
      </c>
      <c r="I427">
        <v>0</v>
      </c>
      <c r="J427">
        <v>32</v>
      </c>
      <c r="K427">
        <v>984</v>
      </c>
    </row>
    <row r="428" spans="1:11" x14ac:dyDescent="0.25">
      <c r="A428" t="s">
        <v>721</v>
      </c>
      <c r="B428" t="s">
        <v>72</v>
      </c>
      <c r="C428" t="s">
        <v>279</v>
      </c>
      <c r="D428" t="s">
        <v>256</v>
      </c>
      <c r="E428" t="s">
        <v>107</v>
      </c>
      <c r="F428">
        <v>44</v>
      </c>
      <c r="G428">
        <v>1622.9</v>
      </c>
      <c r="H428">
        <v>0</v>
      </c>
      <c r="I428">
        <v>0</v>
      </c>
      <c r="J428">
        <v>44</v>
      </c>
      <c r="K428">
        <v>1622.9</v>
      </c>
    </row>
    <row r="429" spans="1:11" x14ac:dyDescent="0.25">
      <c r="A429" t="s">
        <v>722</v>
      </c>
      <c r="B429" t="s">
        <v>72</v>
      </c>
      <c r="C429" t="s">
        <v>279</v>
      </c>
      <c r="D429" t="s">
        <v>257</v>
      </c>
      <c r="E429" t="s">
        <v>108</v>
      </c>
      <c r="F429">
        <v>44</v>
      </c>
      <c r="G429">
        <v>1333</v>
      </c>
      <c r="H429">
        <v>0</v>
      </c>
      <c r="I429">
        <v>0</v>
      </c>
      <c r="J429">
        <v>44</v>
      </c>
      <c r="K429">
        <v>1333</v>
      </c>
    </row>
    <row r="430" spans="1:11" x14ac:dyDescent="0.25">
      <c r="A430" t="s">
        <v>723</v>
      </c>
      <c r="B430" t="s">
        <v>72</v>
      </c>
      <c r="C430" t="s">
        <v>279</v>
      </c>
      <c r="D430" t="s">
        <v>253</v>
      </c>
      <c r="E430" t="s">
        <v>109</v>
      </c>
      <c r="F430">
        <v>69</v>
      </c>
      <c r="G430">
        <v>1530.9</v>
      </c>
      <c r="H430">
        <v>0</v>
      </c>
      <c r="I430">
        <v>0</v>
      </c>
      <c r="J430">
        <v>69</v>
      </c>
      <c r="K430">
        <v>1530.9</v>
      </c>
    </row>
    <row r="431" spans="1:11" x14ac:dyDescent="0.25">
      <c r="A431" t="s">
        <v>724</v>
      </c>
      <c r="B431" t="s">
        <v>72</v>
      </c>
      <c r="C431" t="s">
        <v>279</v>
      </c>
      <c r="D431" t="s">
        <v>256</v>
      </c>
      <c r="E431" t="s">
        <v>110</v>
      </c>
      <c r="F431">
        <v>82</v>
      </c>
      <c r="G431">
        <v>2699.9</v>
      </c>
      <c r="H431">
        <v>0</v>
      </c>
      <c r="I431">
        <v>0</v>
      </c>
      <c r="J431">
        <v>82</v>
      </c>
      <c r="K431">
        <v>2699.9</v>
      </c>
    </row>
    <row r="432" spans="1:11" x14ac:dyDescent="0.25">
      <c r="A432" t="s">
        <v>725</v>
      </c>
      <c r="B432" t="s">
        <v>72</v>
      </c>
      <c r="C432" t="s">
        <v>279</v>
      </c>
      <c r="D432" t="s">
        <v>255</v>
      </c>
      <c r="E432" t="s">
        <v>111</v>
      </c>
      <c r="F432">
        <v>16</v>
      </c>
      <c r="G432">
        <v>671</v>
      </c>
      <c r="H432">
        <v>0</v>
      </c>
      <c r="I432">
        <v>0</v>
      </c>
      <c r="J432">
        <v>16</v>
      </c>
      <c r="K432">
        <v>671</v>
      </c>
    </row>
    <row r="433" spans="1:11" x14ac:dyDescent="0.25">
      <c r="A433" t="s">
        <v>726</v>
      </c>
      <c r="B433" t="s">
        <v>72</v>
      </c>
      <c r="C433" t="s">
        <v>279</v>
      </c>
      <c r="D433" t="s">
        <v>259</v>
      </c>
      <c r="E433" t="s">
        <v>112</v>
      </c>
      <c r="F433">
        <v>18</v>
      </c>
      <c r="G433">
        <v>492.9</v>
      </c>
      <c r="H433">
        <v>0</v>
      </c>
      <c r="I433">
        <v>0</v>
      </c>
      <c r="J433">
        <v>18</v>
      </c>
      <c r="K433">
        <v>492.9</v>
      </c>
    </row>
    <row r="434" spans="1:11" x14ac:dyDescent="0.25">
      <c r="A434" t="s">
        <v>727</v>
      </c>
      <c r="B434" t="s">
        <v>72</v>
      </c>
      <c r="C434" t="s">
        <v>279</v>
      </c>
      <c r="D434" t="s">
        <v>252</v>
      </c>
      <c r="E434" t="s">
        <v>113</v>
      </c>
      <c r="F434">
        <v>97</v>
      </c>
      <c r="G434">
        <v>2796.28</v>
      </c>
      <c r="H434">
        <v>0</v>
      </c>
      <c r="I434">
        <v>0</v>
      </c>
      <c r="J434">
        <v>97</v>
      </c>
      <c r="K434">
        <v>2796.28</v>
      </c>
    </row>
    <row r="435" spans="1:11" x14ac:dyDescent="0.25">
      <c r="A435" t="s">
        <v>728</v>
      </c>
      <c r="B435" t="s">
        <v>72</v>
      </c>
      <c r="C435" t="s">
        <v>279</v>
      </c>
      <c r="D435" t="s">
        <v>253</v>
      </c>
      <c r="E435" t="s">
        <v>114</v>
      </c>
      <c r="F435">
        <v>31</v>
      </c>
      <c r="G435">
        <v>845.46</v>
      </c>
      <c r="H435">
        <v>0</v>
      </c>
      <c r="I435">
        <v>0</v>
      </c>
      <c r="J435">
        <v>31</v>
      </c>
      <c r="K435">
        <v>845.46</v>
      </c>
    </row>
    <row r="436" spans="1:11" x14ac:dyDescent="0.25">
      <c r="A436" t="s">
        <v>729</v>
      </c>
      <c r="B436" t="s">
        <v>72</v>
      </c>
      <c r="C436" t="s">
        <v>279</v>
      </c>
      <c r="D436" t="s">
        <v>252</v>
      </c>
      <c r="E436" t="s">
        <v>115</v>
      </c>
      <c r="F436">
        <v>44</v>
      </c>
      <c r="G436">
        <v>724.9</v>
      </c>
      <c r="H436">
        <v>0</v>
      </c>
      <c r="I436">
        <v>0</v>
      </c>
      <c r="J436">
        <v>44</v>
      </c>
      <c r="K436">
        <v>724.9</v>
      </c>
    </row>
    <row r="437" spans="1:11" x14ac:dyDescent="0.25">
      <c r="A437" t="s">
        <v>730</v>
      </c>
      <c r="B437" t="s">
        <v>72</v>
      </c>
      <c r="C437" t="s">
        <v>279</v>
      </c>
      <c r="D437" t="s">
        <v>255</v>
      </c>
      <c r="E437" t="s">
        <v>116</v>
      </c>
      <c r="F437">
        <v>31</v>
      </c>
      <c r="G437">
        <v>1720.36</v>
      </c>
      <c r="H437">
        <v>0</v>
      </c>
      <c r="I437">
        <v>0</v>
      </c>
      <c r="J437">
        <v>31</v>
      </c>
      <c r="K437">
        <v>1720.36</v>
      </c>
    </row>
    <row r="438" spans="1:11" x14ac:dyDescent="0.25">
      <c r="A438" t="s">
        <v>731</v>
      </c>
      <c r="B438" t="s">
        <v>72</v>
      </c>
      <c r="C438" t="s">
        <v>279</v>
      </c>
      <c r="D438" t="s">
        <v>255</v>
      </c>
      <c r="E438" t="s">
        <v>117</v>
      </c>
      <c r="F438">
        <v>21</v>
      </c>
      <c r="G438">
        <v>637</v>
      </c>
      <c r="H438">
        <v>0</v>
      </c>
      <c r="I438">
        <v>0</v>
      </c>
      <c r="J438">
        <v>21</v>
      </c>
      <c r="K438">
        <v>637</v>
      </c>
    </row>
    <row r="439" spans="1:11" x14ac:dyDescent="0.25">
      <c r="A439" t="s">
        <v>732</v>
      </c>
      <c r="B439" t="s">
        <v>72</v>
      </c>
      <c r="C439" t="s">
        <v>279</v>
      </c>
      <c r="D439" t="s">
        <v>257</v>
      </c>
      <c r="E439" t="s">
        <v>119</v>
      </c>
      <c r="F439">
        <v>48</v>
      </c>
      <c r="G439">
        <v>1118</v>
      </c>
      <c r="H439">
        <v>0</v>
      </c>
      <c r="I439">
        <v>0</v>
      </c>
      <c r="J439">
        <v>48</v>
      </c>
      <c r="K439">
        <v>1118</v>
      </c>
    </row>
    <row r="440" spans="1:11" x14ac:dyDescent="0.25">
      <c r="A440" t="s">
        <v>733</v>
      </c>
      <c r="B440" t="s">
        <v>72</v>
      </c>
      <c r="C440" t="s">
        <v>279</v>
      </c>
      <c r="D440" t="s">
        <v>258</v>
      </c>
      <c r="E440" t="s">
        <v>120</v>
      </c>
      <c r="F440">
        <v>54</v>
      </c>
      <c r="G440">
        <v>1031</v>
      </c>
      <c r="H440">
        <v>0</v>
      </c>
      <c r="I440">
        <v>0</v>
      </c>
      <c r="J440">
        <v>54</v>
      </c>
      <c r="K440">
        <v>1031</v>
      </c>
    </row>
    <row r="441" spans="1:11" x14ac:dyDescent="0.25">
      <c r="A441" t="s">
        <v>734</v>
      </c>
      <c r="B441" t="s">
        <v>72</v>
      </c>
      <c r="C441" t="s">
        <v>279</v>
      </c>
      <c r="D441" t="s">
        <v>253</v>
      </c>
      <c r="E441" t="s">
        <v>121</v>
      </c>
      <c r="F441">
        <v>51</v>
      </c>
      <c r="G441">
        <v>1105.3599999999999</v>
      </c>
      <c r="H441">
        <v>0</v>
      </c>
      <c r="I441">
        <v>0</v>
      </c>
      <c r="J441">
        <v>51</v>
      </c>
      <c r="K441">
        <v>1105.3599999999999</v>
      </c>
    </row>
    <row r="442" spans="1:11" x14ac:dyDescent="0.25">
      <c r="A442" t="s">
        <v>735</v>
      </c>
      <c r="B442" t="s">
        <v>72</v>
      </c>
      <c r="C442" t="s">
        <v>279</v>
      </c>
      <c r="D442" t="s">
        <v>255</v>
      </c>
      <c r="E442" t="s">
        <v>122</v>
      </c>
      <c r="F442">
        <v>32</v>
      </c>
      <c r="G442">
        <v>1030</v>
      </c>
      <c r="H442">
        <v>0</v>
      </c>
      <c r="I442">
        <v>0</v>
      </c>
      <c r="J442">
        <v>32</v>
      </c>
      <c r="K442">
        <v>1030</v>
      </c>
    </row>
    <row r="443" spans="1:11" x14ac:dyDescent="0.25">
      <c r="A443" t="s">
        <v>736</v>
      </c>
      <c r="B443" t="s">
        <v>72</v>
      </c>
      <c r="C443" t="s">
        <v>279</v>
      </c>
      <c r="D443" t="s">
        <v>254</v>
      </c>
      <c r="E443" t="s">
        <v>123</v>
      </c>
      <c r="F443">
        <v>7</v>
      </c>
      <c r="G443">
        <v>135</v>
      </c>
      <c r="H443">
        <v>0</v>
      </c>
      <c r="I443">
        <v>0</v>
      </c>
      <c r="J443">
        <v>7</v>
      </c>
      <c r="K443">
        <v>135</v>
      </c>
    </row>
    <row r="444" spans="1:11" x14ac:dyDescent="0.25">
      <c r="A444" t="s">
        <v>737</v>
      </c>
      <c r="B444" t="s">
        <v>72</v>
      </c>
      <c r="C444" t="s">
        <v>279</v>
      </c>
      <c r="D444" t="s">
        <v>251</v>
      </c>
      <c r="E444" t="s">
        <v>124</v>
      </c>
      <c r="F444">
        <v>18</v>
      </c>
      <c r="G444">
        <v>608</v>
      </c>
      <c r="H444">
        <v>0</v>
      </c>
      <c r="I444">
        <v>0</v>
      </c>
      <c r="J444">
        <v>18</v>
      </c>
      <c r="K444">
        <v>608</v>
      </c>
    </row>
    <row r="445" spans="1:11" x14ac:dyDescent="0.25">
      <c r="A445" t="s">
        <v>738</v>
      </c>
      <c r="B445" t="s">
        <v>72</v>
      </c>
      <c r="C445" t="s">
        <v>279</v>
      </c>
      <c r="D445" t="s">
        <v>251</v>
      </c>
      <c r="E445" t="s">
        <v>125</v>
      </c>
      <c r="F445">
        <v>54</v>
      </c>
      <c r="G445">
        <v>2234.9</v>
      </c>
      <c r="H445">
        <v>0</v>
      </c>
      <c r="I445">
        <v>0</v>
      </c>
      <c r="J445">
        <v>54</v>
      </c>
      <c r="K445">
        <v>2234.9</v>
      </c>
    </row>
    <row r="446" spans="1:11" x14ac:dyDescent="0.25">
      <c r="A446" t="s">
        <v>739</v>
      </c>
      <c r="B446" t="s">
        <v>72</v>
      </c>
      <c r="C446" t="s">
        <v>279</v>
      </c>
      <c r="D446" t="s">
        <v>257</v>
      </c>
      <c r="E446" t="s">
        <v>126</v>
      </c>
      <c r="F446">
        <v>74</v>
      </c>
      <c r="G446">
        <v>1427.36</v>
      </c>
      <c r="H446">
        <v>0</v>
      </c>
      <c r="I446">
        <v>0</v>
      </c>
      <c r="J446">
        <v>74</v>
      </c>
      <c r="K446">
        <v>1427.36</v>
      </c>
    </row>
    <row r="447" spans="1:11" x14ac:dyDescent="0.25">
      <c r="A447" t="s">
        <v>740</v>
      </c>
      <c r="B447" t="s">
        <v>72</v>
      </c>
      <c r="C447" t="s">
        <v>279</v>
      </c>
      <c r="D447" t="s">
        <v>259</v>
      </c>
      <c r="E447" t="s">
        <v>127</v>
      </c>
      <c r="F447">
        <v>29</v>
      </c>
      <c r="G447">
        <v>892.9</v>
      </c>
      <c r="H447">
        <v>0</v>
      </c>
      <c r="I447">
        <v>0</v>
      </c>
      <c r="J447">
        <v>29</v>
      </c>
      <c r="K447">
        <v>892.9</v>
      </c>
    </row>
    <row r="448" spans="1:11" x14ac:dyDescent="0.25">
      <c r="A448" t="s">
        <v>741</v>
      </c>
      <c r="B448" t="s">
        <v>72</v>
      </c>
      <c r="C448" t="s">
        <v>279</v>
      </c>
      <c r="D448" t="s">
        <v>257</v>
      </c>
      <c r="E448" t="s">
        <v>128</v>
      </c>
      <c r="F448">
        <v>28</v>
      </c>
      <c r="G448">
        <v>575.9</v>
      </c>
      <c r="H448">
        <v>0</v>
      </c>
      <c r="I448">
        <v>0</v>
      </c>
      <c r="J448">
        <v>28</v>
      </c>
      <c r="K448">
        <v>575.9</v>
      </c>
    </row>
    <row r="449" spans="1:11" x14ac:dyDescent="0.25">
      <c r="A449" t="s">
        <v>742</v>
      </c>
      <c r="B449" t="s">
        <v>72</v>
      </c>
      <c r="C449" t="s">
        <v>279</v>
      </c>
      <c r="D449" t="s">
        <v>258</v>
      </c>
      <c r="E449" t="s">
        <v>129</v>
      </c>
      <c r="F449">
        <v>27</v>
      </c>
      <c r="G449">
        <v>910.9</v>
      </c>
      <c r="H449">
        <v>0</v>
      </c>
      <c r="I449">
        <v>0</v>
      </c>
      <c r="J449">
        <v>27</v>
      </c>
      <c r="K449">
        <v>910.9</v>
      </c>
    </row>
    <row r="450" spans="1:11" x14ac:dyDescent="0.25">
      <c r="A450" t="s">
        <v>743</v>
      </c>
      <c r="B450" t="s">
        <v>72</v>
      </c>
      <c r="C450" t="s">
        <v>279</v>
      </c>
      <c r="D450" t="s">
        <v>254</v>
      </c>
      <c r="E450" t="s">
        <v>130</v>
      </c>
      <c r="F450">
        <v>31</v>
      </c>
      <c r="G450">
        <v>1169</v>
      </c>
      <c r="H450">
        <v>0</v>
      </c>
      <c r="I450">
        <v>0</v>
      </c>
      <c r="J450">
        <v>31</v>
      </c>
      <c r="K450">
        <v>1169</v>
      </c>
    </row>
    <row r="451" spans="1:11" x14ac:dyDescent="0.25">
      <c r="A451" t="s">
        <v>744</v>
      </c>
      <c r="B451" t="s">
        <v>72</v>
      </c>
      <c r="C451" t="s">
        <v>279</v>
      </c>
      <c r="D451" t="s">
        <v>253</v>
      </c>
      <c r="E451" t="s">
        <v>131</v>
      </c>
      <c r="F451">
        <v>43</v>
      </c>
      <c r="G451">
        <v>1494.9</v>
      </c>
      <c r="H451">
        <v>0</v>
      </c>
      <c r="I451">
        <v>0</v>
      </c>
      <c r="J451">
        <v>43</v>
      </c>
      <c r="K451">
        <v>1494.9</v>
      </c>
    </row>
    <row r="452" spans="1:11" x14ac:dyDescent="0.25">
      <c r="A452" t="s">
        <v>745</v>
      </c>
      <c r="B452" t="s">
        <v>72</v>
      </c>
      <c r="C452" t="s">
        <v>279</v>
      </c>
      <c r="D452" t="s">
        <v>251</v>
      </c>
      <c r="E452" t="s">
        <v>265</v>
      </c>
      <c r="F452">
        <v>378</v>
      </c>
      <c r="G452">
        <v>11811.52</v>
      </c>
      <c r="H452">
        <v>0</v>
      </c>
      <c r="I452">
        <v>0</v>
      </c>
      <c r="J452">
        <v>378</v>
      </c>
      <c r="K452">
        <v>11811.52</v>
      </c>
    </row>
    <row r="453" spans="1:11" x14ac:dyDescent="0.25">
      <c r="A453" t="s">
        <v>746</v>
      </c>
      <c r="B453" t="s">
        <v>72</v>
      </c>
      <c r="C453" t="s">
        <v>279</v>
      </c>
      <c r="D453" t="s">
        <v>252</v>
      </c>
      <c r="E453" t="s">
        <v>266</v>
      </c>
      <c r="F453">
        <v>710</v>
      </c>
      <c r="G453">
        <v>18945.400000000001</v>
      </c>
      <c r="H453">
        <v>0</v>
      </c>
      <c r="I453">
        <v>0</v>
      </c>
      <c r="J453">
        <v>710</v>
      </c>
      <c r="K453">
        <v>18945.400000000001</v>
      </c>
    </row>
    <row r="454" spans="1:11" x14ac:dyDescent="0.25">
      <c r="A454" t="s">
        <v>747</v>
      </c>
      <c r="B454" t="s">
        <v>72</v>
      </c>
      <c r="C454" t="s">
        <v>279</v>
      </c>
      <c r="D454" t="s">
        <v>259</v>
      </c>
      <c r="E454" t="s">
        <v>132</v>
      </c>
      <c r="F454">
        <v>31</v>
      </c>
      <c r="G454">
        <v>840</v>
      </c>
      <c r="H454">
        <v>0</v>
      </c>
      <c r="I454">
        <v>0</v>
      </c>
      <c r="J454">
        <v>31</v>
      </c>
      <c r="K454">
        <v>840</v>
      </c>
    </row>
    <row r="455" spans="1:11" x14ac:dyDescent="0.25">
      <c r="A455" t="s">
        <v>748</v>
      </c>
      <c r="B455" t="s">
        <v>72</v>
      </c>
      <c r="C455" t="s">
        <v>279</v>
      </c>
      <c r="D455" t="s">
        <v>256</v>
      </c>
      <c r="E455" t="s">
        <v>133</v>
      </c>
      <c r="F455">
        <v>31</v>
      </c>
      <c r="G455">
        <v>773</v>
      </c>
      <c r="H455">
        <v>0</v>
      </c>
      <c r="I455">
        <v>0</v>
      </c>
      <c r="J455">
        <v>31</v>
      </c>
      <c r="K455">
        <v>773</v>
      </c>
    </row>
    <row r="456" spans="1:11" x14ac:dyDescent="0.25">
      <c r="A456" t="s">
        <v>749</v>
      </c>
      <c r="B456" t="s">
        <v>72</v>
      </c>
      <c r="C456" t="s">
        <v>279</v>
      </c>
      <c r="D456" t="s">
        <v>253</v>
      </c>
      <c r="E456" t="s">
        <v>134</v>
      </c>
      <c r="F456">
        <v>46</v>
      </c>
      <c r="G456">
        <v>1241.46</v>
      </c>
      <c r="H456">
        <v>0</v>
      </c>
      <c r="I456">
        <v>0</v>
      </c>
      <c r="J456">
        <v>46</v>
      </c>
      <c r="K456">
        <v>1241.46</v>
      </c>
    </row>
    <row r="457" spans="1:11" x14ac:dyDescent="0.25">
      <c r="A457" t="s">
        <v>750</v>
      </c>
      <c r="B457" t="s">
        <v>72</v>
      </c>
      <c r="C457" t="s">
        <v>279</v>
      </c>
      <c r="D457" t="s">
        <v>252</v>
      </c>
      <c r="E457" t="s">
        <v>135</v>
      </c>
      <c r="F457">
        <v>133</v>
      </c>
      <c r="G457">
        <v>4107.16</v>
      </c>
      <c r="H457">
        <v>0</v>
      </c>
      <c r="I457">
        <v>0</v>
      </c>
      <c r="J457">
        <v>133</v>
      </c>
      <c r="K457">
        <v>4107.16</v>
      </c>
    </row>
    <row r="458" spans="1:11" x14ac:dyDescent="0.25">
      <c r="A458" t="s">
        <v>751</v>
      </c>
      <c r="B458" t="s">
        <v>72</v>
      </c>
      <c r="C458" t="s">
        <v>279</v>
      </c>
      <c r="D458" t="s">
        <v>254</v>
      </c>
      <c r="E458" t="s">
        <v>136</v>
      </c>
      <c r="F458">
        <v>18</v>
      </c>
      <c r="G458">
        <v>516</v>
      </c>
      <c r="H458">
        <v>0</v>
      </c>
      <c r="I458">
        <v>0</v>
      </c>
      <c r="J458">
        <v>18</v>
      </c>
      <c r="K458">
        <v>516</v>
      </c>
    </row>
    <row r="459" spans="1:11" x14ac:dyDescent="0.25">
      <c r="A459" t="s">
        <v>752</v>
      </c>
      <c r="B459" t="s">
        <v>72</v>
      </c>
      <c r="C459" t="s">
        <v>279</v>
      </c>
      <c r="D459" t="s">
        <v>257</v>
      </c>
      <c r="E459" t="s">
        <v>137</v>
      </c>
      <c r="F459">
        <v>50</v>
      </c>
      <c r="G459">
        <v>1542</v>
      </c>
      <c r="H459">
        <v>0</v>
      </c>
      <c r="I459">
        <v>0</v>
      </c>
      <c r="J459">
        <v>50</v>
      </c>
      <c r="K459">
        <v>1542</v>
      </c>
    </row>
    <row r="460" spans="1:11" x14ac:dyDescent="0.25">
      <c r="A460" t="s">
        <v>753</v>
      </c>
      <c r="B460" t="s">
        <v>72</v>
      </c>
      <c r="C460" t="s">
        <v>279</v>
      </c>
      <c r="D460" t="s">
        <v>253</v>
      </c>
      <c r="E460" t="s">
        <v>138</v>
      </c>
      <c r="F460">
        <v>57</v>
      </c>
      <c r="G460">
        <v>1136.9000000000001</v>
      </c>
      <c r="H460">
        <v>0</v>
      </c>
      <c r="I460">
        <v>0</v>
      </c>
      <c r="J460">
        <v>57</v>
      </c>
      <c r="K460">
        <v>1136.9000000000001</v>
      </c>
    </row>
    <row r="461" spans="1:11" x14ac:dyDescent="0.25">
      <c r="A461" t="s">
        <v>754</v>
      </c>
      <c r="B461" t="s">
        <v>72</v>
      </c>
      <c r="C461" t="s">
        <v>279</v>
      </c>
      <c r="D461" t="s">
        <v>253</v>
      </c>
      <c r="E461" t="s">
        <v>139</v>
      </c>
      <c r="F461">
        <v>53</v>
      </c>
      <c r="G461">
        <v>1587.9</v>
      </c>
      <c r="H461">
        <v>0</v>
      </c>
      <c r="I461">
        <v>0</v>
      </c>
      <c r="J461">
        <v>53</v>
      </c>
      <c r="K461">
        <v>1587.9</v>
      </c>
    </row>
    <row r="462" spans="1:11" x14ac:dyDescent="0.25">
      <c r="A462" t="s">
        <v>755</v>
      </c>
      <c r="B462" t="s">
        <v>72</v>
      </c>
      <c r="C462" t="s">
        <v>279</v>
      </c>
      <c r="D462" t="s">
        <v>255</v>
      </c>
      <c r="E462" t="s">
        <v>140</v>
      </c>
      <c r="F462">
        <v>5</v>
      </c>
      <c r="G462">
        <v>202.9</v>
      </c>
      <c r="H462">
        <v>0</v>
      </c>
      <c r="I462">
        <v>0</v>
      </c>
      <c r="J462">
        <v>5</v>
      </c>
      <c r="K462">
        <v>202.9</v>
      </c>
    </row>
    <row r="463" spans="1:11" x14ac:dyDescent="0.25">
      <c r="A463" t="s">
        <v>756</v>
      </c>
      <c r="B463" t="s">
        <v>72</v>
      </c>
      <c r="C463" t="s">
        <v>279</v>
      </c>
      <c r="D463" t="s">
        <v>253</v>
      </c>
      <c r="E463" t="s">
        <v>141</v>
      </c>
      <c r="F463">
        <v>24</v>
      </c>
      <c r="G463">
        <v>964</v>
      </c>
      <c r="H463">
        <v>0</v>
      </c>
      <c r="I463">
        <v>0</v>
      </c>
      <c r="J463">
        <v>24</v>
      </c>
      <c r="K463">
        <v>964</v>
      </c>
    </row>
    <row r="464" spans="1:11" x14ac:dyDescent="0.25">
      <c r="A464" t="s">
        <v>757</v>
      </c>
      <c r="B464" t="s">
        <v>72</v>
      </c>
      <c r="C464" t="s">
        <v>279</v>
      </c>
      <c r="D464" t="s">
        <v>256</v>
      </c>
      <c r="E464" t="s">
        <v>142</v>
      </c>
      <c r="F464">
        <v>174</v>
      </c>
      <c r="G464">
        <v>5424.8</v>
      </c>
      <c r="H464">
        <v>0</v>
      </c>
      <c r="I464">
        <v>0</v>
      </c>
      <c r="J464">
        <v>174</v>
      </c>
      <c r="K464">
        <v>5424.8</v>
      </c>
    </row>
    <row r="465" spans="1:11" x14ac:dyDescent="0.25">
      <c r="A465" t="s">
        <v>758</v>
      </c>
      <c r="B465" t="s">
        <v>72</v>
      </c>
      <c r="C465" t="s">
        <v>279</v>
      </c>
      <c r="D465" t="s">
        <v>253</v>
      </c>
      <c r="E465" t="s">
        <v>143</v>
      </c>
      <c r="F465">
        <v>40</v>
      </c>
      <c r="G465">
        <v>1012.8</v>
      </c>
      <c r="H465">
        <v>0</v>
      </c>
      <c r="I465">
        <v>0</v>
      </c>
      <c r="J465">
        <v>40</v>
      </c>
      <c r="K465">
        <v>1012.8</v>
      </c>
    </row>
    <row r="466" spans="1:11" x14ac:dyDescent="0.25">
      <c r="A466" t="s">
        <v>759</v>
      </c>
      <c r="B466" t="s">
        <v>72</v>
      </c>
      <c r="C466" t="s">
        <v>279</v>
      </c>
      <c r="D466" t="s">
        <v>253</v>
      </c>
      <c r="E466" t="s">
        <v>144</v>
      </c>
      <c r="F466">
        <v>33</v>
      </c>
      <c r="G466">
        <v>859.8</v>
      </c>
      <c r="H466">
        <v>0</v>
      </c>
      <c r="I466">
        <v>0</v>
      </c>
      <c r="J466">
        <v>33</v>
      </c>
      <c r="K466">
        <v>859.8</v>
      </c>
    </row>
    <row r="467" spans="1:11" x14ac:dyDescent="0.25">
      <c r="A467" t="s">
        <v>760</v>
      </c>
      <c r="B467" t="s">
        <v>72</v>
      </c>
      <c r="C467" t="s">
        <v>279</v>
      </c>
      <c r="D467" t="s">
        <v>254</v>
      </c>
      <c r="E467" t="s">
        <v>145</v>
      </c>
      <c r="F467">
        <v>5</v>
      </c>
      <c r="G467">
        <v>143</v>
      </c>
      <c r="H467">
        <v>0</v>
      </c>
      <c r="I467">
        <v>0</v>
      </c>
      <c r="J467">
        <v>5</v>
      </c>
      <c r="K467">
        <v>143</v>
      </c>
    </row>
    <row r="468" spans="1:11" x14ac:dyDescent="0.25">
      <c r="A468" t="s">
        <v>761</v>
      </c>
      <c r="B468" t="s">
        <v>72</v>
      </c>
      <c r="C468" t="s">
        <v>279</v>
      </c>
      <c r="D468" t="s">
        <v>253</v>
      </c>
      <c r="E468" t="s">
        <v>146</v>
      </c>
      <c r="F468">
        <v>35</v>
      </c>
      <c r="G468">
        <v>853.9</v>
      </c>
      <c r="H468">
        <v>0</v>
      </c>
      <c r="I468">
        <v>0</v>
      </c>
      <c r="J468">
        <v>35</v>
      </c>
      <c r="K468">
        <v>853.9</v>
      </c>
    </row>
    <row r="469" spans="1:11" x14ac:dyDescent="0.25">
      <c r="A469" t="s">
        <v>762</v>
      </c>
      <c r="B469" t="s">
        <v>72</v>
      </c>
      <c r="C469" t="s">
        <v>279</v>
      </c>
      <c r="D469" t="s">
        <v>258</v>
      </c>
      <c r="E469" t="s">
        <v>147</v>
      </c>
      <c r="F469">
        <v>21</v>
      </c>
      <c r="G469">
        <v>617</v>
      </c>
      <c r="H469">
        <v>0</v>
      </c>
      <c r="I469">
        <v>0</v>
      </c>
      <c r="J469">
        <v>21</v>
      </c>
      <c r="K469">
        <v>617</v>
      </c>
    </row>
    <row r="470" spans="1:11" x14ac:dyDescent="0.25">
      <c r="A470" t="s">
        <v>763</v>
      </c>
      <c r="B470" t="s">
        <v>72</v>
      </c>
      <c r="C470" t="s">
        <v>279</v>
      </c>
      <c r="D470" t="s">
        <v>252</v>
      </c>
      <c r="E470" t="s">
        <v>148</v>
      </c>
      <c r="F470">
        <v>188</v>
      </c>
      <c r="G470">
        <v>4720.46</v>
      </c>
      <c r="H470">
        <v>0</v>
      </c>
      <c r="I470">
        <v>0</v>
      </c>
      <c r="J470">
        <v>188</v>
      </c>
      <c r="K470">
        <v>4720.46</v>
      </c>
    </row>
    <row r="471" spans="1:11" x14ac:dyDescent="0.25">
      <c r="A471" t="s">
        <v>764</v>
      </c>
      <c r="B471" t="s">
        <v>72</v>
      </c>
      <c r="C471" t="s">
        <v>279</v>
      </c>
      <c r="D471" t="s">
        <v>253</v>
      </c>
      <c r="E471" t="s">
        <v>149</v>
      </c>
      <c r="F471">
        <v>40</v>
      </c>
      <c r="G471">
        <v>1210.9000000000001</v>
      </c>
      <c r="H471">
        <v>0</v>
      </c>
      <c r="I471">
        <v>0</v>
      </c>
      <c r="J471">
        <v>40</v>
      </c>
      <c r="K471">
        <v>1210.9000000000001</v>
      </c>
    </row>
    <row r="472" spans="1:11" x14ac:dyDescent="0.25">
      <c r="A472" t="s">
        <v>765</v>
      </c>
      <c r="B472" t="s">
        <v>72</v>
      </c>
      <c r="C472" t="s">
        <v>279</v>
      </c>
      <c r="D472" t="s">
        <v>253</v>
      </c>
      <c r="E472" t="s">
        <v>150</v>
      </c>
      <c r="F472">
        <v>28</v>
      </c>
      <c r="G472">
        <v>766.9</v>
      </c>
      <c r="H472">
        <v>0</v>
      </c>
      <c r="I472">
        <v>0</v>
      </c>
      <c r="J472">
        <v>28</v>
      </c>
      <c r="K472">
        <v>766.9</v>
      </c>
    </row>
    <row r="473" spans="1:11" x14ac:dyDescent="0.25">
      <c r="A473" t="s">
        <v>766</v>
      </c>
      <c r="B473" t="s">
        <v>72</v>
      </c>
      <c r="C473" t="s">
        <v>279</v>
      </c>
      <c r="D473" t="s">
        <v>256</v>
      </c>
      <c r="E473" t="s">
        <v>151</v>
      </c>
      <c r="F473">
        <v>9</v>
      </c>
      <c r="G473">
        <v>230</v>
      </c>
      <c r="H473">
        <v>0</v>
      </c>
      <c r="I473">
        <v>0</v>
      </c>
      <c r="J473">
        <v>9</v>
      </c>
      <c r="K473">
        <v>230</v>
      </c>
    </row>
    <row r="474" spans="1:11" x14ac:dyDescent="0.25">
      <c r="A474" t="s">
        <v>767</v>
      </c>
      <c r="B474" t="s">
        <v>72</v>
      </c>
      <c r="C474" t="s">
        <v>279</v>
      </c>
      <c r="D474" t="s">
        <v>257</v>
      </c>
      <c r="E474" t="s">
        <v>152</v>
      </c>
      <c r="F474">
        <v>1</v>
      </c>
      <c r="G474">
        <v>4</v>
      </c>
      <c r="H474">
        <v>0</v>
      </c>
      <c r="I474">
        <v>0</v>
      </c>
      <c r="J474">
        <v>1</v>
      </c>
      <c r="K474">
        <v>4</v>
      </c>
    </row>
    <row r="475" spans="1:11" x14ac:dyDescent="0.25">
      <c r="A475" t="s">
        <v>768</v>
      </c>
      <c r="B475" t="s">
        <v>72</v>
      </c>
      <c r="C475" t="s">
        <v>279</v>
      </c>
      <c r="D475" t="s">
        <v>253</v>
      </c>
      <c r="E475" t="s">
        <v>153</v>
      </c>
      <c r="F475">
        <v>38</v>
      </c>
      <c r="G475">
        <v>927</v>
      </c>
      <c r="H475">
        <v>0</v>
      </c>
      <c r="I475">
        <v>0</v>
      </c>
      <c r="J475">
        <v>38</v>
      </c>
      <c r="K475">
        <v>927</v>
      </c>
    </row>
    <row r="476" spans="1:11" x14ac:dyDescent="0.25">
      <c r="A476" t="s">
        <v>769</v>
      </c>
      <c r="B476" t="s">
        <v>72</v>
      </c>
      <c r="C476" t="s">
        <v>279</v>
      </c>
      <c r="D476" t="s">
        <v>253</v>
      </c>
      <c r="E476" t="s">
        <v>154</v>
      </c>
      <c r="F476">
        <v>18</v>
      </c>
      <c r="G476">
        <v>581</v>
      </c>
      <c r="H476">
        <v>0</v>
      </c>
      <c r="I476">
        <v>0</v>
      </c>
      <c r="J476">
        <v>18</v>
      </c>
      <c r="K476">
        <v>581</v>
      </c>
    </row>
    <row r="477" spans="1:11" x14ac:dyDescent="0.25">
      <c r="A477" t="s">
        <v>770</v>
      </c>
      <c r="B477" t="s">
        <v>72</v>
      </c>
      <c r="C477" t="s">
        <v>279</v>
      </c>
      <c r="D477" t="s">
        <v>256</v>
      </c>
      <c r="E477" t="s">
        <v>155</v>
      </c>
      <c r="F477">
        <v>157</v>
      </c>
      <c r="G477">
        <v>4292</v>
      </c>
      <c r="H477">
        <v>0</v>
      </c>
      <c r="I477">
        <v>0</v>
      </c>
      <c r="J477">
        <v>157</v>
      </c>
      <c r="K477">
        <v>4292</v>
      </c>
    </row>
    <row r="478" spans="1:11" x14ac:dyDescent="0.25">
      <c r="A478" t="s">
        <v>771</v>
      </c>
      <c r="B478" t="s">
        <v>72</v>
      </c>
      <c r="C478" t="s">
        <v>279</v>
      </c>
      <c r="D478" t="s">
        <v>259</v>
      </c>
      <c r="E478" t="s">
        <v>156</v>
      </c>
      <c r="F478">
        <v>14</v>
      </c>
      <c r="G478">
        <v>519</v>
      </c>
      <c r="H478">
        <v>0</v>
      </c>
      <c r="I478">
        <v>0</v>
      </c>
      <c r="J478">
        <v>14</v>
      </c>
      <c r="K478">
        <v>519</v>
      </c>
    </row>
    <row r="479" spans="1:11" x14ac:dyDescent="0.25">
      <c r="A479" t="s">
        <v>772</v>
      </c>
      <c r="B479" t="s">
        <v>72</v>
      </c>
      <c r="C479" t="s">
        <v>279</v>
      </c>
      <c r="D479" t="s">
        <v>253</v>
      </c>
      <c r="E479" t="s">
        <v>157</v>
      </c>
      <c r="F479">
        <v>19</v>
      </c>
      <c r="G479">
        <v>314.89999999999998</v>
      </c>
      <c r="H479">
        <v>0</v>
      </c>
      <c r="I479">
        <v>0</v>
      </c>
      <c r="J479">
        <v>19</v>
      </c>
      <c r="K479">
        <v>314.89999999999998</v>
      </c>
    </row>
    <row r="480" spans="1:11" x14ac:dyDescent="0.25">
      <c r="A480" t="s">
        <v>773</v>
      </c>
      <c r="B480" t="s">
        <v>72</v>
      </c>
      <c r="C480" t="s">
        <v>279</v>
      </c>
      <c r="D480" t="s">
        <v>259</v>
      </c>
      <c r="E480" t="s">
        <v>158</v>
      </c>
      <c r="F480">
        <v>32</v>
      </c>
      <c r="G480">
        <v>957</v>
      </c>
      <c r="H480">
        <v>0</v>
      </c>
      <c r="I480">
        <v>0</v>
      </c>
      <c r="J480">
        <v>32</v>
      </c>
      <c r="K480">
        <v>957</v>
      </c>
    </row>
    <row r="481" spans="1:11" x14ac:dyDescent="0.25">
      <c r="A481" t="s">
        <v>774</v>
      </c>
      <c r="B481" t="s">
        <v>72</v>
      </c>
      <c r="C481" t="s">
        <v>279</v>
      </c>
      <c r="D481" t="s">
        <v>255</v>
      </c>
      <c r="E481" t="s">
        <v>159</v>
      </c>
      <c r="F481">
        <v>16</v>
      </c>
      <c r="G481">
        <v>361.9</v>
      </c>
      <c r="H481">
        <v>0</v>
      </c>
      <c r="I481">
        <v>0</v>
      </c>
      <c r="J481">
        <v>16</v>
      </c>
      <c r="K481">
        <v>361.9</v>
      </c>
    </row>
    <row r="482" spans="1:11" x14ac:dyDescent="0.25">
      <c r="A482" t="s">
        <v>775</v>
      </c>
      <c r="B482" t="s">
        <v>72</v>
      </c>
      <c r="C482" t="s">
        <v>279</v>
      </c>
      <c r="D482" t="s">
        <v>253</v>
      </c>
      <c r="E482" t="s">
        <v>160</v>
      </c>
      <c r="F482">
        <v>50</v>
      </c>
      <c r="G482">
        <v>1233.9000000000001</v>
      </c>
      <c r="H482">
        <v>0</v>
      </c>
      <c r="I482">
        <v>0</v>
      </c>
      <c r="J482">
        <v>50</v>
      </c>
      <c r="K482">
        <v>1233.9000000000001</v>
      </c>
    </row>
    <row r="483" spans="1:11" x14ac:dyDescent="0.25">
      <c r="A483" t="s">
        <v>776</v>
      </c>
      <c r="B483" t="s">
        <v>72</v>
      </c>
      <c r="C483" t="s">
        <v>279</v>
      </c>
      <c r="D483" t="s">
        <v>255</v>
      </c>
      <c r="E483" t="s">
        <v>161</v>
      </c>
      <c r="F483">
        <v>87</v>
      </c>
      <c r="G483">
        <v>2687</v>
      </c>
      <c r="H483">
        <v>0</v>
      </c>
      <c r="I483">
        <v>0</v>
      </c>
      <c r="J483">
        <v>87</v>
      </c>
      <c r="K483">
        <v>2687</v>
      </c>
    </row>
    <row r="484" spans="1:11" x14ac:dyDescent="0.25">
      <c r="A484" t="s">
        <v>777</v>
      </c>
      <c r="B484" t="s">
        <v>72</v>
      </c>
      <c r="C484" t="s">
        <v>279</v>
      </c>
      <c r="D484" t="s">
        <v>259</v>
      </c>
      <c r="E484" t="s">
        <v>162</v>
      </c>
      <c r="F484">
        <v>43</v>
      </c>
      <c r="G484">
        <v>1347.8</v>
      </c>
      <c r="H484">
        <v>0</v>
      </c>
      <c r="I484">
        <v>0</v>
      </c>
      <c r="J484">
        <v>43</v>
      </c>
      <c r="K484">
        <v>1347.8</v>
      </c>
    </row>
    <row r="485" spans="1:11" x14ac:dyDescent="0.25">
      <c r="A485" t="s">
        <v>778</v>
      </c>
      <c r="B485" t="s">
        <v>72</v>
      </c>
      <c r="C485" t="s">
        <v>279</v>
      </c>
      <c r="D485" t="s">
        <v>251</v>
      </c>
      <c r="E485" t="s">
        <v>163</v>
      </c>
      <c r="F485">
        <v>20</v>
      </c>
      <c r="G485">
        <v>838</v>
      </c>
      <c r="H485">
        <v>0</v>
      </c>
      <c r="I485">
        <v>0</v>
      </c>
      <c r="J485">
        <v>20</v>
      </c>
      <c r="K485">
        <v>838</v>
      </c>
    </row>
    <row r="486" spans="1:11" x14ac:dyDescent="0.25">
      <c r="A486" t="s">
        <v>779</v>
      </c>
      <c r="B486" t="s">
        <v>72</v>
      </c>
      <c r="C486" t="s">
        <v>279</v>
      </c>
      <c r="D486" t="s">
        <v>251</v>
      </c>
      <c r="E486" t="s">
        <v>164</v>
      </c>
      <c r="F486">
        <v>61</v>
      </c>
      <c r="G486">
        <v>1435.46</v>
      </c>
      <c r="H486">
        <v>0</v>
      </c>
      <c r="I486">
        <v>0</v>
      </c>
      <c r="J486">
        <v>61</v>
      </c>
      <c r="K486">
        <v>1435.46</v>
      </c>
    </row>
    <row r="487" spans="1:11" x14ac:dyDescent="0.25">
      <c r="A487" t="s">
        <v>780</v>
      </c>
      <c r="B487" t="s">
        <v>72</v>
      </c>
      <c r="C487" t="s">
        <v>279</v>
      </c>
      <c r="D487" t="s">
        <v>253</v>
      </c>
      <c r="E487" t="s">
        <v>165</v>
      </c>
      <c r="F487">
        <v>53</v>
      </c>
      <c r="G487">
        <v>1248.3599999999999</v>
      </c>
      <c r="H487">
        <v>0</v>
      </c>
      <c r="I487">
        <v>0</v>
      </c>
      <c r="J487">
        <v>53</v>
      </c>
      <c r="K487">
        <v>1248.3599999999999</v>
      </c>
    </row>
    <row r="488" spans="1:11" x14ac:dyDescent="0.25">
      <c r="A488" t="s">
        <v>781</v>
      </c>
      <c r="B488" t="s">
        <v>72</v>
      </c>
      <c r="C488" t="s">
        <v>279</v>
      </c>
      <c r="D488" t="s">
        <v>251</v>
      </c>
      <c r="E488" t="s">
        <v>166</v>
      </c>
      <c r="F488">
        <v>58</v>
      </c>
      <c r="G488">
        <v>1919</v>
      </c>
      <c r="H488">
        <v>0</v>
      </c>
      <c r="I488">
        <v>0</v>
      </c>
      <c r="J488">
        <v>58</v>
      </c>
      <c r="K488">
        <v>1919</v>
      </c>
    </row>
    <row r="489" spans="1:11" x14ac:dyDescent="0.25">
      <c r="A489" t="s">
        <v>782</v>
      </c>
      <c r="B489" t="s">
        <v>72</v>
      </c>
      <c r="C489" t="s">
        <v>279</v>
      </c>
      <c r="D489" t="s">
        <v>255</v>
      </c>
      <c r="E489" t="s">
        <v>167</v>
      </c>
      <c r="F489">
        <v>26</v>
      </c>
      <c r="G489">
        <v>1033.9000000000001</v>
      </c>
      <c r="H489">
        <v>0</v>
      </c>
      <c r="I489">
        <v>0</v>
      </c>
      <c r="J489">
        <v>26</v>
      </c>
      <c r="K489">
        <v>1033.9000000000001</v>
      </c>
    </row>
    <row r="490" spans="1:11" x14ac:dyDescent="0.25">
      <c r="A490" t="s">
        <v>783</v>
      </c>
      <c r="B490" t="s">
        <v>72</v>
      </c>
      <c r="C490" t="s">
        <v>279</v>
      </c>
      <c r="D490" t="s">
        <v>253</v>
      </c>
      <c r="E490" t="s">
        <v>267</v>
      </c>
      <c r="F490">
        <v>1267</v>
      </c>
      <c r="G490">
        <v>33790.769999999997</v>
      </c>
      <c r="H490">
        <v>0</v>
      </c>
      <c r="I490">
        <v>0</v>
      </c>
      <c r="J490">
        <v>1267</v>
      </c>
      <c r="K490">
        <v>33790.769999999997</v>
      </c>
    </row>
    <row r="491" spans="1:11" x14ac:dyDescent="0.25">
      <c r="A491" t="s">
        <v>784</v>
      </c>
      <c r="B491" t="s">
        <v>72</v>
      </c>
      <c r="C491" t="s">
        <v>279</v>
      </c>
      <c r="D491" t="s">
        <v>252</v>
      </c>
      <c r="E491" t="s">
        <v>168</v>
      </c>
      <c r="F491">
        <v>23</v>
      </c>
      <c r="G491">
        <v>778.9</v>
      </c>
      <c r="H491">
        <v>0</v>
      </c>
      <c r="I491">
        <v>0</v>
      </c>
      <c r="J491">
        <v>23</v>
      </c>
      <c r="K491">
        <v>778.9</v>
      </c>
    </row>
    <row r="492" spans="1:11" x14ac:dyDescent="0.25">
      <c r="A492" t="s">
        <v>785</v>
      </c>
      <c r="B492" t="s">
        <v>72</v>
      </c>
      <c r="C492" t="s">
        <v>279</v>
      </c>
      <c r="D492" t="s">
        <v>255</v>
      </c>
      <c r="E492" t="s">
        <v>169</v>
      </c>
      <c r="F492">
        <v>54</v>
      </c>
      <c r="G492">
        <v>1343</v>
      </c>
      <c r="H492">
        <v>0</v>
      </c>
      <c r="I492">
        <v>0</v>
      </c>
      <c r="J492">
        <v>54</v>
      </c>
      <c r="K492">
        <v>1343</v>
      </c>
    </row>
    <row r="493" spans="1:11" x14ac:dyDescent="0.25">
      <c r="A493" t="s">
        <v>786</v>
      </c>
      <c r="B493" t="s">
        <v>72</v>
      </c>
      <c r="C493" t="s">
        <v>279</v>
      </c>
      <c r="D493" t="s">
        <v>256</v>
      </c>
      <c r="E493" t="s">
        <v>170</v>
      </c>
      <c r="F493">
        <v>20</v>
      </c>
      <c r="G493">
        <v>504</v>
      </c>
      <c r="H493">
        <v>0</v>
      </c>
      <c r="I493">
        <v>0</v>
      </c>
      <c r="J493">
        <v>20</v>
      </c>
      <c r="K493">
        <v>504</v>
      </c>
    </row>
    <row r="494" spans="1:11" x14ac:dyDescent="0.25">
      <c r="A494" t="s">
        <v>787</v>
      </c>
      <c r="B494" t="s">
        <v>72</v>
      </c>
      <c r="C494" t="s">
        <v>279</v>
      </c>
      <c r="D494" t="s">
        <v>253</v>
      </c>
      <c r="E494" t="s">
        <v>171</v>
      </c>
      <c r="F494">
        <v>41</v>
      </c>
      <c r="G494">
        <v>726</v>
      </c>
      <c r="H494">
        <v>0</v>
      </c>
      <c r="I494">
        <v>0</v>
      </c>
      <c r="J494">
        <v>41</v>
      </c>
      <c r="K494">
        <v>726</v>
      </c>
    </row>
    <row r="495" spans="1:11" x14ac:dyDescent="0.25">
      <c r="A495" t="s">
        <v>788</v>
      </c>
      <c r="B495" t="s">
        <v>72</v>
      </c>
      <c r="C495" t="s">
        <v>279</v>
      </c>
      <c r="D495" t="s">
        <v>254</v>
      </c>
      <c r="E495" t="s">
        <v>172</v>
      </c>
      <c r="F495">
        <v>9</v>
      </c>
      <c r="G495">
        <v>237</v>
      </c>
      <c r="H495">
        <v>0</v>
      </c>
      <c r="I495">
        <v>0</v>
      </c>
      <c r="J495">
        <v>9</v>
      </c>
      <c r="K495">
        <v>237</v>
      </c>
    </row>
    <row r="496" spans="1:11" x14ac:dyDescent="0.25">
      <c r="A496" t="s">
        <v>789</v>
      </c>
      <c r="B496" t="s">
        <v>72</v>
      </c>
      <c r="C496" t="s">
        <v>279</v>
      </c>
      <c r="D496" t="s">
        <v>256</v>
      </c>
      <c r="E496" t="s">
        <v>173</v>
      </c>
      <c r="F496">
        <v>42</v>
      </c>
      <c r="G496">
        <v>1134</v>
      </c>
      <c r="H496">
        <v>0</v>
      </c>
      <c r="I496">
        <v>0</v>
      </c>
      <c r="J496">
        <v>42</v>
      </c>
      <c r="K496">
        <v>1134</v>
      </c>
    </row>
    <row r="497" spans="1:11" x14ac:dyDescent="0.25">
      <c r="A497" t="s">
        <v>790</v>
      </c>
      <c r="B497" t="s">
        <v>72</v>
      </c>
      <c r="C497" t="s">
        <v>279</v>
      </c>
      <c r="D497" t="s">
        <v>254</v>
      </c>
      <c r="E497" t="s">
        <v>174</v>
      </c>
      <c r="F497">
        <v>19</v>
      </c>
      <c r="G497">
        <v>468</v>
      </c>
      <c r="H497">
        <v>0</v>
      </c>
      <c r="I497">
        <v>0</v>
      </c>
      <c r="J497">
        <v>19</v>
      </c>
      <c r="K497">
        <v>468</v>
      </c>
    </row>
    <row r="498" spans="1:11" x14ac:dyDescent="0.25">
      <c r="A498" t="s">
        <v>791</v>
      </c>
      <c r="B498" t="s">
        <v>72</v>
      </c>
      <c r="C498" t="s">
        <v>279</v>
      </c>
      <c r="D498" t="s">
        <v>253</v>
      </c>
      <c r="E498" t="s">
        <v>175</v>
      </c>
      <c r="F498">
        <v>41</v>
      </c>
      <c r="G498">
        <v>869.9</v>
      </c>
      <c r="H498">
        <v>0</v>
      </c>
      <c r="I498">
        <v>0</v>
      </c>
      <c r="J498">
        <v>41</v>
      </c>
      <c r="K498">
        <v>869.9</v>
      </c>
    </row>
    <row r="499" spans="1:11" x14ac:dyDescent="0.25">
      <c r="A499" t="s">
        <v>792</v>
      </c>
      <c r="B499" t="s">
        <v>72</v>
      </c>
      <c r="C499" t="s">
        <v>279</v>
      </c>
      <c r="D499" t="s">
        <v>252</v>
      </c>
      <c r="E499" t="s">
        <v>176</v>
      </c>
      <c r="F499">
        <v>85</v>
      </c>
      <c r="G499">
        <v>1786</v>
      </c>
      <c r="H499">
        <v>0</v>
      </c>
      <c r="I499">
        <v>0</v>
      </c>
      <c r="J499">
        <v>85</v>
      </c>
      <c r="K499">
        <v>1786</v>
      </c>
    </row>
    <row r="500" spans="1:11" x14ac:dyDescent="0.25">
      <c r="A500" t="s">
        <v>793</v>
      </c>
      <c r="B500" t="s">
        <v>72</v>
      </c>
      <c r="C500" t="s">
        <v>279</v>
      </c>
      <c r="D500" t="s">
        <v>259</v>
      </c>
      <c r="E500" t="s">
        <v>177</v>
      </c>
      <c r="F500">
        <v>8</v>
      </c>
      <c r="G500">
        <v>146</v>
      </c>
      <c r="H500">
        <v>0</v>
      </c>
      <c r="I500">
        <v>0</v>
      </c>
      <c r="J500">
        <v>8</v>
      </c>
      <c r="K500">
        <v>146</v>
      </c>
    </row>
    <row r="501" spans="1:11" x14ac:dyDescent="0.25">
      <c r="A501" t="s">
        <v>794</v>
      </c>
      <c r="B501" t="s">
        <v>72</v>
      </c>
      <c r="C501" t="s">
        <v>279</v>
      </c>
      <c r="D501" t="s">
        <v>254</v>
      </c>
      <c r="E501" t="s">
        <v>268</v>
      </c>
      <c r="F501">
        <v>172</v>
      </c>
      <c r="G501">
        <v>5453.46</v>
      </c>
      <c r="H501">
        <v>0</v>
      </c>
      <c r="I501">
        <v>0</v>
      </c>
      <c r="J501">
        <v>172</v>
      </c>
      <c r="K501">
        <v>5453.46</v>
      </c>
    </row>
    <row r="502" spans="1:11" x14ac:dyDescent="0.25">
      <c r="A502" t="s">
        <v>795</v>
      </c>
      <c r="B502" t="s">
        <v>72</v>
      </c>
      <c r="C502" t="s">
        <v>279</v>
      </c>
      <c r="D502" t="s">
        <v>259</v>
      </c>
      <c r="E502" t="s">
        <v>178</v>
      </c>
      <c r="F502">
        <v>18</v>
      </c>
      <c r="G502">
        <v>489.8</v>
      </c>
      <c r="H502">
        <v>0</v>
      </c>
      <c r="I502">
        <v>0</v>
      </c>
      <c r="J502">
        <v>18</v>
      </c>
      <c r="K502">
        <v>489.8</v>
      </c>
    </row>
    <row r="503" spans="1:11" x14ac:dyDescent="0.25">
      <c r="A503" t="s">
        <v>796</v>
      </c>
      <c r="B503" t="s">
        <v>72</v>
      </c>
      <c r="C503" t="s">
        <v>279</v>
      </c>
      <c r="D503" t="s">
        <v>257</v>
      </c>
      <c r="E503" t="s">
        <v>179</v>
      </c>
      <c r="F503">
        <v>35</v>
      </c>
      <c r="G503">
        <v>918</v>
      </c>
      <c r="H503">
        <v>0</v>
      </c>
      <c r="I503">
        <v>0</v>
      </c>
      <c r="J503">
        <v>35</v>
      </c>
      <c r="K503">
        <v>918</v>
      </c>
    </row>
    <row r="504" spans="1:11" x14ac:dyDescent="0.25">
      <c r="A504" t="s">
        <v>797</v>
      </c>
      <c r="B504" t="s">
        <v>72</v>
      </c>
      <c r="C504" t="s">
        <v>279</v>
      </c>
      <c r="D504" t="s">
        <v>254</v>
      </c>
      <c r="E504" t="s">
        <v>180</v>
      </c>
      <c r="F504">
        <v>12</v>
      </c>
      <c r="G504">
        <v>296</v>
      </c>
      <c r="H504">
        <v>0</v>
      </c>
      <c r="I504">
        <v>0</v>
      </c>
      <c r="J504">
        <v>12</v>
      </c>
      <c r="K504">
        <v>296</v>
      </c>
    </row>
    <row r="505" spans="1:11" x14ac:dyDescent="0.25">
      <c r="A505" t="s">
        <v>798</v>
      </c>
      <c r="B505" t="s">
        <v>72</v>
      </c>
      <c r="C505" t="s">
        <v>279</v>
      </c>
      <c r="D505" t="s">
        <v>255</v>
      </c>
      <c r="E505" t="s">
        <v>269</v>
      </c>
      <c r="F505">
        <v>561</v>
      </c>
      <c r="G505">
        <v>20406.78</v>
      </c>
      <c r="H505">
        <v>0</v>
      </c>
      <c r="I505">
        <v>0</v>
      </c>
      <c r="J505">
        <v>561</v>
      </c>
      <c r="K505">
        <v>20406.78</v>
      </c>
    </row>
    <row r="506" spans="1:11" x14ac:dyDescent="0.25">
      <c r="A506" t="s">
        <v>799</v>
      </c>
      <c r="B506" t="s">
        <v>72</v>
      </c>
      <c r="C506" t="s">
        <v>279</v>
      </c>
      <c r="D506" t="s">
        <v>259</v>
      </c>
      <c r="E506" t="s">
        <v>181</v>
      </c>
      <c r="F506">
        <v>50</v>
      </c>
      <c r="G506">
        <v>1552</v>
      </c>
      <c r="H506">
        <v>0</v>
      </c>
      <c r="I506">
        <v>0</v>
      </c>
      <c r="J506">
        <v>50</v>
      </c>
      <c r="K506">
        <v>1552</v>
      </c>
    </row>
    <row r="507" spans="1:11" x14ac:dyDescent="0.25">
      <c r="A507" t="s">
        <v>800</v>
      </c>
      <c r="B507" t="s">
        <v>72</v>
      </c>
      <c r="C507" t="s">
        <v>279</v>
      </c>
      <c r="D507" t="s">
        <v>251</v>
      </c>
      <c r="E507" t="s">
        <v>182</v>
      </c>
      <c r="F507">
        <v>80</v>
      </c>
      <c r="G507">
        <v>1850.46</v>
      </c>
      <c r="H507">
        <v>0</v>
      </c>
      <c r="I507">
        <v>0</v>
      </c>
      <c r="J507">
        <v>80</v>
      </c>
      <c r="K507">
        <v>1850.46</v>
      </c>
    </row>
    <row r="508" spans="1:11" x14ac:dyDescent="0.25">
      <c r="A508" t="s">
        <v>801</v>
      </c>
      <c r="B508" t="s">
        <v>72</v>
      </c>
      <c r="C508" t="s">
        <v>279</v>
      </c>
      <c r="D508" t="s">
        <v>254</v>
      </c>
      <c r="E508" t="s">
        <v>183</v>
      </c>
      <c r="F508">
        <v>23</v>
      </c>
      <c r="G508">
        <v>832</v>
      </c>
      <c r="H508">
        <v>0</v>
      </c>
      <c r="I508">
        <v>0</v>
      </c>
      <c r="J508">
        <v>23</v>
      </c>
      <c r="K508">
        <v>832</v>
      </c>
    </row>
    <row r="509" spans="1:11" x14ac:dyDescent="0.25">
      <c r="A509" t="s">
        <v>802</v>
      </c>
      <c r="B509" t="s">
        <v>72</v>
      </c>
      <c r="C509" t="s">
        <v>279</v>
      </c>
      <c r="D509" t="s">
        <v>260</v>
      </c>
      <c r="E509" t="s">
        <v>260</v>
      </c>
      <c r="F509">
        <v>2</v>
      </c>
      <c r="G509">
        <v>46</v>
      </c>
      <c r="H509">
        <v>0</v>
      </c>
      <c r="I509">
        <v>0</v>
      </c>
      <c r="J509">
        <v>2</v>
      </c>
      <c r="K509">
        <v>46</v>
      </c>
    </row>
    <row r="510" spans="1:11" x14ac:dyDescent="0.25">
      <c r="A510" t="s">
        <v>803</v>
      </c>
      <c r="B510" t="s">
        <v>72</v>
      </c>
      <c r="C510" t="s">
        <v>279</v>
      </c>
      <c r="D510" t="s">
        <v>260</v>
      </c>
      <c r="E510" t="s">
        <v>274</v>
      </c>
      <c r="F510">
        <v>2</v>
      </c>
      <c r="G510">
        <v>46</v>
      </c>
      <c r="H510">
        <v>0</v>
      </c>
      <c r="I510">
        <v>0</v>
      </c>
      <c r="J510">
        <v>2</v>
      </c>
      <c r="K510">
        <v>46</v>
      </c>
    </row>
    <row r="511" spans="1:11" x14ac:dyDescent="0.25">
      <c r="A511" t="s">
        <v>804</v>
      </c>
      <c r="B511" t="s">
        <v>72</v>
      </c>
      <c r="C511" t="s">
        <v>279</v>
      </c>
      <c r="D511" t="s">
        <v>251</v>
      </c>
      <c r="E511" t="s">
        <v>184</v>
      </c>
      <c r="F511">
        <v>15</v>
      </c>
      <c r="G511">
        <v>619</v>
      </c>
      <c r="H511">
        <v>0</v>
      </c>
      <c r="I511">
        <v>0</v>
      </c>
      <c r="J511">
        <v>15</v>
      </c>
      <c r="K511">
        <v>619</v>
      </c>
    </row>
    <row r="512" spans="1:11" x14ac:dyDescent="0.25">
      <c r="A512" t="s">
        <v>805</v>
      </c>
      <c r="B512" t="s">
        <v>72</v>
      </c>
      <c r="C512" t="s">
        <v>279</v>
      </c>
      <c r="D512" t="s">
        <v>251</v>
      </c>
      <c r="E512" t="s">
        <v>185</v>
      </c>
      <c r="F512">
        <v>70</v>
      </c>
      <c r="G512">
        <v>2192.6999999999998</v>
      </c>
      <c r="H512">
        <v>0</v>
      </c>
      <c r="I512">
        <v>0</v>
      </c>
      <c r="J512">
        <v>70</v>
      </c>
      <c r="K512">
        <v>2192.6999999999998</v>
      </c>
    </row>
    <row r="513" spans="1:11" x14ac:dyDescent="0.25">
      <c r="A513" t="s">
        <v>806</v>
      </c>
      <c r="B513" t="s">
        <v>72</v>
      </c>
      <c r="C513" t="s">
        <v>279</v>
      </c>
      <c r="D513" t="s">
        <v>255</v>
      </c>
      <c r="E513" t="s">
        <v>186</v>
      </c>
      <c r="F513">
        <v>19</v>
      </c>
      <c r="G513">
        <v>809</v>
      </c>
      <c r="H513">
        <v>0</v>
      </c>
      <c r="I513">
        <v>0</v>
      </c>
      <c r="J513">
        <v>19</v>
      </c>
      <c r="K513">
        <v>809</v>
      </c>
    </row>
    <row r="514" spans="1:11" x14ac:dyDescent="0.25">
      <c r="A514" t="s">
        <v>807</v>
      </c>
      <c r="B514" t="s">
        <v>72</v>
      </c>
      <c r="C514" t="s">
        <v>279</v>
      </c>
      <c r="D514" t="s">
        <v>256</v>
      </c>
      <c r="E514" t="s">
        <v>187</v>
      </c>
      <c r="F514">
        <v>60</v>
      </c>
      <c r="G514">
        <v>1718.46</v>
      </c>
      <c r="H514">
        <v>0</v>
      </c>
      <c r="I514">
        <v>0</v>
      </c>
      <c r="J514">
        <v>60</v>
      </c>
      <c r="K514">
        <v>1718.46</v>
      </c>
    </row>
    <row r="515" spans="1:11" x14ac:dyDescent="0.25">
      <c r="A515" t="s">
        <v>808</v>
      </c>
      <c r="B515" t="s">
        <v>72</v>
      </c>
      <c r="C515" t="s">
        <v>279</v>
      </c>
      <c r="D515" t="s">
        <v>252</v>
      </c>
      <c r="E515" t="s">
        <v>188</v>
      </c>
      <c r="F515">
        <v>24</v>
      </c>
      <c r="G515">
        <v>481</v>
      </c>
      <c r="H515">
        <v>0</v>
      </c>
      <c r="I515">
        <v>0</v>
      </c>
      <c r="J515">
        <v>24</v>
      </c>
      <c r="K515">
        <v>481</v>
      </c>
    </row>
    <row r="516" spans="1:11" x14ac:dyDescent="0.25">
      <c r="A516" t="s">
        <v>809</v>
      </c>
      <c r="B516" t="s">
        <v>72</v>
      </c>
      <c r="C516" t="s">
        <v>279</v>
      </c>
      <c r="D516" t="s">
        <v>257</v>
      </c>
      <c r="E516" t="s">
        <v>189</v>
      </c>
      <c r="F516">
        <v>19</v>
      </c>
      <c r="G516">
        <v>621</v>
      </c>
      <c r="H516">
        <v>0</v>
      </c>
      <c r="I516">
        <v>0</v>
      </c>
      <c r="J516">
        <v>19</v>
      </c>
      <c r="K516">
        <v>621</v>
      </c>
    </row>
    <row r="517" spans="1:11" x14ac:dyDescent="0.25">
      <c r="A517" t="s">
        <v>810</v>
      </c>
      <c r="B517" t="s">
        <v>72</v>
      </c>
      <c r="C517" t="s">
        <v>279</v>
      </c>
      <c r="D517" t="s">
        <v>256</v>
      </c>
      <c r="E517" t="s">
        <v>190</v>
      </c>
      <c r="F517">
        <v>23</v>
      </c>
      <c r="G517">
        <v>722</v>
      </c>
      <c r="H517">
        <v>0</v>
      </c>
      <c r="I517">
        <v>0</v>
      </c>
      <c r="J517">
        <v>23</v>
      </c>
      <c r="K517">
        <v>722</v>
      </c>
    </row>
    <row r="518" spans="1:11" x14ac:dyDescent="0.25">
      <c r="A518" t="s">
        <v>811</v>
      </c>
      <c r="B518" t="s">
        <v>72</v>
      </c>
      <c r="C518" t="s">
        <v>279</v>
      </c>
      <c r="D518" t="s">
        <v>256</v>
      </c>
      <c r="E518" t="s">
        <v>191</v>
      </c>
      <c r="F518">
        <v>18</v>
      </c>
      <c r="G518">
        <v>621</v>
      </c>
      <c r="H518">
        <v>0</v>
      </c>
      <c r="I518">
        <v>0</v>
      </c>
      <c r="J518">
        <v>18</v>
      </c>
      <c r="K518">
        <v>621</v>
      </c>
    </row>
    <row r="519" spans="1:11" x14ac:dyDescent="0.25">
      <c r="A519" t="s">
        <v>812</v>
      </c>
      <c r="B519" t="s">
        <v>72</v>
      </c>
      <c r="C519" t="s">
        <v>279</v>
      </c>
      <c r="D519" t="s">
        <v>253</v>
      </c>
      <c r="E519" t="s">
        <v>192</v>
      </c>
      <c r="F519">
        <v>46</v>
      </c>
      <c r="G519">
        <v>1631</v>
      </c>
      <c r="H519">
        <v>0</v>
      </c>
      <c r="I519">
        <v>0</v>
      </c>
      <c r="J519">
        <v>46</v>
      </c>
      <c r="K519">
        <v>1631</v>
      </c>
    </row>
    <row r="520" spans="1:11" x14ac:dyDescent="0.25">
      <c r="A520" t="s">
        <v>813</v>
      </c>
      <c r="B520" t="s">
        <v>72</v>
      </c>
      <c r="C520" t="s">
        <v>279</v>
      </c>
      <c r="D520" t="s">
        <v>254</v>
      </c>
      <c r="E520" t="s">
        <v>193</v>
      </c>
      <c r="F520">
        <v>12</v>
      </c>
      <c r="G520">
        <v>244</v>
      </c>
      <c r="H520">
        <v>0</v>
      </c>
      <c r="I520">
        <v>0</v>
      </c>
      <c r="J520">
        <v>12</v>
      </c>
      <c r="K520">
        <v>244</v>
      </c>
    </row>
    <row r="521" spans="1:11" x14ac:dyDescent="0.25">
      <c r="A521" t="s">
        <v>814</v>
      </c>
      <c r="B521" t="s">
        <v>72</v>
      </c>
      <c r="C521" t="s">
        <v>279</v>
      </c>
      <c r="D521" t="s">
        <v>253</v>
      </c>
      <c r="E521" t="s">
        <v>194</v>
      </c>
      <c r="F521">
        <v>37</v>
      </c>
      <c r="G521">
        <v>1363.75</v>
      </c>
      <c r="H521">
        <v>0</v>
      </c>
      <c r="I521">
        <v>0</v>
      </c>
      <c r="J521">
        <v>37</v>
      </c>
      <c r="K521">
        <v>1363.75</v>
      </c>
    </row>
    <row r="522" spans="1:11" x14ac:dyDescent="0.25">
      <c r="A522" t="s">
        <v>815</v>
      </c>
      <c r="B522" t="s">
        <v>72</v>
      </c>
      <c r="C522" t="s">
        <v>279</v>
      </c>
      <c r="D522" t="s">
        <v>255</v>
      </c>
      <c r="E522" t="s">
        <v>195</v>
      </c>
      <c r="F522">
        <v>20</v>
      </c>
      <c r="G522">
        <v>773</v>
      </c>
      <c r="H522">
        <v>0</v>
      </c>
      <c r="I522">
        <v>0</v>
      </c>
      <c r="J522">
        <v>20</v>
      </c>
      <c r="K522">
        <v>773</v>
      </c>
    </row>
    <row r="523" spans="1:11" x14ac:dyDescent="0.25">
      <c r="A523" t="s">
        <v>816</v>
      </c>
      <c r="B523" t="s">
        <v>72</v>
      </c>
      <c r="C523" t="s">
        <v>279</v>
      </c>
      <c r="D523" t="s">
        <v>259</v>
      </c>
      <c r="E523" t="s">
        <v>196</v>
      </c>
      <c r="F523">
        <v>17</v>
      </c>
      <c r="G523">
        <v>813.9</v>
      </c>
      <c r="H523">
        <v>0</v>
      </c>
      <c r="I523">
        <v>0</v>
      </c>
      <c r="J523">
        <v>17</v>
      </c>
      <c r="K523">
        <v>813.9</v>
      </c>
    </row>
    <row r="524" spans="1:11" x14ac:dyDescent="0.25">
      <c r="A524" t="s">
        <v>817</v>
      </c>
      <c r="B524" t="s">
        <v>72</v>
      </c>
      <c r="C524" t="s">
        <v>279</v>
      </c>
      <c r="D524" t="s">
        <v>251</v>
      </c>
      <c r="E524" t="s">
        <v>197</v>
      </c>
      <c r="F524">
        <v>2</v>
      </c>
      <c r="G524">
        <v>114</v>
      </c>
      <c r="H524">
        <v>0</v>
      </c>
      <c r="I524">
        <v>0</v>
      </c>
      <c r="J524">
        <v>2</v>
      </c>
      <c r="K524">
        <v>114</v>
      </c>
    </row>
    <row r="525" spans="1:11" x14ac:dyDescent="0.25">
      <c r="A525" t="s">
        <v>818</v>
      </c>
      <c r="B525" t="s">
        <v>72</v>
      </c>
      <c r="C525" t="s">
        <v>279</v>
      </c>
      <c r="D525" t="s">
        <v>255</v>
      </c>
      <c r="E525" t="s">
        <v>198</v>
      </c>
      <c r="F525">
        <v>29</v>
      </c>
      <c r="G525">
        <v>803.46</v>
      </c>
      <c r="H525">
        <v>0</v>
      </c>
      <c r="I525">
        <v>0</v>
      </c>
      <c r="J525">
        <v>29</v>
      </c>
      <c r="K525">
        <v>803.46</v>
      </c>
    </row>
    <row r="526" spans="1:11" x14ac:dyDescent="0.25">
      <c r="A526" t="s">
        <v>819</v>
      </c>
      <c r="B526" t="s">
        <v>72</v>
      </c>
      <c r="C526" t="s">
        <v>279</v>
      </c>
      <c r="D526" t="s">
        <v>258</v>
      </c>
      <c r="E526" t="s">
        <v>199</v>
      </c>
      <c r="F526">
        <v>22</v>
      </c>
      <c r="G526">
        <v>767</v>
      </c>
      <c r="H526">
        <v>0</v>
      </c>
      <c r="I526">
        <v>0</v>
      </c>
      <c r="J526">
        <v>22</v>
      </c>
      <c r="K526">
        <v>767</v>
      </c>
    </row>
    <row r="527" spans="1:11" x14ac:dyDescent="0.25">
      <c r="A527" t="s">
        <v>820</v>
      </c>
      <c r="B527" t="s">
        <v>72</v>
      </c>
      <c r="C527" t="s">
        <v>279</v>
      </c>
      <c r="D527" t="s">
        <v>255</v>
      </c>
      <c r="E527" t="s">
        <v>200</v>
      </c>
      <c r="F527">
        <v>13</v>
      </c>
      <c r="G527">
        <v>633.9</v>
      </c>
      <c r="H527">
        <v>0</v>
      </c>
      <c r="I527">
        <v>0</v>
      </c>
      <c r="J527">
        <v>13</v>
      </c>
      <c r="K527">
        <v>633.9</v>
      </c>
    </row>
    <row r="528" spans="1:11" x14ac:dyDescent="0.25">
      <c r="A528" t="s">
        <v>821</v>
      </c>
      <c r="B528" t="s">
        <v>72</v>
      </c>
      <c r="C528" t="s">
        <v>279</v>
      </c>
      <c r="D528" t="s">
        <v>259</v>
      </c>
      <c r="E528" t="s">
        <v>201</v>
      </c>
      <c r="F528">
        <v>32</v>
      </c>
      <c r="G528">
        <v>1432</v>
      </c>
      <c r="H528">
        <v>0</v>
      </c>
      <c r="I528">
        <v>0</v>
      </c>
      <c r="J528">
        <v>32</v>
      </c>
      <c r="K528">
        <v>1432</v>
      </c>
    </row>
    <row r="529" spans="1:11" x14ac:dyDescent="0.25">
      <c r="A529" t="s">
        <v>822</v>
      </c>
      <c r="B529" t="s">
        <v>72</v>
      </c>
      <c r="C529" t="s">
        <v>279</v>
      </c>
      <c r="D529" t="s">
        <v>258</v>
      </c>
      <c r="E529" t="s">
        <v>202</v>
      </c>
      <c r="F529">
        <v>31</v>
      </c>
      <c r="G529">
        <v>961</v>
      </c>
      <c r="H529">
        <v>0</v>
      </c>
      <c r="I529">
        <v>0</v>
      </c>
      <c r="J529">
        <v>31</v>
      </c>
      <c r="K529">
        <v>961</v>
      </c>
    </row>
    <row r="530" spans="1:11" x14ac:dyDescent="0.25">
      <c r="A530" t="s">
        <v>823</v>
      </c>
      <c r="B530" t="s">
        <v>72</v>
      </c>
      <c r="C530" t="s">
        <v>279</v>
      </c>
      <c r="D530" t="s">
        <v>256</v>
      </c>
      <c r="E530" t="s">
        <v>203</v>
      </c>
      <c r="F530">
        <v>9</v>
      </c>
      <c r="G530">
        <v>497</v>
      </c>
      <c r="H530">
        <v>0</v>
      </c>
      <c r="I530">
        <v>0</v>
      </c>
      <c r="J530">
        <v>9</v>
      </c>
      <c r="K530">
        <v>497</v>
      </c>
    </row>
    <row r="531" spans="1:11" x14ac:dyDescent="0.25">
      <c r="A531" t="s">
        <v>824</v>
      </c>
      <c r="B531" t="s">
        <v>72</v>
      </c>
      <c r="C531" t="s">
        <v>279</v>
      </c>
      <c r="D531" t="s">
        <v>258</v>
      </c>
      <c r="E531" t="s">
        <v>204</v>
      </c>
      <c r="F531">
        <v>36</v>
      </c>
      <c r="G531">
        <v>731</v>
      </c>
      <c r="H531">
        <v>0</v>
      </c>
      <c r="I531">
        <v>0</v>
      </c>
      <c r="J531">
        <v>36</v>
      </c>
      <c r="K531">
        <v>731</v>
      </c>
    </row>
    <row r="532" spans="1:11" x14ac:dyDescent="0.25">
      <c r="A532" t="s">
        <v>825</v>
      </c>
      <c r="B532" t="s">
        <v>72</v>
      </c>
      <c r="C532" t="s">
        <v>279</v>
      </c>
      <c r="D532" t="s">
        <v>257</v>
      </c>
      <c r="E532" t="s">
        <v>205</v>
      </c>
      <c r="F532">
        <v>47</v>
      </c>
      <c r="G532">
        <v>1251</v>
      </c>
      <c r="H532">
        <v>0</v>
      </c>
      <c r="I532">
        <v>0</v>
      </c>
      <c r="J532">
        <v>47</v>
      </c>
      <c r="K532">
        <v>1251</v>
      </c>
    </row>
    <row r="533" spans="1:11" x14ac:dyDescent="0.25">
      <c r="A533" t="s">
        <v>826</v>
      </c>
      <c r="B533" t="s">
        <v>72</v>
      </c>
      <c r="C533" t="s">
        <v>279</v>
      </c>
      <c r="D533" t="s">
        <v>256</v>
      </c>
      <c r="E533" t="s">
        <v>270</v>
      </c>
      <c r="F533">
        <v>1056</v>
      </c>
      <c r="G533">
        <v>30999.86</v>
      </c>
      <c r="H533">
        <v>0</v>
      </c>
      <c r="I533">
        <v>0</v>
      </c>
      <c r="J533">
        <v>1056</v>
      </c>
      <c r="K533">
        <v>30999.86</v>
      </c>
    </row>
    <row r="534" spans="1:11" x14ac:dyDescent="0.25">
      <c r="A534" t="s">
        <v>827</v>
      </c>
      <c r="B534" t="s">
        <v>72</v>
      </c>
      <c r="C534" t="s">
        <v>279</v>
      </c>
      <c r="D534" t="s">
        <v>257</v>
      </c>
      <c r="E534" t="s">
        <v>206</v>
      </c>
      <c r="F534">
        <v>38</v>
      </c>
      <c r="G534">
        <v>1344</v>
      </c>
      <c r="H534">
        <v>0</v>
      </c>
      <c r="I534">
        <v>0</v>
      </c>
      <c r="J534">
        <v>38</v>
      </c>
      <c r="K534">
        <v>1344</v>
      </c>
    </row>
    <row r="535" spans="1:11" x14ac:dyDescent="0.25">
      <c r="A535" t="s">
        <v>828</v>
      </c>
      <c r="B535" t="s">
        <v>72</v>
      </c>
      <c r="C535" t="s">
        <v>279</v>
      </c>
      <c r="D535" t="s">
        <v>254</v>
      </c>
      <c r="E535" t="s">
        <v>207</v>
      </c>
      <c r="F535">
        <v>12</v>
      </c>
      <c r="G535">
        <v>368</v>
      </c>
      <c r="H535">
        <v>0</v>
      </c>
      <c r="I535">
        <v>0</v>
      </c>
      <c r="J535">
        <v>12</v>
      </c>
      <c r="K535">
        <v>368</v>
      </c>
    </row>
    <row r="536" spans="1:11" x14ac:dyDescent="0.25">
      <c r="A536" t="s">
        <v>829</v>
      </c>
      <c r="B536" t="s">
        <v>72</v>
      </c>
      <c r="C536" t="s">
        <v>279</v>
      </c>
      <c r="D536" t="s">
        <v>257</v>
      </c>
      <c r="E536" t="s">
        <v>271</v>
      </c>
      <c r="F536">
        <v>540</v>
      </c>
      <c r="G536">
        <v>14487.16</v>
      </c>
      <c r="H536">
        <v>0</v>
      </c>
      <c r="I536">
        <v>0</v>
      </c>
      <c r="J536">
        <v>540</v>
      </c>
      <c r="K536">
        <v>14487.16</v>
      </c>
    </row>
    <row r="537" spans="1:11" x14ac:dyDescent="0.25">
      <c r="A537" t="s">
        <v>830</v>
      </c>
      <c r="B537" t="s">
        <v>72</v>
      </c>
      <c r="C537" t="s">
        <v>279</v>
      </c>
      <c r="D537" t="s">
        <v>256</v>
      </c>
      <c r="E537" t="s">
        <v>208</v>
      </c>
      <c r="F537">
        <v>22</v>
      </c>
      <c r="G537">
        <v>524</v>
      </c>
      <c r="H537">
        <v>0</v>
      </c>
      <c r="I537">
        <v>0</v>
      </c>
      <c r="J537">
        <v>22</v>
      </c>
      <c r="K537">
        <v>524</v>
      </c>
    </row>
    <row r="538" spans="1:11" x14ac:dyDescent="0.25">
      <c r="A538" t="s">
        <v>831</v>
      </c>
      <c r="B538" t="s">
        <v>72</v>
      </c>
      <c r="C538" t="s">
        <v>279</v>
      </c>
      <c r="D538" t="s">
        <v>252</v>
      </c>
      <c r="E538" t="s">
        <v>209</v>
      </c>
      <c r="F538">
        <v>9</v>
      </c>
      <c r="G538">
        <v>181</v>
      </c>
      <c r="H538">
        <v>0</v>
      </c>
      <c r="I538">
        <v>0</v>
      </c>
      <c r="J538">
        <v>9</v>
      </c>
      <c r="K538">
        <v>181</v>
      </c>
    </row>
    <row r="539" spans="1:11" x14ac:dyDescent="0.25">
      <c r="A539" t="s">
        <v>832</v>
      </c>
      <c r="B539" t="s">
        <v>72</v>
      </c>
      <c r="C539" t="s">
        <v>279</v>
      </c>
      <c r="D539" t="s">
        <v>253</v>
      </c>
      <c r="E539" t="s">
        <v>210</v>
      </c>
      <c r="F539">
        <v>40</v>
      </c>
      <c r="G539">
        <v>1050.9000000000001</v>
      </c>
      <c r="H539">
        <v>0</v>
      </c>
      <c r="I539">
        <v>0</v>
      </c>
      <c r="J539">
        <v>40</v>
      </c>
      <c r="K539">
        <v>1050.9000000000001</v>
      </c>
    </row>
    <row r="540" spans="1:11" x14ac:dyDescent="0.25">
      <c r="A540" t="s">
        <v>833</v>
      </c>
      <c r="B540" t="s">
        <v>72</v>
      </c>
      <c r="C540" t="s">
        <v>279</v>
      </c>
      <c r="D540" t="s">
        <v>255</v>
      </c>
      <c r="E540" t="s">
        <v>211</v>
      </c>
      <c r="F540">
        <v>12</v>
      </c>
      <c r="G540">
        <v>619</v>
      </c>
      <c r="H540">
        <v>0</v>
      </c>
      <c r="I540">
        <v>0</v>
      </c>
      <c r="J540">
        <v>12</v>
      </c>
      <c r="K540">
        <v>619</v>
      </c>
    </row>
    <row r="541" spans="1:11" x14ac:dyDescent="0.25">
      <c r="A541" t="s">
        <v>834</v>
      </c>
      <c r="B541" t="s">
        <v>72</v>
      </c>
      <c r="C541" t="s">
        <v>279</v>
      </c>
      <c r="D541" t="s">
        <v>258</v>
      </c>
      <c r="E541" t="s">
        <v>212</v>
      </c>
      <c r="F541">
        <v>52</v>
      </c>
      <c r="G541">
        <v>1534</v>
      </c>
      <c r="H541">
        <v>0</v>
      </c>
      <c r="I541">
        <v>0</v>
      </c>
      <c r="J541">
        <v>52</v>
      </c>
      <c r="K541">
        <v>1534</v>
      </c>
    </row>
    <row r="542" spans="1:11" x14ac:dyDescent="0.25">
      <c r="A542" t="s">
        <v>835</v>
      </c>
      <c r="B542" t="s">
        <v>72</v>
      </c>
      <c r="C542" t="s">
        <v>279</v>
      </c>
      <c r="D542" t="s">
        <v>255</v>
      </c>
      <c r="E542" t="s">
        <v>213</v>
      </c>
      <c r="F542">
        <v>44</v>
      </c>
      <c r="G542">
        <v>1299</v>
      </c>
      <c r="H542">
        <v>0</v>
      </c>
      <c r="I542">
        <v>0</v>
      </c>
      <c r="J542">
        <v>44</v>
      </c>
      <c r="K542">
        <v>1299</v>
      </c>
    </row>
    <row r="543" spans="1:11" x14ac:dyDescent="0.25">
      <c r="A543" t="s">
        <v>836</v>
      </c>
      <c r="B543" t="s">
        <v>72</v>
      </c>
      <c r="C543" t="s">
        <v>279</v>
      </c>
      <c r="D543" t="s">
        <v>254</v>
      </c>
      <c r="E543" t="s">
        <v>214</v>
      </c>
      <c r="F543">
        <v>14</v>
      </c>
      <c r="G543">
        <v>450.46</v>
      </c>
      <c r="H543">
        <v>0</v>
      </c>
      <c r="I543">
        <v>0</v>
      </c>
      <c r="J543">
        <v>14</v>
      </c>
      <c r="K543">
        <v>450.46</v>
      </c>
    </row>
    <row r="544" spans="1:11" x14ac:dyDescent="0.25">
      <c r="A544" t="s">
        <v>837</v>
      </c>
      <c r="B544" t="s">
        <v>72</v>
      </c>
      <c r="C544" t="s">
        <v>279</v>
      </c>
      <c r="D544" t="s">
        <v>258</v>
      </c>
      <c r="E544" t="s">
        <v>215</v>
      </c>
      <c r="F544">
        <v>14</v>
      </c>
      <c r="G544">
        <v>721</v>
      </c>
      <c r="H544">
        <v>0</v>
      </c>
      <c r="I544">
        <v>0</v>
      </c>
      <c r="J544">
        <v>14</v>
      </c>
      <c r="K544">
        <v>721</v>
      </c>
    </row>
    <row r="545" spans="1:11" x14ac:dyDescent="0.25">
      <c r="A545" t="s">
        <v>838</v>
      </c>
      <c r="B545" t="s">
        <v>72</v>
      </c>
      <c r="C545" t="s">
        <v>279</v>
      </c>
      <c r="D545" t="s">
        <v>252</v>
      </c>
      <c r="E545" t="s">
        <v>216</v>
      </c>
      <c r="F545">
        <v>55</v>
      </c>
      <c r="G545">
        <v>1828.7</v>
      </c>
      <c r="H545">
        <v>0</v>
      </c>
      <c r="I545">
        <v>0</v>
      </c>
      <c r="J545">
        <v>55</v>
      </c>
      <c r="K545">
        <v>1828.7</v>
      </c>
    </row>
    <row r="546" spans="1:11" x14ac:dyDescent="0.25">
      <c r="A546" t="s">
        <v>839</v>
      </c>
      <c r="B546" t="s">
        <v>72</v>
      </c>
      <c r="C546" t="s">
        <v>279</v>
      </c>
      <c r="D546" t="s">
        <v>254</v>
      </c>
      <c r="E546" t="s">
        <v>217</v>
      </c>
      <c r="F546">
        <v>10</v>
      </c>
      <c r="G546">
        <v>595</v>
      </c>
      <c r="H546">
        <v>0</v>
      </c>
      <c r="I546">
        <v>0</v>
      </c>
      <c r="J546">
        <v>10</v>
      </c>
      <c r="K546">
        <v>595</v>
      </c>
    </row>
    <row r="547" spans="1:11" x14ac:dyDescent="0.25">
      <c r="A547" t="s">
        <v>840</v>
      </c>
      <c r="B547" t="s">
        <v>72</v>
      </c>
      <c r="C547" t="s">
        <v>279</v>
      </c>
      <c r="D547" t="s">
        <v>256</v>
      </c>
      <c r="E547" t="s">
        <v>218</v>
      </c>
      <c r="F547">
        <v>195</v>
      </c>
      <c r="G547">
        <v>4592.8</v>
      </c>
      <c r="H547">
        <v>0</v>
      </c>
      <c r="I547">
        <v>0</v>
      </c>
      <c r="J547">
        <v>195</v>
      </c>
      <c r="K547">
        <v>4592.8</v>
      </c>
    </row>
    <row r="548" spans="1:11" x14ac:dyDescent="0.25">
      <c r="A548" t="s">
        <v>841</v>
      </c>
      <c r="B548" t="s">
        <v>72</v>
      </c>
      <c r="C548" t="s">
        <v>279</v>
      </c>
      <c r="D548" t="s">
        <v>253</v>
      </c>
      <c r="E548" t="s">
        <v>219</v>
      </c>
      <c r="F548">
        <v>27</v>
      </c>
      <c r="G548">
        <v>674</v>
      </c>
      <c r="H548">
        <v>0</v>
      </c>
      <c r="I548">
        <v>0</v>
      </c>
      <c r="J548">
        <v>27</v>
      </c>
      <c r="K548">
        <v>674</v>
      </c>
    </row>
    <row r="549" spans="1:11" x14ac:dyDescent="0.25">
      <c r="A549" t="s">
        <v>842</v>
      </c>
      <c r="B549" t="s">
        <v>72</v>
      </c>
      <c r="C549" t="s">
        <v>279</v>
      </c>
      <c r="D549" t="s">
        <v>257</v>
      </c>
      <c r="E549" t="s">
        <v>220</v>
      </c>
      <c r="F549">
        <v>20</v>
      </c>
      <c r="G549">
        <v>618.9</v>
      </c>
      <c r="H549">
        <v>0</v>
      </c>
      <c r="I549">
        <v>0</v>
      </c>
      <c r="J549">
        <v>20</v>
      </c>
      <c r="K549">
        <v>618.9</v>
      </c>
    </row>
    <row r="550" spans="1:11" x14ac:dyDescent="0.25">
      <c r="A550" t="s">
        <v>843</v>
      </c>
      <c r="B550" t="s">
        <v>72</v>
      </c>
      <c r="C550" t="s">
        <v>279</v>
      </c>
      <c r="D550" t="s">
        <v>255</v>
      </c>
      <c r="E550" t="s">
        <v>221</v>
      </c>
      <c r="F550">
        <v>20</v>
      </c>
      <c r="G550">
        <v>881</v>
      </c>
      <c r="H550">
        <v>0</v>
      </c>
      <c r="I550">
        <v>0</v>
      </c>
      <c r="J550">
        <v>20</v>
      </c>
      <c r="K550">
        <v>881</v>
      </c>
    </row>
    <row r="551" spans="1:11" x14ac:dyDescent="0.25">
      <c r="A551" t="s">
        <v>844</v>
      </c>
      <c r="B551" t="s">
        <v>72</v>
      </c>
      <c r="C551" t="s">
        <v>279</v>
      </c>
      <c r="D551" t="s">
        <v>258</v>
      </c>
      <c r="E551" t="s">
        <v>222</v>
      </c>
      <c r="F551">
        <v>10</v>
      </c>
      <c r="G551">
        <v>412</v>
      </c>
      <c r="H551">
        <v>0</v>
      </c>
      <c r="I551">
        <v>0</v>
      </c>
      <c r="J551">
        <v>10</v>
      </c>
      <c r="K551">
        <v>412</v>
      </c>
    </row>
    <row r="552" spans="1:11" x14ac:dyDescent="0.25">
      <c r="A552" t="s">
        <v>845</v>
      </c>
      <c r="B552" t="s">
        <v>72</v>
      </c>
      <c r="C552" t="s">
        <v>279</v>
      </c>
      <c r="D552" t="s">
        <v>252</v>
      </c>
      <c r="E552" t="s">
        <v>223</v>
      </c>
      <c r="F552">
        <v>23</v>
      </c>
      <c r="G552">
        <v>672</v>
      </c>
      <c r="H552">
        <v>0</v>
      </c>
      <c r="I552">
        <v>0</v>
      </c>
      <c r="J552">
        <v>23</v>
      </c>
      <c r="K552">
        <v>672</v>
      </c>
    </row>
    <row r="553" spans="1:11" x14ac:dyDescent="0.25">
      <c r="A553" t="s">
        <v>846</v>
      </c>
      <c r="B553" t="s">
        <v>72</v>
      </c>
      <c r="C553" t="s">
        <v>279</v>
      </c>
      <c r="D553" t="s">
        <v>257</v>
      </c>
      <c r="E553" t="s">
        <v>224</v>
      </c>
      <c r="F553">
        <v>10</v>
      </c>
      <c r="G553">
        <v>159</v>
      </c>
      <c r="H553">
        <v>0</v>
      </c>
      <c r="I553">
        <v>0</v>
      </c>
      <c r="J553">
        <v>10</v>
      </c>
      <c r="K553">
        <v>159</v>
      </c>
    </row>
    <row r="554" spans="1:11" x14ac:dyDescent="0.25">
      <c r="A554" t="s">
        <v>847</v>
      </c>
      <c r="B554" t="s">
        <v>72</v>
      </c>
      <c r="C554" t="s">
        <v>279</v>
      </c>
      <c r="D554" t="s">
        <v>253</v>
      </c>
      <c r="E554" t="s">
        <v>225</v>
      </c>
      <c r="F554">
        <v>27</v>
      </c>
      <c r="G554">
        <v>968.9</v>
      </c>
      <c r="H554">
        <v>0</v>
      </c>
      <c r="I554">
        <v>0</v>
      </c>
      <c r="J554">
        <v>27</v>
      </c>
      <c r="K554">
        <v>968.9</v>
      </c>
    </row>
    <row r="555" spans="1:11" x14ac:dyDescent="0.25">
      <c r="A555" t="s">
        <v>848</v>
      </c>
      <c r="B555" t="s">
        <v>72</v>
      </c>
      <c r="C555" t="s">
        <v>279</v>
      </c>
      <c r="D555" t="s">
        <v>255</v>
      </c>
      <c r="E555" t="s">
        <v>226</v>
      </c>
      <c r="F555">
        <v>30</v>
      </c>
      <c r="G555">
        <v>1152.46</v>
      </c>
      <c r="H555">
        <v>0</v>
      </c>
      <c r="I555">
        <v>0</v>
      </c>
      <c r="J555">
        <v>30</v>
      </c>
      <c r="K555">
        <v>1152.46</v>
      </c>
    </row>
    <row r="556" spans="1:11" x14ac:dyDescent="0.25">
      <c r="A556" t="s">
        <v>849</v>
      </c>
      <c r="B556" t="s">
        <v>72</v>
      </c>
      <c r="C556" t="s">
        <v>279</v>
      </c>
      <c r="D556" t="s">
        <v>259</v>
      </c>
      <c r="E556" t="s">
        <v>227</v>
      </c>
      <c r="F556">
        <v>21</v>
      </c>
      <c r="G556">
        <v>543.9</v>
      </c>
      <c r="H556">
        <v>0</v>
      </c>
      <c r="I556">
        <v>0</v>
      </c>
      <c r="J556">
        <v>21</v>
      </c>
      <c r="K556">
        <v>543.9</v>
      </c>
    </row>
    <row r="557" spans="1:11" x14ac:dyDescent="0.25">
      <c r="A557" t="s">
        <v>850</v>
      </c>
      <c r="B557" t="s">
        <v>72</v>
      </c>
      <c r="C557" t="s">
        <v>279</v>
      </c>
      <c r="D557" t="s">
        <v>258</v>
      </c>
      <c r="E557" t="s">
        <v>228</v>
      </c>
      <c r="F557">
        <v>23</v>
      </c>
      <c r="G557">
        <v>620</v>
      </c>
      <c r="H557">
        <v>0</v>
      </c>
      <c r="I557">
        <v>0</v>
      </c>
      <c r="J557">
        <v>23</v>
      </c>
      <c r="K557">
        <v>620</v>
      </c>
    </row>
    <row r="558" spans="1:11" x14ac:dyDescent="0.25">
      <c r="A558" t="s">
        <v>851</v>
      </c>
      <c r="B558" t="s">
        <v>72</v>
      </c>
      <c r="C558" t="s">
        <v>279</v>
      </c>
      <c r="D558" t="s">
        <v>253</v>
      </c>
      <c r="E558" t="s">
        <v>229</v>
      </c>
      <c r="F558">
        <v>53</v>
      </c>
      <c r="G558">
        <v>1313.9</v>
      </c>
      <c r="H558">
        <v>0</v>
      </c>
      <c r="I558">
        <v>0</v>
      </c>
      <c r="J558">
        <v>53</v>
      </c>
      <c r="K558">
        <v>1313.9</v>
      </c>
    </row>
    <row r="559" spans="1:11" x14ac:dyDescent="0.25">
      <c r="A559" t="s">
        <v>852</v>
      </c>
      <c r="B559" t="s">
        <v>72</v>
      </c>
      <c r="C559" t="s">
        <v>279</v>
      </c>
      <c r="D559" t="s">
        <v>253</v>
      </c>
      <c r="E559" t="s">
        <v>230</v>
      </c>
      <c r="F559">
        <v>57</v>
      </c>
      <c r="G559">
        <v>2101.8000000000002</v>
      </c>
      <c r="H559">
        <v>0</v>
      </c>
      <c r="I559">
        <v>0</v>
      </c>
      <c r="J559">
        <v>57</v>
      </c>
      <c r="K559">
        <v>2101.8000000000002</v>
      </c>
    </row>
    <row r="560" spans="1:11" x14ac:dyDescent="0.25">
      <c r="A560" t="s">
        <v>853</v>
      </c>
      <c r="B560" t="s">
        <v>72</v>
      </c>
      <c r="C560" t="s">
        <v>279</v>
      </c>
      <c r="D560" t="s">
        <v>255</v>
      </c>
      <c r="E560" t="s">
        <v>231</v>
      </c>
      <c r="F560">
        <v>15</v>
      </c>
      <c r="G560">
        <v>479.9</v>
      </c>
      <c r="H560">
        <v>0</v>
      </c>
      <c r="I560">
        <v>0</v>
      </c>
      <c r="J560">
        <v>15</v>
      </c>
      <c r="K560">
        <v>479.9</v>
      </c>
    </row>
    <row r="561" spans="1:11" x14ac:dyDescent="0.25">
      <c r="A561" t="s">
        <v>854</v>
      </c>
      <c r="B561" t="s">
        <v>72</v>
      </c>
      <c r="C561" t="s">
        <v>279</v>
      </c>
      <c r="D561" t="s">
        <v>258</v>
      </c>
      <c r="E561" t="s">
        <v>232</v>
      </c>
      <c r="F561">
        <v>96</v>
      </c>
      <c r="G561">
        <v>2186.36</v>
      </c>
      <c r="H561">
        <v>0</v>
      </c>
      <c r="I561">
        <v>0</v>
      </c>
      <c r="J561">
        <v>96</v>
      </c>
      <c r="K561">
        <v>2186.36</v>
      </c>
    </row>
    <row r="562" spans="1:11" x14ac:dyDescent="0.25">
      <c r="A562" t="s">
        <v>855</v>
      </c>
      <c r="B562" t="s">
        <v>72</v>
      </c>
      <c r="C562" t="s">
        <v>279</v>
      </c>
      <c r="D562" t="s">
        <v>256</v>
      </c>
      <c r="E562" t="s">
        <v>233</v>
      </c>
      <c r="F562">
        <v>20</v>
      </c>
      <c r="G562">
        <v>712</v>
      </c>
      <c r="H562">
        <v>0</v>
      </c>
      <c r="I562">
        <v>0</v>
      </c>
      <c r="J562">
        <v>20</v>
      </c>
      <c r="K562">
        <v>712</v>
      </c>
    </row>
    <row r="563" spans="1:11" x14ac:dyDescent="0.25">
      <c r="A563" t="s">
        <v>856</v>
      </c>
      <c r="B563" t="s">
        <v>72</v>
      </c>
      <c r="C563" t="s">
        <v>279</v>
      </c>
      <c r="D563" t="s">
        <v>258</v>
      </c>
      <c r="E563" t="s">
        <v>272</v>
      </c>
      <c r="F563">
        <v>610</v>
      </c>
      <c r="G563">
        <v>18053.060000000001</v>
      </c>
      <c r="H563">
        <v>0</v>
      </c>
      <c r="I563">
        <v>0</v>
      </c>
      <c r="J563">
        <v>610</v>
      </c>
      <c r="K563">
        <v>18053.060000000001</v>
      </c>
    </row>
    <row r="564" spans="1:11" x14ac:dyDescent="0.25">
      <c r="A564" t="s">
        <v>857</v>
      </c>
      <c r="B564" t="s">
        <v>72</v>
      </c>
      <c r="C564" t="s">
        <v>279</v>
      </c>
      <c r="D564" t="s">
        <v>256</v>
      </c>
      <c r="E564" t="s">
        <v>234</v>
      </c>
      <c r="F564">
        <v>94</v>
      </c>
      <c r="G564">
        <v>3038</v>
      </c>
      <c r="H564">
        <v>0</v>
      </c>
      <c r="I564">
        <v>0</v>
      </c>
      <c r="J564">
        <v>94</v>
      </c>
      <c r="K564">
        <v>3038</v>
      </c>
    </row>
    <row r="565" spans="1:11" x14ac:dyDescent="0.25">
      <c r="A565" t="s">
        <v>858</v>
      </c>
      <c r="B565" t="s">
        <v>72</v>
      </c>
      <c r="C565" t="s">
        <v>279</v>
      </c>
      <c r="D565" t="s">
        <v>253</v>
      </c>
      <c r="E565" t="s">
        <v>235</v>
      </c>
      <c r="F565">
        <v>17</v>
      </c>
      <c r="G565">
        <v>469.46</v>
      </c>
      <c r="H565">
        <v>0</v>
      </c>
      <c r="I565">
        <v>0</v>
      </c>
      <c r="J565">
        <v>17</v>
      </c>
      <c r="K565">
        <v>469.46</v>
      </c>
    </row>
    <row r="566" spans="1:11" x14ac:dyDescent="0.25">
      <c r="A566" t="s">
        <v>859</v>
      </c>
      <c r="B566" t="s">
        <v>72</v>
      </c>
      <c r="C566" t="s">
        <v>279</v>
      </c>
      <c r="D566" t="s">
        <v>255</v>
      </c>
      <c r="E566" t="s">
        <v>236</v>
      </c>
      <c r="F566">
        <v>16</v>
      </c>
      <c r="G566">
        <v>630</v>
      </c>
      <c r="H566">
        <v>0</v>
      </c>
      <c r="I566">
        <v>0</v>
      </c>
      <c r="J566">
        <v>16</v>
      </c>
      <c r="K566">
        <v>630</v>
      </c>
    </row>
    <row r="567" spans="1:11" x14ac:dyDescent="0.25">
      <c r="A567" t="s">
        <v>860</v>
      </c>
      <c r="B567" t="s">
        <v>72</v>
      </c>
      <c r="C567" t="s">
        <v>279</v>
      </c>
      <c r="D567" t="s">
        <v>257</v>
      </c>
      <c r="E567" t="s">
        <v>237</v>
      </c>
      <c r="F567">
        <v>63</v>
      </c>
      <c r="G567">
        <v>1808</v>
      </c>
      <c r="H567">
        <v>0</v>
      </c>
      <c r="I567">
        <v>0</v>
      </c>
      <c r="J567">
        <v>63</v>
      </c>
      <c r="K567">
        <v>1808</v>
      </c>
    </row>
    <row r="568" spans="1:11" x14ac:dyDescent="0.25">
      <c r="A568" t="s">
        <v>861</v>
      </c>
      <c r="B568" t="s">
        <v>72</v>
      </c>
      <c r="C568" t="s">
        <v>279</v>
      </c>
      <c r="D568" t="s">
        <v>256</v>
      </c>
      <c r="E568" t="s">
        <v>238</v>
      </c>
      <c r="F568">
        <v>21</v>
      </c>
      <c r="G568">
        <v>808</v>
      </c>
      <c r="H568">
        <v>0</v>
      </c>
      <c r="I568">
        <v>0</v>
      </c>
      <c r="J568">
        <v>21</v>
      </c>
      <c r="K568">
        <v>808</v>
      </c>
    </row>
    <row r="569" spans="1:11" x14ac:dyDescent="0.25">
      <c r="A569" t="s">
        <v>862</v>
      </c>
      <c r="B569" t="s">
        <v>72</v>
      </c>
      <c r="C569" t="s">
        <v>279</v>
      </c>
      <c r="D569" t="s">
        <v>255</v>
      </c>
      <c r="E569" t="s">
        <v>239</v>
      </c>
      <c r="F569">
        <v>16</v>
      </c>
      <c r="G569">
        <v>702</v>
      </c>
      <c r="H569">
        <v>0</v>
      </c>
      <c r="I569">
        <v>0</v>
      </c>
      <c r="J569">
        <v>16</v>
      </c>
      <c r="K569">
        <v>702</v>
      </c>
    </row>
    <row r="570" spans="1:11" x14ac:dyDescent="0.25">
      <c r="A570" t="s">
        <v>863</v>
      </c>
      <c r="B570" t="s">
        <v>72</v>
      </c>
      <c r="C570" t="s">
        <v>279</v>
      </c>
      <c r="D570" t="s">
        <v>256</v>
      </c>
      <c r="E570" t="s">
        <v>240</v>
      </c>
      <c r="F570">
        <v>20</v>
      </c>
      <c r="G570">
        <v>631</v>
      </c>
      <c r="H570">
        <v>0</v>
      </c>
      <c r="I570">
        <v>0</v>
      </c>
      <c r="J570">
        <v>20</v>
      </c>
      <c r="K570">
        <v>631</v>
      </c>
    </row>
    <row r="571" spans="1:11" x14ac:dyDescent="0.25">
      <c r="A571" t="s">
        <v>864</v>
      </c>
      <c r="B571" t="s">
        <v>72</v>
      </c>
      <c r="C571" t="s">
        <v>279</v>
      </c>
      <c r="D571" t="s">
        <v>258</v>
      </c>
      <c r="E571" t="s">
        <v>241</v>
      </c>
      <c r="F571">
        <v>22</v>
      </c>
      <c r="G571">
        <v>793</v>
      </c>
      <c r="H571">
        <v>0</v>
      </c>
      <c r="I571">
        <v>0</v>
      </c>
      <c r="J571">
        <v>22</v>
      </c>
      <c r="K571">
        <v>793</v>
      </c>
    </row>
    <row r="572" spans="1:11" x14ac:dyDescent="0.25">
      <c r="A572" t="s">
        <v>865</v>
      </c>
      <c r="B572" t="s">
        <v>72</v>
      </c>
      <c r="C572" t="s">
        <v>279</v>
      </c>
      <c r="D572" t="s">
        <v>258</v>
      </c>
      <c r="E572" t="s">
        <v>242</v>
      </c>
      <c r="F572">
        <v>57</v>
      </c>
      <c r="G572">
        <v>1264</v>
      </c>
      <c r="H572">
        <v>0</v>
      </c>
      <c r="I572">
        <v>0</v>
      </c>
      <c r="J572">
        <v>57</v>
      </c>
      <c r="K572">
        <v>1264</v>
      </c>
    </row>
    <row r="573" spans="1:11" x14ac:dyDescent="0.25">
      <c r="A573" t="s">
        <v>866</v>
      </c>
      <c r="B573" t="s">
        <v>72</v>
      </c>
      <c r="C573" t="s">
        <v>279</v>
      </c>
      <c r="D573" t="s">
        <v>259</v>
      </c>
      <c r="E573" t="s">
        <v>243</v>
      </c>
      <c r="F573">
        <v>28</v>
      </c>
      <c r="G573">
        <v>856.8</v>
      </c>
      <c r="H573">
        <v>0</v>
      </c>
      <c r="I573">
        <v>0</v>
      </c>
      <c r="J573">
        <v>28</v>
      </c>
      <c r="K573">
        <v>856.8</v>
      </c>
    </row>
    <row r="574" spans="1:11" x14ac:dyDescent="0.25">
      <c r="A574" t="s">
        <v>867</v>
      </c>
      <c r="B574" t="s">
        <v>72</v>
      </c>
      <c r="C574" t="s">
        <v>279</v>
      </c>
      <c r="D574" t="s">
        <v>259</v>
      </c>
      <c r="E574" t="s">
        <v>273</v>
      </c>
      <c r="F574">
        <v>391</v>
      </c>
      <c r="G574">
        <v>12241.8</v>
      </c>
      <c r="H574">
        <v>0</v>
      </c>
      <c r="I574">
        <v>0</v>
      </c>
      <c r="J574">
        <v>391</v>
      </c>
      <c r="K574">
        <v>12241.8</v>
      </c>
    </row>
    <row r="575" spans="1:11" x14ac:dyDescent="0.25">
      <c r="A575" t="s">
        <v>868</v>
      </c>
      <c r="B575" t="s">
        <v>72</v>
      </c>
      <c r="C575" t="s">
        <v>281</v>
      </c>
      <c r="D575" t="s">
        <v>92</v>
      </c>
      <c r="E575" t="s">
        <v>264</v>
      </c>
      <c r="F575">
        <v>57</v>
      </c>
      <c r="G575">
        <v>1813.8</v>
      </c>
      <c r="H575">
        <v>0</v>
      </c>
      <c r="I575">
        <v>0</v>
      </c>
      <c r="J575">
        <v>57</v>
      </c>
      <c r="K575">
        <v>1813.8</v>
      </c>
    </row>
    <row r="576" spans="1:11" x14ac:dyDescent="0.25">
      <c r="A576" t="s">
        <v>869</v>
      </c>
      <c r="B576" t="s">
        <v>72</v>
      </c>
      <c r="C576" t="s">
        <v>281</v>
      </c>
      <c r="D576" t="s">
        <v>258</v>
      </c>
      <c r="E576" t="s">
        <v>99</v>
      </c>
      <c r="F576">
        <v>2</v>
      </c>
      <c r="G576">
        <v>52</v>
      </c>
      <c r="H576">
        <v>0</v>
      </c>
      <c r="I576">
        <v>0</v>
      </c>
      <c r="J576">
        <v>2</v>
      </c>
      <c r="K576">
        <v>52</v>
      </c>
    </row>
    <row r="577" spans="1:11" x14ac:dyDescent="0.25">
      <c r="A577" t="s">
        <v>870</v>
      </c>
      <c r="B577" t="s">
        <v>72</v>
      </c>
      <c r="C577" t="s">
        <v>281</v>
      </c>
      <c r="D577" t="s">
        <v>257</v>
      </c>
      <c r="E577" t="s">
        <v>103</v>
      </c>
      <c r="F577">
        <v>1</v>
      </c>
      <c r="G577">
        <v>20</v>
      </c>
      <c r="H577">
        <v>0</v>
      </c>
      <c r="I577">
        <v>0</v>
      </c>
      <c r="J577">
        <v>1</v>
      </c>
      <c r="K577">
        <v>20</v>
      </c>
    </row>
    <row r="578" spans="1:11" x14ac:dyDescent="0.25">
      <c r="A578" t="s">
        <v>871</v>
      </c>
      <c r="B578" t="s">
        <v>72</v>
      </c>
      <c r="C578" t="s">
        <v>281</v>
      </c>
      <c r="D578" t="s">
        <v>256</v>
      </c>
      <c r="E578" t="s">
        <v>104</v>
      </c>
      <c r="F578">
        <v>1</v>
      </c>
      <c r="G578">
        <v>16</v>
      </c>
      <c r="H578">
        <v>0</v>
      </c>
      <c r="I578">
        <v>0</v>
      </c>
      <c r="J578">
        <v>1</v>
      </c>
      <c r="K578">
        <v>16</v>
      </c>
    </row>
    <row r="579" spans="1:11" x14ac:dyDescent="0.25">
      <c r="A579" t="s">
        <v>872</v>
      </c>
      <c r="B579" t="s">
        <v>72</v>
      </c>
      <c r="C579" t="s">
        <v>281</v>
      </c>
      <c r="D579" t="s">
        <v>259</v>
      </c>
      <c r="E579" t="s">
        <v>105</v>
      </c>
      <c r="F579">
        <v>1</v>
      </c>
      <c r="G579">
        <v>41</v>
      </c>
      <c r="H579">
        <v>0</v>
      </c>
      <c r="I579">
        <v>0</v>
      </c>
      <c r="J579">
        <v>1</v>
      </c>
      <c r="K579">
        <v>41</v>
      </c>
    </row>
    <row r="580" spans="1:11" x14ac:dyDescent="0.25">
      <c r="A580" t="s">
        <v>873</v>
      </c>
      <c r="B580" t="s">
        <v>72</v>
      </c>
      <c r="C580" t="s">
        <v>281</v>
      </c>
      <c r="D580" t="s">
        <v>257</v>
      </c>
      <c r="E580" t="s">
        <v>108</v>
      </c>
      <c r="F580">
        <v>1</v>
      </c>
      <c r="G580">
        <v>26</v>
      </c>
      <c r="H580">
        <v>0</v>
      </c>
      <c r="I580">
        <v>0</v>
      </c>
      <c r="J580">
        <v>1</v>
      </c>
      <c r="K580">
        <v>26</v>
      </c>
    </row>
    <row r="581" spans="1:11" x14ac:dyDescent="0.25">
      <c r="A581" t="s">
        <v>874</v>
      </c>
      <c r="B581" t="s">
        <v>72</v>
      </c>
      <c r="C581" t="s">
        <v>281</v>
      </c>
      <c r="D581" t="s">
        <v>253</v>
      </c>
      <c r="E581" t="s">
        <v>109</v>
      </c>
      <c r="F581">
        <v>3</v>
      </c>
      <c r="G581">
        <v>112</v>
      </c>
      <c r="H581">
        <v>0</v>
      </c>
      <c r="I581">
        <v>0</v>
      </c>
      <c r="J581">
        <v>3</v>
      </c>
      <c r="K581">
        <v>112</v>
      </c>
    </row>
    <row r="582" spans="1:11" x14ac:dyDescent="0.25">
      <c r="A582" t="s">
        <v>15009</v>
      </c>
      <c r="B582" t="s">
        <v>72</v>
      </c>
      <c r="C582" t="s">
        <v>281</v>
      </c>
      <c r="D582" t="s">
        <v>256</v>
      </c>
      <c r="E582" t="s">
        <v>110</v>
      </c>
      <c r="F582">
        <v>1</v>
      </c>
      <c r="G582">
        <v>10</v>
      </c>
      <c r="H582">
        <v>0</v>
      </c>
      <c r="I582">
        <v>0</v>
      </c>
      <c r="J582">
        <v>1</v>
      </c>
      <c r="K582">
        <v>10</v>
      </c>
    </row>
    <row r="583" spans="1:11" x14ac:dyDescent="0.25">
      <c r="A583" t="s">
        <v>875</v>
      </c>
      <c r="B583" t="s">
        <v>72</v>
      </c>
      <c r="C583" t="s">
        <v>281</v>
      </c>
      <c r="D583" t="s">
        <v>251</v>
      </c>
      <c r="E583" t="s">
        <v>125</v>
      </c>
      <c r="F583">
        <v>2</v>
      </c>
      <c r="G583">
        <v>54</v>
      </c>
      <c r="H583">
        <v>0</v>
      </c>
      <c r="I583">
        <v>0</v>
      </c>
      <c r="J583">
        <v>2</v>
      </c>
      <c r="K583">
        <v>54</v>
      </c>
    </row>
    <row r="584" spans="1:11" x14ac:dyDescent="0.25">
      <c r="A584" t="s">
        <v>876</v>
      </c>
      <c r="B584" t="s">
        <v>72</v>
      </c>
      <c r="C584" t="s">
        <v>281</v>
      </c>
      <c r="D584" t="s">
        <v>253</v>
      </c>
      <c r="E584" t="s">
        <v>131</v>
      </c>
      <c r="F584">
        <v>2</v>
      </c>
      <c r="G584">
        <v>61.9</v>
      </c>
      <c r="H584">
        <v>0</v>
      </c>
      <c r="I584">
        <v>0</v>
      </c>
      <c r="J584">
        <v>2</v>
      </c>
      <c r="K584">
        <v>61.9</v>
      </c>
    </row>
    <row r="585" spans="1:11" x14ac:dyDescent="0.25">
      <c r="A585" t="s">
        <v>877</v>
      </c>
      <c r="B585" t="s">
        <v>72</v>
      </c>
      <c r="C585" t="s">
        <v>281</v>
      </c>
      <c r="D585" t="s">
        <v>251</v>
      </c>
      <c r="E585" t="s">
        <v>265</v>
      </c>
      <c r="F585">
        <v>3</v>
      </c>
      <c r="G585">
        <v>57</v>
      </c>
      <c r="H585">
        <v>0</v>
      </c>
      <c r="I585">
        <v>0</v>
      </c>
      <c r="J585">
        <v>3</v>
      </c>
      <c r="K585">
        <v>57</v>
      </c>
    </row>
    <row r="586" spans="1:11" x14ac:dyDescent="0.25">
      <c r="A586" t="s">
        <v>878</v>
      </c>
      <c r="B586" t="s">
        <v>72</v>
      </c>
      <c r="C586" t="s">
        <v>281</v>
      </c>
      <c r="D586" t="s">
        <v>252</v>
      </c>
      <c r="E586" t="s">
        <v>266</v>
      </c>
      <c r="F586">
        <v>6</v>
      </c>
      <c r="G586">
        <v>138</v>
      </c>
      <c r="H586">
        <v>0</v>
      </c>
      <c r="I586">
        <v>0</v>
      </c>
      <c r="J586">
        <v>6</v>
      </c>
      <c r="K586">
        <v>138</v>
      </c>
    </row>
    <row r="587" spans="1:11" x14ac:dyDescent="0.25">
      <c r="A587" t="s">
        <v>879</v>
      </c>
      <c r="B587" t="s">
        <v>72</v>
      </c>
      <c r="C587" t="s">
        <v>281</v>
      </c>
      <c r="D587" t="s">
        <v>259</v>
      </c>
      <c r="E587" t="s">
        <v>132</v>
      </c>
      <c r="F587">
        <v>1</v>
      </c>
      <c r="G587">
        <v>44</v>
      </c>
      <c r="H587">
        <v>0</v>
      </c>
      <c r="I587">
        <v>0</v>
      </c>
      <c r="J587">
        <v>1</v>
      </c>
      <c r="K587">
        <v>44</v>
      </c>
    </row>
    <row r="588" spans="1:11" x14ac:dyDescent="0.25">
      <c r="A588" t="s">
        <v>880</v>
      </c>
      <c r="B588" t="s">
        <v>72</v>
      </c>
      <c r="C588" t="s">
        <v>281</v>
      </c>
      <c r="D588" t="s">
        <v>252</v>
      </c>
      <c r="E588" t="s">
        <v>135</v>
      </c>
      <c r="F588">
        <v>2</v>
      </c>
      <c r="G588">
        <v>73</v>
      </c>
      <c r="H588">
        <v>0</v>
      </c>
      <c r="I588">
        <v>0</v>
      </c>
      <c r="J588">
        <v>2</v>
      </c>
      <c r="K588">
        <v>73</v>
      </c>
    </row>
    <row r="589" spans="1:11" x14ac:dyDescent="0.25">
      <c r="A589" t="s">
        <v>881</v>
      </c>
      <c r="B589" t="s">
        <v>72</v>
      </c>
      <c r="C589" t="s">
        <v>281</v>
      </c>
      <c r="D589" t="s">
        <v>254</v>
      </c>
      <c r="E589" t="s">
        <v>136</v>
      </c>
      <c r="F589">
        <v>1</v>
      </c>
      <c r="G589">
        <v>3</v>
      </c>
      <c r="H589">
        <v>0</v>
      </c>
      <c r="I589">
        <v>0</v>
      </c>
      <c r="J589">
        <v>1</v>
      </c>
      <c r="K589">
        <v>3</v>
      </c>
    </row>
    <row r="590" spans="1:11" x14ac:dyDescent="0.25">
      <c r="A590" t="s">
        <v>882</v>
      </c>
      <c r="B590" t="s">
        <v>72</v>
      </c>
      <c r="C590" t="s">
        <v>281</v>
      </c>
      <c r="D590" t="s">
        <v>257</v>
      </c>
      <c r="E590" t="s">
        <v>137</v>
      </c>
      <c r="F590">
        <v>1</v>
      </c>
      <c r="G590">
        <v>24</v>
      </c>
      <c r="H590">
        <v>0</v>
      </c>
      <c r="I590">
        <v>0</v>
      </c>
      <c r="J590">
        <v>1</v>
      </c>
      <c r="K590">
        <v>24</v>
      </c>
    </row>
    <row r="591" spans="1:11" x14ac:dyDescent="0.25">
      <c r="A591" t="s">
        <v>883</v>
      </c>
      <c r="B591" t="s">
        <v>72</v>
      </c>
      <c r="C591" t="s">
        <v>281</v>
      </c>
      <c r="D591" t="s">
        <v>256</v>
      </c>
      <c r="E591" t="s">
        <v>142</v>
      </c>
      <c r="F591">
        <v>2</v>
      </c>
      <c r="G591">
        <v>39</v>
      </c>
      <c r="H591">
        <v>0</v>
      </c>
      <c r="I591">
        <v>0</v>
      </c>
      <c r="J591">
        <v>2</v>
      </c>
      <c r="K591">
        <v>39</v>
      </c>
    </row>
    <row r="592" spans="1:11" x14ac:dyDescent="0.25">
      <c r="A592" t="s">
        <v>884</v>
      </c>
      <c r="B592" t="s">
        <v>72</v>
      </c>
      <c r="C592" t="s">
        <v>281</v>
      </c>
      <c r="D592" t="s">
        <v>254</v>
      </c>
      <c r="E592" t="s">
        <v>145</v>
      </c>
      <c r="F592">
        <v>1</v>
      </c>
      <c r="G592">
        <v>84</v>
      </c>
      <c r="H592">
        <v>0</v>
      </c>
      <c r="I592">
        <v>0</v>
      </c>
      <c r="J592">
        <v>1</v>
      </c>
      <c r="K592">
        <v>84</v>
      </c>
    </row>
    <row r="593" spans="1:11" x14ac:dyDescent="0.25">
      <c r="A593" t="s">
        <v>885</v>
      </c>
      <c r="B593" t="s">
        <v>72</v>
      </c>
      <c r="C593" t="s">
        <v>281</v>
      </c>
      <c r="D593" t="s">
        <v>256</v>
      </c>
      <c r="E593" t="s">
        <v>151</v>
      </c>
      <c r="F593">
        <v>1</v>
      </c>
      <c r="G593">
        <v>28</v>
      </c>
      <c r="H593">
        <v>0</v>
      </c>
      <c r="I593">
        <v>0</v>
      </c>
      <c r="J593">
        <v>1</v>
      </c>
      <c r="K593">
        <v>28</v>
      </c>
    </row>
    <row r="594" spans="1:11" x14ac:dyDescent="0.25">
      <c r="A594" t="s">
        <v>886</v>
      </c>
      <c r="B594" t="s">
        <v>72</v>
      </c>
      <c r="C594" t="s">
        <v>281</v>
      </c>
      <c r="D594" t="s">
        <v>256</v>
      </c>
      <c r="E594" t="s">
        <v>155</v>
      </c>
      <c r="F594">
        <v>1</v>
      </c>
      <c r="G594">
        <v>44</v>
      </c>
      <c r="H594">
        <v>0</v>
      </c>
      <c r="I594">
        <v>0</v>
      </c>
      <c r="J594">
        <v>1</v>
      </c>
      <c r="K594">
        <v>44</v>
      </c>
    </row>
    <row r="595" spans="1:11" x14ac:dyDescent="0.25">
      <c r="A595" t="s">
        <v>887</v>
      </c>
      <c r="B595" t="s">
        <v>72</v>
      </c>
      <c r="C595" t="s">
        <v>281</v>
      </c>
      <c r="D595" t="s">
        <v>259</v>
      </c>
      <c r="E595" t="s">
        <v>162</v>
      </c>
      <c r="F595">
        <v>2</v>
      </c>
      <c r="G595">
        <v>59</v>
      </c>
      <c r="H595">
        <v>0</v>
      </c>
      <c r="I595">
        <v>0</v>
      </c>
      <c r="J595">
        <v>2</v>
      </c>
      <c r="K595">
        <v>59</v>
      </c>
    </row>
    <row r="596" spans="1:11" x14ac:dyDescent="0.25">
      <c r="A596" t="s">
        <v>888</v>
      </c>
      <c r="B596" t="s">
        <v>72</v>
      </c>
      <c r="C596" t="s">
        <v>281</v>
      </c>
      <c r="D596" t="s">
        <v>253</v>
      </c>
      <c r="E596" t="s">
        <v>165</v>
      </c>
      <c r="F596">
        <v>1</v>
      </c>
      <c r="G596">
        <v>41</v>
      </c>
      <c r="H596">
        <v>0</v>
      </c>
      <c r="I596">
        <v>0</v>
      </c>
      <c r="J596">
        <v>1</v>
      </c>
      <c r="K596">
        <v>41</v>
      </c>
    </row>
    <row r="597" spans="1:11" x14ac:dyDescent="0.25">
      <c r="A597" t="s">
        <v>889</v>
      </c>
      <c r="B597" t="s">
        <v>72</v>
      </c>
      <c r="C597" t="s">
        <v>281</v>
      </c>
      <c r="D597" t="s">
        <v>253</v>
      </c>
      <c r="E597" t="s">
        <v>267</v>
      </c>
      <c r="F597">
        <v>10</v>
      </c>
      <c r="G597">
        <v>332.9</v>
      </c>
      <c r="H597">
        <v>0</v>
      </c>
      <c r="I597">
        <v>0</v>
      </c>
      <c r="J597">
        <v>10</v>
      </c>
      <c r="K597">
        <v>332.9</v>
      </c>
    </row>
    <row r="598" spans="1:11" x14ac:dyDescent="0.25">
      <c r="A598" t="s">
        <v>890</v>
      </c>
      <c r="B598" t="s">
        <v>72</v>
      </c>
      <c r="C598" t="s">
        <v>281</v>
      </c>
      <c r="D598" t="s">
        <v>256</v>
      </c>
      <c r="E598" t="s">
        <v>173</v>
      </c>
      <c r="F598">
        <v>1</v>
      </c>
      <c r="G598">
        <v>45.9</v>
      </c>
      <c r="H598">
        <v>0</v>
      </c>
      <c r="I598">
        <v>0</v>
      </c>
      <c r="J598">
        <v>1</v>
      </c>
      <c r="K598">
        <v>45.9</v>
      </c>
    </row>
    <row r="599" spans="1:11" x14ac:dyDescent="0.25">
      <c r="A599" t="s">
        <v>891</v>
      </c>
      <c r="B599" t="s">
        <v>72</v>
      </c>
      <c r="C599" t="s">
        <v>281</v>
      </c>
      <c r="D599" t="s">
        <v>254</v>
      </c>
      <c r="E599" t="s">
        <v>174</v>
      </c>
      <c r="F599">
        <v>2</v>
      </c>
      <c r="G599">
        <v>66</v>
      </c>
      <c r="H599">
        <v>0</v>
      </c>
      <c r="I599">
        <v>0</v>
      </c>
      <c r="J599">
        <v>2</v>
      </c>
      <c r="K599">
        <v>66</v>
      </c>
    </row>
    <row r="600" spans="1:11" x14ac:dyDescent="0.25">
      <c r="A600" t="s">
        <v>892</v>
      </c>
      <c r="B600" t="s">
        <v>72</v>
      </c>
      <c r="C600" t="s">
        <v>281</v>
      </c>
      <c r="D600" t="s">
        <v>252</v>
      </c>
      <c r="E600" t="s">
        <v>176</v>
      </c>
      <c r="F600">
        <v>1</v>
      </c>
      <c r="G600">
        <v>3</v>
      </c>
      <c r="H600">
        <v>0</v>
      </c>
      <c r="I600">
        <v>0</v>
      </c>
      <c r="J600">
        <v>1</v>
      </c>
      <c r="K600">
        <v>3</v>
      </c>
    </row>
    <row r="601" spans="1:11" x14ac:dyDescent="0.25">
      <c r="A601" t="s">
        <v>893</v>
      </c>
      <c r="B601" t="s">
        <v>72</v>
      </c>
      <c r="C601" t="s">
        <v>281</v>
      </c>
      <c r="D601" t="s">
        <v>254</v>
      </c>
      <c r="E601" t="s">
        <v>268</v>
      </c>
      <c r="F601">
        <v>6</v>
      </c>
      <c r="G601">
        <v>201</v>
      </c>
      <c r="H601">
        <v>0</v>
      </c>
      <c r="I601">
        <v>0</v>
      </c>
      <c r="J601">
        <v>6</v>
      </c>
      <c r="K601">
        <v>201</v>
      </c>
    </row>
    <row r="602" spans="1:11" x14ac:dyDescent="0.25">
      <c r="A602" t="s">
        <v>894</v>
      </c>
      <c r="B602" t="s">
        <v>72</v>
      </c>
      <c r="C602" t="s">
        <v>281</v>
      </c>
      <c r="D602" t="s">
        <v>255</v>
      </c>
      <c r="E602" t="s">
        <v>269</v>
      </c>
      <c r="F602">
        <v>3</v>
      </c>
      <c r="G602">
        <v>159</v>
      </c>
      <c r="H602">
        <v>0</v>
      </c>
      <c r="I602">
        <v>0</v>
      </c>
      <c r="J602">
        <v>3</v>
      </c>
      <c r="K602">
        <v>159</v>
      </c>
    </row>
    <row r="603" spans="1:11" x14ac:dyDescent="0.25">
      <c r="A603" t="s">
        <v>895</v>
      </c>
      <c r="B603" t="s">
        <v>72</v>
      </c>
      <c r="C603" t="s">
        <v>281</v>
      </c>
      <c r="D603" t="s">
        <v>259</v>
      </c>
      <c r="E603" t="s">
        <v>181</v>
      </c>
      <c r="F603">
        <v>1</v>
      </c>
      <c r="G603">
        <v>24</v>
      </c>
      <c r="H603">
        <v>0</v>
      </c>
      <c r="I603">
        <v>0</v>
      </c>
      <c r="J603">
        <v>1</v>
      </c>
      <c r="K603">
        <v>24</v>
      </c>
    </row>
    <row r="604" spans="1:11" x14ac:dyDescent="0.25">
      <c r="A604" t="s">
        <v>14991</v>
      </c>
      <c r="B604" t="s">
        <v>72</v>
      </c>
      <c r="C604" t="s">
        <v>281</v>
      </c>
      <c r="D604" t="s">
        <v>251</v>
      </c>
      <c r="E604" t="s">
        <v>182</v>
      </c>
      <c r="F604">
        <v>1</v>
      </c>
      <c r="G604">
        <v>3</v>
      </c>
      <c r="H604">
        <v>0</v>
      </c>
      <c r="I604">
        <v>0</v>
      </c>
      <c r="J604">
        <v>1</v>
      </c>
      <c r="K604">
        <v>3</v>
      </c>
    </row>
    <row r="605" spans="1:11" x14ac:dyDescent="0.25">
      <c r="A605" t="s">
        <v>896</v>
      </c>
      <c r="B605" t="s">
        <v>72</v>
      </c>
      <c r="C605" t="s">
        <v>281</v>
      </c>
      <c r="D605" t="s">
        <v>254</v>
      </c>
      <c r="E605" t="s">
        <v>183</v>
      </c>
      <c r="F605">
        <v>1</v>
      </c>
      <c r="G605">
        <v>22</v>
      </c>
      <c r="H605">
        <v>0</v>
      </c>
      <c r="I605">
        <v>0</v>
      </c>
      <c r="J605">
        <v>1</v>
      </c>
      <c r="K605">
        <v>22</v>
      </c>
    </row>
    <row r="606" spans="1:11" x14ac:dyDescent="0.25">
      <c r="A606" t="s">
        <v>897</v>
      </c>
      <c r="B606" t="s">
        <v>72</v>
      </c>
      <c r="C606" t="s">
        <v>281</v>
      </c>
      <c r="D606" t="s">
        <v>255</v>
      </c>
      <c r="E606" t="s">
        <v>186</v>
      </c>
      <c r="F606">
        <v>1</v>
      </c>
      <c r="G606">
        <v>24</v>
      </c>
      <c r="H606">
        <v>0</v>
      </c>
      <c r="I606">
        <v>0</v>
      </c>
      <c r="J606">
        <v>1</v>
      </c>
      <c r="K606">
        <v>24</v>
      </c>
    </row>
    <row r="607" spans="1:11" x14ac:dyDescent="0.25">
      <c r="A607" t="s">
        <v>898</v>
      </c>
      <c r="B607" t="s">
        <v>72</v>
      </c>
      <c r="C607" t="s">
        <v>281</v>
      </c>
      <c r="D607" t="s">
        <v>256</v>
      </c>
      <c r="E607" t="s">
        <v>187</v>
      </c>
      <c r="F607">
        <v>1</v>
      </c>
      <c r="G607">
        <v>80</v>
      </c>
      <c r="H607">
        <v>0</v>
      </c>
      <c r="I607">
        <v>0</v>
      </c>
      <c r="J607">
        <v>1</v>
      </c>
      <c r="K607">
        <v>80</v>
      </c>
    </row>
    <row r="608" spans="1:11" x14ac:dyDescent="0.25">
      <c r="A608" t="s">
        <v>899</v>
      </c>
      <c r="B608" t="s">
        <v>72</v>
      </c>
      <c r="C608" t="s">
        <v>281</v>
      </c>
      <c r="D608" t="s">
        <v>255</v>
      </c>
      <c r="E608" t="s">
        <v>198</v>
      </c>
      <c r="F608">
        <v>1</v>
      </c>
      <c r="G608">
        <v>45</v>
      </c>
      <c r="H608">
        <v>0</v>
      </c>
      <c r="I608">
        <v>0</v>
      </c>
      <c r="J608">
        <v>1</v>
      </c>
      <c r="K608">
        <v>45</v>
      </c>
    </row>
    <row r="609" spans="1:11" x14ac:dyDescent="0.25">
      <c r="A609" t="s">
        <v>900</v>
      </c>
      <c r="B609" t="s">
        <v>72</v>
      </c>
      <c r="C609" t="s">
        <v>281</v>
      </c>
      <c r="D609" t="s">
        <v>257</v>
      </c>
      <c r="E609" t="s">
        <v>205</v>
      </c>
      <c r="F609">
        <v>1</v>
      </c>
      <c r="G609">
        <v>50</v>
      </c>
      <c r="H609">
        <v>0</v>
      </c>
      <c r="I609">
        <v>0</v>
      </c>
      <c r="J609">
        <v>1</v>
      </c>
      <c r="K609">
        <v>50</v>
      </c>
    </row>
    <row r="610" spans="1:11" x14ac:dyDescent="0.25">
      <c r="A610" t="s">
        <v>901</v>
      </c>
      <c r="B610" t="s">
        <v>72</v>
      </c>
      <c r="C610" t="s">
        <v>281</v>
      </c>
      <c r="D610" t="s">
        <v>256</v>
      </c>
      <c r="E610" t="s">
        <v>270</v>
      </c>
      <c r="F610">
        <v>15</v>
      </c>
      <c r="G610">
        <v>443.9</v>
      </c>
      <c r="H610">
        <v>0</v>
      </c>
      <c r="I610">
        <v>0</v>
      </c>
      <c r="J610">
        <v>15</v>
      </c>
      <c r="K610">
        <v>443.9</v>
      </c>
    </row>
    <row r="611" spans="1:11" x14ac:dyDescent="0.25">
      <c r="A611" t="s">
        <v>902</v>
      </c>
      <c r="B611" t="s">
        <v>72</v>
      </c>
      <c r="C611" t="s">
        <v>281</v>
      </c>
      <c r="D611" t="s">
        <v>257</v>
      </c>
      <c r="E611" t="s">
        <v>206</v>
      </c>
      <c r="F611">
        <v>1</v>
      </c>
      <c r="G611">
        <v>28</v>
      </c>
      <c r="H611">
        <v>0</v>
      </c>
      <c r="I611">
        <v>0</v>
      </c>
      <c r="J611">
        <v>1</v>
      </c>
      <c r="K611">
        <v>28</v>
      </c>
    </row>
    <row r="612" spans="1:11" x14ac:dyDescent="0.25">
      <c r="A612" t="s">
        <v>903</v>
      </c>
      <c r="B612" t="s">
        <v>72</v>
      </c>
      <c r="C612" t="s">
        <v>281</v>
      </c>
      <c r="D612" t="s">
        <v>257</v>
      </c>
      <c r="E612" t="s">
        <v>271</v>
      </c>
      <c r="F612">
        <v>6</v>
      </c>
      <c r="G612">
        <v>200</v>
      </c>
      <c r="H612">
        <v>0</v>
      </c>
      <c r="I612">
        <v>0</v>
      </c>
      <c r="J612">
        <v>6</v>
      </c>
      <c r="K612">
        <v>200</v>
      </c>
    </row>
    <row r="613" spans="1:11" x14ac:dyDescent="0.25">
      <c r="A613" t="s">
        <v>904</v>
      </c>
      <c r="B613" t="s">
        <v>72</v>
      </c>
      <c r="C613" t="s">
        <v>281</v>
      </c>
      <c r="D613" t="s">
        <v>252</v>
      </c>
      <c r="E613" t="s">
        <v>216</v>
      </c>
      <c r="F613">
        <v>2</v>
      </c>
      <c r="G613">
        <v>50</v>
      </c>
      <c r="H613">
        <v>0</v>
      </c>
      <c r="I613">
        <v>0</v>
      </c>
      <c r="J613">
        <v>2</v>
      </c>
      <c r="K613">
        <v>50</v>
      </c>
    </row>
    <row r="614" spans="1:11" x14ac:dyDescent="0.25">
      <c r="A614" t="s">
        <v>905</v>
      </c>
      <c r="B614" t="s">
        <v>72</v>
      </c>
      <c r="C614" t="s">
        <v>281</v>
      </c>
      <c r="D614" t="s">
        <v>254</v>
      </c>
      <c r="E614" t="s">
        <v>217</v>
      </c>
      <c r="F614">
        <v>1</v>
      </c>
      <c r="G614">
        <v>26</v>
      </c>
      <c r="H614">
        <v>0</v>
      </c>
      <c r="I614">
        <v>0</v>
      </c>
      <c r="J614">
        <v>1</v>
      </c>
      <c r="K614">
        <v>26</v>
      </c>
    </row>
    <row r="615" spans="1:11" x14ac:dyDescent="0.25">
      <c r="A615" t="s">
        <v>906</v>
      </c>
      <c r="B615" t="s">
        <v>72</v>
      </c>
      <c r="C615" t="s">
        <v>281</v>
      </c>
      <c r="D615" t="s">
        <v>256</v>
      </c>
      <c r="E615" t="s">
        <v>218</v>
      </c>
      <c r="F615">
        <v>3</v>
      </c>
      <c r="G615">
        <v>73</v>
      </c>
      <c r="H615">
        <v>0</v>
      </c>
      <c r="I615">
        <v>0</v>
      </c>
      <c r="J615">
        <v>3</v>
      </c>
      <c r="K615">
        <v>73</v>
      </c>
    </row>
    <row r="616" spans="1:11" x14ac:dyDescent="0.25">
      <c r="A616" t="s">
        <v>907</v>
      </c>
      <c r="B616" t="s">
        <v>72</v>
      </c>
      <c r="C616" t="s">
        <v>281</v>
      </c>
      <c r="D616" t="s">
        <v>252</v>
      </c>
      <c r="E616" t="s">
        <v>223</v>
      </c>
      <c r="F616">
        <v>1</v>
      </c>
      <c r="G616">
        <v>12</v>
      </c>
      <c r="H616">
        <v>0</v>
      </c>
      <c r="I616">
        <v>0</v>
      </c>
      <c r="J616">
        <v>1</v>
      </c>
      <c r="K616">
        <v>12</v>
      </c>
    </row>
    <row r="617" spans="1:11" x14ac:dyDescent="0.25">
      <c r="A617" t="s">
        <v>908</v>
      </c>
      <c r="B617" t="s">
        <v>72</v>
      </c>
      <c r="C617" t="s">
        <v>281</v>
      </c>
      <c r="D617" t="s">
        <v>253</v>
      </c>
      <c r="E617" t="s">
        <v>225</v>
      </c>
      <c r="F617">
        <v>1</v>
      </c>
      <c r="G617">
        <v>20</v>
      </c>
      <c r="H617">
        <v>0</v>
      </c>
      <c r="I617">
        <v>0</v>
      </c>
      <c r="J617">
        <v>1</v>
      </c>
      <c r="K617">
        <v>20</v>
      </c>
    </row>
    <row r="618" spans="1:11" x14ac:dyDescent="0.25">
      <c r="A618" t="s">
        <v>909</v>
      </c>
      <c r="B618" t="s">
        <v>72</v>
      </c>
      <c r="C618" t="s">
        <v>281</v>
      </c>
      <c r="D618" t="s">
        <v>253</v>
      </c>
      <c r="E618" t="s">
        <v>230</v>
      </c>
      <c r="F618">
        <v>2</v>
      </c>
      <c r="G618">
        <v>82</v>
      </c>
      <c r="H618">
        <v>0</v>
      </c>
      <c r="I618">
        <v>0</v>
      </c>
      <c r="J618">
        <v>2</v>
      </c>
      <c r="K618">
        <v>82</v>
      </c>
    </row>
    <row r="619" spans="1:11" x14ac:dyDescent="0.25">
      <c r="A619" t="s">
        <v>910</v>
      </c>
      <c r="B619" t="s">
        <v>72</v>
      </c>
      <c r="C619" t="s">
        <v>281</v>
      </c>
      <c r="D619" t="s">
        <v>256</v>
      </c>
      <c r="E619" t="s">
        <v>233</v>
      </c>
      <c r="F619">
        <v>2</v>
      </c>
      <c r="G619">
        <v>50</v>
      </c>
      <c r="H619">
        <v>0</v>
      </c>
      <c r="I619">
        <v>0</v>
      </c>
      <c r="J619">
        <v>2</v>
      </c>
      <c r="K619">
        <v>50</v>
      </c>
    </row>
    <row r="620" spans="1:11" x14ac:dyDescent="0.25">
      <c r="A620" t="s">
        <v>911</v>
      </c>
      <c r="B620" t="s">
        <v>72</v>
      </c>
      <c r="C620" t="s">
        <v>281</v>
      </c>
      <c r="D620" t="s">
        <v>258</v>
      </c>
      <c r="E620" t="s">
        <v>272</v>
      </c>
      <c r="F620">
        <v>3</v>
      </c>
      <c r="G620">
        <v>114</v>
      </c>
      <c r="H620">
        <v>0</v>
      </c>
      <c r="I620">
        <v>0</v>
      </c>
      <c r="J620">
        <v>3</v>
      </c>
      <c r="K620">
        <v>114</v>
      </c>
    </row>
    <row r="621" spans="1:11" x14ac:dyDescent="0.25">
      <c r="A621" t="s">
        <v>912</v>
      </c>
      <c r="B621" t="s">
        <v>72</v>
      </c>
      <c r="C621" t="s">
        <v>281</v>
      </c>
      <c r="D621" t="s">
        <v>256</v>
      </c>
      <c r="E621" t="s">
        <v>234</v>
      </c>
      <c r="F621">
        <v>2</v>
      </c>
      <c r="G621">
        <v>58</v>
      </c>
      <c r="H621">
        <v>0</v>
      </c>
      <c r="I621">
        <v>0</v>
      </c>
      <c r="J621">
        <v>2</v>
      </c>
      <c r="K621">
        <v>58</v>
      </c>
    </row>
    <row r="622" spans="1:11" x14ac:dyDescent="0.25">
      <c r="A622" t="s">
        <v>913</v>
      </c>
      <c r="B622" t="s">
        <v>72</v>
      </c>
      <c r="C622" t="s">
        <v>281</v>
      </c>
      <c r="D622" t="s">
        <v>253</v>
      </c>
      <c r="E622" t="s">
        <v>235</v>
      </c>
      <c r="F622">
        <v>1</v>
      </c>
      <c r="G622">
        <v>16</v>
      </c>
      <c r="H622">
        <v>0</v>
      </c>
      <c r="I622">
        <v>0</v>
      </c>
      <c r="J622">
        <v>1</v>
      </c>
      <c r="K622">
        <v>16</v>
      </c>
    </row>
    <row r="623" spans="1:11" x14ac:dyDescent="0.25">
      <c r="A623" t="s">
        <v>914</v>
      </c>
      <c r="B623" t="s">
        <v>72</v>
      </c>
      <c r="C623" t="s">
        <v>281</v>
      </c>
      <c r="D623" t="s">
        <v>257</v>
      </c>
      <c r="E623" t="s">
        <v>237</v>
      </c>
      <c r="F623">
        <v>1</v>
      </c>
      <c r="G623">
        <v>52</v>
      </c>
      <c r="H623">
        <v>0</v>
      </c>
      <c r="I623">
        <v>0</v>
      </c>
      <c r="J623">
        <v>1</v>
      </c>
      <c r="K623">
        <v>52</v>
      </c>
    </row>
    <row r="624" spans="1:11" x14ac:dyDescent="0.25">
      <c r="A624" t="s">
        <v>915</v>
      </c>
      <c r="B624" t="s">
        <v>72</v>
      </c>
      <c r="C624" t="s">
        <v>281</v>
      </c>
      <c r="D624" t="s">
        <v>255</v>
      </c>
      <c r="E624" t="s">
        <v>239</v>
      </c>
      <c r="F624">
        <v>1</v>
      </c>
      <c r="G624">
        <v>90</v>
      </c>
      <c r="H624">
        <v>0</v>
      </c>
      <c r="I624">
        <v>0</v>
      </c>
      <c r="J624">
        <v>1</v>
      </c>
      <c r="K624">
        <v>90</v>
      </c>
    </row>
    <row r="625" spans="1:11" x14ac:dyDescent="0.25">
      <c r="A625" t="s">
        <v>916</v>
      </c>
      <c r="B625" t="s">
        <v>72</v>
      </c>
      <c r="C625" t="s">
        <v>281</v>
      </c>
      <c r="D625" t="s">
        <v>258</v>
      </c>
      <c r="E625" t="s">
        <v>242</v>
      </c>
      <c r="F625">
        <v>1</v>
      </c>
      <c r="G625">
        <v>62</v>
      </c>
      <c r="H625">
        <v>0</v>
      </c>
      <c r="I625">
        <v>0</v>
      </c>
      <c r="J625">
        <v>1</v>
      </c>
      <c r="K625">
        <v>62</v>
      </c>
    </row>
    <row r="626" spans="1:11" x14ac:dyDescent="0.25">
      <c r="A626" t="s">
        <v>917</v>
      </c>
      <c r="B626" t="s">
        <v>72</v>
      </c>
      <c r="C626" t="s">
        <v>281</v>
      </c>
      <c r="D626" t="s">
        <v>259</v>
      </c>
      <c r="E626" t="s">
        <v>273</v>
      </c>
      <c r="F626">
        <v>5</v>
      </c>
      <c r="G626">
        <v>168</v>
      </c>
      <c r="H626">
        <v>0</v>
      </c>
      <c r="I626">
        <v>0</v>
      </c>
      <c r="J626">
        <v>5</v>
      </c>
      <c r="K626">
        <v>168</v>
      </c>
    </row>
    <row r="627" spans="1:11" x14ac:dyDescent="0.25">
      <c r="A627" t="s">
        <v>918</v>
      </c>
      <c r="B627" t="s">
        <v>72</v>
      </c>
      <c r="C627" t="s">
        <v>86</v>
      </c>
      <c r="D627" t="s">
        <v>92</v>
      </c>
      <c r="E627" t="s">
        <v>264</v>
      </c>
      <c r="F627">
        <v>6560</v>
      </c>
      <c r="G627">
        <v>261576.22</v>
      </c>
      <c r="H627">
        <v>0</v>
      </c>
      <c r="I627">
        <v>0</v>
      </c>
      <c r="J627">
        <v>6560</v>
      </c>
      <c r="K627">
        <v>261576.22</v>
      </c>
    </row>
    <row r="628" spans="1:11" x14ac:dyDescent="0.25">
      <c r="A628" t="s">
        <v>919</v>
      </c>
      <c r="B628" t="s">
        <v>72</v>
      </c>
      <c r="C628" t="s">
        <v>86</v>
      </c>
      <c r="D628" t="s">
        <v>253</v>
      </c>
      <c r="E628" t="s">
        <v>93</v>
      </c>
      <c r="F628">
        <v>24</v>
      </c>
      <c r="G628">
        <v>1055</v>
      </c>
      <c r="H628">
        <v>0</v>
      </c>
      <c r="I628">
        <v>0</v>
      </c>
      <c r="J628">
        <v>24</v>
      </c>
      <c r="K628">
        <v>1055</v>
      </c>
    </row>
    <row r="629" spans="1:11" x14ac:dyDescent="0.25">
      <c r="A629" t="s">
        <v>920</v>
      </c>
      <c r="B629" t="s">
        <v>72</v>
      </c>
      <c r="C629" t="s">
        <v>86</v>
      </c>
      <c r="D629" t="s">
        <v>253</v>
      </c>
      <c r="E629" t="s">
        <v>94</v>
      </c>
      <c r="F629">
        <v>71</v>
      </c>
      <c r="G629">
        <v>3185.9</v>
      </c>
      <c r="H629">
        <v>0</v>
      </c>
      <c r="I629">
        <v>0</v>
      </c>
      <c r="J629">
        <v>71</v>
      </c>
      <c r="K629">
        <v>3185.9</v>
      </c>
    </row>
    <row r="630" spans="1:11" x14ac:dyDescent="0.25">
      <c r="A630" t="s">
        <v>921</v>
      </c>
      <c r="B630" t="s">
        <v>72</v>
      </c>
      <c r="C630" t="s">
        <v>86</v>
      </c>
      <c r="D630" t="s">
        <v>259</v>
      </c>
      <c r="E630" t="s">
        <v>95</v>
      </c>
      <c r="F630">
        <v>15</v>
      </c>
      <c r="G630">
        <v>554</v>
      </c>
      <c r="H630">
        <v>0</v>
      </c>
      <c r="I630">
        <v>0</v>
      </c>
      <c r="J630">
        <v>15</v>
      </c>
      <c r="K630">
        <v>554</v>
      </c>
    </row>
    <row r="631" spans="1:11" x14ac:dyDescent="0.25">
      <c r="A631" t="s">
        <v>922</v>
      </c>
      <c r="B631" t="s">
        <v>72</v>
      </c>
      <c r="C631" t="s">
        <v>86</v>
      </c>
      <c r="D631" t="s">
        <v>257</v>
      </c>
      <c r="E631" t="s">
        <v>96</v>
      </c>
      <c r="F631">
        <v>26</v>
      </c>
      <c r="G631">
        <v>843.9</v>
      </c>
      <c r="H631">
        <v>0</v>
      </c>
      <c r="I631">
        <v>0</v>
      </c>
      <c r="J631">
        <v>26</v>
      </c>
      <c r="K631">
        <v>843.9</v>
      </c>
    </row>
    <row r="632" spans="1:11" x14ac:dyDescent="0.25">
      <c r="A632" t="s">
        <v>923</v>
      </c>
      <c r="B632" t="s">
        <v>72</v>
      </c>
      <c r="C632" t="s">
        <v>86</v>
      </c>
      <c r="D632" t="s">
        <v>252</v>
      </c>
      <c r="E632" t="s">
        <v>97</v>
      </c>
      <c r="F632">
        <v>21</v>
      </c>
      <c r="G632">
        <v>905</v>
      </c>
      <c r="H632">
        <v>0</v>
      </c>
      <c r="I632">
        <v>0</v>
      </c>
      <c r="J632">
        <v>21</v>
      </c>
      <c r="K632">
        <v>905</v>
      </c>
    </row>
    <row r="633" spans="1:11" x14ac:dyDescent="0.25">
      <c r="A633" t="s">
        <v>924</v>
      </c>
      <c r="B633" t="s">
        <v>72</v>
      </c>
      <c r="C633" t="s">
        <v>86</v>
      </c>
      <c r="D633" t="s">
        <v>253</v>
      </c>
      <c r="E633" t="s">
        <v>98</v>
      </c>
      <c r="F633">
        <v>46</v>
      </c>
      <c r="G633">
        <v>2080</v>
      </c>
      <c r="H633">
        <v>0</v>
      </c>
      <c r="I633">
        <v>0</v>
      </c>
      <c r="J633">
        <v>46</v>
      </c>
      <c r="K633">
        <v>2080</v>
      </c>
    </row>
    <row r="634" spans="1:11" x14ac:dyDescent="0.25">
      <c r="A634" t="s">
        <v>925</v>
      </c>
      <c r="B634" t="s">
        <v>72</v>
      </c>
      <c r="C634" t="s">
        <v>86</v>
      </c>
      <c r="D634" t="s">
        <v>258</v>
      </c>
      <c r="E634" t="s">
        <v>99</v>
      </c>
      <c r="F634">
        <v>72</v>
      </c>
      <c r="G634">
        <v>3699.9</v>
      </c>
      <c r="H634">
        <v>0</v>
      </c>
      <c r="I634">
        <v>0</v>
      </c>
      <c r="J634">
        <v>72</v>
      </c>
      <c r="K634">
        <v>3699.9</v>
      </c>
    </row>
    <row r="635" spans="1:11" x14ac:dyDescent="0.25">
      <c r="A635" t="s">
        <v>926</v>
      </c>
      <c r="B635" t="s">
        <v>72</v>
      </c>
      <c r="C635" t="s">
        <v>86</v>
      </c>
      <c r="D635" t="s">
        <v>255</v>
      </c>
      <c r="E635" t="s">
        <v>100</v>
      </c>
      <c r="F635">
        <v>16</v>
      </c>
      <c r="G635">
        <v>786.8</v>
      </c>
      <c r="H635">
        <v>0</v>
      </c>
      <c r="I635">
        <v>0</v>
      </c>
      <c r="J635">
        <v>16</v>
      </c>
      <c r="K635">
        <v>786.8</v>
      </c>
    </row>
    <row r="636" spans="1:11" x14ac:dyDescent="0.25">
      <c r="A636" t="s">
        <v>927</v>
      </c>
      <c r="B636" t="s">
        <v>72</v>
      </c>
      <c r="C636" t="s">
        <v>86</v>
      </c>
      <c r="D636" t="s">
        <v>255</v>
      </c>
      <c r="E636" t="s">
        <v>101</v>
      </c>
      <c r="F636">
        <v>14</v>
      </c>
      <c r="G636">
        <v>584</v>
      </c>
      <c r="H636">
        <v>0</v>
      </c>
      <c r="I636">
        <v>0</v>
      </c>
      <c r="J636">
        <v>14</v>
      </c>
      <c r="K636">
        <v>584</v>
      </c>
    </row>
    <row r="637" spans="1:11" x14ac:dyDescent="0.25">
      <c r="A637" t="s">
        <v>928</v>
      </c>
      <c r="B637" t="s">
        <v>72</v>
      </c>
      <c r="C637" t="s">
        <v>86</v>
      </c>
      <c r="D637" t="s">
        <v>255</v>
      </c>
      <c r="E637" t="s">
        <v>102</v>
      </c>
      <c r="F637">
        <v>25</v>
      </c>
      <c r="G637">
        <v>1180</v>
      </c>
      <c r="H637">
        <v>0</v>
      </c>
      <c r="I637">
        <v>0</v>
      </c>
      <c r="J637">
        <v>25</v>
      </c>
      <c r="K637">
        <v>1180</v>
      </c>
    </row>
    <row r="638" spans="1:11" x14ac:dyDescent="0.25">
      <c r="A638" t="s">
        <v>929</v>
      </c>
      <c r="B638" t="s">
        <v>72</v>
      </c>
      <c r="C638" t="s">
        <v>86</v>
      </c>
      <c r="D638" t="s">
        <v>257</v>
      </c>
      <c r="E638" t="s">
        <v>103</v>
      </c>
      <c r="F638">
        <v>56</v>
      </c>
      <c r="G638">
        <v>1763.26</v>
      </c>
      <c r="H638">
        <v>0</v>
      </c>
      <c r="I638">
        <v>0</v>
      </c>
      <c r="J638">
        <v>56</v>
      </c>
      <c r="K638">
        <v>1763.26</v>
      </c>
    </row>
    <row r="639" spans="1:11" x14ac:dyDescent="0.25">
      <c r="A639" t="s">
        <v>930</v>
      </c>
      <c r="B639" t="s">
        <v>72</v>
      </c>
      <c r="C639" t="s">
        <v>86</v>
      </c>
      <c r="D639" t="s">
        <v>256</v>
      </c>
      <c r="E639" t="s">
        <v>104</v>
      </c>
      <c r="F639">
        <v>15</v>
      </c>
      <c r="G639">
        <v>519</v>
      </c>
      <c r="H639">
        <v>0</v>
      </c>
      <c r="I639">
        <v>0</v>
      </c>
      <c r="J639">
        <v>15</v>
      </c>
      <c r="K639">
        <v>519</v>
      </c>
    </row>
    <row r="640" spans="1:11" x14ac:dyDescent="0.25">
      <c r="A640" t="s">
        <v>931</v>
      </c>
      <c r="B640" t="s">
        <v>72</v>
      </c>
      <c r="C640" t="s">
        <v>86</v>
      </c>
      <c r="D640" t="s">
        <v>259</v>
      </c>
      <c r="E640" t="s">
        <v>105</v>
      </c>
      <c r="F640">
        <v>47</v>
      </c>
      <c r="G640">
        <v>2236.9</v>
      </c>
      <c r="H640">
        <v>0</v>
      </c>
      <c r="I640">
        <v>0</v>
      </c>
      <c r="J640">
        <v>47</v>
      </c>
      <c r="K640">
        <v>2236.9</v>
      </c>
    </row>
    <row r="641" spans="1:11" x14ac:dyDescent="0.25">
      <c r="A641" t="s">
        <v>932</v>
      </c>
      <c r="B641" t="s">
        <v>72</v>
      </c>
      <c r="C641" t="s">
        <v>86</v>
      </c>
      <c r="D641" t="s">
        <v>253</v>
      </c>
      <c r="E641" t="s">
        <v>106</v>
      </c>
      <c r="F641">
        <v>50</v>
      </c>
      <c r="G641">
        <v>1993.36</v>
      </c>
      <c r="H641">
        <v>0</v>
      </c>
      <c r="I641">
        <v>0</v>
      </c>
      <c r="J641">
        <v>50</v>
      </c>
      <c r="K641">
        <v>1993.36</v>
      </c>
    </row>
    <row r="642" spans="1:11" x14ac:dyDescent="0.25">
      <c r="A642" t="s">
        <v>933</v>
      </c>
      <c r="B642" t="s">
        <v>72</v>
      </c>
      <c r="C642" t="s">
        <v>86</v>
      </c>
      <c r="D642" t="s">
        <v>256</v>
      </c>
      <c r="E642" t="s">
        <v>107</v>
      </c>
      <c r="F642">
        <v>36</v>
      </c>
      <c r="G642">
        <v>1444.9</v>
      </c>
      <c r="H642">
        <v>0</v>
      </c>
      <c r="I642">
        <v>0</v>
      </c>
      <c r="J642">
        <v>36</v>
      </c>
      <c r="K642">
        <v>1444.9</v>
      </c>
    </row>
    <row r="643" spans="1:11" x14ac:dyDescent="0.25">
      <c r="A643" t="s">
        <v>934</v>
      </c>
      <c r="B643" t="s">
        <v>72</v>
      </c>
      <c r="C643" t="s">
        <v>86</v>
      </c>
      <c r="D643" t="s">
        <v>257</v>
      </c>
      <c r="E643" t="s">
        <v>108</v>
      </c>
      <c r="F643">
        <v>43</v>
      </c>
      <c r="G643">
        <v>1955.8</v>
      </c>
      <c r="H643">
        <v>0</v>
      </c>
      <c r="I643">
        <v>0</v>
      </c>
      <c r="J643">
        <v>43</v>
      </c>
      <c r="K643">
        <v>1955.8</v>
      </c>
    </row>
    <row r="644" spans="1:11" x14ac:dyDescent="0.25">
      <c r="A644" t="s">
        <v>935</v>
      </c>
      <c r="B644" t="s">
        <v>72</v>
      </c>
      <c r="C644" t="s">
        <v>86</v>
      </c>
      <c r="D644" t="s">
        <v>253</v>
      </c>
      <c r="E644" t="s">
        <v>109</v>
      </c>
      <c r="F644">
        <v>63</v>
      </c>
      <c r="G644">
        <v>2472.8000000000002</v>
      </c>
      <c r="H644">
        <v>0</v>
      </c>
      <c r="I644">
        <v>0</v>
      </c>
      <c r="J644">
        <v>63</v>
      </c>
      <c r="K644">
        <v>2472.8000000000002</v>
      </c>
    </row>
    <row r="645" spans="1:11" x14ac:dyDescent="0.25">
      <c r="A645" t="s">
        <v>936</v>
      </c>
      <c r="B645" t="s">
        <v>72</v>
      </c>
      <c r="C645" t="s">
        <v>86</v>
      </c>
      <c r="D645" t="s">
        <v>256</v>
      </c>
      <c r="E645" t="s">
        <v>110</v>
      </c>
      <c r="F645">
        <v>79</v>
      </c>
      <c r="G645">
        <v>3044.36</v>
      </c>
      <c r="H645">
        <v>0</v>
      </c>
      <c r="I645">
        <v>0</v>
      </c>
      <c r="J645">
        <v>79</v>
      </c>
      <c r="K645">
        <v>3044.36</v>
      </c>
    </row>
    <row r="646" spans="1:11" x14ac:dyDescent="0.25">
      <c r="A646" t="s">
        <v>937</v>
      </c>
      <c r="B646" t="s">
        <v>72</v>
      </c>
      <c r="C646" t="s">
        <v>86</v>
      </c>
      <c r="D646" t="s">
        <v>255</v>
      </c>
      <c r="E646" t="s">
        <v>111</v>
      </c>
      <c r="F646">
        <v>11</v>
      </c>
      <c r="G646">
        <v>429.46</v>
      </c>
      <c r="H646">
        <v>0</v>
      </c>
      <c r="I646">
        <v>0</v>
      </c>
      <c r="J646">
        <v>11</v>
      </c>
      <c r="K646">
        <v>429.46</v>
      </c>
    </row>
    <row r="647" spans="1:11" x14ac:dyDescent="0.25">
      <c r="A647" t="s">
        <v>938</v>
      </c>
      <c r="B647" t="s">
        <v>72</v>
      </c>
      <c r="C647" t="s">
        <v>86</v>
      </c>
      <c r="D647" t="s">
        <v>259</v>
      </c>
      <c r="E647" t="s">
        <v>112</v>
      </c>
      <c r="F647">
        <v>19</v>
      </c>
      <c r="G647">
        <v>656.9</v>
      </c>
      <c r="H647">
        <v>0</v>
      </c>
      <c r="I647">
        <v>0</v>
      </c>
      <c r="J647">
        <v>19</v>
      </c>
      <c r="K647">
        <v>656.9</v>
      </c>
    </row>
    <row r="648" spans="1:11" x14ac:dyDescent="0.25">
      <c r="A648" t="s">
        <v>939</v>
      </c>
      <c r="B648" t="s">
        <v>72</v>
      </c>
      <c r="C648" t="s">
        <v>86</v>
      </c>
      <c r="D648" t="s">
        <v>252</v>
      </c>
      <c r="E648" t="s">
        <v>113</v>
      </c>
      <c r="F648">
        <v>97</v>
      </c>
      <c r="G648">
        <v>3728.52</v>
      </c>
      <c r="H648">
        <v>0</v>
      </c>
      <c r="I648">
        <v>0</v>
      </c>
      <c r="J648">
        <v>97</v>
      </c>
      <c r="K648">
        <v>3728.52</v>
      </c>
    </row>
    <row r="649" spans="1:11" x14ac:dyDescent="0.25">
      <c r="A649" t="s">
        <v>940</v>
      </c>
      <c r="B649" t="s">
        <v>72</v>
      </c>
      <c r="C649" t="s">
        <v>86</v>
      </c>
      <c r="D649" t="s">
        <v>253</v>
      </c>
      <c r="E649" t="s">
        <v>114</v>
      </c>
      <c r="F649">
        <v>28</v>
      </c>
      <c r="G649">
        <v>870.9</v>
      </c>
      <c r="H649">
        <v>0</v>
      </c>
      <c r="I649">
        <v>0</v>
      </c>
      <c r="J649">
        <v>28</v>
      </c>
      <c r="K649">
        <v>870.9</v>
      </c>
    </row>
    <row r="650" spans="1:11" x14ac:dyDescent="0.25">
      <c r="A650" t="s">
        <v>941</v>
      </c>
      <c r="B650" t="s">
        <v>72</v>
      </c>
      <c r="C650" t="s">
        <v>86</v>
      </c>
      <c r="D650" t="s">
        <v>252</v>
      </c>
      <c r="E650" t="s">
        <v>115</v>
      </c>
      <c r="F650">
        <v>28</v>
      </c>
      <c r="G650">
        <v>1053.9000000000001</v>
      </c>
      <c r="H650">
        <v>0</v>
      </c>
      <c r="I650">
        <v>0</v>
      </c>
      <c r="J650">
        <v>28</v>
      </c>
      <c r="K650">
        <v>1053.9000000000001</v>
      </c>
    </row>
    <row r="651" spans="1:11" x14ac:dyDescent="0.25">
      <c r="A651" t="s">
        <v>942</v>
      </c>
      <c r="B651" t="s">
        <v>72</v>
      </c>
      <c r="C651" t="s">
        <v>86</v>
      </c>
      <c r="D651" t="s">
        <v>255</v>
      </c>
      <c r="E651" t="s">
        <v>116</v>
      </c>
      <c r="F651">
        <v>60</v>
      </c>
      <c r="G651">
        <v>2578.6</v>
      </c>
      <c r="H651">
        <v>0</v>
      </c>
      <c r="I651">
        <v>0</v>
      </c>
      <c r="J651">
        <v>60</v>
      </c>
      <c r="K651">
        <v>2578.6</v>
      </c>
    </row>
    <row r="652" spans="1:11" x14ac:dyDescent="0.25">
      <c r="A652" t="s">
        <v>943</v>
      </c>
      <c r="B652" t="s">
        <v>72</v>
      </c>
      <c r="C652" t="s">
        <v>86</v>
      </c>
      <c r="D652" t="s">
        <v>255</v>
      </c>
      <c r="E652" t="s">
        <v>117</v>
      </c>
      <c r="F652">
        <v>50</v>
      </c>
      <c r="G652">
        <v>2116.4</v>
      </c>
      <c r="H652">
        <v>0</v>
      </c>
      <c r="I652">
        <v>0</v>
      </c>
      <c r="J652">
        <v>50</v>
      </c>
      <c r="K652">
        <v>2116.4</v>
      </c>
    </row>
    <row r="653" spans="1:11" x14ac:dyDescent="0.25">
      <c r="A653" t="s">
        <v>944</v>
      </c>
      <c r="B653" t="s">
        <v>72</v>
      </c>
      <c r="C653" t="s">
        <v>86</v>
      </c>
      <c r="D653" t="s">
        <v>253</v>
      </c>
      <c r="E653" t="s">
        <v>118</v>
      </c>
      <c r="F653">
        <v>1</v>
      </c>
      <c r="G653">
        <v>76</v>
      </c>
      <c r="H653">
        <v>0</v>
      </c>
      <c r="I653">
        <v>0</v>
      </c>
      <c r="J653">
        <v>1</v>
      </c>
      <c r="K653">
        <v>76</v>
      </c>
    </row>
    <row r="654" spans="1:11" x14ac:dyDescent="0.25">
      <c r="A654" t="s">
        <v>945</v>
      </c>
      <c r="B654" t="s">
        <v>72</v>
      </c>
      <c r="C654" t="s">
        <v>86</v>
      </c>
      <c r="D654" t="s">
        <v>257</v>
      </c>
      <c r="E654" t="s">
        <v>119</v>
      </c>
      <c r="F654">
        <v>58</v>
      </c>
      <c r="G654">
        <v>1589.8</v>
      </c>
      <c r="H654">
        <v>0</v>
      </c>
      <c r="I654">
        <v>0</v>
      </c>
      <c r="J654">
        <v>58</v>
      </c>
      <c r="K654">
        <v>1589.8</v>
      </c>
    </row>
    <row r="655" spans="1:11" x14ac:dyDescent="0.25">
      <c r="A655" t="s">
        <v>946</v>
      </c>
      <c r="B655" t="s">
        <v>72</v>
      </c>
      <c r="C655" t="s">
        <v>86</v>
      </c>
      <c r="D655" t="s">
        <v>258</v>
      </c>
      <c r="E655" t="s">
        <v>120</v>
      </c>
      <c r="F655">
        <v>38</v>
      </c>
      <c r="G655">
        <v>1538.9</v>
      </c>
      <c r="H655">
        <v>0</v>
      </c>
      <c r="I655">
        <v>0</v>
      </c>
      <c r="J655">
        <v>38</v>
      </c>
      <c r="K655">
        <v>1538.9</v>
      </c>
    </row>
    <row r="656" spans="1:11" x14ac:dyDescent="0.25">
      <c r="A656" t="s">
        <v>947</v>
      </c>
      <c r="B656" t="s">
        <v>72</v>
      </c>
      <c r="C656" t="s">
        <v>86</v>
      </c>
      <c r="D656" t="s">
        <v>253</v>
      </c>
      <c r="E656" t="s">
        <v>121</v>
      </c>
      <c r="F656">
        <v>89</v>
      </c>
      <c r="G656">
        <v>4108.3599999999997</v>
      </c>
      <c r="H656">
        <v>0</v>
      </c>
      <c r="I656">
        <v>0</v>
      </c>
      <c r="J656">
        <v>89</v>
      </c>
      <c r="K656">
        <v>4108.3599999999997</v>
      </c>
    </row>
    <row r="657" spans="1:11" x14ac:dyDescent="0.25">
      <c r="A657" t="s">
        <v>948</v>
      </c>
      <c r="B657" t="s">
        <v>72</v>
      </c>
      <c r="C657" t="s">
        <v>86</v>
      </c>
      <c r="D657" t="s">
        <v>255</v>
      </c>
      <c r="E657" t="s">
        <v>122</v>
      </c>
      <c r="F657">
        <v>34</v>
      </c>
      <c r="G657">
        <v>1149.7</v>
      </c>
      <c r="H657">
        <v>0</v>
      </c>
      <c r="I657">
        <v>0</v>
      </c>
      <c r="J657">
        <v>34</v>
      </c>
      <c r="K657">
        <v>1149.7</v>
      </c>
    </row>
    <row r="658" spans="1:11" x14ac:dyDescent="0.25">
      <c r="A658" t="s">
        <v>949</v>
      </c>
      <c r="B658" t="s">
        <v>72</v>
      </c>
      <c r="C658" t="s">
        <v>86</v>
      </c>
      <c r="D658" t="s">
        <v>254</v>
      </c>
      <c r="E658" t="s">
        <v>123</v>
      </c>
      <c r="F658">
        <v>7</v>
      </c>
      <c r="G658">
        <v>194</v>
      </c>
      <c r="H658">
        <v>0</v>
      </c>
      <c r="I658">
        <v>0</v>
      </c>
      <c r="J658">
        <v>7</v>
      </c>
      <c r="K658">
        <v>194</v>
      </c>
    </row>
    <row r="659" spans="1:11" x14ac:dyDescent="0.25">
      <c r="A659" t="s">
        <v>950</v>
      </c>
      <c r="B659" t="s">
        <v>72</v>
      </c>
      <c r="C659" t="s">
        <v>86</v>
      </c>
      <c r="D659" t="s">
        <v>251</v>
      </c>
      <c r="E659" t="s">
        <v>124</v>
      </c>
      <c r="F659">
        <v>16</v>
      </c>
      <c r="G659">
        <v>539.9</v>
      </c>
      <c r="H659">
        <v>0</v>
      </c>
      <c r="I659">
        <v>0</v>
      </c>
      <c r="J659">
        <v>16</v>
      </c>
      <c r="K659">
        <v>539.9</v>
      </c>
    </row>
    <row r="660" spans="1:11" x14ac:dyDescent="0.25">
      <c r="A660" t="s">
        <v>951</v>
      </c>
      <c r="B660" t="s">
        <v>72</v>
      </c>
      <c r="C660" t="s">
        <v>86</v>
      </c>
      <c r="D660" t="s">
        <v>251</v>
      </c>
      <c r="E660" t="s">
        <v>125</v>
      </c>
      <c r="F660">
        <v>73</v>
      </c>
      <c r="G660">
        <v>2485.8000000000002</v>
      </c>
      <c r="H660">
        <v>0</v>
      </c>
      <c r="I660">
        <v>0</v>
      </c>
      <c r="J660">
        <v>73</v>
      </c>
      <c r="K660">
        <v>2485.8000000000002</v>
      </c>
    </row>
    <row r="661" spans="1:11" x14ac:dyDescent="0.25">
      <c r="A661" t="s">
        <v>952</v>
      </c>
      <c r="B661" t="s">
        <v>72</v>
      </c>
      <c r="C661" t="s">
        <v>86</v>
      </c>
      <c r="D661" t="s">
        <v>257</v>
      </c>
      <c r="E661" t="s">
        <v>126</v>
      </c>
      <c r="F661">
        <v>87</v>
      </c>
      <c r="G661">
        <v>2666.26</v>
      </c>
      <c r="H661">
        <v>0</v>
      </c>
      <c r="I661">
        <v>0</v>
      </c>
      <c r="J661">
        <v>87</v>
      </c>
      <c r="K661">
        <v>2666.26</v>
      </c>
    </row>
    <row r="662" spans="1:11" x14ac:dyDescent="0.25">
      <c r="A662" t="s">
        <v>953</v>
      </c>
      <c r="B662" t="s">
        <v>72</v>
      </c>
      <c r="C662" t="s">
        <v>86</v>
      </c>
      <c r="D662" t="s">
        <v>259</v>
      </c>
      <c r="E662" t="s">
        <v>127</v>
      </c>
      <c r="F662">
        <v>14</v>
      </c>
      <c r="G662">
        <v>585</v>
      </c>
      <c r="H662">
        <v>0</v>
      </c>
      <c r="I662">
        <v>0</v>
      </c>
      <c r="J662">
        <v>14</v>
      </c>
      <c r="K662">
        <v>585</v>
      </c>
    </row>
    <row r="663" spans="1:11" x14ac:dyDescent="0.25">
      <c r="A663" t="s">
        <v>954</v>
      </c>
      <c r="B663" t="s">
        <v>72</v>
      </c>
      <c r="C663" t="s">
        <v>86</v>
      </c>
      <c r="D663" t="s">
        <v>257</v>
      </c>
      <c r="E663" t="s">
        <v>128</v>
      </c>
      <c r="F663">
        <v>45</v>
      </c>
      <c r="G663">
        <v>1496</v>
      </c>
      <c r="H663">
        <v>0</v>
      </c>
      <c r="I663">
        <v>0</v>
      </c>
      <c r="J663">
        <v>45</v>
      </c>
      <c r="K663">
        <v>1496</v>
      </c>
    </row>
    <row r="664" spans="1:11" x14ac:dyDescent="0.25">
      <c r="A664" t="s">
        <v>955</v>
      </c>
      <c r="B664" t="s">
        <v>72</v>
      </c>
      <c r="C664" t="s">
        <v>86</v>
      </c>
      <c r="D664" t="s">
        <v>258</v>
      </c>
      <c r="E664" t="s">
        <v>129</v>
      </c>
      <c r="F664">
        <v>24</v>
      </c>
      <c r="G664">
        <v>815</v>
      </c>
      <c r="H664">
        <v>0</v>
      </c>
      <c r="I664">
        <v>0</v>
      </c>
      <c r="J664">
        <v>24</v>
      </c>
      <c r="K664">
        <v>815</v>
      </c>
    </row>
    <row r="665" spans="1:11" x14ac:dyDescent="0.25">
      <c r="A665" t="s">
        <v>956</v>
      </c>
      <c r="B665" t="s">
        <v>72</v>
      </c>
      <c r="C665" t="s">
        <v>86</v>
      </c>
      <c r="D665" t="s">
        <v>254</v>
      </c>
      <c r="E665" t="s">
        <v>130</v>
      </c>
      <c r="F665">
        <v>16</v>
      </c>
      <c r="G665">
        <v>679.8</v>
      </c>
      <c r="H665">
        <v>0</v>
      </c>
      <c r="I665">
        <v>0</v>
      </c>
      <c r="J665">
        <v>16</v>
      </c>
      <c r="K665">
        <v>679.8</v>
      </c>
    </row>
    <row r="666" spans="1:11" x14ac:dyDescent="0.25">
      <c r="A666" t="s">
        <v>957</v>
      </c>
      <c r="B666" t="s">
        <v>72</v>
      </c>
      <c r="C666" t="s">
        <v>86</v>
      </c>
      <c r="D666" t="s">
        <v>253</v>
      </c>
      <c r="E666" t="s">
        <v>131</v>
      </c>
      <c r="F666">
        <v>46</v>
      </c>
      <c r="G666">
        <v>1649.7</v>
      </c>
      <c r="H666">
        <v>0</v>
      </c>
      <c r="I666">
        <v>0</v>
      </c>
      <c r="J666">
        <v>46</v>
      </c>
      <c r="K666">
        <v>1649.7</v>
      </c>
    </row>
    <row r="667" spans="1:11" x14ac:dyDescent="0.25">
      <c r="A667" t="s">
        <v>958</v>
      </c>
      <c r="B667" t="s">
        <v>72</v>
      </c>
      <c r="C667" t="s">
        <v>86</v>
      </c>
      <c r="D667" t="s">
        <v>251</v>
      </c>
      <c r="E667" t="s">
        <v>265</v>
      </c>
      <c r="F667">
        <v>400</v>
      </c>
      <c r="G667">
        <v>15111.96</v>
      </c>
      <c r="H667">
        <v>0</v>
      </c>
      <c r="I667">
        <v>0</v>
      </c>
      <c r="J667">
        <v>400</v>
      </c>
      <c r="K667">
        <v>15111.96</v>
      </c>
    </row>
    <row r="668" spans="1:11" x14ac:dyDescent="0.25">
      <c r="A668" t="s">
        <v>959</v>
      </c>
      <c r="B668" t="s">
        <v>72</v>
      </c>
      <c r="C668" t="s">
        <v>86</v>
      </c>
      <c r="D668" t="s">
        <v>252</v>
      </c>
      <c r="E668" t="s">
        <v>266</v>
      </c>
      <c r="F668">
        <v>858</v>
      </c>
      <c r="G668">
        <v>33225.74</v>
      </c>
      <c r="H668">
        <v>0</v>
      </c>
      <c r="I668">
        <v>0</v>
      </c>
      <c r="J668">
        <v>858</v>
      </c>
      <c r="K668">
        <v>33225.74</v>
      </c>
    </row>
    <row r="669" spans="1:11" x14ac:dyDescent="0.25">
      <c r="A669" t="s">
        <v>960</v>
      </c>
      <c r="B669" t="s">
        <v>72</v>
      </c>
      <c r="C669" t="s">
        <v>86</v>
      </c>
      <c r="D669" t="s">
        <v>259</v>
      </c>
      <c r="E669" t="s">
        <v>132</v>
      </c>
      <c r="F669">
        <v>37</v>
      </c>
      <c r="G669">
        <v>1679.16</v>
      </c>
      <c r="H669">
        <v>0</v>
      </c>
      <c r="I669">
        <v>0</v>
      </c>
      <c r="J669">
        <v>37</v>
      </c>
      <c r="K669">
        <v>1679.16</v>
      </c>
    </row>
    <row r="670" spans="1:11" x14ac:dyDescent="0.25">
      <c r="A670" t="s">
        <v>961</v>
      </c>
      <c r="B670" t="s">
        <v>72</v>
      </c>
      <c r="C670" t="s">
        <v>86</v>
      </c>
      <c r="D670" t="s">
        <v>256</v>
      </c>
      <c r="E670" t="s">
        <v>133</v>
      </c>
      <c r="F670">
        <v>60</v>
      </c>
      <c r="G670">
        <v>2068.9</v>
      </c>
      <c r="H670">
        <v>0</v>
      </c>
      <c r="I670">
        <v>0</v>
      </c>
      <c r="J670">
        <v>60</v>
      </c>
      <c r="K670">
        <v>2068.9</v>
      </c>
    </row>
    <row r="671" spans="1:11" x14ac:dyDescent="0.25">
      <c r="A671" t="s">
        <v>962</v>
      </c>
      <c r="B671" t="s">
        <v>72</v>
      </c>
      <c r="C671" t="s">
        <v>86</v>
      </c>
      <c r="D671" t="s">
        <v>253</v>
      </c>
      <c r="E671" t="s">
        <v>134</v>
      </c>
      <c r="F671">
        <v>48</v>
      </c>
      <c r="G671">
        <v>1706.9</v>
      </c>
      <c r="H671">
        <v>0</v>
      </c>
      <c r="I671">
        <v>0</v>
      </c>
      <c r="J671">
        <v>48</v>
      </c>
      <c r="K671">
        <v>1706.9</v>
      </c>
    </row>
    <row r="672" spans="1:11" x14ac:dyDescent="0.25">
      <c r="A672" t="s">
        <v>963</v>
      </c>
      <c r="B672" t="s">
        <v>72</v>
      </c>
      <c r="C672" t="s">
        <v>86</v>
      </c>
      <c r="D672" t="s">
        <v>252</v>
      </c>
      <c r="E672" t="s">
        <v>135</v>
      </c>
      <c r="F672">
        <v>232</v>
      </c>
      <c r="G672">
        <v>9061.5</v>
      </c>
      <c r="H672">
        <v>0</v>
      </c>
      <c r="I672">
        <v>0</v>
      </c>
      <c r="J672">
        <v>232</v>
      </c>
      <c r="K672">
        <v>9061.5</v>
      </c>
    </row>
    <row r="673" spans="1:11" x14ac:dyDescent="0.25">
      <c r="A673" t="s">
        <v>964</v>
      </c>
      <c r="B673" t="s">
        <v>72</v>
      </c>
      <c r="C673" t="s">
        <v>86</v>
      </c>
      <c r="D673" t="s">
        <v>254</v>
      </c>
      <c r="E673" t="s">
        <v>136</v>
      </c>
      <c r="F673">
        <v>17</v>
      </c>
      <c r="G673">
        <v>875</v>
      </c>
      <c r="H673">
        <v>0</v>
      </c>
      <c r="I673">
        <v>0</v>
      </c>
      <c r="J673">
        <v>17</v>
      </c>
      <c r="K673">
        <v>875</v>
      </c>
    </row>
    <row r="674" spans="1:11" x14ac:dyDescent="0.25">
      <c r="A674" t="s">
        <v>965</v>
      </c>
      <c r="B674" t="s">
        <v>72</v>
      </c>
      <c r="C674" t="s">
        <v>86</v>
      </c>
      <c r="D674" t="s">
        <v>257</v>
      </c>
      <c r="E674" t="s">
        <v>137</v>
      </c>
      <c r="F674">
        <v>115</v>
      </c>
      <c r="G674">
        <v>3979.5</v>
      </c>
      <c r="H674">
        <v>0</v>
      </c>
      <c r="I674">
        <v>0</v>
      </c>
      <c r="J674">
        <v>115</v>
      </c>
      <c r="K674">
        <v>3979.5</v>
      </c>
    </row>
    <row r="675" spans="1:11" x14ac:dyDescent="0.25">
      <c r="A675" t="s">
        <v>966</v>
      </c>
      <c r="B675" t="s">
        <v>72</v>
      </c>
      <c r="C675" t="s">
        <v>86</v>
      </c>
      <c r="D675" t="s">
        <v>253</v>
      </c>
      <c r="E675" t="s">
        <v>138</v>
      </c>
      <c r="F675">
        <v>44</v>
      </c>
      <c r="G675">
        <v>1918.9</v>
      </c>
      <c r="H675">
        <v>0</v>
      </c>
      <c r="I675">
        <v>0</v>
      </c>
      <c r="J675">
        <v>44</v>
      </c>
      <c r="K675">
        <v>1918.9</v>
      </c>
    </row>
    <row r="676" spans="1:11" x14ac:dyDescent="0.25">
      <c r="A676" t="s">
        <v>967</v>
      </c>
      <c r="B676" t="s">
        <v>72</v>
      </c>
      <c r="C676" t="s">
        <v>86</v>
      </c>
      <c r="D676" t="s">
        <v>253</v>
      </c>
      <c r="E676" t="s">
        <v>139</v>
      </c>
      <c r="F676">
        <v>36</v>
      </c>
      <c r="G676">
        <v>1231.92</v>
      </c>
      <c r="H676">
        <v>0</v>
      </c>
      <c r="I676">
        <v>0</v>
      </c>
      <c r="J676">
        <v>36</v>
      </c>
      <c r="K676">
        <v>1231.92</v>
      </c>
    </row>
    <row r="677" spans="1:11" x14ac:dyDescent="0.25">
      <c r="A677" t="s">
        <v>968</v>
      </c>
      <c r="B677" t="s">
        <v>72</v>
      </c>
      <c r="C677" t="s">
        <v>86</v>
      </c>
      <c r="D677" t="s">
        <v>255</v>
      </c>
      <c r="E677" t="s">
        <v>140</v>
      </c>
      <c r="F677">
        <v>12</v>
      </c>
      <c r="G677">
        <v>495.9</v>
      </c>
      <c r="H677">
        <v>0</v>
      </c>
      <c r="I677">
        <v>0</v>
      </c>
      <c r="J677">
        <v>12</v>
      </c>
      <c r="K677">
        <v>495.9</v>
      </c>
    </row>
    <row r="678" spans="1:11" x14ac:dyDescent="0.25">
      <c r="A678" t="s">
        <v>969</v>
      </c>
      <c r="B678" t="s">
        <v>72</v>
      </c>
      <c r="C678" t="s">
        <v>86</v>
      </c>
      <c r="D678" t="s">
        <v>253</v>
      </c>
      <c r="E678" t="s">
        <v>141</v>
      </c>
      <c r="F678">
        <v>24</v>
      </c>
      <c r="G678">
        <v>1174.9000000000001</v>
      </c>
      <c r="H678">
        <v>0</v>
      </c>
      <c r="I678">
        <v>0</v>
      </c>
      <c r="J678">
        <v>24</v>
      </c>
      <c r="K678">
        <v>1174.9000000000001</v>
      </c>
    </row>
    <row r="679" spans="1:11" x14ac:dyDescent="0.25">
      <c r="A679" t="s">
        <v>970</v>
      </c>
      <c r="B679" t="s">
        <v>72</v>
      </c>
      <c r="C679" t="s">
        <v>86</v>
      </c>
      <c r="D679" t="s">
        <v>256</v>
      </c>
      <c r="E679" t="s">
        <v>142</v>
      </c>
      <c r="F679">
        <v>260</v>
      </c>
      <c r="G679">
        <v>10652.92</v>
      </c>
      <c r="H679">
        <v>0</v>
      </c>
      <c r="I679">
        <v>0</v>
      </c>
      <c r="J679">
        <v>260</v>
      </c>
      <c r="K679">
        <v>10652.92</v>
      </c>
    </row>
    <row r="680" spans="1:11" x14ac:dyDescent="0.25">
      <c r="A680" t="s">
        <v>971</v>
      </c>
      <c r="B680" t="s">
        <v>72</v>
      </c>
      <c r="C680" t="s">
        <v>86</v>
      </c>
      <c r="D680" t="s">
        <v>253</v>
      </c>
      <c r="E680" t="s">
        <v>143</v>
      </c>
      <c r="F680">
        <v>43</v>
      </c>
      <c r="G680">
        <v>1629.46</v>
      </c>
      <c r="H680">
        <v>0</v>
      </c>
      <c r="I680">
        <v>0</v>
      </c>
      <c r="J680">
        <v>43</v>
      </c>
      <c r="K680">
        <v>1629.46</v>
      </c>
    </row>
    <row r="681" spans="1:11" x14ac:dyDescent="0.25">
      <c r="A681" t="s">
        <v>972</v>
      </c>
      <c r="B681" t="s">
        <v>72</v>
      </c>
      <c r="C681" t="s">
        <v>86</v>
      </c>
      <c r="D681" t="s">
        <v>253</v>
      </c>
      <c r="E681" t="s">
        <v>144</v>
      </c>
      <c r="F681">
        <v>46</v>
      </c>
      <c r="G681">
        <v>2660.9</v>
      </c>
      <c r="H681">
        <v>0</v>
      </c>
      <c r="I681">
        <v>0</v>
      </c>
      <c r="J681">
        <v>46</v>
      </c>
      <c r="K681">
        <v>2660.9</v>
      </c>
    </row>
    <row r="682" spans="1:11" x14ac:dyDescent="0.25">
      <c r="A682" t="s">
        <v>973</v>
      </c>
      <c r="B682" t="s">
        <v>72</v>
      </c>
      <c r="C682" t="s">
        <v>86</v>
      </c>
      <c r="D682" t="s">
        <v>254</v>
      </c>
      <c r="E682" t="s">
        <v>145</v>
      </c>
      <c r="F682">
        <v>3</v>
      </c>
      <c r="G682">
        <v>112</v>
      </c>
      <c r="H682">
        <v>0</v>
      </c>
      <c r="I682">
        <v>0</v>
      </c>
      <c r="J682">
        <v>3</v>
      </c>
      <c r="K682">
        <v>112</v>
      </c>
    </row>
    <row r="683" spans="1:11" x14ac:dyDescent="0.25">
      <c r="A683" t="s">
        <v>974</v>
      </c>
      <c r="B683" t="s">
        <v>72</v>
      </c>
      <c r="C683" t="s">
        <v>86</v>
      </c>
      <c r="D683" t="s">
        <v>253</v>
      </c>
      <c r="E683" t="s">
        <v>146</v>
      </c>
      <c r="F683">
        <v>44</v>
      </c>
      <c r="G683">
        <v>1555.8</v>
      </c>
      <c r="H683">
        <v>0</v>
      </c>
      <c r="I683">
        <v>0</v>
      </c>
      <c r="J683">
        <v>44</v>
      </c>
      <c r="K683">
        <v>1555.8</v>
      </c>
    </row>
    <row r="684" spans="1:11" x14ac:dyDescent="0.25">
      <c r="A684" t="s">
        <v>975</v>
      </c>
      <c r="B684" t="s">
        <v>72</v>
      </c>
      <c r="C684" t="s">
        <v>86</v>
      </c>
      <c r="D684" t="s">
        <v>258</v>
      </c>
      <c r="E684" t="s">
        <v>147</v>
      </c>
      <c r="F684">
        <v>19</v>
      </c>
      <c r="G684">
        <v>701.9</v>
      </c>
      <c r="H684">
        <v>0</v>
      </c>
      <c r="I684">
        <v>0</v>
      </c>
      <c r="J684">
        <v>19</v>
      </c>
      <c r="K684">
        <v>701.9</v>
      </c>
    </row>
    <row r="685" spans="1:11" x14ac:dyDescent="0.25">
      <c r="A685" t="s">
        <v>976</v>
      </c>
      <c r="B685" t="s">
        <v>72</v>
      </c>
      <c r="C685" t="s">
        <v>86</v>
      </c>
      <c r="D685" t="s">
        <v>252</v>
      </c>
      <c r="E685" t="s">
        <v>148</v>
      </c>
      <c r="F685">
        <v>205</v>
      </c>
      <c r="G685">
        <v>8259.9599999999991</v>
      </c>
      <c r="H685">
        <v>0</v>
      </c>
      <c r="I685">
        <v>0</v>
      </c>
      <c r="J685">
        <v>205</v>
      </c>
      <c r="K685">
        <v>8259.9599999999991</v>
      </c>
    </row>
    <row r="686" spans="1:11" x14ac:dyDescent="0.25">
      <c r="A686" t="s">
        <v>977</v>
      </c>
      <c r="B686" t="s">
        <v>72</v>
      </c>
      <c r="C686" t="s">
        <v>86</v>
      </c>
      <c r="D686" t="s">
        <v>253</v>
      </c>
      <c r="E686" t="s">
        <v>149</v>
      </c>
      <c r="F686">
        <v>33</v>
      </c>
      <c r="G686">
        <v>1447</v>
      </c>
      <c r="H686">
        <v>0</v>
      </c>
      <c r="I686">
        <v>0</v>
      </c>
      <c r="J686">
        <v>33</v>
      </c>
      <c r="K686">
        <v>1447</v>
      </c>
    </row>
    <row r="687" spans="1:11" x14ac:dyDescent="0.25">
      <c r="A687" t="s">
        <v>978</v>
      </c>
      <c r="B687" t="s">
        <v>72</v>
      </c>
      <c r="C687" t="s">
        <v>86</v>
      </c>
      <c r="D687" t="s">
        <v>253</v>
      </c>
      <c r="E687" t="s">
        <v>150</v>
      </c>
      <c r="F687">
        <v>46</v>
      </c>
      <c r="G687">
        <v>2001.8</v>
      </c>
      <c r="H687">
        <v>0</v>
      </c>
      <c r="I687">
        <v>0</v>
      </c>
      <c r="J687">
        <v>46</v>
      </c>
      <c r="K687">
        <v>2001.8</v>
      </c>
    </row>
    <row r="688" spans="1:11" x14ac:dyDescent="0.25">
      <c r="A688" t="s">
        <v>979</v>
      </c>
      <c r="B688" t="s">
        <v>72</v>
      </c>
      <c r="C688" t="s">
        <v>86</v>
      </c>
      <c r="D688" t="s">
        <v>256</v>
      </c>
      <c r="E688" t="s">
        <v>151</v>
      </c>
      <c r="F688">
        <v>5</v>
      </c>
      <c r="G688">
        <v>288</v>
      </c>
      <c r="H688">
        <v>0</v>
      </c>
      <c r="I688">
        <v>0</v>
      </c>
      <c r="J688">
        <v>5</v>
      </c>
      <c r="K688">
        <v>288</v>
      </c>
    </row>
    <row r="689" spans="1:11" x14ac:dyDescent="0.25">
      <c r="A689" t="s">
        <v>980</v>
      </c>
      <c r="B689" t="s">
        <v>72</v>
      </c>
      <c r="C689" t="s">
        <v>86</v>
      </c>
      <c r="D689" t="s">
        <v>253</v>
      </c>
      <c r="E689" t="s">
        <v>153</v>
      </c>
      <c r="F689">
        <v>36</v>
      </c>
      <c r="G689">
        <v>1681.8</v>
      </c>
      <c r="H689">
        <v>0</v>
      </c>
      <c r="I689">
        <v>0</v>
      </c>
      <c r="J689">
        <v>36</v>
      </c>
      <c r="K689">
        <v>1681.8</v>
      </c>
    </row>
    <row r="690" spans="1:11" x14ac:dyDescent="0.25">
      <c r="A690" t="s">
        <v>981</v>
      </c>
      <c r="B690" t="s">
        <v>72</v>
      </c>
      <c r="C690" t="s">
        <v>86</v>
      </c>
      <c r="D690" t="s">
        <v>253</v>
      </c>
      <c r="E690" t="s">
        <v>154</v>
      </c>
      <c r="F690">
        <v>37</v>
      </c>
      <c r="G690">
        <v>1495.7</v>
      </c>
      <c r="H690">
        <v>0</v>
      </c>
      <c r="I690">
        <v>0</v>
      </c>
      <c r="J690">
        <v>37</v>
      </c>
      <c r="K690">
        <v>1495.7</v>
      </c>
    </row>
    <row r="691" spans="1:11" x14ac:dyDescent="0.25">
      <c r="A691" t="s">
        <v>982</v>
      </c>
      <c r="B691" t="s">
        <v>72</v>
      </c>
      <c r="C691" t="s">
        <v>86</v>
      </c>
      <c r="D691" t="s">
        <v>256</v>
      </c>
      <c r="E691" t="s">
        <v>155</v>
      </c>
      <c r="F691">
        <v>253</v>
      </c>
      <c r="G691">
        <v>8928.66</v>
      </c>
      <c r="H691">
        <v>0</v>
      </c>
      <c r="I691">
        <v>0</v>
      </c>
      <c r="J691">
        <v>253</v>
      </c>
      <c r="K691">
        <v>8928.66</v>
      </c>
    </row>
    <row r="692" spans="1:11" x14ac:dyDescent="0.25">
      <c r="A692" t="s">
        <v>983</v>
      </c>
      <c r="B692" t="s">
        <v>72</v>
      </c>
      <c r="C692" t="s">
        <v>86</v>
      </c>
      <c r="D692" t="s">
        <v>259</v>
      </c>
      <c r="E692" t="s">
        <v>156</v>
      </c>
      <c r="F692">
        <v>11</v>
      </c>
      <c r="G692">
        <v>408.9</v>
      </c>
      <c r="H692">
        <v>0</v>
      </c>
      <c r="I692">
        <v>0</v>
      </c>
      <c r="J692">
        <v>11</v>
      </c>
      <c r="K692">
        <v>408.9</v>
      </c>
    </row>
    <row r="693" spans="1:11" x14ac:dyDescent="0.25">
      <c r="A693" t="s">
        <v>984</v>
      </c>
      <c r="B693" t="s">
        <v>72</v>
      </c>
      <c r="C693" t="s">
        <v>86</v>
      </c>
      <c r="D693" t="s">
        <v>253</v>
      </c>
      <c r="E693" t="s">
        <v>157</v>
      </c>
      <c r="F693">
        <v>24</v>
      </c>
      <c r="G693">
        <v>992.46</v>
      </c>
      <c r="H693">
        <v>0</v>
      </c>
      <c r="I693">
        <v>0</v>
      </c>
      <c r="J693">
        <v>24</v>
      </c>
      <c r="K693">
        <v>992.46</v>
      </c>
    </row>
    <row r="694" spans="1:11" x14ac:dyDescent="0.25">
      <c r="A694" t="s">
        <v>985</v>
      </c>
      <c r="B694" t="s">
        <v>72</v>
      </c>
      <c r="C694" t="s">
        <v>86</v>
      </c>
      <c r="D694" t="s">
        <v>259</v>
      </c>
      <c r="E694" t="s">
        <v>158</v>
      </c>
      <c r="F694">
        <v>43</v>
      </c>
      <c r="G694">
        <v>1429.9</v>
      </c>
      <c r="H694">
        <v>0</v>
      </c>
      <c r="I694">
        <v>0</v>
      </c>
      <c r="J694">
        <v>43</v>
      </c>
      <c r="K694">
        <v>1429.9</v>
      </c>
    </row>
    <row r="695" spans="1:11" x14ac:dyDescent="0.25">
      <c r="A695" t="s">
        <v>986</v>
      </c>
      <c r="B695" t="s">
        <v>72</v>
      </c>
      <c r="C695" t="s">
        <v>86</v>
      </c>
      <c r="D695" t="s">
        <v>255</v>
      </c>
      <c r="E695" t="s">
        <v>159</v>
      </c>
      <c r="F695">
        <v>4</v>
      </c>
      <c r="G695">
        <v>176</v>
      </c>
      <c r="H695">
        <v>0</v>
      </c>
      <c r="I695">
        <v>0</v>
      </c>
      <c r="J695">
        <v>4</v>
      </c>
      <c r="K695">
        <v>176</v>
      </c>
    </row>
    <row r="696" spans="1:11" x14ac:dyDescent="0.25">
      <c r="A696" t="s">
        <v>987</v>
      </c>
      <c r="B696" t="s">
        <v>72</v>
      </c>
      <c r="C696" t="s">
        <v>86</v>
      </c>
      <c r="D696" t="s">
        <v>253</v>
      </c>
      <c r="E696" t="s">
        <v>160</v>
      </c>
      <c r="F696">
        <v>44</v>
      </c>
      <c r="G696">
        <v>1765</v>
      </c>
      <c r="H696">
        <v>0</v>
      </c>
      <c r="I696">
        <v>0</v>
      </c>
      <c r="J696">
        <v>44</v>
      </c>
      <c r="K696">
        <v>1765</v>
      </c>
    </row>
    <row r="697" spans="1:11" x14ac:dyDescent="0.25">
      <c r="A697" t="s">
        <v>988</v>
      </c>
      <c r="B697" t="s">
        <v>72</v>
      </c>
      <c r="C697" t="s">
        <v>86</v>
      </c>
      <c r="D697" t="s">
        <v>255</v>
      </c>
      <c r="E697" t="s">
        <v>161</v>
      </c>
      <c r="F697">
        <v>133</v>
      </c>
      <c r="G697">
        <v>5682.7</v>
      </c>
      <c r="H697">
        <v>0</v>
      </c>
      <c r="I697">
        <v>0</v>
      </c>
      <c r="J697">
        <v>133</v>
      </c>
      <c r="K697">
        <v>5682.7</v>
      </c>
    </row>
    <row r="698" spans="1:11" x14ac:dyDescent="0.25">
      <c r="A698" t="s">
        <v>989</v>
      </c>
      <c r="B698" t="s">
        <v>72</v>
      </c>
      <c r="C698" t="s">
        <v>86</v>
      </c>
      <c r="D698" t="s">
        <v>259</v>
      </c>
      <c r="E698" t="s">
        <v>162</v>
      </c>
      <c r="F698">
        <v>74</v>
      </c>
      <c r="G698">
        <v>3658.8</v>
      </c>
      <c r="H698">
        <v>0</v>
      </c>
      <c r="I698">
        <v>0</v>
      </c>
      <c r="J698">
        <v>74</v>
      </c>
      <c r="K698">
        <v>3658.8</v>
      </c>
    </row>
    <row r="699" spans="1:11" x14ac:dyDescent="0.25">
      <c r="A699" t="s">
        <v>990</v>
      </c>
      <c r="B699" t="s">
        <v>72</v>
      </c>
      <c r="C699" t="s">
        <v>86</v>
      </c>
      <c r="D699" t="s">
        <v>251</v>
      </c>
      <c r="E699" t="s">
        <v>163</v>
      </c>
      <c r="F699">
        <v>25</v>
      </c>
      <c r="G699">
        <v>935.8</v>
      </c>
      <c r="H699">
        <v>0</v>
      </c>
      <c r="I699">
        <v>0</v>
      </c>
      <c r="J699">
        <v>25</v>
      </c>
      <c r="K699">
        <v>935.8</v>
      </c>
    </row>
    <row r="700" spans="1:11" x14ac:dyDescent="0.25">
      <c r="A700" t="s">
        <v>991</v>
      </c>
      <c r="B700" t="s">
        <v>72</v>
      </c>
      <c r="C700" t="s">
        <v>86</v>
      </c>
      <c r="D700" t="s">
        <v>251</v>
      </c>
      <c r="E700" t="s">
        <v>164</v>
      </c>
      <c r="F700">
        <v>79</v>
      </c>
      <c r="G700">
        <v>3070.7</v>
      </c>
      <c r="H700">
        <v>0</v>
      </c>
      <c r="I700">
        <v>0</v>
      </c>
      <c r="J700">
        <v>79</v>
      </c>
      <c r="K700">
        <v>3070.7</v>
      </c>
    </row>
    <row r="701" spans="1:11" x14ac:dyDescent="0.25">
      <c r="A701" t="s">
        <v>992</v>
      </c>
      <c r="B701" t="s">
        <v>72</v>
      </c>
      <c r="C701" t="s">
        <v>86</v>
      </c>
      <c r="D701" t="s">
        <v>253</v>
      </c>
      <c r="E701" t="s">
        <v>165</v>
      </c>
      <c r="F701">
        <v>45</v>
      </c>
      <c r="G701">
        <v>1587.46</v>
      </c>
      <c r="H701">
        <v>0</v>
      </c>
      <c r="I701">
        <v>0</v>
      </c>
      <c r="J701">
        <v>45</v>
      </c>
      <c r="K701">
        <v>1587.46</v>
      </c>
    </row>
    <row r="702" spans="1:11" x14ac:dyDescent="0.25">
      <c r="A702" t="s">
        <v>993</v>
      </c>
      <c r="B702" t="s">
        <v>72</v>
      </c>
      <c r="C702" t="s">
        <v>86</v>
      </c>
      <c r="D702" t="s">
        <v>251</v>
      </c>
      <c r="E702" t="s">
        <v>166</v>
      </c>
      <c r="F702">
        <v>63</v>
      </c>
      <c r="G702">
        <v>2147.6999999999998</v>
      </c>
      <c r="H702">
        <v>0</v>
      </c>
      <c r="I702">
        <v>0</v>
      </c>
      <c r="J702">
        <v>63</v>
      </c>
      <c r="K702">
        <v>2147.6999999999998</v>
      </c>
    </row>
    <row r="703" spans="1:11" x14ac:dyDescent="0.25">
      <c r="A703" t="s">
        <v>994</v>
      </c>
      <c r="B703" t="s">
        <v>72</v>
      </c>
      <c r="C703" t="s">
        <v>86</v>
      </c>
      <c r="D703" t="s">
        <v>255</v>
      </c>
      <c r="E703" t="s">
        <v>167</v>
      </c>
      <c r="F703">
        <v>49</v>
      </c>
      <c r="G703">
        <v>2138.36</v>
      </c>
      <c r="H703">
        <v>0</v>
      </c>
      <c r="I703">
        <v>0</v>
      </c>
      <c r="J703">
        <v>49</v>
      </c>
      <c r="K703">
        <v>2138.36</v>
      </c>
    </row>
    <row r="704" spans="1:11" x14ac:dyDescent="0.25">
      <c r="A704" t="s">
        <v>995</v>
      </c>
      <c r="B704" t="s">
        <v>72</v>
      </c>
      <c r="C704" t="s">
        <v>86</v>
      </c>
      <c r="D704" t="s">
        <v>253</v>
      </c>
      <c r="E704" t="s">
        <v>267</v>
      </c>
      <c r="F704">
        <v>1317</v>
      </c>
      <c r="G704">
        <v>55555.14</v>
      </c>
      <c r="H704">
        <v>0</v>
      </c>
      <c r="I704">
        <v>0</v>
      </c>
      <c r="J704">
        <v>1317</v>
      </c>
      <c r="K704">
        <v>55555.14</v>
      </c>
    </row>
    <row r="705" spans="1:11" x14ac:dyDescent="0.25">
      <c r="A705" t="s">
        <v>996</v>
      </c>
      <c r="B705" t="s">
        <v>72</v>
      </c>
      <c r="C705" t="s">
        <v>86</v>
      </c>
      <c r="D705" t="s">
        <v>252</v>
      </c>
      <c r="E705" t="s">
        <v>168</v>
      </c>
      <c r="F705">
        <v>30</v>
      </c>
      <c r="G705">
        <v>1369.46</v>
      </c>
      <c r="H705">
        <v>0</v>
      </c>
      <c r="I705">
        <v>0</v>
      </c>
      <c r="J705">
        <v>30</v>
      </c>
      <c r="K705">
        <v>1369.46</v>
      </c>
    </row>
    <row r="706" spans="1:11" x14ac:dyDescent="0.25">
      <c r="A706" t="s">
        <v>997</v>
      </c>
      <c r="B706" t="s">
        <v>72</v>
      </c>
      <c r="C706" t="s">
        <v>86</v>
      </c>
      <c r="D706" t="s">
        <v>255</v>
      </c>
      <c r="E706" t="s">
        <v>169</v>
      </c>
      <c r="F706">
        <v>26</v>
      </c>
      <c r="G706">
        <v>1232</v>
      </c>
      <c r="H706">
        <v>0</v>
      </c>
      <c r="I706">
        <v>0</v>
      </c>
      <c r="J706">
        <v>26</v>
      </c>
      <c r="K706">
        <v>1232</v>
      </c>
    </row>
    <row r="707" spans="1:11" x14ac:dyDescent="0.25">
      <c r="A707" t="s">
        <v>998</v>
      </c>
      <c r="B707" t="s">
        <v>72</v>
      </c>
      <c r="C707" t="s">
        <v>86</v>
      </c>
      <c r="D707" t="s">
        <v>256</v>
      </c>
      <c r="E707" t="s">
        <v>170</v>
      </c>
      <c r="F707">
        <v>34</v>
      </c>
      <c r="G707">
        <v>1236</v>
      </c>
      <c r="H707">
        <v>0</v>
      </c>
      <c r="I707">
        <v>0</v>
      </c>
      <c r="J707">
        <v>34</v>
      </c>
      <c r="K707">
        <v>1236</v>
      </c>
    </row>
    <row r="708" spans="1:11" x14ac:dyDescent="0.25">
      <c r="A708" t="s">
        <v>999</v>
      </c>
      <c r="B708" t="s">
        <v>72</v>
      </c>
      <c r="C708" t="s">
        <v>86</v>
      </c>
      <c r="D708" t="s">
        <v>253</v>
      </c>
      <c r="E708" t="s">
        <v>171</v>
      </c>
      <c r="F708">
        <v>33</v>
      </c>
      <c r="G708">
        <v>1461.8</v>
      </c>
      <c r="H708">
        <v>0</v>
      </c>
      <c r="I708">
        <v>0</v>
      </c>
      <c r="J708">
        <v>33</v>
      </c>
      <c r="K708">
        <v>1461.8</v>
      </c>
    </row>
    <row r="709" spans="1:11" x14ac:dyDescent="0.25">
      <c r="A709" t="s">
        <v>1000</v>
      </c>
      <c r="B709" t="s">
        <v>72</v>
      </c>
      <c r="C709" t="s">
        <v>86</v>
      </c>
      <c r="D709" t="s">
        <v>254</v>
      </c>
      <c r="E709" t="s">
        <v>172</v>
      </c>
      <c r="F709">
        <v>6</v>
      </c>
      <c r="G709">
        <v>248</v>
      </c>
      <c r="H709">
        <v>0</v>
      </c>
      <c r="I709">
        <v>0</v>
      </c>
      <c r="J709">
        <v>6</v>
      </c>
      <c r="K709">
        <v>248</v>
      </c>
    </row>
    <row r="710" spans="1:11" x14ac:dyDescent="0.25">
      <c r="A710" t="s">
        <v>1001</v>
      </c>
      <c r="B710" t="s">
        <v>72</v>
      </c>
      <c r="C710" t="s">
        <v>86</v>
      </c>
      <c r="D710" t="s">
        <v>256</v>
      </c>
      <c r="E710" t="s">
        <v>173</v>
      </c>
      <c r="F710">
        <v>33</v>
      </c>
      <c r="G710">
        <v>1780.8</v>
      </c>
      <c r="H710">
        <v>0</v>
      </c>
      <c r="I710">
        <v>0</v>
      </c>
      <c r="J710">
        <v>33</v>
      </c>
      <c r="K710">
        <v>1780.8</v>
      </c>
    </row>
    <row r="711" spans="1:11" x14ac:dyDescent="0.25">
      <c r="A711" t="s">
        <v>1002</v>
      </c>
      <c r="B711" t="s">
        <v>72</v>
      </c>
      <c r="C711" t="s">
        <v>86</v>
      </c>
      <c r="D711" t="s">
        <v>254</v>
      </c>
      <c r="E711" t="s">
        <v>174</v>
      </c>
      <c r="F711">
        <v>34</v>
      </c>
      <c r="G711">
        <v>1710.9</v>
      </c>
      <c r="H711">
        <v>0</v>
      </c>
      <c r="I711">
        <v>0</v>
      </c>
      <c r="J711">
        <v>34</v>
      </c>
      <c r="K711">
        <v>1710.9</v>
      </c>
    </row>
    <row r="712" spans="1:11" x14ac:dyDescent="0.25">
      <c r="A712" t="s">
        <v>1003</v>
      </c>
      <c r="B712" t="s">
        <v>72</v>
      </c>
      <c r="C712" t="s">
        <v>86</v>
      </c>
      <c r="D712" t="s">
        <v>253</v>
      </c>
      <c r="E712" t="s">
        <v>175</v>
      </c>
      <c r="F712">
        <v>38</v>
      </c>
      <c r="G712">
        <v>1810</v>
      </c>
      <c r="H712">
        <v>0</v>
      </c>
      <c r="I712">
        <v>0</v>
      </c>
      <c r="J712">
        <v>38</v>
      </c>
      <c r="K712">
        <v>1810</v>
      </c>
    </row>
    <row r="713" spans="1:11" x14ac:dyDescent="0.25">
      <c r="A713" t="s">
        <v>1004</v>
      </c>
      <c r="B713" t="s">
        <v>72</v>
      </c>
      <c r="C713" t="s">
        <v>86</v>
      </c>
      <c r="D713" t="s">
        <v>252</v>
      </c>
      <c r="E713" t="s">
        <v>176</v>
      </c>
      <c r="F713">
        <v>106</v>
      </c>
      <c r="G713">
        <v>3966.8</v>
      </c>
      <c r="H713">
        <v>0</v>
      </c>
      <c r="I713">
        <v>0</v>
      </c>
      <c r="J713">
        <v>106</v>
      </c>
      <c r="K713">
        <v>3966.8</v>
      </c>
    </row>
    <row r="714" spans="1:11" x14ac:dyDescent="0.25">
      <c r="A714" t="s">
        <v>1005</v>
      </c>
      <c r="B714" t="s">
        <v>72</v>
      </c>
      <c r="C714" t="s">
        <v>86</v>
      </c>
      <c r="D714" t="s">
        <v>259</v>
      </c>
      <c r="E714" t="s">
        <v>177</v>
      </c>
      <c r="F714">
        <v>13</v>
      </c>
      <c r="G714">
        <v>536.9</v>
      </c>
      <c r="H714">
        <v>0</v>
      </c>
      <c r="I714">
        <v>0</v>
      </c>
      <c r="J714">
        <v>13</v>
      </c>
      <c r="K714">
        <v>536.9</v>
      </c>
    </row>
    <row r="715" spans="1:11" x14ac:dyDescent="0.25">
      <c r="A715" t="s">
        <v>1006</v>
      </c>
      <c r="B715" t="s">
        <v>72</v>
      </c>
      <c r="C715" t="s">
        <v>86</v>
      </c>
      <c r="D715" t="s">
        <v>254</v>
      </c>
      <c r="E715" t="s">
        <v>268</v>
      </c>
      <c r="F715">
        <v>146</v>
      </c>
      <c r="G715">
        <v>6065.5</v>
      </c>
      <c r="H715">
        <v>0</v>
      </c>
      <c r="I715">
        <v>0</v>
      </c>
      <c r="J715">
        <v>146</v>
      </c>
      <c r="K715">
        <v>6065.5</v>
      </c>
    </row>
    <row r="716" spans="1:11" x14ac:dyDescent="0.25">
      <c r="A716" t="s">
        <v>1007</v>
      </c>
      <c r="B716" t="s">
        <v>72</v>
      </c>
      <c r="C716" t="s">
        <v>86</v>
      </c>
      <c r="D716" t="s">
        <v>259</v>
      </c>
      <c r="E716" t="s">
        <v>178</v>
      </c>
      <c r="F716">
        <v>10</v>
      </c>
      <c r="G716">
        <v>283</v>
      </c>
      <c r="H716">
        <v>0</v>
      </c>
      <c r="I716">
        <v>0</v>
      </c>
      <c r="J716">
        <v>10</v>
      </c>
      <c r="K716">
        <v>283</v>
      </c>
    </row>
    <row r="717" spans="1:11" x14ac:dyDescent="0.25">
      <c r="A717" t="s">
        <v>1008</v>
      </c>
      <c r="B717" t="s">
        <v>72</v>
      </c>
      <c r="C717" t="s">
        <v>86</v>
      </c>
      <c r="D717" t="s">
        <v>257</v>
      </c>
      <c r="E717" t="s">
        <v>179</v>
      </c>
      <c r="F717">
        <v>36</v>
      </c>
      <c r="G717">
        <v>1381</v>
      </c>
      <c r="H717">
        <v>0</v>
      </c>
      <c r="I717">
        <v>0</v>
      </c>
      <c r="J717">
        <v>36</v>
      </c>
      <c r="K717">
        <v>1381</v>
      </c>
    </row>
    <row r="718" spans="1:11" x14ac:dyDescent="0.25">
      <c r="A718" t="s">
        <v>1009</v>
      </c>
      <c r="B718" t="s">
        <v>72</v>
      </c>
      <c r="C718" t="s">
        <v>86</v>
      </c>
      <c r="D718" t="s">
        <v>254</v>
      </c>
      <c r="E718" t="s">
        <v>180</v>
      </c>
      <c r="F718">
        <v>16</v>
      </c>
      <c r="G718">
        <v>609</v>
      </c>
      <c r="H718">
        <v>0</v>
      </c>
      <c r="I718">
        <v>0</v>
      </c>
      <c r="J718">
        <v>16</v>
      </c>
      <c r="K718">
        <v>609</v>
      </c>
    </row>
    <row r="719" spans="1:11" x14ac:dyDescent="0.25">
      <c r="A719" t="s">
        <v>1010</v>
      </c>
      <c r="B719" t="s">
        <v>72</v>
      </c>
      <c r="C719" t="s">
        <v>86</v>
      </c>
      <c r="D719" t="s">
        <v>255</v>
      </c>
      <c r="E719" t="s">
        <v>269</v>
      </c>
      <c r="F719">
        <v>741</v>
      </c>
      <c r="G719">
        <v>31725.68</v>
      </c>
      <c r="H719">
        <v>0</v>
      </c>
      <c r="I719">
        <v>0</v>
      </c>
      <c r="J719">
        <v>741</v>
      </c>
      <c r="K719">
        <v>31725.68</v>
      </c>
    </row>
    <row r="720" spans="1:11" x14ac:dyDescent="0.25">
      <c r="A720" t="s">
        <v>1011</v>
      </c>
      <c r="B720" t="s">
        <v>72</v>
      </c>
      <c r="C720" t="s">
        <v>86</v>
      </c>
      <c r="D720" t="s">
        <v>259</v>
      </c>
      <c r="E720" t="s">
        <v>181</v>
      </c>
      <c r="F720">
        <v>61</v>
      </c>
      <c r="G720">
        <v>2108</v>
      </c>
      <c r="H720">
        <v>0</v>
      </c>
      <c r="I720">
        <v>0</v>
      </c>
      <c r="J720">
        <v>61</v>
      </c>
      <c r="K720">
        <v>2108</v>
      </c>
    </row>
    <row r="721" spans="1:11" x14ac:dyDescent="0.25">
      <c r="A721" t="s">
        <v>1012</v>
      </c>
      <c r="B721" t="s">
        <v>72</v>
      </c>
      <c r="C721" t="s">
        <v>86</v>
      </c>
      <c r="D721" t="s">
        <v>251</v>
      </c>
      <c r="E721" t="s">
        <v>182</v>
      </c>
      <c r="F721">
        <v>95</v>
      </c>
      <c r="G721">
        <v>3937.06</v>
      </c>
      <c r="H721">
        <v>0</v>
      </c>
      <c r="I721">
        <v>0</v>
      </c>
      <c r="J721">
        <v>95</v>
      </c>
      <c r="K721">
        <v>3937.06</v>
      </c>
    </row>
    <row r="722" spans="1:11" x14ac:dyDescent="0.25">
      <c r="A722" t="s">
        <v>1013</v>
      </c>
      <c r="B722" t="s">
        <v>72</v>
      </c>
      <c r="C722" t="s">
        <v>86</v>
      </c>
      <c r="D722" t="s">
        <v>254</v>
      </c>
      <c r="E722" t="s">
        <v>183</v>
      </c>
      <c r="F722">
        <v>17</v>
      </c>
      <c r="G722">
        <v>496.9</v>
      </c>
      <c r="H722">
        <v>0</v>
      </c>
      <c r="I722">
        <v>0</v>
      </c>
      <c r="J722">
        <v>17</v>
      </c>
      <c r="K722">
        <v>496.9</v>
      </c>
    </row>
    <row r="723" spans="1:11" x14ac:dyDescent="0.25">
      <c r="A723" t="s">
        <v>1014</v>
      </c>
      <c r="B723" t="s">
        <v>72</v>
      </c>
      <c r="C723" t="s">
        <v>86</v>
      </c>
      <c r="D723" t="s">
        <v>260</v>
      </c>
      <c r="E723" t="s">
        <v>260</v>
      </c>
      <c r="F723">
        <v>7</v>
      </c>
      <c r="G723">
        <v>369</v>
      </c>
      <c r="H723">
        <v>0</v>
      </c>
      <c r="I723">
        <v>0</v>
      </c>
      <c r="J723">
        <v>7</v>
      </c>
      <c r="K723">
        <v>369</v>
      </c>
    </row>
    <row r="724" spans="1:11" x14ac:dyDescent="0.25">
      <c r="A724" t="s">
        <v>1015</v>
      </c>
      <c r="B724" t="s">
        <v>72</v>
      </c>
      <c r="C724" t="s">
        <v>86</v>
      </c>
      <c r="D724" t="s">
        <v>260</v>
      </c>
      <c r="E724" t="s">
        <v>274</v>
      </c>
      <c r="F724">
        <v>7</v>
      </c>
      <c r="G724">
        <v>369</v>
      </c>
      <c r="H724">
        <v>0</v>
      </c>
      <c r="I724">
        <v>0</v>
      </c>
      <c r="J724">
        <v>7</v>
      </c>
      <c r="K724">
        <v>369</v>
      </c>
    </row>
    <row r="725" spans="1:11" x14ac:dyDescent="0.25">
      <c r="A725" t="s">
        <v>1016</v>
      </c>
      <c r="B725" t="s">
        <v>72</v>
      </c>
      <c r="C725" t="s">
        <v>86</v>
      </c>
      <c r="D725" t="s">
        <v>251</v>
      </c>
      <c r="E725" t="s">
        <v>184</v>
      </c>
      <c r="F725">
        <v>10</v>
      </c>
      <c r="G725">
        <v>455</v>
      </c>
      <c r="H725">
        <v>0</v>
      </c>
      <c r="I725">
        <v>0</v>
      </c>
      <c r="J725">
        <v>10</v>
      </c>
      <c r="K725">
        <v>455</v>
      </c>
    </row>
    <row r="726" spans="1:11" x14ac:dyDescent="0.25">
      <c r="A726" t="s">
        <v>1017</v>
      </c>
      <c r="B726" t="s">
        <v>72</v>
      </c>
      <c r="C726" t="s">
        <v>86</v>
      </c>
      <c r="D726" t="s">
        <v>251</v>
      </c>
      <c r="E726" t="s">
        <v>185</v>
      </c>
      <c r="F726">
        <v>38</v>
      </c>
      <c r="G726">
        <v>1510</v>
      </c>
      <c r="H726">
        <v>0</v>
      </c>
      <c r="I726">
        <v>0</v>
      </c>
      <c r="J726">
        <v>38</v>
      </c>
      <c r="K726">
        <v>1510</v>
      </c>
    </row>
    <row r="727" spans="1:11" x14ac:dyDescent="0.25">
      <c r="A727" t="s">
        <v>1018</v>
      </c>
      <c r="B727" t="s">
        <v>72</v>
      </c>
      <c r="C727" t="s">
        <v>86</v>
      </c>
      <c r="D727" t="s">
        <v>255</v>
      </c>
      <c r="E727" t="s">
        <v>186</v>
      </c>
      <c r="F727">
        <v>25</v>
      </c>
      <c r="G727">
        <v>1081.9000000000001</v>
      </c>
      <c r="H727">
        <v>0</v>
      </c>
      <c r="I727">
        <v>0</v>
      </c>
      <c r="J727">
        <v>25</v>
      </c>
      <c r="K727">
        <v>1081.9000000000001</v>
      </c>
    </row>
    <row r="728" spans="1:11" x14ac:dyDescent="0.25">
      <c r="A728" t="s">
        <v>1019</v>
      </c>
      <c r="B728" t="s">
        <v>72</v>
      </c>
      <c r="C728" t="s">
        <v>86</v>
      </c>
      <c r="D728" t="s">
        <v>256</v>
      </c>
      <c r="E728" t="s">
        <v>187</v>
      </c>
      <c r="F728">
        <v>92</v>
      </c>
      <c r="G728">
        <v>3049.06</v>
      </c>
      <c r="H728">
        <v>0</v>
      </c>
      <c r="I728">
        <v>0</v>
      </c>
      <c r="J728">
        <v>92</v>
      </c>
      <c r="K728">
        <v>3049.06</v>
      </c>
    </row>
    <row r="729" spans="1:11" x14ac:dyDescent="0.25">
      <c r="A729" t="s">
        <v>1020</v>
      </c>
      <c r="B729" t="s">
        <v>72</v>
      </c>
      <c r="C729" t="s">
        <v>86</v>
      </c>
      <c r="D729" t="s">
        <v>252</v>
      </c>
      <c r="E729" t="s">
        <v>188</v>
      </c>
      <c r="F729">
        <v>29</v>
      </c>
      <c r="G729">
        <v>1120.9000000000001</v>
      </c>
      <c r="H729">
        <v>0</v>
      </c>
      <c r="I729">
        <v>0</v>
      </c>
      <c r="J729">
        <v>29</v>
      </c>
      <c r="K729">
        <v>1120.9000000000001</v>
      </c>
    </row>
    <row r="730" spans="1:11" x14ac:dyDescent="0.25">
      <c r="A730" t="s">
        <v>1021</v>
      </c>
      <c r="B730" t="s">
        <v>72</v>
      </c>
      <c r="C730" t="s">
        <v>86</v>
      </c>
      <c r="D730" t="s">
        <v>257</v>
      </c>
      <c r="E730" t="s">
        <v>189</v>
      </c>
      <c r="F730">
        <v>15</v>
      </c>
      <c r="G730">
        <v>542</v>
      </c>
      <c r="H730">
        <v>0</v>
      </c>
      <c r="I730">
        <v>0</v>
      </c>
      <c r="J730">
        <v>15</v>
      </c>
      <c r="K730">
        <v>542</v>
      </c>
    </row>
    <row r="731" spans="1:11" x14ac:dyDescent="0.25">
      <c r="A731" t="s">
        <v>1022</v>
      </c>
      <c r="B731" t="s">
        <v>72</v>
      </c>
      <c r="C731" t="s">
        <v>86</v>
      </c>
      <c r="D731" t="s">
        <v>256</v>
      </c>
      <c r="E731" t="s">
        <v>190</v>
      </c>
      <c r="F731">
        <v>31</v>
      </c>
      <c r="G731">
        <v>1437.9</v>
      </c>
      <c r="H731">
        <v>0</v>
      </c>
      <c r="I731">
        <v>0</v>
      </c>
      <c r="J731">
        <v>31</v>
      </c>
      <c r="K731">
        <v>1437.9</v>
      </c>
    </row>
    <row r="732" spans="1:11" x14ac:dyDescent="0.25">
      <c r="A732" t="s">
        <v>1023</v>
      </c>
      <c r="B732" t="s">
        <v>72</v>
      </c>
      <c r="C732" t="s">
        <v>86</v>
      </c>
      <c r="D732" t="s">
        <v>256</v>
      </c>
      <c r="E732" t="s">
        <v>191</v>
      </c>
      <c r="F732">
        <v>18</v>
      </c>
      <c r="G732">
        <v>617.70000000000005</v>
      </c>
      <c r="H732">
        <v>0</v>
      </c>
      <c r="I732">
        <v>0</v>
      </c>
      <c r="J732">
        <v>18</v>
      </c>
      <c r="K732">
        <v>617.70000000000005</v>
      </c>
    </row>
    <row r="733" spans="1:11" x14ac:dyDescent="0.25">
      <c r="A733" t="s">
        <v>1024</v>
      </c>
      <c r="B733" t="s">
        <v>72</v>
      </c>
      <c r="C733" t="s">
        <v>86</v>
      </c>
      <c r="D733" t="s">
        <v>253</v>
      </c>
      <c r="E733" t="s">
        <v>192</v>
      </c>
      <c r="F733">
        <v>38</v>
      </c>
      <c r="G733">
        <v>1862.9</v>
      </c>
      <c r="H733">
        <v>0</v>
      </c>
      <c r="I733">
        <v>0</v>
      </c>
      <c r="J733">
        <v>38</v>
      </c>
      <c r="K733">
        <v>1862.9</v>
      </c>
    </row>
    <row r="734" spans="1:11" x14ac:dyDescent="0.25">
      <c r="A734" t="s">
        <v>1025</v>
      </c>
      <c r="B734" t="s">
        <v>72</v>
      </c>
      <c r="C734" t="s">
        <v>86</v>
      </c>
      <c r="D734" t="s">
        <v>254</v>
      </c>
      <c r="E734" t="s">
        <v>193</v>
      </c>
      <c r="F734">
        <v>1</v>
      </c>
      <c r="G734">
        <v>16</v>
      </c>
      <c r="H734">
        <v>0</v>
      </c>
      <c r="I734">
        <v>0</v>
      </c>
      <c r="J734">
        <v>1</v>
      </c>
      <c r="K734">
        <v>16</v>
      </c>
    </row>
    <row r="735" spans="1:11" x14ac:dyDescent="0.25">
      <c r="A735" t="s">
        <v>1026</v>
      </c>
      <c r="B735" t="s">
        <v>72</v>
      </c>
      <c r="C735" t="s">
        <v>86</v>
      </c>
      <c r="D735" t="s">
        <v>253</v>
      </c>
      <c r="E735" t="s">
        <v>194</v>
      </c>
      <c r="F735">
        <v>36</v>
      </c>
      <c r="G735">
        <v>1325</v>
      </c>
      <c r="H735">
        <v>0</v>
      </c>
      <c r="I735">
        <v>0</v>
      </c>
      <c r="J735">
        <v>36</v>
      </c>
      <c r="K735">
        <v>1325</v>
      </c>
    </row>
    <row r="736" spans="1:11" x14ac:dyDescent="0.25">
      <c r="A736" t="s">
        <v>1027</v>
      </c>
      <c r="B736" t="s">
        <v>72</v>
      </c>
      <c r="C736" t="s">
        <v>86</v>
      </c>
      <c r="D736" t="s">
        <v>255</v>
      </c>
      <c r="E736" t="s">
        <v>195</v>
      </c>
      <c r="F736">
        <v>25</v>
      </c>
      <c r="G736">
        <v>962</v>
      </c>
      <c r="H736">
        <v>0</v>
      </c>
      <c r="I736">
        <v>0</v>
      </c>
      <c r="J736">
        <v>25</v>
      </c>
      <c r="K736">
        <v>962</v>
      </c>
    </row>
    <row r="737" spans="1:11" x14ac:dyDescent="0.25">
      <c r="A737" t="s">
        <v>1028</v>
      </c>
      <c r="B737" t="s">
        <v>72</v>
      </c>
      <c r="C737" t="s">
        <v>86</v>
      </c>
      <c r="D737" t="s">
        <v>259</v>
      </c>
      <c r="E737" t="s">
        <v>196</v>
      </c>
      <c r="F737">
        <v>17</v>
      </c>
      <c r="G737">
        <v>503.9</v>
      </c>
      <c r="H737">
        <v>0</v>
      </c>
      <c r="I737">
        <v>0</v>
      </c>
      <c r="J737">
        <v>17</v>
      </c>
      <c r="K737">
        <v>503.9</v>
      </c>
    </row>
    <row r="738" spans="1:11" x14ac:dyDescent="0.25">
      <c r="A738" t="s">
        <v>1029</v>
      </c>
      <c r="B738" t="s">
        <v>72</v>
      </c>
      <c r="C738" t="s">
        <v>86</v>
      </c>
      <c r="D738" t="s">
        <v>251</v>
      </c>
      <c r="E738" t="s">
        <v>197</v>
      </c>
      <c r="F738">
        <v>1</v>
      </c>
      <c r="G738">
        <v>30</v>
      </c>
      <c r="H738">
        <v>0</v>
      </c>
      <c r="I738">
        <v>0</v>
      </c>
      <c r="J738">
        <v>1</v>
      </c>
      <c r="K738">
        <v>30</v>
      </c>
    </row>
    <row r="739" spans="1:11" x14ac:dyDescent="0.25">
      <c r="A739" t="s">
        <v>1030</v>
      </c>
      <c r="B739" t="s">
        <v>72</v>
      </c>
      <c r="C739" t="s">
        <v>86</v>
      </c>
      <c r="D739" t="s">
        <v>255</v>
      </c>
      <c r="E739" t="s">
        <v>198</v>
      </c>
      <c r="F739">
        <v>27</v>
      </c>
      <c r="G739">
        <v>1072.46</v>
      </c>
      <c r="H739">
        <v>0</v>
      </c>
      <c r="I739">
        <v>0</v>
      </c>
      <c r="J739">
        <v>27</v>
      </c>
      <c r="K739">
        <v>1072.46</v>
      </c>
    </row>
    <row r="740" spans="1:11" x14ac:dyDescent="0.25">
      <c r="A740" t="s">
        <v>1031</v>
      </c>
      <c r="B740" t="s">
        <v>72</v>
      </c>
      <c r="C740" t="s">
        <v>86</v>
      </c>
      <c r="D740" t="s">
        <v>258</v>
      </c>
      <c r="E740" t="s">
        <v>199</v>
      </c>
      <c r="F740">
        <v>25</v>
      </c>
      <c r="G740">
        <v>1275</v>
      </c>
      <c r="H740">
        <v>0</v>
      </c>
      <c r="I740">
        <v>0</v>
      </c>
      <c r="J740">
        <v>25</v>
      </c>
      <c r="K740">
        <v>1275</v>
      </c>
    </row>
    <row r="741" spans="1:11" x14ac:dyDescent="0.25">
      <c r="A741" t="s">
        <v>1032</v>
      </c>
      <c r="B741" t="s">
        <v>72</v>
      </c>
      <c r="C741" t="s">
        <v>86</v>
      </c>
      <c r="D741" t="s">
        <v>255</v>
      </c>
      <c r="E741" t="s">
        <v>200</v>
      </c>
      <c r="F741">
        <v>26</v>
      </c>
      <c r="G741">
        <v>1051</v>
      </c>
      <c r="H741">
        <v>0</v>
      </c>
      <c r="I741">
        <v>0</v>
      </c>
      <c r="J741">
        <v>26</v>
      </c>
      <c r="K741">
        <v>1051</v>
      </c>
    </row>
    <row r="742" spans="1:11" x14ac:dyDescent="0.25">
      <c r="A742" t="s">
        <v>1033</v>
      </c>
      <c r="B742" t="s">
        <v>72</v>
      </c>
      <c r="C742" t="s">
        <v>86</v>
      </c>
      <c r="D742" t="s">
        <v>259</v>
      </c>
      <c r="E742" t="s">
        <v>201</v>
      </c>
      <c r="F742">
        <v>43</v>
      </c>
      <c r="G742">
        <v>1786.8</v>
      </c>
      <c r="H742">
        <v>0</v>
      </c>
      <c r="I742">
        <v>0</v>
      </c>
      <c r="J742">
        <v>43</v>
      </c>
      <c r="K742">
        <v>1786.8</v>
      </c>
    </row>
    <row r="743" spans="1:11" x14ac:dyDescent="0.25">
      <c r="A743" t="s">
        <v>1034</v>
      </c>
      <c r="B743" t="s">
        <v>72</v>
      </c>
      <c r="C743" t="s">
        <v>86</v>
      </c>
      <c r="D743" t="s">
        <v>258</v>
      </c>
      <c r="E743" t="s">
        <v>202</v>
      </c>
      <c r="F743">
        <v>24</v>
      </c>
      <c r="G743">
        <v>852</v>
      </c>
      <c r="H743">
        <v>0</v>
      </c>
      <c r="I743">
        <v>0</v>
      </c>
      <c r="J743">
        <v>24</v>
      </c>
      <c r="K743">
        <v>852</v>
      </c>
    </row>
    <row r="744" spans="1:11" x14ac:dyDescent="0.25">
      <c r="A744" t="s">
        <v>1035</v>
      </c>
      <c r="B744" t="s">
        <v>72</v>
      </c>
      <c r="C744" t="s">
        <v>86</v>
      </c>
      <c r="D744" t="s">
        <v>256</v>
      </c>
      <c r="E744" t="s">
        <v>203</v>
      </c>
      <c r="F744">
        <v>12</v>
      </c>
      <c r="G744">
        <v>489.9</v>
      </c>
      <c r="H744">
        <v>0</v>
      </c>
      <c r="I744">
        <v>0</v>
      </c>
      <c r="J744">
        <v>12</v>
      </c>
      <c r="K744">
        <v>489.9</v>
      </c>
    </row>
    <row r="745" spans="1:11" x14ac:dyDescent="0.25">
      <c r="A745" t="s">
        <v>1036</v>
      </c>
      <c r="B745" t="s">
        <v>72</v>
      </c>
      <c r="C745" t="s">
        <v>86</v>
      </c>
      <c r="D745" t="s">
        <v>258</v>
      </c>
      <c r="E745" t="s">
        <v>204</v>
      </c>
      <c r="F745">
        <v>29</v>
      </c>
      <c r="G745">
        <v>1432</v>
      </c>
      <c r="H745">
        <v>0</v>
      </c>
      <c r="I745">
        <v>0</v>
      </c>
      <c r="J745">
        <v>29</v>
      </c>
      <c r="K745">
        <v>1432</v>
      </c>
    </row>
    <row r="746" spans="1:11" x14ac:dyDescent="0.25">
      <c r="A746" t="s">
        <v>1037</v>
      </c>
      <c r="B746" t="s">
        <v>72</v>
      </c>
      <c r="C746" t="s">
        <v>86</v>
      </c>
      <c r="D746" t="s">
        <v>257</v>
      </c>
      <c r="E746" t="s">
        <v>205</v>
      </c>
      <c r="F746">
        <v>87</v>
      </c>
      <c r="G746">
        <v>2691.9</v>
      </c>
      <c r="H746">
        <v>0</v>
      </c>
      <c r="I746">
        <v>0</v>
      </c>
      <c r="J746">
        <v>87</v>
      </c>
      <c r="K746">
        <v>2691.9</v>
      </c>
    </row>
    <row r="747" spans="1:11" x14ac:dyDescent="0.25">
      <c r="A747" t="s">
        <v>1038</v>
      </c>
      <c r="B747" t="s">
        <v>72</v>
      </c>
      <c r="C747" t="s">
        <v>86</v>
      </c>
      <c r="D747" t="s">
        <v>256</v>
      </c>
      <c r="E747" t="s">
        <v>270</v>
      </c>
      <c r="F747">
        <v>1407</v>
      </c>
      <c r="G747">
        <v>55014.1</v>
      </c>
      <c r="H747">
        <v>0</v>
      </c>
      <c r="I747">
        <v>0</v>
      </c>
      <c r="J747">
        <v>1407</v>
      </c>
      <c r="K747">
        <v>55014.1</v>
      </c>
    </row>
    <row r="748" spans="1:11" x14ac:dyDescent="0.25">
      <c r="A748" t="s">
        <v>1039</v>
      </c>
      <c r="B748" t="s">
        <v>72</v>
      </c>
      <c r="C748" t="s">
        <v>86</v>
      </c>
      <c r="D748" t="s">
        <v>257</v>
      </c>
      <c r="E748" t="s">
        <v>206</v>
      </c>
      <c r="F748">
        <v>57</v>
      </c>
      <c r="G748">
        <v>2626.9</v>
      </c>
      <c r="H748">
        <v>0</v>
      </c>
      <c r="I748">
        <v>0</v>
      </c>
      <c r="J748">
        <v>57</v>
      </c>
      <c r="K748">
        <v>2626.9</v>
      </c>
    </row>
    <row r="749" spans="1:11" x14ac:dyDescent="0.25">
      <c r="A749" t="s">
        <v>1040</v>
      </c>
      <c r="B749" t="s">
        <v>72</v>
      </c>
      <c r="C749" t="s">
        <v>86</v>
      </c>
      <c r="D749" t="s">
        <v>254</v>
      </c>
      <c r="E749" t="s">
        <v>207</v>
      </c>
      <c r="F749">
        <v>10</v>
      </c>
      <c r="G749">
        <v>402.9</v>
      </c>
      <c r="H749">
        <v>0</v>
      </c>
      <c r="I749">
        <v>0</v>
      </c>
      <c r="J749">
        <v>10</v>
      </c>
      <c r="K749">
        <v>402.9</v>
      </c>
    </row>
    <row r="750" spans="1:11" x14ac:dyDescent="0.25">
      <c r="A750" t="s">
        <v>1041</v>
      </c>
      <c r="B750" t="s">
        <v>72</v>
      </c>
      <c r="C750" t="s">
        <v>86</v>
      </c>
      <c r="D750" t="s">
        <v>257</v>
      </c>
      <c r="E750" t="s">
        <v>271</v>
      </c>
      <c r="F750">
        <v>735</v>
      </c>
      <c r="G750">
        <v>25502.94</v>
      </c>
      <c r="H750">
        <v>0</v>
      </c>
      <c r="I750">
        <v>0</v>
      </c>
      <c r="J750">
        <v>735</v>
      </c>
      <c r="K750">
        <v>25502.94</v>
      </c>
    </row>
    <row r="751" spans="1:11" x14ac:dyDescent="0.25">
      <c r="A751" t="s">
        <v>1042</v>
      </c>
      <c r="B751" t="s">
        <v>72</v>
      </c>
      <c r="C751" t="s">
        <v>86</v>
      </c>
      <c r="D751" t="s">
        <v>256</v>
      </c>
      <c r="E751" t="s">
        <v>208</v>
      </c>
      <c r="F751">
        <v>31</v>
      </c>
      <c r="G751">
        <v>1549</v>
      </c>
      <c r="H751">
        <v>0</v>
      </c>
      <c r="I751">
        <v>0</v>
      </c>
      <c r="J751">
        <v>31</v>
      </c>
      <c r="K751">
        <v>1549</v>
      </c>
    </row>
    <row r="752" spans="1:11" x14ac:dyDescent="0.25">
      <c r="A752" t="s">
        <v>1043</v>
      </c>
      <c r="B752" t="s">
        <v>72</v>
      </c>
      <c r="C752" t="s">
        <v>86</v>
      </c>
      <c r="D752" t="s">
        <v>252</v>
      </c>
      <c r="E752" t="s">
        <v>209</v>
      </c>
      <c r="F752">
        <v>19</v>
      </c>
      <c r="G752">
        <v>670.9</v>
      </c>
      <c r="H752">
        <v>0</v>
      </c>
      <c r="I752">
        <v>0</v>
      </c>
      <c r="J752">
        <v>19</v>
      </c>
      <c r="K752">
        <v>670.9</v>
      </c>
    </row>
    <row r="753" spans="1:11" x14ac:dyDescent="0.25">
      <c r="A753" t="s">
        <v>1044</v>
      </c>
      <c r="B753" t="s">
        <v>72</v>
      </c>
      <c r="C753" t="s">
        <v>86</v>
      </c>
      <c r="D753" t="s">
        <v>253</v>
      </c>
      <c r="E753" t="s">
        <v>210</v>
      </c>
      <c r="F753">
        <v>44</v>
      </c>
      <c r="G753">
        <v>1704.46</v>
      </c>
      <c r="H753">
        <v>0</v>
      </c>
      <c r="I753">
        <v>0</v>
      </c>
      <c r="J753">
        <v>44</v>
      </c>
      <c r="K753">
        <v>1704.46</v>
      </c>
    </row>
    <row r="754" spans="1:11" x14ac:dyDescent="0.25">
      <c r="A754" t="s">
        <v>1045</v>
      </c>
      <c r="B754" t="s">
        <v>72</v>
      </c>
      <c r="C754" t="s">
        <v>86</v>
      </c>
      <c r="D754" t="s">
        <v>255</v>
      </c>
      <c r="E754" t="s">
        <v>211</v>
      </c>
      <c r="F754">
        <v>10</v>
      </c>
      <c r="G754">
        <v>506</v>
      </c>
      <c r="H754">
        <v>0</v>
      </c>
      <c r="I754">
        <v>0</v>
      </c>
      <c r="J754">
        <v>10</v>
      </c>
      <c r="K754">
        <v>506</v>
      </c>
    </row>
    <row r="755" spans="1:11" x14ac:dyDescent="0.25">
      <c r="A755" t="s">
        <v>1046</v>
      </c>
      <c r="B755" t="s">
        <v>72</v>
      </c>
      <c r="C755" t="s">
        <v>86</v>
      </c>
      <c r="D755" t="s">
        <v>258</v>
      </c>
      <c r="E755" t="s">
        <v>212</v>
      </c>
      <c r="F755">
        <v>89</v>
      </c>
      <c r="G755">
        <v>3410</v>
      </c>
      <c r="H755">
        <v>0</v>
      </c>
      <c r="I755">
        <v>0</v>
      </c>
      <c r="J755">
        <v>89</v>
      </c>
      <c r="K755">
        <v>3410</v>
      </c>
    </row>
    <row r="756" spans="1:11" x14ac:dyDescent="0.25">
      <c r="A756" t="s">
        <v>1047</v>
      </c>
      <c r="B756" t="s">
        <v>72</v>
      </c>
      <c r="C756" t="s">
        <v>86</v>
      </c>
      <c r="D756" t="s">
        <v>255</v>
      </c>
      <c r="E756" t="s">
        <v>213</v>
      </c>
      <c r="F756">
        <v>42</v>
      </c>
      <c r="G756">
        <v>1581.9</v>
      </c>
      <c r="H756">
        <v>0</v>
      </c>
      <c r="I756">
        <v>0</v>
      </c>
      <c r="J756">
        <v>42</v>
      </c>
      <c r="K756">
        <v>1581.9</v>
      </c>
    </row>
    <row r="757" spans="1:11" x14ac:dyDescent="0.25">
      <c r="A757" t="s">
        <v>1048</v>
      </c>
      <c r="B757" t="s">
        <v>72</v>
      </c>
      <c r="C757" t="s">
        <v>86</v>
      </c>
      <c r="D757" t="s">
        <v>254</v>
      </c>
      <c r="E757" t="s">
        <v>214</v>
      </c>
      <c r="F757">
        <v>5</v>
      </c>
      <c r="G757">
        <v>174</v>
      </c>
      <c r="H757">
        <v>0</v>
      </c>
      <c r="I757">
        <v>0</v>
      </c>
      <c r="J757">
        <v>5</v>
      </c>
      <c r="K757">
        <v>174</v>
      </c>
    </row>
    <row r="758" spans="1:11" x14ac:dyDescent="0.25">
      <c r="A758" t="s">
        <v>1049</v>
      </c>
      <c r="B758" t="s">
        <v>72</v>
      </c>
      <c r="C758" t="s">
        <v>86</v>
      </c>
      <c r="D758" t="s">
        <v>258</v>
      </c>
      <c r="E758" t="s">
        <v>215</v>
      </c>
      <c r="F758">
        <v>16</v>
      </c>
      <c r="G758">
        <v>608</v>
      </c>
      <c r="H758">
        <v>0</v>
      </c>
      <c r="I758">
        <v>0</v>
      </c>
      <c r="J758">
        <v>16</v>
      </c>
      <c r="K758">
        <v>608</v>
      </c>
    </row>
    <row r="759" spans="1:11" x14ac:dyDescent="0.25">
      <c r="A759" t="s">
        <v>1050</v>
      </c>
      <c r="B759" t="s">
        <v>72</v>
      </c>
      <c r="C759" t="s">
        <v>86</v>
      </c>
      <c r="D759" t="s">
        <v>252</v>
      </c>
      <c r="E759" t="s">
        <v>216</v>
      </c>
      <c r="F759">
        <v>78</v>
      </c>
      <c r="G759">
        <v>2553.8000000000002</v>
      </c>
      <c r="H759">
        <v>0</v>
      </c>
      <c r="I759">
        <v>0</v>
      </c>
      <c r="J759">
        <v>78</v>
      </c>
      <c r="K759">
        <v>2553.8000000000002</v>
      </c>
    </row>
    <row r="760" spans="1:11" x14ac:dyDescent="0.25">
      <c r="A760" t="s">
        <v>1051</v>
      </c>
      <c r="B760" t="s">
        <v>72</v>
      </c>
      <c r="C760" t="s">
        <v>86</v>
      </c>
      <c r="D760" t="s">
        <v>254</v>
      </c>
      <c r="E760" t="s">
        <v>217</v>
      </c>
      <c r="F760">
        <v>14</v>
      </c>
      <c r="G760">
        <v>547</v>
      </c>
      <c r="H760">
        <v>0</v>
      </c>
      <c r="I760">
        <v>0</v>
      </c>
      <c r="J760">
        <v>14</v>
      </c>
      <c r="K760">
        <v>547</v>
      </c>
    </row>
    <row r="761" spans="1:11" x14ac:dyDescent="0.25">
      <c r="A761" t="s">
        <v>1052</v>
      </c>
      <c r="B761" t="s">
        <v>72</v>
      </c>
      <c r="C761" t="s">
        <v>86</v>
      </c>
      <c r="D761" t="s">
        <v>256</v>
      </c>
      <c r="E761" t="s">
        <v>218</v>
      </c>
      <c r="F761">
        <v>227</v>
      </c>
      <c r="G761">
        <v>9700.6</v>
      </c>
      <c r="H761">
        <v>0</v>
      </c>
      <c r="I761">
        <v>0</v>
      </c>
      <c r="J761">
        <v>227</v>
      </c>
      <c r="K761">
        <v>9700.6</v>
      </c>
    </row>
    <row r="762" spans="1:11" x14ac:dyDescent="0.25">
      <c r="A762" t="s">
        <v>1053</v>
      </c>
      <c r="B762" t="s">
        <v>72</v>
      </c>
      <c r="C762" t="s">
        <v>86</v>
      </c>
      <c r="D762" t="s">
        <v>253</v>
      </c>
      <c r="E762" t="s">
        <v>219</v>
      </c>
      <c r="F762">
        <v>24</v>
      </c>
      <c r="G762">
        <v>969.9</v>
      </c>
      <c r="H762">
        <v>0</v>
      </c>
      <c r="I762">
        <v>0</v>
      </c>
      <c r="J762">
        <v>24</v>
      </c>
      <c r="K762">
        <v>969.9</v>
      </c>
    </row>
    <row r="763" spans="1:11" x14ac:dyDescent="0.25">
      <c r="A763" t="s">
        <v>1054</v>
      </c>
      <c r="B763" t="s">
        <v>72</v>
      </c>
      <c r="C763" t="s">
        <v>86</v>
      </c>
      <c r="D763" t="s">
        <v>257</v>
      </c>
      <c r="E763" t="s">
        <v>220</v>
      </c>
      <c r="F763">
        <v>27</v>
      </c>
      <c r="G763">
        <v>1171.46</v>
      </c>
      <c r="H763">
        <v>0</v>
      </c>
      <c r="I763">
        <v>0</v>
      </c>
      <c r="J763">
        <v>27</v>
      </c>
      <c r="K763">
        <v>1171.46</v>
      </c>
    </row>
    <row r="764" spans="1:11" x14ac:dyDescent="0.25">
      <c r="A764" t="s">
        <v>1055</v>
      </c>
      <c r="B764" t="s">
        <v>72</v>
      </c>
      <c r="C764" t="s">
        <v>86</v>
      </c>
      <c r="D764" t="s">
        <v>255</v>
      </c>
      <c r="E764" t="s">
        <v>221</v>
      </c>
      <c r="F764">
        <v>17</v>
      </c>
      <c r="G764">
        <v>817</v>
      </c>
      <c r="H764">
        <v>0</v>
      </c>
      <c r="I764">
        <v>0</v>
      </c>
      <c r="J764">
        <v>17</v>
      </c>
      <c r="K764">
        <v>817</v>
      </c>
    </row>
    <row r="765" spans="1:11" x14ac:dyDescent="0.25">
      <c r="A765" t="s">
        <v>1056</v>
      </c>
      <c r="B765" t="s">
        <v>72</v>
      </c>
      <c r="C765" t="s">
        <v>86</v>
      </c>
      <c r="D765" t="s">
        <v>258</v>
      </c>
      <c r="E765" t="s">
        <v>222</v>
      </c>
      <c r="F765">
        <v>14</v>
      </c>
      <c r="G765">
        <v>535</v>
      </c>
      <c r="H765">
        <v>0</v>
      </c>
      <c r="I765">
        <v>0</v>
      </c>
      <c r="J765">
        <v>14</v>
      </c>
      <c r="K765">
        <v>535</v>
      </c>
    </row>
    <row r="766" spans="1:11" x14ac:dyDescent="0.25">
      <c r="A766" t="s">
        <v>1057</v>
      </c>
      <c r="B766" t="s">
        <v>72</v>
      </c>
      <c r="C766" t="s">
        <v>86</v>
      </c>
      <c r="D766" t="s">
        <v>252</v>
      </c>
      <c r="E766" t="s">
        <v>223</v>
      </c>
      <c r="F766">
        <v>13</v>
      </c>
      <c r="G766">
        <v>535</v>
      </c>
      <c r="H766">
        <v>0</v>
      </c>
      <c r="I766">
        <v>0</v>
      </c>
      <c r="J766">
        <v>13</v>
      </c>
      <c r="K766">
        <v>535</v>
      </c>
    </row>
    <row r="767" spans="1:11" x14ac:dyDescent="0.25">
      <c r="A767" t="s">
        <v>1058</v>
      </c>
      <c r="B767" t="s">
        <v>72</v>
      </c>
      <c r="C767" t="s">
        <v>86</v>
      </c>
      <c r="D767" t="s">
        <v>257</v>
      </c>
      <c r="E767" t="s">
        <v>224</v>
      </c>
      <c r="F767">
        <v>6</v>
      </c>
      <c r="G767">
        <v>265.89999999999998</v>
      </c>
      <c r="H767">
        <v>0</v>
      </c>
      <c r="I767">
        <v>0</v>
      </c>
      <c r="J767">
        <v>6</v>
      </c>
      <c r="K767">
        <v>265.89999999999998</v>
      </c>
    </row>
    <row r="768" spans="1:11" x14ac:dyDescent="0.25">
      <c r="A768" t="s">
        <v>1059</v>
      </c>
      <c r="B768" t="s">
        <v>72</v>
      </c>
      <c r="C768" t="s">
        <v>86</v>
      </c>
      <c r="D768" t="s">
        <v>253</v>
      </c>
      <c r="E768" t="s">
        <v>225</v>
      </c>
      <c r="F768">
        <v>25</v>
      </c>
      <c r="G768">
        <v>1042.5999999999999</v>
      </c>
      <c r="H768">
        <v>0</v>
      </c>
      <c r="I768">
        <v>0</v>
      </c>
      <c r="J768">
        <v>25</v>
      </c>
      <c r="K768">
        <v>1042.5999999999999</v>
      </c>
    </row>
    <row r="769" spans="1:11" x14ac:dyDescent="0.25">
      <c r="A769" t="s">
        <v>1060</v>
      </c>
      <c r="B769" t="s">
        <v>72</v>
      </c>
      <c r="C769" t="s">
        <v>86</v>
      </c>
      <c r="D769" t="s">
        <v>255</v>
      </c>
      <c r="E769" t="s">
        <v>226</v>
      </c>
      <c r="F769">
        <v>34</v>
      </c>
      <c r="G769">
        <v>1570.9</v>
      </c>
      <c r="H769">
        <v>0</v>
      </c>
      <c r="I769">
        <v>0</v>
      </c>
      <c r="J769">
        <v>34</v>
      </c>
      <c r="K769">
        <v>1570.9</v>
      </c>
    </row>
    <row r="770" spans="1:11" x14ac:dyDescent="0.25">
      <c r="A770" t="s">
        <v>1061</v>
      </c>
      <c r="B770" t="s">
        <v>72</v>
      </c>
      <c r="C770" t="s">
        <v>86</v>
      </c>
      <c r="D770" t="s">
        <v>259</v>
      </c>
      <c r="E770" t="s">
        <v>227</v>
      </c>
      <c r="F770">
        <v>12</v>
      </c>
      <c r="G770">
        <v>449</v>
      </c>
      <c r="H770">
        <v>0</v>
      </c>
      <c r="I770">
        <v>0</v>
      </c>
      <c r="J770">
        <v>12</v>
      </c>
      <c r="K770">
        <v>449</v>
      </c>
    </row>
    <row r="771" spans="1:11" x14ac:dyDescent="0.25">
      <c r="A771" t="s">
        <v>1062</v>
      </c>
      <c r="B771" t="s">
        <v>72</v>
      </c>
      <c r="C771" t="s">
        <v>86</v>
      </c>
      <c r="D771" t="s">
        <v>258</v>
      </c>
      <c r="E771" t="s">
        <v>228</v>
      </c>
      <c r="F771">
        <v>9</v>
      </c>
      <c r="G771">
        <v>258</v>
      </c>
      <c r="H771">
        <v>0</v>
      </c>
      <c r="I771">
        <v>0</v>
      </c>
      <c r="J771">
        <v>9</v>
      </c>
      <c r="K771">
        <v>258</v>
      </c>
    </row>
    <row r="772" spans="1:11" x14ac:dyDescent="0.25">
      <c r="A772" t="s">
        <v>1063</v>
      </c>
      <c r="B772" t="s">
        <v>72</v>
      </c>
      <c r="C772" t="s">
        <v>86</v>
      </c>
      <c r="D772" t="s">
        <v>253</v>
      </c>
      <c r="E772" t="s">
        <v>229</v>
      </c>
      <c r="F772">
        <v>33</v>
      </c>
      <c r="G772">
        <v>1460.18</v>
      </c>
      <c r="H772">
        <v>0</v>
      </c>
      <c r="I772">
        <v>0</v>
      </c>
      <c r="J772">
        <v>33</v>
      </c>
      <c r="K772">
        <v>1460.18</v>
      </c>
    </row>
    <row r="773" spans="1:11" x14ac:dyDescent="0.25">
      <c r="A773" t="s">
        <v>1064</v>
      </c>
      <c r="B773" t="s">
        <v>72</v>
      </c>
      <c r="C773" t="s">
        <v>86</v>
      </c>
      <c r="D773" t="s">
        <v>253</v>
      </c>
      <c r="E773" t="s">
        <v>230</v>
      </c>
      <c r="F773">
        <v>55</v>
      </c>
      <c r="G773">
        <v>2532.38</v>
      </c>
      <c r="H773">
        <v>0</v>
      </c>
      <c r="I773">
        <v>0</v>
      </c>
      <c r="J773">
        <v>55</v>
      </c>
      <c r="K773">
        <v>2532.38</v>
      </c>
    </row>
    <row r="774" spans="1:11" x14ac:dyDescent="0.25">
      <c r="A774" t="s">
        <v>1065</v>
      </c>
      <c r="B774" t="s">
        <v>72</v>
      </c>
      <c r="C774" t="s">
        <v>86</v>
      </c>
      <c r="D774" t="s">
        <v>255</v>
      </c>
      <c r="E774" t="s">
        <v>231</v>
      </c>
      <c r="F774">
        <v>28</v>
      </c>
      <c r="G774">
        <v>1434.7</v>
      </c>
      <c r="H774">
        <v>0</v>
      </c>
      <c r="I774">
        <v>0</v>
      </c>
      <c r="J774">
        <v>28</v>
      </c>
      <c r="K774">
        <v>1434.7</v>
      </c>
    </row>
    <row r="775" spans="1:11" x14ac:dyDescent="0.25">
      <c r="A775" t="s">
        <v>1066</v>
      </c>
      <c r="B775" t="s">
        <v>72</v>
      </c>
      <c r="C775" t="s">
        <v>86</v>
      </c>
      <c r="D775" t="s">
        <v>258</v>
      </c>
      <c r="E775" t="s">
        <v>232</v>
      </c>
      <c r="F775">
        <v>72</v>
      </c>
      <c r="G775">
        <v>3177.7</v>
      </c>
      <c r="H775">
        <v>0</v>
      </c>
      <c r="I775">
        <v>0</v>
      </c>
      <c r="J775">
        <v>72</v>
      </c>
      <c r="K775">
        <v>3177.7</v>
      </c>
    </row>
    <row r="776" spans="1:11" x14ac:dyDescent="0.25">
      <c r="A776" t="s">
        <v>1067</v>
      </c>
      <c r="B776" t="s">
        <v>72</v>
      </c>
      <c r="C776" t="s">
        <v>86</v>
      </c>
      <c r="D776" t="s">
        <v>256</v>
      </c>
      <c r="E776" t="s">
        <v>233</v>
      </c>
      <c r="F776">
        <v>24</v>
      </c>
      <c r="G776">
        <v>827.9</v>
      </c>
      <c r="H776">
        <v>0</v>
      </c>
      <c r="I776">
        <v>0</v>
      </c>
      <c r="J776">
        <v>24</v>
      </c>
      <c r="K776">
        <v>827.9</v>
      </c>
    </row>
    <row r="777" spans="1:11" x14ac:dyDescent="0.25">
      <c r="A777" t="s">
        <v>1068</v>
      </c>
      <c r="B777" t="s">
        <v>72</v>
      </c>
      <c r="C777" t="s">
        <v>86</v>
      </c>
      <c r="D777" t="s">
        <v>258</v>
      </c>
      <c r="E777" t="s">
        <v>272</v>
      </c>
      <c r="F777">
        <v>500</v>
      </c>
      <c r="G777">
        <v>20986</v>
      </c>
      <c r="H777">
        <v>0</v>
      </c>
      <c r="I777">
        <v>0</v>
      </c>
      <c r="J777">
        <v>500</v>
      </c>
      <c r="K777">
        <v>20986</v>
      </c>
    </row>
    <row r="778" spans="1:11" x14ac:dyDescent="0.25">
      <c r="A778" t="s">
        <v>1069</v>
      </c>
      <c r="B778" t="s">
        <v>72</v>
      </c>
      <c r="C778" t="s">
        <v>86</v>
      </c>
      <c r="D778" t="s">
        <v>256</v>
      </c>
      <c r="E778" t="s">
        <v>234</v>
      </c>
      <c r="F778">
        <v>157</v>
      </c>
      <c r="G778">
        <v>5630.7</v>
      </c>
      <c r="H778">
        <v>0</v>
      </c>
      <c r="I778">
        <v>0</v>
      </c>
      <c r="J778">
        <v>157</v>
      </c>
      <c r="K778">
        <v>5630.7</v>
      </c>
    </row>
    <row r="779" spans="1:11" x14ac:dyDescent="0.25">
      <c r="A779" t="s">
        <v>1070</v>
      </c>
      <c r="B779" t="s">
        <v>72</v>
      </c>
      <c r="C779" t="s">
        <v>86</v>
      </c>
      <c r="D779" t="s">
        <v>253</v>
      </c>
      <c r="E779" t="s">
        <v>235</v>
      </c>
      <c r="F779">
        <v>23</v>
      </c>
      <c r="G779">
        <v>1043.9000000000001</v>
      </c>
      <c r="H779">
        <v>0</v>
      </c>
      <c r="I779">
        <v>0</v>
      </c>
      <c r="J779">
        <v>23</v>
      </c>
      <c r="K779">
        <v>1043.9000000000001</v>
      </c>
    </row>
    <row r="780" spans="1:11" x14ac:dyDescent="0.25">
      <c r="A780" t="s">
        <v>1071</v>
      </c>
      <c r="B780" t="s">
        <v>72</v>
      </c>
      <c r="C780" t="s">
        <v>86</v>
      </c>
      <c r="D780" t="s">
        <v>255</v>
      </c>
      <c r="E780" t="s">
        <v>236</v>
      </c>
      <c r="F780">
        <v>32</v>
      </c>
      <c r="G780">
        <v>1174.9000000000001</v>
      </c>
      <c r="H780">
        <v>0</v>
      </c>
      <c r="I780">
        <v>0</v>
      </c>
      <c r="J780">
        <v>32</v>
      </c>
      <c r="K780">
        <v>1174.9000000000001</v>
      </c>
    </row>
    <row r="781" spans="1:11" x14ac:dyDescent="0.25">
      <c r="A781" t="s">
        <v>1072</v>
      </c>
      <c r="B781" t="s">
        <v>72</v>
      </c>
      <c r="C781" t="s">
        <v>86</v>
      </c>
      <c r="D781" t="s">
        <v>257</v>
      </c>
      <c r="E781" t="s">
        <v>237</v>
      </c>
      <c r="F781">
        <v>77</v>
      </c>
      <c r="G781">
        <v>2529.2600000000002</v>
      </c>
      <c r="H781">
        <v>0</v>
      </c>
      <c r="I781">
        <v>0</v>
      </c>
      <c r="J781">
        <v>77</v>
      </c>
      <c r="K781">
        <v>2529.2600000000002</v>
      </c>
    </row>
    <row r="782" spans="1:11" x14ac:dyDescent="0.25">
      <c r="A782" t="s">
        <v>1073</v>
      </c>
      <c r="B782" t="s">
        <v>72</v>
      </c>
      <c r="C782" t="s">
        <v>86</v>
      </c>
      <c r="D782" t="s">
        <v>256</v>
      </c>
      <c r="E782" t="s">
        <v>238</v>
      </c>
      <c r="F782">
        <v>17</v>
      </c>
      <c r="G782">
        <v>791.9</v>
      </c>
      <c r="H782">
        <v>0</v>
      </c>
      <c r="I782">
        <v>0</v>
      </c>
      <c r="J782">
        <v>17</v>
      </c>
      <c r="K782">
        <v>791.9</v>
      </c>
    </row>
    <row r="783" spans="1:11" x14ac:dyDescent="0.25">
      <c r="A783" t="s">
        <v>1074</v>
      </c>
      <c r="B783" t="s">
        <v>72</v>
      </c>
      <c r="C783" t="s">
        <v>86</v>
      </c>
      <c r="D783" t="s">
        <v>255</v>
      </c>
      <c r="E783" t="s">
        <v>239</v>
      </c>
      <c r="F783">
        <v>41</v>
      </c>
      <c r="G783">
        <v>1923</v>
      </c>
      <c r="H783">
        <v>0</v>
      </c>
      <c r="I783">
        <v>0</v>
      </c>
      <c r="J783">
        <v>41</v>
      </c>
      <c r="K783">
        <v>1923</v>
      </c>
    </row>
    <row r="784" spans="1:11" x14ac:dyDescent="0.25">
      <c r="A784" t="s">
        <v>1075</v>
      </c>
      <c r="B784" t="s">
        <v>72</v>
      </c>
      <c r="C784" t="s">
        <v>86</v>
      </c>
      <c r="D784" t="s">
        <v>256</v>
      </c>
      <c r="E784" t="s">
        <v>240</v>
      </c>
      <c r="F784">
        <v>23</v>
      </c>
      <c r="G784">
        <v>955.9</v>
      </c>
      <c r="H784">
        <v>0</v>
      </c>
      <c r="I784">
        <v>0</v>
      </c>
      <c r="J784">
        <v>23</v>
      </c>
      <c r="K784">
        <v>955.9</v>
      </c>
    </row>
    <row r="785" spans="1:11" x14ac:dyDescent="0.25">
      <c r="A785" t="s">
        <v>1076</v>
      </c>
      <c r="B785" t="s">
        <v>72</v>
      </c>
      <c r="C785" t="s">
        <v>86</v>
      </c>
      <c r="D785" t="s">
        <v>258</v>
      </c>
      <c r="E785" t="s">
        <v>241</v>
      </c>
      <c r="F785">
        <v>12</v>
      </c>
      <c r="G785">
        <v>523.9</v>
      </c>
      <c r="H785">
        <v>0</v>
      </c>
      <c r="I785">
        <v>0</v>
      </c>
      <c r="J785">
        <v>12</v>
      </c>
      <c r="K785">
        <v>523.9</v>
      </c>
    </row>
    <row r="786" spans="1:11" x14ac:dyDescent="0.25">
      <c r="A786" t="s">
        <v>1077</v>
      </c>
      <c r="B786" t="s">
        <v>72</v>
      </c>
      <c r="C786" t="s">
        <v>86</v>
      </c>
      <c r="D786" t="s">
        <v>258</v>
      </c>
      <c r="E786" t="s">
        <v>242</v>
      </c>
      <c r="F786">
        <v>57</v>
      </c>
      <c r="G786">
        <v>2158.6999999999998</v>
      </c>
      <c r="H786">
        <v>0</v>
      </c>
      <c r="I786">
        <v>0</v>
      </c>
      <c r="J786">
        <v>57</v>
      </c>
      <c r="K786">
        <v>2158.6999999999998</v>
      </c>
    </row>
    <row r="787" spans="1:11" x14ac:dyDescent="0.25">
      <c r="A787" t="s">
        <v>1078</v>
      </c>
      <c r="B787" t="s">
        <v>72</v>
      </c>
      <c r="C787" t="s">
        <v>86</v>
      </c>
      <c r="D787" t="s">
        <v>259</v>
      </c>
      <c r="E787" t="s">
        <v>243</v>
      </c>
      <c r="F787">
        <v>33</v>
      </c>
      <c r="G787">
        <v>1143</v>
      </c>
      <c r="H787">
        <v>0</v>
      </c>
      <c r="I787">
        <v>0</v>
      </c>
      <c r="J787">
        <v>33</v>
      </c>
      <c r="K787">
        <v>1143</v>
      </c>
    </row>
    <row r="788" spans="1:11" x14ac:dyDescent="0.25">
      <c r="A788" t="s">
        <v>1079</v>
      </c>
      <c r="B788" t="s">
        <v>72</v>
      </c>
      <c r="C788" t="s">
        <v>86</v>
      </c>
      <c r="D788" t="s">
        <v>259</v>
      </c>
      <c r="E788" t="s">
        <v>273</v>
      </c>
      <c r="F788">
        <v>449</v>
      </c>
      <c r="G788">
        <v>18020.16</v>
      </c>
      <c r="H788">
        <v>0</v>
      </c>
      <c r="I788">
        <v>0</v>
      </c>
      <c r="J788">
        <v>449</v>
      </c>
      <c r="K788">
        <v>18020.16</v>
      </c>
    </row>
    <row r="789" spans="1:11" x14ac:dyDescent="0.25">
      <c r="A789" t="s">
        <v>1080</v>
      </c>
      <c r="B789" t="s">
        <v>72</v>
      </c>
      <c r="C789" t="s">
        <v>275</v>
      </c>
      <c r="D789" t="s">
        <v>92</v>
      </c>
      <c r="E789" t="s">
        <v>264</v>
      </c>
      <c r="F789">
        <v>44444</v>
      </c>
      <c r="G789">
        <v>868203.77</v>
      </c>
      <c r="H789">
        <v>0</v>
      </c>
      <c r="I789">
        <v>0</v>
      </c>
      <c r="J789">
        <v>44444</v>
      </c>
      <c r="K789">
        <v>868203.77</v>
      </c>
    </row>
    <row r="790" spans="1:11" x14ac:dyDescent="0.25">
      <c r="A790" t="s">
        <v>1081</v>
      </c>
      <c r="B790" t="s">
        <v>72</v>
      </c>
      <c r="C790" t="s">
        <v>275</v>
      </c>
      <c r="D790" t="s">
        <v>253</v>
      </c>
      <c r="E790" t="s">
        <v>93</v>
      </c>
      <c r="F790">
        <v>145</v>
      </c>
      <c r="G790">
        <v>2763.46</v>
      </c>
      <c r="H790">
        <v>0</v>
      </c>
      <c r="I790">
        <v>0</v>
      </c>
      <c r="J790">
        <v>145</v>
      </c>
      <c r="K790">
        <v>2763.46</v>
      </c>
    </row>
    <row r="791" spans="1:11" x14ac:dyDescent="0.25">
      <c r="A791" t="s">
        <v>1082</v>
      </c>
      <c r="B791" t="s">
        <v>72</v>
      </c>
      <c r="C791" t="s">
        <v>275</v>
      </c>
      <c r="D791" t="s">
        <v>253</v>
      </c>
      <c r="E791" t="s">
        <v>94</v>
      </c>
      <c r="F791">
        <v>301</v>
      </c>
      <c r="G791">
        <v>5998.16</v>
      </c>
      <c r="H791">
        <v>0</v>
      </c>
      <c r="I791">
        <v>0</v>
      </c>
      <c r="J791">
        <v>301</v>
      </c>
      <c r="K791">
        <v>5998.16</v>
      </c>
    </row>
    <row r="792" spans="1:11" x14ac:dyDescent="0.25">
      <c r="A792" t="s">
        <v>1083</v>
      </c>
      <c r="B792" t="s">
        <v>72</v>
      </c>
      <c r="C792" t="s">
        <v>275</v>
      </c>
      <c r="D792" t="s">
        <v>259</v>
      </c>
      <c r="E792" t="s">
        <v>95</v>
      </c>
      <c r="F792">
        <v>184</v>
      </c>
      <c r="G792">
        <v>3282</v>
      </c>
      <c r="H792">
        <v>0</v>
      </c>
      <c r="I792">
        <v>0</v>
      </c>
      <c r="J792">
        <v>184</v>
      </c>
      <c r="K792">
        <v>3282</v>
      </c>
    </row>
    <row r="793" spans="1:11" x14ac:dyDescent="0.25">
      <c r="A793" t="s">
        <v>1084</v>
      </c>
      <c r="B793" t="s">
        <v>72</v>
      </c>
      <c r="C793" t="s">
        <v>275</v>
      </c>
      <c r="D793" t="s">
        <v>257</v>
      </c>
      <c r="E793" t="s">
        <v>96</v>
      </c>
      <c r="F793">
        <v>141</v>
      </c>
      <c r="G793">
        <v>2503</v>
      </c>
      <c r="H793">
        <v>0</v>
      </c>
      <c r="I793">
        <v>0</v>
      </c>
      <c r="J793">
        <v>141</v>
      </c>
      <c r="K793">
        <v>2503</v>
      </c>
    </row>
    <row r="794" spans="1:11" x14ac:dyDescent="0.25">
      <c r="A794" t="s">
        <v>1085</v>
      </c>
      <c r="B794" t="s">
        <v>72</v>
      </c>
      <c r="C794" t="s">
        <v>275</v>
      </c>
      <c r="D794" t="s">
        <v>252</v>
      </c>
      <c r="E794" t="s">
        <v>97</v>
      </c>
      <c r="F794">
        <v>137</v>
      </c>
      <c r="G794">
        <v>2597</v>
      </c>
      <c r="H794">
        <v>0</v>
      </c>
      <c r="I794">
        <v>0</v>
      </c>
      <c r="J794">
        <v>137</v>
      </c>
      <c r="K794">
        <v>2597</v>
      </c>
    </row>
    <row r="795" spans="1:11" x14ac:dyDescent="0.25">
      <c r="A795" t="s">
        <v>1086</v>
      </c>
      <c r="B795" t="s">
        <v>72</v>
      </c>
      <c r="C795" t="s">
        <v>275</v>
      </c>
      <c r="D795" t="s">
        <v>253</v>
      </c>
      <c r="E795" t="s">
        <v>98</v>
      </c>
      <c r="F795">
        <v>369</v>
      </c>
      <c r="G795">
        <v>4367.46</v>
      </c>
      <c r="H795">
        <v>0</v>
      </c>
      <c r="I795">
        <v>0</v>
      </c>
      <c r="J795">
        <v>369</v>
      </c>
      <c r="K795">
        <v>4367.46</v>
      </c>
    </row>
    <row r="796" spans="1:11" x14ac:dyDescent="0.25">
      <c r="A796" t="s">
        <v>1087</v>
      </c>
      <c r="B796" t="s">
        <v>72</v>
      </c>
      <c r="C796" t="s">
        <v>275</v>
      </c>
      <c r="D796" t="s">
        <v>258</v>
      </c>
      <c r="E796" t="s">
        <v>99</v>
      </c>
      <c r="F796">
        <v>652</v>
      </c>
      <c r="G796">
        <v>16687</v>
      </c>
      <c r="H796">
        <v>0</v>
      </c>
      <c r="I796">
        <v>0</v>
      </c>
      <c r="J796">
        <v>652</v>
      </c>
      <c r="K796">
        <v>16687</v>
      </c>
    </row>
    <row r="797" spans="1:11" x14ac:dyDescent="0.25">
      <c r="A797" t="s">
        <v>1088</v>
      </c>
      <c r="B797" t="s">
        <v>72</v>
      </c>
      <c r="C797" t="s">
        <v>275</v>
      </c>
      <c r="D797" t="s">
        <v>255</v>
      </c>
      <c r="E797" t="s">
        <v>100</v>
      </c>
      <c r="F797">
        <v>114</v>
      </c>
      <c r="G797">
        <v>2970.46</v>
      </c>
      <c r="H797">
        <v>0</v>
      </c>
      <c r="I797">
        <v>0</v>
      </c>
      <c r="J797">
        <v>114</v>
      </c>
      <c r="K797">
        <v>2970.46</v>
      </c>
    </row>
    <row r="798" spans="1:11" x14ac:dyDescent="0.25">
      <c r="A798" t="s">
        <v>1089</v>
      </c>
      <c r="B798" t="s">
        <v>72</v>
      </c>
      <c r="C798" t="s">
        <v>275</v>
      </c>
      <c r="D798" t="s">
        <v>255</v>
      </c>
      <c r="E798" t="s">
        <v>101</v>
      </c>
      <c r="F798">
        <v>76</v>
      </c>
      <c r="G798">
        <v>1492</v>
      </c>
      <c r="H798">
        <v>0</v>
      </c>
      <c r="I798">
        <v>0</v>
      </c>
      <c r="J798">
        <v>76</v>
      </c>
      <c r="K798">
        <v>1492</v>
      </c>
    </row>
    <row r="799" spans="1:11" x14ac:dyDescent="0.25">
      <c r="A799" t="s">
        <v>1090</v>
      </c>
      <c r="B799" t="s">
        <v>72</v>
      </c>
      <c r="C799" t="s">
        <v>275</v>
      </c>
      <c r="D799" t="s">
        <v>255</v>
      </c>
      <c r="E799" t="s">
        <v>102</v>
      </c>
      <c r="F799">
        <v>194</v>
      </c>
      <c r="G799">
        <v>5148</v>
      </c>
      <c r="H799">
        <v>0</v>
      </c>
      <c r="I799">
        <v>0</v>
      </c>
      <c r="J799">
        <v>194</v>
      </c>
      <c r="K799">
        <v>5148</v>
      </c>
    </row>
    <row r="800" spans="1:11" x14ac:dyDescent="0.25">
      <c r="A800" t="s">
        <v>1091</v>
      </c>
      <c r="B800" t="s">
        <v>72</v>
      </c>
      <c r="C800" t="s">
        <v>275</v>
      </c>
      <c r="D800" t="s">
        <v>257</v>
      </c>
      <c r="E800" t="s">
        <v>103</v>
      </c>
      <c r="F800">
        <v>255</v>
      </c>
      <c r="G800">
        <v>5117.46</v>
      </c>
      <c r="H800">
        <v>0</v>
      </c>
      <c r="I800">
        <v>0</v>
      </c>
      <c r="J800">
        <v>255</v>
      </c>
      <c r="K800">
        <v>5117.46</v>
      </c>
    </row>
    <row r="801" spans="1:11" x14ac:dyDescent="0.25">
      <c r="A801" t="s">
        <v>1092</v>
      </c>
      <c r="B801" t="s">
        <v>72</v>
      </c>
      <c r="C801" t="s">
        <v>275</v>
      </c>
      <c r="D801" t="s">
        <v>256</v>
      </c>
      <c r="E801" t="s">
        <v>104</v>
      </c>
      <c r="F801">
        <v>200</v>
      </c>
      <c r="G801">
        <v>2973.36</v>
      </c>
      <c r="H801">
        <v>0</v>
      </c>
      <c r="I801">
        <v>0</v>
      </c>
      <c r="J801">
        <v>200</v>
      </c>
      <c r="K801">
        <v>2973.36</v>
      </c>
    </row>
    <row r="802" spans="1:11" x14ac:dyDescent="0.25">
      <c r="A802" t="s">
        <v>1093</v>
      </c>
      <c r="B802" t="s">
        <v>72</v>
      </c>
      <c r="C802" t="s">
        <v>275</v>
      </c>
      <c r="D802" t="s">
        <v>259</v>
      </c>
      <c r="E802" t="s">
        <v>105</v>
      </c>
      <c r="F802">
        <v>439</v>
      </c>
      <c r="G802">
        <v>8241.9</v>
      </c>
      <c r="H802">
        <v>0</v>
      </c>
      <c r="I802">
        <v>0</v>
      </c>
      <c r="J802">
        <v>439</v>
      </c>
      <c r="K802">
        <v>8241.9</v>
      </c>
    </row>
    <row r="803" spans="1:11" x14ac:dyDescent="0.25">
      <c r="A803" t="s">
        <v>1094</v>
      </c>
      <c r="B803" t="s">
        <v>72</v>
      </c>
      <c r="C803" t="s">
        <v>275</v>
      </c>
      <c r="D803" t="s">
        <v>253</v>
      </c>
      <c r="E803" t="s">
        <v>106</v>
      </c>
      <c r="F803">
        <v>182</v>
      </c>
      <c r="G803">
        <v>3097.85</v>
      </c>
      <c r="H803">
        <v>0</v>
      </c>
      <c r="I803">
        <v>0</v>
      </c>
      <c r="J803">
        <v>182</v>
      </c>
      <c r="K803">
        <v>3097.85</v>
      </c>
    </row>
    <row r="804" spans="1:11" x14ac:dyDescent="0.25">
      <c r="A804" t="s">
        <v>1095</v>
      </c>
      <c r="B804" t="s">
        <v>72</v>
      </c>
      <c r="C804" t="s">
        <v>275</v>
      </c>
      <c r="D804" t="s">
        <v>256</v>
      </c>
      <c r="E804" t="s">
        <v>107</v>
      </c>
      <c r="F804">
        <v>152</v>
      </c>
      <c r="G804">
        <v>4091</v>
      </c>
      <c r="H804">
        <v>0</v>
      </c>
      <c r="I804">
        <v>0</v>
      </c>
      <c r="J804">
        <v>152</v>
      </c>
      <c r="K804">
        <v>4091</v>
      </c>
    </row>
    <row r="805" spans="1:11" x14ac:dyDescent="0.25">
      <c r="A805" t="s">
        <v>1096</v>
      </c>
      <c r="B805" t="s">
        <v>72</v>
      </c>
      <c r="C805" t="s">
        <v>275</v>
      </c>
      <c r="D805" t="s">
        <v>257</v>
      </c>
      <c r="E805" t="s">
        <v>108</v>
      </c>
      <c r="F805">
        <v>419</v>
      </c>
      <c r="G805">
        <v>7286.62</v>
      </c>
      <c r="H805">
        <v>0</v>
      </c>
      <c r="I805">
        <v>0</v>
      </c>
      <c r="J805">
        <v>419</v>
      </c>
      <c r="K805">
        <v>7286.62</v>
      </c>
    </row>
    <row r="806" spans="1:11" x14ac:dyDescent="0.25">
      <c r="A806" t="s">
        <v>1097</v>
      </c>
      <c r="B806" t="s">
        <v>72</v>
      </c>
      <c r="C806" t="s">
        <v>275</v>
      </c>
      <c r="D806" t="s">
        <v>253</v>
      </c>
      <c r="E806" t="s">
        <v>109</v>
      </c>
      <c r="F806">
        <v>512</v>
      </c>
      <c r="G806">
        <v>7971.08</v>
      </c>
      <c r="H806">
        <v>0</v>
      </c>
      <c r="I806">
        <v>0</v>
      </c>
      <c r="J806">
        <v>512</v>
      </c>
      <c r="K806">
        <v>7971.08</v>
      </c>
    </row>
    <row r="807" spans="1:11" x14ac:dyDescent="0.25">
      <c r="A807" t="s">
        <v>1098</v>
      </c>
      <c r="B807" t="s">
        <v>72</v>
      </c>
      <c r="C807" t="s">
        <v>275</v>
      </c>
      <c r="D807" t="s">
        <v>256</v>
      </c>
      <c r="E807" t="s">
        <v>110</v>
      </c>
      <c r="F807">
        <v>629</v>
      </c>
      <c r="G807">
        <v>10430.719999999999</v>
      </c>
      <c r="H807">
        <v>0</v>
      </c>
      <c r="I807">
        <v>0</v>
      </c>
      <c r="J807">
        <v>629</v>
      </c>
      <c r="K807">
        <v>10430.719999999999</v>
      </c>
    </row>
    <row r="808" spans="1:11" x14ac:dyDescent="0.25">
      <c r="A808" t="s">
        <v>1099</v>
      </c>
      <c r="B808" t="s">
        <v>72</v>
      </c>
      <c r="C808" t="s">
        <v>275</v>
      </c>
      <c r="D808" t="s">
        <v>255</v>
      </c>
      <c r="E808" t="s">
        <v>111</v>
      </c>
      <c r="F808">
        <v>156</v>
      </c>
      <c r="G808">
        <v>4283.7</v>
      </c>
      <c r="H808">
        <v>0</v>
      </c>
      <c r="I808">
        <v>0</v>
      </c>
      <c r="J808">
        <v>156</v>
      </c>
      <c r="K808">
        <v>4283.7</v>
      </c>
    </row>
    <row r="809" spans="1:11" x14ac:dyDescent="0.25">
      <c r="A809" t="s">
        <v>1100</v>
      </c>
      <c r="B809" t="s">
        <v>72</v>
      </c>
      <c r="C809" t="s">
        <v>275</v>
      </c>
      <c r="D809" t="s">
        <v>259</v>
      </c>
      <c r="E809" t="s">
        <v>112</v>
      </c>
      <c r="F809">
        <v>166</v>
      </c>
      <c r="G809">
        <v>4196.6000000000004</v>
      </c>
      <c r="H809">
        <v>0</v>
      </c>
      <c r="I809">
        <v>0</v>
      </c>
      <c r="J809">
        <v>166</v>
      </c>
      <c r="K809">
        <v>4196.6000000000004</v>
      </c>
    </row>
    <row r="810" spans="1:11" x14ac:dyDescent="0.25">
      <c r="A810" t="s">
        <v>1101</v>
      </c>
      <c r="B810" t="s">
        <v>72</v>
      </c>
      <c r="C810" t="s">
        <v>275</v>
      </c>
      <c r="D810" t="s">
        <v>252</v>
      </c>
      <c r="E810" t="s">
        <v>113</v>
      </c>
      <c r="F810">
        <v>686</v>
      </c>
      <c r="G810">
        <v>12154.36</v>
      </c>
      <c r="H810">
        <v>0</v>
      </c>
      <c r="I810">
        <v>0</v>
      </c>
      <c r="J810">
        <v>686</v>
      </c>
      <c r="K810">
        <v>12154.36</v>
      </c>
    </row>
    <row r="811" spans="1:11" x14ac:dyDescent="0.25">
      <c r="A811" t="s">
        <v>1102</v>
      </c>
      <c r="B811" t="s">
        <v>72</v>
      </c>
      <c r="C811" t="s">
        <v>275</v>
      </c>
      <c r="D811" t="s">
        <v>253</v>
      </c>
      <c r="E811" t="s">
        <v>114</v>
      </c>
      <c r="F811">
        <v>161</v>
      </c>
      <c r="G811">
        <v>3442.46</v>
      </c>
      <c r="H811">
        <v>0</v>
      </c>
      <c r="I811">
        <v>0</v>
      </c>
      <c r="J811">
        <v>161</v>
      </c>
      <c r="K811">
        <v>3442.46</v>
      </c>
    </row>
    <row r="812" spans="1:11" x14ac:dyDescent="0.25">
      <c r="A812" t="s">
        <v>1103</v>
      </c>
      <c r="B812" t="s">
        <v>72</v>
      </c>
      <c r="C812" t="s">
        <v>275</v>
      </c>
      <c r="D812" t="s">
        <v>252</v>
      </c>
      <c r="E812" t="s">
        <v>115</v>
      </c>
      <c r="F812">
        <v>339</v>
      </c>
      <c r="G812">
        <v>4737</v>
      </c>
      <c r="H812">
        <v>0</v>
      </c>
      <c r="I812">
        <v>0</v>
      </c>
      <c r="J812">
        <v>339</v>
      </c>
      <c r="K812">
        <v>4737</v>
      </c>
    </row>
    <row r="813" spans="1:11" x14ac:dyDescent="0.25">
      <c r="A813" t="s">
        <v>1104</v>
      </c>
      <c r="B813" t="s">
        <v>72</v>
      </c>
      <c r="C813" t="s">
        <v>275</v>
      </c>
      <c r="D813" t="s">
        <v>255</v>
      </c>
      <c r="E813" t="s">
        <v>116</v>
      </c>
      <c r="F813">
        <v>245</v>
      </c>
      <c r="G813">
        <v>5673.8</v>
      </c>
      <c r="H813">
        <v>0</v>
      </c>
      <c r="I813">
        <v>0</v>
      </c>
      <c r="J813">
        <v>245</v>
      </c>
      <c r="K813">
        <v>5673.8</v>
      </c>
    </row>
    <row r="814" spans="1:11" x14ac:dyDescent="0.25">
      <c r="A814" t="s">
        <v>1105</v>
      </c>
      <c r="B814" t="s">
        <v>72</v>
      </c>
      <c r="C814" t="s">
        <v>275</v>
      </c>
      <c r="D814" t="s">
        <v>255</v>
      </c>
      <c r="E814" t="s">
        <v>117</v>
      </c>
      <c r="F814">
        <v>246</v>
      </c>
      <c r="G814">
        <v>6320.8</v>
      </c>
      <c r="H814">
        <v>0</v>
      </c>
      <c r="I814">
        <v>0</v>
      </c>
      <c r="J814">
        <v>246</v>
      </c>
      <c r="K814">
        <v>6320.8</v>
      </c>
    </row>
    <row r="815" spans="1:11" x14ac:dyDescent="0.25">
      <c r="A815" t="s">
        <v>1106</v>
      </c>
      <c r="B815" t="s">
        <v>72</v>
      </c>
      <c r="C815" t="s">
        <v>275</v>
      </c>
      <c r="D815" t="s">
        <v>253</v>
      </c>
      <c r="E815" t="s">
        <v>118</v>
      </c>
      <c r="F815">
        <v>6</v>
      </c>
      <c r="G815">
        <v>313.89999999999998</v>
      </c>
      <c r="H815">
        <v>0</v>
      </c>
      <c r="I815">
        <v>0</v>
      </c>
      <c r="J815">
        <v>6</v>
      </c>
      <c r="K815">
        <v>313.89999999999998</v>
      </c>
    </row>
    <row r="816" spans="1:11" x14ac:dyDescent="0.25">
      <c r="A816" t="s">
        <v>1107</v>
      </c>
      <c r="B816" t="s">
        <v>72</v>
      </c>
      <c r="C816" t="s">
        <v>275</v>
      </c>
      <c r="D816" t="s">
        <v>257</v>
      </c>
      <c r="E816" t="s">
        <v>119</v>
      </c>
      <c r="F816">
        <v>348</v>
      </c>
      <c r="G816">
        <v>6738.46</v>
      </c>
      <c r="H816">
        <v>0</v>
      </c>
      <c r="I816">
        <v>0</v>
      </c>
      <c r="J816">
        <v>348</v>
      </c>
      <c r="K816">
        <v>6738.46</v>
      </c>
    </row>
    <row r="817" spans="1:11" x14ac:dyDescent="0.25">
      <c r="A817" t="s">
        <v>1108</v>
      </c>
      <c r="B817" t="s">
        <v>72</v>
      </c>
      <c r="C817" t="s">
        <v>275</v>
      </c>
      <c r="D817" t="s">
        <v>258</v>
      </c>
      <c r="E817" t="s">
        <v>120</v>
      </c>
      <c r="F817">
        <v>235</v>
      </c>
      <c r="G817">
        <v>3934</v>
      </c>
      <c r="H817">
        <v>0</v>
      </c>
      <c r="I817">
        <v>0</v>
      </c>
      <c r="J817">
        <v>235</v>
      </c>
      <c r="K817">
        <v>3934</v>
      </c>
    </row>
    <row r="818" spans="1:11" x14ac:dyDescent="0.25">
      <c r="A818" t="s">
        <v>1109</v>
      </c>
      <c r="B818" t="s">
        <v>72</v>
      </c>
      <c r="C818" t="s">
        <v>275</v>
      </c>
      <c r="D818" t="s">
        <v>253</v>
      </c>
      <c r="E818" t="s">
        <v>121</v>
      </c>
      <c r="F818">
        <v>379</v>
      </c>
      <c r="G818">
        <v>5816.92</v>
      </c>
      <c r="H818">
        <v>0</v>
      </c>
      <c r="I818">
        <v>0</v>
      </c>
      <c r="J818">
        <v>379</v>
      </c>
      <c r="K818">
        <v>5816.92</v>
      </c>
    </row>
    <row r="819" spans="1:11" x14ac:dyDescent="0.25">
      <c r="A819" t="s">
        <v>1110</v>
      </c>
      <c r="B819" t="s">
        <v>72</v>
      </c>
      <c r="C819" t="s">
        <v>275</v>
      </c>
      <c r="D819" t="s">
        <v>255</v>
      </c>
      <c r="E819" t="s">
        <v>122</v>
      </c>
      <c r="F819">
        <v>233</v>
      </c>
      <c r="G819">
        <v>5217</v>
      </c>
      <c r="H819">
        <v>0</v>
      </c>
      <c r="I819">
        <v>0</v>
      </c>
      <c r="J819">
        <v>233</v>
      </c>
      <c r="K819">
        <v>5217</v>
      </c>
    </row>
    <row r="820" spans="1:11" x14ac:dyDescent="0.25">
      <c r="A820" t="s">
        <v>1111</v>
      </c>
      <c r="B820" t="s">
        <v>72</v>
      </c>
      <c r="C820" t="s">
        <v>275</v>
      </c>
      <c r="D820" t="s">
        <v>254</v>
      </c>
      <c r="E820" t="s">
        <v>123</v>
      </c>
      <c r="F820">
        <v>89</v>
      </c>
      <c r="G820">
        <v>1783</v>
      </c>
      <c r="H820">
        <v>0</v>
      </c>
      <c r="I820">
        <v>0</v>
      </c>
      <c r="J820">
        <v>89</v>
      </c>
      <c r="K820">
        <v>1783</v>
      </c>
    </row>
    <row r="821" spans="1:11" x14ac:dyDescent="0.25">
      <c r="A821" t="s">
        <v>1112</v>
      </c>
      <c r="B821" t="s">
        <v>72</v>
      </c>
      <c r="C821" t="s">
        <v>275</v>
      </c>
      <c r="D821" t="s">
        <v>251</v>
      </c>
      <c r="E821" t="s">
        <v>124</v>
      </c>
      <c r="F821">
        <v>170</v>
      </c>
      <c r="G821">
        <v>4231</v>
      </c>
      <c r="H821">
        <v>0</v>
      </c>
      <c r="I821">
        <v>0</v>
      </c>
      <c r="J821">
        <v>170</v>
      </c>
      <c r="K821">
        <v>4231</v>
      </c>
    </row>
    <row r="822" spans="1:11" x14ac:dyDescent="0.25">
      <c r="A822" t="s">
        <v>1113</v>
      </c>
      <c r="B822" t="s">
        <v>72</v>
      </c>
      <c r="C822" t="s">
        <v>275</v>
      </c>
      <c r="D822" t="s">
        <v>251</v>
      </c>
      <c r="E822" t="s">
        <v>125</v>
      </c>
      <c r="F822">
        <v>591</v>
      </c>
      <c r="G822">
        <v>12213</v>
      </c>
      <c r="H822">
        <v>0</v>
      </c>
      <c r="I822">
        <v>0</v>
      </c>
      <c r="J822">
        <v>591</v>
      </c>
      <c r="K822">
        <v>12213</v>
      </c>
    </row>
    <row r="823" spans="1:11" x14ac:dyDescent="0.25">
      <c r="A823" t="s">
        <v>1114</v>
      </c>
      <c r="B823" t="s">
        <v>72</v>
      </c>
      <c r="C823" t="s">
        <v>275</v>
      </c>
      <c r="D823" t="s">
        <v>257</v>
      </c>
      <c r="E823" t="s">
        <v>126</v>
      </c>
      <c r="F823">
        <v>568</v>
      </c>
      <c r="G823">
        <v>9520.92</v>
      </c>
      <c r="H823">
        <v>0</v>
      </c>
      <c r="I823">
        <v>0</v>
      </c>
      <c r="J823">
        <v>568</v>
      </c>
      <c r="K823">
        <v>9520.92</v>
      </c>
    </row>
    <row r="824" spans="1:11" x14ac:dyDescent="0.25">
      <c r="A824" t="s">
        <v>1115</v>
      </c>
      <c r="B824" t="s">
        <v>72</v>
      </c>
      <c r="C824" t="s">
        <v>275</v>
      </c>
      <c r="D824" t="s">
        <v>259</v>
      </c>
      <c r="E824" t="s">
        <v>127</v>
      </c>
      <c r="F824">
        <v>280</v>
      </c>
      <c r="G824">
        <v>3928.9</v>
      </c>
      <c r="H824">
        <v>0</v>
      </c>
      <c r="I824">
        <v>0</v>
      </c>
      <c r="J824">
        <v>280</v>
      </c>
      <c r="K824">
        <v>3928.9</v>
      </c>
    </row>
    <row r="825" spans="1:11" x14ac:dyDescent="0.25">
      <c r="A825" t="s">
        <v>1116</v>
      </c>
      <c r="B825" t="s">
        <v>72</v>
      </c>
      <c r="C825" t="s">
        <v>275</v>
      </c>
      <c r="D825" t="s">
        <v>257</v>
      </c>
      <c r="E825" t="s">
        <v>128</v>
      </c>
      <c r="F825">
        <v>220</v>
      </c>
      <c r="G825">
        <v>4247.8999999999996</v>
      </c>
      <c r="H825">
        <v>0</v>
      </c>
      <c r="I825">
        <v>0</v>
      </c>
      <c r="J825">
        <v>220</v>
      </c>
      <c r="K825">
        <v>4247.8999999999996</v>
      </c>
    </row>
    <row r="826" spans="1:11" x14ac:dyDescent="0.25">
      <c r="A826" t="s">
        <v>1117</v>
      </c>
      <c r="B826" t="s">
        <v>72</v>
      </c>
      <c r="C826" t="s">
        <v>275</v>
      </c>
      <c r="D826" t="s">
        <v>258</v>
      </c>
      <c r="E826" t="s">
        <v>129</v>
      </c>
      <c r="F826">
        <v>160</v>
      </c>
      <c r="G826">
        <v>3281</v>
      </c>
      <c r="H826">
        <v>0</v>
      </c>
      <c r="I826">
        <v>0</v>
      </c>
      <c r="J826">
        <v>160</v>
      </c>
      <c r="K826">
        <v>3281</v>
      </c>
    </row>
    <row r="827" spans="1:11" x14ac:dyDescent="0.25">
      <c r="A827" t="s">
        <v>1118</v>
      </c>
      <c r="B827" t="s">
        <v>72</v>
      </c>
      <c r="C827" t="s">
        <v>275</v>
      </c>
      <c r="D827" t="s">
        <v>254</v>
      </c>
      <c r="E827" t="s">
        <v>130</v>
      </c>
      <c r="F827">
        <v>339</v>
      </c>
      <c r="G827">
        <v>6299.46</v>
      </c>
      <c r="H827">
        <v>0</v>
      </c>
      <c r="I827">
        <v>0</v>
      </c>
      <c r="J827">
        <v>339</v>
      </c>
      <c r="K827">
        <v>6299.46</v>
      </c>
    </row>
    <row r="828" spans="1:11" x14ac:dyDescent="0.25">
      <c r="A828" t="s">
        <v>1119</v>
      </c>
      <c r="B828" t="s">
        <v>72</v>
      </c>
      <c r="C828" t="s">
        <v>275</v>
      </c>
      <c r="D828" t="s">
        <v>253</v>
      </c>
      <c r="E828" t="s">
        <v>131</v>
      </c>
      <c r="F828">
        <v>269</v>
      </c>
      <c r="G828">
        <v>5338.06</v>
      </c>
      <c r="H828">
        <v>0</v>
      </c>
      <c r="I828">
        <v>0</v>
      </c>
      <c r="J828">
        <v>269</v>
      </c>
      <c r="K828">
        <v>5338.06</v>
      </c>
    </row>
    <row r="829" spans="1:11" x14ac:dyDescent="0.25">
      <c r="A829" t="s">
        <v>1120</v>
      </c>
      <c r="B829" t="s">
        <v>72</v>
      </c>
      <c r="C829" t="s">
        <v>275</v>
      </c>
      <c r="D829" t="s">
        <v>251</v>
      </c>
      <c r="E829" t="s">
        <v>265</v>
      </c>
      <c r="F829">
        <v>3829</v>
      </c>
      <c r="G829">
        <v>83092.92</v>
      </c>
      <c r="H829">
        <v>0</v>
      </c>
      <c r="I829">
        <v>0</v>
      </c>
      <c r="J829">
        <v>3829</v>
      </c>
      <c r="K829">
        <v>83092.92</v>
      </c>
    </row>
    <row r="830" spans="1:11" x14ac:dyDescent="0.25">
      <c r="A830" t="s">
        <v>1121</v>
      </c>
      <c r="B830" t="s">
        <v>72</v>
      </c>
      <c r="C830" t="s">
        <v>275</v>
      </c>
      <c r="D830" t="s">
        <v>252</v>
      </c>
      <c r="E830" t="s">
        <v>266</v>
      </c>
      <c r="F830">
        <v>5318</v>
      </c>
      <c r="G830">
        <v>97023.1</v>
      </c>
      <c r="H830">
        <v>0</v>
      </c>
      <c r="I830">
        <v>0</v>
      </c>
      <c r="J830">
        <v>5318</v>
      </c>
      <c r="K830">
        <v>97023.1</v>
      </c>
    </row>
    <row r="831" spans="1:11" x14ac:dyDescent="0.25">
      <c r="A831" t="s">
        <v>1122</v>
      </c>
      <c r="B831" t="s">
        <v>72</v>
      </c>
      <c r="C831" t="s">
        <v>275</v>
      </c>
      <c r="D831" t="s">
        <v>259</v>
      </c>
      <c r="E831" t="s">
        <v>132</v>
      </c>
      <c r="F831">
        <v>244</v>
      </c>
      <c r="G831">
        <v>4291.8</v>
      </c>
      <c r="H831">
        <v>0</v>
      </c>
      <c r="I831">
        <v>0</v>
      </c>
      <c r="J831">
        <v>244</v>
      </c>
      <c r="K831">
        <v>4291.8</v>
      </c>
    </row>
    <row r="832" spans="1:11" x14ac:dyDescent="0.25">
      <c r="A832" t="s">
        <v>1123</v>
      </c>
      <c r="B832" t="s">
        <v>72</v>
      </c>
      <c r="C832" t="s">
        <v>275</v>
      </c>
      <c r="D832" t="s">
        <v>256</v>
      </c>
      <c r="E832" t="s">
        <v>133</v>
      </c>
      <c r="F832">
        <v>287</v>
      </c>
      <c r="G832">
        <v>6113.9</v>
      </c>
      <c r="H832">
        <v>0</v>
      </c>
      <c r="I832">
        <v>0</v>
      </c>
      <c r="J832">
        <v>287</v>
      </c>
      <c r="K832">
        <v>6113.9</v>
      </c>
    </row>
    <row r="833" spans="1:11" x14ac:dyDescent="0.25">
      <c r="A833" t="s">
        <v>1124</v>
      </c>
      <c r="B833" t="s">
        <v>72</v>
      </c>
      <c r="C833" t="s">
        <v>275</v>
      </c>
      <c r="D833" t="s">
        <v>253</v>
      </c>
      <c r="E833" t="s">
        <v>134</v>
      </c>
      <c r="F833">
        <v>256</v>
      </c>
      <c r="G833">
        <v>4052.26</v>
      </c>
      <c r="H833">
        <v>0</v>
      </c>
      <c r="I833">
        <v>0</v>
      </c>
      <c r="J833">
        <v>256</v>
      </c>
      <c r="K833">
        <v>4052.26</v>
      </c>
    </row>
    <row r="834" spans="1:11" x14ac:dyDescent="0.25">
      <c r="A834" t="s">
        <v>1125</v>
      </c>
      <c r="B834" t="s">
        <v>72</v>
      </c>
      <c r="C834" t="s">
        <v>275</v>
      </c>
      <c r="D834" t="s">
        <v>252</v>
      </c>
      <c r="E834" t="s">
        <v>135</v>
      </c>
      <c r="F834">
        <v>1150</v>
      </c>
      <c r="G834">
        <v>22457.82</v>
      </c>
      <c r="H834">
        <v>0</v>
      </c>
      <c r="I834">
        <v>0</v>
      </c>
      <c r="J834">
        <v>1150</v>
      </c>
      <c r="K834">
        <v>22457.82</v>
      </c>
    </row>
    <row r="835" spans="1:11" x14ac:dyDescent="0.25">
      <c r="A835" t="s">
        <v>1126</v>
      </c>
      <c r="B835" t="s">
        <v>72</v>
      </c>
      <c r="C835" t="s">
        <v>275</v>
      </c>
      <c r="D835" t="s">
        <v>254</v>
      </c>
      <c r="E835" t="s">
        <v>136</v>
      </c>
      <c r="F835">
        <v>118</v>
      </c>
      <c r="G835">
        <v>2521.9</v>
      </c>
      <c r="H835">
        <v>0</v>
      </c>
      <c r="I835">
        <v>0</v>
      </c>
      <c r="J835">
        <v>118</v>
      </c>
      <c r="K835">
        <v>2521.9</v>
      </c>
    </row>
    <row r="836" spans="1:11" x14ac:dyDescent="0.25">
      <c r="A836" t="s">
        <v>1127</v>
      </c>
      <c r="B836" t="s">
        <v>72</v>
      </c>
      <c r="C836" t="s">
        <v>275</v>
      </c>
      <c r="D836" t="s">
        <v>257</v>
      </c>
      <c r="E836" t="s">
        <v>137</v>
      </c>
      <c r="F836">
        <v>495</v>
      </c>
      <c r="G836">
        <v>10104.459999999999</v>
      </c>
      <c r="H836">
        <v>0</v>
      </c>
      <c r="I836">
        <v>0</v>
      </c>
      <c r="J836">
        <v>495</v>
      </c>
      <c r="K836">
        <v>10104.459999999999</v>
      </c>
    </row>
    <row r="837" spans="1:11" x14ac:dyDescent="0.25">
      <c r="A837" t="s">
        <v>1128</v>
      </c>
      <c r="B837" t="s">
        <v>72</v>
      </c>
      <c r="C837" t="s">
        <v>275</v>
      </c>
      <c r="D837" t="s">
        <v>253</v>
      </c>
      <c r="E837" t="s">
        <v>138</v>
      </c>
      <c r="F837">
        <v>385</v>
      </c>
      <c r="G837">
        <v>5526</v>
      </c>
      <c r="H837">
        <v>0</v>
      </c>
      <c r="I837">
        <v>0</v>
      </c>
      <c r="J837">
        <v>385</v>
      </c>
      <c r="K837">
        <v>5526</v>
      </c>
    </row>
    <row r="838" spans="1:11" x14ac:dyDescent="0.25">
      <c r="A838" t="s">
        <v>1129</v>
      </c>
      <c r="B838" t="s">
        <v>72</v>
      </c>
      <c r="C838" t="s">
        <v>275</v>
      </c>
      <c r="D838" t="s">
        <v>253</v>
      </c>
      <c r="E838" t="s">
        <v>139</v>
      </c>
      <c r="F838">
        <v>173</v>
      </c>
      <c r="G838">
        <v>4016.9</v>
      </c>
      <c r="H838">
        <v>0</v>
      </c>
      <c r="I838">
        <v>0</v>
      </c>
      <c r="J838">
        <v>173</v>
      </c>
      <c r="K838">
        <v>4016.9</v>
      </c>
    </row>
    <row r="839" spans="1:11" x14ac:dyDescent="0.25">
      <c r="A839" t="s">
        <v>1130</v>
      </c>
      <c r="B839" t="s">
        <v>72</v>
      </c>
      <c r="C839" t="s">
        <v>275</v>
      </c>
      <c r="D839" t="s">
        <v>255</v>
      </c>
      <c r="E839" t="s">
        <v>140</v>
      </c>
      <c r="F839">
        <v>118</v>
      </c>
      <c r="G839">
        <v>2626</v>
      </c>
      <c r="H839">
        <v>0</v>
      </c>
      <c r="I839">
        <v>0</v>
      </c>
      <c r="J839">
        <v>118</v>
      </c>
      <c r="K839">
        <v>2626</v>
      </c>
    </row>
    <row r="840" spans="1:11" x14ac:dyDescent="0.25">
      <c r="A840" t="s">
        <v>1131</v>
      </c>
      <c r="B840" t="s">
        <v>72</v>
      </c>
      <c r="C840" t="s">
        <v>275</v>
      </c>
      <c r="D840" t="s">
        <v>253</v>
      </c>
      <c r="E840" t="s">
        <v>141</v>
      </c>
      <c r="F840">
        <v>109</v>
      </c>
      <c r="G840">
        <v>2087.9</v>
      </c>
      <c r="H840">
        <v>0</v>
      </c>
      <c r="I840">
        <v>0</v>
      </c>
      <c r="J840">
        <v>109</v>
      </c>
      <c r="K840">
        <v>2087.9</v>
      </c>
    </row>
    <row r="841" spans="1:11" x14ac:dyDescent="0.25">
      <c r="A841" t="s">
        <v>1132</v>
      </c>
      <c r="B841" t="s">
        <v>72</v>
      </c>
      <c r="C841" t="s">
        <v>275</v>
      </c>
      <c r="D841" t="s">
        <v>256</v>
      </c>
      <c r="E841" t="s">
        <v>142</v>
      </c>
      <c r="F841">
        <v>1373</v>
      </c>
      <c r="G841">
        <v>23899.759999999998</v>
      </c>
      <c r="H841">
        <v>0</v>
      </c>
      <c r="I841">
        <v>0</v>
      </c>
      <c r="J841">
        <v>1373</v>
      </c>
      <c r="K841">
        <v>23899.759999999998</v>
      </c>
    </row>
    <row r="842" spans="1:11" x14ac:dyDescent="0.25">
      <c r="A842" t="s">
        <v>1133</v>
      </c>
      <c r="B842" t="s">
        <v>72</v>
      </c>
      <c r="C842" t="s">
        <v>275</v>
      </c>
      <c r="D842" t="s">
        <v>253</v>
      </c>
      <c r="E842" t="s">
        <v>143</v>
      </c>
      <c r="F842">
        <v>160</v>
      </c>
      <c r="G842">
        <v>2775.46</v>
      </c>
      <c r="H842">
        <v>0</v>
      </c>
      <c r="I842">
        <v>0</v>
      </c>
      <c r="J842">
        <v>160</v>
      </c>
      <c r="K842">
        <v>2775.46</v>
      </c>
    </row>
    <row r="843" spans="1:11" x14ac:dyDescent="0.25">
      <c r="A843" t="s">
        <v>1134</v>
      </c>
      <c r="B843" t="s">
        <v>72</v>
      </c>
      <c r="C843" t="s">
        <v>275</v>
      </c>
      <c r="D843" t="s">
        <v>253</v>
      </c>
      <c r="E843" t="s">
        <v>144</v>
      </c>
      <c r="F843">
        <v>177</v>
      </c>
      <c r="G843">
        <v>3102.8</v>
      </c>
      <c r="H843">
        <v>0</v>
      </c>
      <c r="I843">
        <v>0</v>
      </c>
      <c r="J843">
        <v>177</v>
      </c>
      <c r="K843">
        <v>3102.8</v>
      </c>
    </row>
    <row r="844" spans="1:11" x14ac:dyDescent="0.25">
      <c r="A844" t="s">
        <v>1135</v>
      </c>
      <c r="B844" t="s">
        <v>72</v>
      </c>
      <c r="C844" t="s">
        <v>275</v>
      </c>
      <c r="D844" t="s">
        <v>254</v>
      </c>
      <c r="E844" t="s">
        <v>145</v>
      </c>
      <c r="F844">
        <v>59</v>
      </c>
      <c r="G844">
        <v>966</v>
      </c>
      <c r="H844">
        <v>0</v>
      </c>
      <c r="I844">
        <v>0</v>
      </c>
      <c r="J844">
        <v>59</v>
      </c>
      <c r="K844">
        <v>966</v>
      </c>
    </row>
    <row r="845" spans="1:11" x14ac:dyDescent="0.25">
      <c r="A845" t="s">
        <v>1136</v>
      </c>
      <c r="B845" t="s">
        <v>72</v>
      </c>
      <c r="C845" t="s">
        <v>275</v>
      </c>
      <c r="D845" t="s">
        <v>253</v>
      </c>
      <c r="E845" t="s">
        <v>146</v>
      </c>
      <c r="F845">
        <v>248</v>
      </c>
      <c r="G845">
        <v>4738</v>
      </c>
      <c r="H845">
        <v>0</v>
      </c>
      <c r="I845">
        <v>0</v>
      </c>
      <c r="J845">
        <v>248</v>
      </c>
      <c r="K845">
        <v>4738</v>
      </c>
    </row>
    <row r="846" spans="1:11" x14ac:dyDescent="0.25">
      <c r="A846" t="s">
        <v>1137</v>
      </c>
      <c r="B846" t="s">
        <v>72</v>
      </c>
      <c r="C846" t="s">
        <v>275</v>
      </c>
      <c r="D846" t="s">
        <v>258</v>
      </c>
      <c r="E846" t="s">
        <v>147</v>
      </c>
      <c r="F846">
        <v>102</v>
      </c>
      <c r="G846">
        <v>2300.9</v>
      </c>
      <c r="H846">
        <v>0</v>
      </c>
      <c r="I846">
        <v>0</v>
      </c>
      <c r="J846">
        <v>102</v>
      </c>
      <c r="K846">
        <v>2300.9</v>
      </c>
    </row>
    <row r="847" spans="1:11" x14ac:dyDescent="0.25">
      <c r="A847" t="s">
        <v>1138</v>
      </c>
      <c r="B847" t="s">
        <v>72</v>
      </c>
      <c r="C847" t="s">
        <v>275</v>
      </c>
      <c r="D847" t="s">
        <v>252</v>
      </c>
      <c r="E847" t="s">
        <v>148</v>
      </c>
      <c r="F847">
        <v>1405</v>
      </c>
      <c r="G847">
        <v>24387.06</v>
      </c>
      <c r="H847">
        <v>0</v>
      </c>
      <c r="I847">
        <v>0</v>
      </c>
      <c r="J847">
        <v>1405</v>
      </c>
      <c r="K847">
        <v>24387.06</v>
      </c>
    </row>
    <row r="848" spans="1:11" x14ac:dyDescent="0.25">
      <c r="A848" t="s">
        <v>1139</v>
      </c>
      <c r="B848" t="s">
        <v>72</v>
      </c>
      <c r="C848" t="s">
        <v>275</v>
      </c>
      <c r="D848" t="s">
        <v>253</v>
      </c>
      <c r="E848" t="s">
        <v>149</v>
      </c>
      <c r="F848">
        <v>299</v>
      </c>
      <c r="G848">
        <v>5026</v>
      </c>
      <c r="H848">
        <v>0</v>
      </c>
      <c r="I848">
        <v>0</v>
      </c>
      <c r="J848">
        <v>299</v>
      </c>
      <c r="K848">
        <v>5026</v>
      </c>
    </row>
    <row r="849" spans="1:11" x14ac:dyDescent="0.25">
      <c r="A849" t="s">
        <v>1140</v>
      </c>
      <c r="B849" t="s">
        <v>72</v>
      </c>
      <c r="C849" t="s">
        <v>275</v>
      </c>
      <c r="D849" t="s">
        <v>253</v>
      </c>
      <c r="E849" t="s">
        <v>150</v>
      </c>
      <c r="F849">
        <v>212</v>
      </c>
      <c r="G849">
        <v>3546.36</v>
      </c>
      <c r="H849">
        <v>0</v>
      </c>
      <c r="I849">
        <v>0</v>
      </c>
      <c r="J849">
        <v>212</v>
      </c>
      <c r="K849">
        <v>3546.36</v>
      </c>
    </row>
    <row r="850" spans="1:11" x14ac:dyDescent="0.25">
      <c r="A850" t="s">
        <v>1141</v>
      </c>
      <c r="B850" t="s">
        <v>72</v>
      </c>
      <c r="C850" t="s">
        <v>275</v>
      </c>
      <c r="D850" t="s">
        <v>256</v>
      </c>
      <c r="E850" t="s">
        <v>151</v>
      </c>
      <c r="F850">
        <v>70</v>
      </c>
      <c r="G850">
        <v>1864.46</v>
      </c>
      <c r="H850">
        <v>0</v>
      </c>
      <c r="I850">
        <v>0</v>
      </c>
      <c r="J850">
        <v>70</v>
      </c>
      <c r="K850">
        <v>1864.46</v>
      </c>
    </row>
    <row r="851" spans="1:11" x14ac:dyDescent="0.25">
      <c r="A851" t="s">
        <v>1142</v>
      </c>
      <c r="B851" t="s">
        <v>72</v>
      </c>
      <c r="C851" t="s">
        <v>275</v>
      </c>
      <c r="D851" t="s">
        <v>257</v>
      </c>
      <c r="E851" t="s">
        <v>152</v>
      </c>
      <c r="F851">
        <v>3</v>
      </c>
      <c r="G851">
        <v>43</v>
      </c>
      <c r="H851">
        <v>0</v>
      </c>
      <c r="I851">
        <v>0</v>
      </c>
      <c r="J851">
        <v>3</v>
      </c>
      <c r="K851">
        <v>43</v>
      </c>
    </row>
    <row r="852" spans="1:11" x14ac:dyDescent="0.25">
      <c r="A852" t="s">
        <v>1143</v>
      </c>
      <c r="B852" t="s">
        <v>72</v>
      </c>
      <c r="C852" t="s">
        <v>275</v>
      </c>
      <c r="D852" t="s">
        <v>253</v>
      </c>
      <c r="E852" t="s">
        <v>153</v>
      </c>
      <c r="F852">
        <v>171</v>
      </c>
      <c r="G852">
        <v>2707.9</v>
      </c>
      <c r="H852">
        <v>0</v>
      </c>
      <c r="I852">
        <v>0</v>
      </c>
      <c r="J852">
        <v>171</v>
      </c>
      <c r="K852">
        <v>2707.9</v>
      </c>
    </row>
    <row r="853" spans="1:11" x14ac:dyDescent="0.25">
      <c r="A853" t="s">
        <v>1144</v>
      </c>
      <c r="B853" t="s">
        <v>72</v>
      </c>
      <c r="C853" t="s">
        <v>275</v>
      </c>
      <c r="D853" t="s">
        <v>253</v>
      </c>
      <c r="E853" t="s">
        <v>154</v>
      </c>
      <c r="F853">
        <v>50</v>
      </c>
      <c r="G853">
        <v>1157.46</v>
      </c>
      <c r="H853">
        <v>0</v>
      </c>
      <c r="I853">
        <v>0</v>
      </c>
      <c r="J853">
        <v>50</v>
      </c>
      <c r="K853">
        <v>1157.46</v>
      </c>
    </row>
    <row r="854" spans="1:11" x14ac:dyDescent="0.25">
      <c r="A854" t="s">
        <v>1145</v>
      </c>
      <c r="B854" t="s">
        <v>72</v>
      </c>
      <c r="C854" t="s">
        <v>275</v>
      </c>
      <c r="D854" t="s">
        <v>256</v>
      </c>
      <c r="E854" t="s">
        <v>155</v>
      </c>
      <c r="F854">
        <v>1239</v>
      </c>
      <c r="G854">
        <v>21863.06</v>
      </c>
      <c r="H854">
        <v>0</v>
      </c>
      <c r="I854">
        <v>0</v>
      </c>
      <c r="J854">
        <v>1239</v>
      </c>
      <c r="K854">
        <v>21863.06</v>
      </c>
    </row>
    <row r="855" spans="1:11" x14ac:dyDescent="0.25">
      <c r="A855" t="s">
        <v>1146</v>
      </c>
      <c r="B855" t="s">
        <v>72</v>
      </c>
      <c r="C855" t="s">
        <v>275</v>
      </c>
      <c r="D855" t="s">
        <v>259</v>
      </c>
      <c r="E855" t="s">
        <v>156</v>
      </c>
      <c r="F855">
        <v>114</v>
      </c>
      <c r="G855">
        <v>2971.8</v>
      </c>
      <c r="H855">
        <v>0</v>
      </c>
      <c r="I855">
        <v>0</v>
      </c>
      <c r="J855">
        <v>114</v>
      </c>
      <c r="K855">
        <v>2971.8</v>
      </c>
    </row>
    <row r="856" spans="1:11" x14ac:dyDescent="0.25">
      <c r="A856" t="s">
        <v>1147</v>
      </c>
      <c r="B856" t="s">
        <v>72</v>
      </c>
      <c r="C856" t="s">
        <v>275</v>
      </c>
      <c r="D856" t="s">
        <v>253</v>
      </c>
      <c r="E856" t="s">
        <v>157</v>
      </c>
      <c r="F856">
        <v>185</v>
      </c>
      <c r="G856">
        <v>3239.9</v>
      </c>
      <c r="H856">
        <v>0</v>
      </c>
      <c r="I856">
        <v>0</v>
      </c>
      <c r="J856">
        <v>185</v>
      </c>
      <c r="K856">
        <v>3239.9</v>
      </c>
    </row>
    <row r="857" spans="1:11" x14ac:dyDescent="0.25">
      <c r="A857" t="s">
        <v>1148</v>
      </c>
      <c r="B857" t="s">
        <v>72</v>
      </c>
      <c r="C857" t="s">
        <v>275</v>
      </c>
      <c r="D857" t="s">
        <v>259</v>
      </c>
      <c r="E857" t="s">
        <v>158</v>
      </c>
      <c r="F857">
        <v>374</v>
      </c>
      <c r="G857">
        <v>8486.7999999999993</v>
      </c>
      <c r="H857">
        <v>0</v>
      </c>
      <c r="I857">
        <v>0</v>
      </c>
      <c r="J857">
        <v>374</v>
      </c>
      <c r="K857">
        <v>8486.7999999999993</v>
      </c>
    </row>
    <row r="858" spans="1:11" x14ac:dyDescent="0.25">
      <c r="A858" t="s">
        <v>1149</v>
      </c>
      <c r="B858" t="s">
        <v>72</v>
      </c>
      <c r="C858" t="s">
        <v>275</v>
      </c>
      <c r="D858" t="s">
        <v>255</v>
      </c>
      <c r="E858" t="s">
        <v>159</v>
      </c>
      <c r="F858">
        <v>98</v>
      </c>
      <c r="G858">
        <v>2546</v>
      </c>
      <c r="H858">
        <v>0</v>
      </c>
      <c r="I858">
        <v>0</v>
      </c>
      <c r="J858">
        <v>98</v>
      </c>
      <c r="K858">
        <v>2546</v>
      </c>
    </row>
    <row r="859" spans="1:11" x14ac:dyDescent="0.25">
      <c r="A859" t="s">
        <v>1150</v>
      </c>
      <c r="B859" t="s">
        <v>72</v>
      </c>
      <c r="C859" t="s">
        <v>275</v>
      </c>
      <c r="D859" t="s">
        <v>253</v>
      </c>
      <c r="E859" t="s">
        <v>160</v>
      </c>
      <c r="F859">
        <v>271</v>
      </c>
      <c r="G859">
        <v>5553.46</v>
      </c>
      <c r="H859">
        <v>0</v>
      </c>
      <c r="I859">
        <v>0</v>
      </c>
      <c r="J859">
        <v>271</v>
      </c>
      <c r="K859">
        <v>5553.46</v>
      </c>
    </row>
    <row r="860" spans="1:11" x14ac:dyDescent="0.25">
      <c r="A860" t="s">
        <v>1151</v>
      </c>
      <c r="B860" t="s">
        <v>72</v>
      </c>
      <c r="C860" t="s">
        <v>275</v>
      </c>
      <c r="D860" t="s">
        <v>255</v>
      </c>
      <c r="E860" t="s">
        <v>161</v>
      </c>
      <c r="F860">
        <v>954</v>
      </c>
      <c r="G860">
        <v>23437.9</v>
      </c>
      <c r="H860">
        <v>0</v>
      </c>
      <c r="I860">
        <v>0</v>
      </c>
      <c r="J860">
        <v>954</v>
      </c>
      <c r="K860">
        <v>23437.9</v>
      </c>
    </row>
    <row r="861" spans="1:11" x14ac:dyDescent="0.25">
      <c r="A861" t="s">
        <v>1152</v>
      </c>
      <c r="B861" t="s">
        <v>72</v>
      </c>
      <c r="C861" t="s">
        <v>275</v>
      </c>
      <c r="D861" t="s">
        <v>259</v>
      </c>
      <c r="E861" t="s">
        <v>162</v>
      </c>
      <c r="F861">
        <v>817</v>
      </c>
      <c r="G861">
        <v>14625.9</v>
      </c>
      <c r="H861">
        <v>0</v>
      </c>
      <c r="I861">
        <v>0</v>
      </c>
      <c r="J861">
        <v>817</v>
      </c>
      <c r="K861">
        <v>14625.9</v>
      </c>
    </row>
    <row r="862" spans="1:11" x14ac:dyDescent="0.25">
      <c r="A862" t="s">
        <v>1153</v>
      </c>
      <c r="B862" t="s">
        <v>72</v>
      </c>
      <c r="C862" t="s">
        <v>275</v>
      </c>
      <c r="D862" t="s">
        <v>251</v>
      </c>
      <c r="E862" t="s">
        <v>163</v>
      </c>
      <c r="F862">
        <v>151</v>
      </c>
      <c r="G862">
        <v>4378.8999999999996</v>
      </c>
      <c r="H862">
        <v>0</v>
      </c>
      <c r="I862">
        <v>0</v>
      </c>
      <c r="J862">
        <v>151</v>
      </c>
      <c r="K862">
        <v>4378.8999999999996</v>
      </c>
    </row>
    <row r="863" spans="1:11" x14ac:dyDescent="0.25">
      <c r="A863" t="s">
        <v>1154</v>
      </c>
      <c r="B863" t="s">
        <v>72</v>
      </c>
      <c r="C863" t="s">
        <v>275</v>
      </c>
      <c r="D863" t="s">
        <v>251</v>
      </c>
      <c r="E863" t="s">
        <v>164</v>
      </c>
      <c r="F863">
        <v>680</v>
      </c>
      <c r="G863">
        <v>14394.7</v>
      </c>
      <c r="H863">
        <v>0</v>
      </c>
      <c r="I863">
        <v>0</v>
      </c>
      <c r="J863">
        <v>680</v>
      </c>
      <c r="K863">
        <v>14394.7</v>
      </c>
    </row>
    <row r="864" spans="1:11" x14ac:dyDescent="0.25">
      <c r="A864" t="s">
        <v>1155</v>
      </c>
      <c r="B864" t="s">
        <v>72</v>
      </c>
      <c r="C864" t="s">
        <v>275</v>
      </c>
      <c r="D864" t="s">
        <v>253</v>
      </c>
      <c r="E864" t="s">
        <v>165</v>
      </c>
      <c r="F864">
        <v>374</v>
      </c>
      <c r="G864">
        <v>6482.46</v>
      </c>
      <c r="H864">
        <v>0</v>
      </c>
      <c r="I864">
        <v>0</v>
      </c>
      <c r="J864">
        <v>374</v>
      </c>
      <c r="K864">
        <v>6482.46</v>
      </c>
    </row>
    <row r="865" spans="1:11" x14ac:dyDescent="0.25">
      <c r="A865" t="s">
        <v>1156</v>
      </c>
      <c r="B865" t="s">
        <v>72</v>
      </c>
      <c r="C865" t="s">
        <v>275</v>
      </c>
      <c r="D865" t="s">
        <v>251</v>
      </c>
      <c r="E865" t="s">
        <v>166</v>
      </c>
      <c r="F865">
        <v>571</v>
      </c>
      <c r="G865">
        <v>13824.9</v>
      </c>
      <c r="H865">
        <v>0</v>
      </c>
      <c r="I865">
        <v>0</v>
      </c>
      <c r="J865">
        <v>571</v>
      </c>
      <c r="K865">
        <v>13824.9</v>
      </c>
    </row>
    <row r="866" spans="1:11" x14ac:dyDescent="0.25">
      <c r="A866" t="s">
        <v>1157</v>
      </c>
      <c r="B866" t="s">
        <v>72</v>
      </c>
      <c r="C866" t="s">
        <v>275</v>
      </c>
      <c r="D866" t="s">
        <v>255</v>
      </c>
      <c r="E866" t="s">
        <v>167</v>
      </c>
      <c r="F866">
        <v>252</v>
      </c>
      <c r="G866">
        <v>6343.9</v>
      </c>
      <c r="H866">
        <v>0</v>
      </c>
      <c r="I866">
        <v>0</v>
      </c>
      <c r="J866">
        <v>252</v>
      </c>
      <c r="K866">
        <v>6343.9</v>
      </c>
    </row>
    <row r="867" spans="1:11" x14ac:dyDescent="0.25">
      <c r="A867" t="s">
        <v>1158</v>
      </c>
      <c r="B867" t="s">
        <v>72</v>
      </c>
      <c r="C867" t="s">
        <v>275</v>
      </c>
      <c r="D867" t="s">
        <v>253</v>
      </c>
      <c r="E867" t="s">
        <v>267</v>
      </c>
      <c r="F867">
        <v>7541</v>
      </c>
      <c r="G867">
        <v>134941.19</v>
      </c>
      <c r="H867">
        <v>0</v>
      </c>
      <c r="I867">
        <v>0</v>
      </c>
      <c r="J867">
        <v>7541</v>
      </c>
      <c r="K867">
        <v>134941.19</v>
      </c>
    </row>
    <row r="868" spans="1:11" x14ac:dyDescent="0.25">
      <c r="A868" t="s">
        <v>1159</v>
      </c>
      <c r="B868" t="s">
        <v>72</v>
      </c>
      <c r="C868" t="s">
        <v>275</v>
      </c>
      <c r="D868" t="s">
        <v>252</v>
      </c>
      <c r="E868" t="s">
        <v>168</v>
      </c>
      <c r="F868">
        <v>146</v>
      </c>
      <c r="G868">
        <v>2713</v>
      </c>
      <c r="H868">
        <v>0</v>
      </c>
      <c r="I868">
        <v>0</v>
      </c>
      <c r="J868">
        <v>146</v>
      </c>
      <c r="K868">
        <v>2713</v>
      </c>
    </row>
    <row r="869" spans="1:11" x14ac:dyDescent="0.25">
      <c r="A869" t="s">
        <v>1160</v>
      </c>
      <c r="B869" t="s">
        <v>72</v>
      </c>
      <c r="C869" t="s">
        <v>275</v>
      </c>
      <c r="D869" t="s">
        <v>255</v>
      </c>
      <c r="E869" t="s">
        <v>169</v>
      </c>
      <c r="F869">
        <v>428</v>
      </c>
      <c r="G869">
        <v>8995.4599999999991</v>
      </c>
      <c r="H869">
        <v>0</v>
      </c>
      <c r="I869">
        <v>0</v>
      </c>
      <c r="J869">
        <v>428</v>
      </c>
      <c r="K869">
        <v>8995.4599999999991</v>
      </c>
    </row>
    <row r="870" spans="1:11" x14ac:dyDescent="0.25">
      <c r="A870" t="s">
        <v>1161</v>
      </c>
      <c r="B870" t="s">
        <v>72</v>
      </c>
      <c r="C870" t="s">
        <v>275</v>
      </c>
      <c r="D870" t="s">
        <v>256</v>
      </c>
      <c r="E870" t="s">
        <v>170</v>
      </c>
      <c r="F870">
        <v>218</v>
      </c>
      <c r="G870">
        <v>3916.46</v>
      </c>
      <c r="H870">
        <v>0</v>
      </c>
      <c r="I870">
        <v>0</v>
      </c>
      <c r="J870">
        <v>218</v>
      </c>
      <c r="K870">
        <v>3916.46</v>
      </c>
    </row>
    <row r="871" spans="1:11" x14ac:dyDescent="0.25">
      <c r="A871" t="s">
        <v>1162</v>
      </c>
      <c r="B871" t="s">
        <v>72</v>
      </c>
      <c r="C871" t="s">
        <v>275</v>
      </c>
      <c r="D871" t="s">
        <v>253</v>
      </c>
      <c r="E871" t="s">
        <v>171</v>
      </c>
      <c r="F871">
        <v>256</v>
      </c>
      <c r="G871">
        <v>4056</v>
      </c>
      <c r="H871">
        <v>0</v>
      </c>
      <c r="I871">
        <v>0</v>
      </c>
      <c r="J871">
        <v>256</v>
      </c>
      <c r="K871">
        <v>4056</v>
      </c>
    </row>
    <row r="872" spans="1:11" x14ac:dyDescent="0.25">
      <c r="A872" t="s">
        <v>1163</v>
      </c>
      <c r="B872" t="s">
        <v>72</v>
      </c>
      <c r="C872" t="s">
        <v>275</v>
      </c>
      <c r="D872" t="s">
        <v>254</v>
      </c>
      <c r="E872" t="s">
        <v>172</v>
      </c>
      <c r="F872">
        <v>96</v>
      </c>
      <c r="G872">
        <v>2365.46</v>
      </c>
      <c r="H872">
        <v>0</v>
      </c>
      <c r="I872">
        <v>0</v>
      </c>
      <c r="J872">
        <v>96</v>
      </c>
      <c r="K872">
        <v>2365.46</v>
      </c>
    </row>
    <row r="873" spans="1:11" x14ac:dyDescent="0.25">
      <c r="A873" t="s">
        <v>1164</v>
      </c>
      <c r="B873" t="s">
        <v>72</v>
      </c>
      <c r="C873" t="s">
        <v>275</v>
      </c>
      <c r="D873" t="s">
        <v>256</v>
      </c>
      <c r="E873" t="s">
        <v>173</v>
      </c>
      <c r="F873">
        <v>260</v>
      </c>
      <c r="G873">
        <v>5173.8999999999996</v>
      </c>
      <c r="H873">
        <v>0</v>
      </c>
      <c r="I873">
        <v>0</v>
      </c>
      <c r="J873">
        <v>260</v>
      </c>
      <c r="K873">
        <v>5173.8999999999996</v>
      </c>
    </row>
    <row r="874" spans="1:11" x14ac:dyDescent="0.25">
      <c r="A874" t="s">
        <v>1165</v>
      </c>
      <c r="B874" t="s">
        <v>72</v>
      </c>
      <c r="C874" t="s">
        <v>275</v>
      </c>
      <c r="D874" t="s">
        <v>254</v>
      </c>
      <c r="E874" t="s">
        <v>174</v>
      </c>
      <c r="F874">
        <v>184</v>
      </c>
      <c r="G874">
        <v>3609</v>
      </c>
      <c r="H874">
        <v>0</v>
      </c>
      <c r="I874">
        <v>0</v>
      </c>
      <c r="J874">
        <v>184</v>
      </c>
      <c r="K874">
        <v>3609</v>
      </c>
    </row>
    <row r="875" spans="1:11" x14ac:dyDescent="0.25">
      <c r="A875" t="s">
        <v>1166</v>
      </c>
      <c r="B875" t="s">
        <v>72</v>
      </c>
      <c r="C875" t="s">
        <v>275</v>
      </c>
      <c r="D875" t="s">
        <v>253</v>
      </c>
      <c r="E875" t="s">
        <v>175</v>
      </c>
      <c r="F875">
        <v>173</v>
      </c>
      <c r="G875">
        <v>3343</v>
      </c>
      <c r="H875">
        <v>0</v>
      </c>
      <c r="I875">
        <v>0</v>
      </c>
      <c r="J875">
        <v>173</v>
      </c>
      <c r="K875">
        <v>3343</v>
      </c>
    </row>
    <row r="876" spans="1:11" x14ac:dyDescent="0.25">
      <c r="A876" t="s">
        <v>1167</v>
      </c>
      <c r="B876" t="s">
        <v>72</v>
      </c>
      <c r="C876" t="s">
        <v>275</v>
      </c>
      <c r="D876" t="s">
        <v>252</v>
      </c>
      <c r="E876" t="s">
        <v>176</v>
      </c>
      <c r="F876">
        <v>486</v>
      </c>
      <c r="G876">
        <v>9225.36</v>
      </c>
      <c r="H876">
        <v>0</v>
      </c>
      <c r="I876">
        <v>0</v>
      </c>
      <c r="J876">
        <v>486</v>
      </c>
      <c r="K876">
        <v>9225.36</v>
      </c>
    </row>
    <row r="877" spans="1:11" x14ac:dyDescent="0.25">
      <c r="A877" t="s">
        <v>1168</v>
      </c>
      <c r="B877" t="s">
        <v>72</v>
      </c>
      <c r="C877" t="s">
        <v>275</v>
      </c>
      <c r="D877" t="s">
        <v>259</v>
      </c>
      <c r="E877" t="s">
        <v>177</v>
      </c>
      <c r="F877">
        <v>82</v>
      </c>
      <c r="G877">
        <v>1845.9</v>
      </c>
      <c r="H877">
        <v>0</v>
      </c>
      <c r="I877">
        <v>0</v>
      </c>
      <c r="J877">
        <v>82</v>
      </c>
      <c r="K877">
        <v>1845.9</v>
      </c>
    </row>
    <row r="878" spans="1:11" x14ac:dyDescent="0.25">
      <c r="A878" t="s">
        <v>1169</v>
      </c>
      <c r="B878" t="s">
        <v>72</v>
      </c>
      <c r="C878" t="s">
        <v>275</v>
      </c>
      <c r="D878" t="s">
        <v>254</v>
      </c>
      <c r="E878" t="s">
        <v>268</v>
      </c>
      <c r="F878">
        <v>1780</v>
      </c>
      <c r="G878">
        <v>33804.42</v>
      </c>
      <c r="H878">
        <v>0</v>
      </c>
      <c r="I878">
        <v>0</v>
      </c>
      <c r="J878">
        <v>1780</v>
      </c>
      <c r="K878">
        <v>33804.42</v>
      </c>
    </row>
    <row r="879" spans="1:11" x14ac:dyDescent="0.25">
      <c r="A879" t="s">
        <v>1170</v>
      </c>
      <c r="B879" t="s">
        <v>72</v>
      </c>
      <c r="C879" t="s">
        <v>275</v>
      </c>
      <c r="D879" t="s">
        <v>259</v>
      </c>
      <c r="E879" t="s">
        <v>178</v>
      </c>
      <c r="F879">
        <v>122</v>
      </c>
      <c r="G879">
        <v>2443</v>
      </c>
      <c r="H879">
        <v>0</v>
      </c>
      <c r="I879">
        <v>0</v>
      </c>
      <c r="J879">
        <v>122</v>
      </c>
      <c r="K879">
        <v>2443</v>
      </c>
    </row>
    <row r="880" spans="1:11" x14ac:dyDescent="0.25">
      <c r="A880" t="s">
        <v>1171</v>
      </c>
      <c r="B880" t="s">
        <v>72</v>
      </c>
      <c r="C880" t="s">
        <v>275</v>
      </c>
      <c r="D880" t="s">
        <v>257</v>
      </c>
      <c r="E880" t="s">
        <v>179</v>
      </c>
      <c r="F880">
        <v>163</v>
      </c>
      <c r="G880">
        <v>2495</v>
      </c>
      <c r="H880">
        <v>0</v>
      </c>
      <c r="I880">
        <v>0</v>
      </c>
      <c r="J880">
        <v>163</v>
      </c>
      <c r="K880">
        <v>2495</v>
      </c>
    </row>
    <row r="881" spans="1:11" x14ac:dyDescent="0.25">
      <c r="A881" t="s">
        <v>1172</v>
      </c>
      <c r="B881" t="s">
        <v>72</v>
      </c>
      <c r="C881" t="s">
        <v>275</v>
      </c>
      <c r="D881" t="s">
        <v>254</v>
      </c>
      <c r="E881" t="s">
        <v>180</v>
      </c>
      <c r="F881">
        <v>161</v>
      </c>
      <c r="G881">
        <v>3268.8</v>
      </c>
      <c r="H881">
        <v>0</v>
      </c>
      <c r="I881">
        <v>0</v>
      </c>
      <c r="J881">
        <v>161</v>
      </c>
      <c r="K881">
        <v>3268.8</v>
      </c>
    </row>
    <row r="882" spans="1:11" x14ac:dyDescent="0.25">
      <c r="A882" t="s">
        <v>1173</v>
      </c>
      <c r="B882" t="s">
        <v>72</v>
      </c>
      <c r="C882" t="s">
        <v>275</v>
      </c>
      <c r="D882" t="s">
        <v>255</v>
      </c>
      <c r="E882" t="s">
        <v>269</v>
      </c>
      <c r="F882">
        <v>5480</v>
      </c>
      <c r="G882">
        <v>127550.7</v>
      </c>
      <c r="H882">
        <v>0</v>
      </c>
      <c r="I882">
        <v>0</v>
      </c>
      <c r="J882">
        <v>5480</v>
      </c>
      <c r="K882">
        <v>127550.7</v>
      </c>
    </row>
    <row r="883" spans="1:11" x14ac:dyDescent="0.25">
      <c r="A883" t="s">
        <v>1174</v>
      </c>
      <c r="B883" t="s">
        <v>72</v>
      </c>
      <c r="C883" t="s">
        <v>275</v>
      </c>
      <c r="D883" t="s">
        <v>259</v>
      </c>
      <c r="E883" t="s">
        <v>181</v>
      </c>
      <c r="F883">
        <v>476</v>
      </c>
      <c r="G883">
        <v>10247.6</v>
      </c>
      <c r="H883">
        <v>0</v>
      </c>
      <c r="I883">
        <v>0</v>
      </c>
      <c r="J883">
        <v>476</v>
      </c>
      <c r="K883">
        <v>10247.6</v>
      </c>
    </row>
    <row r="884" spans="1:11" x14ac:dyDescent="0.25">
      <c r="A884" t="s">
        <v>1175</v>
      </c>
      <c r="B884" t="s">
        <v>72</v>
      </c>
      <c r="C884" t="s">
        <v>275</v>
      </c>
      <c r="D884" t="s">
        <v>251</v>
      </c>
      <c r="E884" t="s">
        <v>182</v>
      </c>
      <c r="F884">
        <v>706</v>
      </c>
      <c r="G884">
        <v>12989.46</v>
      </c>
      <c r="H884">
        <v>0</v>
      </c>
      <c r="I884">
        <v>0</v>
      </c>
      <c r="J884">
        <v>706</v>
      </c>
      <c r="K884">
        <v>12989.46</v>
      </c>
    </row>
    <row r="885" spans="1:11" x14ac:dyDescent="0.25">
      <c r="A885" t="s">
        <v>1176</v>
      </c>
      <c r="B885" t="s">
        <v>72</v>
      </c>
      <c r="C885" t="s">
        <v>275</v>
      </c>
      <c r="D885" t="s">
        <v>254</v>
      </c>
      <c r="E885" t="s">
        <v>183</v>
      </c>
      <c r="F885">
        <v>216</v>
      </c>
      <c r="G885">
        <v>3884.9</v>
      </c>
      <c r="H885">
        <v>0</v>
      </c>
      <c r="I885">
        <v>0</v>
      </c>
      <c r="J885">
        <v>216</v>
      </c>
      <c r="K885">
        <v>3884.9</v>
      </c>
    </row>
    <row r="886" spans="1:11" x14ac:dyDescent="0.25">
      <c r="A886" t="s">
        <v>1177</v>
      </c>
      <c r="B886" t="s">
        <v>72</v>
      </c>
      <c r="C886" t="s">
        <v>275</v>
      </c>
      <c r="D886" t="s">
        <v>260</v>
      </c>
      <c r="E886" t="s">
        <v>260</v>
      </c>
      <c r="F886">
        <v>10</v>
      </c>
      <c r="G886">
        <v>110</v>
      </c>
      <c r="H886">
        <v>0</v>
      </c>
      <c r="I886">
        <v>0</v>
      </c>
      <c r="J886">
        <v>10</v>
      </c>
      <c r="K886">
        <v>110</v>
      </c>
    </row>
    <row r="887" spans="1:11" x14ac:dyDescent="0.25">
      <c r="A887" t="s">
        <v>1178</v>
      </c>
      <c r="B887" t="s">
        <v>72</v>
      </c>
      <c r="C887" t="s">
        <v>275</v>
      </c>
      <c r="D887" t="s">
        <v>260</v>
      </c>
      <c r="E887" t="s">
        <v>274</v>
      </c>
      <c r="F887">
        <v>10</v>
      </c>
      <c r="G887">
        <v>110</v>
      </c>
      <c r="H887">
        <v>0</v>
      </c>
      <c r="I887">
        <v>0</v>
      </c>
      <c r="J887">
        <v>10</v>
      </c>
      <c r="K887">
        <v>110</v>
      </c>
    </row>
    <row r="888" spans="1:11" x14ac:dyDescent="0.25">
      <c r="A888" t="s">
        <v>1179</v>
      </c>
      <c r="B888" t="s">
        <v>72</v>
      </c>
      <c r="C888" t="s">
        <v>275</v>
      </c>
      <c r="D888" t="s">
        <v>251</v>
      </c>
      <c r="E888" t="s">
        <v>184</v>
      </c>
      <c r="F888">
        <v>210</v>
      </c>
      <c r="G888">
        <v>4654.3599999999997</v>
      </c>
      <c r="H888">
        <v>0</v>
      </c>
      <c r="I888">
        <v>0</v>
      </c>
      <c r="J888">
        <v>210</v>
      </c>
      <c r="K888">
        <v>4654.3599999999997</v>
      </c>
    </row>
    <row r="889" spans="1:11" x14ac:dyDescent="0.25">
      <c r="A889" t="s">
        <v>1180</v>
      </c>
      <c r="B889" t="s">
        <v>72</v>
      </c>
      <c r="C889" t="s">
        <v>275</v>
      </c>
      <c r="D889" t="s">
        <v>251</v>
      </c>
      <c r="E889" t="s">
        <v>185</v>
      </c>
      <c r="F889">
        <v>719</v>
      </c>
      <c r="G889">
        <v>15572.6</v>
      </c>
      <c r="H889">
        <v>0</v>
      </c>
      <c r="I889">
        <v>0</v>
      </c>
      <c r="J889">
        <v>719</v>
      </c>
      <c r="K889">
        <v>15572.6</v>
      </c>
    </row>
    <row r="890" spans="1:11" x14ac:dyDescent="0.25">
      <c r="A890" t="s">
        <v>1181</v>
      </c>
      <c r="B890" t="s">
        <v>72</v>
      </c>
      <c r="C890" t="s">
        <v>275</v>
      </c>
      <c r="D890" t="s">
        <v>255</v>
      </c>
      <c r="E890" t="s">
        <v>186</v>
      </c>
      <c r="F890">
        <v>206</v>
      </c>
      <c r="G890">
        <v>4854</v>
      </c>
      <c r="H890">
        <v>0</v>
      </c>
      <c r="I890">
        <v>0</v>
      </c>
      <c r="J890">
        <v>206</v>
      </c>
      <c r="K890">
        <v>4854</v>
      </c>
    </row>
    <row r="891" spans="1:11" x14ac:dyDescent="0.25">
      <c r="A891" t="s">
        <v>1182</v>
      </c>
      <c r="B891" t="s">
        <v>72</v>
      </c>
      <c r="C891" t="s">
        <v>275</v>
      </c>
      <c r="D891" t="s">
        <v>256</v>
      </c>
      <c r="E891" t="s">
        <v>187</v>
      </c>
      <c r="F891">
        <v>598</v>
      </c>
      <c r="G891">
        <v>12182.5</v>
      </c>
      <c r="H891">
        <v>0</v>
      </c>
      <c r="I891">
        <v>0</v>
      </c>
      <c r="J891">
        <v>598</v>
      </c>
      <c r="K891">
        <v>12182.5</v>
      </c>
    </row>
    <row r="892" spans="1:11" x14ac:dyDescent="0.25">
      <c r="A892" t="s">
        <v>1183</v>
      </c>
      <c r="B892" t="s">
        <v>72</v>
      </c>
      <c r="C892" t="s">
        <v>275</v>
      </c>
      <c r="D892" t="s">
        <v>252</v>
      </c>
      <c r="E892" t="s">
        <v>188</v>
      </c>
      <c r="F892">
        <v>195</v>
      </c>
      <c r="G892">
        <v>4245.8999999999996</v>
      </c>
      <c r="H892">
        <v>0</v>
      </c>
      <c r="I892">
        <v>0</v>
      </c>
      <c r="J892">
        <v>195</v>
      </c>
      <c r="K892">
        <v>4245.8999999999996</v>
      </c>
    </row>
    <row r="893" spans="1:11" x14ac:dyDescent="0.25">
      <c r="A893" t="s">
        <v>1184</v>
      </c>
      <c r="B893" t="s">
        <v>72</v>
      </c>
      <c r="C893" t="s">
        <v>275</v>
      </c>
      <c r="D893" t="s">
        <v>257</v>
      </c>
      <c r="E893" t="s">
        <v>189</v>
      </c>
      <c r="F893">
        <v>157</v>
      </c>
      <c r="G893">
        <v>3550</v>
      </c>
      <c r="H893">
        <v>0</v>
      </c>
      <c r="I893">
        <v>0</v>
      </c>
      <c r="J893">
        <v>157</v>
      </c>
      <c r="K893">
        <v>3550</v>
      </c>
    </row>
    <row r="894" spans="1:11" x14ac:dyDescent="0.25">
      <c r="A894" t="s">
        <v>1185</v>
      </c>
      <c r="B894" t="s">
        <v>72</v>
      </c>
      <c r="C894" t="s">
        <v>275</v>
      </c>
      <c r="D894" t="s">
        <v>256</v>
      </c>
      <c r="E894" t="s">
        <v>190</v>
      </c>
      <c r="F894">
        <v>128</v>
      </c>
      <c r="G894">
        <v>2702.8</v>
      </c>
      <c r="H894">
        <v>0</v>
      </c>
      <c r="I894">
        <v>0</v>
      </c>
      <c r="J894">
        <v>128</v>
      </c>
      <c r="K894">
        <v>2702.8</v>
      </c>
    </row>
    <row r="895" spans="1:11" x14ac:dyDescent="0.25">
      <c r="A895" t="s">
        <v>1186</v>
      </c>
      <c r="B895" t="s">
        <v>72</v>
      </c>
      <c r="C895" t="s">
        <v>275</v>
      </c>
      <c r="D895" t="s">
        <v>256</v>
      </c>
      <c r="E895" t="s">
        <v>191</v>
      </c>
      <c r="F895">
        <v>144</v>
      </c>
      <c r="G895">
        <v>3190.46</v>
      </c>
      <c r="H895">
        <v>0</v>
      </c>
      <c r="I895">
        <v>0</v>
      </c>
      <c r="J895">
        <v>144</v>
      </c>
      <c r="K895">
        <v>3190.46</v>
      </c>
    </row>
    <row r="896" spans="1:11" x14ac:dyDescent="0.25">
      <c r="A896" t="s">
        <v>1187</v>
      </c>
      <c r="B896" t="s">
        <v>72</v>
      </c>
      <c r="C896" t="s">
        <v>275</v>
      </c>
      <c r="D896" t="s">
        <v>253</v>
      </c>
      <c r="E896" t="s">
        <v>192</v>
      </c>
      <c r="F896">
        <v>219</v>
      </c>
      <c r="G896">
        <v>5073.8</v>
      </c>
      <c r="H896">
        <v>0</v>
      </c>
      <c r="I896">
        <v>0</v>
      </c>
      <c r="J896">
        <v>219</v>
      </c>
      <c r="K896">
        <v>5073.8</v>
      </c>
    </row>
    <row r="897" spans="1:11" x14ac:dyDescent="0.25">
      <c r="A897" t="s">
        <v>1188</v>
      </c>
      <c r="B897" t="s">
        <v>72</v>
      </c>
      <c r="C897" t="s">
        <v>275</v>
      </c>
      <c r="D897" t="s">
        <v>254</v>
      </c>
      <c r="E897" t="s">
        <v>193</v>
      </c>
      <c r="F897">
        <v>127</v>
      </c>
      <c r="G897">
        <v>1835.9</v>
      </c>
      <c r="H897">
        <v>0</v>
      </c>
      <c r="I897">
        <v>0</v>
      </c>
      <c r="J897">
        <v>127</v>
      </c>
      <c r="K897">
        <v>1835.9</v>
      </c>
    </row>
    <row r="898" spans="1:11" x14ac:dyDescent="0.25">
      <c r="A898" t="s">
        <v>1189</v>
      </c>
      <c r="B898" t="s">
        <v>72</v>
      </c>
      <c r="C898" t="s">
        <v>275</v>
      </c>
      <c r="D898" t="s">
        <v>253</v>
      </c>
      <c r="E898" t="s">
        <v>194</v>
      </c>
      <c r="F898">
        <v>223</v>
      </c>
      <c r="G898">
        <v>5411.82</v>
      </c>
      <c r="H898">
        <v>0</v>
      </c>
      <c r="I898">
        <v>0</v>
      </c>
      <c r="J898">
        <v>223</v>
      </c>
      <c r="K898">
        <v>5411.82</v>
      </c>
    </row>
    <row r="899" spans="1:11" x14ac:dyDescent="0.25">
      <c r="A899" t="s">
        <v>1190</v>
      </c>
      <c r="B899" t="s">
        <v>72</v>
      </c>
      <c r="C899" t="s">
        <v>275</v>
      </c>
      <c r="D899" t="s">
        <v>255</v>
      </c>
      <c r="E899" t="s">
        <v>195</v>
      </c>
      <c r="F899">
        <v>203</v>
      </c>
      <c r="G899">
        <v>4030.9</v>
      </c>
      <c r="H899">
        <v>0</v>
      </c>
      <c r="I899">
        <v>0</v>
      </c>
      <c r="J899">
        <v>203</v>
      </c>
      <c r="K899">
        <v>4030.9</v>
      </c>
    </row>
    <row r="900" spans="1:11" x14ac:dyDescent="0.25">
      <c r="A900" t="s">
        <v>1191</v>
      </c>
      <c r="B900" t="s">
        <v>72</v>
      </c>
      <c r="C900" t="s">
        <v>275</v>
      </c>
      <c r="D900" t="s">
        <v>259</v>
      </c>
      <c r="E900" t="s">
        <v>196</v>
      </c>
      <c r="F900">
        <v>226</v>
      </c>
      <c r="G900">
        <v>3106.8</v>
      </c>
      <c r="H900">
        <v>0</v>
      </c>
      <c r="I900">
        <v>0</v>
      </c>
      <c r="J900">
        <v>226</v>
      </c>
      <c r="K900">
        <v>3106.8</v>
      </c>
    </row>
    <row r="901" spans="1:11" x14ac:dyDescent="0.25">
      <c r="A901" t="s">
        <v>1192</v>
      </c>
      <c r="B901" t="s">
        <v>72</v>
      </c>
      <c r="C901" t="s">
        <v>275</v>
      </c>
      <c r="D901" t="s">
        <v>251</v>
      </c>
      <c r="E901" t="s">
        <v>197</v>
      </c>
      <c r="F901">
        <v>31</v>
      </c>
      <c r="G901">
        <v>834</v>
      </c>
      <c r="H901">
        <v>0</v>
      </c>
      <c r="I901">
        <v>0</v>
      </c>
      <c r="J901">
        <v>31</v>
      </c>
      <c r="K901">
        <v>834</v>
      </c>
    </row>
    <row r="902" spans="1:11" x14ac:dyDescent="0.25">
      <c r="A902" t="s">
        <v>1193</v>
      </c>
      <c r="B902" t="s">
        <v>72</v>
      </c>
      <c r="C902" t="s">
        <v>275</v>
      </c>
      <c r="D902" t="s">
        <v>255</v>
      </c>
      <c r="E902" t="s">
        <v>198</v>
      </c>
      <c r="F902">
        <v>235</v>
      </c>
      <c r="G902">
        <v>5665.7</v>
      </c>
      <c r="H902">
        <v>0</v>
      </c>
      <c r="I902">
        <v>0</v>
      </c>
      <c r="J902">
        <v>235</v>
      </c>
      <c r="K902">
        <v>5665.7</v>
      </c>
    </row>
    <row r="903" spans="1:11" x14ac:dyDescent="0.25">
      <c r="A903" t="s">
        <v>1194</v>
      </c>
      <c r="B903" t="s">
        <v>72</v>
      </c>
      <c r="C903" t="s">
        <v>275</v>
      </c>
      <c r="D903" t="s">
        <v>258</v>
      </c>
      <c r="E903" t="s">
        <v>199</v>
      </c>
      <c r="F903">
        <v>179</v>
      </c>
      <c r="G903">
        <v>4531</v>
      </c>
      <c r="H903">
        <v>0</v>
      </c>
      <c r="I903">
        <v>0</v>
      </c>
      <c r="J903">
        <v>179</v>
      </c>
      <c r="K903">
        <v>4531</v>
      </c>
    </row>
    <row r="904" spans="1:11" x14ac:dyDescent="0.25">
      <c r="A904" t="s">
        <v>1195</v>
      </c>
      <c r="B904" t="s">
        <v>72</v>
      </c>
      <c r="C904" t="s">
        <v>275</v>
      </c>
      <c r="D904" t="s">
        <v>255</v>
      </c>
      <c r="E904" t="s">
        <v>200</v>
      </c>
      <c r="F904">
        <v>127</v>
      </c>
      <c r="G904">
        <v>3496.9</v>
      </c>
      <c r="H904">
        <v>0</v>
      </c>
      <c r="I904">
        <v>0</v>
      </c>
      <c r="J904">
        <v>127</v>
      </c>
      <c r="K904">
        <v>3496.9</v>
      </c>
    </row>
    <row r="905" spans="1:11" x14ac:dyDescent="0.25">
      <c r="A905" t="s">
        <v>1196</v>
      </c>
      <c r="B905" t="s">
        <v>72</v>
      </c>
      <c r="C905" t="s">
        <v>275</v>
      </c>
      <c r="D905" t="s">
        <v>259</v>
      </c>
      <c r="E905" t="s">
        <v>201</v>
      </c>
      <c r="F905">
        <v>359</v>
      </c>
      <c r="G905">
        <v>7459</v>
      </c>
      <c r="H905">
        <v>0</v>
      </c>
      <c r="I905">
        <v>0</v>
      </c>
      <c r="J905">
        <v>359</v>
      </c>
      <c r="K905">
        <v>7459</v>
      </c>
    </row>
    <row r="906" spans="1:11" x14ac:dyDescent="0.25">
      <c r="A906" t="s">
        <v>1197</v>
      </c>
      <c r="B906" t="s">
        <v>72</v>
      </c>
      <c r="C906" t="s">
        <v>275</v>
      </c>
      <c r="D906" t="s">
        <v>258</v>
      </c>
      <c r="E906" t="s">
        <v>202</v>
      </c>
      <c r="F906">
        <v>192</v>
      </c>
      <c r="G906">
        <v>4339.8999999999996</v>
      </c>
      <c r="H906">
        <v>0</v>
      </c>
      <c r="I906">
        <v>0</v>
      </c>
      <c r="J906">
        <v>192</v>
      </c>
      <c r="K906">
        <v>4339.8999999999996</v>
      </c>
    </row>
    <row r="907" spans="1:11" x14ac:dyDescent="0.25">
      <c r="A907" t="s">
        <v>1198</v>
      </c>
      <c r="B907" t="s">
        <v>72</v>
      </c>
      <c r="C907" t="s">
        <v>275</v>
      </c>
      <c r="D907" t="s">
        <v>256</v>
      </c>
      <c r="E907" t="s">
        <v>203</v>
      </c>
      <c r="F907">
        <v>114</v>
      </c>
      <c r="G907">
        <v>1611.9</v>
      </c>
      <c r="H907">
        <v>0</v>
      </c>
      <c r="I907">
        <v>0</v>
      </c>
      <c r="J907">
        <v>114</v>
      </c>
      <c r="K907">
        <v>1611.9</v>
      </c>
    </row>
    <row r="908" spans="1:11" x14ac:dyDescent="0.25">
      <c r="A908" t="s">
        <v>1199</v>
      </c>
      <c r="B908" t="s">
        <v>72</v>
      </c>
      <c r="C908" t="s">
        <v>275</v>
      </c>
      <c r="D908" t="s">
        <v>258</v>
      </c>
      <c r="E908" t="s">
        <v>204</v>
      </c>
      <c r="F908">
        <v>171</v>
      </c>
      <c r="G908">
        <v>3160</v>
      </c>
      <c r="H908">
        <v>0</v>
      </c>
      <c r="I908">
        <v>0</v>
      </c>
      <c r="J908">
        <v>171</v>
      </c>
      <c r="K908">
        <v>3160</v>
      </c>
    </row>
    <row r="909" spans="1:11" x14ac:dyDescent="0.25">
      <c r="A909" t="s">
        <v>1200</v>
      </c>
      <c r="B909" t="s">
        <v>72</v>
      </c>
      <c r="C909" t="s">
        <v>275</v>
      </c>
      <c r="D909" t="s">
        <v>257</v>
      </c>
      <c r="E909" t="s">
        <v>205</v>
      </c>
      <c r="F909">
        <v>329</v>
      </c>
      <c r="G909">
        <v>5423.8</v>
      </c>
      <c r="H909">
        <v>0</v>
      </c>
      <c r="I909">
        <v>0</v>
      </c>
      <c r="J909">
        <v>329</v>
      </c>
      <c r="K909">
        <v>5423.8</v>
      </c>
    </row>
    <row r="910" spans="1:11" x14ac:dyDescent="0.25">
      <c r="A910" t="s">
        <v>1201</v>
      </c>
      <c r="B910" t="s">
        <v>72</v>
      </c>
      <c r="C910" t="s">
        <v>275</v>
      </c>
      <c r="D910" t="s">
        <v>256</v>
      </c>
      <c r="E910" t="s">
        <v>270</v>
      </c>
      <c r="F910">
        <v>8380</v>
      </c>
      <c r="G910">
        <v>151577.74</v>
      </c>
      <c r="H910">
        <v>0</v>
      </c>
      <c r="I910">
        <v>0</v>
      </c>
      <c r="J910">
        <v>8380</v>
      </c>
      <c r="K910">
        <v>151577.74</v>
      </c>
    </row>
    <row r="911" spans="1:11" x14ac:dyDescent="0.25">
      <c r="A911" t="s">
        <v>1202</v>
      </c>
      <c r="B911" t="s">
        <v>72</v>
      </c>
      <c r="C911" t="s">
        <v>275</v>
      </c>
      <c r="D911" t="s">
        <v>257</v>
      </c>
      <c r="E911" t="s">
        <v>206</v>
      </c>
      <c r="F911">
        <v>255</v>
      </c>
      <c r="G911">
        <v>4853.46</v>
      </c>
      <c r="H911">
        <v>0</v>
      </c>
      <c r="I911">
        <v>0</v>
      </c>
      <c r="J911">
        <v>255</v>
      </c>
      <c r="K911">
        <v>4853.46</v>
      </c>
    </row>
    <row r="912" spans="1:11" x14ac:dyDescent="0.25">
      <c r="A912" t="s">
        <v>1203</v>
      </c>
      <c r="B912" t="s">
        <v>72</v>
      </c>
      <c r="C912" t="s">
        <v>275</v>
      </c>
      <c r="D912" t="s">
        <v>254</v>
      </c>
      <c r="E912" t="s">
        <v>207</v>
      </c>
      <c r="F912">
        <v>92</v>
      </c>
      <c r="G912">
        <v>1624</v>
      </c>
      <c r="H912">
        <v>0</v>
      </c>
      <c r="I912">
        <v>0</v>
      </c>
      <c r="J912">
        <v>92</v>
      </c>
      <c r="K912">
        <v>1624</v>
      </c>
    </row>
    <row r="913" spans="1:11" x14ac:dyDescent="0.25">
      <c r="A913" t="s">
        <v>1204</v>
      </c>
      <c r="B913" t="s">
        <v>72</v>
      </c>
      <c r="C913" t="s">
        <v>275</v>
      </c>
      <c r="D913" t="s">
        <v>257</v>
      </c>
      <c r="E913" t="s">
        <v>271</v>
      </c>
      <c r="F913">
        <v>4175</v>
      </c>
      <c r="G913">
        <v>75398.539999999994</v>
      </c>
      <c r="H913">
        <v>0</v>
      </c>
      <c r="I913">
        <v>0</v>
      </c>
      <c r="J913">
        <v>4175</v>
      </c>
      <c r="K913">
        <v>75398.539999999994</v>
      </c>
    </row>
    <row r="914" spans="1:11" x14ac:dyDescent="0.25">
      <c r="A914" t="s">
        <v>1205</v>
      </c>
      <c r="B914" t="s">
        <v>72</v>
      </c>
      <c r="C914" t="s">
        <v>275</v>
      </c>
      <c r="D914" t="s">
        <v>256</v>
      </c>
      <c r="E914" t="s">
        <v>208</v>
      </c>
      <c r="F914">
        <v>182</v>
      </c>
      <c r="G914">
        <v>3852</v>
      </c>
      <c r="H914">
        <v>0</v>
      </c>
      <c r="I914">
        <v>0</v>
      </c>
      <c r="J914">
        <v>182</v>
      </c>
      <c r="K914">
        <v>3852</v>
      </c>
    </row>
    <row r="915" spans="1:11" x14ac:dyDescent="0.25">
      <c r="A915" t="s">
        <v>1206</v>
      </c>
      <c r="B915" t="s">
        <v>72</v>
      </c>
      <c r="C915" t="s">
        <v>275</v>
      </c>
      <c r="D915" t="s">
        <v>252</v>
      </c>
      <c r="E915" t="s">
        <v>209</v>
      </c>
      <c r="F915">
        <v>158</v>
      </c>
      <c r="G915">
        <v>2966.9</v>
      </c>
      <c r="H915">
        <v>0</v>
      </c>
      <c r="I915">
        <v>0</v>
      </c>
      <c r="J915">
        <v>158</v>
      </c>
      <c r="K915">
        <v>2966.9</v>
      </c>
    </row>
    <row r="916" spans="1:11" x14ac:dyDescent="0.25">
      <c r="A916" t="s">
        <v>1207</v>
      </c>
      <c r="B916" t="s">
        <v>72</v>
      </c>
      <c r="C916" t="s">
        <v>275</v>
      </c>
      <c r="D916" t="s">
        <v>253</v>
      </c>
      <c r="E916" t="s">
        <v>210</v>
      </c>
      <c r="F916">
        <v>329</v>
      </c>
      <c r="G916">
        <v>4719</v>
      </c>
      <c r="H916">
        <v>0</v>
      </c>
      <c r="I916">
        <v>0</v>
      </c>
      <c r="J916">
        <v>329</v>
      </c>
      <c r="K916">
        <v>4719</v>
      </c>
    </row>
    <row r="917" spans="1:11" x14ac:dyDescent="0.25">
      <c r="A917" t="s">
        <v>1208</v>
      </c>
      <c r="B917" t="s">
        <v>72</v>
      </c>
      <c r="C917" t="s">
        <v>275</v>
      </c>
      <c r="D917" t="s">
        <v>255</v>
      </c>
      <c r="E917" t="s">
        <v>211</v>
      </c>
      <c r="F917">
        <v>88</v>
      </c>
      <c r="G917">
        <v>2489.9</v>
      </c>
      <c r="H917">
        <v>0</v>
      </c>
      <c r="I917">
        <v>0</v>
      </c>
      <c r="J917">
        <v>88</v>
      </c>
      <c r="K917">
        <v>2489.9</v>
      </c>
    </row>
    <row r="918" spans="1:11" x14ac:dyDescent="0.25">
      <c r="A918" t="s">
        <v>1209</v>
      </c>
      <c r="B918" t="s">
        <v>72</v>
      </c>
      <c r="C918" t="s">
        <v>275</v>
      </c>
      <c r="D918" t="s">
        <v>258</v>
      </c>
      <c r="E918" t="s">
        <v>212</v>
      </c>
      <c r="F918">
        <v>612</v>
      </c>
      <c r="G918">
        <v>14075.8</v>
      </c>
      <c r="H918">
        <v>0</v>
      </c>
      <c r="I918">
        <v>0</v>
      </c>
      <c r="J918">
        <v>612</v>
      </c>
      <c r="K918">
        <v>14075.8</v>
      </c>
    </row>
    <row r="919" spans="1:11" x14ac:dyDescent="0.25">
      <c r="A919" t="s">
        <v>1210</v>
      </c>
      <c r="B919" t="s">
        <v>72</v>
      </c>
      <c r="C919" t="s">
        <v>275</v>
      </c>
      <c r="D919" t="s">
        <v>255</v>
      </c>
      <c r="E919" t="s">
        <v>213</v>
      </c>
      <c r="F919">
        <v>316</v>
      </c>
      <c r="G919">
        <v>5356</v>
      </c>
      <c r="H919">
        <v>0</v>
      </c>
      <c r="I919">
        <v>0</v>
      </c>
      <c r="J919">
        <v>316</v>
      </c>
      <c r="K919">
        <v>5356</v>
      </c>
    </row>
    <row r="920" spans="1:11" x14ac:dyDescent="0.25">
      <c r="A920" t="s">
        <v>1211</v>
      </c>
      <c r="B920" t="s">
        <v>72</v>
      </c>
      <c r="C920" t="s">
        <v>275</v>
      </c>
      <c r="D920" t="s">
        <v>254</v>
      </c>
      <c r="E920" t="s">
        <v>214</v>
      </c>
      <c r="F920">
        <v>171</v>
      </c>
      <c r="G920">
        <v>3358</v>
      </c>
      <c r="H920">
        <v>0</v>
      </c>
      <c r="I920">
        <v>0</v>
      </c>
      <c r="J920">
        <v>171</v>
      </c>
      <c r="K920">
        <v>3358</v>
      </c>
    </row>
    <row r="921" spans="1:11" x14ac:dyDescent="0.25">
      <c r="A921" t="s">
        <v>1212</v>
      </c>
      <c r="B921" t="s">
        <v>72</v>
      </c>
      <c r="C921" t="s">
        <v>275</v>
      </c>
      <c r="D921" t="s">
        <v>258</v>
      </c>
      <c r="E921" t="s">
        <v>215</v>
      </c>
      <c r="F921">
        <v>125</v>
      </c>
      <c r="G921">
        <v>3735.9</v>
      </c>
      <c r="H921">
        <v>0</v>
      </c>
      <c r="I921">
        <v>0</v>
      </c>
      <c r="J921">
        <v>125</v>
      </c>
      <c r="K921">
        <v>3735.9</v>
      </c>
    </row>
    <row r="922" spans="1:11" x14ac:dyDescent="0.25">
      <c r="A922" t="s">
        <v>1213</v>
      </c>
      <c r="B922" t="s">
        <v>72</v>
      </c>
      <c r="C922" t="s">
        <v>275</v>
      </c>
      <c r="D922" t="s">
        <v>252</v>
      </c>
      <c r="E922" t="s">
        <v>216</v>
      </c>
      <c r="F922">
        <v>453</v>
      </c>
      <c r="G922">
        <v>9137.7999999999993</v>
      </c>
      <c r="H922">
        <v>0</v>
      </c>
      <c r="I922">
        <v>0</v>
      </c>
      <c r="J922">
        <v>453</v>
      </c>
      <c r="K922">
        <v>9137.7999999999993</v>
      </c>
    </row>
    <row r="923" spans="1:11" x14ac:dyDescent="0.25">
      <c r="A923" t="s">
        <v>1214</v>
      </c>
      <c r="B923" t="s">
        <v>72</v>
      </c>
      <c r="C923" t="s">
        <v>275</v>
      </c>
      <c r="D923" t="s">
        <v>254</v>
      </c>
      <c r="E923" t="s">
        <v>217</v>
      </c>
      <c r="F923">
        <v>128</v>
      </c>
      <c r="G923">
        <v>2288</v>
      </c>
      <c r="H923">
        <v>0</v>
      </c>
      <c r="I923">
        <v>0</v>
      </c>
      <c r="J923">
        <v>128</v>
      </c>
      <c r="K923">
        <v>2288</v>
      </c>
    </row>
    <row r="924" spans="1:11" x14ac:dyDescent="0.25">
      <c r="A924" t="s">
        <v>1215</v>
      </c>
      <c r="B924" t="s">
        <v>72</v>
      </c>
      <c r="C924" t="s">
        <v>275</v>
      </c>
      <c r="D924" t="s">
        <v>256</v>
      </c>
      <c r="E924" t="s">
        <v>218</v>
      </c>
      <c r="F924">
        <v>1419</v>
      </c>
      <c r="G924">
        <v>22342.28</v>
      </c>
      <c r="H924">
        <v>0</v>
      </c>
      <c r="I924">
        <v>0</v>
      </c>
      <c r="J924">
        <v>1419</v>
      </c>
      <c r="K924">
        <v>22342.28</v>
      </c>
    </row>
    <row r="925" spans="1:11" x14ac:dyDescent="0.25">
      <c r="A925" t="s">
        <v>1216</v>
      </c>
      <c r="B925" t="s">
        <v>72</v>
      </c>
      <c r="C925" t="s">
        <v>275</v>
      </c>
      <c r="D925" t="s">
        <v>253</v>
      </c>
      <c r="E925" t="s">
        <v>219</v>
      </c>
      <c r="F925">
        <v>246</v>
      </c>
      <c r="G925">
        <v>3867.9</v>
      </c>
      <c r="H925">
        <v>0</v>
      </c>
      <c r="I925">
        <v>0</v>
      </c>
      <c r="J925">
        <v>246</v>
      </c>
      <c r="K925">
        <v>3867.9</v>
      </c>
    </row>
    <row r="926" spans="1:11" x14ac:dyDescent="0.25">
      <c r="A926" t="s">
        <v>1217</v>
      </c>
      <c r="B926" t="s">
        <v>72</v>
      </c>
      <c r="C926" t="s">
        <v>275</v>
      </c>
      <c r="D926" t="s">
        <v>257</v>
      </c>
      <c r="E926" t="s">
        <v>220</v>
      </c>
      <c r="F926">
        <v>224</v>
      </c>
      <c r="G926">
        <v>3263</v>
      </c>
      <c r="H926">
        <v>0</v>
      </c>
      <c r="I926">
        <v>0</v>
      </c>
      <c r="J926">
        <v>224</v>
      </c>
      <c r="K926">
        <v>3263</v>
      </c>
    </row>
    <row r="927" spans="1:11" x14ac:dyDescent="0.25">
      <c r="A927" t="s">
        <v>1218</v>
      </c>
      <c r="B927" t="s">
        <v>72</v>
      </c>
      <c r="C927" t="s">
        <v>275</v>
      </c>
      <c r="D927" t="s">
        <v>255</v>
      </c>
      <c r="E927" t="s">
        <v>221</v>
      </c>
      <c r="F927">
        <v>266</v>
      </c>
      <c r="G927">
        <v>5574.9</v>
      </c>
      <c r="H927">
        <v>0</v>
      </c>
      <c r="I927">
        <v>0</v>
      </c>
      <c r="J927">
        <v>266</v>
      </c>
      <c r="K927">
        <v>5574.9</v>
      </c>
    </row>
    <row r="928" spans="1:11" x14ac:dyDescent="0.25">
      <c r="A928" t="s">
        <v>1219</v>
      </c>
      <c r="B928" t="s">
        <v>72</v>
      </c>
      <c r="C928" t="s">
        <v>275</v>
      </c>
      <c r="D928" t="s">
        <v>258</v>
      </c>
      <c r="E928" t="s">
        <v>222</v>
      </c>
      <c r="F928">
        <v>140</v>
      </c>
      <c r="G928">
        <v>3122</v>
      </c>
      <c r="H928">
        <v>0</v>
      </c>
      <c r="I928">
        <v>0</v>
      </c>
      <c r="J928">
        <v>140</v>
      </c>
      <c r="K928">
        <v>3122</v>
      </c>
    </row>
    <row r="929" spans="1:11" x14ac:dyDescent="0.25">
      <c r="A929" t="s">
        <v>1220</v>
      </c>
      <c r="B929" t="s">
        <v>72</v>
      </c>
      <c r="C929" t="s">
        <v>275</v>
      </c>
      <c r="D929" t="s">
        <v>252</v>
      </c>
      <c r="E929" t="s">
        <v>223</v>
      </c>
      <c r="F929">
        <v>163</v>
      </c>
      <c r="G929">
        <v>2400.9</v>
      </c>
      <c r="H929">
        <v>0</v>
      </c>
      <c r="I929">
        <v>0</v>
      </c>
      <c r="J929">
        <v>163</v>
      </c>
      <c r="K929">
        <v>2400.9</v>
      </c>
    </row>
    <row r="930" spans="1:11" x14ac:dyDescent="0.25">
      <c r="A930" t="s">
        <v>1221</v>
      </c>
      <c r="B930" t="s">
        <v>72</v>
      </c>
      <c r="C930" t="s">
        <v>275</v>
      </c>
      <c r="D930" t="s">
        <v>257</v>
      </c>
      <c r="E930" t="s">
        <v>224</v>
      </c>
      <c r="F930">
        <v>80</v>
      </c>
      <c r="G930">
        <v>1150</v>
      </c>
      <c r="H930">
        <v>0</v>
      </c>
      <c r="I930">
        <v>0</v>
      </c>
      <c r="J930">
        <v>80</v>
      </c>
      <c r="K930">
        <v>1150</v>
      </c>
    </row>
    <row r="931" spans="1:11" x14ac:dyDescent="0.25">
      <c r="A931" t="s">
        <v>1222</v>
      </c>
      <c r="B931" t="s">
        <v>72</v>
      </c>
      <c r="C931" t="s">
        <v>275</v>
      </c>
      <c r="D931" t="s">
        <v>253</v>
      </c>
      <c r="E931" t="s">
        <v>225</v>
      </c>
      <c r="F931">
        <v>143</v>
      </c>
      <c r="G931">
        <v>3570.46</v>
      </c>
      <c r="H931">
        <v>0</v>
      </c>
      <c r="I931">
        <v>0</v>
      </c>
      <c r="J931">
        <v>143</v>
      </c>
      <c r="K931">
        <v>3570.46</v>
      </c>
    </row>
    <row r="932" spans="1:11" x14ac:dyDescent="0.25">
      <c r="A932" t="s">
        <v>1223</v>
      </c>
      <c r="B932" t="s">
        <v>72</v>
      </c>
      <c r="C932" t="s">
        <v>275</v>
      </c>
      <c r="D932" t="s">
        <v>255</v>
      </c>
      <c r="E932" t="s">
        <v>226</v>
      </c>
      <c r="F932">
        <v>279</v>
      </c>
      <c r="G932">
        <v>6126.92</v>
      </c>
      <c r="H932">
        <v>0</v>
      </c>
      <c r="I932">
        <v>0</v>
      </c>
      <c r="J932">
        <v>279</v>
      </c>
      <c r="K932">
        <v>6126.92</v>
      </c>
    </row>
    <row r="933" spans="1:11" x14ac:dyDescent="0.25">
      <c r="A933" t="s">
        <v>1224</v>
      </c>
      <c r="B933" t="s">
        <v>72</v>
      </c>
      <c r="C933" t="s">
        <v>275</v>
      </c>
      <c r="D933" t="s">
        <v>259</v>
      </c>
      <c r="E933" t="s">
        <v>227</v>
      </c>
      <c r="F933">
        <v>279</v>
      </c>
      <c r="G933">
        <v>4946.8</v>
      </c>
      <c r="H933">
        <v>0</v>
      </c>
      <c r="I933">
        <v>0</v>
      </c>
      <c r="J933">
        <v>279</v>
      </c>
      <c r="K933">
        <v>4946.8</v>
      </c>
    </row>
    <row r="934" spans="1:11" x14ac:dyDescent="0.25">
      <c r="A934" t="s">
        <v>1225</v>
      </c>
      <c r="B934" t="s">
        <v>72</v>
      </c>
      <c r="C934" t="s">
        <v>275</v>
      </c>
      <c r="D934" t="s">
        <v>258</v>
      </c>
      <c r="E934" t="s">
        <v>228</v>
      </c>
      <c r="F934">
        <v>116</v>
      </c>
      <c r="G934">
        <v>2335</v>
      </c>
      <c r="H934">
        <v>0</v>
      </c>
      <c r="I934">
        <v>0</v>
      </c>
      <c r="J934">
        <v>116</v>
      </c>
      <c r="K934">
        <v>2335</v>
      </c>
    </row>
    <row r="935" spans="1:11" x14ac:dyDescent="0.25">
      <c r="A935" t="s">
        <v>1226</v>
      </c>
      <c r="B935" t="s">
        <v>72</v>
      </c>
      <c r="C935" t="s">
        <v>275</v>
      </c>
      <c r="D935" t="s">
        <v>253</v>
      </c>
      <c r="E935" t="s">
        <v>229</v>
      </c>
      <c r="F935">
        <v>220</v>
      </c>
      <c r="G935">
        <v>4039</v>
      </c>
      <c r="H935">
        <v>0</v>
      </c>
      <c r="I935">
        <v>0</v>
      </c>
      <c r="J935">
        <v>220</v>
      </c>
      <c r="K935">
        <v>4039</v>
      </c>
    </row>
    <row r="936" spans="1:11" x14ac:dyDescent="0.25">
      <c r="A936" t="s">
        <v>1227</v>
      </c>
      <c r="B936" t="s">
        <v>72</v>
      </c>
      <c r="C936" t="s">
        <v>275</v>
      </c>
      <c r="D936" t="s">
        <v>253</v>
      </c>
      <c r="E936" t="s">
        <v>230</v>
      </c>
      <c r="F936">
        <v>242</v>
      </c>
      <c r="G936">
        <v>5248</v>
      </c>
      <c r="H936">
        <v>0</v>
      </c>
      <c r="I936">
        <v>0</v>
      </c>
      <c r="J936">
        <v>242</v>
      </c>
      <c r="K936">
        <v>5248</v>
      </c>
    </row>
    <row r="937" spans="1:11" x14ac:dyDescent="0.25">
      <c r="A937" t="s">
        <v>1228</v>
      </c>
      <c r="B937" t="s">
        <v>72</v>
      </c>
      <c r="C937" t="s">
        <v>275</v>
      </c>
      <c r="D937" t="s">
        <v>255</v>
      </c>
      <c r="E937" t="s">
        <v>231</v>
      </c>
      <c r="F937">
        <v>206</v>
      </c>
      <c r="G937">
        <v>4665</v>
      </c>
      <c r="H937">
        <v>0</v>
      </c>
      <c r="I937">
        <v>0</v>
      </c>
      <c r="J937">
        <v>206</v>
      </c>
      <c r="K937">
        <v>4665</v>
      </c>
    </row>
    <row r="938" spans="1:11" x14ac:dyDescent="0.25">
      <c r="A938" t="s">
        <v>1229</v>
      </c>
      <c r="B938" t="s">
        <v>72</v>
      </c>
      <c r="C938" t="s">
        <v>275</v>
      </c>
      <c r="D938" t="s">
        <v>258</v>
      </c>
      <c r="E938" t="s">
        <v>232</v>
      </c>
      <c r="F938">
        <v>395</v>
      </c>
      <c r="G938">
        <v>8687.26</v>
      </c>
      <c r="H938">
        <v>0</v>
      </c>
      <c r="I938">
        <v>0</v>
      </c>
      <c r="J938">
        <v>395</v>
      </c>
      <c r="K938">
        <v>8687.26</v>
      </c>
    </row>
    <row r="939" spans="1:11" x14ac:dyDescent="0.25">
      <c r="A939" t="s">
        <v>1230</v>
      </c>
      <c r="B939" t="s">
        <v>72</v>
      </c>
      <c r="C939" t="s">
        <v>275</v>
      </c>
      <c r="D939" t="s">
        <v>256</v>
      </c>
      <c r="E939" t="s">
        <v>233</v>
      </c>
      <c r="F939">
        <v>195</v>
      </c>
      <c r="G939">
        <v>3549</v>
      </c>
      <c r="H939">
        <v>0</v>
      </c>
      <c r="I939">
        <v>0</v>
      </c>
      <c r="J939">
        <v>195</v>
      </c>
      <c r="K939">
        <v>3549</v>
      </c>
    </row>
    <row r="940" spans="1:11" x14ac:dyDescent="0.25">
      <c r="A940" t="s">
        <v>1231</v>
      </c>
      <c r="B940" t="s">
        <v>72</v>
      </c>
      <c r="C940" t="s">
        <v>275</v>
      </c>
      <c r="D940" t="s">
        <v>258</v>
      </c>
      <c r="E940" t="s">
        <v>272</v>
      </c>
      <c r="F940">
        <v>3613</v>
      </c>
      <c r="G940">
        <v>81936.36</v>
      </c>
      <c r="H940">
        <v>0</v>
      </c>
      <c r="I940">
        <v>0</v>
      </c>
      <c r="J940">
        <v>3613</v>
      </c>
      <c r="K940">
        <v>81936.36</v>
      </c>
    </row>
    <row r="941" spans="1:11" x14ac:dyDescent="0.25">
      <c r="A941" t="s">
        <v>1232</v>
      </c>
      <c r="B941" t="s">
        <v>72</v>
      </c>
      <c r="C941" t="s">
        <v>275</v>
      </c>
      <c r="D941" t="s">
        <v>256</v>
      </c>
      <c r="E941" t="s">
        <v>234</v>
      </c>
      <c r="F941">
        <v>755</v>
      </c>
      <c r="G941">
        <v>13190.82</v>
      </c>
      <c r="H941">
        <v>0</v>
      </c>
      <c r="I941">
        <v>0</v>
      </c>
      <c r="J941">
        <v>755</v>
      </c>
      <c r="K941">
        <v>13190.82</v>
      </c>
    </row>
    <row r="942" spans="1:11" x14ac:dyDescent="0.25">
      <c r="A942" t="s">
        <v>1233</v>
      </c>
      <c r="B942" t="s">
        <v>72</v>
      </c>
      <c r="C942" t="s">
        <v>275</v>
      </c>
      <c r="D942" t="s">
        <v>253</v>
      </c>
      <c r="E942" t="s">
        <v>235</v>
      </c>
      <c r="F942">
        <v>96</v>
      </c>
      <c r="G942">
        <v>2490</v>
      </c>
      <c r="H942">
        <v>0</v>
      </c>
      <c r="I942">
        <v>0</v>
      </c>
      <c r="J942">
        <v>96</v>
      </c>
      <c r="K942">
        <v>2490</v>
      </c>
    </row>
    <row r="943" spans="1:11" x14ac:dyDescent="0.25">
      <c r="A943" t="s">
        <v>1234</v>
      </c>
      <c r="B943" t="s">
        <v>72</v>
      </c>
      <c r="C943" t="s">
        <v>275</v>
      </c>
      <c r="D943" t="s">
        <v>255</v>
      </c>
      <c r="E943" t="s">
        <v>236</v>
      </c>
      <c r="F943">
        <v>217</v>
      </c>
      <c r="G943">
        <v>6037.46</v>
      </c>
      <c r="H943">
        <v>0</v>
      </c>
      <c r="I943">
        <v>0</v>
      </c>
      <c r="J943">
        <v>217</v>
      </c>
      <c r="K943">
        <v>6037.46</v>
      </c>
    </row>
    <row r="944" spans="1:11" x14ac:dyDescent="0.25">
      <c r="A944" t="s">
        <v>1235</v>
      </c>
      <c r="B944" t="s">
        <v>72</v>
      </c>
      <c r="C944" t="s">
        <v>275</v>
      </c>
      <c r="D944" t="s">
        <v>257</v>
      </c>
      <c r="E944" t="s">
        <v>237</v>
      </c>
      <c r="F944">
        <v>518</v>
      </c>
      <c r="G944">
        <v>9101.4599999999991</v>
      </c>
      <c r="H944">
        <v>0</v>
      </c>
      <c r="I944">
        <v>0</v>
      </c>
      <c r="J944">
        <v>518</v>
      </c>
      <c r="K944">
        <v>9101.4599999999991</v>
      </c>
    </row>
    <row r="945" spans="1:11" x14ac:dyDescent="0.25">
      <c r="A945" t="s">
        <v>1236</v>
      </c>
      <c r="B945" t="s">
        <v>72</v>
      </c>
      <c r="C945" t="s">
        <v>275</v>
      </c>
      <c r="D945" t="s">
        <v>256</v>
      </c>
      <c r="E945" t="s">
        <v>238</v>
      </c>
      <c r="F945">
        <v>170</v>
      </c>
      <c r="G945">
        <v>3014</v>
      </c>
      <c r="H945">
        <v>0</v>
      </c>
      <c r="I945">
        <v>0</v>
      </c>
      <c r="J945">
        <v>170</v>
      </c>
      <c r="K945">
        <v>3014</v>
      </c>
    </row>
    <row r="946" spans="1:11" x14ac:dyDescent="0.25">
      <c r="A946" t="s">
        <v>1237</v>
      </c>
      <c r="B946" t="s">
        <v>72</v>
      </c>
      <c r="C946" t="s">
        <v>275</v>
      </c>
      <c r="D946" t="s">
        <v>255</v>
      </c>
      <c r="E946" t="s">
        <v>239</v>
      </c>
      <c r="F946">
        <v>223</v>
      </c>
      <c r="G946">
        <v>4198</v>
      </c>
      <c r="H946">
        <v>0</v>
      </c>
      <c r="I946">
        <v>0</v>
      </c>
      <c r="J946">
        <v>223</v>
      </c>
      <c r="K946">
        <v>4198</v>
      </c>
    </row>
    <row r="947" spans="1:11" x14ac:dyDescent="0.25">
      <c r="A947" t="s">
        <v>1238</v>
      </c>
      <c r="B947" t="s">
        <v>72</v>
      </c>
      <c r="C947" t="s">
        <v>275</v>
      </c>
      <c r="D947" t="s">
        <v>256</v>
      </c>
      <c r="E947" t="s">
        <v>240</v>
      </c>
      <c r="F947">
        <v>247</v>
      </c>
      <c r="G947">
        <v>5615.36</v>
      </c>
      <c r="H947">
        <v>0</v>
      </c>
      <c r="I947">
        <v>0</v>
      </c>
      <c r="J947">
        <v>247</v>
      </c>
      <c r="K947">
        <v>5615.36</v>
      </c>
    </row>
    <row r="948" spans="1:11" x14ac:dyDescent="0.25">
      <c r="A948" t="s">
        <v>1239</v>
      </c>
      <c r="B948" t="s">
        <v>72</v>
      </c>
      <c r="C948" t="s">
        <v>275</v>
      </c>
      <c r="D948" t="s">
        <v>258</v>
      </c>
      <c r="E948" t="s">
        <v>241</v>
      </c>
      <c r="F948">
        <v>108</v>
      </c>
      <c r="G948">
        <v>2231.8000000000002</v>
      </c>
      <c r="H948">
        <v>0</v>
      </c>
      <c r="I948">
        <v>0</v>
      </c>
      <c r="J948">
        <v>108</v>
      </c>
      <c r="K948">
        <v>2231.8000000000002</v>
      </c>
    </row>
    <row r="949" spans="1:11" x14ac:dyDescent="0.25">
      <c r="A949" t="s">
        <v>1240</v>
      </c>
      <c r="B949" t="s">
        <v>72</v>
      </c>
      <c r="C949" t="s">
        <v>275</v>
      </c>
      <c r="D949" t="s">
        <v>258</v>
      </c>
      <c r="E949" t="s">
        <v>242</v>
      </c>
      <c r="F949">
        <v>426</v>
      </c>
      <c r="G949">
        <v>9514.7999999999993</v>
      </c>
      <c r="H949">
        <v>0</v>
      </c>
      <c r="I949">
        <v>0</v>
      </c>
      <c r="J949">
        <v>426</v>
      </c>
      <c r="K949">
        <v>9514.7999999999993</v>
      </c>
    </row>
    <row r="950" spans="1:11" x14ac:dyDescent="0.25">
      <c r="A950" t="s">
        <v>1241</v>
      </c>
      <c r="B950" t="s">
        <v>72</v>
      </c>
      <c r="C950" t="s">
        <v>275</v>
      </c>
      <c r="D950" t="s">
        <v>259</v>
      </c>
      <c r="E950" t="s">
        <v>243</v>
      </c>
      <c r="F950">
        <v>156</v>
      </c>
      <c r="G950">
        <v>2694</v>
      </c>
      <c r="H950">
        <v>0</v>
      </c>
      <c r="I950">
        <v>0</v>
      </c>
      <c r="J950">
        <v>156</v>
      </c>
      <c r="K950">
        <v>2694</v>
      </c>
    </row>
    <row r="951" spans="1:11" x14ac:dyDescent="0.25">
      <c r="A951" t="s">
        <v>1242</v>
      </c>
      <c r="B951" t="s">
        <v>72</v>
      </c>
      <c r="C951" t="s">
        <v>275</v>
      </c>
      <c r="D951" t="s">
        <v>259</v>
      </c>
      <c r="E951" t="s">
        <v>273</v>
      </c>
      <c r="F951">
        <v>4318</v>
      </c>
      <c r="G951">
        <v>82768.800000000003</v>
      </c>
      <c r="H951">
        <v>0</v>
      </c>
      <c r="I951">
        <v>0</v>
      </c>
      <c r="J951">
        <v>4318</v>
      </c>
      <c r="K951">
        <v>82768.800000000003</v>
      </c>
    </row>
    <row r="952" spans="1:11" x14ac:dyDescent="0.25">
      <c r="A952" t="s">
        <v>1243</v>
      </c>
      <c r="B952" t="s">
        <v>72</v>
      </c>
      <c r="C952" t="s">
        <v>283</v>
      </c>
      <c r="D952" t="s">
        <v>92</v>
      </c>
      <c r="E952" t="s">
        <v>264</v>
      </c>
      <c r="F952">
        <v>0</v>
      </c>
      <c r="G952">
        <v>0</v>
      </c>
      <c r="H952">
        <v>12453</v>
      </c>
      <c r="I952">
        <v>0</v>
      </c>
      <c r="J952">
        <v>12453</v>
      </c>
      <c r="K952">
        <v>0</v>
      </c>
    </row>
    <row r="953" spans="1:11" x14ac:dyDescent="0.25">
      <c r="A953" t="s">
        <v>1244</v>
      </c>
      <c r="B953" t="s">
        <v>72</v>
      </c>
      <c r="C953" t="s">
        <v>283</v>
      </c>
      <c r="D953" t="s">
        <v>253</v>
      </c>
      <c r="E953" t="s">
        <v>93</v>
      </c>
      <c r="F953">
        <v>0</v>
      </c>
      <c r="G953">
        <v>0</v>
      </c>
      <c r="H953">
        <v>156</v>
      </c>
      <c r="I953">
        <v>0</v>
      </c>
      <c r="J953">
        <v>156</v>
      </c>
      <c r="K953">
        <v>0</v>
      </c>
    </row>
    <row r="954" spans="1:11" x14ac:dyDescent="0.25">
      <c r="A954" t="s">
        <v>1245</v>
      </c>
      <c r="B954" t="s">
        <v>72</v>
      </c>
      <c r="C954" t="s">
        <v>283</v>
      </c>
      <c r="D954" t="s">
        <v>253</v>
      </c>
      <c r="E954" t="s">
        <v>94</v>
      </c>
      <c r="F954">
        <v>0</v>
      </c>
      <c r="G954">
        <v>0</v>
      </c>
      <c r="H954">
        <v>218</v>
      </c>
      <c r="I954">
        <v>0</v>
      </c>
      <c r="J954">
        <v>218</v>
      </c>
      <c r="K954">
        <v>0</v>
      </c>
    </row>
    <row r="955" spans="1:11" x14ac:dyDescent="0.25">
      <c r="A955" t="s">
        <v>1246</v>
      </c>
      <c r="B955" t="s">
        <v>72</v>
      </c>
      <c r="C955" t="s">
        <v>283</v>
      </c>
      <c r="D955" t="s">
        <v>259</v>
      </c>
      <c r="E955" t="s">
        <v>95</v>
      </c>
      <c r="F955">
        <v>0</v>
      </c>
      <c r="G955">
        <v>0</v>
      </c>
      <c r="H955">
        <v>10</v>
      </c>
      <c r="I955">
        <v>0</v>
      </c>
      <c r="J955">
        <v>10</v>
      </c>
      <c r="K955">
        <v>0</v>
      </c>
    </row>
    <row r="956" spans="1:11" x14ac:dyDescent="0.25">
      <c r="A956" t="s">
        <v>1247</v>
      </c>
      <c r="B956" t="s">
        <v>72</v>
      </c>
      <c r="C956" t="s">
        <v>283</v>
      </c>
      <c r="D956" t="s">
        <v>257</v>
      </c>
      <c r="E956" t="s">
        <v>96</v>
      </c>
      <c r="F956">
        <v>0</v>
      </c>
      <c r="G956">
        <v>0</v>
      </c>
      <c r="H956">
        <v>45</v>
      </c>
      <c r="I956">
        <v>0</v>
      </c>
      <c r="J956">
        <v>45</v>
      </c>
      <c r="K956">
        <v>0</v>
      </c>
    </row>
    <row r="957" spans="1:11" x14ac:dyDescent="0.25">
      <c r="A957" t="s">
        <v>1248</v>
      </c>
      <c r="B957" t="s">
        <v>72</v>
      </c>
      <c r="C957" t="s">
        <v>283</v>
      </c>
      <c r="D957" t="s">
        <v>252</v>
      </c>
      <c r="E957" t="s">
        <v>97</v>
      </c>
      <c r="F957">
        <v>0</v>
      </c>
      <c r="G957">
        <v>0</v>
      </c>
      <c r="H957">
        <v>26</v>
      </c>
      <c r="I957">
        <v>0</v>
      </c>
      <c r="J957">
        <v>26</v>
      </c>
      <c r="K957">
        <v>0</v>
      </c>
    </row>
    <row r="958" spans="1:11" x14ac:dyDescent="0.25">
      <c r="A958" t="s">
        <v>1249</v>
      </c>
      <c r="B958" t="s">
        <v>72</v>
      </c>
      <c r="C958" t="s">
        <v>283</v>
      </c>
      <c r="D958" t="s">
        <v>253</v>
      </c>
      <c r="E958" t="s">
        <v>98</v>
      </c>
      <c r="F958">
        <v>0</v>
      </c>
      <c r="G958">
        <v>0</v>
      </c>
      <c r="H958">
        <v>119</v>
      </c>
      <c r="I958">
        <v>0</v>
      </c>
      <c r="J958">
        <v>119</v>
      </c>
      <c r="K958">
        <v>0</v>
      </c>
    </row>
    <row r="959" spans="1:11" x14ac:dyDescent="0.25">
      <c r="A959" t="s">
        <v>1250</v>
      </c>
      <c r="B959" t="s">
        <v>72</v>
      </c>
      <c r="C959" t="s">
        <v>283</v>
      </c>
      <c r="D959" t="s">
        <v>258</v>
      </c>
      <c r="E959" t="s">
        <v>99</v>
      </c>
      <c r="F959">
        <v>0</v>
      </c>
      <c r="G959">
        <v>0</v>
      </c>
      <c r="H959">
        <v>140</v>
      </c>
      <c r="I959">
        <v>0</v>
      </c>
      <c r="J959">
        <v>140</v>
      </c>
      <c r="K959">
        <v>0</v>
      </c>
    </row>
    <row r="960" spans="1:11" x14ac:dyDescent="0.25">
      <c r="A960" t="s">
        <v>1251</v>
      </c>
      <c r="B960" t="s">
        <v>72</v>
      </c>
      <c r="C960" t="s">
        <v>283</v>
      </c>
      <c r="D960" t="s">
        <v>255</v>
      </c>
      <c r="E960" t="s">
        <v>100</v>
      </c>
      <c r="F960">
        <v>0</v>
      </c>
      <c r="G960">
        <v>0</v>
      </c>
      <c r="H960">
        <v>7</v>
      </c>
      <c r="I960">
        <v>0</v>
      </c>
      <c r="J960">
        <v>7</v>
      </c>
      <c r="K960">
        <v>0</v>
      </c>
    </row>
    <row r="961" spans="1:11" x14ac:dyDescent="0.25">
      <c r="A961" t="s">
        <v>14992</v>
      </c>
      <c r="B961" t="s">
        <v>72</v>
      </c>
      <c r="C961" t="s">
        <v>283</v>
      </c>
      <c r="D961" t="s">
        <v>255</v>
      </c>
      <c r="E961" t="s">
        <v>101</v>
      </c>
      <c r="F961">
        <v>0</v>
      </c>
      <c r="G961">
        <v>0</v>
      </c>
      <c r="H961">
        <v>2</v>
      </c>
      <c r="I961">
        <v>0</v>
      </c>
      <c r="J961">
        <v>2</v>
      </c>
      <c r="K961">
        <v>0</v>
      </c>
    </row>
    <row r="962" spans="1:11" x14ac:dyDescent="0.25">
      <c r="A962" t="s">
        <v>1252</v>
      </c>
      <c r="B962" t="s">
        <v>72</v>
      </c>
      <c r="C962" t="s">
        <v>283</v>
      </c>
      <c r="D962" t="s">
        <v>255</v>
      </c>
      <c r="E962" t="s">
        <v>102</v>
      </c>
      <c r="F962">
        <v>0</v>
      </c>
      <c r="G962">
        <v>0</v>
      </c>
      <c r="H962">
        <v>23</v>
      </c>
      <c r="I962">
        <v>0</v>
      </c>
      <c r="J962">
        <v>23</v>
      </c>
      <c r="K962">
        <v>0</v>
      </c>
    </row>
    <row r="963" spans="1:11" x14ac:dyDescent="0.25">
      <c r="A963" t="s">
        <v>1253</v>
      </c>
      <c r="B963" t="s">
        <v>72</v>
      </c>
      <c r="C963" t="s">
        <v>283</v>
      </c>
      <c r="D963" t="s">
        <v>257</v>
      </c>
      <c r="E963" t="s">
        <v>103</v>
      </c>
      <c r="F963">
        <v>0</v>
      </c>
      <c r="G963">
        <v>0</v>
      </c>
      <c r="H963">
        <v>56</v>
      </c>
      <c r="I963">
        <v>0</v>
      </c>
      <c r="J963">
        <v>56</v>
      </c>
      <c r="K963">
        <v>0</v>
      </c>
    </row>
    <row r="964" spans="1:11" x14ac:dyDescent="0.25">
      <c r="A964" t="s">
        <v>1254</v>
      </c>
      <c r="B964" t="s">
        <v>72</v>
      </c>
      <c r="C964" t="s">
        <v>283</v>
      </c>
      <c r="D964" t="s">
        <v>256</v>
      </c>
      <c r="E964" t="s">
        <v>104</v>
      </c>
      <c r="F964">
        <v>0</v>
      </c>
      <c r="G964">
        <v>0</v>
      </c>
      <c r="H964">
        <v>56</v>
      </c>
      <c r="I964">
        <v>0</v>
      </c>
      <c r="J964">
        <v>56</v>
      </c>
      <c r="K964">
        <v>0</v>
      </c>
    </row>
    <row r="965" spans="1:11" x14ac:dyDescent="0.25">
      <c r="A965" t="s">
        <v>1255</v>
      </c>
      <c r="B965" t="s">
        <v>72</v>
      </c>
      <c r="C965" t="s">
        <v>283</v>
      </c>
      <c r="D965" t="s">
        <v>259</v>
      </c>
      <c r="E965" t="s">
        <v>105</v>
      </c>
      <c r="F965">
        <v>0</v>
      </c>
      <c r="G965">
        <v>0</v>
      </c>
      <c r="H965">
        <v>50</v>
      </c>
      <c r="I965">
        <v>0</v>
      </c>
      <c r="J965">
        <v>50</v>
      </c>
      <c r="K965">
        <v>0</v>
      </c>
    </row>
    <row r="966" spans="1:11" x14ac:dyDescent="0.25">
      <c r="A966" t="s">
        <v>1256</v>
      </c>
      <c r="B966" t="s">
        <v>72</v>
      </c>
      <c r="C966" t="s">
        <v>283</v>
      </c>
      <c r="D966" t="s">
        <v>253</v>
      </c>
      <c r="E966" t="s">
        <v>106</v>
      </c>
      <c r="F966">
        <v>0</v>
      </c>
      <c r="G966">
        <v>0</v>
      </c>
      <c r="H966">
        <v>186</v>
      </c>
      <c r="I966">
        <v>0</v>
      </c>
      <c r="J966">
        <v>186</v>
      </c>
      <c r="K966">
        <v>0</v>
      </c>
    </row>
    <row r="967" spans="1:11" x14ac:dyDescent="0.25">
      <c r="A967" t="s">
        <v>1257</v>
      </c>
      <c r="B967" t="s">
        <v>72</v>
      </c>
      <c r="C967" t="s">
        <v>283</v>
      </c>
      <c r="D967" t="s">
        <v>256</v>
      </c>
      <c r="E967" t="s">
        <v>107</v>
      </c>
      <c r="F967">
        <v>0</v>
      </c>
      <c r="G967">
        <v>0</v>
      </c>
      <c r="H967">
        <v>72</v>
      </c>
      <c r="I967">
        <v>0</v>
      </c>
      <c r="J967">
        <v>72</v>
      </c>
      <c r="K967">
        <v>0</v>
      </c>
    </row>
    <row r="968" spans="1:11" x14ac:dyDescent="0.25">
      <c r="A968" t="s">
        <v>1258</v>
      </c>
      <c r="B968" t="s">
        <v>72</v>
      </c>
      <c r="C968" t="s">
        <v>283</v>
      </c>
      <c r="D968" t="s">
        <v>257</v>
      </c>
      <c r="E968" t="s">
        <v>108</v>
      </c>
      <c r="F968">
        <v>0</v>
      </c>
      <c r="G968">
        <v>0</v>
      </c>
      <c r="H968">
        <v>155</v>
      </c>
      <c r="I968">
        <v>0</v>
      </c>
      <c r="J968">
        <v>155</v>
      </c>
      <c r="K968">
        <v>0</v>
      </c>
    </row>
    <row r="969" spans="1:11" x14ac:dyDescent="0.25">
      <c r="A969" t="s">
        <v>1259</v>
      </c>
      <c r="B969" t="s">
        <v>72</v>
      </c>
      <c r="C969" t="s">
        <v>283</v>
      </c>
      <c r="D969" t="s">
        <v>253</v>
      </c>
      <c r="E969" t="s">
        <v>109</v>
      </c>
      <c r="F969">
        <v>0</v>
      </c>
      <c r="G969">
        <v>0</v>
      </c>
      <c r="H969">
        <v>180</v>
      </c>
      <c r="I969">
        <v>0</v>
      </c>
      <c r="J969">
        <v>180</v>
      </c>
      <c r="K969">
        <v>0</v>
      </c>
    </row>
    <row r="970" spans="1:11" x14ac:dyDescent="0.25">
      <c r="A970" t="s">
        <v>1260</v>
      </c>
      <c r="B970" t="s">
        <v>72</v>
      </c>
      <c r="C970" t="s">
        <v>283</v>
      </c>
      <c r="D970" t="s">
        <v>256</v>
      </c>
      <c r="E970" t="s">
        <v>110</v>
      </c>
      <c r="F970">
        <v>0</v>
      </c>
      <c r="G970">
        <v>0</v>
      </c>
      <c r="H970">
        <v>278</v>
      </c>
      <c r="I970">
        <v>0</v>
      </c>
      <c r="J970">
        <v>278</v>
      </c>
      <c r="K970">
        <v>0</v>
      </c>
    </row>
    <row r="971" spans="1:11" x14ac:dyDescent="0.25">
      <c r="A971" t="s">
        <v>1261</v>
      </c>
      <c r="B971" t="s">
        <v>72</v>
      </c>
      <c r="C971" t="s">
        <v>283</v>
      </c>
      <c r="D971" t="s">
        <v>255</v>
      </c>
      <c r="E971" t="s">
        <v>111</v>
      </c>
      <c r="F971">
        <v>0</v>
      </c>
      <c r="G971">
        <v>0</v>
      </c>
      <c r="H971">
        <v>20</v>
      </c>
      <c r="I971">
        <v>0</v>
      </c>
      <c r="J971">
        <v>20</v>
      </c>
      <c r="K971">
        <v>0</v>
      </c>
    </row>
    <row r="972" spans="1:11" x14ac:dyDescent="0.25">
      <c r="A972" t="s">
        <v>1262</v>
      </c>
      <c r="B972" t="s">
        <v>72</v>
      </c>
      <c r="C972" t="s">
        <v>283</v>
      </c>
      <c r="D972" t="s">
        <v>259</v>
      </c>
      <c r="E972" t="s">
        <v>112</v>
      </c>
      <c r="F972">
        <v>0</v>
      </c>
      <c r="G972">
        <v>0</v>
      </c>
      <c r="H972">
        <v>18</v>
      </c>
      <c r="I972">
        <v>0</v>
      </c>
      <c r="J972">
        <v>18</v>
      </c>
      <c r="K972">
        <v>0</v>
      </c>
    </row>
    <row r="973" spans="1:11" x14ac:dyDescent="0.25">
      <c r="A973" t="s">
        <v>1263</v>
      </c>
      <c r="B973" t="s">
        <v>72</v>
      </c>
      <c r="C973" t="s">
        <v>283</v>
      </c>
      <c r="D973" t="s">
        <v>252</v>
      </c>
      <c r="E973" t="s">
        <v>113</v>
      </c>
      <c r="F973">
        <v>0</v>
      </c>
      <c r="G973">
        <v>0</v>
      </c>
      <c r="H973">
        <v>152</v>
      </c>
      <c r="I973">
        <v>0</v>
      </c>
      <c r="J973">
        <v>152</v>
      </c>
      <c r="K973">
        <v>0</v>
      </c>
    </row>
    <row r="974" spans="1:11" x14ac:dyDescent="0.25">
      <c r="A974" t="s">
        <v>1264</v>
      </c>
      <c r="B974" t="s">
        <v>72</v>
      </c>
      <c r="C974" t="s">
        <v>283</v>
      </c>
      <c r="D974" t="s">
        <v>253</v>
      </c>
      <c r="E974" t="s">
        <v>114</v>
      </c>
      <c r="F974">
        <v>0</v>
      </c>
      <c r="G974">
        <v>0</v>
      </c>
      <c r="H974">
        <v>118</v>
      </c>
      <c r="I974">
        <v>0</v>
      </c>
      <c r="J974">
        <v>118</v>
      </c>
      <c r="K974">
        <v>0</v>
      </c>
    </row>
    <row r="975" spans="1:11" x14ac:dyDescent="0.25">
      <c r="A975" t="s">
        <v>1265</v>
      </c>
      <c r="B975" t="s">
        <v>72</v>
      </c>
      <c r="C975" t="s">
        <v>283</v>
      </c>
      <c r="D975" t="s">
        <v>252</v>
      </c>
      <c r="E975" t="s">
        <v>115</v>
      </c>
      <c r="F975">
        <v>0</v>
      </c>
      <c r="G975">
        <v>0</v>
      </c>
      <c r="H975">
        <v>123</v>
      </c>
      <c r="I975">
        <v>0</v>
      </c>
      <c r="J975">
        <v>123</v>
      </c>
      <c r="K975">
        <v>0</v>
      </c>
    </row>
    <row r="976" spans="1:11" x14ac:dyDescent="0.25">
      <c r="A976" t="s">
        <v>1266</v>
      </c>
      <c r="B976" t="s">
        <v>72</v>
      </c>
      <c r="C976" t="s">
        <v>283</v>
      </c>
      <c r="D976" t="s">
        <v>255</v>
      </c>
      <c r="E976" t="s">
        <v>116</v>
      </c>
      <c r="F976">
        <v>0</v>
      </c>
      <c r="G976">
        <v>0</v>
      </c>
      <c r="H976">
        <v>49</v>
      </c>
      <c r="I976">
        <v>0</v>
      </c>
      <c r="J976">
        <v>49</v>
      </c>
      <c r="K976">
        <v>0</v>
      </c>
    </row>
    <row r="977" spans="1:11" x14ac:dyDescent="0.25">
      <c r="A977" t="s">
        <v>1267</v>
      </c>
      <c r="B977" t="s">
        <v>72</v>
      </c>
      <c r="C977" t="s">
        <v>283</v>
      </c>
      <c r="D977" t="s">
        <v>255</v>
      </c>
      <c r="E977" t="s">
        <v>117</v>
      </c>
      <c r="F977">
        <v>0</v>
      </c>
      <c r="G977">
        <v>0</v>
      </c>
      <c r="H977">
        <v>35</v>
      </c>
      <c r="I977">
        <v>0</v>
      </c>
      <c r="J977">
        <v>35</v>
      </c>
      <c r="K977">
        <v>0</v>
      </c>
    </row>
    <row r="978" spans="1:11" x14ac:dyDescent="0.25">
      <c r="A978" t="s">
        <v>1268</v>
      </c>
      <c r="B978" t="s">
        <v>72</v>
      </c>
      <c r="C978" t="s">
        <v>283</v>
      </c>
      <c r="D978" t="s">
        <v>253</v>
      </c>
      <c r="E978" t="s">
        <v>118</v>
      </c>
      <c r="F978">
        <v>0</v>
      </c>
      <c r="G978">
        <v>0</v>
      </c>
      <c r="H978">
        <v>1</v>
      </c>
      <c r="I978">
        <v>0</v>
      </c>
      <c r="J978">
        <v>1</v>
      </c>
      <c r="K978">
        <v>0</v>
      </c>
    </row>
    <row r="979" spans="1:11" x14ac:dyDescent="0.25">
      <c r="A979" t="s">
        <v>1269</v>
      </c>
      <c r="B979" t="s">
        <v>72</v>
      </c>
      <c r="C979" t="s">
        <v>283</v>
      </c>
      <c r="D979" t="s">
        <v>257</v>
      </c>
      <c r="E979" t="s">
        <v>119</v>
      </c>
      <c r="F979">
        <v>0</v>
      </c>
      <c r="G979">
        <v>0</v>
      </c>
      <c r="H979">
        <v>47</v>
      </c>
      <c r="I979">
        <v>0</v>
      </c>
      <c r="J979">
        <v>47</v>
      </c>
      <c r="K979">
        <v>0</v>
      </c>
    </row>
    <row r="980" spans="1:11" x14ac:dyDescent="0.25">
      <c r="A980" t="s">
        <v>1270</v>
      </c>
      <c r="B980" t="s">
        <v>72</v>
      </c>
      <c r="C980" t="s">
        <v>283</v>
      </c>
      <c r="D980" t="s">
        <v>258</v>
      </c>
      <c r="E980" t="s">
        <v>120</v>
      </c>
      <c r="F980">
        <v>0</v>
      </c>
      <c r="G980">
        <v>0</v>
      </c>
      <c r="H980">
        <v>28</v>
      </c>
      <c r="I980">
        <v>0</v>
      </c>
      <c r="J980">
        <v>28</v>
      </c>
      <c r="K980">
        <v>0</v>
      </c>
    </row>
    <row r="981" spans="1:11" x14ac:dyDescent="0.25">
      <c r="A981" t="s">
        <v>1271</v>
      </c>
      <c r="B981" t="s">
        <v>72</v>
      </c>
      <c r="C981" t="s">
        <v>283</v>
      </c>
      <c r="D981" t="s">
        <v>253</v>
      </c>
      <c r="E981" t="s">
        <v>121</v>
      </c>
      <c r="F981">
        <v>0</v>
      </c>
      <c r="G981">
        <v>0</v>
      </c>
      <c r="H981">
        <v>220</v>
      </c>
      <c r="I981">
        <v>0</v>
      </c>
      <c r="J981">
        <v>220</v>
      </c>
      <c r="K981">
        <v>0</v>
      </c>
    </row>
    <row r="982" spans="1:11" x14ac:dyDescent="0.25">
      <c r="A982" t="s">
        <v>1272</v>
      </c>
      <c r="B982" t="s">
        <v>72</v>
      </c>
      <c r="C982" t="s">
        <v>283</v>
      </c>
      <c r="D982" t="s">
        <v>255</v>
      </c>
      <c r="E982" t="s">
        <v>122</v>
      </c>
      <c r="F982">
        <v>0</v>
      </c>
      <c r="G982">
        <v>0</v>
      </c>
      <c r="H982">
        <v>22</v>
      </c>
      <c r="I982">
        <v>0</v>
      </c>
      <c r="J982">
        <v>22</v>
      </c>
      <c r="K982">
        <v>0</v>
      </c>
    </row>
    <row r="983" spans="1:11" x14ac:dyDescent="0.25">
      <c r="A983" t="s">
        <v>1273</v>
      </c>
      <c r="B983" t="s">
        <v>72</v>
      </c>
      <c r="C983" t="s">
        <v>283</v>
      </c>
      <c r="D983" t="s">
        <v>254</v>
      </c>
      <c r="E983" t="s">
        <v>123</v>
      </c>
      <c r="F983">
        <v>0</v>
      </c>
      <c r="G983">
        <v>0</v>
      </c>
      <c r="H983">
        <v>16</v>
      </c>
      <c r="I983">
        <v>0</v>
      </c>
      <c r="J983">
        <v>16</v>
      </c>
      <c r="K983">
        <v>0</v>
      </c>
    </row>
    <row r="984" spans="1:11" x14ac:dyDescent="0.25">
      <c r="A984" t="s">
        <v>1274</v>
      </c>
      <c r="B984" t="s">
        <v>72</v>
      </c>
      <c r="C984" t="s">
        <v>283</v>
      </c>
      <c r="D984" t="s">
        <v>251</v>
      </c>
      <c r="E984" t="s">
        <v>124</v>
      </c>
      <c r="F984">
        <v>0</v>
      </c>
      <c r="G984">
        <v>0</v>
      </c>
      <c r="H984">
        <v>29</v>
      </c>
      <c r="I984">
        <v>0</v>
      </c>
      <c r="J984">
        <v>29</v>
      </c>
      <c r="K984">
        <v>0</v>
      </c>
    </row>
    <row r="985" spans="1:11" x14ac:dyDescent="0.25">
      <c r="A985" t="s">
        <v>1275</v>
      </c>
      <c r="B985" t="s">
        <v>72</v>
      </c>
      <c r="C985" t="s">
        <v>283</v>
      </c>
      <c r="D985" t="s">
        <v>251</v>
      </c>
      <c r="E985" t="s">
        <v>125</v>
      </c>
      <c r="F985">
        <v>0</v>
      </c>
      <c r="G985">
        <v>0</v>
      </c>
      <c r="H985">
        <v>68</v>
      </c>
      <c r="I985">
        <v>0</v>
      </c>
      <c r="J985">
        <v>68</v>
      </c>
      <c r="K985">
        <v>0</v>
      </c>
    </row>
    <row r="986" spans="1:11" x14ac:dyDescent="0.25">
      <c r="A986" t="s">
        <v>1276</v>
      </c>
      <c r="B986" t="s">
        <v>72</v>
      </c>
      <c r="C986" t="s">
        <v>283</v>
      </c>
      <c r="D986" t="s">
        <v>257</v>
      </c>
      <c r="E986" t="s">
        <v>126</v>
      </c>
      <c r="F986">
        <v>0</v>
      </c>
      <c r="G986">
        <v>0</v>
      </c>
      <c r="H986">
        <v>123</v>
      </c>
      <c r="I986">
        <v>0</v>
      </c>
      <c r="J986">
        <v>123</v>
      </c>
      <c r="K986">
        <v>0</v>
      </c>
    </row>
    <row r="987" spans="1:11" x14ac:dyDescent="0.25">
      <c r="A987" t="s">
        <v>1277</v>
      </c>
      <c r="B987" t="s">
        <v>72</v>
      </c>
      <c r="C987" t="s">
        <v>283</v>
      </c>
      <c r="D987" t="s">
        <v>259</v>
      </c>
      <c r="E987" t="s">
        <v>127</v>
      </c>
      <c r="F987">
        <v>0</v>
      </c>
      <c r="G987">
        <v>0</v>
      </c>
      <c r="H987">
        <v>9</v>
      </c>
      <c r="I987">
        <v>0</v>
      </c>
      <c r="J987">
        <v>9</v>
      </c>
      <c r="K987">
        <v>0</v>
      </c>
    </row>
    <row r="988" spans="1:11" x14ac:dyDescent="0.25">
      <c r="A988" t="s">
        <v>1278</v>
      </c>
      <c r="B988" t="s">
        <v>72</v>
      </c>
      <c r="C988" t="s">
        <v>283</v>
      </c>
      <c r="D988" t="s">
        <v>257</v>
      </c>
      <c r="E988" t="s">
        <v>128</v>
      </c>
      <c r="F988">
        <v>0</v>
      </c>
      <c r="G988">
        <v>0</v>
      </c>
      <c r="H988">
        <v>35</v>
      </c>
      <c r="I988">
        <v>0</v>
      </c>
      <c r="J988">
        <v>35</v>
      </c>
      <c r="K988">
        <v>0</v>
      </c>
    </row>
    <row r="989" spans="1:11" x14ac:dyDescent="0.25">
      <c r="A989" t="s">
        <v>1279</v>
      </c>
      <c r="B989" t="s">
        <v>72</v>
      </c>
      <c r="C989" t="s">
        <v>283</v>
      </c>
      <c r="D989" t="s">
        <v>258</v>
      </c>
      <c r="E989" t="s">
        <v>129</v>
      </c>
      <c r="F989">
        <v>0</v>
      </c>
      <c r="G989">
        <v>0</v>
      </c>
      <c r="H989">
        <v>22</v>
      </c>
      <c r="I989">
        <v>0</v>
      </c>
      <c r="J989">
        <v>22</v>
      </c>
      <c r="K989">
        <v>0</v>
      </c>
    </row>
    <row r="990" spans="1:11" x14ac:dyDescent="0.25">
      <c r="A990" t="s">
        <v>1280</v>
      </c>
      <c r="B990" t="s">
        <v>72</v>
      </c>
      <c r="C990" t="s">
        <v>283</v>
      </c>
      <c r="D990" t="s">
        <v>254</v>
      </c>
      <c r="E990" t="s">
        <v>130</v>
      </c>
      <c r="F990">
        <v>0</v>
      </c>
      <c r="G990">
        <v>0</v>
      </c>
      <c r="H990">
        <v>22</v>
      </c>
      <c r="I990">
        <v>0</v>
      </c>
      <c r="J990">
        <v>22</v>
      </c>
      <c r="K990">
        <v>0</v>
      </c>
    </row>
    <row r="991" spans="1:11" x14ac:dyDescent="0.25">
      <c r="A991" t="s">
        <v>1281</v>
      </c>
      <c r="B991" t="s">
        <v>72</v>
      </c>
      <c r="C991" t="s">
        <v>283</v>
      </c>
      <c r="D991" t="s">
        <v>253</v>
      </c>
      <c r="E991" t="s">
        <v>131</v>
      </c>
      <c r="F991">
        <v>0</v>
      </c>
      <c r="G991">
        <v>0</v>
      </c>
      <c r="H991">
        <v>234</v>
      </c>
      <c r="I991">
        <v>0</v>
      </c>
      <c r="J991">
        <v>234</v>
      </c>
      <c r="K991">
        <v>0</v>
      </c>
    </row>
    <row r="992" spans="1:11" x14ac:dyDescent="0.25">
      <c r="A992" t="s">
        <v>1282</v>
      </c>
      <c r="B992" t="s">
        <v>72</v>
      </c>
      <c r="C992" t="s">
        <v>283</v>
      </c>
      <c r="D992" t="s">
        <v>251</v>
      </c>
      <c r="E992" t="s">
        <v>265</v>
      </c>
      <c r="F992">
        <v>0</v>
      </c>
      <c r="G992">
        <v>0</v>
      </c>
      <c r="H992">
        <v>467</v>
      </c>
      <c r="I992">
        <v>0</v>
      </c>
      <c r="J992">
        <v>467</v>
      </c>
      <c r="K992">
        <v>0</v>
      </c>
    </row>
    <row r="993" spans="1:11" x14ac:dyDescent="0.25">
      <c r="A993" t="s">
        <v>1283</v>
      </c>
      <c r="B993" t="s">
        <v>72</v>
      </c>
      <c r="C993" t="s">
        <v>283</v>
      </c>
      <c r="D993" t="s">
        <v>252</v>
      </c>
      <c r="E993" t="s">
        <v>266</v>
      </c>
      <c r="F993">
        <v>0</v>
      </c>
      <c r="G993">
        <v>0</v>
      </c>
      <c r="H993">
        <v>1442</v>
      </c>
      <c r="I993">
        <v>0</v>
      </c>
      <c r="J993">
        <v>1442</v>
      </c>
      <c r="K993">
        <v>0</v>
      </c>
    </row>
    <row r="994" spans="1:11" x14ac:dyDescent="0.25">
      <c r="A994" t="s">
        <v>1284</v>
      </c>
      <c r="B994" t="s">
        <v>72</v>
      </c>
      <c r="C994" t="s">
        <v>283</v>
      </c>
      <c r="D994" t="s">
        <v>259</v>
      </c>
      <c r="E994" t="s">
        <v>132</v>
      </c>
      <c r="F994">
        <v>0</v>
      </c>
      <c r="G994">
        <v>0</v>
      </c>
      <c r="H994">
        <v>25</v>
      </c>
      <c r="I994">
        <v>0</v>
      </c>
      <c r="J994">
        <v>25</v>
      </c>
      <c r="K994">
        <v>0</v>
      </c>
    </row>
    <row r="995" spans="1:11" x14ac:dyDescent="0.25">
      <c r="A995" t="s">
        <v>1285</v>
      </c>
      <c r="B995" t="s">
        <v>72</v>
      </c>
      <c r="C995" t="s">
        <v>283</v>
      </c>
      <c r="D995" t="s">
        <v>256</v>
      </c>
      <c r="E995" t="s">
        <v>133</v>
      </c>
      <c r="F995">
        <v>0</v>
      </c>
      <c r="G995">
        <v>0</v>
      </c>
      <c r="H995">
        <v>79</v>
      </c>
      <c r="I995">
        <v>0</v>
      </c>
      <c r="J995">
        <v>79</v>
      </c>
      <c r="K995">
        <v>0</v>
      </c>
    </row>
    <row r="996" spans="1:11" x14ac:dyDescent="0.25">
      <c r="A996" t="s">
        <v>1286</v>
      </c>
      <c r="B996" t="s">
        <v>72</v>
      </c>
      <c r="C996" t="s">
        <v>283</v>
      </c>
      <c r="D996" t="s">
        <v>253</v>
      </c>
      <c r="E996" t="s">
        <v>134</v>
      </c>
      <c r="F996">
        <v>0</v>
      </c>
      <c r="G996">
        <v>0</v>
      </c>
      <c r="H996">
        <v>296</v>
      </c>
      <c r="I996">
        <v>0</v>
      </c>
      <c r="J996">
        <v>296</v>
      </c>
      <c r="K996">
        <v>0</v>
      </c>
    </row>
    <row r="997" spans="1:11" x14ac:dyDescent="0.25">
      <c r="A997" t="s">
        <v>1287</v>
      </c>
      <c r="B997" t="s">
        <v>72</v>
      </c>
      <c r="C997" t="s">
        <v>283</v>
      </c>
      <c r="D997" t="s">
        <v>252</v>
      </c>
      <c r="E997" t="s">
        <v>135</v>
      </c>
      <c r="F997">
        <v>0</v>
      </c>
      <c r="G997">
        <v>0</v>
      </c>
      <c r="H997">
        <v>321</v>
      </c>
      <c r="I997">
        <v>0</v>
      </c>
      <c r="J997">
        <v>321</v>
      </c>
      <c r="K997">
        <v>0</v>
      </c>
    </row>
    <row r="998" spans="1:11" x14ac:dyDescent="0.25">
      <c r="A998" t="s">
        <v>1288</v>
      </c>
      <c r="B998" t="s">
        <v>72</v>
      </c>
      <c r="C998" t="s">
        <v>283</v>
      </c>
      <c r="D998" t="s">
        <v>254</v>
      </c>
      <c r="E998" t="s">
        <v>136</v>
      </c>
      <c r="F998">
        <v>0</v>
      </c>
      <c r="G998">
        <v>0</v>
      </c>
      <c r="H998">
        <v>16</v>
      </c>
      <c r="I998">
        <v>0</v>
      </c>
      <c r="J998">
        <v>16</v>
      </c>
      <c r="K998">
        <v>0</v>
      </c>
    </row>
    <row r="999" spans="1:11" x14ac:dyDescent="0.25">
      <c r="A999" t="s">
        <v>1289</v>
      </c>
      <c r="B999" t="s">
        <v>72</v>
      </c>
      <c r="C999" t="s">
        <v>283</v>
      </c>
      <c r="D999" t="s">
        <v>257</v>
      </c>
      <c r="E999" t="s">
        <v>137</v>
      </c>
      <c r="F999">
        <v>0</v>
      </c>
      <c r="G999">
        <v>0</v>
      </c>
      <c r="H999">
        <v>98</v>
      </c>
      <c r="I999">
        <v>0</v>
      </c>
      <c r="J999">
        <v>98</v>
      </c>
      <c r="K999">
        <v>0</v>
      </c>
    </row>
    <row r="1000" spans="1:11" x14ac:dyDescent="0.25">
      <c r="A1000" t="s">
        <v>1290</v>
      </c>
      <c r="B1000" t="s">
        <v>72</v>
      </c>
      <c r="C1000" t="s">
        <v>283</v>
      </c>
      <c r="D1000" t="s">
        <v>253</v>
      </c>
      <c r="E1000" t="s">
        <v>138</v>
      </c>
      <c r="F1000">
        <v>0</v>
      </c>
      <c r="G1000">
        <v>0</v>
      </c>
      <c r="H1000">
        <v>157</v>
      </c>
      <c r="I1000">
        <v>0</v>
      </c>
      <c r="J1000">
        <v>157</v>
      </c>
      <c r="K1000">
        <v>0</v>
      </c>
    </row>
    <row r="1001" spans="1:11" x14ac:dyDescent="0.25">
      <c r="A1001" t="s">
        <v>1291</v>
      </c>
      <c r="B1001" t="s">
        <v>72</v>
      </c>
      <c r="C1001" t="s">
        <v>283</v>
      </c>
      <c r="D1001" t="s">
        <v>253</v>
      </c>
      <c r="E1001" t="s">
        <v>139</v>
      </c>
      <c r="F1001">
        <v>0</v>
      </c>
      <c r="G1001">
        <v>0</v>
      </c>
      <c r="H1001">
        <v>151</v>
      </c>
      <c r="I1001">
        <v>0</v>
      </c>
      <c r="J1001">
        <v>151</v>
      </c>
      <c r="K1001">
        <v>0</v>
      </c>
    </row>
    <row r="1002" spans="1:11" x14ac:dyDescent="0.25">
      <c r="A1002" t="s">
        <v>1292</v>
      </c>
      <c r="B1002" t="s">
        <v>72</v>
      </c>
      <c r="C1002" t="s">
        <v>283</v>
      </c>
      <c r="D1002" t="s">
        <v>255</v>
      </c>
      <c r="E1002" t="s">
        <v>140</v>
      </c>
      <c r="F1002">
        <v>0</v>
      </c>
      <c r="G1002">
        <v>0</v>
      </c>
      <c r="H1002">
        <v>6</v>
      </c>
      <c r="I1002">
        <v>0</v>
      </c>
      <c r="J1002">
        <v>6</v>
      </c>
      <c r="K1002">
        <v>0</v>
      </c>
    </row>
    <row r="1003" spans="1:11" x14ac:dyDescent="0.25">
      <c r="A1003" t="s">
        <v>1293</v>
      </c>
      <c r="B1003" t="s">
        <v>72</v>
      </c>
      <c r="C1003" t="s">
        <v>283</v>
      </c>
      <c r="D1003" t="s">
        <v>253</v>
      </c>
      <c r="E1003" t="s">
        <v>141</v>
      </c>
      <c r="F1003">
        <v>0</v>
      </c>
      <c r="G1003">
        <v>0</v>
      </c>
      <c r="H1003">
        <v>115</v>
      </c>
      <c r="I1003">
        <v>0</v>
      </c>
      <c r="J1003">
        <v>115</v>
      </c>
      <c r="K1003">
        <v>0</v>
      </c>
    </row>
    <row r="1004" spans="1:11" x14ac:dyDescent="0.25">
      <c r="A1004" t="s">
        <v>1294</v>
      </c>
      <c r="B1004" t="s">
        <v>72</v>
      </c>
      <c r="C1004" t="s">
        <v>283</v>
      </c>
      <c r="D1004" t="s">
        <v>256</v>
      </c>
      <c r="E1004" t="s">
        <v>142</v>
      </c>
      <c r="F1004">
        <v>0</v>
      </c>
      <c r="G1004">
        <v>0</v>
      </c>
      <c r="H1004">
        <v>427</v>
      </c>
      <c r="I1004">
        <v>0</v>
      </c>
      <c r="J1004">
        <v>427</v>
      </c>
      <c r="K1004">
        <v>0</v>
      </c>
    </row>
    <row r="1005" spans="1:11" x14ac:dyDescent="0.25">
      <c r="A1005" t="s">
        <v>1295</v>
      </c>
      <c r="B1005" t="s">
        <v>72</v>
      </c>
      <c r="C1005" t="s">
        <v>283</v>
      </c>
      <c r="D1005" t="s">
        <v>253</v>
      </c>
      <c r="E1005" t="s">
        <v>143</v>
      </c>
      <c r="F1005">
        <v>0</v>
      </c>
      <c r="G1005">
        <v>0</v>
      </c>
      <c r="H1005">
        <v>251</v>
      </c>
      <c r="I1005">
        <v>0</v>
      </c>
      <c r="J1005">
        <v>251</v>
      </c>
      <c r="K1005">
        <v>0</v>
      </c>
    </row>
    <row r="1006" spans="1:11" x14ac:dyDescent="0.25">
      <c r="A1006" t="s">
        <v>1296</v>
      </c>
      <c r="B1006" t="s">
        <v>72</v>
      </c>
      <c r="C1006" t="s">
        <v>283</v>
      </c>
      <c r="D1006" t="s">
        <v>253</v>
      </c>
      <c r="E1006" t="s">
        <v>144</v>
      </c>
      <c r="F1006">
        <v>0</v>
      </c>
      <c r="G1006">
        <v>0</v>
      </c>
      <c r="H1006">
        <v>81</v>
      </c>
      <c r="I1006">
        <v>0</v>
      </c>
      <c r="J1006">
        <v>81</v>
      </c>
      <c r="K1006">
        <v>0</v>
      </c>
    </row>
    <row r="1007" spans="1:11" x14ac:dyDescent="0.25">
      <c r="A1007" t="s">
        <v>1297</v>
      </c>
      <c r="B1007" t="s">
        <v>72</v>
      </c>
      <c r="C1007" t="s">
        <v>283</v>
      </c>
      <c r="D1007" t="s">
        <v>254</v>
      </c>
      <c r="E1007" t="s">
        <v>145</v>
      </c>
      <c r="F1007">
        <v>0</v>
      </c>
      <c r="G1007">
        <v>0</v>
      </c>
      <c r="H1007">
        <v>2</v>
      </c>
      <c r="I1007">
        <v>0</v>
      </c>
      <c r="J1007">
        <v>2</v>
      </c>
      <c r="K1007">
        <v>0</v>
      </c>
    </row>
    <row r="1008" spans="1:11" x14ac:dyDescent="0.25">
      <c r="A1008" t="s">
        <v>1298</v>
      </c>
      <c r="B1008" t="s">
        <v>72</v>
      </c>
      <c r="C1008" t="s">
        <v>283</v>
      </c>
      <c r="D1008" t="s">
        <v>253</v>
      </c>
      <c r="E1008" t="s">
        <v>146</v>
      </c>
      <c r="F1008">
        <v>0</v>
      </c>
      <c r="G1008">
        <v>0</v>
      </c>
      <c r="H1008">
        <v>72</v>
      </c>
      <c r="I1008">
        <v>0</v>
      </c>
      <c r="J1008">
        <v>72</v>
      </c>
      <c r="K1008">
        <v>0</v>
      </c>
    </row>
    <row r="1009" spans="1:11" x14ac:dyDescent="0.25">
      <c r="A1009" t="s">
        <v>1299</v>
      </c>
      <c r="B1009" t="s">
        <v>72</v>
      </c>
      <c r="C1009" t="s">
        <v>283</v>
      </c>
      <c r="D1009" t="s">
        <v>258</v>
      </c>
      <c r="E1009" t="s">
        <v>147</v>
      </c>
      <c r="F1009">
        <v>0</v>
      </c>
      <c r="G1009">
        <v>0</v>
      </c>
      <c r="H1009">
        <v>9</v>
      </c>
      <c r="I1009">
        <v>0</v>
      </c>
      <c r="J1009">
        <v>9</v>
      </c>
      <c r="K1009">
        <v>0</v>
      </c>
    </row>
    <row r="1010" spans="1:11" x14ac:dyDescent="0.25">
      <c r="A1010" t="s">
        <v>1300</v>
      </c>
      <c r="B1010" t="s">
        <v>72</v>
      </c>
      <c r="C1010" t="s">
        <v>283</v>
      </c>
      <c r="D1010" t="s">
        <v>252</v>
      </c>
      <c r="E1010" t="s">
        <v>148</v>
      </c>
      <c r="F1010">
        <v>0</v>
      </c>
      <c r="G1010">
        <v>0</v>
      </c>
      <c r="H1010">
        <v>539</v>
      </c>
      <c r="I1010">
        <v>0</v>
      </c>
      <c r="J1010">
        <v>539</v>
      </c>
      <c r="K1010">
        <v>0</v>
      </c>
    </row>
    <row r="1011" spans="1:11" x14ac:dyDescent="0.25">
      <c r="A1011" t="s">
        <v>1301</v>
      </c>
      <c r="B1011" t="s">
        <v>72</v>
      </c>
      <c r="C1011" t="s">
        <v>283</v>
      </c>
      <c r="D1011" t="s">
        <v>253</v>
      </c>
      <c r="E1011" t="s">
        <v>149</v>
      </c>
      <c r="F1011">
        <v>0</v>
      </c>
      <c r="G1011">
        <v>0</v>
      </c>
      <c r="H1011">
        <v>73</v>
      </c>
      <c r="I1011">
        <v>0</v>
      </c>
      <c r="J1011">
        <v>73</v>
      </c>
      <c r="K1011">
        <v>0</v>
      </c>
    </row>
    <row r="1012" spans="1:11" x14ac:dyDescent="0.25">
      <c r="A1012" t="s">
        <v>1302</v>
      </c>
      <c r="B1012" t="s">
        <v>72</v>
      </c>
      <c r="C1012" t="s">
        <v>283</v>
      </c>
      <c r="D1012" t="s">
        <v>253</v>
      </c>
      <c r="E1012" t="s">
        <v>150</v>
      </c>
      <c r="F1012">
        <v>0</v>
      </c>
      <c r="G1012">
        <v>0</v>
      </c>
      <c r="H1012">
        <v>190</v>
      </c>
      <c r="I1012">
        <v>0</v>
      </c>
      <c r="J1012">
        <v>190</v>
      </c>
      <c r="K1012">
        <v>0</v>
      </c>
    </row>
    <row r="1013" spans="1:11" x14ac:dyDescent="0.25">
      <c r="A1013" t="s">
        <v>1303</v>
      </c>
      <c r="B1013" t="s">
        <v>72</v>
      </c>
      <c r="C1013" t="s">
        <v>283</v>
      </c>
      <c r="D1013" t="s">
        <v>256</v>
      </c>
      <c r="E1013" t="s">
        <v>151</v>
      </c>
      <c r="F1013">
        <v>0</v>
      </c>
      <c r="G1013">
        <v>0</v>
      </c>
      <c r="H1013">
        <v>12</v>
      </c>
      <c r="I1013">
        <v>0</v>
      </c>
      <c r="J1013">
        <v>12</v>
      </c>
      <c r="K1013">
        <v>0</v>
      </c>
    </row>
    <row r="1014" spans="1:11" x14ac:dyDescent="0.25">
      <c r="A1014" t="s">
        <v>1304</v>
      </c>
      <c r="B1014" t="s">
        <v>72</v>
      </c>
      <c r="C1014" t="s">
        <v>283</v>
      </c>
      <c r="D1014" t="s">
        <v>253</v>
      </c>
      <c r="E1014" t="s">
        <v>153</v>
      </c>
      <c r="F1014">
        <v>0</v>
      </c>
      <c r="G1014">
        <v>0</v>
      </c>
      <c r="H1014">
        <v>160</v>
      </c>
      <c r="I1014">
        <v>0</v>
      </c>
      <c r="J1014">
        <v>160</v>
      </c>
      <c r="K1014">
        <v>0</v>
      </c>
    </row>
    <row r="1015" spans="1:11" x14ac:dyDescent="0.25">
      <c r="A1015" t="s">
        <v>1305</v>
      </c>
      <c r="B1015" t="s">
        <v>72</v>
      </c>
      <c r="C1015" t="s">
        <v>283</v>
      </c>
      <c r="D1015" t="s">
        <v>253</v>
      </c>
      <c r="E1015" t="s">
        <v>154</v>
      </c>
      <c r="F1015">
        <v>0</v>
      </c>
      <c r="G1015">
        <v>0</v>
      </c>
      <c r="H1015">
        <v>52</v>
      </c>
      <c r="I1015">
        <v>0</v>
      </c>
      <c r="J1015">
        <v>52</v>
      </c>
      <c r="K1015">
        <v>0</v>
      </c>
    </row>
    <row r="1016" spans="1:11" x14ac:dyDescent="0.25">
      <c r="A1016" t="s">
        <v>1306</v>
      </c>
      <c r="B1016" t="s">
        <v>72</v>
      </c>
      <c r="C1016" t="s">
        <v>283</v>
      </c>
      <c r="D1016" t="s">
        <v>256</v>
      </c>
      <c r="E1016" t="s">
        <v>155</v>
      </c>
      <c r="F1016">
        <v>0</v>
      </c>
      <c r="G1016">
        <v>0</v>
      </c>
      <c r="H1016">
        <v>365</v>
      </c>
      <c r="I1016">
        <v>0</v>
      </c>
      <c r="J1016">
        <v>365</v>
      </c>
      <c r="K1016">
        <v>0</v>
      </c>
    </row>
    <row r="1017" spans="1:11" x14ac:dyDescent="0.25">
      <c r="A1017" t="s">
        <v>1307</v>
      </c>
      <c r="B1017" t="s">
        <v>72</v>
      </c>
      <c r="C1017" t="s">
        <v>283</v>
      </c>
      <c r="D1017" t="s">
        <v>259</v>
      </c>
      <c r="E1017" t="s">
        <v>156</v>
      </c>
      <c r="F1017">
        <v>0</v>
      </c>
      <c r="G1017">
        <v>0</v>
      </c>
      <c r="H1017">
        <v>8</v>
      </c>
      <c r="I1017">
        <v>0</v>
      </c>
      <c r="J1017">
        <v>8</v>
      </c>
      <c r="K1017">
        <v>0</v>
      </c>
    </row>
    <row r="1018" spans="1:11" x14ac:dyDescent="0.25">
      <c r="A1018" t="s">
        <v>1308</v>
      </c>
      <c r="B1018" t="s">
        <v>72</v>
      </c>
      <c r="C1018" t="s">
        <v>283</v>
      </c>
      <c r="D1018" t="s">
        <v>253</v>
      </c>
      <c r="E1018" t="s">
        <v>157</v>
      </c>
      <c r="F1018">
        <v>0</v>
      </c>
      <c r="G1018">
        <v>0</v>
      </c>
      <c r="H1018">
        <v>118</v>
      </c>
      <c r="I1018">
        <v>0</v>
      </c>
      <c r="J1018">
        <v>118</v>
      </c>
      <c r="K1018">
        <v>0</v>
      </c>
    </row>
    <row r="1019" spans="1:11" x14ac:dyDescent="0.25">
      <c r="A1019" t="s">
        <v>1309</v>
      </c>
      <c r="B1019" t="s">
        <v>72</v>
      </c>
      <c r="C1019" t="s">
        <v>283</v>
      </c>
      <c r="D1019" t="s">
        <v>259</v>
      </c>
      <c r="E1019" t="s">
        <v>158</v>
      </c>
      <c r="F1019">
        <v>0</v>
      </c>
      <c r="G1019">
        <v>0</v>
      </c>
      <c r="H1019">
        <v>40</v>
      </c>
      <c r="I1019">
        <v>0</v>
      </c>
      <c r="J1019">
        <v>40</v>
      </c>
      <c r="K1019">
        <v>0</v>
      </c>
    </row>
    <row r="1020" spans="1:11" x14ac:dyDescent="0.25">
      <c r="A1020" t="s">
        <v>1310</v>
      </c>
      <c r="B1020" t="s">
        <v>72</v>
      </c>
      <c r="C1020" t="s">
        <v>283</v>
      </c>
      <c r="D1020" t="s">
        <v>255</v>
      </c>
      <c r="E1020" t="s">
        <v>159</v>
      </c>
      <c r="F1020">
        <v>0</v>
      </c>
      <c r="G1020">
        <v>0</v>
      </c>
      <c r="H1020">
        <v>7</v>
      </c>
      <c r="I1020">
        <v>0</v>
      </c>
      <c r="J1020">
        <v>7</v>
      </c>
      <c r="K1020">
        <v>0</v>
      </c>
    </row>
    <row r="1021" spans="1:11" x14ac:dyDescent="0.25">
      <c r="A1021" t="s">
        <v>1311</v>
      </c>
      <c r="B1021" t="s">
        <v>72</v>
      </c>
      <c r="C1021" t="s">
        <v>283</v>
      </c>
      <c r="D1021" t="s">
        <v>253</v>
      </c>
      <c r="E1021" t="s">
        <v>160</v>
      </c>
      <c r="F1021">
        <v>0</v>
      </c>
      <c r="G1021">
        <v>0</v>
      </c>
      <c r="H1021">
        <v>217</v>
      </c>
      <c r="I1021">
        <v>0</v>
      </c>
      <c r="J1021">
        <v>217</v>
      </c>
      <c r="K1021">
        <v>0</v>
      </c>
    </row>
    <row r="1022" spans="1:11" x14ac:dyDescent="0.25">
      <c r="A1022" t="s">
        <v>1312</v>
      </c>
      <c r="B1022" t="s">
        <v>72</v>
      </c>
      <c r="C1022" t="s">
        <v>283</v>
      </c>
      <c r="D1022" t="s">
        <v>255</v>
      </c>
      <c r="E1022" t="s">
        <v>161</v>
      </c>
      <c r="F1022">
        <v>0</v>
      </c>
      <c r="G1022">
        <v>0</v>
      </c>
      <c r="H1022">
        <v>57</v>
      </c>
      <c r="I1022">
        <v>0</v>
      </c>
      <c r="J1022">
        <v>57</v>
      </c>
      <c r="K1022">
        <v>0</v>
      </c>
    </row>
    <row r="1023" spans="1:11" x14ac:dyDescent="0.25">
      <c r="A1023" t="s">
        <v>1313</v>
      </c>
      <c r="B1023" t="s">
        <v>72</v>
      </c>
      <c r="C1023" t="s">
        <v>283</v>
      </c>
      <c r="D1023" t="s">
        <v>259</v>
      </c>
      <c r="E1023" t="s">
        <v>162</v>
      </c>
      <c r="F1023">
        <v>0</v>
      </c>
      <c r="G1023">
        <v>0</v>
      </c>
      <c r="H1023">
        <v>84</v>
      </c>
      <c r="I1023">
        <v>0</v>
      </c>
      <c r="J1023">
        <v>84</v>
      </c>
      <c r="K1023">
        <v>0</v>
      </c>
    </row>
    <row r="1024" spans="1:11" x14ac:dyDescent="0.25">
      <c r="A1024" t="s">
        <v>1314</v>
      </c>
      <c r="B1024" t="s">
        <v>72</v>
      </c>
      <c r="C1024" t="s">
        <v>283</v>
      </c>
      <c r="D1024" t="s">
        <v>251</v>
      </c>
      <c r="E1024" t="s">
        <v>163</v>
      </c>
      <c r="F1024">
        <v>0</v>
      </c>
      <c r="G1024">
        <v>0</v>
      </c>
      <c r="H1024">
        <v>73</v>
      </c>
      <c r="I1024">
        <v>0</v>
      </c>
      <c r="J1024">
        <v>73</v>
      </c>
      <c r="K1024">
        <v>0</v>
      </c>
    </row>
    <row r="1025" spans="1:11" x14ac:dyDescent="0.25">
      <c r="A1025" t="s">
        <v>1315</v>
      </c>
      <c r="B1025" t="s">
        <v>72</v>
      </c>
      <c r="C1025" t="s">
        <v>283</v>
      </c>
      <c r="D1025" t="s">
        <v>251</v>
      </c>
      <c r="E1025" t="s">
        <v>164</v>
      </c>
      <c r="F1025">
        <v>0</v>
      </c>
      <c r="G1025">
        <v>0</v>
      </c>
      <c r="H1025">
        <v>58</v>
      </c>
      <c r="I1025">
        <v>0</v>
      </c>
      <c r="J1025">
        <v>58</v>
      </c>
      <c r="K1025">
        <v>0</v>
      </c>
    </row>
    <row r="1026" spans="1:11" x14ac:dyDescent="0.25">
      <c r="A1026" t="s">
        <v>1316</v>
      </c>
      <c r="B1026" t="s">
        <v>72</v>
      </c>
      <c r="C1026" t="s">
        <v>283</v>
      </c>
      <c r="D1026" t="s">
        <v>253</v>
      </c>
      <c r="E1026" t="s">
        <v>165</v>
      </c>
      <c r="F1026">
        <v>0</v>
      </c>
      <c r="G1026">
        <v>0</v>
      </c>
      <c r="H1026">
        <v>208</v>
      </c>
      <c r="I1026">
        <v>0</v>
      </c>
      <c r="J1026">
        <v>208</v>
      </c>
      <c r="K1026">
        <v>0</v>
      </c>
    </row>
    <row r="1027" spans="1:11" x14ac:dyDescent="0.25">
      <c r="A1027" t="s">
        <v>1317</v>
      </c>
      <c r="B1027" t="s">
        <v>72</v>
      </c>
      <c r="C1027" t="s">
        <v>283</v>
      </c>
      <c r="D1027" t="s">
        <v>251</v>
      </c>
      <c r="E1027" t="s">
        <v>166</v>
      </c>
      <c r="F1027">
        <v>0</v>
      </c>
      <c r="G1027">
        <v>0</v>
      </c>
      <c r="H1027">
        <v>51</v>
      </c>
      <c r="I1027">
        <v>0</v>
      </c>
      <c r="J1027">
        <v>51</v>
      </c>
      <c r="K1027">
        <v>0</v>
      </c>
    </row>
    <row r="1028" spans="1:11" x14ac:dyDescent="0.25">
      <c r="A1028" t="s">
        <v>1318</v>
      </c>
      <c r="B1028" t="s">
        <v>72</v>
      </c>
      <c r="C1028" t="s">
        <v>283</v>
      </c>
      <c r="D1028" t="s">
        <v>255</v>
      </c>
      <c r="E1028" t="s">
        <v>167</v>
      </c>
      <c r="F1028">
        <v>0</v>
      </c>
      <c r="G1028">
        <v>0</v>
      </c>
      <c r="H1028">
        <v>28</v>
      </c>
      <c r="I1028">
        <v>0</v>
      </c>
      <c r="J1028">
        <v>28</v>
      </c>
      <c r="K1028">
        <v>0</v>
      </c>
    </row>
    <row r="1029" spans="1:11" x14ac:dyDescent="0.25">
      <c r="A1029" t="s">
        <v>1319</v>
      </c>
      <c r="B1029" t="s">
        <v>72</v>
      </c>
      <c r="C1029" t="s">
        <v>283</v>
      </c>
      <c r="D1029" t="s">
        <v>253</v>
      </c>
      <c r="E1029" t="s">
        <v>267</v>
      </c>
      <c r="F1029">
        <v>0</v>
      </c>
      <c r="G1029">
        <v>0</v>
      </c>
      <c r="H1029">
        <v>5058</v>
      </c>
      <c r="I1029">
        <v>0</v>
      </c>
      <c r="J1029">
        <v>5058</v>
      </c>
      <c r="K1029">
        <v>0</v>
      </c>
    </row>
    <row r="1030" spans="1:11" x14ac:dyDescent="0.25">
      <c r="A1030" t="s">
        <v>1320</v>
      </c>
      <c r="B1030" t="s">
        <v>72</v>
      </c>
      <c r="C1030" t="s">
        <v>283</v>
      </c>
      <c r="D1030" t="s">
        <v>252</v>
      </c>
      <c r="E1030" t="s">
        <v>168</v>
      </c>
      <c r="F1030">
        <v>0</v>
      </c>
      <c r="G1030">
        <v>0</v>
      </c>
      <c r="H1030">
        <v>49</v>
      </c>
      <c r="I1030">
        <v>0</v>
      </c>
      <c r="J1030">
        <v>49</v>
      </c>
      <c r="K1030">
        <v>0</v>
      </c>
    </row>
    <row r="1031" spans="1:11" x14ac:dyDescent="0.25">
      <c r="A1031" t="s">
        <v>1321</v>
      </c>
      <c r="B1031" t="s">
        <v>72</v>
      </c>
      <c r="C1031" t="s">
        <v>283</v>
      </c>
      <c r="D1031" t="s">
        <v>255</v>
      </c>
      <c r="E1031" t="s">
        <v>169</v>
      </c>
      <c r="F1031">
        <v>0</v>
      </c>
      <c r="G1031">
        <v>0</v>
      </c>
      <c r="H1031">
        <v>93</v>
      </c>
      <c r="I1031">
        <v>0</v>
      </c>
      <c r="J1031">
        <v>93</v>
      </c>
      <c r="K1031">
        <v>0</v>
      </c>
    </row>
    <row r="1032" spans="1:11" x14ac:dyDescent="0.25">
      <c r="A1032" t="s">
        <v>1322</v>
      </c>
      <c r="B1032" t="s">
        <v>72</v>
      </c>
      <c r="C1032" t="s">
        <v>283</v>
      </c>
      <c r="D1032" t="s">
        <v>256</v>
      </c>
      <c r="E1032" t="s">
        <v>170</v>
      </c>
      <c r="F1032">
        <v>0</v>
      </c>
      <c r="G1032">
        <v>0</v>
      </c>
      <c r="H1032">
        <v>37</v>
      </c>
      <c r="I1032">
        <v>0</v>
      </c>
      <c r="J1032">
        <v>37</v>
      </c>
      <c r="K1032">
        <v>0</v>
      </c>
    </row>
    <row r="1033" spans="1:11" x14ac:dyDescent="0.25">
      <c r="A1033" t="s">
        <v>1323</v>
      </c>
      <c r="B1033" t="s">
        <v>72</v>
      </c>
      <c r="C1033" t="s">
        <v>283</v>
      </c>
      <c r="D1033" t="s">
        <v>253</v>
      </c>
      <c r="E1033" t="s">
        <v>171</v>
      </c>
      <c r="F1033">
        <v>0</v>
      </c>
      <c r="G1033">
        <v>0</v>
      </c>
      <c r="H1033">
        <v>184</v>
      </c>
      <c r="I1033">
        <v>0</v>
      </c>
      <c r="J1033">
        <v>184</v>
      </c>
      <c r="K1033">
        <v>0</v>
      </c>
    </row>
    <row r="1034" spans="1:11" x14ac:dyDescent="0.25">
      <c r="A1034" t="s">
        <v>1324</v>
      </c>
      <c r="B1034" t="s">
        <v>72</v>
      </c>
      <c r="C1034" t="s">
        <v>283</v>
      </c>
      <c r="D1034" t="s">
        <v>254</v>
      </c>
      <c r="E1034" t="s">
        <v>172</v>
      </c>
      <c r="F1034">
        <v>0</v>
      </c>
      <c r="G1034">
        <v>0</v>
      </c>
      <c r="H1034">
        <v>11</v>
      </c>
      <c r="I1034">
        <v>0</v>
      </c>
      <c r="J1034">
        <v>11</v>
      </c>
      <c r="K1034">
        <v>0</v>
      </c>
    </row>
    <row r="1035" spans="1:11" x14ac:dyDescent="0.25">
      <c r="A1035" t="s">
        <v>1325</v>
      </c>
      <c r="B1035" t="s">
        <v>72</v>
      </c>
      <c r="C1035" t="s">
        <v>283</v>
      </c>
      <c r="D1035" t="s">
        <v>256</v>
      </c>
      <c r="E1035" t="s">
        <v>173</v>
      </c>
      <c r="F1035">
        <v>0</v>
      </c>
      <c r="G1035">
        <v>0</v>
      </c>
      <c r="H1035">
        <v>59</v>
      </c>
      <c r="I1035">
        <v>0</v>
      </c>
      <c r="J1035">
        <v>59</v>
      </c>
      <c r="K1035">
        <v>0</v>
      </c>
    </row>
    <row r="1036" spans="1:11" x14ac:dyDescent="0.25">
      <c r="A1036" t="s">
        <v>1326</v>
      </c>
      <c r="B1036" t="s">
        <v>72</v>
      </c>
      <c r="C1036" t="s">
        <v>283</v>
      </c>
      <c r="D1036" t="s">
        <v>254</v>
      </c>
      <c r="E1036" t="s">
        <v>174</v>
      </c>
      <c r="F1036">
        <v>0</v>
      </c>
      <c r="G1036">
        <v>0</v>
      </c>
      <c r="H1036">
        <v>33</v>
      </c>
      <c r="I1036">
        <v>0</v>
      </c>
      <c r="J1036">
        <v>33</v>
      </c>
      <c r="K1036">
        <v>0</v>
      </c>
    </row>
    <row r="1037" spans="1:11" x14ac:dyDescent="0.25">
      <c r="A1037" t="s">
        <v>1327</v>
      </c>
      <c r="B1037" t="s">
        <v>72</v>
      </c>
      <c r="C1037" t="s">
        <v>283</v>
      </c>
      <c r="D1037" t="s">
        <v>253</v>
      </c>
      <c r="E1037" t="s">
        <v>175</v>
      </c>
      <c r="F1037">
        <v>0</v>
      </c>
      <c r="G1037">
        <v>0</v>
      </c>
      <c r="H1037">
        <v>157</v>
      </c>
      <c r="I1037">
        <v>0</v>
      </c>
      <c r="J1037">
        <v>157</v>
      </c>
      <c r="K1037">
        <v>0</v>
      </c>
    </row>
    <row r="1038" spans="1:11" x14ac:dyDescent="0.25">
      <c r="A1038" t="s">
        <v>1328</v>
      </c>
      <c r="B1038" t="s">
        <v>72</v>
      </c>
      <c r="C1038" t="s">
        <v>283</v>
      </c>
      <c r="D1038" t="s">
        <v>252</v>
      </c>
      <c r="E1038" t="s">
        <v>176</v>
      </c>
      <c r="F1038">
        <v>0</v>
      </c>
      <c r="G1038">
        <v>0</v>
      </c>
      <c r="H1038">
        <v>70</v>
      </c>
      <c r="I1038">
        <v>0</v>
      </c>
      <c r="J1038">
        <v>70</v>
      </c>
      <c r="K1038">
        <v>0</v>
      </c>
    </row>
    <row r="1039" spans="1:11" x14ac:dyDescent="0.25">
      <c r="A1039" t="s">
        <v>1329</v>
      </c>
      <c r="B1039" t="s">
        <v>72</v>
      </c>
      <c r="C1039" t="s">
        <v>283</v>
      </c>
      <c r="D1039" t="s">
        <v>259</v>
      </c>
      <c r="E1039" t="s">
        <v>177</v>
      </c>
      <c r="F1039">
        <v>0</v>
      </c>
      <c r="G1039">
        <v>0</v>
      </c>
      <c r="H1039">
        <v>3</v>
      </c>
      <c r="I1039">
        <v>0</v>
      </c>
      <c r="J1039">
        <v>3</v>
      </c>
      <c r="K1039">
        <v>0</v>
      </c>
    </row>
    <row r="1040" spans="1:11" x14ac:dyDescent="0.25">
      <c r="A1040" t="s">
        <v>1330</v>
      </c>
      <c r="B1040" t="s">
        <v>72</v>
      </c>
      <c r="C1040" t="s">
        <v>283</v>
      </c>
      <c r="D1040" t="s">
        <v>254</v>
      </c>
      <c r="E1040" t="s">
        <v>268</v>
      </c>
      <c r="F1040">
        <v>0</v>
      </c>
      <c r="G1040">
        <v>0</v>
      </c>
      <c r="H1040">
        <v>187</v>
      </c>
      <c r="I1040">
        <v>0</v>
      </c>
      <c r="J1040">
        <v>187</v>
      </c>
      <c r="K1040">
        <v>0</v>
      </c>
    </row>
    <row r="1041" spans="1:11" x14ac:dyDescent="0.25">
      <c r="A1041" t="s">
        <v>1331</v>
      </c>
      <c r="B1041" t="s">
        <v>72</v>
      </c>
      <c r="C1041" t="s">
        <v>283</v>
      </c>
      <c r="D1041" t="s">
        <v>259</v>
      </c>
      <c r="E1041" t="s">
        <v>178</v>
      </c>
      <c r="F1041">
        <v>0</v>
      </c>
      <c r="G1041">
        <v>0</v>
      </c>
      <c r="H1041">
        <v>4</v>
      </c>
      <c r="I1041">
        <v>0</v>
      </c>
      <c r="J1041">
        <v>4</v>
      </c>
      <c r="K1041">
        <v>0</v>
      </c>
    </row>
    <row r="1042" spans="1:11" x14ac:dyDescent="0.25">
      <c r="A1042" t="s">
        <v>1332</v>
      </c>
      <c r="B1042" t="s">
        <v>72</v>
      </c>
      <c r="C1042" t="s">
        <v>283</v>
      </c>
      <c r="D1042" t="s">
        <v>257</v>
      </c>
      <c r="E1042" t="s">
        <v>179</v>
      </c>
      <c r="F1042">
        <v>0</v>
      </c>
      <c r="G1042">
        <v>0</v>
      </c>
      <c r="H1042">
        <v>47</v>
      </c>
      <c r="I1042">
        <v>0</v>
      </c>
      <c r="J1042">
        <v>47</v>
      </c>
      <c r="K1042">
        <v>0</v>
      </c>
    </row>
    <row r="1043" spans="1:11" x14ac:dyDescent="0.25">
      <c r="A1043" t="s">
        <v>1333</v>
      </c>
      <c r="B1043" t="s">
        <v>72</v>
      </c>
      <c r="C1043" t="s">
        <v>283</v>
      </c>
      <c r="D1043" t="s">
        <v>254</v>
      </c>
      <c r="E1043" t="s">
        <v>180</v>
      </c>
      <c r="F1043">
        <v>0</v>
      </c>
      <c r="G1043">
        <v>0</v>
      </c>
      <c r="H1043">
        <v>25</v>
      </c>
      <c r="I1043">
        <v>0</v>
      </c>
      <c r="J1043">
        <v>25</v>
      </c>
      <c r="K1043">
        <v>0</v>
      </c>
    </row>
    <row r="1044" spans="1:11" x14ac:dyDescent="0.25">
      <c r="A1044" t="s">
        <v>1334</v>
      </c>
      <c r="B1044" t="s">
        <v>72</v>
      </c>
      <c r="C1044" t="s">
        <v>283</v>
      </c>
      <c r="D1044" t="s">
        <v>255</v>
      </c>
      <c r="E1044" t="s">
        <v>269</v>
      </c>
      <c r="F1044">
        <v>0</v>
      </c>
      <c r="G1044">
        <v>0</v>
      </c>
      <c r="H1044">
        <v>612</v>
      </c>
      <c r="I1044">
        <v>0</v>
      </c>
      <c r="J1044">
        <v>612</v>
      </c>
      <c r="K1044">
        <v>0</v>
      </c>
    </row>
    <row r="1045" spans="1:11" x14ac:dyDescent="0.25">
      <c r="A1045" t="s">
        <v>1335</v>
      </c>
      <c r="B1045" t="s">
        <v>72</v>
      </c>
      <c r="C1045" t="s">
        <v>283</v>
      </c>
      <c r="D1045" t="s">
        <v>259</v>
      </c>
      <c r="E1045" t="s">
        <v>181</v>
      </c>
      <c r="F1045">
        <v>0</v>
      </c>
      <c r="G1045">
        <v>0</v>
      </c>
      <c r="H1045">
        <v>74</v>
      </c>
      <c r="I1045">
        <v>0</v>
      </c>
      <c r="J1045">
        <v>74</v>
      </c>
      <c r="K1045">
        <v>0</v>
      </c>
    </row>
    <row r="1046" spans="1:11" x14ac:dyDescent="0.25">
      <c r="A1046" t="s">
        <v>1336</v>
      </c>
      <c r="B1046" t="s">
        <v>72</v>
      </c>
      <c r="C1046" t="s">
        <v>283</v>
      </c>
      <c r="D1046" t="s">
        <v>251</v>
      </c>
      <c r="E1046" t="s">
        <v>182</v>
      </c>
      <c r="F1046">
        <v>0</v>
      </c>
      <c r="G1046">
        <v>0</v>
      </c>
      <c r="H1046">
        <v>108</v>
      </c>
      <c r="I1046">
        <v>0</v>
      </c>
      <c r="J1046">
        <v>108</v>
      </c>
      <c r="K1046">
        <v>0</v>
      </c>
    </row>
    <row r="1047" spans="1:11" x14ac:dyDescent="0.25">
      <c r="A1047" t="s">
        <v>1337</v>
      </c>
      <c r="B1047" t="s">
        <v>72</v>
      </c>
      <c r="C1047" t="s">
        <v>283</v>
      </c>
      <c r="D1047" t="s">
        <v>254</v>
      </c>
      <c r="E1047" t="s">
        <v>183</v>
      </c>
      <c r="F1047">
        <v>0</v>
      </c>
      <c r="G1047">
        <v>0</v>
      </c>
      <c r="H1047">
        <v>35</v>
      </c>
      <c r="I1047">
        <v>0</v>
      </c>
      <c r="J1047">
        <v>35</v>
      </c>
      <c r="K1047">
        <v>0</v>
      </c>
    </row>
    <row r="1048" spans="1:11" x14ac:dyDescent="0.25">
      <c r="A1048" t="s">
        <v>1338</v>
      </c>
      <c r="B1048" t="s">
        <v>72</v>
      </c>
      <c r="C1048" t="s">
        <v>283</v>
      </c>
      <c r="D1048" t="s">
        <v>260</v>
      </c>
      <c r="E1048" t="s">
        <v>260</v>
      </c>
      <c r="F1048">
        <v>0</v>
      </c>
      <c r="G1048">
        <v>0</v>
      </c>
      <c r="H1048">
        <v>29</v>
      </c>
      <c r="I1048">
        <v>0</v>
      </c>
      <c r="J1048">
        <v>29</v>
      </c>
      <c r="K1048">
        <v>0</v>
      </c>
    </row>
    <row r="1049" spans="1:11" x14ac:dyDescent="0.25">
      <c r="A1049" t="s">
        <v>1339</v>
      </c>
      <c r="B1049" t="s">
        <v>72</v>
      </c>
      <c r="C1049" t="s">
        <v>283</v>
      </c>
      <c r="D1049" t="s">
        <v>260</v>
      </c>
      <c r="E1049" t="s">
        <v>274</v>
      </c>
      <c r="F1049">
        <v>0</v>
      </c>
      <c r="G1049">
        <v>0</v>
      </c>
      <c r="H1049">
        <v>29</v>
      </c>
      <c r="I1049">
        <v>0</v>
      </c>
      <c r="J1049">
        <v>29</v>
      </c>
      <c r="K1049">
        <v>0</v>
      </c>
    </row>
    <row r="1050" spans="1:11" x14ac:dyDescent="0.25">
      <c r="A1050" t="s">
        <v>1340</v>
      </c>
      <c r="B1050" t="s">
        <v>72</v>
      </c>
      <c r="C1050" t="s">
        <v>283</v>
      </c>
      <c r="D1050" t="s">
        <v>251</v>
      </c>
      <c r="E1050" t="s">
        <v>184</v>
      </c>
      <c r="F1050">
        <v>0</v>
      </c>
      <c r="G1050">
        <v>0</v>
      </c>
      <c r="H1050">
        <v>19</v>
      </c>
      <c r="I1050">
        <v>0</v>
      </c>
      <c r="J1050">
        <v>19</v>
      </c>
      <c r="K1050">
        <v>0</v>
      </c>
    </row>
    <row r="1051" spans="1:11" x14ac:dyDescent="0.25">
      <c r="A1051" t="s">
        <v>1341</v>
      </c>
      <c r="B1051" t="s">
        <v>72</v>
      </c>
      <c r="C1051" t="s">
        <v>283</v>
      </c>
      <c r="D1051" t="s">
        <v>251</v>
      </c>
      <c r="E1051" t="s">
        <v>185</v>
      </c>
      <c r="F1051">
        <v>0</v>
      </c>
      <c r="G1051">
        <v>0</v>
      </c>
      <c r="H1051">
        <v>58</v>
      </c>
      <c r="I1051">
        <v>0</v>
      </c>
      <c r="J1051">
        <v>58</v>
      </c>
      <c r="K1051">
        <v>0</v>
      </c>
    </row>
    <row r="1052" spans="1:11" x14ac:dyDescent="0.25">
      <c r="A1052" t="s">
        <v>1342</v>
      </c>
      <c r="B1052" t="s">
        <v>72</v>
      </c>
      <c r="C1052" t="s">
        <v>283</v>
      </c>
      <c r="D1052" t="s">
        <v>255</v>
      </c>
      <c r="E1052" t="s">
        <v>186</v>
      </c>
      <c r="F1052">
        <v>0</v>
      </c>
      <c r="G1052">
        <v>0</v>
      </c>
      <c r="H1052">
        <v>27</v>
      </c>
      <c r="I1052">
        <v>0</v>
      </c>
      <c r="J1052">
        <v>27</v>
      </c>
      <c r="K1052">
        <v>0</v>
      </c>
    </row>
    <row r="1053" spans="1:11" x14ac:dyDescent="0.25">
      <c r="A1053" t="s">
        <v>1343</v>
      </c>
      <c r="B1053" t="s">
        <v>72</v>
      </c>
      <c r="C1053" t="s">
        <v>283</v>
      </c>
      <c r="D1053" t="s">
        <v>256</v>
      </c>
      <c r="E1053" t="s">
        <v>187</v>
      </c>
      <c r="F1053">
        <v>0</v>
      </c>
      <c r="G1053">
        <v>0</v>
      </c>
      <c r="H1053">
        <v>256</v>
      </c>
      <c r="I1053">
        <v>0</v>
      </c>
      <c r="J1053">
        <v>256</v>
      </c>
      <c r="K1053">
        <v>0</v>
      </c>
    </row>
    <row r="1054" spans="1:11" x14ac:dyDescent="0.25">
      <c r="A1054" t="s">
        <v>1344</v>
      </c>
      <c r="B1054" t="s">
        <v>72</v>
      </c>
      <c r="C1054" t="s">
        <v>283</v>
      </c>
      <c r="D1054" t="s">
        <v>252</v>
      </c>
      <c r="E1054" t="s">
        <v>188</v>
      </c>
      <c r="F1054">
        <v>0</v>
      </c>
      <c r="G1054">
        <v>0</v>
      </c>
      <c r="H1054">
        <v>22</v>
      </c>
      <c r="I1054">
        <v>0</v>
      </c>
      <c r="J1054">
        <v>22</v>
      </c>
      <c r="K1054">
        <v>0</v>
      </c>
    </row>
    <row r="1055" spans="1:11" x14ac:dyDescent="0.25">
      <c r="A1055" t="s">
        <v>1345</v>
      </c>
      <c r="B1055" t="s">
        <v>72</v>
      </c>
      <c r="C1055" t="s">
        <v>283</v>
      </c>
      <c r="D1055" t="s">
        <v>257</v>
      </c>
      <c r="E1055" t="s">
        <v>189</v>
      </c>
      <c r="F1055">
        <v>0</v>
      </c>
      <c r="G1055">
        <v>0</v>
      </c>
      <c r="H1055">
        <v>25</v>
      </c>
      <c r="I1055">
        <v>0</v>
      </c>
      <c r="J1055">
        <v>25</v>
      </c>
      <c r="K1055">
        <v>0</v>
      </c>
    </row>
    <row r="1056" spans="1:11" x14ac:dyDescent="0.25">
      <c r="A1056" t="s">
        <v>1346</v>
      </c>
      <c r="B1056" t="s">
        <v>72</v>
      </c>
      <c r="C1056" t="s">
        <v>283</v>
      </c>
      <c r="D1056" t="s">
        <v>256</v>
      </c>
      <c r="E1056" t="s">
        <v>190</v>
      </c>
      <c r="F1056">
        <v>0</v>
      </c>
      <c r="G1056">
        <v>0</v>
      </c>
      <c r="H1056">
        <v>20</v>
      </c>
      <c r="I1056">
        <v>0</v>
      </c>
      <c r="J1056">
        <v>20</v>
      </c>
      <c r="K1056">
        <v>0</v>
      </c>
    </row>
    <row r="1057" spans="1:11" x14ac:dyDescent="0.25">
      <c r="A1057" t="s">
        <v>1347</v>
      </c>
      <c r="B1057" t="s">
        <v>72</v>
      </c>
      <c r="C1057" t="s">
        <v>283</v>
      </c>
      <c r="D1057" t="s">
        <v>256</v>
      </c>
      <c r="E1057" t="s">
        <v>191</v>
      </c>
      <c r="F1057">
        <v>0</v>
      </c>
      <c r="G1057">
        <v>0</v>
      </c>
      <c r="H1057">
        <v>45</v>
      </c>
      <c r="I1057">
        <v>0</v>
      </c>
      <c r="J1057">
        <v>45</v>
      </c>
      <c r="K1057">
        <v>0</v>
      </c>
    </row>
    <row r="1058" spans="1:11" x14ac:dyDescent="0.25">
      <c r="A1058" t="s">
        <v>1348</v>
      </c>
      <c r="B1058" t="s">
        <v>72</v>
      </c>
      <c r="C1058" t="s">
        <v>283</v>
      </c>
      <c r="D1058" t="s">
        <v>253</v>
      </c>
      <c r="E1058" t="s">
        <v>192</v>
      </c>
      <c r="F1058">
        <v>0</v>
      </c>
      <c r="G1058">
        <v>0</v>
      </c>
      <c r="H1058">
        <v>104</v>
      </c>
      <c r="I1058">
        <v>0</v>
      </c>
      <c r="J1058">
        <v>104</v>
      </c>
      <c r="K1058">
        <v>0</v>
      </c>
    </row>
    <row r="1059" spans="1:11" x14ac:dyDescent="0.25">
      <c r="A1059" t="s">
        <v>1349</v>
      </c>
      <c r="B1059" t="s">
        <v>72</v>
      </c>
      <c r="C1059" t="s">
        <v>283</v>
      </c>
      <c r="D1059" t="s">
        <v>254</v>
      </c>
      <c r="E1059" t="s">
        <v>193</v>
      </c>
      <c r="F1059">
        <v>0</v>
      </c>
      <c r="G1059">
        <v>0</v>
      </c>
      <c r="H1059">
        <v>5</v>
      </c>
      <c r="I1059">
        <v>0</v>
      </c>
      <c r="J1059">
        <v>5</v>
      </c>
      <c r="K1059">
        <v>0</v>
      </c>
    </row>
    <row r="1060" spans="1:11" x14ac:dyDescent="0.25">
      <c r="A1060" t="s">
        <v>1350</v>
      </c>
      <c r="B1060" t="s">
        <v>72</v>
      </c>
      <c r="C1060" t="s">
        <v>283</v>
      </c>
      <c r="D1060" t="s">
        <v>253</v>
      </c>
      <c r="E1060" t="s">
        <v>194</v>
      </c>
      <c r="F1060">
        <v>0</v>
      </c>
      <c r="G1060">
        <v>0</v>
      </c>
      <c r="H1060">
        <v>157</v>
      </c>
      <c r="I1060">
        <v>0</v>
      </c>
      <c r="J1060">
        <v>157</v>
      </c>
      <c r="K1060">
        <v>0</v>
      </c>
    </row>
    <row r="1061" spans="1:11" x14ac:dyDescent="0.25">
      <c r="A1061" t="s">
        <v>1351</v>
      </c>
      <c r="B1061" t="s">
        <v>72</v>
      </c>
      <c r="C1061" t="s">
        <v>283</v>
      </c>
      <c r="D1061" t="s">
        <v>255</v>
      </c>
      <c r="E1061" t="s">
        <v>195</v>
      </c>
      <c r="F1061">
        <v>0</v>
      </c>
      <c r="G1061">
        <v>0</v>
      </c>
      <c r="H1061">
        <v>10</v>
      </c>
      <c r="I1061">
        <v>0</v>
      </c>
      <c r="J1061">
        <v>10</v>
      </c>
      <c r="K1061">
        <v>0</v>
      </c>
    </row>
    <row r="1062" spans="1:11" x14ac:dyDescent="0.25">
      <c r="A1062" t="s">
        <v>1352</v>
      </c>
      <c r="B1062" t="s">
        <v>72</v>
      </c>
      <c r="C1062" t="s">
        <v>283</v>
      </c>
      <c r="D1062" t="s">
        <v>259</v>
      </c>
      <c r="E1062" t="s">
        <v>196</v>
      </c>
      <c r="F1062">
        <v>0</v>
      </c>
      <c r="G1062">
        <v>0</v>
      </c>
      <c r="H1062">
        <v>9</v>
      </c>
      <c r="I1062">
        <v>0</v>
      </c>
      <c r="J1062">
        <v>9</v>
      </c>
      <c r="K1062">
        <v>0</v>
      </c>
    </row>
    <row r="1063" spans="1:11" x14ac:dyDescent="0.25">
      <c r="A1063" t="s">
        <v>1353</v>
      </c>
      <c r="B1063" t="s">
        <v>72</v>
      </c>
      <c r="C1063" t="s">
        <v>283</v>
      </c>
      <c r="D1063" t="s">
        <v>251</v>
      </c>
      <c r="E1063" t="s">
        <v>197</v>
      </c>
      <c r="F1063">
        <v>0</v>
      </c>
      <c r="G1063">
        <v>0</v>
      </c>
      <c r="H1063">
        <v>3</v>
      </c>
      <c r="I1063">
        <v>0</v>
      </c>
      <c r="J1063">
        <v>3</v>
      </c>
      <c r="K1063">
        <v>0</v>
      </c>
    </row>
    <row r="1064" spans="1:11" x14ac:dyDescent="0.25">
      <c r="A1064" t="s">
        <v>1354</v>
      </c>
      <c r="B1064" t="s">
        <v>72</v>
      </c>
      <c r="C1064" t="s">
        <v>283</v>
      </c>
      <c r="D1064" t="s">
        <v>255</v>
      </c>
      <c r="E1064" t="s">
        <v>198</v>
      </c>
      <c r="F1064">
        <v>0</v>
      </c>
      <c r="G1064">
        <v>0</v>
      </c>
      <c r="H1064">
        <v>27</v>
      </c>
      <c r="I1064">
        <v>0</v>
      </c>
      <c r="J1064">
        <v>27</v>
      </c>
      <c r="K1064">
        <v>0</v>
      </c>
    </row>
    <row r="1065" spans="1:11" x14ac:dyDescent="0.25">
      <c r="A1065" t="s">
        <v>1355</v>
      </c>
      <c r="B1065" t="s">
        <v>72</v>
      </c>
      <c r="C1065" t="s">
        <v>283</v>
      </c>
      <c r="D1065" t="s">
        <v>258</v>
      </c>
      <c r="E1065" t="s">
        <v>199</v>
      </c>
      <c r="F1065">
        <v>0</v>
      </c>
      <c r="G1065">
        <v>0</v>
      </c>
      <c r="H1065">
        <v>24</v>
      </c>
      <c r="I1065">
        <v>0</v>
      </c>
      <c r="J1065">
        <v>24</v>
      </c>
      <c r="K1065">
        <v>0</v>
      </c>
    </row>
    <row r="1066" spans="1:11" x14ac:dyDescent="0.25">
      <c r="A1066" t="s">
        <v>1356</v>
      </c>
      <c r="B1066" t="s">
        <v>72</v>
      </c>
      <c r="C1066" t="s">
        <v>283</v>
      </c>
      <c r="D1066" t="s">
        <v>255</v>
      </c>
      <c r="E1066" t="s">
        <v>200</v>
      </c>
      <c r="F1066">
        <v>0</v>
      </c>
      <c r="G1066">
        <v>0</v>
      </c>
      <c r="H1066">
        <v>11</v>
      </c>
      <c r="I1066">
        <v>0</v>
      </c>
      <c r="J1066">
        <v>11</v>
      </c>
      <c r="K1066">
        <v>0</v>
      </c>
    </row>
    <row r="1067" spans="1:11" x14ac:dyDescent="0.25">
      <c r="A1067" t="s">
        <v>1357</v>
      </c>
      <c r="B1067" t="s">
        <v>72</v>
      </c>
      <c r="C1067" t="s">
        <v>283</v>
      </c>
      <c r="D1067" t="s">
        <v>259</v>
      </c>
      <c r="E1067" t="s">
        <v>201</v>
      </c>
      <c r="F1067">
        <v>0</v>
      </c>
      <c r="G1067">
        <v>0</v>
      </c>
      <c r="H1067">
        <v>61</v>
      </c>
      <c r="I1067">
        <v>0</v>
      </c>
      <c r="J1067">
        <v>61</v>
      </c>
      <c r="K1067">
        <v>0</v>
      </c>
    </row>
    <row r="1068" spans="1:11" x14ac:dyDescent="0.25">
      <c r="A1068" t="s">
        <v>1358</v>
      </c>
      <c r="B1068" t="s">
        <v>72</v>
      </c>
      <c r="C1068" t="s">
        <v>283</v>
      </c>
      <c r="D1068" t="s">
        <v>258</v>
      </c>
      <c r="E1068" t="s">
        <v>202</v>
      </c>
      <c r="F1068">
        <v>0</v>
      </c>
      <c r="G1068">
        <v>0</v>
      </c>
      <c r="H1068">
        <v>19</v>
      </c>
      <c r="I1068">
        <v>0</v>
      </c>
      <c r="J1068">
        <v>19</v>
      </c>
      <c r="K1068">
        <v>0</v>
      </c>
    </row>
    <row r="1069" spans="1:11" x14ac:dyDescent="0.25">
      <c r="A1069" t="s">
        <v>1359</v>
      </c>
      <c r="B1069" t="s">
        <v>72</v>
      </c>
      <c r="C1069" t="s">
        <v>283</v>
      </c>
      <c r="D1069" t="s">
        <v>256</v>
      </c>
      <c r="E1069" t="s">
        <v>203</v>
      </c>
      <c r="F1069">
        <v>0</v>
      </c>
      <c r="G1069">
        <v>0</v>
      </c>
      <c r="H1069">
        <v>45</v>
      </c>
      <c r="I1069">
        <v>0</v>
      </c>
      <c r="J1069">
        <v>45</v>
      </c>
      <c r="K1069">
        <v>0</v>
      </c>
    </row>
    <row r="1070" spans="1:11" x14ac:dyDescent="0.25">
      <c r="A1070" t="s">
        <v>1360</v>
      </c>
      <c r="B1070" t="s">
        <v>72</v>
      </c>
      <c r="C1070" t="s">
        <v>283</v>
      </c>
      <c r="D1070" t="s">
        <v>258</v>
      </c>
      <c r="E1070" t="s">
        <v>204</v>
      </c>
      <c r="F1070">
        <v>0</v>
      </c>
      <c r="G1070">
        <v>0</v>
      </c>
      <c r="H1070">
        <v>37</v>
      </c>
      <c r="I1070">
        <v>0</v>
      </c>
      <c r="J1070">
        <v>37</v>
      </c>
      <c r="K1070">
        <v>0</v>
      </c>
    </row>
    <row r="1071" spans="1:11" x14ac:dyDescent="0.25">
      <c r="A1071" t="s">
        <v>1361</v>
      </c>
      <c r="B1071" t="s">
        <v>72</v>
      </c>
      <c r="C1071" t="s">
        <v>283</v>
      </c>
      <c r="D1071" t="s">
        <v>257</v>
      </c>
      <c r="E1071" t="s">
        <v>205</v>
      </c>
      <c r="F1071">
        <v>0</v>
      </c>
      <c r="G1071">
        <v>0</v>
      </c>
      <c r="H1071">
        <v>68</v>
      </c>
      <c r="I1071">
        <v>0</v>
      </c>
      <c r="J1071">
        <v>68</v>
      </c>
      <c r="K1071">
        <v>0</v>
      </c>
    </row>
    <row r="1072" spans="1:11" x14ac:dyDescent="0.25">
      <c r="A1072" t="s">
        <v>1362</v>
      </c>
      <c r="B1072" t="s">
        <v>72</v>
      </c>
      <c r="C1072" t="s">
        <v>283</v>
      </c>
      <c r="D1072" t="s">
        <v>256</v>
      </c>
      <c r="E1072" t="s">
        <v>270</v>
      </c>
      <c r="F1072">
        <v>0</v>
      </c>
      <c r="G1072">
        <v>0</v>
      </c>
      <c r="H1072">
        <v>2787</v>
      </c>
      <c r="I1072">
        <v>0</v>
      </c>
      <c r="J1072">
        <v>2787</v>
      </c>
      <c r="K1072">
        <v>0</v>
      </c>
    </row>
    <row r="1073" spans="1:11" x14ac:dyDescent="0.25">
      <c r="A1073" t="s">
        <v>1363</v>
      </c>
      <c r="B1073" t="s">
        <v>72</v>
      </c>
      <c r="C1073" t="s">
        <v>283</v>
      </c>
      <c r="D1073" t="s">
        <v>257</v>
      </c>
      <c r="E1073" t="s">
        <v>206</v>
      </c>
      <c r="F1073">
        <v>0</v>
      </c>
      <c r="G1073">
        <v>0</v>
      </c>
      <c r="H1073">
        <v>66</v>
      </c>
      <c r="I1073">
        <v>0</v>
      </c>
      <c r="J1073">
        <v>66</v>
      </c>
      <c r="K1073">
        <v>0</v>
      </c>
    </row>
    <row r="1074" spans="1:11" x14ac:dyDescent="0.25">
      <c r="A1074" t="s">
        <v>1364</v>
      </c>
      <c r="B1074" t="s">
        <v>72</v>
      </c>
      <c r="C1074" t="s">
        <v>283</v>
      </c>
      <c r="D1074" t="s">
        <v>254</v>
      </c>
      <c r="E1074" t="s">
        <v>207</v>
      </c>
      <c r="F1074">
        <v>0</v>
      </c>
      <c r="G1074">
        <v>0</v>
      </c>
      <c r="H1074">
        <v>4</v>
      </c>
      <c r="I1074">
        <v>0</v>
      </c>
      <c r="J1074">
        <v>4</v>
      </c>
      <c r="K1074">
        <v>0</v>
      </c>
    </row>
    <row r="1075" spans="1:11" x14ac:dyDescent="0.25">
      <c r="A1075" t="s">
        <v>1365</v>
      </c>
      <c r="B1075" t="s">
        <v>72</v>
      </c>
      <c r="C1075" t="s">
        <v>283</v>
      </c>
      <c r="D1075" t="s">
        <v>257</v>
      </c>
      <c r="E1075" t="s">
        <v>271</v>
      </c>
      <c r="F1075">
        <v>0</v>
      </c>
      <c r="G1075">
        <v>0</v>
      </c>
      <c r="H1075">
        <v>899</v>
      </c>
      <c r="I1075">
        <v>0</v>
      </c>
      <c r="J1075">
        <v>899</v>
      </c>
      <c r="K1075">
        <v>0</v>
      </c>
    </row>
    <row r="1076" spans="1:11" x14ac:dyDescent="0.25">
      <c r="A1076" t="s">
        <v>1366</v>
      </c>
      <c r="B1076" t="s">
        <v>72</v>
      </c>
      <c r="C1076" t="s">
        <v>283</v>
      </c>
      <c r="D1076" t="s">
        <v>256</v>
      </c>
      <c r="E1076" t="s">
        <v>208</v>
      </c>
      <c r="F1076">
        <v>0</v>
      </c>
      <c r="G1076">
        <v>0</v>
      </c>
      <c r="H1076">
        <v>47</v>
      </c>
      <c r="I1076">
        <v>0</v>
      </c>
      <c r="J1076">
        <v>47</v>
      </c>
      <c r="K1076">
        <v>0</v>
      </c>
    </row>
    <row r="1077" spans="1:11" x14ac:dyDescent="0.25">
      <c r="A1077" t="s">
        <v>1367</v>
      </c>
      <c r="B1077" t="s">
        <v>72</v>
      </c>
      <c r="C1077" t="s">
        <v>283</v>
      </c>
      <c r="D1077" t="s">
        <v>252</v>
      </c>
      <c r="E1077" t="s">
        <v>209</v>
      </c>
      <c r="F1077">
        <v>0</v>
      </c>
      <c r="G1077">
        <v>0</v>
      </c>
      <c r="H1077">
        <v>34</v>
      </c>
      <c r="I1077">
        <v>0</v>
      </c>
      <c r="J1077">
        <v>34</v>
      </c>
      <c r="K1077">
        <v>0</v>
      </c>
    </row>
    <row r="1078" spans="1:11" x14ac:dyDescent="0.25">
      <c r="A1078" t="s">
        <v>1368</v>
      </c>
      <c r="B1078" t="s">
        <v>72</v>
      </c>
      <c r="C1078" t="s">
        <v>283</v>
      </c>
      <c r="D1078" t="s">
        <v>253</v>
      </c>
      <c r="E1078" t="s">
        <v>210</v>
      </c>
      <c r="F1078">
        <v>0</v>
      </c>
      <c r="G1078">
        <v>0</v>
      </c>
      <c r="H1078">
        <v>169</v>
      </c>
      <c r="I1078">
        <v>0</v>
      </c>
      <c r="J1078">
        <v>169</v>
      </c>
      <c r="K1078">
        <v>0</v>
      </c>
    </row>
    <row r="1079" spans="1:11" x14ac:dyDescent="0.25">
      <c r="A1079" t="s">
        <v>1369</v>
      </c>
      <c r="B1079" t="s">
        <v>72</v>
      </c>
      <c r="C1079" t="s">
        <v>283</v>
      </c>
      <c r="D1079" t="s">
        <v>255</v>
      </c>
      <c r="E1079" t="s">
        <v>211</v>
      </c>
      <c r="F1079">
        <v>0</v>
      </c>
      <c r="G1079">
        <v>0</v>
      </c>
      <c r="H1079">
        <v>7</v>
      </c>
      <c r="I1079">
        <v>0</v>
      </c>
      <c r="J1079">
        <v>7</v>
      </c>
      <c r="K1079">
        <v>0</v>
      </c>
    </row>
    <row r="1080" spans="1:11" x14ac:dyDescent="0.25">
      <c r="A1080" t="s">
        <v>1370</v>
      </c>
      <c r="B1080" t="s">
        <v>72</v>
      </c>
      <c r="C1080" t="s">
        <v>283</v>
      </c>
      <c r="D1080" t="s">
        <v>258</v>
      </c>
      <c r="E1080" t="s">
        <v>212</v>
      </c>
      <c r="F1080">
        <v>0</v>
      </c>
      <c r="G1080">
        <v>0</v>
      </c>
      <c r="H1080">
        <v>57</v>
      </c>
      <c r="I1080">
        <v>0</v>
      </c>
      <c r="J1080">
        <v>57</v>
      </c>
      <c r="K1080">
        <v>0</v>
      </c>
    </row>
    <row r="1081" spans="1:11" x14ac:dyDescent="0.25">
      <c r="A1081" t="s">
        <v>1371</v>
      </c>
      <c r="B1081" t="s">
        <v>72</v>
      </c>
      <c r="C1081" t="s">
        <v>283</v>
      </c>
      <c r="D1081" t="s">
        <v>255</v>
      </c>
      <c r="E1081" t="s">
        <v>213</v>
      </c>
      <c r="F1081">
        <v>0</v>
      </c>
      <c r="G1081">
        <v>0</v>
      </c>
      <c r="H1081">
        <v>43</v>
      </c>
      <c r="I1081">
        <v>0</v>
      </c>
      <c r="J1081">
        <v>43</v>
      </c>
      <c r="K1081">
        <v>0</v>
      </c>
    </row>
    <row r="1082" spans="1:11" x14ac:dyDescent="0.25">
      <c r="A1082" t="s">
        <v>1372</v>
      </c>
      <c r="B1082" t="s">
        <v>72</v>
      </c>
      <c r="C1082" t="s">
        <v>283</v>
      </c>
      <c r="D1082" t="s">
        <v>254</v>
      </c>
      <c r="E1082" t="s">
        <v>214</v>
      </c>
      <c r="F1082">
        <v>0</v>
      </c>
      <c r="G1082">
        <v>0</v>
      </c>
      <c r="H1082">
        <v>10</v>
      </c>
      <c r="I1082">
        <v>0</v>
      </c>
      <c r="J1082">
        <v>10</v>
      </c>
      <c r="K1082">
        <v>0</v>
      </c>
    </row>
    <row r="1083" spans="1:11" x14ac:dyDescent="0.25">
      <c r="A1083" t="s">
        <v>1373</v>
      </c>
      <c r="B1083" t="s">
        <v>72</v>
      </c>
      <c r="C1083" t="s">
        <v>283</v>
      </c>
      <c r="D1083" t="s">
        <v>258</v>
      </c>
      <c r="E1083" t="s">
        <v>215</v>
      </c>
      <c r="F1083">
        <v>0</v>
      </c>
      <c r="G1083">
        <v>0</v>
      </c>
      <c r="H1083">
        <v>12</v>
      </c>
      <c r="I1083">
        <v>0</v>
      </c>
      <c r="J1083">
        <v>12</v>
      </c>
      <c r="K1083">
        <v>0</v>
      </c>
    </row>
    <row r="1084" spans="1:11" x14ac:dyDescent="0.25">
      <c r="A1084" t="s">
        <v>1374</v>
      </c>
      <c r="B1084" t="s">
        <v>72</v>
      </c>
      <c r="C1084" t="s">
        <v>283</v>
      </c>
      <c r="D1084" t="s">
        <v>252</v>
      </c>
      <c r="E1084" t="s">
        <v>216</v>
      </c>
      <c r="F1084">
        <v>0</v>
      </c>
      <c r="G1084">
        <v>0</v>
      </c>
      <c r="H1084">
        <v>70</v>
      </c>
      <c r="I1084">
        <v>0</v>
      </c>
      <c r="J1084">
        <v>70</v>
      </c>
      <c r="K1084">
        <v>0</v>
      </c>
    </row>
    <row r="1085" spans="1:11" x14ac:dyDescent="0.25">
      <c r="A1085" t="s">
        <v>1375</v>
      </c>
      <c r="B1085" t="s">
        <v>72</v>
      </c>
      <c r="C1085" t="s">
        <v>283</v>
      </c>
      <c r="D1085" t="s">
        <v>254</v>
      </c>
      <c r="E1085" t="s">
        <v>217</v>
      </c>
      <c r="F1085">
        <v>0</v>
      </c>
      <c r="G1085">
        <v>0</v>
      </c>
      <c r="H1085">
        <v>8</v>
      </c>
      <c r="I1085">
        <v>0</v>
      </c>
      <c r="J1085">
        <v>8</v>
      </c>
      <c r="K1085">
        <v>0</v>
      </c>
    </row>
    <row r="1086" spans="1:11" x14ac:dyDescent="0.25">
      <c r="A1086" t="s">
        <v>1376</v>
      </c>
      <c r="B1086" t="s">
        <v>72</v>
      </c>
      <c r="C1086" t="s">
        <v>283</v>
      </c>
      <c r="D1086" t="s">
        <v>256</v>
      </c>
      <c r="E1086" t="s">
        <v>218</v>
      </c>
      <c r="F1086">
        <v>0</v>
      </c>
      <c r="G1086">
        <v>0</v>
      </c>
      <c r="H1086">
        <v>628</v>
      </c>
      <c r="I1086">
        <v>0</v>
      </c>
      <c r="J1086">
        <v>628</v>
      </c>
      <c r="K1086">
        <v>0</v>
      </c>
    </row>
    <row r="1087" spans="1:11" x14ac:dyDescent="0.25">
      <c r="A1087" t="s">
        <v>1377</v>
      </c>
      <c r="B1087" t="s">
        <v>72</v>
      </c>
      <c r="C1087" t="s">
        <v>283</v>
      </c>
      <c r="D1087" t="s">
        <v>253</v>
      </c>
      <c r="E1087" t="s">
        <v>219</v>
      </c>
      <c r="F1087">
        <v>0</v>
      </c>
      <c r="G1087">
        <v>0</v>
      </c>
      <c r="H1087">
        <v>150</v>
      </c>
      <c r="I1087">
        <v>0</v>
      </c>
      <c r="J1087">
        <v>150</v>
      </c>
      <c r="K1087">
        <v>0</v>
      </c>
    </row>
    <row r="1088" spans="1:11" x14ac:dyDescent="0.25">
      <c r="A1088" t="s">
        <v>1378</v>
      </c>
      <c r="B1088" t="s">
        <v>72</v>
      </c>
      <c r="C1088" t="s">
        <v>283</v>
      </c>
      <c r="D1088" t="s">
        <v>257</v>
      </c>
      <c r="E1088" t="s">
        <v>220</v>
      </c>
      <c r="F1088">
        <v>0</v>
      </c>
      <c r="G1088">
        <v>0</v>
      </c>
      <c r="H1088">
        <v>27</v>
      </c>
      <c r="I1088">
        <v>0</v>
      </c>
      <c r="J1088">
        <v>27</v>
      </c>
      <c r="K1088">
        <v>0</v>
      </c>
    </row>
    <row r="1089" spans="1:11" x14ac:dyDescent="0.25">
      <c r="A1089" t="s">
        <v>1379</v>
      </c>
      <c r="B1089" t="s">
        <v>72</v>
      </c>
      <c r="C1089" t="s">
        <v>283</v>
      </c>
      <c r="D1089" t="s">
        <v>255</v>
      </c>
      <c r="E1089" t="s">
        <v>221</v>
      </c>
      <c r="F1089">
        <v>0</v>
      </c>
      <c r="G1089">
        <v>0</v>
      </c>
      <c r="H1089">
        <v>14</v>
      </c>
      <c r="I1089">
        <v>0</v>
      </c>
      <c r="J1089">
        <v>14</v>
      </c>
      <c r="K1089">
        <v>0</v>
      </c>
    </row>
    <row r="1090" spans="1:11" x14ac:dyDescent="0.25">
      <c r="A1090" t="s">
        <v>1380</v>
      </c>
      <c r="B1090" t="s">
        <v>72</v>
      </c>
      <c r="C1090" t="s">
        <v>283</v>
      </c>
      <c r="D1090" t="s">
        <v>258</v>
      </c>
      <c r="E1090" t="s">
        <v>222</v>
      </c>
      <c r="F1090">
        <v>0</v>
      </c>
      <c r="G1090">
        <v>0</v>
      </c>
      <c r="H1090">
        <v>7</v>
      </c>
      <c r="I1090">
        <v>0</v>
      </c>
      <c r="J1090">
        <v>7</v>
      </c>
      <c r="K1090">
        <v>0</v>
      </c>
    </row>
    <row r="1091" spans="1:11" x14ac:dyDescent="0.25">
      <c r="A1091" t="s">
        <v>1381</v>
      </c>
      <c r="B1091" t="s">
        <v>72</v>
      </c>
      <c r="C1091" t="s">
        <v>283</v>
      </c>
      <c r="D1091" t="s">
        <v>252</v>
      </c>
      <c r="E1091" t="s">
        <v>223</v>
      </c>
      <c r="F1091">
        <v>0</v>
      </c>
      <c r="G1091">
        <v>0</v>
      </c>
      <c r="H1091">
        <v>36</v>
      </c>
      <c r="I1091">
        <v>0</v>
      </c>
      <c r="J1091">
        <v>36</v>
      </c>
      <c r="K1091">
        <v>0</v>
      </c>
    </row>
    <row r="1092" spans="1:11" x14ac:dyDescent="0.25">
      <c r="A1092" t="s">
        <v>1382</v>
      </c>
      <c r="B1092" t="s">
        <v>72</v>
      </c>
      <c r="C1092" t="s">
        <v>283</v>
      </c>
      <c r="D1092" t="s">
        <v>257</v>
      </c>
      <c r="E1092" t="s">
        <v>224</v>
      </c>
      <c r="F1092">
        <v>0</v>
      </c>
      <c r="G1092">
        <v>0</v>
      </c>
      <c r="H1092">
        <v>16</v>
      </c>
      <c r="I1092">
        <v>0</v>
      </c>
      <c r="J1092">
        <v>16</v>
      </c>
      <c r="K1092">
        <v>0</v>
      </c>
    </row>
    <row r="1093" spans="1:11" x14ac:dyDescent="0.25">
      <c r="A1093" t="s">
        <v>1383</v>
      </c>
      <c r="B1093" t="s">
        <v>72</v>
      </c>
      <c r="C1093" t="s">
        <v>283</v>
      </c>
      <c r="D1093" t="s">
        <v>253</v>
      </c>
      <c r="E1093" t="s">
        <v>225</v>
      </c>
      <c r="F1093">
        <v>0</v>
      </c>
      <c r="G1093">
        <v>0</v>
      </c>
      <c r="H1093">
        <v>80</v>
      </c>
      <c r="I1093">
        <v>0</v>
      </c>
      <c r="J1093">
        <v>80</v>
      </c>
      <c r="K1093">
        <v>0</v>
      </c>
    </row>
    <row r="1094" spans="1:11" x14ac:dyDescent="0.25">
      <c r="A1094" t="s">
        <v>1384</v>
      </c>
      <c r="B1094" t="s">
        <v>72</v>
      </c>
      <c r="C1094" t="s">
        <v>283</v>
      </c>
      <c r="D1094" t="s">
        <v>255</v>
      </c>
      <c r="E1094" t="s">
        <v>226</v>
      </c>
      <c r="F1094">
        <v>0</v>
      </c>
      <c r="G1094">
        <v>0</v>
      </c>
      <c r="H1094">
        <v>48</v>
      </c>
      <c r="I1094">
        <v>0</v>
      </c>
      <c r="J1094">
        <v>48</v>
      </c>
      <c r="K1094">
        <v>0</v>
      </c>
    </row>
    <row r="1095" spans="1:11" x14ac:dyDescent="0.25">
      <c r="A1095" t="s">
        <v>1385</v>
      </c>
      <c r="B1095" t="s">
        <v>72</v>
      </c>
      <c r="C1095" t="s">
        <v>283</v>
      </c>
      <c r="D1095" t="s">
        <v>259</v>
      </c>
      <c r="E1095" t="s">
        <v>227</v>
      </c>
      <c r="F1095">
        <v>0</v>
      </c>
      <c r="G1095">
        <v>0</v>
      </c>
      <c r="H1095">
        <v>17</v>
      </c>
      <c r="I1095">
        <v>0</v>
      </c>
      <c r="J1095">
        <v>17</v>
      </c>
      <c r="K1095">
        <v>0</v>
      </c>
    </row>
    <row r="1096" spans="1:11" x14ac:dyDescent="0.25">
      <c r="A1096" t="s">
        <v>1386</v>
      </c>
      <c r="B1096" t="s">
        <v>72</v>
      </c>
      <c r="C1096" t="s">
        <v>283</v>
      </c>
      <c r="D1096" t="s">
        <v>258</v>
      </c>
      <c r="E1096" t="s">
        <v>228</v>
      </c>
      <c r="F1096">
        <v>0</v>
      </c>
      <c r="G1096">
        <v>0</v>
      </c>
      <c r="H1096">
        <v>17</v>
      </c>
      <c r="I1096">
        <v>0</v>
      </c>
      <c r="J1096">
        <v>17</v>
      </c>
      <c r="K1096">
        <v>0</v>
      </c>
    </row>
    <row r="1097" spans="1:11" x14ac:dyDescent="0.25">
      <c r="A1097" t="s">
        <v>1387</v>
      </c>
      <c r="B1097" t="s">
        <v>72</v>
      </c>
      <c r="C1097" t="s">
        <v>283</v>
      </c>
      <c r="D1097" t="s">
        <v>253</v>
      </c>
      <c r="E1097" t="s">
        <v>229</v>
      </c>
      <c r="F1097">
        <v>0</v>
      </c>
      <c r="G1097">
        <v>0</v>
      </c>
      <c r="H1097">
        <v>156</v>
      </c>
      <c r="I1097">
        <v>0</v>
      </c>
      <c r="J1097">
        <v>156</v>
      </c>
      <c r="K1097">
        <v>0</v>
      </c>
    </row>
    <row r="1098" spans="1:11" x14ac:dyDescent="0.25">
      <c r="A1098" t="s">
        <v>1388</v>
      </c>
      <c r="B1098" t="s">
        <v>72</v>
      </c>
      <c r="C1098" t="s">
        <v>283</v>
      </c>
      <c r="D1098" t="s">
        <v>253</v>
      </c>
      <c r="E1098" t="s">
        <v>230</v>
      </c>
      <c r="F1098">
        <v>0</v>
      </c>
      <c r="G1098">
        <v>0</v>
      </c>
      <c r="H1098">
        <v>279</v>
      </c>
      <c r="I1098">
        <v>0</v>
      </c>
      <c r="J1098">
        <v>279</v>
      </c>
      <c r="K1098">
        <v>0</v>
      </c>
    </row>
    <row r="1099" spans="1:11" x14ac:dyDescent="0.25">
      <c r="A1099" t="s">
        <v>1389</v>
      </c>
      <c r="B1099" t="s">
        <v>72</v>
      </c>
      <c r="C1099" t="s">
        <v>283</v>
      </c>
      <c r="D1099" t="s">
        <v>255</v>
      </c>
      <c r="E1099" t="s">
        <v>231</v>
      </c>
      <c r="F1099">
        <v>0</v>
      </c>
      <c r="G1099">
        <v>0</v>
      </c>
      <c r="H1099">
        <v>28</v>
      </c>
      <c r="I1099">
        <v>0</v>
      </c>
      <c r="J1099">
        <v>28</v>
      </c>
      <c r="K1099">
        <v>0</v>
      </c>
    </row>
    <row r="1100" spans="1:11" x14ac:dyDescent="0.25">
      <c r="A1100" t="s">
        <v>1390</v>
      </c>
      <c r="B1100" t="s">
        <v>72</v>
      </c>
      <c r="C1100" t="s">
        <v>283</v>
      </c>
      <c r="D1100" t="s">
        <v>258</v>
      </c>
      <c r="E1100" t="s">
        <v>232</v>
      </c>
      <c r="F1100">
        <v>0</v>
      </c>
      <c r="G1100">
        <v>0</v>
      </c>
      <c r="H1100">
        <v>75</v>
      </c>
      <c r="I1100">
        <v>0</v>
      </c>
      <c r="J1100">
        <v>75</v>
      </c>
      <c r="K1100">
        <v>0</v>
      </c>
    </row>
    <row r="1101" spans="1:11" x14ac:dyDescent="0.25">
      <c r="A1101" t="s">
        <v>1391</v>
      </c>
      <c r="B1101" t="s">
        <v>72</v>
      </c>
      <c r="C1101" t="s">
        <v>283</v>
      </c>
      <c r="D1101" t="s">
        <v>256</v>
      </c>
      <c r="E1101" t="s">
        <v>233</v>
      </c>
      <c r="F1101">
        <v>0</v>
      </c>
      <c r="G1101">
        <v>0</v>
      </c>
      <c r="H1101">
        <v>46</v>
      </c>
      <c r="I1101">
        <v>0</v>
      </c>
      <c r="J1101">
        <v>46</v>
      </c>
      <c r="K1101">
        <v>0</v>
      </c>
    </row>
    <row r="1102" spans="1:11" x14ac:dyDescent="0.25">
      <c r="A1102" t="s">
        <v>1392</v>
      </c>
      <c r="B1102" t="s">
        <v>72</v>
      </c>
      <c r="C1102" t="s">
        <v>283</v>
      </c>
      <c r="D1102" t="s">
        <v>258</v>
      </c>
      <c r="E1102" t="s">
        <v>272</v>
      </c>
      <c r="F1102">
        <v>0</v>
      </c>
      <c r="G1102">
        <v>0</v>
      </c>
      <c r="H1102">
        <v>522</v>
      </c>
      <c r="I1102">
        <v>0</v>
      </c>
      <c r="J1102">
        <v>522</v>
      </c>
      <c r="K1102">
        <v>0</v>
      </c>
    </row>
    <row r="1103" spans="1:11" x14ac:dyDescent="0.25">
      <c r="A1103" t="s">
        <v>1393</v>
      </c>
      <c r="B1103" t="s">
        <v>72</v>
      </c>
      <c r="C1103" t="s">
        <v>283</v>
      </c>
      <c r="D1103" t="s">
        <v>256</v>
      </c>
      <c r="E1103" t="s">
        <v>234</v>
      </c>
      <c r="F1103">
        <v>0</v>
      </c>
      <c r="G1103">
        <v>0</v>
      </c>
      <c r="H1103">
        <v>178</v>
      </c>
      <c r="I1103">
        <v>0</v>
      </c>
      <c r="J1103">
        <v>178</v>
      </c>
      <c r="K1103">
        <v>0</v>
      </c>
    </row>
    <row r="1104" spans="1:11" x14ac:dyDescent="0.25">
      <c r="A1104" t="s">
        <v>1394</v>
      </c>
      <c r="B1104" t="s">
        <v>72</v>
      </c>
      <c r="C1104" t="s">
        <v>283</v>
      </c>
      <c r="D1104" t="s">
        <v>253</v>
      </c>
      <c r="E1104" t="s">
        <v>235</v>
      </c>
      <c r="F1104">
        <v>0</v>
      </c>
      <c r="G1104">
        <v>0</v>
      </c>
      <c r="H1104">
        <v>49</v>
      </c>
      <c r="I1104">
        <v>0</v>
      </c>
      <c r="J1104">
        <v>49</v>
      </c>
      <c r="K1104">
        <v>0</v>
      </c>
    </row>
    <row r="1105" spans="1:11" x14ac:dyDescent="0.25">
      <c r="A1105" t="s">
        <v>1395</v>
      </c>
      <c r="B1105" t="s">
        <v>72</v>
      </c>
      <c r="C1105" t="s">
        <v>283</v>
      </c>
      <c r="D1105" t="s">
        <v>255</v>
      </c>
      <c r="E1105" t="s">
        <v>236</v>
      </c>
      <c r="F1105">
        <v>0</v>
      </c>
      <c r="G1105">
        <v>0</v>
      </c>
      <c r="H1105">
        <v>15</v>
      </c>
      <c r="I1105">
        <v>0</v>
      </c>
      <c r="J1105">
        <v>15</v>
      </c>
      <c r="K1105">
        <v>0</v>
      </c>
    </row>
    <row r="1106" spans="1:11" x14ac:dyDescent="0.25">
      <c r="A1106" t="s">
        <v>1396</v>
      </c>
      <c r="B1106" t="s">
        <v>72</v>
      </c>
      <c r="C1106" t="s">
        <v>283</v>
      </c>
      <c r="D1106" t="s">
        <v>257</v>
      </c>
      <c r="E1106" t="s">
        <v>237</v>
      </c>
      <c r="F1106">
        <v>0</v>
      </c>
      <c r="G1106">
        <v>0</v>
      </c>
      <c r="H1106">
        <v>91</v>
      </c>
      <c r="I1106">
        <v>0</v>
      </c>
      <c r="J1106">
        <v>91</v>
      </c>
      <c r="K1106">
        <v>0</v>
      </c>
    </row>
    <row r="1107" spans="1:11" x14ac:dyDescent="0.25">
      <c r="A1107" t="s">
        <v>1397</v>
      </c>
      <c r="B1107" t="s">
        <v>72</v>
      </c>
      <c r="C1107" t="s">
        <v>283</v>
      </c>
      <c r="D1107" t="s">
        <v>256</v>
      </c>
      <c r="E1107" t="s">
        <v>238</v>
      </c>
      <c r="F1107">
        <v>0</v>
      </c>
      <c r="G1107">
        <v>0</v>
      </c>
      <c r="H1107">
        <v>73</v>
      </c>
      <c r="I1107">
        <v>0</v>
      </c>
      <c r="J1107">
        <v>73</v>
      </c>
      <c r="K1107">
        <v>0</v>
      </c>
    </row>
    <row r="1108" spans="1:11" x14ac:dyDescent="0.25">
      <c r="A1108" t="s">
        <v>1398</v>
      </c>
      <c r="B1108" t="s">
        <v>72</v>
      </c>
      <c r="C1108" t="s">
        <v>283</v>
      </c>
      <c r="D1108" t="s">
        <v>255</v>
      </c>
      <c r="E1108" t="s">
        <v>239</v>
      </c>
      <c r="F1108">
        <v>0</v>
      </c>
      <c r="G1108">
        <v>0</v>
      </c>
      <c r="H1108">
        <v>33</v>
      </c>
      <c r="I1108">
        <v>0</v>
      </c>
      <c r="J1108">
        <v>33</v>
      </c>
      <c r="K1108">
        <v>0</v>
      </c>
    </row>
    <row r="1109" spans="1:11" x14ac:dyDescent="0.25">
      <c r="A1109" t="s">
        <v>1399</v>
      </c>
      <c r="B1109" t="s">
        <v>72</v>
      </c>
      <c r="C1109" t="s">
        <v>283</v>
      </c>
      <c r="D1109" t="s">
        <v>256</v>
      </c>
      <c r="E1109" t="s">
        <v>240</v>
      </c>
      <c r="F1109">
        <v>0</v>
      </c>
      <c r="G1109">
        <v>0</v>
      </c>
      <c r="H1109">
        <v>64</v>
      </c>
      <c r="I1109">
        <v>0</v>
      </c>
      <c r="J1109">
        <v>64</v>
      </c>
      <c r="K1109">
        <v>0</v>
      </c>
    </row>
    <row r="1110" spans="1:11" x14ac:dyDescent="0.25">
      <c r="A1110" t="s">
        <v>1400</v>
      </c>
      <c r="B1110" t="s">
        <v>72</v>
      </c>
      <c r="C1110" t="s">
        <v>283</v>
      </c>
      <c r="D1110" t="s">
        <v>258</v>
      </c>
      <c r="E1110" t="s">
        <v>241</v>
      </c>
      <c r="F1110">
        <v>0</v>
      </c>
      <c r="G1110">
        <v>0</v>
      </c>
      <c r="H1110">
        <v>16</v>
      </c>
      <c r="I1110">
        <v>0</v>
      </c>
      <c r="J1110">
        <v>16</v>
      </c>
      <c r="K1110">
        <v>0</v>
      </c>
    </row>
    <row r="1111" spans="1:11" x14ac:dyDescent="0.25">
      <c r="A1111" t="s">
        <v>1401</v>
      </c>
      <c r="B1111" t="s">
        <v>72</v>
      </c>
      <c r="C1111" t="s">
        <v>283</v>
      </c>
      <c r="D1111" t="s">
        <v>258</v>
      </c>
      <c r="E1111" t="s">
        <v>242</v>
      </c>
      <c r="F1111">
        <v>0</v>
      </c>
      <c r="G1111">
        <v>0</v>
      </c>
      <c r="H1111">
        <v>59</v>
      </c>
      <c r="I1111">
        <v>0</v>
      </c>
      <c r="J1111">
        <v>59</v>
      </c>
      <c r="K1111">
        <v>0</v>
      </c>
    </row>
    <row r="1112" spans="1:11" x14ac:dyDescent="0.25">
      <c r="A1112" t="s">
        <v>1402</v>
      </c>
      <c r="B1112" t="s">
        <v>72</v>
      </c>
      <c r="C1112" t="s">
        <v>283</v>
      </c>
      <c r="D1112" t="s">
        <v>259</v>
      </c>
      <c r="E1112" t="s">
        <v>243</v>
      </c>
      <c r="F1112">
        <v>0</v>
      </c>
      <c r="G1112">
        <v>0</v>
      </c>
      <c r="H1112">
        <v>38</v>
      </c>
      <c r="I1112">
        <v>0</v>
      </c>
      <c r="J1112">
        <v>38</v>
      </c>
      <c r="K1112">
        <v>0</v>
      </c>
    </row>
    <row r="1113" spans="1:11" x14ac:dyDescent="0.25">
      <c r="A1113" t="s">
        <v>1403</v>
      </c>
      <c r="B1113" t="s">
        <v>72</v>
      </c>
      <c r="C1113" t="s">
        <v>283</v>
      </c>
      <c r="D1113" t="s">
        <v>259</v>
      </c>
      <c r="E1113" t="s">
        <v>273</v>
      </c>
      <c r="F1113">
        <v>0</v>
      </c>
      <c r="G1113">
        <v>0</v>
      </c>
      <c r="H1113">
        <v>450</v>
      </c>
      <c r="I1113">
        <v>0</v>
      </c>
      <c r="J1113">
        <v>450</v>
      </c>
      <c r="K1113">
        <v>0</v>
      </c>
    </row>
    <row r="1114" spans="1:11" x14ac:dyDescent="0.25">
      <c r="A1114" t="s">
        <v>1404</v>
      </c>
      <c r="B1114" t="s">
        <v>77</v>
      </c>
      <c r="C1114" t="s">
        <v>262</v>
      </c>
      <c r="D1114" t="s">
        <v>92</v>
      </c>
      <c r="E1114" t="s">
        <v>264</v>
      </c>
      <c r="F1114">
        <v>226</v>
      </c>
      <c r="G1114">
        <v>5163.7</v>
      </c>
      <c r="H1114">
        <v>5</v>
      </c>
      <c r="I1114">
        <v>0</v>
      </c>
      <c r="J1114">
        <v>231</v>
      </c>
      <c r="K1114">
        <v>5163.7</v>
      </c>
    </row>
    <row r="1115" spans="1:11" x14ac:dyDescent="0.25">
      <c r="A1115" t="s">
        <v>1405</v>
      </c>
      <c r="B1115" t="s">
        <v>77</v>
      </c>
      <c r="C1115" t="s">
        <v>262</v>
      </c>
      <c r="D1115" t="s">
        <v>253</v>
      </c>
      <c r="E1115" t="s">
        <v>93</v>
      </c>
      <c r="F1115">
        <v>0</v>
      </c>
      <c r="G1115">
        <v>0</v>
      </c>
      <c r="H1115">
        <v>1</v>
      </c>
      <c r="I1115">
        <v>0</v>
      </c>
      <c r="J1115">
        <v>1</v>
      </c>
      <c r="K1115">
        <v>0</v>
      </c>
    </row>
    <row r="1116" spans="1:11" x14ac:dyDescent="0.25">
      <c r="A1116" t="s">
        <v>1406</v>
      </c>
      <c r="B1116" t="s">
        <v>77</v>
      </c>
      <c r="C1116" t="s">
        <v>262</v>
      </c>
      <c r="D1116" t="s">
        <v>253</v>
      </c>
      <c r="E1116" t="s">
        <v>94</v>
      </c>
      <c r="F1116">
        <v>9</v>
      </c>
      <c r="G1116">
        <v>176</v>
      </c>
      <c r="H1116">
        <v>0</v>
      </c>
      <c r="I1116">
        <v>0</v>
      </c>
      <c r="J1116">
        <v>9</v>
      </c>
      <c r="K1116">
        <v>176</v>
      </c>
    </row>
    <row r="1117" spans="1:11" x14ac:dyDescent="0.25">
      <c r="A1117" t="s">
        <v>1407</v>
      </c>
      <c r="B1117" t="s">
        <v>77</v>
      </c>
      <c r="C1117" t="s">
        <v>262</v>
      </c>
      <c r="D1117" t="s">
        <v>257</v>
      </c>
      <c r="E1117" t="s">
        <v>96</v>
      </c>
      <c r="F1117">
        <v>1</v>
      </c>
      <c r="G1117">
        <v>24</v>
      </c>
      <c r="H1117">
        <v>0</v>
      </c>
      <c r="I1117">
        <v>0</v>
      </c>
      <c r="J1117">
        <v>1</v>
      </c>
      <c r="K1117">
        <v>24</v>
      </c>
    </row>
    <row r="1118" spans="1:11" x14ac:dyDescent="0.25">
      <c r="A1118" t="s">
        <v>1408</v>
      </c>
      <c r="B1118" t="s">
        <v>77</v>
      </c>
      <c r="C1118" t="s">
        <v>262</v>
      </c>
      <c r="D1118" t="s">
        <v>253</v>
      </c>
      <c r="E1118" t="s">
        <v>98</v>
      </c>
      <c r="F1118">
        <v>1</v>
      </c>
      <c r="G1118">
        <v>16</v>
      </c>
      <c r="H1118">
        <v>0</v>
      </c>
      <c r="I1118">
        <v>0</v>
      </c>
      <c r="J1118">
        <v>1</v>
      </c>
      <c r="K1118">
        <v>16</v>
      </c>
    </row>
    <row r="1119" spans="1:11" x14ac:dyDescent="0.25">
      <c r="A1119" t="s">
        <v>1409</v>
      </c>
      <c r="B1119" t="s">
        <v>77</v>
      </c>
      <c r="C1119" t="s">
        <v>262</v>
      </c>
      <c r="D1119" t="s">
        <v>258</v>
      </c>
      <c r="E1119" t="s">
        <v>99</v>
      </c>
      <c r="F1119">
        <v>2</v>
      </c>
      <c r="G1119">
        <v>49</v>
      </c>
      <c r="H1119">
        <v>1</v>
      </c>
      <c r="I1119">
        <v>0</v>
      </c>
      <c r="J1119">
        <v>3</v>
      </c>
      <c r="K1119">
        <v>49</v>
      </c>
    </row>
    <row r="1120" spans="1:11" x14ac:dyDescent="0.25">
      <c r="A1120" t="s">
        <v>1410</v>
      </c>
      <c r="B1120" t="s">
        <v>77</v>
      </c>
      <c r="C1120" t="s">
        <v>262</v>
      </c>
      <c r="D1120" t="s">
        <v>255</v>
      </c>
      <c r="E1120" t="s">
        <v>100</v>
      </c>
      <c r="F1120">
        <v>1</v>
      </c>
      <c r="G1120">
        <v>22</v>
      </c>
      <c r="H1120">
        <v>0</v>
      </c>
      <c r="I1120">
        <v>0</v>
      </c>
      <c r="J1120">
        <v>1</v>
      </c>
      <c r="K1120">
        <v>22</v>
      </c>
    </row>
    <row r="1121" spans="1:11" x14ac:dyDescent="0.25">
      <c r="A1121" t="s">
        <v>1411</v>
      </c>
      <c r="B1121" t="s">
        <v>77</v>
      </c>
      <c r="C1121" t="s">
        <v>262</v>
      </c>
      <c r="D1121" t="s">
        <v>255</v>
      </c>
      <c r="E1121" t="s">
        <v>102</v>
      </c>
      <c r="F1121">
        <v>1</v>
      </c>
      <c r="G1121">
        <v>16</v>
      </c>
      <c r="H1121">
        <v>0</v>
      </c>
      <c r="I1121">
        <v>0</v>
      </c>
      <c r="J1121">
        <v>1</v>
      </c>
      <c r="K1121">
        <v>16</v>
      </c>
    </row>
    <row r="1122" spans="1:11" x14ac:dyDescent="0.25">
      <c r="A1122" t="s">
        <v>1412</v>
      </c>
      <c r="B1122" t="s">
        <v>77</v>
      </c>
      <c r="C1122" t="s">
        <v>262</v>
      </c>
      <c r="D1122" t="s">
        <v>257</v>
      </c>
      <c r="E1122" t="s">
        <v>103</v>
      </c>
      <c r="F1122">
        <v>3</v>
      </c>
      <c r="G1122">
        <v>72</v>
      </c>
      <c r="H1122">
        <v>0</v>
      </c>
      <c r="I1122">
        <v>0</v>
      </c>
      <c r="J1122">
        <v>3</v>
      </c>
      <c r="K1122">
        <v>72</v>
      </c>
    </row>
    <row r="1123" spans="1:11" x14ac:dyDescent="0.25">
      <c r="A1123" t="s">
        <v>1413</v>
      </c>
      <c r="B1123" t="s">
        <v>77</v>
      </c>
      <c r="C1123" t="s">
        <v>262</v>
      </c>
      <c r="D1123" t="s">
        <v>259</v>
      </c>
      <c r="E1123" t="s">
        <v>105</v>
      </c>
      <c r="F1123">
        <v>5</v>
      </c>
      <c r="G1123">
        <v>161</v>
      </c>
      <c r="H1123">
        <v>0</v>
      </c>
      <c r="I1123">
        <v>0</v>
      </c>
      <c r="J1123">
        <v>5</v>
      </c>
      <c r="K1123">
        <v>161</v>
      </c>
    </row>
    <row r="1124" spans="1:11" x14ac:dyDescent="0.25">
      <c r="A1124" t="s">
        <v>1414</v>
      </c>
      <c r="B1124" t="s">
        <v>77</v>
      </c>
      <c r="C1124" t="s">
        <v>262</v>
      </c>
      <c r="D1124" t="s">
        <v>253</v>
      </c>
      <c r="E1124" t="s">
        <v>106</v>
      </c>
      <c r="F1124">
        <v>7</v>
      </c>
      <c r="G1124">
        <v>144.85</v>
      </c>
      <c r="H1124">
        <v>1</v>
      </c>
      <c r="I1124">
        <v>0</v>
      </c>
      <c r="J1124">
        <v>8</v>
      </c>
      <c r="K1124">
        <v>144.85</v>
      </c>
    </row>
    <row r="1125" spans="1:11" x14ac:dyDescent="0.25">
      <c r="A1125" t="s">
        <v>1415</v>
      </c>
      <c r="B1125" t="s">
        <v>77</v>
      </c>
      <c r="C1125" t="s">
        <v>262</v>
      </c>
      <c r="D1125" t="s">
        <v>256</v>
      </c>
      <c r="E1125" t="s">
        <v>107</v>
      </c>
      <c r="F1125">
        <v>4</v>
      </c>
      <c r="G1125">
        <v>90</v>
      </c>
      <c r="H1125">
        <v>0</v>
      </c>
      <c r="I1125">
        <v>0</v>
      </c>
      <c r="J1125">
        <v>4</v>
      </c>
      <c r="K1125">
        <v>90</v>
      </c>
    </row>
    <row r="1126" spans="1:11" x14ac:dyDescent="0.25">
      <c r="A1126" t="s">
        <v>1416</v>
      </c>
      <c r="B1126" t="s">
        <v>77</v>
      </c>
      <c r="C1126" t="s">
        <v>262</v>
      </c>
      <c r="D1126" t="s">
        <v>257</v>
      </c>
      <c r="E1126" t="s">
        <v>108</v>
      </c>
      <c r="F1126">
        <v>2</v>
      </c>
      <c r="G1126">
        <v>30</v>
      </c>
      <c r="H1126">
        <v>0</v>
      </c>
      <c r="I1126">
        <v>0</v>
      </c>
      <c r="J1126">
        <v>2</v>
      </c>
      <c r="K1126">
        <v>30</v>
      </c>
    </row>
    <row r="1127" spans="1:11" x14ac:dyDescent="0.25">
      <c r="A1127" t="s">
        <v>1417</v>
      </c>
      <c r="B1127" t="s">
        <v>77</v>
      </c>
      <c r="C1127" t="s">
        <v>262</v>
      </c>
      <c r="D1127" t="s">
        <v>253</v>
      </c>
      <c r="E1127" t="s">
        <v>109</v>
      </c>
      <c r="F1127">
        <v>1</v>
      </c>
      <c r="G1127">
        <v>12</v>
      </c>
      <c r="H1127">
        <v>0</v>
      </c>
      <c r="I1127">
        <v>0</v>
      </c>
      <c r="J1127">
        <v>1</v>
      </c>
      <c r="K1127">
        <v>12</v>
      </c>
    </row>
    <row r="1128" spans="1:11" x14ac:dyDescent="0.25">
      <c r="A1128" t="s">
        <v>1418</v>
      </c>
      <c r="B1128" t="s">
        <v>77</v>
      </c>
      <c r="C1128" t="s">
        <v>262</v>
      </c>
      <c r="D1128" t="s">
        <v>256</v>
      </c>
      <c r="E1128" t="s">
        <v>110</v>
      </c>
      <c r="F1128">
        <v>1</v>
      </c>
      <c r="G1128">
        <v>12</v>
      </c>
      <c r="H1128">
        <v>0</v>
      </c>
      <c r="I1128">
        <v>0</v>
      </c>
      <c r="J1128">
        <v>1</v>
      </c>
      <c r="K1128">
        <v>12</v>
      </c>
    </row>
    <row r="1129" spans="1:11" x14ac:dyDescent="0.25">
      <c r="A1129" t="s">
        <v>1419</v>
      </c>
      <c r="B1129" t="s">
        <v>77</v>
      </c>
      <c r="C1129" t="s">
        <v>262</v>
      </c>
      <c r="D1129" t="s">
        <v>259</v>
      </c>
      <c r="E1129" t="s">
        <v>112</v>
      </c>
      <c r="F1129">
        <v>2</v>
      </c>
      <c r="G1129">
        <v>32</v>
      </c>
      <c r="H1129">
        <v>0</v>
      </c>
      <c r="I1129">
        <v>0</v>
      </c>
      <c r="J1129">
        <v>2</v>
      </c>
      <c r="K1129">
        <v>32</v>
      </c>
    </row>
    <row r="1130" spans="1:11" x14ac:dyDescent="0.25">
      <c r="A1130" t="s">
        <v>1420</v>
      </c>
      <c r="B1130" t="s">
        <v>77</v>
      </c>
      <c r="C1130" t="s">
        <v>262</v>
      </c>
      <c r="D1130" t="s">
        <v>252</v>
      </c>
      <c r="E1130" t="s">
        <v>113</v>
      </c>
      <c r="F1130">
        <v>3</v>
      </c>
      <c r="G1130">
        <v>63</v>
      </c>
      <c r="H1130">
        <v>0</v>
      </c>
      <c r="I1130">
        <v>0</v>
      </c>
      <c r="J1130">
        <v>3</v>
      </c>
      <c r="K1130">
        <v>63</v>
      </c>
    </row>
    <row r="1131" spans="1:11" x14ac:dyDescent="0.25">
      <c r="A1131" t="s">
        <v>1421</v>
      </c>
      <c r="B1131" t="s">
        <v>77</v>
      </c>
      <c r="C1131" t="s">
        <v>262</v>
      </c>
      <c r="D1131" t="s">
        <v>253</v>
      </c>
      <c r="E1131" t="s">
        <v>114</v>
      </c>
      <c r="F1131">
        <v>3</v>
      </c>
      <c r="G1131">
        <v>40</v>
      </c>
      <c r="H1131">
        <v>0</v>
      </c>
      <c r="I1131">
        <v>0</v>
      </c>
      <c r="J1131">
        <v>3</v>
      </c>
      <c r="K1131">
        <v>40</v>
      </c>
    </row>
    <row r="1132" spans="1:11" x14ac:dyDescent="0.25">
      <c r="A1132" t="s">
        <v>1422</v>
      </c>
      <c r="B1132" t="s">
        <v>77</v>
      </c>
      <c r="C1132" t="s">
        <v>262</v>
      </c>
      <c r="D1132" t="s">
        <v>252</v>
      </c>
      <c r="E1132" t="s">
        <v>115</v>
      </c>
      <c r="F1132">
        <v>0</v>
      </c>
      <c r="G1132">
        <v>0</v>
      </c>
      <c r="H1132">
        <v>1</v>
      </c>
      <c r="I1132">
        <v>0</v>
      </c>
      <c r="J1132">
        <v>1</v>
      </c>
      <c r="K1132">
        <v>0</v>
      </c>
    </row>
    <row r="1133" spans="1:11" x14ac:dyDescent="0.25">
      <c r="A1133" t="s">
        <v>1423</v>
      </c>
      <c r="B1133" t="s">
        <v>77</v>
      </c>
      <c r="C1133" t="s">
        <v>262</v>
      </c>
      <c r="D1133" t="s">
        <v>255</v>
      </c>
      <c r="E1133" t="s">
        <v>116</v>
      </c>
      <c r="F1133">
        <v>2</v>
      </c>
      <c r="G1133">
        <v>40</v>
      </c>
      <c r="H1133">
        <v>0</v>
      </c>
      <c r="I1133">
        <v>0</v>
      </c>
      <c r="J1133">
        <v>2</v>
      </c>
      <c r="K1133">
        <v>40</v>
      </c>
    </row>
    <row r="1134" spans="1:11" x14ac:dyDescent="0.25">
      <c r="A1134" t="s">
        <v>1424</v>
      </c>
      <c r="B1134" t="s">
        <v>77</v>
      </c>
      <c r="C1134" t="s">
        <v>262</v>
      </c>
      <c r="D1134" t="s">
        <v>257</v>
      </c>
      <c r="E1134" t="s">
        <v>119</v>
      </c>
      <c r="F1134">
        <v>2</v>
      </c>
      <c r="G1134">
        <v>56</v>
      </c>
      <c r="H1134">
        <v>0</v>
      </c>
      <c r="I1134">
        <v>0</v>
      </c>
      <c r="J1134">
        <v>2</v>
      </c>
      <c r="K1134">
        <v>56</v>
      </c>
    </row>
    <row r="1135" spans="1:11" x14ac:dyDescent="0.25">
      <c r="A1135" t="s">
        <v>1425</v>
      </c>
      <c r="B1135" t="s">
        <v>77</v>
      </c>
      <c r="C1135" t="s">
        <v>262</v>
      </c>
      <c r="D1135" t="s">
        <v>253</v>
      </c>
      <c r="E1135" t="s">
        <v>121</v>
      </c>
      <c r="F1135">
        <v>5</v>
      </c>
      <c r="G1135">
        <v>87</v>
      </c>
      <c r="H1135">
        <v>0</v>
      </c>
      <c r="I1135">
        <v>0</v>
      </c>
      <c r="J1135">
        <v>5</v>
      </c>
      <c r="K1135">
        <v>87</v>
      </c>
    </row>
    <row r="1136" spans="1:11" x14ac:dyDescent="0.25">
      <c r="A1136" t="s">
        <v>1426</v>
      </c>
      <c r="B1136" t="s">
        <v>77</v>
      </c>
      <c r="C1136" t="s">
        <v>262</v>
      </c>
      <c r="D1136" t="s">
        <v>255</v>
      </c>
      <c r="E1136" t="s">
        <v>122</v>
      </c>
      <c r="F1136">
        <v>4</v>
      </c>
      <c r="G1136">
        <v>112</v>
      </c>
      <c r="H1136">
        <v>0</v>
      </c>
      <c r="I1136">
        <v>0</v>
      </c>
      <c r="J1136">
        <v>4</v>
      </c>
      <c r="K1136">
        <v>112</v>
      </c>
    </row>
    <row r="1137" spans="1:11" x14ac:dyDescent="0.25">
      <c r="A1137" t="s">
        <v>1427</v>
      </c>
      <c r="B1137" t="s">
        <v>77</v>
      </c>
      <c r="C1137" t="s">
        <v>262</v>
      </c>
      <c r="D1137" t="s">
        <v>251</v>
      </c>
      <c r="E1137" t="s">
        <v>124</v>
      </c>
      <c r="F1137">
        <v>2</v>
      </c>
      <c r="G1137">
        <v>26</v>
      </c>
      <c r="H1137">
        <v>0</v>
      </c>
      <c r="I1137">
        <v>0</v>
      </c>
      <c r="J1137">
        <v>2</v>
      </c>
      <c r="K1137">
        <v>26</v>
      </c>
    </row>
    <row r="1138" spans="1:11" x14ac:dyDescent="0.25">
      <c r="A1138" t="s">
        <v>1428</v>
      </c>
      <c r="B1138" t="s">
        <v>77</v>
      </c>
      <c r="C1138" t="s">
        <v>262</v>
      </c>
      <c r="D1138" t="s">
        <v>257</v>
      </c>
      <c r="E1138" t="s">
        <v>126</v>
      </c>
      <c r="F1138">
        <v>4</v>
      </c>
      <c r="G1138">
        <v>124</v>
      </c>
      <c r="H1138">
        <v>0</v>
      </c>
      <c r="I1138">
        <v>0</v>
      </c>
      <c r="J1138">
        <v>4</v>
      </c>
      <c r="K1138">
        <v>124</v>
      </c>
    </row>
    <row r="1139" spans="1:11" x14ac:dyDescent="0.25">
      <c r="A1139" t="s">
        <v>1429</v>
      </c>
      <c r="B1139" t="s">
        <v>77</v>
      </c>
      <c r="C1139" t="s">
        <v>262</v>
      </c>
      <c r="D1139" t="s">
        <v>259</v>
      </c>
      <c r="E1139" t="s">
        <v>127</v>
      </c>
      <c r="F1139">
        <v>1</v>
      </c>
      <c r="G1139">
        <v>18</v>
      </c>
      <c r="H1139">
        <v>0</v>
      </c>
      <c r="I1139">
        <v>0</v>
      </c>
      <c r="J1139">
        <v>1</v>
      </c>
      <c r="K1139">
        <v>18</v>
      </c>
    </row>
    <row r="1140" spans="1:11" x14ac:dyDescent="0.25">
      <c r="A1140" t="s">
        <v>1430</v>
      </c>
      <c r="B1140" t="s">
        <v>77</v>
      </c>
      <c r="C1140" t="s">
        <v>262</v>
      </c>
      <c r="D1140" t="s">
        <v>257</v>
      </c>
      <c r="E1140" t="s">
        <v>128</v>
      </c>
      <c r="F1140">
        <v>2</v>
      </c>
      <c r="G1140">
        <v>24</v>
      </c>
      <c r="H1140">
        <v>0</v>
      </c>
      <c r="I1140">
        <v>0</v>
      </c>
      <c r="J1140">
        <v>2</v>
      </c>
      <c r="K1140">
        <v>24</v>
      </c>
    </row>
    <row r="1141" spans="1:11" x14ac:dyDescent="0.25">
      <c r="A1141" t="s">
        <v>1431</v>
      </c>
      <c r="B1141" t="s">
        <v>77</v>
      </c>
      <c r="C1141" t="s">
        <v>262</v>
      </c>
      <c r="D1141" t="s">
        <v>258</v>
      </c>
      <c r="E1141" t="s">
        <v>129</v>
      </c>
      <c r="F1141">
        <v>1</v>
      </c>
      <c r="G1141">
        <v>25</v>
      </c>
      <c r="H1141">
        <v>0</v>
      </c>
      <c r="I1141">
        <v>0</v>
      </c>
      <c r="J1141">
        <v>1</v>
      </c>
      <c r="K1141">
        <v>25</v>
      </c>
    </row>
    <row r="1142" spans="1:11" x14ac:dyDescent="0.25">
      <c r="A1142" t="s">
        <v>15006</v>
      </c>
      <c r="B1142" t="s">
        <v>77</v>
      </c>
      <c r="C1142" t="s">
        <v>262</v>
      </c>
      <c r="D1142" t="s">
        <v>253</v>
      </c>
      <c r="E1142" t="s">
        <v>131</v>
      </c>
      <c r="F1142">
        <v>1</v>
      </c>
      <c r="G1142">
        <v>12</v>
      </c>
      <c r="H1142">
        <v>0</v>
      </c>
      <c r="I1142">
        <v>0</v>
      </c>
      <c r="J1142">
        <v>1</v>
      </c>
      <c r="K1142">
        <v>12</v>
      </c>
    </row>
    <row r="1143" spans="1:11" x14ac:dyDescent="0.25">
      <c r="A1143" t="s">
        <v>1432</v>
      </c>
      <c r="B1143" t="s">
        <v>77</v>
      </c>
      <c r="C1143" t="s">
        <v>262</v>
      </c>
      <c r="D1143" t="s">
        <v>251</v>
      </c>
      <c r="E1143" t="s">
        <v>265</v>
      </c>
      <c r="F1143">
        <v>11</v>
      </c>
      <c r="G1143">
        <v>268</v>
      </c>
      <c r="H1143">
        <v>0</v>
      </c>
      <c r="I1143">
        <v>0</v>
      </c>
      <c r="J1143">
        <v>11</v>
      </c>
      <c r="K1143">
        <v>268</v>
      </c>
    </row>
    <row r="1144" spans="1:11" x14ac:dyDescent="0.25">
      <c r="A1144" t="s">
        <v>1433</v>
      </c>
      <c r="B1144" t="s">
        <v>77</v>
      </c>
      <c r="C1144" t="s">
        <v>262</v>
      </c>
      <c r="D1144" t="s">
        <v>252</v>
      </c>
      <c r="E1144" t="s">
        <v>266</v>
      </c>
      <c r="F1144">
        <v>23</v>
      </c>
      <c r="G1144">
        <v>475</v>
      </c>
      <c r="H1144">
        <v>1</v>
      </c>
      <c r="I1144">
        <v>0</v>
      </c>
      <c r="J1144">
        <v>24</v>
      </c>
      <c r="K1144">
        <v>475</v>
      </c>
    </row>
    <row r="1145" spans="1:11" x14ac:dyDescent="0.25">
      <c r="A1145" t="s">
        <v>1434</v>
      </c>
      <c r="B1145" t="s">
        <v>77</v>
      </c>
      <c r="C1145" t="s">
        <v>262</v>
      </c>
      <c r="D1145" t="s">
        <v>259</v>
      </c>
      <c r="E1145" t="s">
        <v>132</v>
      </c>
      <c r="F1145">
        <v>2</v>
      </c>
      <c r="G1145">
        <v>92</v>
      </c>
      <c r="H1145">
        <v>0</v>
      </c>
      <c r="I1145">
        <v>0</v>
      </c>
      <c r="J1145">
        <v>2</v>
      </c>
      <c r="K1145">
        <v>92</v>
      </c>
    </row>
    <row r="1146" spans="1:11" x14ac:dyDescent="0.25">
      <c r="A1146" t="s">
        <v>1435</v>
      </c>
      <c r="B1146" t="s">
        <v>77</v>
      </c>
      <c r="C1146" t="s">
        <v>262</v>
      </c>
      <c r="D1146" t="s">
        <v>256</v>
      </c>
      <c r="E1146" t="s">
        <v>133</v>
      </c>
      <c r="F1146">
        <v>2</v>
      </c>
      <c r="G1146">
        <v>37</v>
      </c>
      <c r="H1146">
        <v>0</v>
      </c>
      <c r="I1146">
        <v>0</v>
      </c>
      <c r="J1146">
        <v>2</v>
      </c>
      <c r="K1146">
        <v>37</v>
      </c>
    </row>
    <row r="1147" spans="1:11" x14ac:dyDescent="0.25">
      <c r="A1147" t="s">
        <v>1436</v>
      </c>
      <c r="B1147" t="s">
        <v>77</v>
      </c>
      <c r="C1147" t="s">
        <v>262</v>
      </c>
      <c r="D1147" t="s">
        <v>252</v>
      </c>
      <c r="E1147" t="s">
        <v>135</v>
      </c>
      <c r="F1147">
        <v>6</v>
      </c>
      <c r="G1147">
        <v>114</v>
      </c>
      <c r="H1147">
        <v>0</v>
      </c>
      <c r="I1147">
        <v>0</v>
      </c>
      <c r="J1147">
        <v>6</v>
      </c>
      <c r="K1147">
        <v>114</v>
      </c>
    </row>
    <row r="1148" spans="1:11" x14ac:dyDescent="0.25">
      <c r="A1148" t="s">
        <v>1437</v>
      </c>
      <c r="B1148" t="s">
        <v>77</v>
      </c>
      <c r="C1148" t="s">
        <v>262</v>
      </c>
      <c r="D1148" t="s">
        <v>254</v>
      </c>
      <c r="E1148" t="s">
        <v>136</v>
      </c>
      <c r="F1148">
        <v>3</v>
      </c>
      <c r="G1148">
        <v>52</v>
      </c>
      <c r="H1148">
        <v>0</v>
      </c>
      <c r="I1148">
        <v>0</v>
      </c>
      <c r="J1148">
        <v>3</v>
      </c>
      <c r="K1148">
        <v>52</v>
      </c>
    </row>
    <row r="1149" spans="1:11" x14ac:dyDescent="0.25">
      <c r="A1149" t="s">
        <v>1438</v>
      </c>
      <c r="B1149" t="s">
        <v>77</v>
      </c>
      <c r="C1149" t="s">
        <v>262</v>
      </c>
      <c r="D1149" t="s">
        <v>257</v>
      </c>
      <c r="E1149" t="s">
        <v>137</v>
      </c>
      <c r="F1149">
        <v>4</v>
      </c>
      <c r="G1149">
        <v>82</v>
      </c>
      <c r="H1149">
        <v>0</v>
      </c>
      <c r="I1149">
        <v>0</v>
      </c>
      <c r="J1149">
        <v>4</v>
      </c>
      <c r="K1149">
        <v>82</v>
      </c>
    </row>
    <row r="1150" spans="1:11" x14ac:dyDescent="0.25">
      <c r="A1150" t="s">
        <v>1439</v>
      </c>
      <c r="B1150" t="s">
        <v>77</v>
      </c>
      <c r="C1150" t="s">
        <v>262</v>
      </c>
      <c r="D1150" t="s">
        <v>253</v>
      </c>
      <c r="E1150" t="s">
        <v>138</v>
      </c>
      <c r="F1150">
        <v>1</v>
      </c>
      <c r="G1150">
        <v>18</v>
      </c>
      <c r="H1150">
        <v>0</v>
      </c>
      <c r="I1150">
        <v>0</v>
      </c>
      <c r="J1150">
        <v>1</v>
      </c>
      <c r="K1150">
        <v>18</v>
      </c>
    </row>
    <row r="1151" spans="1:11" x14ac:dyDescent="0.25">
      <c r="A1151" t="s">
        <v>1440</v>
      </c>
      <c r="B1151" t="s">
        <v>77</v>
      </c>
      <c r="C1151" t="s">
        <v>262</v>
      </c>
      <c r="D1151" t="s">
        <v>253</v>
      </c>
      <c r="E1151" t="s">
        <v>139</v>
      </c>
      <c r="F1151">
        <v>2</v>
      </c>
      <c r="G1151">
        <v>30</v>
      </c>
      <c r="H1151">
        <v>0</v>
      </c>
      <c r="I1151">
        <v>0</v>
      </c>
      <c r="J1151">
        <v>2</v>
      </c>
      <c r="K1151">
        <v>30</v>
      </c>
    </row>
    <row r="1152" spans="1:11" x14ac:dyDescent="0.25">
      <c r="A1152" t="s">
        <v>1441</v>
      </c>
      <c r="B1152" t="s">
        <v>77</v>
      </c>
      <c r="C1152" t="s">
        <v>262</v>
      </c>
      <c r="D1152" t="s">
        <v>256</v>
      </c>
      <c r="E1152" t="s">
        <v>142</v>
      </c>
      <c r="F1152">
        <v>6</v>
      </c>
      <c r="G1152">
        <v>122</v>
      </c>
      <c r="H1152">
        <v>0</v>
      </c>
      <c r="I1152">
        <v>0</v>
      </c>
      <c r="J1152">
        <v>6</v>
      </c>
      <c r="K1152">
        <v>122</v>
      </c>
    </row>
    <row r="1153" spans="1:11" x14ac:dyDescent="0.25">
      <c r="A1153" t="s">
        <v>1442</v>
      </c>
      <c r="B1153" t="s">
        <v>77</v>
      </c>
      <c r="C1153" t="s">
        <v>262</v>
      </c>
      <c r="D1153" t="s">
        <v>253</v>
      </c>
      <c r="E1153" t="s">
        <v>143</v>
      </c>
      <c r="F1153">
        <v>2</v>
      </c>
      <c r="G1153">
        <v>29</v>
      </c>
      <c r="H1153">
        <v>0</v>
      </c>
      <c r="I1153">
        <v>0</v>
      </c>
      <c r="J1153">
        <v>2</v>
      </c>
      <c r="K1153">
        <v>29</v>
      </c>
    </row>
    <row r="1154" spans="1:11" x14ac:dyDescent="0.25">
      <c r="A1154" t="s">
        <v>1443</v>
      </c>
      <c r="B1154" t="s">
        <v>77</v>
      </c>
      <c r="C1154" t="s">
        <v>262</v>
      </c>
      <c r="D1154" t="s">
        <v>253</v>
      </c>
      <c r="E1154" t="s">
        <v>144</v>
      </c>
      <c r="F1154">
        <v>2</v>
      </c>
      <c r="G1154">
        <v>50</v>
      </c>
      <c r="H1154">
        <v>0</v>
      </c>
      <c r="I1154">
        <v>0</v>
      </c>
      <c r="J1154">
        <v>2</v>
      </c>
      <c r="K1154">
        <v>50</v>
      </c>
    </row>
    <row r="1155" spans="1:11" x14ac:dyDescent="0.25">
      <c r="A1155" t="s">
        <v>1444</v>
      </c>
      <c r="B1155" t="s">
        <v>77</v>
      </c>
      <c r="C1155" t="s">
        <v>262</v>
      </c>
      <c r="D1155" t="s">
        <v>253</v>
      </c>
      <c r="E1155" t="s">
        <v>146</v>
      </c>
      <c r="F1155">
        <v>0</v>
      </c>
      <c r="G1155">
        <v>0</v>
      </c>
      <c r="H1155">
        <v>1</v>
      </c>
      <c r="I1155">
        <v>0</v>
      </c>
      <c r="J1155">
        <v>1</v>
      </c>
      <c r="K1155">
        <v>0</v>
      </c>
    </row>
    <row r="1156" spans="1:11" x14ac:dyDescent="0.25">
      <c r="A1156" t="s">
        <v>1445</v>
      </c>
      <c r="B1156" t="s">
        <v>77</v>
      </c>
      <c r="C1156" t="s">
        <v>262</v>
      </c>
      <c r="D1156" t="s">
        <v>252</v>
      </c>
      <c r="E1156" t="s">
        <v>148</v>
      </c>
      <c r="F1156">
        <v>7</v>
      </c>
      <c r="G1156">
        <v>167</v>
      </c>
      <c r="H1156">
        <v>0</v>
      </c>
      <c r="I1156">
        <v>0</v>
      </c>
      <c r="J1156">
        <v>7</v>
      </c>
      <c r="K1156">
        <v>167</v>
      </c>
    </row>
    <row r="1157" spans="1:11" x14ac:dyDescent="0.25">
      <c r="A1157" t="s">
        <v>1446</v>
      </c>
      <c r="B1157" t="s">
        <v>77</v>
      </c>
      <c r="C1157" t="s">
        <v>262</v>
      </c>
      <c r="D1157" t="s">
        <v>253</v>
      </c>
      <c r="E1157" t="s">
        <v>149</v>
      </c>
      <c r="F1157">
        <v>1</v>
      </c>
      <c r="G1157">
        <v>18</v>
      </c>
      <c r="H1157">
        <v>0</v>
      </c>
      <c r="I1157">
        <v>0</v>
      </c>
      <c r="J1157">
        <v>1</v>
      </c>
      <c r="K1157">
        <v>18</v>
      </c>
    </row>
    <row r="1158" spans="1:11" x14ac:dyDescent="0.25">
      <c r="A1158" t="s">
        <v>1447</v>
      </c>
      <c r="B1158" t="s">
        <v>77</v>
      </c>
      <c r="C1158" t="s">
        <v>262</v>
      </c>
      <c r="D1158" t="s">
        <v>256</v>
      </c>
      <c r="E1158" t="s">
        <v>151</v>
      </c>
      <c r="F1158">
        <v>1</v>
      </c>
      <c r="G1158">
        <v>20</v>
      </c>
      <c r="H1158">
        <v>0</v>
      </c>
      <c r="I1158">
        <v>0</v>
      </c>
      <c r="J1158">
        <v>1</v>
      </c>
      <c r="K1158">
        <v>20</v>
      </c>
    </row>
    <row r="1159" spans="1:11" x14ac:dyDescent="0.25">
      <c r="A1159" t="s">
        <v>1448</v>
      </c>
      <c r="B1159" t="s">
        <v>77</v>
      </c>
      <c r="C1159" t="s">
        <v>262</v>
      </c>
      <c r="D1159" t="s">
        <v>253</v>
      </c>
      <c r="E1159" t="s">
        <v>153</v>
      </c>
      <c r="F1159">
        <v>1</v>
      </c>
      <c r="G1159">
        <v>20</v>
      </c>
      <c r="H1159">
        <v>0</v>
      </c>
      <c r="I1159">
        <v>0</v>
      </c>
      <c r="J1159">
        <v>1</v>
      </c>
      <c r="K1159">
        <v>20</v>
      </c>
    </row>
    <row r="1160" spans="1:11" x14ac:dyDescent="0.25">
      <c r="A1160" t="s">
        <v>1449</v>
      </c>
      <c r="B1160" t="s">
        <v>77</v>
      </c>
      <c r="C1160" t="s">
        <v>262</v>
      </c>
      <c r="D1160" t="s">
        <v>253</v>
      </c>
      <c r="E1160" t="s">
        <v>154</v>
      </c>
      <c r="F1160">
        <v>3</v>
      </c>
      <c r="G1160">
        <v>57</v>
      </c>
      <c r="H1160">
        <v>0</v>
      </c>
      <c r="I1160">
        <v>0</v>
      </c>
      <c r="J1160">
        <v>3</v>
      </c>
      <c r="K1160">
        <v>57</v>
      </c>
    </row>
    <row r="1161" spans="1:11" x14ac:dyDescent="0.25">
      <c r="A1161" t="s">
        <v>1450</v>
      </c>
      <c r="B1161" t="s">
        <v>77</v>
      </c>
      <c r="C1161" t="s">
        <v>262</v>
      </c>
      <c r="D1161" t="s">
        <v>256</v>
      </c>
      <c r="E1161" t="s">
        <v>155</v>
      </c>
      <c r="F1161">
        <v>10</v>
      </c>
      <c r="G1161">
        <v>177</v>
      </c>
      <c r="H1161">
        <v>0</v>
      </c>
      <c r="I1161">
        <v>0</v>
      </c>
      <c r="J1161">
        <v>10</v>
      </c>
      <c r="K1161">
        <v>177</v>
      </c>
    </row>
    <row r="1162" spans="1:11" x14ac:dyDescent="0.25">
      <c r="A1162" t="s">
        <v>1451</v>
      </c>
      <c r="B1162" t="s">
        <v>77</v>
      </c>
      <c r="C1162" t="s">
        <v>262</v>
      </c>
      <c r="D1162" t="s">
        <v>259</v>
      </c>
      <c r="E1162" t="s">
        <v>158</v>
      </c>
      <c r="F1162">
        <v>1</v>
      </c>
      <c r="G1162">
        <v>18</v>
      </c>
      <c r="H1162">
        <v>0</v>
      </c>
      <c r="I1162">
        <v>0</v>
      </c>
      <c r="J1162">
        <v>1</v>
      </c>
      <c r="K1162">
        <v>18</v>
      </c>
    </row>
    <row r="1163" spans="1:11" x14ac:dyDescent="0.25">
      <c r="A1163" t="s">
        <v>1452</v>
      </c>
      <c r="B1163" t="s">
        <v>77</v>
      </c>
      <c r="C1163" t="s">
        <v>262</v>
      </c>
      <c r="D1163" t="s">
        <v>253</v>
      </c>
      <c r="E1163" t="s">
        <v>160</v>
      </c>
      <c r="F1163">
        <v>3</v>
      </c>
      <c r="G1163">
        <v>61</v>
      </c>
      <c r="H1163">
        <v>0</v>
      </c>
      <c r="I1163">
        <v>0</v>
      </c>
      <c r="J1163">
        <v>3</v>
      </c>
      <c r="K1163">
        <v>61</v>
      </c>
    </row>
    <row r="1164" spans="1:11" x14ac:dyDescent="0.25">
      <c r="A1164" t="s">
        <v>1453</v>
      </c>
      <c r="B1164" t="s">
        <v>77</v>
      </c>
      <c r="C1164" t="s">
        <v>262</v>
      </c>
      <c r="D1164" t="s">
        <v>255</v>
      </c>
      <c r="E1164" t="s">
        <v>161</v>
      </c>
      <c r="F1164">
        <v>1</v>
      </c>
      <c r="G1164">
        <v>40</v>
      </c>
      <c r="H1164">
        <v>0</v>
      </c>
      <c r="I1164">
        <v>0</v>
      </c>
      <c r="J1164">
        <v>1</v>
      </c>
      <c r="K1164">
        <v>40</v>
      </c>
    </row>
    <row r="1165" spans="1:11" x14ac:dyDescent="0.25">
      <c r="A1165" t="s">
        <v>1454</v>
      </c>
      <c r="B1165" t="s">
        <v>77</v>
      </c>
      <c r="C1165" t="s">
        <v>262</v>
      </c>
      <c r="D1165" t="s">
        <v>259</v>
      </c>
      <c r="E1165" t="s">
        <v>162</v>
      </c>
      <c r="F1165">
        <v>6</v>
      </c>
      <c r="G1165">
        <v>171</v>
      </c>
      <c r="H1165">
        <v>0</v>
      </c>
      <c r="I1165">
        <v>0</v>
      </c>
      <c r="J1165">
        <v>6</v>
      </c>
      <c r="K1165">
        <v>171</v>
      </c>
    </row>
    <row r="1166" spans="1:11" x14ac:dyDescent="0.25">
      <c r="A1166" t="s">
        <v>1455</v>
      </c>
      <c r="B1166" t="s">
        <v>77</v>
      </c>
      <c r="C1166" t="s">
        <v>262</v>
      </c>
      <c r="D1166" t="s">
        <v>251</v>
      </c>
      <c r="E1166" t="s">
        <v>164</v>
      </c>
      <c r="F1166">
        <v>2</v>
      </c>
      <c r="G1166">
        <v>53</v>
      </c>
      <c r="H1166">
        <v>0</v>
      </c>
      <c r="I1166">
        <v>0</v>
      </c>
      <c r="J1166">
        <v>2</v>
      </c>
      <c r="K1166">
        <v>53</v>
      </c>
    </row>
    <row r="1167" spans="1:11" x14ac:dyDescent="0.25">
      <c r="A1167" t="s">
        <v>1456</v>
      </c>
      <c r="B1167" t="s">
        <v>77</v>
      </c>
      <c r="C1167" t="s">
        <v>262</v>
      </c>
      <c r="D1167" t="s">
        <v>253</v>
      </c>
      <c r="E1167" t="s">
        <v>165</v>
      </c>
      <c r="F1167">
        <v>3</v>
      </c>
      <c r="G1167">
        <v>70</v>
      </c>
      <c r="H1167">
        <v>0</v>
      </c>
      <c r="I1167">
        <v>0</v>
      </c>
      <c r="J1167">
        <v>3</v>
      </c>
      <c r="K1167">
        <v>70</v>
      </c>
    </row>
    <row r="1168" spans="1:11" x14ac:dyDescent="0.25">
      <c r="A1168" t="s">
        <v>1457</v>
      </c>
      <c r="B1168" t="s">
        <v>77</v>
      </c>
      <c r="C1168" t="s">
        <v>262</v>
      </c>
      <c r="D1168" t="s">
        <v>251</v>
      </c>
      <c r="E1168" t="s">
        <v>166</v>
      </c>
      <c r="F1168">
        <v>4</v>
      </c>
      <c r="G1168">
        <v>112</v>
      </c>
      <c r="H1168">
        <v>0</v>
      </c>
      <c r="I1168">
        <v>0</v>
      </c>
      <c r="J1168">
        <v>4</v>
      </c>
      <c r="K1168">
        <v>112</v>
      </c>
    </row>
    <row r="1169" spans="1:11" x14ac:dyDescent="0.25">
      <c r="A1169" t="s">
        <v>1458</v>
      </c>
      <c r="B1169" t="s">
        <v>77</v>
      </c>
      <c r="C1169" t="s">
        <v>262</v>
      </c>
      <c r="D1169" t="s">
        <v>253</v>
      </c>
      <c r="E1169" t="s">
        <v>267</v>
      </c>
      <c r="F1169">
        <v>57</v>
      </c>
      <c r="G1169">
        <v>1127.7</v>
      </c>
      <c r="H1169">
        <v>3</v>
      </c>
      <c r="I1169">
        <v>0</v>
      </c>
      <c r="J1169">
        <v>60</v>
      </c>
      <c r="K1169">
        <v>1127.7</v>
      </c>
    </row>
    <row r="1170" spans="1:11" x14ac:dyDescent="0.25">
      <c r="A1170" t="s">
        <v>1459</v>
      </c>
      <c r="B1170" t="s">
        <v>77</v>
      </c>
      <c r="C1170" t="s">
        <v>262</v>
      </c>
      <c r="D1170" t="s">
        <v>255</v>
      </c>
      <c r="E1170" t="s">
        <v>169</v>
      </c>
      <c r="F1170">
        <v>1</v>
      </c>
      <c r="G1170">
        <v>12</v>
      </c>
      <c r="H1170">
        <v>0</v>
      </c>
      <c r="I1170">
        <v>0</v>
      </c>
      <c r="J1170">
        <v>1</v>
      </c>
      <c r="K1170">
        <v>12</v>
      </c>
    </row>
    <row r="1171" spans="1:11" x14ac:dyDescent="0.25">
      <c r="A1171" t="s">
        <v>1460</v>
      </c>
      <c r="B1171" t="s">
        <v>77</v>
      </c>
      <c r="C1171" t="s">
        <v>262</v>
      </c>
      <c r="D1171" t="s">
        <v>256</v>
      </c>
      <c r="E1171" t="s">
        <v>170</v>
      </c>
      <c r="F1171">
        <v>1</v>
      </c>
      <c r="G1171">
        <v>15</v>
      </c>
      <c r="H1171">
        <v>0</v>
      </c>
      <c r="I1171">
        <v>0</v>
      </c>
      <c r="J1171">
        <v>1</v>
      </c>
      <c r="K1171">
        <v>15</v>
      </c>
    </row>
    <row r="1172" spans="1:11" x14ac:dyDescent="0.25">
      <c r="A1172" t="s">
        <v>1461</v>
      </c>
      <c r="B1172" t="s">
        <v>77</v>
      </c>
      <c r="C1172" t="s">
        <v>262</v>
      </c>
      <c r="D1172" t="s">
        <v>254</v>
      </c>
      <c r="E1172" t="s">
        <v>172</v>
      </c>
      <c r="F1172">
        <v>1</v>
      </c>
      <c r="G1172">
        <v>24</v>
      </c>
      <c r="H1172">
        <v>0</v>
      </c>
      <c r="I1172">
        <v>0</v>
      </c>
      <c r="J1172">
        <v>1</v>
      </c>
      <c r="K1172">
        <v>24</v>
      </c>
    </row>
    <row r="1173" spans="1:11" x14ac:dyDescent="0.25">
      <c r="A1173" t="s">
        <v>1462</v>
      </c>
      <c r="B1173" t="s">
        <v>77</v>
      </c>
      <c r="C1173" t="s">
        <v>262</v>
      </c>
      <c r="D1173" t="s">
        <v>256</v>
      </c>
      <c r="E1173" t="s">
        <v>173</v>
      </c>
      <c r="F1173">
        <v>1</v>
      </c>
      <c r="G1173">
        <v>24</v>
      </c>
      <c r="H1173">
        <v>0</v>
      </c>
      <c r="I1173">
        <v>0</v>
      </c>
      <c r="J1173">
        <v>1</v>
      </c>
      <c r="K1173">
        <v>24</v>
      </c>
    </row>
    <row r="1174" spans="1:11" x14ac:dyDescent="0.25">
      <c r="A1174" t="s">
        <v>1463</v>
      </c>
      <c r="B1174" t="s">
        <v>77</v>
      </c>
      <c r="C1174" t="s">
        <v>262</v>
      </c>
      <c r="D1174" t="s">
        <v>253</v>
      </c>
      <c r="E1174" t="s">
        <v>175</v>
      </c>
      <c r="F1174">
        <v>2</v>
      </c>
      <c r="G1174">
        <v>41</v>
      </c>
      <c r="H1174">
        <v>0</v>
      </c>
      <c r="I1174">
        <v>0</v>
      </c>
      <c r="J1174">
        <v>2</v>
      </c>
      <c r="K1174">
        <v>41</v>
      </c>
    </row>
    <row r="1175" spans="1:11" x14ac:dyDescent="0.25">
      <c r="A1175" t="s">
        <v>1464</v>
      </c>
      <c r="B1175" t="s">
        <v>77</v>
      </c>
      <c r="C1175" t="s">
        <v>262</v>
      </c>
      <c r="D1175" t="s">
        <v>252</v>
      </c>
      <c r="E1175" t="s">
        <v>176</v>
      </c>
      <c r="F1175">
        <v>5</v>
      </c>
      <c r="G1175">
        <v>79</v>
      </c>
      <c r="H1175">
        <v>0</v>
      </c>
      <c r="I1175">
        <v>0</v>
      </c>
      <c r="J1175">
        <v>5</v>
      </c>
      <c r="K1175">
        <v>79</v>
      </c>
    </row>
    <row r="1176" spans="1:11" x14ac:dyDescent="0.25">
      <c r="A1176" t="s">
        <v>1465</v>
      </c>
      <c r="B1176" t="s">
        <v>77</v>
      </c>
      <c r="C1176" t="s">
        <v>262</v>
      </c>
      <c r="D1176" t="s">
        <v>259</v>
      </c>
      <c r="E1176" t="s">
        <v>177</v>
      </c>
      <c r="F1176">
        <v>1</v>
      </c>
      <c r="G1176">
        <v>53</v>
      </c>
      <c r="H1176">
        <v>0</v>
      </c>
      <c r="I1176">
        <v>0</v>
      </c>
      <c r="J1176">
        <v>1</v>
      </c>
      <c r="K1176">
        <v>53</v>
      </c>
    </row>
    <row r="1177" spans="1:11" x14ac:dyDescent="0.25">
      <c r="A1177" t="s">
        <v>1466</v>
      </c>
      <c r="B1177" t="s">
        <v>77</v>
      </c>
      <c r="C1177" t="s">
        <v>262</v>
      </c>
      <c r="D1177" t="s">
        <v>254</v>
      </c>
      <c r="E1177" t="s">
        <v>268</v>
      </c>
      <c r="F1177">
        <v>6</v>
      </c>
      <c r="G1177">
        <v>125</v>
      </c>
      <c r="H1177">
        <v>0</v>
      </c>
      <c r="I1177">
        <v>0</v>
      </c>
      <c r="J1177">
        <v>6</v>
      </c>
      <c r="K1177">
        <v>125</v>
      </c>
    </row>
    <row r="1178" spans="1:11" x14ac:dyDescent="0.25">
      <c r="A1178" t="s">
        <v>1467</v>
      </c>
      <c r="B1178" t="s">
        <v>77</v>
      </c>
      <c r="C1178" t="s">
        <v>262</v>
      </c>
      <c r="D1178" t="s">
        <v>259</v>
      </c>
      <c r="E1178" t="s">
        <v>178</v>
      </c>
      <c r="F1178">
        <v>1</v>
      </c>
      <c r="G1178">
        <v>22</v>
      </c>
      <c r="H1178">
        <v>0</v>
      </c>
      <c r="I1178">
        <v>0</v>
      </c>
      <c r="J1178">
        <v>1</v>
      </c>
      <c r="K1178">
        <v>22</v>
      </c>
    </row>
    <row r="1179" spans="1:11" x14ac:dyDescent="0.25">
      <c r="A1179" t="s">
        <v>1468</v>
      </c>
      <c r="B1179" t="s">
        <v>77</v>
      </c>
      <c r="C1179" t="s">
        <v>262</v>
      </c>
      <c r="D1179" t="s">
        <v>257</v>
      </c>
      <c r="E1179" t="s">
        <v>179</v>
      </c>
      <c r="F1179">
        <v>1</v>
      </c>
      <c r="G1179">
        <v>30</v>
      </c>
      <c r="H1179">
        <v>0</v>
      </c>
      <c r="I1179">
        <v>0</v>
      </c>
      <c r="J1179">
        <v>1</v>
      </c>
      <c r="K1179">
        <v>30</v>
      </c>
    </row>
    <row r="1180" spans="1:11" x14ac:dyDescent="0.25">
      <c r="A1180" t="s">
        <v>1469</v>
      </c>
      <c r="B1180" t="s">
        <v>77</v>
      </c>
      <c r="C1180" t="s">
        <v>262</v>
      </c>
      <c r="D1180" t="s">
        <v>255</v>
      </c>
      <c r="E1180" t="s">
        <v>269</v>
      </c>
      <c r="F1180">
        <v>17</v>
      </c>
      <c r="G1180">
        <v>479</v>
      </c>
      <c r="H1180">
        <v>0</v>
      </c>
      <c r="I1180">
        <v>0</v>
      </c>
      <c r="J1180">
        <v>17</v>
      </c>
      <c r="K1180">
        <v>479</v>
      </c>
    </row>
    <row r="1181" spans="1:11" x14ac:dyDescent="0.25">
      <c r="A1181" t="s">
        <v>1470</v>
      </c>
      <c r="B1181" t="s">
        <v>77</v>
      </c>
      <c r="C1181" t="s">
        <v>262</v>
      </c>
      <c r="D1181" t="s">
        <v>259</v>
      </c>
      <c r="E1181" t="s">
        <v>181</v>
      </c>
      <c r="F1181">
        <v>4</v>
      </c>
      <c r="G1181">
        <v>109</v>
      </c>
      <c r="H1181">
        <v>0</v>
      </c>
      <c r="I1181">
        <v>0</v>
      </c>
      <c r="J1181">
        <v>4</v>
      </c>
      <c r="K1181">
        <v>109</v>
      </c>
    </row>
    <row r="1182" spans="1:11" x14ac:dyDescent="0.25">
      <c r="A1182" t="s">
        <v>1471</v>
      </c>
      <c r="B1182" t="s">
        <v>77</v>
      </c>
      <c r="C1182" t="s">
        <v>262</v>
      </c>
      <c r="D1182" t="s">
        <v>251</v>
      </c>
      <c r="E1182" t="s">
        <v>182</v>
      </c>
      <c r="F1182">
        <v>2</v>
      </c>
      <c r="G1182">
        <v>37</v>
      </c>
      <c r="H1182">
        <v>0</v>
      </c>
      <c r="I1182">
        <v>0</v>
      </c>
      <c r="J1182">
        <v>2</v>
      </c>
      <c r="K1182">
        <v>37</v>
      </c>
    </row>
    <row r="1183" spans="1:11" x14ac:dyDescent="0.25">
      <c r="A1183" t="s">
        <v>1472</v>
      </c>
      <c r="B1183" t="s">
        <v>77</v>
      </c>
      <c r="C1183" t="s">
        <v>262</v>
      </c>
      <c r="D1183" t="s">
        <v>254</v>
      </c>
      <c r="E1183" t="s">
        <v>183</v>
      </c>
      <c r="F1183">
        <v>2</v>
      </c>
      <c r="G1183">
        <v>49</v>
      </c>
      <c r="H1183">
        <v>0</v>
      </c>
      <c r="I1183">
        <v>0</v>
      </c>
      <c r="J1183">
        <v>2</v>
      </c>
      <c r="K1183">
        <v>49</v>
      </c>
    </row>
    <row r="1184" spans="1:11" x14ac:dyDescent="0.25">
      <c r="A1184" t="s">
        <v>1473</v>
      </c>
      <c r="B1184" t="s">
        <v>77</v>
      </c>
      <c r="C1184" t="s">
        <v>262</v>
      </c>
      <c r="D1184" t="s">
        <v>251</v>
      </c>
      <c r="E1184" t="s">
        <v>185</v>
      </c>
      <c r="F1184">
        <v>1</v>
      </c>
      <c r="G1184">
        <v>40</v>
      </c>
      <c r="H1184">
        <v>0</v>
      </c>
      <c r="I1184">
        <v>0</v>
      </c>
      <c r="J1184">
        <v>1</v>
      </c>
      <c r="K1184">
        <v>40</v>
      </c>
    </row>
    <row r="1185" spans="1:11" x14ac:dyDescent="0.25">
      <c r="A1185" t="s">
        <v>1474</v>
      </c>
      <c r="B1185" t="s">
        <v>77</v>
      </c>
      <c r="C1185" t="s">
        <v>262</v>
      </c>
      <c r="D1185" t="s">
        <v>256</v>
      </c>
      <c r="E1185" t="s">
        <v>187</v>
      </c>
      <c r="F1185">
        <v>1</v>
      </c>
      <c r="G1185">
        <v>22</v>
      </c>
      <c r="H1185">
        <v>0</v>
      </c>
      <c r="I1185">
        <v>0</v>
      </c>
      <c r="J1185">
        <v>1</v>
      </c>
      <c r="K1185">
        <v>22</v>
      </c>
    </row>
    <row r="1186" spans="1:11" x14ac:dyDescent="0.25">
      <c r="A1186" t="s">
        <v>1475</v>
      </c>
      <c r="B1186" t="s">
        <v>77</v>
      </c>
      <c r="C1186" t="s">
        <v>262</v>
      </c>
      <c r="D1186" t="s">
        <v>253</v>
      </c>
      <c r="E1186" t="s">
        <v>192</v>
      </c>
      <c r="F1186">
        <v>3</v>
      </c>
      <c r="G1186">
        <v>85</v>
      </c>
      <c r="H1186">
        <v>0</v>
      </c>
      <c r="I1186">
        <v>0</v>
      </c>
      <c r="J1186">
        <v>3</v>
      </c>
      <c r="K1186">
        <v>85</v>
      </c>
    </row>
    <row r="1187" spans="1:11" x14ac:dyDescent="0.25">
      <c r="A1187" t="s">
        <v>1476</v>
      </c>
      <c r="B1187" t="s">
        <v>77</v>
      </c>
      <c r="C1187" t="s">
        <v>262</v>
      </c>
      <c r="D1187" t="s">
        <v>253</v>
      </c>
      <c r="E1187" t="s">
        <v>194</v>
      </c>
      <c r="F1187">
        <v>2</v>
      </c>
      <c r="G1187">
        <v>47.85</v>
      </c>
      <c r="H1187">
        <v>0</v>
      </c>
      <c r="I1187">
        <v>0</v>
      </c>
      <c r="J1187">
        <v>2</v>
      </c>
      <c r="K1187">
        <v>47.85</v>
      </c>
    </row>
    <row r="1188" spans="1:11" x14ac:dyDescent="0.25">
      <c r="A1188" t="s">
        <v>1477</v>
      </c>
      <c r="B1188" t="s">
        <v>77</v>
      </c>
      <c r="C1188" t="s">
        <v>262</v>
      </c>
      <c r="D1188" t="s">
        <v>255</v>
      </c>
      <c r="E1188" t="s">
        <v>198</v>
      </c>
      <c r="F1188">
        <v>2</v>
      </c>
      <c r="G1188">
        <v>38</v>
      </c>
      <c r="H1188">
        <v>0</v>
      </c>
      <c r="I1188">
        <v>0</v>
      </c>
      <c r="J1188">
        <v>2</v>
      </c>
      <c r="K1188">
        <v>38</v>
      </c>
    </row>
    <row r="1189" spans="1:11" x14ac:dyDescent="0.25">
      <c r="A1189" t="s">
        <v>1478</v>
      </c>
      <c r="B1189" t="s">
        <v>77</v>
      </c>
      <c r="C1189" t="s">
        <v>262</v>
      </c>
      <c r="D1189" t="s">
        <v>255</v>
      </c>
      <c r="E1189" t="s">
        <v>200</v>
      </c>
      <c r="F1189">
        <v>1</v>
      </c>
      <c r="G1189">
        <v>38</v>
      </c>
      <c r="H1189">
        <v>0</v>
      </c>
      <c r="I1189">
        <v>0</v>
      </c>
      <c r="J1189">
        <v>1</v>
      </c>
      <c r="K1189">
        <v>38</v>
      </c>
    </row>
    <row r="1190" spans="1:11" x14ac:dyDescent="0.25">
      <c r="A1190" t="s">
        <v>1479</v>
      </c>
      <c r="B1190" t="s">
        <v>77</v>
      </c>
      <c r="C1190" t="s">
        <v>262</v>
      </c>
      <c r="D1190" t="s">
        <v>258</v>
      </c>
      <c r="E1190" t="s">
        <v>202</v>
      </c>
      <c r="F1190">
        <v>4</v>
      </c>
      <c r="G1190">
        <v>93</v>
      </c>
      <c r="H1190">
        <v>0</v>
      </c>
      <c r="I1190">
        <v>0</v>
      </c>
      <c r="J1190">
        <v>4</v>
      </c>
      <c r="K1190">
        <v>93</v>
      </c>
    </row>
    <row r="1191" spans="1:11" x14ac:dyDescent="0.25">
      <c r="A1191" t="s">
        <v>1480</v>
      </c>
      <c r="B1191" t="s">
        <v>77</v>
      </c>
      <c r="C1191" t="s">
        <v>262</v>
      </c>
      <c r="D1191" t="s">
        <v>257</v>
      </c>
      <c r="E1191" t="s">
        <v>205</v>
      </c>
      <c r="F1191">
        <v>4</v>
      </c>
      <c r="G1191">
        <v>98</v>
      </c>
      <c r="H1191">
        <v>0</v>
      </c>
      <c r="I1191">
        <v>0</v>
      </c>
      <c r="J1191">
        <v>4</v>
      </c>
      <c r="K1191">
        <v>98</v>
      </c>
    </row>
    <row r="1192" spans="1:11" x14ac:dyDescent="0.25">
      <c r="A1192" t="s">
        <v>1481</v>
      </c>
      <c r="B1192" t="s">
        <v>77</v>
      </c>
      <c r="C1192" t="s">
        <v>262</v>
      </c>
      <c r="D1192" t="s">
        <v>256</v>
      </c>
      <c r="E1192" t="s">
        <v>270</v>
      </c>
      <c r="F1192">
        <v>44</v>
      </c>
      <c r="G1192">
        <v>924</v>
      </c>
      <c r="H1192">
        <v>0</v>
      </c>
      <c r="I1192">
        <v>0</v>
      </c>
      <c r="J1192">
        <v>44</v>
      </c>
      <c r="K1192">
        <v>924</v>
      </c>
    </row>
    <row r="1193" spans="1:11" x14ac:dyDescent="0.25">
      <c r="A1193" t="s">
        <v>1482</v>
      </c>
      <c r="B1193" t="s">
        <v>77</v>
      </c>
      <c r="C1193" t="s">
        <v>262</v>
      </c>
      <c r="D1193" t="s">
        <v>257</v>
      </c>
      <c r="E1193" t="s">
        <v>206</v>
      </c>
      <c r="F1193">
        <v>1</v>
      </c>
      <c r="G1193">
        <v>19</v>
      </c>
      <c r="H1193">
        <v>0</v>
      </c>
      <c r="I1193">
        <v>0</v>
      </c>
      <c r="J1193">
        <v>1</v>
      </c>
      <c r="K1193">
        <v>19</v>
      </c>
    </row>
    <row r="1194" spans="1:11" x14ac:dyDescent="0.25">
      <c r="A1194" t="s">
        <v>1483</v>
      </c>
      <c r="B1194" t="s">
        <v>77</v>
      </c>
      <c r="C1194" t="s">
        <v>262</v>
      </c>
      <c r="D1194" t="s">
        <v>257</v>
      </c>
      <c r="E1194" t="s">
        <v>271</v>
      </c>
      <c r="F1194">
        <v>28</v>
      </c>
      <c r="G1194">
        <v>706</v>
      </c>
      <c r="H1194">
        <v>0</v>
      </c>
      <c r="I1194">
        <v>0</v>
      </c>
      <c r="J1194">
        <v>28</v>
      </c>
      <c r="K1194">
        <v>706</v>
      </c>
    </row>
    <row r="1195" spans="1:11" x14ac:dyDescent="0.25">
      <c r="A1195" t="s">
        <v>1484</v>
      </c>
      <c r="B1195" t="s">
        <v>77</v>
      </c>
      <c r="C1195" t="s">
        <v>262</v>
      </c>
      <c r="D1195" t="s">
        <v>256</v>
      </c>
      <c r="E1195" t="s">
        <v>208</v>
      </c>
      <c r="F1195">
        <v>2</v>
      </c>
      <c r="G1195">
        <v>39</v>
      </c>
      <c r="H1195">
        <v>0</v>
      </c>
      <c r="I1195">
        <v>0</v>
      </c>
      <c r="J1195">
        <v>2</v>
      </c>
      <c r="K1195">
        <v>39</v>
      </c>
    </row>
    <row r="1196" spans="1:11" x14ac:dyDescent="0.25">
      <c r="A1196" t="s">
        <v>1485</v>
      </c>
      <c r="B1196" t="s">
        <v>77</v>
      </c>
      <c r="C1196" t="s">
        <v>262</v>
      </c>
      <c r="D1196" t="s">
        <v>253</v>
      </c>
      <c r="E1196" t="s">
        <v>210</v>
      </c>
      <c r="F1196">
        <v>3</v>
      </c>
      <c r="G1196">
        <v>81</v>
      </c>
      <c r="H1196">
        <v>0</v>
      </c>
      <c r="I1196">
        <v>0</v>
      </c>
      <c r="J1196">
        <v>3</v>
      </c>
      <c r="K1196">
        <v>81</v>
      </c>
    </row>
    <row r="1197" spans="1:11" x14ac:dyDescent="0.25">
      <c r="A1197" t="s">
        <v>1486</v>
      </c>
      <c r="B1197" t="s">
        <v>77</v>
      </c>
      <c r="C1197" t="s">
        <v>262</v>
      </c>
      <c r="D1197" t="s">
        <v>258</v>
      </c>
      <c r="E1197" t="s">
        <v>212</v>
      </c>
      <c r="F1197">
        <v>3</v>
      </c>
      <c r="G1197">
        <v>66</v>
      </c>
      <c r="H1197">
        <v>0</v>
      </c>
      <c r="I1197">
        <v>0</v>
      </c>
      <c r="J1197">
        <v>3</v>
      </c>
      <c r="K1197">
        <v>66</v>
      </c>
    </row>
    <row r="1198" spans="1:11" x14ac:dyDescent="0.25">
      <c r="A1198" t="s">
        <v>1487</v>
      </c>
      <c r="B1198" t="s">
        <v>77</v>
      </c>
      <c r="C1198" t="s">
        <v>262</v>
      </c>
      <c r="D1198" t="s">
        <v>255</v>
      </c>
      <c r="E1198" t="s">
        <v>213</v>
      </c>
      <c r="F1198">
        <v>1</v>
      </c>
      <c r="G1198">
        <v>15</v>
      </c>
      <c r="H1198">
        <v>0</v>
      </c>
      <c r="I1198">
        <v>0</v>
      </c>
      <c r="J1198">
        <v>1</v>
      </c>
      <c r="K1198">
        <v>15</v>
      </c>
    </row>
    <row r="1199" spans="1:11" x14ac:dyDescent="0.25">
      <c r="A1199" t="s">
        <v>1488</v>
      </c>
      <c r="B1199" t="s">
        <v>77</v>
      </c>
      <c r="C1199" t="s">
        <v>262</v>
      </c>
      <c r="D1199" t="s">
        <v>258</v>
      </c>
      <c r="E1199" t="s">
        <v>215</v>
      </c>
      <c r="F1199">
        <v>1</v>
      </c>
      <c r="G1199">
        <v>20</v>
      </c>
      <c r="H1199">
        <v>0</v>
      </c>
      <c r="I1199">
        <v>0</v>
      </c>
      <c r="J1199">
        <v>1</v>
      </c>
      <c r="K1199">
        <v>20</v>
      </c>
    </row>
    <row r="1200" spans="1:11" x14ac:dyDescent="0.25">
      <c r="A1200" t="s">
        <v>1489</v>
      </c>
      <c r="B1200" t="s">
        <v>77</v>
      </c>
      <c r="C1200" t="s">
        <v>262</v>
      </c>
      <c r="D1200" t="s">
        <v>252</v>
      </c>
      <c r="E1200" t="s">
        <v>216</v>
      </c>
      <c r="F1200">
        <v>2</v>
      </c>
      <c r="G1200">
        <v>52</v>
      </c>
      <c r="H1200">
        <v>0</v>
      </c>
      <c r="I1200">
        <v>0</v>
      </c>
      <c r="J1200">
        <v>2</v>
      </c>
      <c r="K1200">
        <v>52</v>
      </c>
    </row>
    <row r="1201" spans="1:11" x14ac:dyDescent="0.25">
      <c r="A1201" t="s">
        <v>1490</v>
      </c>
      <c r="B1201" t="s">
        <v>77</v>
      </c>
      <c r="C1201" t="s">
        <v>262</v>
      </c>
      <c r="D1201" t="s">
        <v>256</v>
      </c>
      <c r="E1201" t="s">
        <v>218</v>
      </c>
      <c r="F1201">
        <v>10</v>
      </c>
      <c r="G1201">
        <v>219</v>
      </c>
      <c r="H1201">
        <v>0</v>
      </c>
      <c r="I1201">
        <v>0</v>
      </c>
      <c r="J1201">
        <v>10</v>
      </c>
      <c r="K1201">
        <v>219</v>
      </c>
    </row>
    <row r="1202" spans="1:11" x14ac:dyDescent="0.25">
      <c r="A1202" t="s">
        <v>1491</v>
      </c>
      <c r="B1202" t="s">
        <v>77</v>
      </c>
      <c r="C1202" t="s">
        <v>262</v>
      </c>
      <c r="D1202" t="s">
        <v>257</v>
      </c>
      <c r="E1202" t="s">
        <v>220</v>
      </c>
      <c r="F1202">
        <v>2</v>
      </c>
      <c r="G1202">
        <v>90</v>
      </c>
      <c r="H1202">
        <v>0</v>
      </c>
      <c r="I1202">
        <v>0</v>
      </c>
      <c r="J1202">
        <v>2</v>
      </c>
      <c r="K1202">
        <v>90</v>
      </c>
    </row>
    <row r="1203" spans="1:11" x14ac:dyDescent="0.25">
      <c r="A1203" t="s">
        <v>1492</v>
      </c>
      <c r="B1203" t="s">
        <v>77</v>
      </c>
      <c r="C1203" t="s">
        <v>262</v>
      </c>
      <c r="D1203" t="s">
        <v>255</v>
      </c>
      <c r="E1203" t="s">
        <v>226</v>
      </c>
      <c r="F1203">
        <v>3</v>
      </c>
      <c r="G1203">
        <v>146</v>
      </c>
      <c r="H1203">
        <v>0</v>
      </c>
      <c r="I1203">
        <v>0</v>
      </c>
      <c r="J1203">
        <v>3</v>
      </c>
      <c r="K1203">
        <v>146</v>
      </c>
    </row>
    <row r="1204" spans="1:11" x14ac:dyDescent="0.25">
      <c r="A1204" t="s">
        <v>1493</v>
      </c>
      <c r="B1204" t="s">
        <v>77</v>
      </c>
      <c r="C1204" t="s">
        <v>262</v>
      </c>
      <c r="D1204" t="s">
        <v>259</v>
      </c>
      <c r="E1204" t="s">
        <v>227</v>
      </c>
      <c r="F1204">
        <v>1</v>
      </c>
      <c r="G1204">
        <v>20</v>
      </c>
      <c r="H1204">
        <v>0</v>
      </c>
      <c r="I1204">
        <v>0</v>
      </c>
      <c r="J1204">
        <v>1</v>
      </c>
      <c r="K1204">
        <v>20</v>
      </c>
    </row>
    <row r="1205" spans="1:11" x14ac:dyDescent="0.25">
      <c r="A1205" t="s">
        <v>1494</v>
      </c>
      <c r="B1205" t="s">
        <v>77</v>
      </c>
      <c r="C1205" t="s">
        <v>262</v>
      </c>
      <c r="D1205" t="s">
        <v>253</v>
      </c>
      <c r="E1205" t="s">
        <v>229</v>
      </c>
      <c r="F1205">
        <v>1</v>
      </c>
      <c r="G1205">
        <v>16</v>
      </c>
      <c r="H1205">
        <v>0</v>
      </c>
      <c r="I1205">
        <v>0</v>
      </c>
      <c r="J1205">
        <v>1</v>
      </c>
      <c r="K1205">
        <v>16</v>
      </c>
    </row>
    <row r="1206" spans="1:11" x14ac:dyDescent="0.25">
      <c r="A1206" t="s">
        <v>1495</v>
      </c>
      <c r="B1206" t="s">
        <v>77</v>
      </c>
      <c r="C1206" t="s">
        <v>262</v>
      </c>
      <c r="D1206" t="s">
        <v>253</v>
      </c>
      <c r="E1206" t="s">
        <v>230</v>
      </c>
      <c r="F1206">
        <v>1</v>
      </c>
      <c r="G1206">
        <v>16</v>
      </c>
      <c r="H1206">
        <v>0</v>
      </c>
      <c r="I1206">
        <v>0</v>
      </c>
      <c r="J1206">
        <v>1</v>
      </c>
      <c r="K1206">
        <v>16</v>
      </c>
    </row>
    <row r="1207" spans="1:11" x14ac:dyDescent="0.25">
      <c r="A1207" t="s">
        <v>1496</v>
      </c>
      <c r="B1207" t="s">
        <v>77</v>
      </c>
      <c r="C1207" t="s">
        <v>262</v>
      </c>
      <c r="D1207" t="s">
        <v>258</v>
      </c>
      <c r="E1207" t="s">
        <v>232</v>
      </c>
      <c r="F1207">
        <v>1</v>
      </c>
      <c r="G1207">
        <v>16</v>
      </c>
      <c r="H1207">
        <v>0</v>
      </c>
      <c r="I1207">
        <v>0</v>
      </c>
      <c r="J1207">
        <v>1</v>
      </c>
      <c r="K1207">
        <v>16</v>
      </c>
    </row>
    <row r="1208" spans="1:11" x14ac:dyDescent="0.25">
      <c r="A1208" t="s">
        <v>1497</v>
      </c>
      <c r="B1208" t="s">
        <v>77</v>
      </c>
      <c r="C1208" t="s">
        <v>262</v>
      </c>
      <c r="D1208" t="s">
        <v>258</v>
      </c>
      <c r="E1208" t="s">
        <v>272</v>
      </c>
      <c r="F1208">
        <v>16</v>
      </c>
      <c r="G1208">
        <v>363</v>
      </c>
      <c r="H1208">
        <v>1</v>
      </c>
      <c r="I1208">
        <v>0</v>
      </c>
      <c r="J1208">
        <v>17</v>
      </c>
      <c r="K1208">
        <v>363</v>
      </c>
    </row>
    <row r="1209" spans="1:11" x14ac:dyDescent="0.25">
      <c r="A1209" t="s">
        <v>1498</v>
      </c>
      <c r="B1209" t="s">
        <v>77</v>
      </c>
      <c r="C1209" t="s">
        <v>262</v>
      </c>
      <c r="D1209" t="s">
        <v>256</v>
      </c>
      <c r="E1209" t="s">
        <v>234</v>
      </c>
      <c r="F1209">
        <v>4</v>
      </c>
      <c r="G1209">
        <v>118</v>
      </c>
      <c r="H1209">
        <v>0</v>
      </c>
      <c r="I1209">
        <v>0</v>
      </c>
      <c r="J1209">
        <v>4</v>
      </c>
      <c r="K1209">
        <v>118</v>
      </c>
    </row>
    <row r="1210" spans="1:11" x14ac:dyDescent="0.25">
      <c r="A1210" t="s">
        <v>1499</v>
      </c>
      <c r="B1210" t="s">
        <v>77</v>
      </c>
      <c r="C1210" t="s">
        <v>262</v>
      </c>
      <c r="D1210" t="s">
        <v>257</v>
      </c>
      <c r="E1210" t="s">
        <v>237</v>
      </c>
      <c r="F1210">
        <v>2</v>
      </c>
      <c r="G1210">
        <v>57</v>
      </c>
      <c r="H1210">
        <v>0</v>
      </c>
      <c r="I1210">
        <v>0</v>
      </c>
      <c r="J1210">
        <v>2</v>
      </c>
      <c r="K1210">
        <v>57</v>
      </c>
    </row>
    <row r="1211" spans="1:11" x14ac:dyDescent="0.25">
      <c r="A1211" t="s">
        <v>1500</v>
      </c>
      <c r="B1211" t="s">
        <v>77</v>
      </c>
      <c r="C1211" t="s">
        <v>262</v>
      </c>
      <c r="D1211" t="s">
        <v>256</v>
      </c>
      <c r="E1211" t="s">
        <v>240</v>
      </c>
      <c r="F1211">
        <v>1</v>
      </c>
      <c r="G1211">
        <v>29</v>
      </c>
      <c r="H1211">
        <v>0</v>
      </c>
      <c r="I1211">
        <v>0</v>
      </c>
      <c r="J1211">
        <v>1</v>
      </c>
      <c r="K1211">
        <v>29</v>
      </c>
    </row>
    <row r="1212" spans="1:11" x14ac:dyDescent="0.25">
      <c r="A1212" t="s">
        <v>1501</v>
      </c>
      <c r="B1212" t="s">
        <v>77</v>
      </c>
      <c r="C1212" t="s">
        <v>262</v>
      </c>
      <c r="D1212" t="s">
        <v>258</v>
      </c>
      <c r="E1212" t="s">
        <v>242</v>
      </c>
      <c r="F1212">
        <v>4</v>
      </c>
      <c r="G1212">
        <v>94</v>
      </c>
      <c r="H1212">
        <v>0</v>
      </c>
      <c r="I1212">
        <v>0</v>
      </c>
      <c r="J1212">
        <v>4</v>
      </c>
      <c r="K1212">
        <v>94</v>
      </c>
    </row>
    <row r="1213" spans="1:11" x14ac:dyDescent="0.25">
      <c r="A1213" t="s">
        <v>1502</v>
      </c>
      <c r="B1213" t="s">
        <v>77</v>
      </c>
      <c r="C1213" t="s">
        <v>262</v>
      </c>
      <c r="D1213" t="s">
        <v>259</v>
      </c>
      <c r="E1213" t="s">
        <v>273</v>
      </c>
      <c r="F1213">
        <v>24</v>
      </c>
      <c r="G1213">
        <v>696</v>
      </c>
      <c r="H1213">
        <v>0</v>
      </c>
      <c r="I1213">
        <v>0</v>
      </c>
      <c r="J1213">
        <v>24</v>
      </c>
      <c r="K1213">
        <v>696</v>
      </c>
    </row>
    <row r="1214" spans="1:11" x14ac:dyDescent="0.25">
      <c r="A1214" t="s">
        <v>1503</v>
      </c>
      <c r="B1214" t="s">
        <v>77</v>
      </c>
      <c r="C1214" t="s">
        <v>280</v>
      </c>
      <c r="D1214" t="s">
        <v>92</v>
      </c>
      <c r="E1214" t="s">
        <v>264</v>
      </c>
      <c r="F1214">
        <v>0</v>
      </c>
      <c r="G1214">
        <v>0</v>
      </c>
      <c r="H1214">
        <v>1</v>
      </c>
      <c r="I1214">
        <v>0</v>
      </c>
      <c r="J1214">
        <v>1</v>
      </c>
      <c r="K1214">
        <v>0</v>
      </c>
    </row>
    <row r="1215" spans="1:11" x14ac:dyDescent="0.25">
      <c r="A1215" t="s">
        <v>1504</v>
      </c>
      <c r="B1215" t="s">
        <v>77</v>
      </c>
      <c r="C1215" t="s">
        <v>280</v>
      </c>
      <c r="D1215" t="s">
        <v>253</v>
      </c>
      <c r="E1215" t="s">
        <v>106</v>
      </c>
      <c r="F1215">
        <v>0</v>
      </c>
      <c r="G1215">
        <v>0</v>
      </c>
      <c r="H1215">
        <v>1</v>
      </c>
      <c r="I1215">
        <v>0</v>
      </c>
      <c r="J1215">
        <v>1</v>
      </c>
      <c r="K1215">
        <v>0</v>
      </c>
    </row>
    <row r="1216" spans="1:11" x14ac:dyDescent="0.25">
      <c r="A1216" t="s">
        <v>1505</v>
      </c>
      <c r="B1216" t="s">
        <v>77</v>
      </c>
      <c r="C1216" t="s">
        <v>280</v>
      </c>
      <c r="D1216" t="s">
        <v>253</v>
      </c>
      <c r="E1216" t="s">
        <v>267</v>
      </c>
      <c r="F1216">
        <v>0</v>
      </c>
      <c r="G1216">
        <v>0</v>
      </c>
      <c r="H1216">
        <v>1</v>
      </c>
      <c r="I1216">
        <v>0</v>
      </c>
      <c r="J1216">
        <v>1</v>
      </c>
      <c r="K1216">
        <v>0</v>
      </c>
    </row>
    <row r="1217" spans="1:11" x14ac:dyDescent="0.25">
      <c r="A1217" t="s">
        <v>1506</v>
      </c>
      <c r="B1217" t="s">
        <v>77</v>
      </c>
      <c r="C1217" t="s">
        <v>279</v>
      </c>
      <c r="D1217" t="s">
        <v>92</v>
      </c>
      <c r="E1217" t="s">
        <v>264</v>
      </c>
      <c r="F1217">
        <v>42</v>
      </c>
      <c r="G1217">
        <v>934.85</v>
      </c>
      <c r="H1217">
        <v>0</v>
      </c>
      <c r="I1217">
        <v>0</v>
      </c>
      <c r="J1217">
        <v>42</v>
      </c>
      <c r="K1217">
        <v>934.85</v>
      </c>
    </row>
    <row r="1218" spans="1:11" x14ac:dyDescent="0.25">
      <c r="A1218" t="s">
        <v>14999</v>
      </c>
      <c r="B1218" t="s">
        <v>77</v>
      </c>
      <c r="C1218" t="s">
        <v>279</v>
      </c>
      <c r="D1218" t="s">
        <v>253</v>
      </c>
      <c r="E1218" t="s">
        <v>94</v>
      </c>
      <c r="F1218">
        <v>1</v>
      </c>
      <c r="G1218">
        <v>16</v>
      </c>
      <c r="H1218">
        <v>0</v>
      </c>
      <c r="I1218">
        <v>0</v>
      </c>
      <c r="J1218">
        <v>1</v>
      </c>
      <c r="K1218">
        <v>16</v>
      </c>
    </row>
    <row r="1219" spans="1:11" x14ac:dyDescent="0.25">
      <c r="A1219" t="s">
        <v>1507</v>
      </c>
      <c r="B1219" t="s">
        <v>77</v>
      </c>
      <c r="C1219" t="s">
        <v>279</v>
      </c>
      <c r="D1219" t="s">
        <v>253</v>
      </c>
      <c r="E1219" t="s">
        <v>98</v>
      </c>
      <c r="F1219">
        <v>1</v>
      </c>
      <c r="G1219">
        <v>16</v>
      </c>
      <c r="H1219">
        <v>0</v>
      </c>
      <c r="I1219">
        <v>0</v>
      </c>
      <c r="J1219">
        <v>1</v>
      </c>
      <c r="K1219">
        <v>16</v>
      </c>
    </row>
    <row r="1220" spans="1:11" x14ac:dyDescent="0.25">
      <c r="A1220" t="s">
        <v>1508</v>
      </c>
      <c r="B1220" t="s">
        <v>77</v>
      </c>
      <c r="C1220" t="s">
        <v>279</v>
      </c>
      <c r="D1220" t="s">
        <v>258</v>
      </c>
      <c r="E1220" t="s">
        <v>99</v>
      </c>
      <c r="F1220">
        <v>1</v>
      </c>
      <c r="G1220">
        <v>21</v>
      </c>
      <c r="H1220">
        <v>0</v>
      </c>
      <c r="I1220">
        <v>0</v>
      </c>
      <c r="J1220">
        <v>1</v>
      </c>
      <c r="K1220">
        <v>21</v>
      </c>
    </row>
    <row r="1221" spans="1:11" x14ac:dyDescent="0.25">
      <c r="A1221" t="s">
        <v>1509</v>
      </c>
      <c r="B1221" t="s">
        <v>77</v>
      </c>
      <c r="C1221" t="s">
        <v>279</v>
      </c>
      <c r="D1221" t="s">
        <v>257</v>
      </c>
      <c r="E1221" t="s">
        <v>103</v>
      </c>
      <c r="F1221">
        <v>1</v>
      </c>
      <c r="G1221">
        <v>24</v>
      </c>
      <c r="H1221">
        <v>0</v>
      </c>
      <c r="I1221">
        <v>0</v>
      </c>
      <c r="J1221">
        <v>1</v>
      </c>
      <c r="K1221">
        <v>24</v>
      </c>
    </row>
    <row r="1222" spans="1:11" x14ac:dyDescent="0.25">
      <c r="A1222" t="s">
        <v>1510</v>
      </c>
      <c r="B1222" t="s">
        <v>77</v>
      </c>
      <c r="C1222" t="s">
        <v>279</v>
      </c>
      <c r="D1222" t="s">
        <v>253</v>
      </c>
      <c r="E1222" t="s">
        <v>106</v>
      </c>
      <c r="F1222">
        <v>2</v>
      </c>
      <c r="G1222">
        <v>42</v>
      </c>
      <c r="H1222">
        <v>0</v>
      </c>
      <c r="I1222">
        <v>0</v>
      </c>
      <c r="J1222">
        <v>2</v>
      </c>
      <c r="K1222">
        <v>42</v>
      </c>
    </row>
    <row r="1223" spans="1:11" x14ac:dyDescent="0.25">
      <c r="A1223" t="s">
        <v>1511</v>
      </c>
      <c r="B1223" t="s">
        <v>77</v>
      </c>
      <c r="C1223" t="s">
        <v>279</v>
      </c>
      <c r="D1223" t="s">
        <v>256</v>
      </c>
      <c r="E1223" t="s">
        <v>107</v>
      </c>
      <c r="F1223">
        <v>2</v>
      </c>
      <c r="G1223">
        <v>45</v>
      </c>
      <c r="H1223">
        <v>0</v>
      </c>
      <c r="I1223">
        <v>0</v>
      </c>
      <c r="J1223">
        <v>2</v>
      </c>
      <c r="K1223">
        <v>45</v>
      </c>
    </row>
    <row r="1224" spans="1:11" x14ac:dyDescent="0.25">
      <c r="A1224" t="s">
        <v>1512</v>
      </c>
      <c r="B1224" t="s">
        <v>77</v>
      </c>
      <c r="C1224" t="s">
        <v>279</v>
      </c>
      <c r="D1224" t="s">
        <v>257</v>
      </c>
      <c r="E1224" t="s">
        <v>108</v>
      </c>
      <c r="F1224">
        <v>1</v>
      </c>
      <c r="G1224">
        <v>18</v>
      </c>
      <c r="H1224">
        <v>0</v>
      </c>
      <c r="I1224">
        <v>0</v>
      </c>
      <c r="J1224">
        <v>1</v>
      </c>
      <c r="K1224">
        <v>18</v>
      </c>
    </row>
    <row r="1225" spans="1:11" x14ac:dyDescent="0.25">
      <c r="A1225" t="s">
        <v>1513</v>
      </c>
      <c r="B1225" t="s">
        <v>77</v>
      </c>
      <c r="C1225" t="s">
        <v>279</v>
      </c>
      <c r="D1225" t="s">
        <v>253</v>
      </c>
      <c r="E1225" t="s">
        <v>109</v>
      </c>
      <c r="F1225">
        <v>1</v>
      </c>
      <c r="G1225">
        <v>12</v>
      </c>
      <c r="H1225">
        <v>0</v>
      </c>
      <c r="I1225">
        <v>0</v>
      </c>
      <c r="J1225">
        <v>1</v>
      </c>
      <c r="K1225">
        <v>12</v>
      </c>
    </row>
    <row r="1226" spans="1:11" x14ac:dyDescent="0.25">
      <c r="A1226" t="s">
        <v>1514</v>
      </c>
      <c r="B1226" t="s">
        <v>77</v>
      </c>
      <c r="C1226" t="s">
        <v>279</v>
      </c>
      <c r="D1226" t="s">
        <v>257</v>
      </c>
      <c r="E1226" t="s">
        <v>119</v>
      </c>
      <c r="F1226">
        <v>1</v>
      </c>
      <c r="G1226">
        <v>24</v>
      </c>
      <c r="H1226">
        <v>0</v>
      </c>
      <c r="I1226">
        <v>0</v>
      </c>
      <c r="J1226">
        <v>1</v>
      </c>
      <c r="K1226">
        <v>24</v>
      </c>
    </row>
    <row r="1227" spans="1:11" x14ac:dyDescent="0.25">
      <c r="A1227" t="s">
        <v>1515</v>
      </c>
      <c r="B1227" t="s">
        <v>77</v>
      </c>
      <c r="C1227" t="s">
        <v>279</v>
      </c>
      <c r="D1227" t="s">
        <v>253</v>
      </c>
      <c r="E1227" t="s">
        <v>121</v>
      </c>
      <c r="F1227">
        <v>1</v>
      </c>
      <c r="G1227">
        <v>25</v>
      </c>
      <c r="H1227">
        <v>0</v>
      </c>
      <c r="I1227">
        <v>0</v>
      </c>
      <c r="J1227">
        <v>1</v>
      </c>
      <c r="K1227">
        <v>25</v>
      </c>
    </row>
    <row r="1228" spans="1:11" x14ac:dyDescent="0.25">
      <c r="A1228" t="s">
        <v>1516</v>
      </c>
      <c r="B1228" t="s">
        <v>77</v>
      </c>
      <c r="C1228" t="s">
        <v>279</v>
      </c>
      <c r="D1228" t="s">
        <v>255</v>
      </c>
      <c r="E1228" t="s">
        <v>122</v>
      </c>
      <c r="F1228">
        <v>2</v>
      </c>
      <c r="G1228">
        <v>52</v>
      </c>
      <c r="H1228">
        <v>0</v>
      </c>
      <c r="I1228">
        <v>0</v>
      </c>
      <c r="J1228">
        <v>2</v>
      </c>
      <c r="K1228">
        <v>52</v>
      </c>
    </row>
    <row r="1229" spans="1:11" x14ac:dyDescent="0.25">
      <c r="A1229" t="s">
        <v>1517</v>
      </c>
      <c r="B1229" t="s">
        <v>77</v>
      </c>
      <c r="C1229" t="s">
        <v>279</v>
      </c>
      <c r="D1229" t="s">
        <v>251</v>
      </c>
      <c r="E1229" t="s">
        <v>124</v>
      </c>
      <c r="F1229">
        <v>1</v>
      </c>
      <c r="G1229">
        <v>16</v>
      </c>
      <c r="H1229">
        <v>0</v>
      </c>
      <c r="I1229">
        <v>0</v>
      </c>
      <c r="J1229">
        <v>1</v>
      </c>
      <c r="K1229">
        <v>16</v>
      </c>
    </row>
    <row r="1230" spans="1:11" x14ac:dyDescent="0.25">
      <c r="A1230" t="s">
        <v>14988</v>
      </c>
      <c r="B1230" t="s">
        <v>77</v>
      </c>
      <c r="C1230" t="s">
        <v>279</v>
      </c>
      <c r="D1230" t="s">
        <v>257</v>
      </c>
      <c r="E1230" t="s">
        <v>126</v>
      </c>
      <c r="F1230">
        <v>1</v>
      </c>
      <c r="G1230">
        <v>34</v>
      </c>
      <c r="H1230">
        <v>0</v>
      </c>
      <c r="I1230">
        <v>0</v>
      </c>
      <c r="J1230">
        <v>1</v>
      </c>
      <c r="K1230">
        <v>34</v>
      </c>
    </row>
    <row r="1231" spans="1:11" x14ac:dyDescent="0.25">
      <c r="A1231" t="s">
        <v>1518</v>
      </c>
      <c r="B1231" t="s">
        <v>77</v>
      </c>
      <c r="C1231" t="s">
        <v>279</v>
      </c>
      <c r="D1231" t="s">
        <v>251</v>
      </c>
      <c r="E1231" t="s">
        <v>265</v>
      </c>
      <c r="F1231">
        <v>2</v>
      </c>
      <c r="G1231">
        <v>32</v>
      </c>
      <c r="H1231">
        <v>0</v>
      </c>
      <c r="I1231">
        <v>0</v>
      </c>
      <c r="J1231">
        <v>2</v>
      </c>
      <c r="K1231">
        <v>32</v>
      </c>
    </row>
    <row r="1232" spans="1:11" x14ac:dyDescent="0.25">
      <c r="A1232" t="s">
        <v>1519</v>
      </c>
      <c r="B1232" t="s">
        <v>77</v>
      </c>
      <c r="C1232" t="s">
        <v>279</v>
      </c>
      <c r="D1232" t="s">
        <v>252</v>
      </c>
      <c r="E1232" t="s">
        <v>266</v>
      </c>
      <c r="F1232">
        <v>7</v>
      </c>
      <c r="G1232">
        <v>121</v>
      </c>
      <c r="H1232">
        <v>0</v>
      </c>
      <c r="I1232">
        <v>0</v>
      </c>
      <c r="J1232">
        <v>7</v>
      </c>
      <c r="K1232">
        <v>121</v>
      </c>
    </row>
    <row r="1233" spans="1:11" x14ac:dyDescent="0.25">
      <c r="A1233" t="s">
        <v>1520</v>
      </c>
      <c r="B1233" t="s">
        <v>77</v>
      </c>
      <c r="C1233" t="s">
        <v>279</v>
      </c>
      <c r="D1233" t="s">
        <v>259</v>
      </c>
      <c r="E1233" t="s">
        <v>132</v>
      </c>
      <c r="F1233">
        <v>1</v>
      </c>
      <c r="G1233">
        <v>42</v>
      </c>
      <c r="H1233">
        <v>0</v>
      </c>
      <c r="I1233">
        <v>0</v>
      </c>
      <c r="J1233">
        <v>1</v>
      </c>
      <c r="K1233">
        <v>42</v>
      </c>
    </row>
    <row r="1234" spans="1:11" x14ac:dyDescent="0.25">
      <c r="A1234" t="s">
        <v>1521</v>
      </c>
      <c r="B1234" t="s">
        <v>77</v>
      </c>
      <c r="C1234" t="s">
        <v>279</v>
      </c>
      <c r="D1234" t="s">
        <v>252</v>
      </c>
      <c r="E1234" t="s">
        <v>135</v>
      </c>
      <c r="F1234">
        <v>2</v>
      </c>
      <c r="G1234">
        <v>36</v>
      </c>
      <c r="H1234">
        <v>0</v>
      </c>
      <c r="I1234">
        <v>0</v>
      </c>
      <c r="J1234">
        <v>2</v>
      </c>
      <c r="K1234">
        <v>36</v>
      </c>
    </row>
    <row r="1235" spans="1:11" x14ac:dyDescent="0.25">
      <c r="A1235" t="s">
        <v>1522</v>
      </c>
      <c r="B1235" t="s">
        <v>77</v>
      </c>
      <c r="C1235" t="s">
        <v>279</v>
      </c>
      <c r="D1235" t="s">
        <v>254</v>
      </c>
      <c r="E1235" t="s">
        <v>136</v>
      </c>
      <c r="F1235">
        <v>1</v>
      </c>
      <c r="G1235">
        <v>18</v>
      </c>
      <c r="H1235">
        <v>0</v>
      </c>
      <c r="I1235">
        <v>0</v>
      </c>
      <c r="J1235">
        <v>1</v>
      </c>
      <c r="K1235">
        <v>18</v>
      </c>
    </row>
    <row r="1236" spans="1:11" x14ac:dyDescent="0.25">
      <c r="A1236" t="s">
        <v>1523</v>
      </c>
      <c r="B1236" t="s">
        <v>77</v>
      </c>
      <c r="C1236" t="s">
        <v>279</v>
      </c>
      <c r="D1236" t="s">
        <v>257</v>
      </c>
      <c r="E1236" t="s">
        <v>137</v>
      </c>
      <c r="F1236">
        <v>1</v>
      </c>
      <c r="G1236">
        <v>20</v>
      </c>
      <c r="H1236">
        <v>0</v>
      </c>
      <c r="I1236">
        <v>0</v>
      </c>
      <c r="J1236">
        <v>1</v>
      </c>
      <c r="K1236">
        <v>20</v>
      </c>
    </row>
    <row r="1237" spans="1:11" x14ac:dyDescent="0.25">
      <c r="A1237" t="s">
        <v>1524</v>
      </c>
      <c r="B1237" t="s">
        <v>77</v>
      </c>
      <c r="C1237" t="s">
        <v>279</v>
      </c>
      <c r="D1237" t="s">
        <v>256</v>
      </c>
      <c r="E1237" t="s">
        <v>142</v>
      </c>
      <c r="F1237">
        <v>1</v>
      </c>
      <c r="G1237">
        <v>18</v>
      </c>
      <c r="H1237">
        <v>0</v>
      </c>
      <c r="I1237">
        <v>0</v>
      </c>
      <c r="J1237">
        <v>1</v>
      </c>
      <c r="K1237">
        <v>18</v>
      </c>
    </row>
    <row r="1238" spans="1:11" x14ac:dyDescent="0.25">
      <c r="A1238" t="s">
        <v>1525</v>
      </c>
      <c r="B1238" t="s">
        <v>77</v>
      </c>
      <c r="C1238" t="s">
        <v>279</v>
      </c>
      <c r="D1238" t="s">
        <v>253</v>
      </c>
      <c r="E1238" t="s">
        <v>143</v>
      </c>
      <c r="F1238">
        <v>1</v>
      </c>
      <c r="G1238">
        <v>17</v>
      </c>
      <c r="H1238">
        <v>0</v>
      </c>
      <c r="I1238">
        <v>0</v>
      </c>
      <c r="J1238">
        <v>1</v>
      </c>
      <c r="K1238">
        <v>17</v>
      </c>
    </row>
    <row r="1239" spans="1:11" x14ac:dyDescent="0.25">
      <c r="A1239" t="s">
        <v>1526</v>
      </c>
      <c r="B1239" t="s">
        <v>77</v>
      </c>
      <c r="C1239" t="s">
        <v>279</v>
      </c>
      <c r="D1239" t="s">
        <v>253</v>
      </c>
      <c r="E1239" t="s">
        <v>144</v>
      </c>
      <c r="F1239">
        <v>1</v>
      </c>
      <c r="G1239">
        <v>24</v>
      </c>
      <c r="H1239">
        <v>0</v>
      </c>
      <c r="I1239">
        <v>0</v>
      </c>
      <c r="J1239">
        <v>1</v>
      </c>
      <c r="K1239">
        <v>24</v>
      </c>
    </row>
    <row r="1240" spans="1:11" x14ac:dyDescent="0.25">
      <c r="A1240" t="s">
        <v>1527</v>
      </c>
      <c r="B1240" t="s">
        <v>77</v>
      </c>
      <c r="C1240" t="s">
        <v>279</v>
      </c>
      <c r="D1240" t="s">
        <v>252</v>
      </c>
      <c r="E1240" t="s">
        <v>148</v>
      </c>
      <c r="F1240">
        <v>3</v>
      </c>
      <c r="G1240">
        <v>43</v>
      </c>
      <c r="H1240">
        <v>0</v>
      </c>
      <c r="I1240">
        <v>0</v>
      </c>
      <c r="J1240">
        <v>3</v>
      </c>
      <c r="K1240">
        <v>43</v>
      </c>
    </row>
    <row r="1241" spans="1:11" x14ac:dyDescent="0.25">
      <c r="A1241" t="s">
        <v>1528</v>
      </c>
      <c r="B1241" t="s">
        <v>77</v>
      </c>
      <c r="C1241" t="s">
        <v>279</v>
      </c>
      <c r="D1241" t="s">
        <v>256</v>
      </c>
      <c r="E1241" t="s">
        <v>155</v>
      </c>
      <c r="F1241">
        <v>1</v>
      </c>
      <c r="G1241">
        <v>20</v>
      </c>
      <c r="H1241">
        <v>0</v>
      </c>
      <c r="I1241">
        <v>0</v>
      </c>
      <c r="J1241">
        <v>1</v>
      </c>
      <c r="K1241">
        <v>20</v>
      </c>
    </row>
    <row r="1242" spans="1:11" x14ac:dyDescent="0.25">
      <c r="A1242" t="s">
        <v>1529</v>
      </c>
      <c r="B1242" t="s">
        <v>77</v>
      </c>
      <c r="C1242" t="s">
        <v>279</v>
      </c>
      <c r="D1242" t="s">
        <v>259</v>
      </c>
      <c r="E1242" t="s">
        <v>158</v>
      </c>
      <c r="F1242">
        <v>1</v>
      </c>
      <c r="G1242">
        <v>18</v>
      </c>
      <c r="H1242">
        <v>0</v>
      </c>
      <c r="I1242">
        <v>0</v>
      </c>
      <c r="J1242">
        <v>1</v>
      </c>
      <c r="K1242">
        <v>18</v>
      </c>
    </row>
    <row r="1243" spans="1:11" x14ac:dyDescent="0.25">
      <c r="A1243" t="s">
        <v>1530</v>
      </c>
      <c r="B1243" t="s">
        <v>77</v>
      </c>
      <c r="C1243" t="s">
        <v>279</v>
      </c>
      <c r="D1243" t="s">
        <v>251</v>
      </c>
      <c r="E1243" t="s">
        <v>166</v>
      </c>
      <c r="F1243">
        <v>1</v>
      </c>
      <c r="G1243">
        <v>16</v>
      </c>
      <c r="H1243">
        <v>0</v>
      </c>
      <c r="I1243">
        <v>0</v>
      </c>
      <c r="J1243">
        <v>1</v>
      </c>
      <c r="K1243">
        <v>16</v>
      </c>
    </row>
    <row r="1244" spans="1:11" x14ac:dyDescent="0.25">
      <c r="A1244" t="s">
        <v>1531</v>
      </c>
      <c r="B1244" t="s">
        <v>77</v>
      </c>
      <c r="C1244" t="s">
        <v>279</v>
      </c>
      <c r="D1244" t="s">
        <v>253</v>
      </c>
      <c r="E1244" t="s">
        <v>267</v>
      </c>
      <c r="F1244">
        <v>11</v>
      </c>
      <c r="G1244">
        <v>235.85</v>
      </c>
      <c r="H1244">
        <v>0</v>
      </c>
      <c r="I1244">
        <v>0</v>
      </c>
      <c r="J1244">
        <v>11</v>
      </c>
      <c r="K1244">
        <v>235.85</v>
      </c>
    </row>
    <row r="1245" spans="1:11" x14ac:dyDescent="0.25">
      <c r="A1245" t="s">
        <v>1532</v>
      </c>
      <c r="B1245" t="s">
        <v>77</v>
      </c>
      <c r="C1245" t="s">
        <v>279</v>
      </c>
      <c r="D1245" t="s">
        <v>252</v>
      </c>
      <c r="E1245" t="s">
        <v>176</v>
      </c>
      <c r="F1245">
        <v>1</v>
      </c>
      <c r="G1245">
        <v>20</v>
      </c>
      <c r="H1245">
        <v>0</v>
      </c>
      <c r="I1245">
        <v>0</v>
      </c>
      <c r="J1245">
        <v>1</v>
      </c>
      <c r="K1245">
        <v>20</v>
      </c>
    </row>
    <row r="1246" spans="1:11" x14ac:dyDescent="0.25">
      <c r="A1246" t="s">
        <v>1533</v>
      </c>
      <c r="B1246" t="s">
        <v>77</v>
      </c>
      <c r="C1246" t="s">
        <v>279</v>
      </c>
      <c r="D1246" t="s">
        <v>259</v>
      </c>
      <c r="E1246" t="s">
        <v>177</v>
      </c>
      <c r="F1246">
        <v>1</v>
      </c>
      <c r="G1246">
        <v>53</v>
      </c>
      <c r="H1246">
        <v>0</v>
      </c>
      <c r="I1246">
        <v>0</v>
      </c>
      <c r="J1246">
        <v>1</v>
      </c>
      <c r="K1246">
        <v>53</v>
      </c>
    </row>
    <row r="1247" spans="1:11" x14ac:dyDescent="0.25">
      <c r="A1247" t="s">
        <v>1534</v>
      </c>
      <c r="B1247" t="s">
        <v>77</v>
      </c>
      <c r="C1247" t="s">
        <v>279</v>
      </c>
      <c r="D1247" t="s">
        <v>254</v>
      </c>
      <c r="E1247" t="s">
        <v>268</v>
      </c>
      <c r="F1247">
        <v>1</v>
      </c>
      <c r="G1247">
        <v>18</v>
      </c>
      <c r="H1247">
        <v>0</v>
      </c>
      <c r="I1247">
        <v>0</v>
      </c>
      <c r="J1247">
        <v>1</v>
      </c>
      <c r="K1247">
        <v>18</v>
      </c>
    </row>
    <row r="1248" spans="1:11" x14ac:dyDescent="0.25">
      <c r="A1248" t="s">
        <v>1535</v>
      </c>
      <c r="B1248" t="s">
        <v>77</v>
      </c>
      <c r="C1248" t="s">
        <v>279</v>
      </c>
      <c r="D1248" t="s">
        <v>255</v>
      </c>
      <c r="E1248" t="s">
        <v>269</v>
      </c>
      <c r="F1248">
        <v>2</v>
      </c>
      <c r="G1248">
        <v>52</v>
      </c>
      <c r="H1248">
        <v>0</v>
      </c>
      <c r="I1248">
        <v>0</v>
      </c>
      <c r="J1248">
        <v>2</v>
      </c>
      <c r="K1248">
        <v>52</v>
      </c>
    </row>
    <row r="1249" spans="1:11" x14ac:dyDescent="0.25">
      <c r="A1249" t="s">
        <v>1536</v>
      </c>
      <c r="B1249" t="s">
        <v>77</v>
      </c>
      <c r="C1249" t="s">
        <v>279</v>
      </c>
      <c r="D1249" t="s">
        <v>253</v>
      </c>
      <c r="E1249" t="s">
        <v>192</v>
      </c>
      <c r="F1249">
        <v>1</v>
      </c>
      <c r="G1249">
        <v>45</v>
      </c>
      <c r="H1249">
        <v>0</v>
      </c>
      <c r="I1249">
        <v>0</v>
      </c>
      <c r="J1249">
        <v>1</v>
      </c>
      <c r="K1249">
        <v>45</v>
      </c>
    </row>
    <row r="1250" spans="1:11" x14ac:dyDescent="0.25">
      <c r="A1250" t="s">
        <v>1537</v>
      </c>
      <c r="B1250" t="s">
        <v>77</v>
      </c>
      <c r="C1250" t="s">
        <v>279</v>
      </c>
      <c r="D1250" t="s">
        <v>253</v>
      </c>
      <c r="E1250" t="s">
        <v>194</v>
      </c>
      <c r="F1250">
        <v>1</v>
      </c>
      <c r="G1250">
        <v>22.85</v>
      </c>
      <c r="H1250">
        <v>0</v>
      </c>
      <c r="I1250">
        <v>0</v>
      </c>
      <c r="J1250">
        <v>1</v>
      </c>
      <c r="K1250">
        <v>22.85</v>
      </c>
    </row>
    <row r="1251" spans="1:11" x14ac:dyDescent="0.25">
      <c r="A1251" t="s">
        <v>1538</v>
      </c>
      <c r="B1251" t="s">
        <v>77</v>
      </c>
      <c r="C1251" t="s">
        <v>279</v>
      </c>
      <c r="D1251" t="s">
        <v>257</v>
      </c>
      <c r="E1251" t="s">
        <v>205</v>
      </c>
      <c r="F1251">
        <v>1</v>
      </c>
      <c r="G1251">
        <v>18</v>
      </c>
      <c r="H1251">
        <v>0</v>
      </c>
      <c r="I1251">
        <v>0</v>
      </c>
      <c r="J1251">
        <v>1</v>
      </c>
      <c r="K1251">
        <v>18</v>
      </c>
    </row>
    <row r="1252" spans="1:11" x14ac:dyDescent="0.25">
      <c r="A1252" t="s">
        <v>1539</v>
      </c>
      <c r="B1252" t="s">
        <v>77</v>
      </c>
      <c r="C1252" t="s">
        <v>279</v>
      </c>
      <c r="D1252" t="s">
        <v>256</v>
      </c>
      <c r="E1252" t="s">
        <v>270</v>
      </c>
      <c r="F1252">
        <v>8</v>
      </c>
      <c r="G1252">
        <v>180</v>
      </c>
      <c r="H1252">
        <v>0</v>
      </c>
      <c r="I1252">
        <v>0</v>
      </c>
      <c r="J1252">
        <v>8</v>
      </c>
      <c r="K1252">
        <v>180</v>
      </c>
    </row>
    <row r="1253" spans="1:11" x14ac:dyDescent="0.25">
      <c r="A1253" t="s">
        <v>1540</v>
      </c>
      <c r="B1253" t="s">
        <v>77</v>
      </c>
      <c r="C1253" t="s">
        <v>279</v>
      </c>
      <c r="D1253" t="s">
        <v>257</v>
      </c>
      <c r="E1253" t="s">
        <v>271</v>
      </c>
      <c r="F1253">
        <v>6</v>
      </c>
      <c r="G1253">
        <v>138</v>
      </c>
      <c r="H1253">
        <v>0</v>
      </c>
      <c r="I1253">
        <v>0</v>
      </c>
      <c r="J1253">
        <v>6</v>
      </c>
      <c r="K1253">
        <v>138</v>
      </c>
    </row>
    <row r="1254" spans="1:11" x14ac:dyDescent="0.25">
      <c r="A1254" t="s">
        <v>1541</v>
      </c>
      <c r="B1254" t="s">
        <v>77</v>
      </c>
      <c r="C1254" t="s">
        <v>279</v>
      </c>
      <c r="D1254" t="s">
        <v>258</v>
      </c>
      <c r="E1254" t="s">
        <v>212</v>
      </c>
      <c r="F1254">
        <v>1</v>
      </c>
      <c r="G1254">
        <v>24</v>
      </c>
      <c r="H1254">
        <v>0</v>
      </c>
      <c r="I1254">
        <v>0</v>
      </c>
      <c r="J1254">
        <v>1</v>
      </c>
      <c r="K1254">
        <v>24</v>
      </c>
    </row>
    <row r="1255" spans="1:11" x14ac:dyDescent="0.25">
      <c r="A1255" t="s">
        <v>1542</v>
      </c>
      <c r="B1255" t="s">
        <v>77</v>
      </c>
      <c r="C1255" t="s">
        <v>279</v>
      </c>
      <c r="D1255" t="s">
        <v>252</v>
      </c>
      <c r="E1255" t="s">
        <v>216</v>
      </c>
      <c r="F1255">
        <v>1</v>
      </c>
      <c r="G1255">
        <v>22</v>
      </c>
      <c r="H1255">
        <v>0</v>
      </c>
      <c r="I1255">
        <v>0</v>
      </c>
      <c r="J1255">
        <v>1</v>
      </c>
      <c r="K1255">
        <v>22</v>
      </c>
    </row>
    <row r="1256" spans="1:11" x14ac:dyDescent="0.25">
      <c r="A1256" t="s">
        <v>1543</v>
      </c>
      <c r="B1256" t="s">
        <v>77</v>
      </c>
      <c r="C1256" t="s">
        <v>279</v>
      </c>
      <c r="D1256" t="s">
        <v>256</v>
      </c>
      <c r="E1256" t="s">
        <v>218</v>
      </c>
      <c r="F1256">
        <v>3</v>
      </c>
      <c r="G1256">
        <v>60</v>
      </c>
      <c r="H1256">
        <v>0</v>
      </c>
      <c r="I1256">
        <v>0</v>
      </c>
      <c r="J1256">
        <v>3</v>
      </c>
      <c r="K1256">
        <v>60</v>
      </c>
    </row>
    <row r="1257" spans="1:11" x14ac:dyDescent="0.25">
      <c r="A1257" t="s">
        <v>1544</v>
      </c>
      <c r="B1257" t="s">
        <v>77</v>
      </c>
      <c r="C1257" t="s">
        <v>279</v>
      </c>
      <c r="D1257" t="s">
        <v>253</v>
      </c>
      <c r="E1257" t="s">
        <v>230</v>
      </c>
      <c r="F1257">
        <v>1</v>
      </c>
      <c r="G1257">
        <v>16</v>
      </c>
      <c r="H1257">
        <v>0</v>
      </c>
      <c r="I1257">
        <v>0</v>
      </c>
      <c r="J1257">
        <v>1</v>
      </c>
      <c r="K1257">
        <v>16</v>
      </c>
    </row>
    <row r="1258" spans="1:11" x14ac:dyDescent="0.25">
      <c r="A1258" t="s">
        <v>1545</v>
      </c>
      <c r="B1258" t="s">
        <v>77</v>
      </c>
      <c r="C1258" t="s">
        <v>279</v>
      </c>
      <c r="D1258" t="s">
        <v>258</v>
      </c>
      <c r="E1258" t="s">
        <v>272</v>
      </c>
      <c r="F1258">
        <v>2</v>
      </c>
      <c r="G1258">
        <v>45</v>
      </c>
      <c r="H1258">
        <v>0</v>
      </c>
      <c r="I1258">
        <v>0</v>
      </c>
      <c r="J1258">
        <v>2</v>
      </c>
      <c r="K1258">
        <v>45</v>
      </c>
    </row>
    <row r="1259" spans="1:11" x14ac:dyDescent="0.25">
      <c r="A1259" t="s">
        <v>1546</v>
      </c>
      <c r="B1259" t="s">
        <v>77</v>
      </c>
      <c r="C1259" t="s">
        <v>279</v>
      </c>
      <c r="D1259" t="s">
        <v>256</v>
      </c>
      <c r="E1259" t="s">
        <v>234</v>
      </c>
      <c r="F1259">
        <v>1</v>
      </c>
      <c r="G1259">
        <v>37</v>
      </c>
      <c r="H1259">
        <v>0</v>
      </c>
      <c r="I1259">
        <v>0</v>
      </c>
      <c r="J1259">
        <v>1</v>
      </c>
      <c r="K1259">
        <v>37</v>
      </c>
    </row>
    <row r="1260" spans="1:11" x14ac:dyDescent="0.25">
      <c r="A1260" t="s">
        <v>1547</v>
      </c>
      <c r="B1260" t="s">
        <v>77</v>
      </c>
      <c r="C1260" t="s">
        <v>279</v>
      </c>
      <c r="D1260" t="s">
        <v>259</v>
      </c>
      <c r="E1260" t="s">
        <v>273</v>
      </c>
      <c r="F1260">
        <v>3</v>
      </c>
      <c r="G1260">
        <v>113</v>
      </c>
      <c r="H1260">
        <v>0</v>
      </c>
      <c r="I1260">
        <v>0</v>
      </c>
      <c r="J1260">
        <v>3</v>
      </c>
      <c r="K1260">
        <v>113</v>
      </c>
    </row>
    <row r="1261" spans="1:11" x14ac:dyDescent="0.25">
      <c r="A1261" t="s">
        <v>1548</v>
      </c>
      <c r="B1261" t="s">
        <v>77</v>
      </c>
      <c r="C1261" t="s">
        <v>86</v>
      </c>
      <c r="D1261" t="s">
        <v>92</v>
      </c>
      <c r="E1261" t="s">
        <v>264</v>
      </c>
      <c r="F1261">
        <v>37</v>
      </c>
      <c r="G1261">
        <v>867</v>
      </c>
      <c r="H1261">
        <v>0</v>
      </c>
      <c r="I1261">
        <v>0</v>
      </c>
      <c r="J1261">
        <v>37</v>
      </c>
      <c r="K1261">
        <v>867</v>
      </c>
    </row>
    <row r="1262" spans="1:11" x14ac:dyDescent="0.25">
      <c r="A1262" t="s">
        <v>1549</v>
      </c>
      <c r="B1262" t="s">
        <v>77</v>
      </c>
      <c r="C1262" t="s">
        <v>86</v>
      </c>
      <c r="D1262" t="s">
        <v>253</v>
      </c>
      <c r="E1262" t="s">
        <v>94</v>
      </c>
      <c r="F1262">
        <v>3</v>
      </c>
      <c r="G1262">
        <v>53</v>
      </c>
      <c r="H1262">
        <v>0</v>
      </c>
      <c r="I1262">
        <v>0</v>
      </c>
      <c r="J1262">
        <v>3</v>
      </c>
      <c r="K1262">
        <v>53</v>
      </c>
    </row>
    <row r="1263" spans="1:11" x14ac:dyDescent="0.25">
      <c r="A1263" t="s">
        <v>1550</v>
      </c>
      <c r="B1263" t="s">
        <v>77</v>
      </c>
      <c r="C1263" t="s">
        <v>86</v>
      </c>
      <c r="D1263" t="s">
        <v>257</v>
      </c>
      <c r="E1263" t="s">
        <v>103</v>
      </c>
      <c r="F1263">
        <v>1</v>
      </c>
      <c r="G1263">
        <v>30</v>
      </c>
      <c r="H1263">
        <v>0</v>
      </c>
      <c r="I1263">
        <v>0</v>
      </c>
      <c r="J1263">
        <v>1</v>
      </c>
      <c r="K1263">
        <v>30</v>
      </c>
    </row>
    <row r="1264" spans="1:11" x14ac:dyDescent="0.25">
      <c r="A1264" t="s">
        <v>1551</v>
      </c>
      <c r="B1264" t="s">
        <v>77</v>
      </c>
      <c r="C1264" t="s">
        <v>86</v>
      </c>
      <c r="D1264" t="s">
        <v>253</v>
      </c>
      <c r="E1264" t="s">
        <v>106</v>
      </c>
      <c r="F1264">
        <v>1</v>
      </c>
      <c r="G1264">
        <v>25</v>
      </c>
      <c r="H1264">
        <v>0</v>
      </c>
      <c r="I1264">
        <v>0</v>
      </c>
      <c r="J1264">
        <v>1</v>
      </c>
      <c r="K1264">
        <v>25</v>
      </c>
    </row>
    <row r="1265" spans="1:11" x14ac:dyDescent="0.25">
      <c r="A1265" t="s">
        <v>1552</v>
      </c>
      <c r="B1265" t="s">
        <v>77</v>
      </c>
      <c r="C1265" t="s">
        <v>86</v>
      </c>
      <c r="D1265" t="s">
        <v>256</v>
      </c>
      <c r="E1265" t="s">
        <v>110</v>
      </c>
      <c r="F1265">
        <v>1</v>
      </c>
      <c r="G1265">
        <v>12</v>
      </c>
      <c r="H1265">
        <v>0</v>
      </c>
      <c r="I1265">
        <v>0</v>
      </c>
      <c r="J1265">
        <v>1</v>
      </c>
      <c r="K1265">
        <v>12</v>
      </c>
    </row>
    <row r="1266" spans="1:11" x14ac:dyDescent="0.25">
      <c r="A1266" t="s">
        <v>1553</v>
      </c>
      <c r="B1266" t="s">
        <v>77</v>
      </c>
      <c r="C1266" t="s">
        <v>86</v>
      </c>
      <c r="D1266" t="s">
        <v>252</v>
      </c>
      <c r="E1266" t="s">
        <v>113</v>
      </c>
      <c r="F1266">
        <v>1</v>
      </c>
      <c r="G1266">
        <v>20</v>
      </c>
      <c r="H1266">
        <v>0</v>
      </c>
      <c r="I1266">
        <v>0</v>
      </c>
      <c r="J1266">
        <v>1</v>
      </c>
      <c r="K1266">
        <v>20</v>
      </c>
    </row>
    <row r="1267" spans="1:11" x14ac:dyDescent="0.25">
      <c r="A1267" t="s">
        <v>1554</v>
      </c>
      <c r="B1267" t="s">
        <v>77</v>
      </c>
      <c r="C1267" t="s">
        <v>86</v>
      </c>
      <c r="D1267" t="s">
        <v>253</v>
      </c>
      <c r="E1267" t="s">
        <v>114</v>
      </c>
      <c r="F1267">
        <v>1</v>
      </c>
      <c r="G1267">
        <v>12</v>
      </c>
      <c r="H1267">
        <v>0</v>
      </c>
      <c r="I1267">
        <v>0</v>
      </c>
      <c r="J1267">
        <v>1</v>
      </c>
      <c r="K1267">
        <v>12</v>
      </c>
    </row>
    <row r="1268" spans="1:11" x14ac:dyDescent="0.25">
      <c r="A1268" t="s">
        <v>15010</v>
      </c>
      <c r="B1268" t="s">
        <v>77</v>
      </c>
      <c r="C1268" t="s">
        <v>86</v>
      </c>
      <c r="D1268" t="s">
        <v>253</v>
      </c>
      <c r="E1268" t="s">
        <v>121</v>
      </c>
      <c r="F1268">
        <v>1</v>
      </c>
      <c r="G1268">
        <v>10</v>
      </c>
      <c r="H1268">
        <v>0</v>
      </c>
      <c r="I1268">
        <v>0</v>
      </c>
      <c r="J1268">
        <v>1</v>
      </c>
      <c r="K1268">
        <v>10</v>
      </c>
    </row>
    <row r="1269" spans="1:11" x14ac:dyDescent="0.25">
      <c r="A1269" t="s">
        <v>1555</v>
      </c>
      <c r="B1269" t="s">
        <v>77</v>
      </c>
      <c r="C1269" t="s">
        <v>86</v>
      </c>
      <c r="D1269" t="s">
        <v>257</v>
      </c>
      <c r="E1269" t="s">
        <v>126</v>
      </c>
      <c r="F1269">
        <v>1</v>
      </c>
      <c r="G1269">
        <v>28</v>
      </c>
      <c r="H1269">
        <v>0</v>
      </c>
      <c r="I1269">
        <v>0</v>
      </c>
      <c r="J1269">
        <v>1</v>
      </c>
      <c r="K1269">
        <v>28</v>
      </c>
    </row>
    <row r="1270" spans="1:11" x14ac:dyDescent="0.25">
      <c r="A1270" t="s">
        <v>15008</v>
      </c>
      <c r="B1270" t="s">
        <v>77</v>
      </c>
      <c r="C1270" t="s">
        <v>86</v>
      </c>
      <c r="D1270" t="s">
        <v>253</v>
      </c>
      <c r="E1270" t="s">
        <v>131</v>
      </c>
      <c r="F1270">
        <v>1</v>
      </c>
      <c r="G1270">
        <v>12</v>
      </c>
      <c r="H1270">
        <v>0</v>
      </c>
      <c r="I1270">
        <v>0</v>
      </c>
      <c r="J1270">
        <v>1</v>
      </c>
      <c r="K1270">
        <v>12</v>
      </c>
    </row>
    <row r="1271" spans="1:11" x14ac:dyDescent="0.25">
      <c r="A1271" t="s">
        <v>1556</v>
      </c>
      <c r="B1271" t="s">
        <v>77</v>
      </c>
      <c r="C1271" t="s">
        <v>86</v>
      </c>
      <c r="D1271" t="s">
        <v>251</v>
      </c>
      <c r="E1271" t="s">
        <v>265</v>
      </c>
      <c r="F1271">
        <v>1</v>
      </c>
      <c r="G1271">
        <v>42</v>
      </c>
      <c r="H1271">
        <v>0</v>
      </c>
      <c r="I1271">
        <v>0</v>
      </c>
      <c r="J1271">
        <v>1</v>
      </c>
      <c r="K1271">
        <v>42</v>
      </c>
    </row>
    <row r="1272" spans="1:11" x14ac:dyDescent="0.25">
      <c r="A1272" t="s">
        <v>1557</v>
      </c>
      <c r="B1272" t="s">
        <v>77</v>
      </c>
      <c r="C1272" t="s">
        <v>86</v>
      </c>
      <c r="D1272" t="s">
        <v>252</v>
      </c>
      <c r="E1272" t="s">
        <v>266</v>
      </c>
      <c r="F1272">
        <v>4</v>
      </c>
      <c r="G1272">
        <v>108</v>
      </c>
      <c r="H1272">
        <v>0</v>
      </c>
      <c r="I1272">
        <v>0</v>
      </c>
      <c r="J1272">
        <v>4</v>
      </c>
      <c r="K1272">
        <v>108</v>
      </c>
    </row>
    <row r="1273" spans="1:11" x14ac:dyDescent="0.25">
      <c r="A1273" t="s">
        <v>1558</v>
      </c>
      <c r="B1273" t="s">
        <v>77</v>
      </c>
      <c r="C1273" t="s">
        <v>86</v>
      </c>
      <c r="D1273" t="s">
        <v>254</v>
      </c>
      <c r="E1273" t="s">
        <v>136</v>
      </c>
      <c r="F1273">
        <v>1</v>
      </c>
      <c r="G1273">
        <v>20</v>
      </c>
      <c r="H1273">
        <v>0</v>
      </c>
      <c r="I1273">
        <v>0</v>
      </c>
      <c r="J1273">
        <v>1</v>
      </c>
      <c r="K1273">
        <v>20</v>
      </c>
    </row>
    <row r="1274" spans="1:11" x14ac:dyDescent="0.25">
      <c r="A1274" t="s">
        <v>1559</v>
      </c>
      <c r="B1274" t="s">
        <v>77</v>
      </c>
      <c r="C1274" t="s">
        <v>86</v>
      </c>
      <c r="D1274" t="s">
        <v>257</v>
      </c>
      <c r="E1274" t="s">
        <v>137</v>
      </c>
      <c r="F1274">
        <v>3</v>
      </c>
      <c r="G1274">
        <v>62</v>
      </c>
      <c r="H1274">
        <v>0</v>
      </c>
      <c r="I1274">
        <v>0</v>
      </c>
      <c r="J1274">
        <v>3</v>
      </c>
      <c r="K1274">
        <v>62</v>
      </c>
    </row>
    <row r="1275" spans="1:11" x14ac:dyDescent="0.25">
      <c r="A1275" t="s">
        <v>1560</v>
      </c>
      <c r="B1275" t="s">
        <v>77</v>
      </c>
      <c r="C1275" t="s">
        <v>86</v>
      </c>
      <c r="D1275" t="s">
        <v>256</v>
      </c>
      <c r="E1275" t="s">
        <v>142</v>
      </c>
      <c r="F1275">
        <v>1</v>
      </c>
      <c r="G1275">
        <v>26</v>
      </c>
      <c r="H1275">
        <v>0</v>
      </c>
      <c r="I1275">
        <v>0</v>
      </c>
      <c r="J1275">
        <v>1</v>
      </c>
      <c r="K1275">
        <v>26</v>
      </c>
    </row>
    <row r="1276" spans="1:11" x14ac:dyDescent="0.25">
      <c r="A1276" t="s">
        <v>1561</v>
      </c>
      <c r="B1276" t="s">
        <v>77</v>
      </c>
      <c r="C1276" t="s">
        <v>86</v>
      </c>
      <c r="D1276" t="s">
        <v>252</v>
      </c>
      <c r="E1276" t="s">
        <v>148</v>
      </c>
      <c r="F1276">
        <v>2</v>
      </c>
      <c r="G1276">
        <v>72</v>
      </c>
      <c r="H1276">
        <v>0</v>
      </c>
      <c r="I1276">
        <v>0</v>
      </c>
      <c r="J1276">
        <v>2</v>
      </c>
      <c r="K1276">
        <v>72</v>
      </c>
    </row>
    <row r="1277" spans="1:11" x14ac:dyDescent="0.25">
      <c r="A1277" t="s">
        <v>1562</v>
      </c>
      <c r="B1277" t="s">
        <v>77</v>
      </c>
      <c r="C1277" t="s">
        <v>86</v>
      </c>
      <c r="D1277" t="s">
        <v>253</v>
      </c>
      <c r="E1277" t="s">
        <v>154</v>
      </c>
      <c r="F1277">
        <v>2</v>
      </c>
      <c r="G1277">
        <v>41</v>
      </c>
      <c r="H1277">
        <v>0</v>
      </c>
      <c r="I1277">
        <v>0</v>
      </c>
      <c r="J1277">
        <v>2</v>
      </c>
      <c r="K1277">
        <v>41</v>
      </c>
    </row>
    <row r="1278" spans="1:11" x14ac:dyDescent="0.25">
      <c r="A1278" t="s">
        <v>1563</v>
      </c>
      <c r="B1278" t="s">
        <v>77</v>
      </c>
      <c r="C1278" t="s">
        <v>86</v>
      </c>
      <c r="D1278" t="s">
        <v>256</v>
      </c>
      <c r="E1278" t="s">
        <v>155</v>
      </c>
      <c r="F1278">
        <v>3</v>
      </c>
      <c r="G1278">
        <v>44</v>
      </c>
      <c r="H1278">
        <v>0</v>
      </c>
      <c r="I1278">
        <v>0</v>
      </c>
      <c r="J1278">
        <v>3</v>
      </c>
      <c r="K1278">
        <v>44</v>
      </c>
    </row>
    <row r="1279" spans="1:11" x14ac:dyDescent="0.25">
      <c r="A1279" t="s">
        <v>1564</v>
      </c>
      <c r="B1279" t="s">
        <v>77</v>
      </c>
      <c r="C1279" t="s">
        <v>86</v>
      </c>
      <c r="D1279" t="s">
        <v>253</v>
      </c>
      <c r="E1279" t="s">
        <v>160</v>
      </c>
      <c r="F1279">
        <v>1</v>
      </c>
      <c r="G1279">
        <v>24</v>
      </c>
      <c r="H1279">
        <v>0</v>
      </c>
      <c r="I1279">
        <v>0</v>
      </c>
      <c r="J1279">
        <v>1</v>
      </c>
      <c r="K1279">
        <v>24</v>
      </c>
    </row>
    <row r="1280" spans="1:11" x14ac:dyDescent="0.25">
      <c r="A1280" t="s">
        <v>1565</v>
      </c>
      <c r="B1280" t="s">
        <v>77</v>
      </c>
      <c r="C1280" t="s">
        <v>86</v>
      </c>
      <c r="D1280" t="s">
        <v>251</v>
      </c>
      <c r="E1280" t="s">
        <v>166</v>
      </c>
      <c r="F1280">
        <v>1</v>
      </c>
      <c r="G1280">
        <v>42</v>
      </c>
      <c r="H1280">
        <v>0</v>
      </c>
      <c r="I1280">
        <v>0</v>
      </c>
      <c r="J1280">
        <v>1</v>
      </c>
      <c r="K1280">
        <v>42</v>
      </c>
    </row>
    <row r="1281" spans="1:11" x14ac:dyDescent="0.25">
      <c r="A1281" t="s">
        <v>1566</v>
      </c>
      <c r="B1281" t="s">
        <v>77</v>
      </c>
      <c r="C1281" t="s">
        <v>86</v>
      </c>
      <c r="D1281" t="s">
        <v>253</v>
      </c>
      <c r="E1281" t="s">
        <v>267</v>
      </c>
      <c r="F1281">
        <v>15</v>
      </c>
      <c r="G1281">
        <v>300</v>
      </c>
      <c r="H1281">
        <v>0</v>
      </c>
      <c r="I1281">
        <v>0</v>
      </c>
      <c r="J1281">
        <v>15</v>
      </c>
      <c r="K1281">
        <v>300</v>
      </c>
    </row>
    <row r="1282" spans="1:11" x14ac:dyDescent="0.25">
      <c r="A1282" t="s">
        <v>1567</v>
      </c>
      <c r="B1282" t="s">
        <v>77</v>
      </c>
      <c r="C1282" t="s">
        <v>86</v>
      </c>
      <c r="D1282" t="s">
        <v>256</v>
      </c>
      <c r="E1282" t="s">
        <v>173</v>
      </c>
      <c r="F1282">
        <v>1</v>
      </c>
      <c r="G1282">
        <v>24</v>
      </c>
      <c r="H1282">
        <v>0</v>
      </c>
      <c r="I1282">
        <v>0</v>
      </c>
      <c r="J1282">
        <v>1</v>
      </c>
      <c r="K1282">
        <v>24</v>
      </c>
    </row>
    <row r="1283" spans="1:11" x14ac:dyDescent="0.25">
      <c r="A1283" t="s">
        <v>1568</v>
      </c>
      <c r="B1283" t="s">
        <v>77</v>
      </c>
      <c r="C1283" t="s">
        <v>86</v>
      </c>
      <c r="D1283" t="s">
        <v>253</v>
      </c>
      <c r="E1283" t="s">
        <v>175</v>
      </c>
      <c r="F1283">
        <v>1</v>
      </c>
      <c r="G1283">
        <v>19</v>
      </c>
      <c r="H1283">
        <v>0</v>
      </c>
      <c r="I1283">
        <v>0</v>
      </c>
      <c r="J1283">
        <v>1</v>
      </c>
      <c r="K1283">
        <v>19</v>
      </c>
    </row>
    <row r="1284" spans="1:11" x14ac:dyDescent="0.25">
      <c r="A1284" t="s">
        <v>1569</v>
      </c>
      <c r="B1284" t="s">
        <v>77</v>
      </c>
      <c r="C1284" t="s">
        <v>86</v>
      </c>
      <c r="D1284" t="s">
        <v>252</v>
      </c>
      <c r="E1284" t="s">
        <v>176</v>
      </c>
      <c r="F1284">
        <v>1</v>
      </c>
      <c r="G1284">
        <v>16</v>
      </c>
      <c r="H1284">
        <v>0</v>
      </c>
      <c r="I1284">
        <v>0</v>
      </c>
      <c r="J1284">
        <v>1</v>
      </c>
      <c r="K1284">
        <v>16</v>
      </c>
    </row>
    <row r="1285" spans="1:11" x14ac:dyDescent="0.25">
      <c r="A1285" t="s">
        <v>1570</v>
      </c>
      <c r="B1285" t="s">
        <v>77</v>
      </c>
      <c r="C1285" t="s">
        <v>86</v>
      </c>
      <c r="D1285" t="s">
        <v>254</v>
      </c>
      <c r="E1285" t="s">
        <v>268</v>
      </c>
      <c r="F1285">
        <v>1</v>
      </c>
      <c r="G1285">
        <v>20</v>
      </c>
      <c r="H1285">
        <v>0</v>
      </c>
      <c r="I1285">
        <v>0</v>
      </c>
      <c r="J1285">
        <v>1</v>
      </c>
      <c r="K1285">
        <v>20</v>
      </c>
    </row>
    <row r="1286" spans="1:11" x14ac:dyDescent="0.25">
      <c r="A1286" t="s">
        <v>1571</v>
      </c>
      <c r="B1286" t="s">
        <v>77</v>
      </c>
      <c r="C1286" t="s">
        <v>86</v>
      </c>
      <c r="D1286" t="s">
        <v>255</v>
      </c>
      <c r="E1286" t="s">
        <v>269</v>
      </c>
      <c r="F1286">
        <v>3</v>
      </c>
      <c r="G1286">
        <v>142</v>
      </c>
      <c r="H1286">
        <v>0</v>
      </c>
      <c r="I1286">
        <v>0</v>
      </c>
      <c r="J1286">
        <v>3</v>
      </c>
      <c r="K1286">
        <v>142</v>
      </c>
    </row>
    <row r="1287" spans="1:11" x14ac:dyDescent="0.25">
      <c r="A1287" t="s">
        <v>1572</v>
      </c>
      <c r="B1287" t="s">
        <v>77</v>
      </c>
      <c r="C1287" t="s">
        <v>86</v>
      </c>
      <c r="D1287" t="s">
        <v>253</v>
      </c>
      <c r="E1287" t="s">
        <v>194</v>
      </c>
      <c r="F1287">
        <v>1</v>
      </c>
      <c r="G1287">
        <v>25</v>
      </c>
      <c r="H1287">
        <v>0</v>
      </c>
      <c r="I1287">
        <v>0</v>
      </c>
      <c r="J1287">
        <v>1</v>
      </c>
      <c r="K1287">
        <v>25</v>
      </c>
    </row>
    <row r="1288" spans="1:11" x14ac:dyDescent="0.25">
      <c r="A1288" t="s">
        <v>1573</v>
      </c>
      <c r="B1288" t="s">
        <v>77</v>
      </c>
      <c r="C1288" t="s">
        <v>86</v>
      </c>
      <c r="D1288" t="s">
        <v>255</v>
      </c>
      <c r="E1288" t="s">
        <v>198</v>
      </c>
      <c r="F1288">
        <v>2</v>
      </c>
      <c r="G1288">
        <v>38</v>
      </c>
      <c r="H1288">
        <v>0</v>
      </c>
      <c r="I1288">
        <v>0</v>
      </c>
      <c r="J1288">
        <v>2</v>
      </c>
      <c r="K1288">
        <v>38</v>
      </c>
    </row>
    <row r="1289" spans="1:11" x14ac:dyDescent="0.25">
      <c r="A1289" t="s">
        <v>1574</v>
      </c>
      <c r="B1289" t="s">
        <v>77</v>
      </c>
      <c r="C1289" t="s">
        <v>86</v>
      </c>
      <c r="D1289" t="s">
        <v>256</v>
      </c>
      <c r="E1289" t="s">
        <v>270</v>
      </c>
      <c r="F1289">
        <v>6</v>
      </c>
      <c r="G1289">
        <v>106</v>
      </c>
      <c r="H1289">
        <v>0</v>
      </c>
      <c r="I1289">
        <v>0</v>
      </c>
      <c r="J1289">
        <v>6</v>
      </c>
      <c r="K1289">
        <v>106</v>
      </c>
    </row>
    <row r="1290" spans="1:11" x14ac:dyDescent="0.25">
      <c r="A1290" t="s">
        <v>1575</v>
      </c>
      <c r="B1290" t="s">
        <v>77</v>
      </c>
      <c r="C1290" t="s">
        <v>86</v>
      </c>
      <c r="D1290" t="s">
        <v>257</v>
      </c>
      <c r="E1290" t="s">
        <v>271</v>
      </c>
      <c r="F1290">
        <v>6</v>
      </c>
      <c r="G1290">
        <v>129</v>
      </c>
      <c r="H1290">
        <v>0</v>
      </c>
      <c r="I1290">
        <v>0</v>
      </c>
      <c r="J1290">
        <v>6</v>
      </c>
      <c r="K1290">
        <v>129</v>
      </c>
    </row>
    <row r="1291" spans="1:11" x14ac:dyDescent="0.25">
      <c r="A1291" t="s">
        <v>1576</v>
      </c>
      <c r="B1291" t="s">
        <v>77</v>
      </c>
      <c r="C1291" t="s">
        <v>86</v>
      </c>
      <c r="D1291" t="s">
        <v>253</v>
      </c>
      <c r="E1291" t="s">
        <v>210</v>
      </c>
      <c r="F1291">
        <v>2</v>
      </c>
      <c r="G1291">
        <v>63</v>
      </c>
      <c r="H1291">
        <v>0</v>
      </c>
      <c r="I1291">
        <v>0</v>
      </c>
      <c r="J1291">
        <v>2</v>
      </c>
      <c r="K1291">
        <v>63</v>
      </c>
    </row>
    <row r="1292" spans="1:11" x14ac:dyDescent="0.25">
      <c r="A1292" t="s">
        <v>1577</v>
      </c>
      <c r="B1292" t="s">
        <v>77</v>
      </c>
      <c r="C1292" t="s">
        <v>86</v>
      </c>
      <c r="D1292" t="s">
        <v>255</v>
      </c>
      <c r="E1292" t="s">
        <v>226</v>
      </c>
      <c r="F1292">
        <v>1</v>
      </c>
      <c r="G1292">
        <v>104</v>
      </c>
      <c r="H1292">
        <v>0</v>
      </c>
      <c r="I1292">
        <v>0</v>
      </c>
      <c r="J1292">
        <v>1</v>
      </c>
      <c r="K1292">
        <v>104</v>
      </c>
    </row>
    <row r="1293" spans="1:11" x14ac:dyDescent="0.25">
      <c r="A1293" t="s">
        <v>1578</v>
      </c>
      <c r="B1293" t="s">
        <v>77</v>
      </c>
      <c r="C1293" t="s">
        <v>86</v>
      </c>
      <c r="D1293" t="s">
        <v>253</v>
      </c>
      <c r="E1293" t="s">
        <v>229</v>
      </c>
      <c r="F1293">
        <v>1</v>
      </c>
      <c r="G1293">
        <v>16</v>
      </c>
      <c r="H1293">
        <v>0</v>
      </c>
      <c r="I1293">
        <v>0</v>
      </c>
      <c r="J1293">
        <v>1</v>
      </c>
      <c r="K1293">
        <v>16</v>
      </c>
    </row>
    <row r="1294" spans="1:11" x14ac:dyDescent="0.25">
      <c r="A1294" t="s">
        <v>1579</v>
      </c>
      <c r="B1294" t="s">
        <v>77</v>
      </c>
      <c r="C1294" t="s">
        <v>86</v>
      </c>
      <c r="D1294" t="s">
        <v>258</v>
      </c>
      <c r="E1294" t="s">
        <v>272</v>
      </c>
      <c r="F1294">
        <v>1</v>
      </c>
      <c r="G1294">
        <v>20</v>
      </c>
      <c r="H1294">
        <v>0</v>
      </c>
      <c r="I1294">
        <v>0</v>
      </c>
      <c r="J1294">
        <v>1</v>
      </c>
      <c r="K1294">
        <v>20</v>
      </c>
    </row>
    <row r="1295" spans="1:11" x14ac:dyDescent="0.25">
      <c r="A1295" t="s">
        <v>1580</v>
      </c>
      <c r="B1295" t="s">
        <v>77</v>
      </c>
      <c r="C1295" t="s">
        <v>86</v>
      </c>
      <c r="D1295" t="s">
        <v>257</v>
      </c>
      <c r="E1295" t="s">
        <v>237</v>
      </c>
      <c r="F1295">
        <v>1</v>
      </c>
      <c r="G1295">
        <v>9</v>
      </c>
      <c r="H1295">
        <v>0</v>
      </c>
      <c r="I1295">
        <v>0</v>
      </c>
      <c r="J1295">
        <v>1</v>
      </c>
      <c r="K1295">
        <v>9</v>
      </c>
    </row>
    <row r="1296" spans="1:11" x14ac:dyDescent="0.25">
      <c r="A1296" t="s">
        <v>1581</v>
      </c>
      <c r="B1296" t="s">
        <v>77</v>
      </c>
      <c r="C1296" t="s">
        <v>86</v>
      </c>
      <c r="D1296" t="s">
        <v>258</v>
      </c>
      <c r="E1296" t="s">
        <v>242</v>
      </c>
      <c r="F1296">
        <v>1</v>
      </c>
      <c r="G1296">
        <v>20</v>
      </c>
      <c r="H1296">
        <v>0</v>
      </c>
      <c r="I1296">
        <v>0</v>
      </c>
      <c r="J1296">
        <v>1</v>
      </c>
      <c r="K1296">
        <v>20</v>
      </c>
    </row>
    <row r="1297" spans="1:11" x14ac:dyDescent="0.25">
      <c r="A1297" t="s">
        <v>1582</v>
      </c>
      <c r="B1297" t="s">
        <v>77</v>
      </c>
      <c r="C1297" t="s">
        <v>275</v>
      </c>
      <c r="D1297" t="s">
        <v>92</v>
      </c>
      <c r="E1297" t="s">
        <v>264</v>
      </c>
      <c r="F1297">
        <v>147</v>
      </c>
      <c r="G1297">
        <v>3361.85</v>
      </c>
      <c r="H1297">
        <v>0</v>
      </c>
      <c r="I1297">
        <v>0</v>
      </c>
      <c r="J1297">
        <v>147</v>
      </c>
      <c r="K1297">
        <v>3361.85</v>
      </c>
    </row>
    <row r="1298" spans="1:11" x14ac:dyDescent="0.25">
      <c r="A1298" t="s">
        <v>1583</v>
      </c>
      <c r="B1298" t="s">
        <v>77</v>
      </c>
      <c r="C1298" t="s">
        <v>275</v>
      </c>
      <c r="D1298" t="s">
        <v>253</v>
      </c>
      <c r="E1298" t="s">
        <v>94</v>
      </c>
      <c r="F1298">
        <v>5</v>
      </c>
      <c r="G1298">
        <v>107</v>
      </c>
      <c r="H1298">
        <v>0</v>
      </c>
      <c r="I1298">
        <v>0</v>
      </c>
      <c r="J1298">
        <v>5</v>
      </c>
      <c r="K1298">
        <v>107</v>
      </c>
    </row>
    <row r="1299" spans="1:11" x14ac:dyDescent="0.25">
      <c r="A1299" t="s">
        <v>1584</v>
      </c>
      <c r="B1299" t="s">
        <v>77</v>
      </c>
      <c r="C1299" t="s">
        <v>275</v>
      </c>
      <c r="D1299" t="s">
        <v>257</v>
      </c>
      <c r="E1299" t="s">
        <v>96</v>
      </c>
      <c r="F1299">
        <v>1</v>
      </c>
      <c r="G1299">
        <v>24</v>
      </c>
      <c r="H1299">
        <v>0</v>
      </c>
      <c r="I1299">
        <v>0</v>
      </c>
      <c r="J1299">
        <v>1</v>
      </c>
      <c r="K1299">
        <v>24</v>
      </c>
    </row>
    <row r="1300" spans="1:11" x14ac:dyDescent="0.25">
      <c r="A1300" t="s">
        <v>14983</v>
      </c>
      <c r="B1300" t="s">
        <v>77</v>
      </c>
      <c r="C1300" t="s">
        <v>275</v>
      </c>
      <c r="D1300" t="s">
        <v>258</v>
      </c>
      <c r="E1300" t="s">
        <v>99</v>
      </c>
      <c r="F1300">
        <v>1</v>
      </c>
      <c r="G1300">
        <v>28</v>
      </c>
      <c r="H1300">
        <v>0</v>
      </c>
      <c r="I1300">
        <v>0</v>
      </c>
      <c r="J1300">
        <v>1</v>
      </c>
      <c r="K1300">
        <v>28</v>
      </c>
    </row>
    <row r="1301" spans="1:11" x14ac:dyDescent="0.25">
      <c r="A1301" t="s">
        <v>1585</v>
      </c>
      <c r="B1301" t="s">
        <v>77</v>
      </c>
      <c r="C1301" t="s">
        <v>275</v>
      </c>
      <c r="D1301" t="s">
        <v>255</v>
      </c>
      <c r="E1301" t="s">
        <v>100</v>
      </c>
      <c r="F1301">
        <v>1</v>
      </c>
      <c r="G1301">
        <v>22</v>
      </c>
      <c r="H1301">
        <v>0</v>
      </c>
      <c r="I1301">
        <v>0</v>
      </c>
      <c r="J1301">
        <v>1</v>
      </c>
      <c r="K1301">
        <v>22</v>
      </c>
    </row>
    <row r="1302" spans="1:11" x14ac:dyDescent="0.25">
      <c r="A1302" t="s">
        <v>1586</v>
      </c>
      <c r="B1302" t="s">
        <v>77</v>
      </c>
      <c r="C1302" t="s">
        <v>275</v>
      </c>
      <c r="D1302" t="s">
        <v>255</v>
      </c>
      <c r="E1302" t="s">
        <v>102</v>
      </c>
      <c r="F1302">
        <v>1</v>
      </c>
      <c r="G1302">
        <v>16</v>
      </c>
      <c r="H1302">
        <v>0</v>
      </c>
      <c r="I1302">
        <v>0</v>
      </c>
      <c r="J1302">
        <v>1</v>
      </c>
      <c r="K1302">
        <v>16</v>
      </c>
    </row>
    <row r="1303" spans="1:11" x14ac:dyDescent="0.25">
      <c r="A1303" t="s">
        <v>14985</v>
      </c>
      <c r="B1303" t="s">
        <v>77</v>
      </c>
      <c r="C1303" t="s">
        <v>275</v>
      </c>
      <c r="D1303" t="s">
        <v>257</v>
      </c>
      <c r="E1303" t="s">
        <v>103</v>
      </c>
      <c r="F1303">
        <v>1</v>
      </c>
      <c r="G1303">
        <v>18</v>
      </c>
      <c r="H1303">
        <v>0</v>
      </c>
      <c r="I1303">
        <v>0</v>
      </c>
      <c r="J1303">
        <v>1</v>
      </c>
      <c r="K1303">
        <v>18</v>
      </c>
    </row>
    <row r="1304" spans="1:11" x14ac:dyDescent="0.25">
      <c r="A1304" t="s">
        <v>1587</v>
      </c>
      <c r="B1304" t="s">
        <v>77</v>
      </c>
      <c r="C1304" t="s">
        <v>275</v>
      </c>
      <c r="D1304" t="s">
        <v>259</v>
      </c>
      <c r="E1304" t="s">
        <v>105</v>
      </c>
      <c r="F1304">
        <v>5</v>
      </c>
      <c r="G1304">
        <v>161</v>
      </c>
      <c r="H1304">
        <v>0</v>
      </c>
      <c r="I1304">
        <v>0</v>
      </c>
      <c r="J1304">
        <v>5</v>
      </c>
      <c r="K1304">
        <v>161</v>
      </c>
    </row>
    <row r="1305" spans="1:11" x14ac:dyDescent="0.25">
      <c r="A1305" t="s">
        <v>1588</v>
      </c>
      <c r="B1305" t="s">
        <v>77</v>
      </c>
      <c r="C1305" t="s">
        <v>275</v>
      </c>
      <c r="D1305" t="s">
        <v>253</v>
      </c>
      <c r="E1305" t="s">
        <v>106</v>
      </c>
      <c r="F1305">
        <v>4</v>
      </c>
      <c r="G1305">
        <v>77.849999999999994</v>
      </c>
      <c r="H1305">
        <v>0</v>
      </c>
      <c r="I1305">
        <v>0</v>
      </c>
      <c r="J1305">
        <v>4</v>
      </c>
      <c r="K1305">
        <v>77.849999999999994</v>
      </c>
    </row>
    <row r="1306" spans="1:11" x14ac:dyDescent="0.25">
      <c r="A1306" t="s">
        <v>1589</v>
      </c>
      <c r="B1306" t="s">
        <v>77</v>
      </c>
      <c r="C1306" t="s">
        <v>275</v>
      </c>
      <c r="D1306" t="s">
        <v>256</v>
      </c>
      <c r="E1306" t="s">
        <v>107</v>
      </c>
      <c r="F1306">
        <v>2</v>
      </c>
      <c r="G1306">
        <v>45</v>
      </c>
      <c r="H1306">
        <v>0</v>
      </c>
      <c r="I1306">
        <v>0</v>
      </c>
      <c r="J1306">
        <v>2</v>
      </c>
      <c r="K1306">
        <v>45</v>
      </c>
    </row>
    <row r="1307" spans="1:11" x14ac:dyDescent="0.25">
      <c r="A1307" t="s">
        <v>1590</v>
      </c>
      <c r="B1307" t="s">
        <v>77</v>
      </c>
      <c r="C1307" t="s">
        <v>275</v>
      </c>
      <c r="D1307" t="s">
        <v>257</v>
      </c>
      <c r="E1307" t="s">
        <v>108</v>
      </c>
      <c r="F1307">
        <v>1</v>
      </c>
      <c r="G1307">
        <v>12</v>
      </c>
      <c r="H1307">
        <v>0</v>
      </c>
      <c r="I1307">
        <v>0</v>
      </c>
      <c r="J1307">
        <v>1</v>
      </c>
      <c r="K1307">
        <v>12</v>
      </c>
    </row>
    <row r="1308" spans="1:11" x14ac:dyDescent="0.25">
      <c r="A1308" t="s">
        <v>1591</v>
      </c>
      <c r="B1308" t="s">
        <v>77</v>
      </c>
      <c r="C1308" t="s">
        <v>275</v>
      </c>
      <c r="D1308" t="s">
        <v>259</v>
      </c>
      <c r="E1308" t="s">
        <v>112</v>
      </c>
      <c r="F1308">
        <v>2</v>
      </c>
      <c r="G1308">
        <v>32</v>
      </c>
      <c r="H1308">
        <v>0</v>
      </c>
      <c r="I1308">
        <v>0</v>
      </c>
      <c r="J1308">
        <v>2</v>
      </c>
      <c r="K1308">
        <v>32</v>
      </c>
    </row>
    <row r="1309" spans="1:11" x14ac:dyDescent="0.25">
      <c r="A1309" t="s">
        <v>1592</v>
      </c>
      <c r="B1309" t="s">
        <v>77</v>
      </c>
      <c r="C1309" t="s">
        <v>275</v>
      </c>
      <c r="D1309" t="s">
        <v>252</v>
      </c>
      <c r="E1309" t="s">
        <v>113</v>
      </c>
      <c r="F1309">
        <v>2</v>
      </c>
      <c r="G1309">
        <v>43</v>
      </c>
      <c r="H1309">
        <v>0</v>
      </c>
      <c r="I1309">
        <v>0</v>
      </c>
      <c r="J1309">
        <v>2</v>
      </c>
      <c r="K1309">
        <v>43</v>
      </c>
    </row>
    <row r="1310" spans="1:11" x14ac:dyDescent="0.25">
      <c r="A1310" t="s">
        <v>1593</v>
      </c>
      <c r="B1310" t="s">
        <v>77</v>
      </c>
      <c r="C1310" t="s">
        <v>275</v>
      </c>
      <c r="D1310" t="s">
        <v>253</v>
      </c>
      <c r="E1310" t="s">
        <v>114</v>
      </c>
      <c r="F1310">
        <v>2</v>
      </c>
      <c r="G1310">
        <v>28</v>
      </c>
      <c r="H1310">
        <v>0</v>
      </c>
      <c r="I1310">
        <v>0</v>
      </c>
      <c r="J1310">
        <v>2</v>
      </c>
      <c r="K1310">
        <v>28</v>
      </c>
    </row>
    <row r="1311" spans="1:11" x14ac:dyDescent="0.25">
      <c r="A1311" t="s">
        <v>1594</v>
      </c>
      <c r="B1311" t="s">
        <v>77</v>
      </c>
      <c r="C1311" t="s">
        <v>275</v>
      </c>
      <c r="D1311" t="s">
        <v>255</v>
      </c>
      <c r="E1311" t="s">
        <v>116</v>
      </c>
      <c r="F1311">
        <v>2</v>
      </c>
      <c r="G1311">
        <v>40</v>
      </c>
      <c r="H1311">
        <v>0</v>
      </c>
      <c r="I1311">
        <v>0</v>
      </c>
      <c r="J1311">
        <v>2</v>
      </c>
      <c r="K1311">
        <v>40</v>
      </c>
    </row>
    <row r="1312" spans="1:11" x14ac:dyDescent="0.25">
      <c r="A1312" t="s">
        <v>1595</v>
      </c>
      <c r="B1312" t="s">
        <v>77</v>
      </c>
      <c r="C1312" t="s">
        <v>275</v>
      </c>
      <c r="D1312" t="s">
        <v>257</v>
      </c>
      <c r="E1312" t="s">
        <v>119</v>
      </c>
      <c r="F1312">
        <v>1</v>
      </c>
      <c r="G1312">
        <v>32</v>
      </c>
      <c r="H1312">
        <v>0</v>
      </c>
      <c r="I1312">
        <v>0</v>
      </c>
      <c r="J1312">
        <v>1</v>
      </c>
      <c r="K1312">
        <v>32</v>
      </c>
    </row>
    <row r="1313" spans="1:11" x14ac:dyDescent="0.25">
      <c r="A1313" t="s">
        <v>1596</v>
      </c>
      <c r="B1313" t="s">
        <v>77</v>
      </c>
      <c r="C1313" t="s">
        <v>275</v>
      </c>
      <c r="D1313" t="s">
        <v>253</v>
      </c>
      <c r="E1313" t="s">
        <v>121</v>
      </c>
      <c r="F1313">
        <v>3</v>
      </c>
      <c r="G1313">
        <v>52</v>
      </c>
      <c r="H1313">
        <v>0</v>
      </c>
      <c r="I1313">
        <v>0</v>
      </c>
      <c r="J1313">
        <v>3</v>
      </c>
      <c r="K1313">
        <v>52</v>
      </c>
    </row>
    <row r="1314" spans="1:11" x14ac:dyDescent="0.25">
      <c r="A1314" t="s">
        <v>1597</v>
      </c>
      <c r="B1314" t="s">
        <v>77</v>
      </c>
      <c r="C1314" t="s">
        <v>275</v>
      </c>
      <c r="D1314" t="s">
        <v>255</v>
      </c>
      <c r="E1314" t="s">
        <v>122</v>
      </c>
      <c r="F1314">
        <v>2</v>
      </c>
      <c r="G1314">
        <v>60</v>
      </c>
      <c r="H1314">
        <v>0</v>
      </c>
      <c r="I1314">
        <v>0</v>
      </c>
      <c r="J1314">
        <v>2</v>
      </c>
      <c r="K1314">
        <v>60</v>
      </c>
    </row>
    <row r="1315" spans="1:11" x14ac:dyDescent="0.25">
      <c r="A1315" t="s">
        <v>1598</v>
      </c>
      <c r="B1315" t="s">
        <v>77</v>
      </c>
      <c r="C1315" t="s">
        <v>275</v>
      </c>
      <c r="D1315" t="s">
        <v>251</v>
      </c>
      <c r="E1315" t="s">
        <v>124</v>
      </c>
      <c r="F1315">
        <v>1</v>
      </c>
      <c r="G1315">
        <v>10</v>
      </c>
      <c r="H1315">
        <v>0</v>
      </c>
      <c r="I1315">
        <v>0</v>
      </c>
      <c r="J1315">
        <v>1</v>
      </c>
      <c r="K1315">
        <v>10</v>
      </c>
    </row>
    <row r="1316" spans="1:11" x14ac:dyDescent="0.25">
      <c r="A1316" t="s">
        <v>1599</v>
      </c>
      <c r="B1316" t="s">
        <v>77</v>
      </c>
      <c r="C1316" t="s">
        <v>275</v>
      </c>
      <c r="D1316" t="s">
        <v>257</v>
      </c>
      <c r="E1316" t="s">
        <v>126</v>
      </c>
      <c r="F1316">
        <v>2</v>
      </c>
      <c r="G1316">
        <v>62</v>
      </c>
      <c r="H1316">
        <v>0</v>
      </c>
      <c r="I1316">
        <v>0</v>
      </c>
      <c r="J1316">
        <v>2</v>
      </c>
      <c r="K1316">
        <v>62</v>
      </c>
    </row>
    <row r="1317" spans="1:11" x14ac:dyDescent="0.25">
      <c r="A1317" t="s">
        <v>1600</v>
      </c>
      <c r="B1317" t="s">
        <v>77</v>
      </c>
      <c r="C1317" t="s">
        <v>275</v>
      </c>
      <c r="D1317" t="s">
        <v>259</v>
      </c>
      <c r="E1317" t="s">
        <v>127</v>
      </c>
      <c r="F1317">
        <v>1</v>
      </c>
      <c r="G1317">
        <v>18</v>
      </c>
      <c r="H1317">
        <v>0</v>
      </c>
      <c r="I1317">
        <v>0</v>
      </c>
      <c r="J1317">
        <v>1</v>
      </c>
      <c r="K1317">
        <v>18</v>
      </c>
    </row>
    <row r="1318" spans="1:11" x14ac:dyDescent="0.25">
      <c r="A1318" t="s">
        <v>1601</v>
      </c>
      <c r="B1318" t="s">
        <v>77</v>
      </c>
      <c r="C1318" t="s">
        <v>275</v>
      </c>
      <c r="D1318" t="s">
        <v>257</v>
      </c>
      <c r="E1318" t="s">
        <v>128</v>
      </c>
      <c r="F1318">
        <v>2</v>
      </c>
      <c r="G1318">
        <v>24</v>
      </c>
      <c r="H1318">
        <v>0</v>
      </c>
      <c r="I1318">
        <v>0</v>
      </c>
      <c r="J1318">
        <v>2</v>
      </c>
      <c r="K1318">
        <v>24</v>
      </c>
    </row>
    <row r="1319" spans="1:11" x14ac:dyDescent="0.25">
      <c r="A1319" t="s">
        <v>1602</v>
      </c>
      <c r="B1319" t="s">
        <v>77</v>
      </c>
      <c r="C1319" t="s">
        <v>275</v>
      </c>
      <c r="D1319" t="s">
        <v>258</v>
      </c>
      <c r="E1319" t="s">
        <v>129</v>
      </c>
      <c r="F1319">
        <v>1</v>
      </c>
      <c r="G1319">
        <v>25</v>
      </c>
      <c r="H1319">
        <v>0</v>
      </c>
      <c r="I1319">
        <v>0</v>
      </c>
      <c r="J1319">
        <v>1</v>
      </c>
      <c r="K1319">
        <v>25</v>
      </c>
    </row>
    <row r="1320" spans="1:11" x14ac:dyDescent="0.25">
      <c r="A1320" t="s">
        <v>1603</v>
      </c>
      <c r="B1320" t="s">
        <v>77</v>
      </c>
      <c r="C1320" t="s">
        <v>275</v>
      </c>
      <c r="D1320" t="s">
        <v>251</v>
      </c>
      <c r="E1320" t="s">
        <v>265</v>
      </c>
      <c r="F1320">
        <v>8</v>
      </c>
      <c r="G1320">
        <v>194</v>
      </c>
      <c r="H1320">
        <v>0</v>
      </c>
      <c r="I1320">
        <v>0</v>
      </c>
      <c r="J1320">
        <v>8</v>
      </c>
      <c r="K1320">
        <v>194</v>
      </c>
    </row>
    <row r="1321" spans="1:11" x14ac:dyDescent="0.25">
      <c r="A1321" t="s">
        <v>1604</v>
      </c>
      <c r="B1321" t="s">
        <v>77</v>
      </c>
      <c r="C1321" t="s">
        <v>275</v>
      </c>
      <c r="D1321" t="s">
        <v>252</v>
      </c>
      <c r="E1321" t="s">
        <v>266</v>
      </c>
      <c r="F1321">
        <v>12</v>
      </c>
      <c r="G1321">
        <v>246</v>
      </c>
      <c r="H1321">
        <v>0</v>
      </c>
      <c r="I1321">
        <v>0</v>
      </c>
      <c r="J1321">
        <v>12</v>
      </c>
      <c r="K1321">
        <v>246</v>
      </c>
    </row>
    <row r="1322" spans="1:11" x14ac:dyDescent="0.25">
      <c r="A1322" t="s">
        <v>14990</v>
      </c>
      <c r="B1322" t="s">
        <v>77</v>
      </c>
      <c r="C1322" t="s">
        <v>275</v>
      </c>
      <c r="D1322" t="s">
        <v>259</v>
      </c>
      <c r="E1322" t="s">
        <v>132</v>
      </c>
      <c r="F1322">
        <v>1</v>
      </c>
      <c r="G1322">
        <v>50</v>
      </c>
      <c r="H1322">
        <v>0</v>
      </c>
      <c r="I1322">
        <v>0</v>
      </c>
      <c r="J1322">
        <v>1</v>
      </c>
      <c r="K1322">
        <v>50</v>
      </c>
    </row>
    <row r="1323" spans="1:11" x14ac:dyDescent="0.25">
      <c r="A1323" t="s">
        <v>1605</v>
      </c>
      <c r="B1323" t="s">
        <v>77</v>
      </c>
      <c r="C1323" t="s">
        <v>275</v>
      </c>
      <c r="D1323" t="s">
        <v>256</v>
      </c>
      <c r="E1323" t="s">
        <v>133</v>
      </c>
      <c r="F1323">
        <v>2</v>
      </c>
      <c r="G1323">
        <v>37</v>
      </c>
      <c r="H1323">
        <v>0</v>
      </c>
      <c r="I1323">
        <v>0</v>
      </c>
      <c r="J1323">
        <v>2</v>
      </c>
      <c r="K1323">
        <v>37</v>
      </c>
    </row>
    <row r="1324" spans="1:11" x14ac:dyDescent="0.25">
      <c r="A1324" t="s">
        <v>1606</v>
      </c>
      <c r="B1324" t="s">
        <v>77</v>
      </c>
      <c r="C1324" t="s">
        <v>275</v>
      </c>
      <c r="D1324" t="s">
        <v>252</v>
      </c>
      <c r="E1324" t="s">
        <v>135</v>
      </c>
      <c r="F1324">
        <v>4</v>
      </c>
      <c r="G1324">
        <v>78</v>
      </c>
      <c r="H1324">
        <v>0</v>
      </c>
      <c r="I1324">
        <v>0</v>
      </c>
      <c r="J1324">
        <v>4</v>
      </c>
      <c r="K1324">
        <v>78</v>
      </c>
    </row>
    <row r="1325" spans="1:11" x14ac:dyDescent="0.25">
      <c r="A1325" t="s">
        <v>1607</v>
      </c>
      <c r="B1325" t="s">
        <v>77</v>
      </c>
      <c r="C1325" t="s">
        <v>275</v>
      </c>
      <c r="D1325" t="s">
        <v>254</v>
      </c>
      <c r="E1325" t="s">
        <v>136</v>
      </c>
      <c r="F1325">
        <v>1</v>
      </c>
      <c r="G1325">
        <v>14</v>
      </c>
      <c r="H1325">
        <v>0</v>
      </c>
      <c r="I1325">
        <v>0</v>
      </c>
      <c r="J1325">
        <v>1</v>
      </c>
      <c r="K1325">
        <v>14</v>
      </c>
    </row>
    <row r="1326" spans="1:11" x14ac:dyDescent="0.25">
      <c r="A1326" t="s">
        <v>1608</v>
      </c>
      <c r="B1326" t="s">
        <v>77</v>
      </c>
      <c r="C1326" t="s">
        <v>275</v>
      </c>
      <c r="D1326" t="s">
        <v>253</v>
      </c>
      <c r="E1326" t="s">
        <v>138</v>
      </c>
      <c r="F1326">
        <v>1</v>
      </c>
      <c r="G1326">
        <v>18</v>
      </c>
      <c r="H1326">
        <v>0</v>
      </c>
      <c r="I1326">
        <v>0</v>
      </c>
      <c r="J1326">
        <v>1</v>
      </c>
      <c r="K1326">
        <v>18</v>
      </c>
    </row>
    <row r="1327" spans="1:11" x14ac:dyDescent="0.25">
      <c r="A1327" t="s">
        <v>1609</v>
      </c>
      <c r="B1327" t="s">
        <v>77</v>
      </c>
      <c r="C1327" t="s">
        <v>275</v>
      </c>
      <c r="D1327" t="s">
        <v>253</v>
      </c>
      <c r="E1327" t="s">
        <v>139</v>
      </c>
      <c r="F1327">
        <v>2</v>
      </c>
      <c r="G1327">
        <v>30</v>
      </c>
      <c r="H1327">
        <v>0</v>
      </c>
      <c r="I1327">
        <v>0</v>
      </c>
      <c r="J1327">
        <v>2</v>
      </c>
      <c r="K1327">
        <v>30</v>
      </c>
    </row>
    <row r="1328" spans="1:11" x14ac:dyDescent="0.25">
      <c r="A1328" t="s">
        <v>1610</v>
      </c>
      <c r="B1328" t="s">
        <v>77</v>
      </c>
      <c r="C1328" t="s">
        <v>275</v>
      </c>
      <c r="D1328" t="s">
        <v>256</v>
      </c>
      <c r="E1328" t="s">
        <v>142</v>
      </c>
      <c r="F1328">
        <v>4</v>
      </c>
      <c r="G1328">
        <v>78</v>
      </c>
      <c r="H1328">
        <v>0</v>
      </c>
      <c r="I1328">
        <v>0</v>
      </c>
      <c r="J1328">
        <v>4</v>
      </c>
      <c r="K1328">
        <v>78</v>
      </c>
    </row>
    <row r="1329" spans="1:11" x14ac:dyDescent="0.25">
      <c r="A1329" t="s">
        <v>1611</v>
      </c>
      <c r="B1329" t="s">
        <v>77</v>
      </c>
      <c r="C1329" t="s">
        <v>275</v>
      </c>
      <c r="D1329" t="s">
        <v>253</v>
      </c>
      <c r="E1329" t="s">
        <v>143</v>
      </c>
      <c r="F1329">
        <v>1</v>
      </c>
      <c r="G1329">
        <v>12</v>
      </c>
      <c r="H1329">
        <v>0</v>
      </c>
      <c r="I1329">
        <v>0</v>
      </c>
      <c r="J1329">
        <v>1</v>
      </c>
      <c r="K1329">
        <v>12</v>
      </c>
    </row>
    <row r="1330" spans="1:11" x14ac:dyDescent="0.25">
      <c r="A1330" t="s">
        <v>1612</v>
      </c>
      <c r="B1330" t="s">
        <v>77</v>
      </c>
      <c r="C1330" t="s">
        <v>275</v>
      </c>
      <c r="D1330" t="s">
        <v>253</v>
      </c>
      <c r="E1330" t="s">
        <v>144</v>
      </c>
      <c r="F1330">
        <v>1</v>
      </c>
      <c r="G1330">
        <v>26</v>
      </c>
      <c r="H1330">
        <v>0</v>
      </c>
      <c r="I1330">
        <v>0</v>
      </c>
      <c r="J1330">
        <v>1</v>
      </c>
      <c r="K1330">
        <v>26</v>
      </c>
    </row>
    <row r="1331" spans="1:11" x14ac:dyDescent="0.25">
      <c r="A1331" t="s">
        <v>1613</v>
      </c>
      <c r="B1331" t="s">
        <v>77</v>
      </c>
      <c r="C1331" t="s">
        <v>275</v>
      </c>
      <c r="D1331" t="s">
        <v>252</v>
      </c>
      <c r="E1331" t="s">
        <v>148</v>
      </c>
      <c r="F1331">
        <v>2</v>
      </c>
      <c r="G1331">
        <v>52</v>
      </c>
      <c r="H1331">
        <v>0</v>
      </c>
      <c r="I1331">
        <v>0</v>
      </c>
      <c r="J1331">
        <v>2</v>
      </c>
      <c r="K1331">
        <v>52</v>
      </c>
    </row>
    <row r="1332" spans="1:11" x14ac:dyDescent="0.25">
      <c r="A1332" t="s">
        <v>1614</v>
      </c>
      <c r="B1332" t="s">
        <v>77</v>
      </c>
      <c r="C1332" t="s">
        <v>275</v>
      </c>
      <c r="D1332" t="s">
        <v>253</v>
      </c>
      <c r="E1332" t="s">
        <v>149</v>
      </c>
      <c r="F1332">
        <v>1</v>
      </c>
      <c r="G1332">
        <v>18</v>
      </c>
      <c r="H1332">
        <v>0</v>
      </c>
      <c r="I1332">
        <v>0</v>
      </c>
      <c r="J1332">
        <v>1</v>
      </c>
      <c r="K1332">
        <v>18</v>
      </c>
    </row>
    <row r="1333" spans="1:11" x14ac:dyDescent="0.25">
      <c r="A1333" t="s">
        <v>1615</v>
      </c>
      <c r="B1333" t="s">
        <v>77</v>
      </c>
      <c r="C1333" t="s">
        <v>275</v>
      </c>
      <c r="D1333" t="s">
        <v>256</v>
      </c>
      <c r="E1333" t="s">
        <v>151</v>
      </c>
      <c r="F1333">
        <v>1</v>
      </c>
      <c r="G1333">
        <v>20</v>
      </c>
      <c r="H1333">
        <v>0</v>
      </c>
      <c r="I1333">
        <v>0</v>
      </c>
      <c r="J1333">
        <v>1</v>
      </c>
      <c r="K1333">
        <v>20</v>
      </c>
    </row>
    <row r="1334" spans="1:11" x14ac:dyDescent="0.25">
      <c r="A1334" t="s">
        <v>1616</v>
      </c>
      <c r="B1334" t="s">
        <v>77</v>
      </c>
      <c r="C1334" t="s">
        <v>275</v>
      </c>
      <c r="D1334" t="s">
        <v>253</v>
      </c>
      <c r="E1334" t="s">
        <v>153</v>
      </c>
      <c r="F1334">
        <v>1</v>
      </c>
      <c r="G1334">
        <v>20</v>
      </c>
      <c r="H1334">
        <v>0</v>
      </c>
      <c r="I1334">
        <v>0</v>
      </c>
      <c r="J1334">
        <v>1</v>
      </c>
      <c r="K1334">
        <v>20</v>
      </c>
    </row>
    <row r="1335" spans="1:11" x14ac:dyDescent="0.25">
      <c r="A1335" t="s">
        <v>1617</v>
      </c>
      <c r="B1335" t="s">
        <v>77</v>
      </c>
      <c r="C1335" t="s">
        <v>275</v>
      </c>
      <c r="D1335" t="s">
        <v>253</v>
      </c>
      <c r="E1335" t="s">
        <v>154</v>
      </c>
      <c r="F1335">
        <v>1</v>
      </c>
      <c r="G1335">
        <v>16</v>
      </c>
      <c r="H1335">
        <v>0</v>
      </c>
      <c r="I1335">
        <v>0</v>
      </c>
      <c r="J1335">
        <v>1</v>
      </c>
      <c r="K1335">
        <v>16</v>
      </c>
    </row>
    <row r="1336" spans="1:11" x14ac:dyDescent="0.25">
      <c r="A1336" t="s">
        <v>1618</v>
      </c>
      <c r="B1336" t="s">
        <v>77</v>
      </c>
      <c r="C1336" t="s">
        <v>275</v>
      </c>
      <c r="D1336" t="s">
        <v>256</v>
      </c>
      <c r="E1336" t="s">
        <v>155</v>
      </c>
      <c r="F1336">
        <v>6</v>
      </c>
      <c r="G1336">
        <v>113</v>
      </c>
      <c r="H1336">
        <v>0</v>
      </c>
      <c r="I1336">
        <v>0</v>
      </c>
      <c r="J1336">
        <v>6</v>
      </c>
      <c r="K1336">
        <v>113</v>
      </c>
    </row>
    <row r="1337" spans="1:11" x14ac:dyDescent="0.25">
      <c r="A1337" t="s">
        <v>1619</v>
      </c>
      <c r="B1337" t="s">
        <v>77</v>
      </c>
      <c r="C1337" t="s">
        <v>275</v>
      </c>
      <c r="D1337" t="s">
        <v>253</v>
      </c>
      <c r="E1337" t="s">
        <v>160</v>
      </c>
      <c r="F1337">
        <v>2</v>
      </c>
      <c r="G1337">
        <v>37</v>
      </c>
      <c r="H1337">
        <v>0</v>
      </c>
      <c r="I1337">
        <v>0</v>
      </c>
      <c r="J1337">
        <v>2</v>
      </c>
      <c r="K1337">
        <v>37</v>
      </c>
    </row>
    <row r="1338" spans="1:11" x14ac:dyDescent="0.25">
      <c r="A1338" t="s">
        <v>1620</v>
      </c>
      <c r="B1338" t="s">
        <v>77</v>
      </c>
      <c r="C1338" t="s">
        <v>275</v>
      </c>
      <c r="D1338" t="s">
        <v>255</v>
      </c>
      <c r="E1338" t="s">
        <v>161</v>
      </c>
      <c r="F1338">
        <v>1</v>
      </c>
      <c r="G1338">
        <v>40</v>
      </c>
      <c r="H1338">
        <v>0</v>
      </c>
      <c r="I1338">
        <v>0</v>
      </c>
      <c r="J1338">
        <v>1</v>
      </c>
      <c r="K1338">
        <v>40</v>
      </c>
    </row>
    <row r="1339" spans="1:11" x14ac:dyDescent="0.25">
      <c r="A1339" t="s">
        <v>1621</v>
      </c>
      <c r="B1339" t="s">
        <v>77</v>
      </c>
      <c r="C1339" t="s">
        <v>275</v>
      </c>
      <c r="D1339" t="s">
        <v>259</v>
      </c>
      <c r="E1339" t="s">
        <v>162</v>
      </c>
      <c r="F1339">
        <v>6</v>
      </c>
      <c r="G1339">
        <v>171</v>
      </c>
      <c r="H1339">
        <v>0</v>
      </c>
      <c r="I1339">
        <v>0</v>
      </c>
      <c r="J1339">
        <v>6</v>
      </c>
      <c r="K1339">
        <v>171</v>
      </c>
    </row>
    <row r="1340" spans="1:11" x14ac:dyDescent="0.25">
      <c r="A1340" t="s">
        <v>1622</v>
      </c>
      <c r="B1340" t="s">
        <v>77</v>
      </c>
      <c r="C1340" t="s">
        <v>275</v>
      </c>
      <c r="D1340" t="s">
        <v>251</v>
      </c>
      <c r="E1340" t="s">
        <v>164</v>
      </c>
      <c r="F1340">
        <v>2</v>
      </c>
      <c r="G1340">
        <v>53</v>
      </c>
      <c r="H1340">
        <v>0</v>
      </c>
      <c r="I1340">
        <v>0</v>
      </c>
      <c r="J1340">
        <v>2</v>
      </c>
      <c r="K1340">
        <v>53</v>
      </c>
    </row>
    <row r="1341" spans="1:11" x14ac:dyDescent="0.25">
      <c r="A1341" t="s">
        <v>1623</v>
      </c>
      <c r="B1341" t="s">
        <v>77</v>
      </c>
      <c r="C1341" t="s">
        <v>275</v>
      </c>
      <c r="D1341" t="s">
        <v>253</v>
      </c>
      <c r="E1341" t="s">
        <v>165</v>
      </c>
      <c r="F1341">
        <v>3</v>
      </c>
      <c r="G1341">
        <v>70</v>
      </c>
      <c r="H1341">
        <v>0</v>
      </c>
      <c r="I1341">
        <v>0</v>
      </c>
      <c r="J1341">
        <v>3</v>
      </c>
      <c r="K1341">
        <v>70</v>
      </c>
    </row>
    <row r="1342" spans="1:11" x14ac:dyDescent="0.25">
      <c r="A1342" t="s">
        <v>1624</v>
      </c>
      <c r="B1342" t="s">
        <v>77</v>
      </c>
      <c r="C1342" t="s">
        <v>275</v>
      </c>
      <c r="D1342" t="s">
        <v>251</v>
      </c>
      <c r="E1342" t="s">
        <v>166</v>
      </c>
      <c r="F1342">
        <v>2</v>
      </c>
      <c r="G1342">
        <v>54</v>
      </c>
      <c r="H1342">
        <v>0</v>
      </c>
      <c r="I1342">
        <v>0</v>
      </c>
      <c r="J1342">
        <v>2</v>
      </c>
      <c r="K1342">
        <v>54</v>
      </c>
    </row>
    <row r="1343" spans="1:11" x14ac:dyDescent="0.25">
      <c r="A1343" t="s">
        <v>1625</v>
      </c>
      <c r="B1343" t="s">
        <v>77</v>
      </c>
      <c r="C1343" t="s">
        <v>275</v>
      </c>
      <c r="D1343" t="s">
        <v>253</v>
      </c>
      <c r="E1343" t="s">
        <v>267</v>
      </c>
      <c r="F1343">
        <v>31</v>
      </c>
      <c r="G1343">
        <v>591.85</v>
      </c>
      <c r="H1343">
        <v>0</v>
      </c>
      <c r="I1343">
        <v>0</v>
      </c>
      <c r="J1343">
        <v>31</v>
      </c>
      <c r="K1343">
        <v>591.85</v>
      </c>
    </row>
    <row r="1344" spans="1:11" x14ac:dyDescent="0.25">
      <c r="A1344" t="s">
        <v>1626</v>
      </c>
      <c r="B1344" t="s">
        <v>77</v>
      </c>
      <c r="C1344" t="s">
        <v>275</v>
      </c>
      <c r="D1344" t="s">
        <v>255</v>
      </c>
      <c r="E1344" t="s">
        <v>169</v>
      </c>
      <c r="F1344">
        <v>1</v>
      </c>
      <c r="G1344">
        <v>12</v>
      </c>
      <c r="H1344">
        <v>0</v>
      </c>
      <c r="I1344">
        <v>0</v>
      </c>
      <c r="J1344">
        <v>1</v>
      </c>
      <c r="K1344">
        <v>12</v>
      </c>
    </row>
    <row r="1345" spans="1:11" x14ac:dyDescent="0.25">
      <c r="A1345" t="s">
        <v>1627</v>
      </c>
      <c r="B1345" t="s">
        <v>77</v>
      </c>
      <c r="C1345" t="s">
        <v>275</v>
      </c>
      <c r="D1345" t="s">
        <v>256</v>
      </c>
      <c r="E1345" t="s">
        <v>170</v>
      </c>
      <c r="F1345">
        <v>1</v>
      </c>
      <c r="G1345">
        <v>15</v>
      </c>
      <c r="H1345">
        <v>0</v>
      </c>
      <c r="I1345">
        <v>0</v>
      </c>
      <c r="J1345">
        <v>1</v>
      </c>
      <c r="K1345">
        <v>15</v>
      </c>
    </row>
    <row r="1346" spans="1:11" x14ac:dyDescent="0.25">
      <c r="A1346" t="s">
        <v>1628</v>
      </c>
      <c r="B1346" t="s">
        <v>77</v>
      </c>
      <c r="C1346" t="s">
        <v>275</v>
      </c>
      <c r="D1346" t="s">
        <v>254</v>
      </c>
      <c r="E1346" t="s">
        <v>172</v>
      </c>
      <c r="F1346">
        <v>1</v>
      </c>
      <c r="G1346">
        <v>24</v>
      </c>
      <c r="H1346">
        <v>0</v>
      </c>
      <c r="I1346">
        <v>0</v>
      </c>
      <c r="J1346">
        <v>1</v>
      </c>
      <c r="K1346">
        <v>24</v>
      </c>
    </row>
    <row r="1347" spans="1:11" x14ac:dyDescent="0.25">
      <c r="A1347" t="s">
        <v>1629</v>
      </c>
      <c r="B1347" t="s">
        <v>77</v>
      </c>
      <c r="C1347" t="s">
        <v>275</v>
      </c>
      <c r="D1347" t="s">
        <v>253</v>
      </c>
      <c r="E1347" t="s">
        <v>175</v>
      </c>
      <c r="F1347">
        <v>1</v>
      </c>
      <c r="G1347">
        <v>22</v>
      </c>
      <c r="H1347">
        <v>0</v>
      </c>
      <c r="I1347">
        <v>0</v>
      </c>
      <c r="J1347">
        <v>1</v>
      </c>
      <c r="K1347">
        <v>22</v>
      </c>
    </row>
    <row r="1348" spans="1:11" x14ac:dyDescent="0.25">
      <c r="A1348" t="s">
        <v>1630</v>
      </c>
      <c r="B1348" t="s">
        <v>77</v>
      </c>
      <c r="C1348" t="s">
        <v>275</v>
      </c>
      <c r="D1348" t="s">
        <v>252</v>
      </c>
      <c r="E1348" t="s">
        <v>176</v>
      </c>
      <c r="F1348">
        <v>3</v>
      </c>
      <c r="G1348">
        <v>43</v>
      </c>
      <c r="H1348">
        <v>0</v>
      </c>
      <c r="I1348">
        <v>0</v>
      </c>
      <c r="J1348">
        <v>3</v>
      </c>
      <c r="K1348">
        <v>43</v>
      </c>
    </row>
    <row r="1349" spans="1:11" x14ac:dyDescent="0.25">
      <c r="A1349" t="s">
        <v>1631</v>
      </c>
      <c r="B1349" t="s">
        <v>77</v>
      </c>
      <c r="C1349" t="s">
        <v>275</v>
      </c>
      <c r="D1349" t="s">
        <v>254</v>
      </c>
      <c r="E1349" t="s">
        <v>268</v>
      </c>
      <c r="F1349">
        <v>4</v>
      </c>
      <c r="G1349">
        <v>87</v>
      </c>
      <c r="H1349">
        <v>0</v>
      </c>
      <c r="I1349">
        <v>0</v>
      </c>
      <c r="J1349">
        <v>4</v>
      </c>
      <c r="K1349">
        <v>87</v>
      </c>
    </row>
    <row r="1350" spans="1:11" x14ac:dyDescent="0.25">
      <c r="A1350" t="s">
        <v>1632</v>
      </c>
      <c r="B1350" t="s">
        <v>77</v>
      </c>
      <c r="C1350" t="s">
        <v>275</v>
      </c>
      <c r="D1350" t="s">
        <v>259</v>
      </c>
      <c r="E1350" t="s">
        <v>178</v>
      </c>
      <c r="F1350">
        <v>1</v>
      </c>
      <c r="G1350">
        <v>22</v>
      </c>
      <c r="H1350">
        <v>0</v>
      </c>
      <c r="I1350">
        <v>0</v>
      </c>
      <c r="J1350">
        <v>1</v>
      </c>
      <c r="K1350">
        <v>22</v>
      </c>
    </row>
    <row r="1351" spans="1:11" x14ac:dyDescent="0.25">
      <c r="A1351" t="s">
        <v>1633</v>
      </c>
      <c r="B1351" t="s">
        <v>77</v>
      </c>
      <c r="C1351" t="s">
        <v>275</v>
      </c>
      <c r="D1351" t="s">
        <v>257</v>
      </c>
      <c r="E1351" t="s">
        <v>179</v>
      </c>
      <c r="F1351">
        <v>1</v>
      </c>
      <c r="G1351">
        <v>30</v>
      </c>
      <c r="H1351">
        <v>0</v>
      </c>
      <c r="I1351">
        <v>0</v>
      </c>
      <c r="J1351">
        <v>1</v>
      </c>
      <c r="K1351">
        <v>30</v>
      </c>
    </row>
    <row r="1352" spans="1:11" x14ac:dyDescent="0.25">
      <c r="A1352" t="s">
        <v>1634</v>
      </c>
      <c r="B1352" t="s">
        <v>77</v>
      </c>
      <c r="C1352" t="s">
        <v>275</v>
      </c>
      <c r="D1352" t="s">
        <v>255</v>
      </c>
      <c r="E1352" t="s">
        <v>269</v>
      </c>
      <c r="F1352">
        <v>12</v>
      </c>
      <c r="G1352">
        <v>285</v>
      </c>
      <c r="H1352">
        <v>0</v>
      </c>
      <c r="I1352">
        <v>0</v>
      </c>
      <c r="J1352">
        <v>12</v>
      </c>
      <c r="K1352">
        <v>285</v>
      </c>
    </row>
    <row r="1353" spans="1:11" x14ac:dyDescent="0.25">
      <c r="A1353" t="s">
        <v>1635</v>
      </c>
      <c r="B1353" t="s">
        <v>77</v>
      </c>
      <c r="C1353" t="s">
        <v>275</v>
      </c>
      <c r="D1353" t="s">
        <v>259</v>
      </c>
      <c r="E1353" t="s">
        <v>181</v>
      </c>
      <c r="F1353">
        <v>4</v>
      </c>
      <c r="G1353">
        <v>109</v>
      </c>
      <c r="H1353">
        <v>0</v>
      </c>
      <c r="I1353">
        <v>0</v>
      </c>
      <c r="J1353">
        <v>4</v>
      </c>
      <c r="K1353">
        <v>109</v>
      </c>
    </row>
    <row r="1354" spans="1:11" x14ac:dyDescent="0.25">
      <c r="A1354" t="s">
        <v>1636</v>
      </c>
      <c r="B1354" t="s">
        <v>77</v>
      </c>
      <c r="C1354" t="s">
        <v>275</v>
      </c>
      <c r="D1354" t="s">
        <v>251</v>
      </c>
      <c r="E1354" t="s">
        <v>182</v>
      </c>
      <c r="F1354">
        <v>2</v>
      </c>
      <c r="G1354">
        <v>37</v>
      </c>
      <c r="H1354">
        <v>0</v>
      </c>
      <c r="I1354">
        <v>0</v>
      </c>
      <c r="J1354">
        <v>2</v>
      </c>
      <c r="K1354">
        <v>37</v>
      </c>
    </row>
    <row r="1355" spans="1:11" x14ac:dyDescent="0.25">
      <c r="A1355" t="s">
        <v>1637</v>
      </c>
      <c r="B1355" t="s">
        <v>77</v>
      </c>
      <c r="C1355" t="s">
        <v>275</v>
      </c>
      <c r="D1355" t="s">
        <v>254</v>
      </c>
      <c r="E1355" t="s">
        <v>183</v>
      </c>
      <c r="F1355">
        <v>2</v>
      </c>
      <c r="G1355">
        <v>49</v>
      </c>
      <c r="H1355">
        <v>0</v>
      </c>
      <c r="I1355">
        <v>0</v>
      </c>
      <c r="J1355">
        <v>2</v>
      </c>
      <c r="K1355">
        <v>49</v>
      </c>
    </row>
    <row r="1356" spans="1:11" x14ac:dyDescent="0.25">
      <c r="A1356" t="s">
        <v>1638</v>
      </c>
      <c r="B1356" t="s">
        <v>77</v>
      </c>
      <c r="C1356" t="s">
        <v>275</v>
      </c>
      <c r="D1356" t="s">
        <v>251</v>
      </c>
      <c r="E1356" t="s">
        <v>185</v>
      </c>
      <c r="F1356">
        <v>1</v>
      </c>
      <c r="G1356">
        <v>40</v>
      </c>
      <c r="H1356">
        <v>0</v>
      </c>
      <c r="I1356">
        <v>0</v>
      </c>
      <c r="J1356">
        <v>1</v>
      </c>
      <c r="K1356">
        <v>40</v>
      </c>
    </row>
    <row r="1357" spans="1:11" x14ac:dyDescent="0.25">
      <c r="A1357" t="s">
        <v>1639</v>
      </c>
      <c r="B1357" t="s">
        <v>77</v>
      </c>
      <c r="C1357" t="s">
        <v>275</v>
      </c>
      <c r="D1357" t="s">
        <v>256</v>
      </c>
      <c r="E1357" t="s">
        <v>187</v>
      </c>
      <c r="F1357">
        <v>1</v>
      </c>
      <c r="G1357">
        <v>22</v>
      </c>
      <c r="H1357">
        <v>0</v>
      </c>
      <c r="I1357">
        <v>0</v>
      </c>
      <c r="J1357">
        <v>1</v>
      </c>
      <c r="K1357">
        <v>22</v>
      </c>
    </row>
    <row r="1358" spans="1:11" x14ac:dyDescent="0.25">
      <c r="A1358" t="s">
        <v>1640</v>
      </c>
      <c r="B1358" t="s">
        <v>77</v>
      </c>
      <c r="C1358" t="s">
        <v>275</v>
      </c>
      <c r="D1358" t="s">
        <v>253</v>
      </c>
      <c r="E1358" t="s">
        <v>192</v>
      </c>
      <c r="F1358">
        <v>2</v>
      </c>
      <c r="G1358">
        <v>40</v>
      </c>
      <c r="H1358">
        <v>0</v>
      </c>
      <c r="I1358">
        <v>0</v>
      </c>
      <c r="J1358">
        <v>2</v>
      </c>
      <c r="K1358">
        <v>40</v>
      </c>
    </row>
    <row r="1359" spans="1:11" x14ac:dyDescent="0.25">
      <c r="A1359" t="s">
        <v>1641</v>
      </c>
      <c r="B1359" t="s">
        <v>77</v>
      </c>
      <c r="C1359" t="s">
        <v>275</v>
      </c>
      <c r="D1359" t="s">
        <v>255</v>
      </c>
      <c r="E1359" t="s">
        <v>200</v>
      </c>
      <c r="F1359">
        <v>1</v>
      </c>
      <c r="G1359">
        <v>38</v>
      </c>
      <c r="H1359">
        <v>0</v>
      </c>
      <c r="I1359">
        <v>0</v>
      </c>
      <c r="J1359">
        <v>1</v>
      </c>
      <c r="K1359">
        <v>38</v>
      </c>
    </row>
    <row r="1360" spans="1:11" x14ac:dyDescent="0.25">
      <c r="A1360" t="s">
        <v>1642</v>
      </c>
      <c r="B1360" t="s">
        <v>77</v>
      </c>
      <c r="C1360" t="s">
        <v>275</v>
      </c>
      <c r="D1360" t="s">
        <v>258</v>
      </c>
      <c r="E1360" t="s">
        <v>202</v>
      </c>
      <c r="F1360">
        <v>4</v>
      </c>
      <c r="G1360">
        <v>93</v>
      </c>
      <c r="H1360">
        <v>0</v>
      </c>
      <c r="I1360">
        <v>0</v>
      </c>
      <c r="J1360">
        <v>4</v>
      </c>
      <c r="K1360">
        <v>93</v>
      </c>
    </row>
    <row r="1361" spans="1:11" x14ac:dyDescent="0.25">
      <c r="A1361" t="s">
        <v>1643</v>
      </c>
      <c r="B1361" t="s">
        <v>77</v>
      </c>
      <c r="C1361" t="s">
        <v>275</v>
      </c>
      <c r="D1361" t="s">
        <v>257</v>
      </c>
      <c r="E1361" t="s">
        <v>205</v>
      </c>
      <c r="F1361">
        <v>3</v>
      </c>
      <c r="G1361">
        <v>80</v>
      </c>
      <c r="H1361">
        <v>0</v>
      </c>
      <c r="I1361">
        <v>0</v>
      </c>
      <c r="J1361">
        <v>3</v>
      </c>
      <c r="K1361">
        <v>80</v>
      </c>
    </row>
    <row r="1362" spans="1:11" x14ac:dyDescent="0.25">
      <c r="A1362" t="s">
        <v>1644</v>
      </c>
      <c r="B1362" t="s">
        <v>77</v>
      </c>
      <c r="C1362" t="s">
        <v>275</v>
      </c>
      <c r="D1362" t="s">
        <v>256</v>
      </c>
      <c r="E1362" t="s">
        <v>270</v>
      </c>
      <c r="F1362">
        <v>30</v>
      </c>
      <c r="G1362">
        <v>638</v>
      </c>
      <c r="H1362">
        <v>0</v>
      </c>
      <c r="I1362">
        <v>0</v>
      </c>
      <c r="J1362">
        <v>30</v>
      </c>
      <c r="K1362">
        <v>638</v>
      </c>
    </row>
    <row r="1363" spans="1:11" x14ac:dyDescent="0.25">
      <c r="A1363" t="s">
        <v>1645</v>
      </c>
      <c r="B1363" t="s">
        <v>77</v>
      </c>
      <c r="C1363" t="s">
        <v>275</v>
      </c>
      <c r="D1363" t="s">
        <v>257</v>
      </c>
      <c r="E1363" t="s">
        <v>206</v>
      </c>
      <c r="F1363">
        <v>1</v>
      </c>
      <c r="G1363">
        <v>19</v>
      </c>
      <c r="H1363">
        <v>0</v>
      </c>
      <c r="I1363">
        <v>0</v>
      </c>
      <c r="J1363">
        <v>1</v>
      </c>
      <c r="K1363">
        <v>19</v>
      </c>
    </row>
    <row r="1364" spans="1:11" x14ac:dyDescent="0.25">
      <c r="A1364" t="s">
        <v>1646</v>
      </c>
      <c r="B1364" t="s">
        <v>77</v>
      </c>
      <c r="C1364" t="s">
        <v>275</v>
      </c>
      <c r="D1364" t="s">
        <v>257</v>
      </c>
      <c r="E1364" t="s">
        <v>271</v>
      </c>
      <c r="F1364">
        <v>16</v>
      </c>
      <c r="G1364">
        <v>439</v>
      </c>
      <c r="H1364">
        <v>0</v>
      </c>
      <c r="I1364">
        <v>0</v>
      </c>
      <c r="J1364">
        <v>16</v>
      </c>
      <c r="K1364">
        <v>439</v>
      </c>
    </row>
    <row r="1365" spans="1:11" x14ac:dyDescent="0.25">
      <c r="A1365" t="s">
        <v>1647</v>
      </c>
      <c r="B1365" t="s">
        <v>77</v>
      </c>
      <c r="C1365" t="s">
        <v>275</v>
      </c>
      <c r="D1365" t="s">
        <v>256</v>
      </c>
      <c r="E1365" t="s">
        <v>208</v>
      </c>
      <c r="F1365">
        <v>2</v>
      </c>
      <c r="G1365">
        <v>39</v>
      </c>
      <c r="H1365">
        <v>0</v>
      </c>
      <c r="I1365">
        <v>0</v>
      </c>
      <c r="J1365">
        <v>2</v>
      </c>
      <c r="K1365">
        <v>39</v>
      </c>
    </row>
    <row r="1366" spans="1:11" x14ac:dyDescent="0.25">
      <c r="A1366" t="s">
        <v>1648</v>
      </c>
      <c r="B1366" t="s">
        <v>77</v>
      </c>
      <c r="C1366" t="s">
        <v>275</v>
      </c>
      <c r="D1366" t="s">
        <v>253</v>
      </c>
      <c r="E1366" t="s">
        <v>210</v>
      </c>
      <c r="F1366">
        <v>1</v>
      </c>
      <c r="G1366">
        <v>18</v>
      </c>
      <c r="H1366">
        <v>0</v>
      </c>
      <c r="I1366">
        <v>0</v>
      </c>
      <c r="J1366">
        <v>1</v>
      </c>
      <c r="K1366">
        <v>18</v>
      </c>
    </row>
    <row r="1367" spans="1:11" x14ac:dyDescent="0.25">
      <c r="A1367" t="s">
        <v>1649</v>
      </c>
      <c r="B1367" t="s">
        <v>77</v>
      </c>
      <c r="C1367" t="s">
        <v>275</v>
      </c>
      <c r="D1367" t="s">
        <v>258</v>
      </c>
      <c r="E1367" t="s">
        <v>212</v>
      </c>
      <c r="F1367">
        <v>2</v>
      </c>
      <c r="G1367">
        <v>42</v>
      </c>
      <c r="H1367">
        <v>0</v>
      </c>
      <c r="I1367">
        <v>0</v>
      </c>
      <c r="J1367">
        <v>2</v>
      </c>
      <c r="K1367">
        <v>42</v>
      </c>
    </row>
    <row r="1368" spans="1:11" x14ac:dyDescent="0.25">
      <c r="A1368" t="s">
        <v>1650</v>
      </c>
      <c r="B1368" t="s">
        <v>77</v>
      </c>
      <c r="C1368" t="s">
        <v>275</v>
      </c>
      <c r="D1368" t="s">
        <v>255</v>
      </c>
      <c r="E1368" t="s">
        <v>213</v>
      </c>
      <c r="F1368">
        <v>1</v>
      </c>
      <c r="G1368">
        <v>15</v>
      </c>
      <c r="H1368">
        <v>0</v>
      </c>
      <c r="I1368">
        <v>0</v>
      </c>
      <c r="J1368">
        <v>1</v>
      </c>
      <c r="K1368">
        <v>15</v>
      </c>
    </row>
    <row r="1369" spans="1:11" x14ac:dyDescent="0.25">
      <c r="A1369" t="s">
        <v>1651</v>
      </c>
      <c r="B1369" t="s">
        <v>77</v>
      </c>
      <c r="C1369" t="s">
        <v>275</v>
      </c>
      <c r="D1369" t="s">
        <v>258</v>
      </c>
      <c r="E1369" t="s">
        <v>215</v>
      </c>
      <c r="F1369">
        <v>1</v>
      </c>
      <c r="G1369">
        <v>20</v>
      </c>
      <c r="H1369">
        <v>0</v>
      </c>
      <c r="I1369">
        <v>0</v>
      </c>
      <c r="J1369">
        <v>1</v>
      </c>
      <c r="K1369">
        <v>20</v>
      </c>
    </row>
    <row r="1370" spans="1:11" x14ac:dyDescent="0.25">
      <c r="A1370" t="s">
        <v>1652</v>
      </c>
      <c r="B1370" t="s">
        <v>77</v>
      </c>
      <c r="C1370" t="s">
        <v>275</v>
      </c>
      <c r="D1370" t="s">
        <v>252</v>
      </c>
      <c r="E1370" t="s">
        <v>216</v>
      </c>
      <c r="F1370">
        <v>1</v>
      </c>
      <c r="G1370">
        <v>30</v>
      </c>
      <c r="H1370">
        <v>0</v>
      </c>
      <c r="I1370">
        <v>0</v>
      </c>
      <c r="J1370">
        <v>1</v>
      </c>
      <c r="K1370">
        <v>30</v>
      </c>
    </row>
    <row r="1371" spans="1:11" x14ac:dyDescent="0.25">
      <c r="A1371" t="s">
        <v>1653</v>
      </c>
      <c r="B1371" t="s">
        <v>77</v>
      </c>
      <c r="C1371" t="s">
        <v>275</v>
      </c>
      <c r="D1371" t="s">
        <v>256</v>
      </c>
      <c r="E1371" t="s">
        <v>218</v>
      </c>
      <c r="F1371">
        <v>7</v>
      </c>
      <c r="G1371">
        <v>159</v>
      </c>
      <c r="H1371">
        <v>0</v>
      </c>
      <c r="I1371">
        <v>0</v>
      </c>
      <c r="J1371">
        <v>7</v>
      </c>
      <c r="K1371">
        <v>159</v>
      </c>
    </row>
    <row r="1372" spans="1:11" x14ac:dyDescent="0.25">
      <c r="A1372" t="s">
        <v>1654</v>
      </c>
      <c r="B1372" t="s">
        <v>77</v>
      </c>
      <c r="C1372" t="s">
        <v>275</v>
      </c>
      <c r="D1372" t="s">
        <v>257</v>
      </c>
      <c r="E1372" t="s">
        <v>220</v>
      </c>
      <c r="F1372">
        <v>2</v>
      </c>
      <c r="G1372">
        <v>90</v>
      </c>
      <c r="H1372">
        <v>0</v>
      </c>
      <c r="I1372">
        <v>0</v>
      </c>
      <c r="J1372">
        <v>2</v>
      </c>
      <c r="K1372">
        <v>90</v>
      </c>
    </row>
    <row r="1373" spans="1:11" x14ac:dyDescent="0.25">
      <c r="A1373" t="s">
        <v>1655</v>
      </c>
      <c r="B1373" t="s">
        <v>77</v>
      </c>
      <c r="C1373" t="s">
        <v>275</v>
      </c>
      <c r="D1373" t="s">
        <v>255</v>
      </c>
      <c r="E1373" t="s">
        <v>226</v>
      </c>
      <c r="F1373">
        <v>2</v>
      </c>
      <c r="G1373">
        <v>42</v>
      </c>
      <c r="H1373">
        <v>0</v>
      </c>
      <c r="I1373">
        <v>0</v>
      </c>
      <c r="J1373">
        <v>2</v>
      </c>
      <c r="K1373">
        <v>42</v>
      </c>
    </row>
    <row r="1374" spans="1:11" x14ac:dyDescent="0.25">
      <c r="A1374" t="s">
        <v>1656</v>
      </c>
      <c r="B1374" t="s">
        <v>77</v>
      </c>
      <c r="C1374" t="s">
        <v>275</v>
      </c>
      <c r="D1374" t="s">
        <v>259</v>
      </c>
      <c r="E1374" t="s">
        <v>227</v>
      </c>
      <c r="F1374">
        <v>1</v>
      </c>
      <c r="G1374">
        <v>20</v>
      </c>
      <c r="H1374">
        <v>0</v>
      </c>
      <c r="I1374">
        <v>0</v>
      </c>
      <c r="J1374">
        <v>1</v>
      </c>
      <c r="K1374">
        <v>20</v>
      </c>
    </row>
    <row r="1375" spans="1:11" x14ac:dyDescent="0.25">
      <c r="A1375" t="s">
        <v>1657</v>
      </c>
      <c r="B1375" t="s">
        <v>77</v>
      </c>
      <c r="C1375" t="s">
        <v>275</v>
      </c>
      <c r="D1375" t="s">
        <v>258</v>
      </c>
      <c r="E1375" t="s">
        <v>232</v>
      </c>
      <c r="F1375">
        <v>1</v>
      </c>
      <c r="G1375">
        <v>16</v>
      </c>
      <c r="H1375">
        <v>0</v>
      </c>
      <c r="I1375">
        <v>0</v>
      </c>
      <c r="J1375">
        <v>1</v>
      </c>
      <c r="K1375">
        <v>16</v>
      </c>
    </row>
    <row r="1376" spans="1:11" x14ac:dyDescent="0.25">
      <c r="A1376" t="s">
        <v>1658</v>
      </c>
      <c r="B1376" t="s">
        <v>77</v>
      </c>
      <c r="C1376" t="s">
        <v>275</v>
      </c>
      <c r="D1376" t="s">
        <v>258</v>
      </c>
      <c r="E1376" t="s">
        <v>272</v>
      </c>
      <c r="F1376">
        <v>13</v>
      </c>
      <c r="G1376">
        <v>298</v>
      </c>
      <c r="H1376">
        <v>0</v>
      </c>
      <c r="I1376">
        <v>0</v>
      </c>
      <c r="J1376">
        <v>13</v>
      </c>
      <c r="K1376">
        <v>298</v>
      </c>
    </row>
    <row r="1377" spans="1:11" x14ac:dyDescent="0.25">
      <c r="A1377" t="s">
        <v>1659</v>
      </c>
      <c r="B1377" t="s">
        <v>77</v>
      </c>
      <c r="C1377" t="s">
        <v>275</v>
      </c>
      <c r="D1377" t="s">
        <v>256</v>
      </c>
      <c r="E1377" t="s">
        <v>234</v>
      </c>
      <c r="F1377">
        <v>3</v>
      </c>
      <c r="G1377">
        <v>81</v>
      </c>
      <c r="H1377">
        <v>0</v>
      </c>
      <c r="I1377">
        <v>0</v>
      </c>
      <c r="J1377">
        <v>3</v>
      </c>
      <c r="K1377">
        <v>81</v>
      </c>
    </row>
    <row r="1378" spans="1:11" x14ac:dyDescent="0.25">
      <c r="A1378" t="s">
        <v>1660</v>
      </c>
      <c r="B1378" t="s">
        <v>77</v>
      </c>
      <c r="C1378" t="s">
        <v>275</v>
      </c>
      <c r="D1378" t="s">
        <v>257</v>
      </c>
      <c r="E1378" t="s">
        <v>237</v>
      </c>
      <c r="F1378">
        <v>1</v>
      </c>
      <c r="G1378">
        <v>48</v>
      </c>
      <c r="H1378">
        <v>0</v>
      </c>
      <c r="I1378">
        <v>0</v>
      </c>
      <c r="J1378">
        <v>1</v>
      </c>
      <c r="K1378">
        <v>48</v>
      </c>
    </row>
    <row r="1379" spans="1:11" x14ac:dyDescent="0.25">
      <c r="A1379" t="s">
        <v>1661</v>
      </c>
      <c r="B1379" t="s">
        <v>77</v>
      </c>
      <c r="C1379" t="s">
        <v>275</v>
      </c>
      <c r="D1379" t="s">
        <v>256</v>
      </c>
      <c r="E1379" t="s">
        <v>240</v>
      </c>
      <c r="F1379">
        <v>1</v>
      </c>
      <c r="G1379">
        <v>29</v>
      </c>
      <c r="H1379">
        <v>0</v>
      </c>
      <c r="I1379">
        <v>0</v>
      </c>
      <c r="J1379">
        <v>1</v>
      </c>
      <c r="K1379">
        <v>29</v>
      </c>
    </row>
    <row r="1380" spans="1:11" x14ac:dyDescent="0.25">
      <c r="A1380" t="s">
        <v>1662</v>
      </c>
      <c r="B1380" t="s">
        <v>77</v>
      </c>
      <c r="C1380" t="s">
        <v>275</v>
      </c>
      <c r="D1380" t="s">
        <v>258</v>
      </c>
      <c r="E1380" t="s">
        <v>242</v>
      </c>
      <c r="F1380">
        <v>3</v>
      </c>
      <c r="G1380">
        <v>74</v>
      </c>
      <c r="H1380">
        <v>0</v>
      </c>
      <c r="I1380">
        <v>0</v>
      </c>
      <c r="J1380">
        <v>3</v>
      </c>
      <c r="K1380">
        <v>74</v>
      </c>
    </row>
    <row r="1381" spans="1:11" x14ac:dyDescent="0.25">
      <c r="A1381" t="s">
        <v>1663</v>
      </c>
      <c r="B1381" t="s">
        <v>77</v>
      </c>
      <c r="C1381" t="s">
        <v>275</v>
      </c>
      <c r="D1381" t="s">
        <v>259</v>
      </c>
      <c r="E1381" t="s">
        <v>273</v>
      </c>
      <c r="F1381">
        <v>21</v>
      </c>
      <c r="G1381">
        <v>583</v>
      </c>
      <c r="H1381">
        <v>0</v>
      </c>
      <c r="I1381">
        <v>0</v>
      </c>
      <c r="J1381">
        <v>21</v>
      </c>
      <c r="K1381">
        <v>583</v>
      </c>
    </row>
    <row r="1382" spans="1:11" x14ac:dyDescent="0.25">
      <c r="A1382" t="s">
        <v>1664</v>
      </c>
      <c r="B1382" t="s">
        <v>77</v>
      </c>
      <c r="C1382" t="s">
        <v>283</v>
      </c>
      <c r="D1382" t="s">
        <v>92</v>
      </c>
      <c r="E1382" t="s">
        <v>264</v>
      </c>
      <c r="F1382">
        <v>0</v>
      </c>
      <c r="G1382">
        <v>0</v>
      </c>
      <c r="H1382">
        <v>4</v>
      </c>
      <c r="I1382">
        <v>0</v>
      </c>
      <c r="J1382">
        <v>4</v>
      </c>
      <c r="K1382">
        <v>0</v>
      </c>
    </row>
    <row r="1383" spans="1:11" x14ac:dyDescent="0.25">
      <c r="A1383" t="s">
        <v>1665</v>
      </c>
      <c r="B1383" t="s">
        <v>77</v>
      </c>
      <c r="C1383" t="s">
        <v>283</v>
      </c>
      <c r="D1383" t="s">
        <v>253</v>
      </c>
      <c r="E1383" t="s">
        <v>93</v>
      </c>
      <c r="F1383">
        <v>0</v>
      </c>
      <c r="G1383">
        <v>0</v>
      </c>
      <c r="H1383">
        <v>1</v>
      </c>
      <c r="I1383">
        <v>0</v>
      </c>
      <c r="J1383">
        <v>1</v>
      </c>
      <c r="K1383">
        <v>0</v>
      </c>
    </row>
    <row r="1384" spans="1:11" x14ac:dyDescent="0.25">
      <c r="A1384" t="s">
        <v>1666</v>
      </c>
      <c r="B1384" t="s">
        <v>77</v>
      </c>
      <c r="C1384" t="s">
        <v>283</v>
      </c>
      <c r="D1384" t="s">
        <v>258</v>
      </c>
      <c r="E1384" t="s">
        <v>99</v>
      </c>
      <c r="F1384">
        <v>0</v>
      </c>
      <c r="G1384">
        <v>0</v>
      </c>
      <c r="H1384">
        <v>1</v>
      </c>
      <c r="I1384">
        <v>0</v>
      </c>
      <c r="J1384">
        <v>1</v>
      </c>
      <c r="K1384">
        <v>0</v>
      </c>
    </row>
    <row r="1385" spans="1:11" x14ac:dyDescent="0.25">
      <c r="A1385" t="s">
        <v>1667</v>
      </c>
      <c r="B1385" t="s">
        <v>77</v>
      </c>
      <c r="C1385" t="s">
        <v>283</v>
      </c>
      <c r="D1385" t="s">
        <v>252</v>
      </c>
      <c r="E1385" t="s">
        <v>115</v>
      </c>
      <c r="F1385">
        <v>0</v>
      </c>
      <c r="G1385">
        <v>0</v>
      </c>
      <c r="H1385">
        <v>1</v>
      </c>
      <c r="I1385">
        <v>0</v>
      </c>
      <c r="J1385">
        <v>1</v>
      </c>
      <c r="K1385">
        <v>0</v>
      </c>
    </row>
    <row r="1386" spans="1:11" x14ac:dyDescent="0.25">
      <c r="A1386" t="s">
        <v>1668</v>
      </c>
      <c r="B1386" t="s">
        <v>77</v>
      </c>
      <c r="C1386" t="s">
        <v>283</v>
      </c>
      <c r="D1386" t="s">
        <v>252</v>
      </c>
      <c r="E1386" t="s">
        <v>266</v>
      </c>
      <c r="F1386">
        <v>0</v>
      </c>
      <c r="G1386">
        <v>0</v>
      </c>
      <c r="H1386">
        <v>1</v>
      </c>
      <c r="I1386">
        <v>0</v>
      </c>
      <c r="J1386">
        <v>1</v>
      </c>
      <c r="K1386">
        <v>0</v>
      </c>
    </row>
    <row r="1387" spans="1:11" x14ac:dyDescent="0.25">
      <c r="A1387" t="s">
        <v>1669</v>
      </c>
      <c r="B1387" t="s">
        <v>77</v>
      </c>
      <c r="C1387" t="s">
        <v>283</v>
      </c>
      <c r="D1387" t="s">
        <v>253</v>
      </c>
      <c r="E1387" t="s">
        <v>146</v>
      </c>
      <c r="F1387">
        <v>0</v>
      </c>
      <c r="G1387">
        <v>0</v>
      </c>
      <c r="H1387">
        <v>1</v>
      </c>
      <c r="I1387">
        <v>0</v>
      </c>
      <c r="J1387">
        <v>1</v>
      </c>
      <c r="K1387">
        <v>0</v>
      </c>
    </row>
    <row r="1388" spans="1:11" x14ac:dyDescent="0.25">
      <c r="A1388" t="s">
        <v>1670</v>
      </c>
      <c r="B1388" t="s">
        <v>77</v>
      </c>
      <c r="C1388" t="s">
        <v>283</v>
      </c>
      <c r="D1388" t="s">
        <v>253</v>
      </c>
      <c r="E1388" t="s">
        <v>267</v>
      </c>
      <c r="F1388">
        <v>0</v>
      </c>
      <c r="G1388">
        <v>0</v>
      </c>
      <c r="H1388">
        <v>2</v>
      </c>
      <c r="I1388">
        <v>0</v>
      </c>
      <c r="J1388">
        <v>2</v>
      </c>
      <c r="K1388">
        <v>0</v>
      </c>
    </row>
    <row r="1389" spans="1:11" x14ac:dyDescent="0.25">
      <c r="A1389" t="s">
        <v>1671</v>
      </c>
      <c r="B1389" t="s">
        <v>77</v>
      </c>
      <c r="C1389" t="s">
        <v>283</v>
      </c>
      <c r="D1389" t="s">
        <v>258</v>
      </c>
      <c r="E1389" t="s">
        <v>272</v>
      </c>
      <c r="F1389">
        <v>0</v>
      </c>
      <c r="G1389">
        <v>0</v>
      </c>
      <c r="H1389">
        <v>1</v>
      </c>
      <c r="I1389">
        <v>0</v>
      </c>
      <c r="J1389">
        <v>1</v>
      </c>
      <c r="K1389">
        <v>0</v>
      </c>
    </row>
    <row r="1390" spans="1:11" x14ac:dyDescent="0.25">
      <c r="A1390" t="s">
        <v>1672</v>
      </c>
      <c r="B1390" t="s">
        <v>75</v>
      </c>
      <c r="C1390" t="s">
        <v>262</v>
      </c>
      <c r="D1390" t="s">
        <v>92</v>
      </c>
      <c r="E1390" t="s">
        <v>264</v>
      </c>
      <c r="F1390">
        <v>23518</v>
      </c>
      <c r="G1390">
        <v>1079559.3</v>
      </c>
      <c r="H1390">
        <v>3660</v>
      </c>
      <c r="I1390">
        <v>0</v>
      </c>
      <c r="J1390">
        <v>27178</v>
      </c>
      <c r="K1390">
        <v>1079559.3</v>
      </c>
    </row>
    <row r="1391" spans="1:11" x14ac:dyDescent="0.25">
      <c r="A1391" t="s">
        <v>1673</v>
      </c>
      <c r="B1391" t="s">
        <v>75</v>
      </c>
      <c r="C1391" t="s">
        <v>262</v>
      </c>
      <c r="D1391" t="s">
        <v>253</v>
      </c>
      <c r="E1391" t="s">
        <v>93</v>
      </c>
      <c r="F1391">
        <v>87</v>
      </c>
      <c r="G1391">
        <v>4150</v>
      </c>
      <c r="H1391">
        <v>28</v>
      </c>
      <c r="I1391">
        <v>0</v>
      </c>
      <c r="J1391">
        <v>115</v>
      </c>
      <c r="K1391">
        <v>4150</v>
      </c>
    </row>
    <row r="1392" spans="1:11" x14ac:dyDescent="0.25">
      <c r="A1392" t="s">
        <v>1674</v>
      </c>
      <c r="B1392" t="s">
        <v>75</v>
      </c>
      <c r="C1392" t="s">
        <v>262</v>
      </c>
      <c r="D1392" t="s">
        <v>253</v>
      </c>
      <c r="E1392" t="s">
        <v>94</v>
      </c>
      <c r="F1392">
        <v>166</v>
      </c>
      <c r="G1392">
        <v>8559.6</v>
      </c>
      <c r="H1392">
        <v>48</v>
      </c>
      <c r="I1392">
        <v>0</v>
      </c>
      <c r="J1392">
        <v>214</v>
      </c>
      <c r="K1392">
        <v>8559.6</v>
      </c>
    </row>
    <row r="1393" spans="1:11" x14ac:dyDescent="0.25">
      <c r="A1393" t="s">
        <v>1675</v>
      </c>
      <c r="B1393" t="s">
        <v>75</v>
      </c>
      <c r="C1393" t="s">
        <v>262</v>
      </c>
      <c r="D1393" t="s">
        <v>259</v>
      </c>
      <c r="E1393" t="s">
        <v>95</v>
      </c>
      <c r="F1393">
        <v>70</v>
      </c>
      <c r="G1393">
        <v>3255</v>
      </c>
      <c r="H1393">
        <v>6</v>
      </c>
      <c r="I1393">
        <v>0</v>
      </c>
      <c r="J1393">
        <v>76</v>
      </c>
      <c r="K1393">
        <v>3255</v>
      </c>
    </row>
    <row r="1394" spans="1:11" x14ac:dyDescent="0.25">
      <c r="A1394" t="s">
        <v>1676</v>
      </c>
      <c r="B1394" t="s">
        <v>75</v>
      </c>
      <c r="C1394" t="s">
        <v>262</v>
      </c>
      <c r="D1394" t="s">
        <v>257</v>
      </c>
      <c r="E1394" t="s">
        <v>96</v>
      </c>
      <c r="F1394">
        <v>88</v>
      </c>
      <c r="G1394">
        <v>3351.9</v>
      </c>
      <c r="H1394">
        <v>20</v>
      </c>
      <c r="I1394">
        <v>0</v>
      </c>
      <c r="J1394">
        <v>108</v>
      </c>
      <c r="K1394">
        <v>3351.9</v>
      </c>
    </row>
    <row r="1395" spans="1:11" x14ac:dyDescent="0.25">
      <c r="A1395" t="s">
        <v>1677</v>
      </c>
      <c r="B1395" t="s">
        <v>75</v>
      </c>
      <c r="C1395" t="s">
        <v>262</v>
      </c>
      <c r="D1395" t="s">
        <v>252</v>
      </c>
      <c r="E1395" t="s">
        <v>97</v>
      </c>
      <c r="F1395">
        <v>68</v>
      </c>
      <c r="G1395">
        <v>3582</v>
      </c>
      <c r="H1395">
        <v>13</v>
      </c>
      <c r="I1395">
        <v>0</v>
      </c>
      <c r="J1395">
        <v>81</v>
      </c>
      <c r="K1395">
        <v>3582</v>
      </c>
    </row>
    <row r="1396" spans="1:11" x14ac:dyDescent="0.25">
      <c r="A1396" t="s">
        <v>1678</v>
      </c>
      <c r="B1396" t="s">
        <v>75</v>
      </c>
      <c r="C1396" t="s">
        <v>262</v>
      </c>
      <c r="D1396" t="s">
        <v>253</v>
      </c>
      <c r="E1396" t="s">
        <v>98</v>
      </c>
      <c r="F1396">
        <v>117</v>
      </c>
      <c r="G1396">
        <v>5062.8999999999996</v>
      </c>
      <c r="H1396">
        <v>19</v>
      </c>
      <c r="I1396">
        <v>0</v>
      </c>
      <c r="J1396">
        <v>136</v>
      </c>
      <c r="K1396">
        <v>5062.8999999999996</v>
      </c>
    </row>
    <row r="1397" spans="1:11" x14ac:dyDescent="0.25">
      <c r="A1397" t="s">
        <v>1679</v>
      </c>
      <c r="B1397" t="s">
        <v>75</v>
      </c>
      <c r="C1397" t="s">
        <v>262</v>
      </c>
      <c r="D1397" t="s">
        <v>258</v>
      </c>
      <c r="E1397" t="s">
        <v>99</v>
      </c>
      <c r="F1397">
        <v>450</v>
      </c>
      <c r="G1397">
        <v>23039.7</v>
      </c>
      <c r="H1397">
        <v>87</v>
      </c>
      <c r="I1397">
        <v>0</v>
      </c>
      <c r="J1397">
        <v>537</v>
      </c>
      <c r="K1397">
        <v>23039.7</v>
      </c>
    </row>
    <row r="1398" spans="1:11" x14ac:dyDescent="0.25">
      <c r="A1398" t="s">
        <v>1680</v>
      </c>
      <c r="B1398" t="s">
        <v>75</v>
      </c>
      <c r="C1398" t="s">
        <v>262</v>
      </c>
      <c r="D1398" t="s">
        <v>255</v>
      </c>
      <c r="E1398" t="s">
        <v>100</v>
      </c>
      <c r="F1398">
        <v>64</v>
      </c>
      <c r="G1398">
        <v>3698.8</v>
      </c>
      <c r="H1398">
        <v>4</v>
      </c>
      <c r="I1398">
        <v>0</v>
      </c>
      <c r="J1398">
        <v>68</v>
      </c>
      <c r="K1398">
        <v>3698.8</v>
      </c>
    </row>
    <row r="1399" spans="1:11" x14ac:dyDescent="0.25">
      <c r="A1399" t="s">
        <v>1681</v>
      </c>
      <c r="B1399" t="s">
        <v>75</v>
      </c>
      <c r="C1399" t="s">
        <v>262</v>
      </c>
      <c r="D1399" t="s">
        <v>255</v>
      </c>
      <c r="E1399" t="s">
        <v>101</v>
      </c>
      <c r="F1399">
        <v>41</v>
      </c>
      <c r="G1399">
        <v>2287</v>
      </c>
      <c r="H1399">
        <v>3</v>
      </c>
      <c r="I1399">
        <v>0</v>
      </c>
      <c r="J1399">
        <v>44</v>
      </c>
      <c r="K1399">
        <v>2287</v>
      </c>
    </row>
    <row r="1400" spans="1:11" x14ac:dyDescent="0.25">
      <c r="A1400" t="s">
        <v>1682</v>
      </c>
      <c r="B1400" t="s">
        <v>75</v>
      </c>
      <c r="C1400" t="s">
        <v>262</v>
      </c>
      <c r="D1400" t="s">
        <v>255</v>
      </c>
      <c r="E1400" t="s">
        <v>102</v>
      </c>
      <c r="F1400">
        <v>115</v>
      </c>
      <c r="G1400">
        <v>6290</v>
      </c>
      <c r="H1400">
        <v>17</v>
      </c>
      <c r="I1400">
        <v>0</v>
      </c>
      <c r="J1400">
        <v>132</v>
      </c>
      <c r="K1400">
        <v>6290</v>
      </c>
    </row>
    <row r="1401" spans="1:11" x14ac:dyDescent="0.25">
      <c r="A1401" t="s">
        <v>1683</v>
      </c>
      <c r="B1401" t="s">
        <v>75</v>
      </c>
      <c r="C1401" t="s">
        <v>262</v>
      </c>
      <c r="D1401" t="s">
        <v>257</v>
      </c>
      <c r="E1401" t="s">
        <v>103</v>
      </c>
      <c r="F1401">
        <v>156</v>
      </c>
      <c r="G1401">
        <v>6713.8</v>
      </c>
      <c r="H1401">
        <v>16</v>
      </c>
      <c r="I1401">
        <v>0</v>
      </c>
      <c r="J1401">
        <v>172</v>
      </c>
      <c r="K1401">
        <v>6713.8</v>
      </c>
    </row>
    <row r="1402" spans="1:11" x14ac:dyDescent="0.25">
      <c r="A1402" t="s">
        <v>1684</v>
      </c>
      <c r="B1402" t="s">
        <v>75</v>
      </c>
      <c r="C1402" t="s">
        <v>262</v>
      </c>
      <c r="D1402" t="s">
        <v>256</v>
      </c>
      <c r="E1402" t="s">
        <v>104</v>
      </c>
      <c r="F1402">
        <v>70</v>
      </c>
      <c r="G1402">
        <v>3024.9</v>
      </c>
      <c r="H1402">
        <v>14</v>
      </c>
      <c r="I1402">
        <v>0</v>
      </c>
      <c r="J1402">
        <v>84</v>
      </c>
      <c r="K1402">
        <v>3024.9</v>
      </c>
    </row>
    <row r="1403" spans="1:11" x14ac:dyDescent="0.25">
      <c r="A1403" t="s">
        <v>1685</v>
      </c>
      <c r="B1403" t="s">
        <v>75</v>
      </c>
      <c r="C1403" t="s">
        <v>262</v>
      </c>
      <c r="D1403" t="s">
        <v>259</v>
      </c>
      <c r="E1403" t="s">
        <v>105</v>
      </c>
      <c r="F1403">
        <v>174</v>
      </c>
      <c r="G1403">
        <v>8709.6</v>
      </c>
      <c r="H1403">
        <v>38</v>
      </c>
      <c r="I1403">
        <v>0</v>
      </c>
      <c r="J1403">
        <v>212</v>
      </c>
      <c r="K1403">
        <v>8709.6</v>
      </c>
    </row>
    <row r="1404" spans="1:11" x14ac:dyDescent="0.25">
      <c r="A1404" t="s">
        <v>1686</v>
      </c>
      <c r="B1404" t="s">
        <v>75</v>
      </c>
      <c r="C1404" t="s">
        <v>262</v>
      </c>
      <c r="D1404" t="s">
        <v>253</v>
      </c>
      <c r="E1404" t="s">
        <v>106</v>
      </c>
      <c r="F1404">
        <v>112</v>
      </c>
      <c r="G1404">
        <v>5025.8999999999996</v>
      </c>
      <c r="H1404">
        <v>46</v>
      </c>
      <c r="I1404">
        <v>0</v>
      </c>
      <c r="J1404">
        <v>158</v>
      </c>
      <c r="K1404">
        <v>5025.8999999999996</v>
      </c>
    </row>
    <row r="1405" spans="1:11" x14ac:dyDescent="0.25">
      <c r="A1405" t="s">
        <v>1687</v>
      </c>
      <c r="B1405" t="s">
        <v>75</v>
      </c>
      <c r="C1405" t="s">
        <v>262</v>
      </c>
      <c r="D1405" t="s">
        <v>256</v>
      </c>
      <c r="E1405" t="s">
        <v>107</v>
      </c>
      <c r="F1405">
        <v>140</v>
      </c>
      <c r="G1405">
        <v>6518.8</v>
      </c>
      <c r="H1405">
        <v>19</v>
      </c>
      <c r="I1405">
        <v>0</v>
      </c>
      <c r="J1405">
        <v>159</v>
      </c>
      <c r="K1405">
        <v>6518.8</v>
      </c>
    </row>
    <row r="1406" spans="1:11" x14ac:dyDescent="0.25">
      <c r="A1406" t="s">
        <v>1688</v>
      </c>
      <c r="B1406" t="s">
        <v>75</v>
      </c>
      <c r="C1406" t="s">
        <v>262</v>
      </c>
      <c r="D1406" t="s">
        <v>257</v>
      </c>
      <c r="E1406" t="s">
        <v>108</v>
      </c>
      <c r="F1406">
        <v>165</v>
      </c>
      <c r="G1406">
        <v>8445.5</v>
      </c>
      <c r="H1406">
        <v>44</v>
      </c>
      <c r="I1406">
        <v>0</v>
      </c>
      <c r="J1406">
        <v>209</v>
      </c>
      <c r="K1406">
        <v>8445.5</v>
      </c>
    </row>
    <row r="1407" spans="1:11" x14ac:dyDescent="0.25">
      <c r="A1407" t="s">
        <v>1689</v>
      </c>
      <c r="B1407" t="s">
        <v>75</v>
      </c>
      <c r="C1407" t="s">
        <v>262</v>
      </c>
      <c r="D1407" t="s">
        <v>253</v>
      </c>
      <c r="E1407" t="s">
        <v>109</v>
      </c>
      <c r="F1407">
        <v>205</v>
      </c>
      <c r="G1407">
        <v>9506.4</v>
      </c>
      <c r="H1407">
        <v>26</v>
      </c>
      <c r="I1407">
        <v>0</v>
      </c>
      <c r="J1407">
        <v>231</v>
      </c>
      <c r="K1407">
        <v>9506.4</v>
      </c>
    </row>
    <row r="1408" spans="1:11" x14ac:dyDescent="0.25">
      <c r="A1408" t="s">
        <v>1690</v>
      </c>
      <c r="B1408" t="s">
        <v>75</v>
      </c>
      <c r="C1408" t="s">
        <v>262</v>
      </c>
      <c r="D1408" t="s">
        <v>256</v>
      </c>
      <c r="E1408" t="s">
        <v>110</v>
      </c>
      <c r="F1408">
        <v>321</v>
      </c>
      <c r="G1408">
        <v>13378.6</v>
      </c>
      <c r="H1408">
        <v>61</v>
      </c>
      <c r="I1408">
        <v>0</v>
      </c>
      <c r="J1408">
        <v>382</v>
      </c>
      <c r="K1408">
        <v>13378.6</v>
      </c>
    </row>
    <row r="1409" spans="1:11" x14ac:dyDescent="0.25">
      <c r="A1409" t="s">
        <v>1691</v>
      </c>
      <c r="B1409" t="s">
        <v>75</v>
      </c>
      <c r="C1409" t="s">
        <v>262</v>
      </c>
      <c r="D1409" t="s">
        <v>255</v>
      </c>
      <c r="E1409" t="s">
        <v>111</v>
      </c>
      <c r="F1409">
        <v>85</v>
      </c>
      <c r="G1409">
        <v>4627.7</v>
      </c>
      <c r="H1409">
        <v>17</v>
      </c>
      <c r="I1409">
        <v>0</v>
      </c>
      <c r="J1409">
        <v>102</v>
      </c>
      <c r="K1409">
        <v>4627.7</v>
      </c>
    </row>
    <row r="1410" spans="1:11" x14ac:dyDescent="0.25">
      <c r="A1410" t="s">
        <v>1692</v>
      </c>
      <c r="B1410" t="s">
        <v>75</v>
      </c>
      <c r="C1410" t="s">
        <v>262</v>
      </c>
      <c r="D1410" t="s">
        <v>259</v>
      </c>
      <c r="E1410" t="s">
        <v>112</v>
      </c>
      <c r="F1410">
        <v>95</v>
      </c>
      <c r="G1410">
        <v>4538.3999999999996</v>
      </c>
      <c r="H1410">
        <v>19</v>
      </c>
      <c r="I1410">
        <v>0</v>
      </c>
      <c r="J1410">
        <v>114</v>
      </c>
      <c r="K1410">
        <v>4538.3999999999996</v>
      </c>
    </row>
    <row r="1411" spans="1:11" x14ac:dyDescent="0.25">
      <c r="A1411" t="s">
        <v>1693</v>
      </c>
      <c r="B1411" t="s">
        <v>75</v>
      </c>
      <c r="C1411" t="s">
        <v>262</v>
      </c>
      <c r="D1411" t="s">
        <v>252</v>
      </c>
      <c r="E1411" t="s">
        <v>113</v>
      </c>
      <c r="F1411">
        <v>341</v>
      </c>
      <c r="G1411">
        <v>15110.4</v>
      </c>
      <c r="H1411">
        <v>39</v>
      </c>
      <c r="I1411">
        <v>0</v>
      </c>
      <c r="J1411">
        <v>380</v>
      </c>
      <c r="K1411">
        <v>15110.4</v>
      </c>
    </row>
    <row r="1412" spans="1:11" x14ac:dyDescent="0.25">
      <c r="A1412" t="s">
        <v>1694</v>
      </c>
      <c r="B1412" t="s">
        <v>75</v>
      </c>
      <c r="C1412" t="s">
        <v>262</v>
      </c>
      <c r="D1412" t="s">
        <v>253</v>
      </c>
      <c r="E1412" t="s">
        <v>114</v>
      </c>
      <c r="F1412">
        <v>102</v>
      </c>
      <c r="G1412">
        <v>4436.8999999999996</v>
      </c>
      <c r="H1412">
        <v>23</v>
      </c>
      <c r="I1412">
        <v>0</v>
      </c>
      <c r="J1412">
        <v>125</v>
      </c>
      <c r="K1412">
        <v>4436.8999999999996</v>
      </c>
    </row>
    <row r="1413" spans="1:11" x14ac:dyDescent="0.25">
      <c r="A1413" t="s">
        <v>1695</v>
      </c>
      <c r="B1413" t="s">
        <v>75</v>
      </c>
      <c r="C1413" t="s">
        <v>262</v>
      </c>
      <c r="D1413" t="s">
        <v>252</v>
      </c>
      <c r="E1413" t="s">
        <v>115</v>
      </c>
      <c r="F1413">
        <v>98</v>
      </c>
      <c r="G1413">
        <v>4541.8</v>
      </c>
      <c r="H1413">
        <v>23</v>
      </c>
      <c r="I1413">
        <v>0</v>
      </c>
      <c r="J1413">
        <v>121</v>
      </c>
      <c r="K1413">
        <v>4541.8</v>
      </c>
    </row>
    <row r="1414" spans="1:11" x14ac:dyDescent="0.25">
      <c r="A1414" t="s">
        <v>1696</v>
      </c>
      <c r="B1414" t="s">
        <v>75</v>
      </c>
      <c r="C1414" t="s">
        <v>262</v>
      </c>
      <c r="D1414" t="s">
        <v>255</v>
      </c>
      <c r="E1414" t="s">
        <v>116</v>
      </c>
      <c r="F1414">
        <v>177</v>
      </c>
      <c r="G1414">
        <v>8881.2999999999993</v>
      </c>
      <c r="H1414">
        <v>21</v>
      </c>
      <c r="I1414">
        <v>0</v>
      </c>
      <c r="J1414">
        <v>198</v>
      </c>
      <c r="K1414">
        <v>8881.2999999999993</v>
      </c>
    </row>
    <row r="1415" spans="1:11" x14ac:dyDescent="0.25">
      <c r="A1415" t="s">
        <v>1697</v>
      </c>
      <c r="B1415" t="s">
        <v>75</v>
      </c>
      <c r="C1415" t="s">
        <v>262</v>
      </c>
      <c r="D1415" t="s">
        <v>255</v>
      </c>
      <c r="E1415" t="s">
        <v>117</v>
      </c>
      <c r="F1415">
        <v>170</v>
      </c>
      <c r="G1415">
        <v>8025.2</v>
      </c>
      <c r="H1415">
        <v>12</v>
      </c>
      <c r="I1415">
        <v>0</v>
      </c>
      <c r="J1415">
        <v>182</v>
      </c>
      <c r="K1415">
        <v>8025.2</v>
      </c>
    </row>
    <row r="1416" spans="1:11" x14ac:dyDescent="0.25">
      <c r="A1416" t="s">
        <v>1698</v>
      </c>
      <c r="B1416" t="s">
        <v>75</v>
      </c>
      <c r="C1416" t="s">
        <v>262</v>
      </c>
      <c r="D1416" t="s">
        <v>253</v>
      </c>
      <c r="E1416" t="s">
        <v>118</v>
      </c>
      <c r="F1416">
        <v>7</v>
      </c>
      <c r="G1416">
        <v>389.9</v>
      </c>
      <c r="H1416">
        <v>3</v>
      </c>
      <c r="I1416">
        <v>0</v>
      </c>
      <c r="J1416">
        <v>10</v>
      </c>
      <c r="K1416">
        <v>389.9</v>
      </c>
    </row>
    <row r="1417" spans="1:11" x14ac:dyDescent="0.25">
      <c r="A1417" t="s">
        <v>1699</v>
      </c>
      <c r="B1417" t="s">
        <v>75</v>
      </c>
      <c r="C1417" t="s">
        <v>262</v>
      </c>
      <c r="D1417" t="s">
        <v>257</v>
      </c>
      <c r="E1417" t="s">
        <v>119</v>
      </c>
      <c r="F1417">
        <v>235</v>
      </c>
      <c r="G1417">
        <v>8038.8</v>
      </c>
      <c r="H1417">
        <v>13</v>
      </c>
      <c r="I1417">
        <v>0</v>
      </c>
      <c r="J1417">
        <v>248</v>
      </c>
      <c r="K1417">
        <v>8038.8</v>
      </c>
    </row>
    <row r="1418" spans="1:11" x14ac:dyDescent="0.25">
      <c r="A1418" t="s">
        <v>1700</v>
      </c>
      <c r="B1418" t="s">
        <v>75</v>
      </c>
      <c r="C1418" t="s">
        <v>262</v>
      </c>
      <c r="D1418" t="s">
        <v>258</v>
      </c>
      <c r="E1418" t="s">
        <v>120</v>
      </c>
      <c r="F1418">
        <v>103</v>
      </c>
      <c r="G1418">
        <v>5067.8999999999996</v>
      </c>
      <c r="H1418">
        <v>19</v>
      </c>
      <c r="I1418">
        <v>0</v>
      </c>
      <c r="J1418">
        <v>122</v>
      </c>
      <c r="K1418">
        <v>5067.8999999999996</v>
      </c>
    </row>
    <row r="1419" spans="1:11" x14ac:dyDescent="0.25">
      <c r="A1419" t="s">
        <v>1701</v>
      </c>
      <c r="B1419" t="s">
        <v>75</v>
      </c>
      <c r="C1419" t="s">
        <v>262</v>
      </c>
      <c r="D1419" t="s">
        <v>253</v>
      </c>
      <c r="E1419" t="s">
        <v>121</v>
      </c>
      <c r="F1419">
        <v>184</v>
      </c>
      <c r="G1419">
        <v>8987.7999999999993</v>
      </c>
      <c r="H1419">
        <v>45</v>
      </c>
      <c r="I1419">
        <v>0</v>
      </c>
      <c r="J1419">
        <v>229</v>
      </c>
      <c r="K1419">
        <v>8987.7999999999993</v>
      </c>
    </row>
    <row r="1420" spans="1:11" x14ac:dyDescent="0.25">
      <c r="A1420" t="s">
        <v>1702</v>
      </c>
      <c r="B1420" t="s">
        <v>75</v>
      </c>
      <c r="C1420" t="s">
        <v>262</v>
      </c>
      <c r="D1420" t="s">
        <v>255</v>
      </c>
      <c r="E1420" t="s">
        <v>122</v>
      </c>
      <c r="F1420">
        <v>153</v>
      </c>
      <c r="G1420">
        <v>6181.7</v>
      </c>
      <c r="H1420">
        <v>21</v>
      </c>
      <c r="I1420">
        <v>0</v>
      </c>
      <c r="J1420">
        <v>174</v>
      </c>
      <c r="K1420">
        <v>6181.7</v>
      </c>
    </row>
    <row r="1421" spans="1:11" x14ac:dyDescent="0.25">
      <c r="A1421" t="s">
        <v>1703</v>
      </c>
      <c r="B1421" t="s">
        <v>75</v>
      </c>
      <c r="C1421" t="s">
        <v>262</v>
      </c>
      <c r="D1421" t="s">
        <v>254</v>
      </c>
      <c r="E1421" t="s">
        <v>123</v>
      </c>
      <c r="F1421">
        <v>34</v>
      </c>
      <c r="G1421">
        <v>1654</v>
      </c>
      <c r="H1421">
        <v>7</v>
      </c>
      <c r="I1421">
        <v>0</v>
      </c>
      <c r="J1421">
        <v>41</v>
      </c>
      <c r="K1421">
        <v>1654</v>
      </c>
    </row>
    <row r="1422" spans="1:11" x14ac:dyDescent="0.25">
      <c r="A1422" t="s">
        <v>1704</v>
      </c>
      <c r="B1422" t="s">
        <v>75</v>
      </c>
      <c r="C1422" t="s">
        <v>262</v>
      </c>
      <c r="D1422" t="s">
        <v>251</v>
      </c>
      <c r="E1422" t="s">
        <v>124</v>
      </c>
      <c r="F1422">
        <v>81</v>
      </c>
      <c r="G1422">
        <v>4446.8999999999996</v>
      </c>
      <c r="H1422">
        <v>20</v>
      </c>
      <c r="I1422">
        <v>0</v>
      </c>
      <c r="J1422">
        <v>101</v>
      </c>
      <c r="K1422">
        <v>4446.8999999999996</v>
      </c>
    </row>
    <row r="1423" spans="1:11" x14ac:dyDescent="0.25">
      <c r="A1423" t="s">
        <v>1705</v>
      </c>
      <c r="B1423" t="s">
        <v>75</v>
      </c>
      <c r="C1423" t="s">
        <v>262</v>
      </c>
      <c r="D1423" t="s">
        <v>251</v>
      </c>
      <c r="E1423" t="s">
        <v>125</v>
      </c>
      <c r="F1423">
        <v>327</v>
      </c>
      <c r="G1423">
        <v>14199.7</v>
      </c>
      <c r="H1423">
        <v>31</v>
      </c>
      <c r="I1423">
        <v>0</v>
      </c>
      <c r="J1423">
        <v>358</v>
      </c>
      <c r="K1423">
        <v>14199.7</v>
      </c>
    </row>
    <row r="1424" spans="1:11" x14ac:dyDescent="0.25">
      <c r="A1424" t="s">
        <v>1706</v>
      </c>
      <c r="B1424" t="s">
        <v>75</v>
      </c>
      <c r="C1424" t="s">
        <v>262</v>
      </c>
      <c r="D1424" t="s">
        <v>257</v>
      </c>
      <c r="E1424" t="s">
        <v>126</v>
      </c>
      <c r="F1424">
        <v>294</v>
      </c>
      <c r="G1424">
        <v>10914.7</v>
      </c>
      <c r="H1424">
        <v>29</v>
      </c>
      <c r="I1424">
        <v>0</v>
      </c>
      <c r="J1424">
        <v>323</v>
      </c>
      <c r="K1424">
        <v>10914.7</v>
      </c>
    </row>
    <row r="1425" spans="1:11" x14ac:dyDescent="0.25">
      <c r="A1425" t="s">
        <v>1707</v>
      </c>
      <c r="B1425" t="s">
        <v>75</v>
      </c>
      <c r="C1425" t="s">
        <v>262</v>
      </c>
      <c r="D1425" t="s">
        <v>259</v>
      </c>
      <c r="E1425" t="s">
        <v>127</v>
      </c>
      <c r="F1425">
        <v>76</v>
      </c>
      <c r="G1425">
        <v>3523.8</v>
      </c>
      <c r="H1425">
        <v>9</v>
      </c>
      <c r="I1425">
        <v>0</v>
      </c>
      <c r="J1425">
        <v>85</v>
      </c>
      <c r="K1425">
        <v>3523.8</v>
      </c>
    </row>
    <row r="1426" spans="1:11" x14ac:dyDescent="0.25">
      <c r="A1426" t="s">
        <v>1708</v>
      </c>
      <c r="B1426" t="s">
        <v>75</v>
      </c>
      <c r="C1426" t="s">
        <v>262</v>
      </c>
      <c r="D1426" t="s">
        <v>257</v>
      </c>
      <c r="E1426" t="s">
        <v>128</v>
      </c>
      <c r="F1426">
        <v>138</v>
      </c>
      <c r="G1426">
        <v>5374.8</v>
      </c>
      <c r="H1426">
        <v>13</v>
      </c>
      <c r="I1426">
        <v>0</v>
      </c>
      <c r="J1426">
        <v>151</v>
      </c>
      <c r="K1426">
        <v>5374.8</v>
      </c>
    </row>
    <row r="1427" spans="1:11" x14ac:dyDescent="0.25">
      <c r="A1427" t="s">
        <v>1709</v>
      </c>
      <c r="B1427" t="s">
        <v>75</v>
      </c>
      <c r="C1427" t="s">
        <v>262</v>
      </c>
      <c r="D1427" t="s">
        <v>258</v>
      </c>
      <c r="E1427" t="s">
        <v>129</v>
      </c>
      <c r="F1427">
        <v>97</v>
      </c>
      <c r="G1427">
        <v>4275.8999999999996</v>
      </c>
      <c r="H1427">
        <v>13</v>
      </c>
      <c r="I1427">
        <v>0</v>
      </c>
      <c r="J1427">
        <v>110</v>
      </c>
      <c r="K1427">
        <v>4275.8999999999996</v>
      </c>
    </row>
    <row r="1428" spans="1:11" x14ac:dyDescent="0.25">
      <c r="A1428" t="s">
        <v>1710</v>
      </c>
      <c r="B1428" t="s">
        <v>75</v>
      </c>
      <c r="C1428" t="s">
        <v>262</v>
      </c>
      <c r="D1428" t="s">
        <v>254</v>
      </c>
      <c r="E1428" t="s">
        <v>130</v>
      </c>
      <c r="F1428">
        <v>123</v>
      </c>
      <c r="G1428">
        <v>6280.8</v>
      </c>
      <c r="H1428">
        <v>4</v>
      </c>
      <c r="I1428">
        <v>0</v>
      </c>
      <c r="J1428">
        <v>127</v>
      </c>
      <c r="K1428">
        <v>6280.8</v>
      </c>
    </row>
    <row r="1429" spans="1:11" x14ac:dyDescent="0.25">
      <c r="A1429" t="s">
        <v>1711</v>
      </c>
      <c r="B1429" t="s">
        <v>75</v>
      </c>
      <c r="C1429" t="s">
        <v>262</v>
      </c>
      <c r="D1429" t="s">
        <v>253</v>
      </c>
      <c r="E1429" t="s">
        <v>131</v>
      </c>
      <c r="F1429">
        <v>173</v>
      </c>
      <c r="G1429">
        <v>7354.1</v>
      </c>
      <c r="H1429">
        <v>45</v>
      </c>
      <c r="I1429">
        <v>0</v>
      </c>
      <c r="J1429">
        <v>218</v>
      </c>
      <c r="K1429">
        <v>7354.1</v>
      </c>
    </row>
    <row r="1430" spans="1:11" x14ac:dyDescent="0.25">
      <c r="A1430" t="s">
        <v>1712</v>
      </c>
      <c r="B1430" t="s">
        <v>75</v>
      </c>
      <c r="C1430" t="s">
        <v>262</v>
      </c>
      <c r="D1430" t="s">
        <v>251</v>
      </c>
      <c r="E1430" t="s">
        <v>265</v>
      </c>
      <c r="F1430">
        <v>1963</v>
      </c>
      <c r="G1430">
        <v>91624.1</v>
      </c>
      <c r="H1430">
        <v>193</v>
      </c>
      <c r="I1430">
        <v>0</v>
      </c>
      <c r="J1430">
        <v>2156</v>
      </c>
      <c r="K1430">
        <v>91624.1</v>
      </c>
    </row>
    <row r="1431" spans="1:11" x14ac:dyDescent="0.25">
      <c r="A1431" t="s">
        <v>1713</v>
      </c>
      <c r="B1431" t="s">
        <v>75</v>
      </c>
      <c r="C1431" t="s">
        <v>262</v>
      </c>
      <c r="D1431" t="s">
        <v>252</v>
      </c>
      <c r="E1431" t="s">
        <v>266</v>
      </c>
      <c r="F1431">
        <v>2789</v>
      </c>
      <c r="G1431">
        <v>121769.8</v>
      </c>
      <c r="H1431">
        <v>356</v>
      </c>
      <c r="I1431">
        <v>0</v>
      </c>
      <c r="J1431">
        <v>3145</v>
      </c>
      <c r="K1431">
        <v>121769.8</v>
      </c>
    </row>
    <row r="1432" spans="1:11" x14ac:dyDescent="0.25">
      <c r="A1432" t="s">
        <v>1714</v>
      </c>
      <c r="B1432" t="s">
        <v>75</v>
      </c>
      <c r="C1432" t="s">
        <v>262</v>
      </c>
      <c r="D1432" t="s">
        <v>259</v>
      </c>
      <c r="E1432" t="s">
        <v>132</v>
      </c>
      <c r="F1432">
        <v>127</v>
      </c>
      <c r="G1432">
        <v>5559.5</v>
      </c>
      <c r="H1432">
        <v>10</v>
      </c>
      <c r="I1432">
        <v>0</v>
      </c>
      <c r="J1432">
        <v>137</v>
      </c>
      <c r="K1432">
        <v>5559.5</v>
      </c>
    </row>
    <row r="1433" spans="1:11" x14ac:dyDescent="0.25">
      <c r="A1433" t="s">
        <v>1715</v>
      </c>
      <c r="B1433" t="s">
        <v>75</v>
      </c>
      <c r="C1433" t="s">
        <v>262</v>
      </c>
      <c r="D1433" t="s">
        <v>256</v>
      </c>
      <c r="E1433" t="s">
        <v>133</v>
      </c>
      <c r="F1433">
        <v>196</v>
      </c>
      <c r="G1433">
        <v>7775.8</v>
      </c>
      <c r="H1433">
        <v>12</v>
      </c>
      <c r="I1433">
        <v>0</v>
      </c>
      <c r="J1433">
        <v>208</v>
      </c>
      <c r="K1433">
        <v>7775.8</v>
      </c>
    </row>
    <row r="1434" spans="1:11" x14ac:dyDescent="0.25">
      <c r="A1434" t="s">
        <v>1716</v>
      </c>
      <c r="B1434" t="s">
        <v>75</v>
      </c>
      <c r="C1434" t="s">
        <v>262</v>
      </c>
      <c r="D1434" t="s">
        <v>253</v>
      </c>
      <c r="E1434" t="s">
        <v>134</v>
      </c>
      <c r="F1434">
        <v>138</v>
      </c>
      <c r="G1434">
        <v>5680.7</v>
      </c>
      <c r="H1434">
        <v>37</v>
      </c>
      <c r="I1434">
        <v>0</v>
      </c>
      <c r="J1434">
        <v>175</v>
      </c>
      <c r="K1434">
        <v>5680.7</v>
      </c>
    </row>
    <row r="1435" spans="1:11" x14ac:dyDescent="0.25">
      <c r="A1435" t="s">
        <v>1717</v>
      </c>
      <c r="B1435" t="s">
        <v>75</v>
      </c>
      <c r="C1435" t="s">
        <v>262</v>
      </c>
      <c r="D1435" t="s">
        <v>252</v>
      </c>
      <c r="E1435" t="s">
        <v>135</v>
      </c>
      <c r="F1435">
        <v>697</v>
      </c>
      <c r="G1435">
        <v>30048.1</v>
      </c>
      <c r="H1435">
        <v>83</v>
      </c>
      <c r="I1435">
        <v>0</v>
      </c>
      <c r="J1435">
        <v>780</v>
      </c>
      <c r="K1435">
        <v>30048.1</v>
      </c>
    </row>
    <row r="1436" spans="1:11" x14ac:dyDescent="0.25">
      <c r="A1436" t="s">
        <v>1718</v>
      </c>
      <c r="B1436" t="s">
        <v>75</v>
      </c>
      <c r="C1436" t="s">
        <v>262</v>
      </c>
      <c r="D1436" t="s">
        <v>254</v>
      </c>
      <c r="E1436" t="s">
        <v>136</v>
      </c>
      <c r="F1436">
        <v>67</v>
      </c>
      <c r="G1436">
        <v>3303.9</v>
      </c>
      <c r="H1436">
        <v>10</v>
      </c>
      <c r="I1436">
        <v>0</v>
      </c>
      <c r="J1436">
        <v>77</v>
      </c>
      <c r="K1436">
        <v>3303.9</v>
      </c>
    </row>
    <row r="1437" spans="1:11" x14ac:dyDescent="0.25">
      <c r="A1437" t="s">
        <v>1719</v>
      </c>
      <c r="B1437" t="s">
        <v>75</v>
      </c>
      <c r="C1437" t="s">
        <v>262</v>
      </c>
      <c r="D1437" t="s">
        <v>257</v>
      </c>
      <c r="E1437" t="s">
        <v>137</v>
      </c>
      <c r="F1437">
        <v>349</v>
      </c>
      <c r="G1437">
        <v>13533.5</v>
      </c>
      <c r="H1437">
        <v>31</v>
      </c>
      <c r="I1437">
        <v>0</v>
      </c>
      <c r="J1437">
        <v>380</v>
      </c>
      <c r="K1437">
        <v>13533.5</v>
      </c>
    </row>
    <row r="1438" spans="1:11" x14ac:dyDescent="0.25">
      <c r="A1438" t="s">
        <v>1720</v>
      </c>
      <c r="B1438" t="s">
        <v>75</v>
      </c>
      <c r="C1438" t="s">
        <v>262</v>
      </c>
      <c r="D1438" t="s">
        <v>253</v>
      </c>
      <c r="E1438" t="s">
        <v>138</v>
      </c>
      <c r="F1438">
        <v>159</v>
      </c>
      <c r="G1438">
        <v>6651.8</v>
      </c>
      <c r="H1438">
        <v>33</v>
      </c>
      <c r="I1438">
        <v>0</v>
      </c>
      <c r="J1438">
        <v>192</v>
      </c>
      <c r="K1438">
        <v>6651.8</v>
      </c>
    </row>
    <row r="1439" spans="1:11" x14ac:dyDescent="0.25">
      <c r="A1439" t="s">
        <v>1721</v>
      </c>
      <c r="B1439" t="s">
        <v>75</v>
      </c>
      <c r="C1439" t="s">
        <v>262</v>
      </c>
      <c r="D1439" t="s">
        <v>253</v>
      </c>
      <c r="E1439" t="s">
        <v>139</v>
      </c>
      <c r="F1439">
        <v>119</v>
      </c>
      <c r="G1439">
        <v>6005.8</v>
      </c>
      <c r="H1439">
        <v>29</v>
      </c>
      <c r="I1439">
        <v>0</v>
      </c>
      <c r="J1439">
        <v>148</v>
      </c>
      <c r="K1439">
        <v>6005.8</v>
      </c>
    </row>
    <row r="1440" spans="1:11" x14ac:dyDescent="0.25">
      <c r="A1440" t="s">
        <v>1722</v>
      </c>
      <c r="B1440" t="s">
        <v>75</v>
      </c>
      <c r="C1440" t="s">
        <v>262</v>
      </c>
      <c r="D1440" t="s">
        <v>255</v>
      </c>
      <c r="E1440" t="s">
        <v>140</v>
      </c>
      <c r="F1440">
        <v>64</v>
      </c>
      <c r="G1440">
        <v>2829.8</v>
      </c>
      <c r="H1440">
        <v>4</v>
      </c>
      <c r="I1440">
        <v>0</v>
      </c>
      <c r="J1440">
        <v>68</v>
      </c>
      <c r="K1440">
        <v>2829.8</v>
      </c>
    </row>
    <row r="1441" spans="1:11" x14ac:dyDescent="0.25">
      <c r="A1441" t="s">
        <v>1723</v>
      </c>
      <c r="B1441" t="s">
        <v>75</v>
      </c>
      <c r="C1441" t="s">
        <v>262</v>
      </c>
      <c r="D1441" t="s">
        <v>253</v>
      </c>
      <c r="E1441" t="s">
        <v>141</v>
      </c>
      <c r="F1441">
        <v>75</v>
      </c>
      <c r="G1441">
        <v>3769.8</v>
      </c>
      <c r="H1441">
        <v>23</v>
      </c>
      <c r="I1441">
        <v>0</v>
      </c>
      <c r="J1441">
        <v>98</v>
      </c>
      <c r="K1441">
        <v>3769.8</v>
      </c>
    </row>
    <row r="1442" spans="1:11" x14ac:dyDescent="0.25">
      <c r="A1442" t="s">
        <v>1724</v>
      </c>
      <c r="B1442" t="s">
        <v>75</v>
      </c>
      <c r="C1442" t="s">
        <v>262</v>
      </c>
      <c r="D1442" t="s">
        <v>256</v>
      </c>
      <c r="E1442" t="s">
        <v>142</v>
      </c>
      <c r="F1442">
        <v>782</v>
      </c>
      <c r="G1442">
        <v>33884.1</v>
      </c>
      <c r="H1442">
        <v>154</v>
      </c>
      <c r="I1442">
        <v>0</v>
      </c>
      <c r="J1442">
        <v>936</v>
      </c>
      <c r="K1442">
        <v>33884.1</v>
      </c>
    </row>
    <row r="1443" spans="1:11" x14ac:dyDescent="0.25">
      <c r="A1443" t="s">
        <v>1725</v>
      </c>
      <c r="B1443" t="s">
        <v>75</v>
      </c>
      <c r="C1443" t="s">
        <v>262</v>
      </c>
      <c r="D1443" t="s">
        <v>253</v>
      </c>
      <c r="E1443" t="s">
        <v>143</v>
      </c>
      <c r="F1443">
        <v>98</v>
      </c>
      <c r="G1443">
        <v>4403.8</v>
      </c>
      <c r="H1443">
        <v>38</v>
      </c>
      <c r="I1443">
        <v>0</v>
      </c>
      <c r="J1443">
        <v>136</v>
      </c>
      <c r="K1443">
        <v>4403.8</v>
      </c>
    </row>
    <row r="1444" spans="1:11" x14ac:dyDescent="0.25">
      <c r="A1444" t="s">
        <v>1726</v>
      </c>
      <c r="B1444" t="s">
        <v>75</v>
      </c>
      <c r="C1444" t="s">
        <v>262</v>
      </c>
      <c r="D1444" t="s">
        <v>253</v>
      </c>
      <c r="E1444" t="s">
        <v>144</v>
      </c>
      <c r="F1444">
        <v>127</v>
      </c>
      <c r="G1444">
        <v>5842.5</v>
      </c>
      <c r="H1444">
        <v>24</v>
      </c>
      <c r="I1444">
        <v>0</v>
      </c>
      <c r="J1444">
        <v>151</v>
      </c>
      <c r="K1444">
        <v>5842.5</v>
      </c>
    </row>
    <row r="1445" spans="1:11" x14ac:dyDescent="0.25">
      <c r="A1445" t="s">
        <v>1727</v>
      </c>
      <c r="B1445" t="s">
        <v>75</v>
      </c>
      <c r="C1445" t="s">
        <v>262</v>
      </c>
      <c r="D1445" t="s">
        <v>254</v>
      </c>
      <c r="E1445" t="s">
        <v>145</v>
      </c>
      <c r="F1445">
        <v>17</v>
      </c>
      <c r="G1445">
        <v>971</v>
      </c>
      <c r="H1445">
        <v>1</v>
      </c>
      <c r="I1445">
        <v>0</v>
      </c>
      <c r="J1445">
        <v>18</v>
      </c>
      <c r="K1445">
        <v>971</v>
      </c>
    </row>
    <row r="1446" spans="1:11" x14ac:dyDescent="0.25">
      <c r="A1446" t="s">
        <v>1728</v>
      </c>
      <c r="B1446" t="s">
        <v>75</v>
      </c>
      <c r="C1446" t="s">
        <v>262</v>
      </c>
      <c r="D1446" t="s">
        <v>253</v>
      </c>
      <c r="E1446" t="s">
        <v>146</v>
      </c>
      <c r="F1446">
        <v>152</v>
      </c>
      <c r="G1446">
        <v>6043.7</v>
      </c>
      <c r="H1446">
        <v>25</v>
      </c>
      <c r="I1446">
        <v>0</v>
      </c>
      <c r="J1446">
        <v>177</v>
      </c>
      <c r="K1446">
        <v>6043.7</v>
      </c>
    </row>
    <row r="1447" spans="1:11" x14ac:dyDescent="0.25">
      <c r="A1447" t="s">
        <v>1729</v>
      </c>
      <c r="B1447" t="s">
        <v>75</v>
      </c>
      <c r="C1447" t="s">
        <v>262</v>
      </c>
      <c r="D1447" t="s">
        <v>258</v>
      </c>
      <c r="E1447" t="s">
        <v>147</v>
      </c>
      <c r="F1447">
        <v>80</v>
      </c>
      <c r="G1447">
        <v>3231.8</v>
      </c>
      <c r="H1447">
        <v>2</v>
      </c>
      <c r="I1447">
        <v>0</v>
      </c>
      <c r="J1447">
        <v>82</v>
      </c>
      <c r="K1447">
        <v>3231.8</v>
      </c>
    </row>
    <row r="1448" spans="1:11" x14ac:dyDescent="0.25">
      <c r="A1448" t="s">
        <v>1730</v>
      </c>
      <c r="B1448" t="s">
        <v>75</v>
      </c>
      <c r="C1448" t="s">
        <v>262</v>
      </c>
      <c r="D1448" t="s">
        <v>252</v>
      </c>
      <c r="E1448" t="s">
        <v>148</v>
      </c>
      <c r="F1448">
        <v>666</v>
      </c>
      <c r="G1448">
        <v>29885.1</v>
      </c>
      <c r="H1448">
        <v>112</v>
      </c>
      <c r="I1448">
        <v>0</v>
      </c>
      <c r="J1448">
        <v>778</v>
      </c>
      <c r="K1448">
        <v>29885.1</v>
      </c>
    </row>
    <row r="1449" spans="1:11" x14ac:dyDescent="0.25">
      <c r="A1449" t="s">
        <v>1731</v>
      </c>
      <c r="B1449" t="s">
        <v>75</v>
      </c>
      <c r="C1449" t="s">
        <v>262</v>
      </c>
      <c r="D1449" t="s">
        <v>253</v>
      </c>
      <c r="E1449" t="s">
        <v>149</v>
      </c>
      <c r="F1449">
        <v>131</v>
      </c>
      <c r="G1449">
        <v>6246.9</v>
      </c>
      <c r="H1449">
        <v>22</v>
      </c>
      <c r="I1449">
        <v>0</v>
      </c>
      <c r="J1449">
        <v>153</v>
      </c>
      <c r="K1449">
        <v>6246.9</v>
      </c>
    </row>
    <row r="1450" spans="1:11" x14ac:dyDescent="0.25">
      <c r="A1450" t="s">
        <v>1732</v>
      </c>
      <c r="B1450" t="s">
        <v>75</v>
      </c>
      <c r="C1450" t="s">
        <v>262</v>
      </c>
      <c r="D1450" t="s">
        <v>253</v>
      </c>
      <c r="E1450" t="s">
        <v>150</v>
      </c>
      <c r="F1450">
        <v>114</v>
      </c>
      <c r="G1450">
        <v>5360.6</v>
      </c>
      <c r="H1450">
        <v>20</v>
      </c>
      <c r="I1450">
        <v>0</v>
      </c>
      <c r="J1450">
        <v>134</v>
      </c>
      <c r="K1450">
        <v>5360.6</v>
      </c>
    </row>
    <row r="1451" spans="1:11" x14ac:dyDescent="0.25">
      <c r="A1451" t="s">
        <v>1733</v>
      </c>
      <c r="B1451" t="s">
        <v>75</v>
      </c>
      <c r="C1451" t="s">
        <v>262</v>
      </c>
      <c r="D1451" t="s">
        <v>256</v>
      </c>
      <c r="E1451" t="s">
        <v>151</v>
      </c>
      <c r="F1451">
        <v>40</v>
      </c>
      <c r="G1451">
        <v>2142</v>
      </c>
      <c r="H1451">
        <v>3</v>
      </c>
      <c r="I1451">
        <v>0</v>
      </c>
      <c r="J1451">
        <v>43</v>
      </c>
      <c r="K1451">
        <v>2142</v>
      </c>
    </row>
    <row r="1452" spans="1:11" x14ac:dyDescent="0.25">
      <c r="A1452" t="s">
        <v>1734</v>
      </c>
      <c r="B1452" t="s">
        <v>75</v>
      </c>
      <c r="C1452" t="s">
        <v>262</v>
      </c>
      <c r="D1452" t="s">
        <v>257</v>
      </c>
      <c r="E1452" t="s">
        <v>152</v>
      </c>
      <c r="F1452">
        <v>1</v>
      </c>
      <c r="G1452">
        <v>32</v>
      </c>
      <c r="H1452">
        <v>0</v>
      </c>
      <c r="I1452">
        <v>0</v>
      </c>
      <c r="J1452">
        <v>1</v>
      </c>
      <c r="K1452">
        <v>32</v>
      </c>
    </row>
    <row r="1453" spans="1:11" x14ac:dyDescent="0.25">
      <c r="A1453" t="s">
        <v>1735</v>
      </c>
      <c r="B1453" t="s">
        <v>75</v>
      </c>
      <c r="C1453" t="s">
        <v>262</v>
      </c>
      <c r="D1453" t="s">
        <v>253</v>
      </c>
      <c r="E1453" t="s">
        <v>153</v>
      </c>
      <c r="F1453">
        <v>94</v>
      </c>
      <c r="G1453">
        <v>4421.7</v>
      </c>
      <c r="H1453">
        <v>29</v>
      </c>
      <c r="I1453">
        <v>0</v>
      </c>
      <c r="J1453">
        <v>123</v>
      </c>
      <c r="K1453">
        <v>4421.7</v>
      </c>
    </row>
    <row r="1454" spans="1:11" x14ac:dyDescent="0.25">
      <c r="A1454" t="s">
        <v>1736</v>
      </c>
      <c r="B1454" t="s">
        <v>75</v>
      </c>
      <c r="C1454" t="s">
        <v>262</v>
      </c>
      <c r="D1454" t="s">
        <v>253</v>
      </c>
      <c r="E1454" t="s">
        <v>154</v>
      </c>
      <c r="F1454">
        <v>72</v>
      </c>
      <c r="G1454">
        <v>3008.7</v>
      </c>
      <c r="H1454">
        <v>27</v>
      </c>
      <c r="I1454">
        <v>0</v>
      </c>
      <c r="J1454">
        <v>99</v>
      </c>
      <c r="K1454">
        <v>3008.7</v>
      </c>
    </row>
    <row r="1455" spans="1:11" x14ac:dyDescent="0.25">
      <c r="A1455" t="s">
        <v>1737</v>
      </c>
      <c r="B1455" t="s">
        <v>75</v>
      </c>
      <c r="C1455" t="s">
        <v>262</v>
      </c>
      <c r="D1455" t="s">
        <v>256</v>
      </c>
      <c r="E1455" t="s">
        <v>155</v>
      </c>
      <c r="F1455">
        <v>725</v>
      </c>
      <c r="G1455">
        <v>29452.799999999999</v>
      </c>
      <c r="H1455">
        <v>62</v>
      </c>
      <c r="I1455">
        <v>0</v>
      </c>
      <c r="J1455">
        <v>787</v>
      </c>
      <c r="K1455">
        <v>29452.799999999999</v>
      </c>
    </row>
    <row r="1456" spans="1:11" x14ac:dyDescent="0.25">
      <c r="A1456" t="s">
        <v>1738</v>
      </c>
      <c r="B1456" t="s">
        <v>75</v>
      </c>
      <c r="C1456" t="s">
        <v>262</v>
      </c>
      <c r="D1456" t="s">
        <v>259</v>
      </c>
      <c r="E1456" t="s">
        <v>156</v>
      </c>
      <c r="F1456">
        <v>69</v>
      </c>
      <c r="G1456">
        <v>3369.7</v>
      </c>
      <c r="H1456">
        <v>4</v>
      </c>
      <c r="I1456">
        <v>0</v>
      </c>
      <c r="J1456">
        <v>73</v>
      </c>
      <c r="K1456">
        <v>3369.7</v>
      </c>
    </row>
    <row r="1457" spans="1:11" x14ac:dyDescent="0.25">
      <c r="A1457" t="s">
        <v>1739</v>
      </c>
      <c r="B1457" t="s">
        <v>75</v>
      </c>
      <c r="C1457" t="s">
        <v>262</v>
      </c>
      <c r="D1457" t="s">
        <v>253</v>
      </c>
      <c r="E1457" t="s">
        <v>157</v>
      </c>
      <c r="F1457">
        <v>69</v>
      </c>
      <c r="G1457">
        <v>3614.8</v>
      </c>
      <c r="H1457">
        <v>20</v>
      </c>
      <c r="I1457">
        <v>0</v>
      </c>
      <c r="J1457">
        <v>89</v>
      </c>
      <c r="K1457">
        <v>3614.8</v>
      </c>
    </row>
    <row r="1458" spans="1:11" x14ac:dyDescent="0.25">
      <c r="A1458" t="s">
        <v>1740</v>
      </c>
      <c r="B1458" t="s">
        <v>75</v>
      </c>
      <c r="C1458" t="s">
        <v>262</v>
      </c>
      <c r="D1458" t="s">
        <v>259</v>
      </c>
      <c r="E1458" t="s">
        <v>158</v>
      </c>
      <c r="F1458">
        <v>209</v>
      </c>
      <c r="G1458">
        <v>9167.7000000000007</v>
      </c>
      <c r="H1458">
        <v>25</v>
      </c>
      <c r="I1458">
        <v>0</v>
      </c>
      <c r="J1458">
        <v>234</v>
      </c>
      <c r="K1458">
        <v>9167.7000000000007</v>
      </c>
    </row>
    <row r="1459" spans="1:11" x14ac:dyDescent="0.25">
      <c r="A1459" t="s">
        <v>1741</v>
      </c>
      <c r="B1459" t="s">
        <v>75</v>
      </c>
      <c r="C1459" t="s">
        <v>262</v>
      </c>
      <c r="D1459" t="s">
        <v>255</v>
      </c>
      <c r="E1459" t="s">
        <v>159</v>
      </c>
      <c r="F1459">
        <v>49</v>
      </c>
      <c r="G1459">
        <v>2573.9</v>
      </c>
      <c r="H1459">
        <v>4</v>
      </c>
      <c r="I1459">
        <v>0</v>
      </c>
      <c r="J1459">
        <v>53</v>
      </c>
      <c r="K1459">
        <v>2573.9</v>
      </c>
    </row>
    <row r="1460" spans="1:11" x14ac:dyDescent="0.25">
      <c r="A1460" t="s">
        <v>1742</v>
      </c>
      <c r="B1460" t="s">
        <v>75</v>
      </c>
      <c r="C1460" t="s">
        <v>262</v>
      </c>
      <c r="D1460" t="s">
        <v>253</v>
      </c>
      <c r="E1460" t="s">
        <v>160</v>
      </c>
      <c r="F1460">
        <v>156</v>
      </c>
      <c r="G1460">
        <v>7297.9</v>
      </c>
      <c r="H1460">
        <v>45</v>
      </c>
      <c r="I1460">
        <v>0</v>
      </c>
      <c r="J1460">
        <v>201</v>
      </c>
      <c r="K1460">
        <v>7297.9</v>
      </c>
    </row>
    <row r="1461" spans="1:11" x14ac:dyDescent="0.25">
      <c r="A1461" t="s">
        <v>1743</v>
      </c>
      <c r="B1461" t="s">
        <v>75</v>
      </c>
      <c r="C1461" t="s">
        <v>262</v>
      </c>
      <c r="D1461" t="s">
        <v>255</v>
      </c>
      <c r="E1461" t="s">
        <v>161</v>
      </c>
      <c r="F1461">
        <v>563</v>
      </c>
      <c r="G1461">
        <v>27776.6</v>
      </c>
      <c r="H1461">
        <v>43</v>
      </c>
      <c r="I1461">
        <v>0</v>
      </c>
      <c r="J1461">
        <v>606</v>
      </c>
      <c r="K1461">
        <v>27776.6</v>
      </c>
    </row>
    <row r="1462" spans="1:11" x14ac:dyDescent="0.25">
      <c r="A1462" t="s">
        <v>1744</v>
      </c>
      <c r="B1462" t="s">
        <v>75</v>
      </c>
      <c r="C1462" t="s">
        <v>262</v>
      </c>
      <c r="D1462" t="s">
        <v>259</v>
      </c>
      <c r="E1462" t="s">
        <v>162</v>
      </c>
      <c r="F1462">
        <v>272</v>
      </c>
      <c r="G1462">
        <v>14986.5</v>
      </c>
      <c r="H1462">
        <v>47</v>
      </c>
      <c r="I1462">
        <v>0</v>
      </c>
      <c r="J1462">
        <v>319</v>
      </c>
      <c r="K1462">
        <v>14986.5</v>
      </c>
    </row>
    <row r="1463" spans="1:11" x14ac:dyDescent="0.25">
      <c r="A1463" t="s">
        <v>1745</v>
      </c>
      <c r="B1463" t="s">
        <v>75</v>
      </c>
      <c r="C1463" t="s">
        <v>262</v>
      </c>
      <c r="D1463" t="s">
        <v>251</v>
      </c>
      <c r="E1463" t="s">
        <v>163</v>
      </c>
      <c r="F1463">
        <v>114</v>
      </c>
      <c r="G1463">
        <v>5631.7</v>
      </c>
      <c r="H1463">
        <v>21</v>
      </c>
      <c r="I1463">
        <v>0</v>
      </c>
      <c r="J1463">
        <v>135</v>
      </c>
      <c r="K1463">
        <v>5631.7</v>
      </c>
    </row>
    <row r="1464" spans="1:11" x14ac:dyDescent="0.25">
      <c r="A1464" t="s">
        <v>1746</v>
      </c>
      <c r="B1464" t="s">
        <v>75</v>
      </c>
      <c r="C1464" t="s">
        <v>262</v>
      </c>
      <c r="D1464" t="s">
        <v>251</v>
      </c>
      <c r="E1464" t="s">
        <v>164</v>
      </c>
      <c r="F1464">
        <v>353</v>
      </c>
      <c r="G1464">
        <v>15781.4</v>
      </c>
      <c r="H1464">
        <v>32</v>
      </c>
      <c r="I1464">
        <v>0</v>
      </c>
      <c r="J1464">
        <v>385</v>
      </c>
      <c r="K1464">
        <v>15781.4</v>
      </c>
    </row>
    <row r="1465" spans="1:11" x14ac:dyDescent="0.25">
      <c r="A1465" t="s">
        <v>1747</v>
      </c>
      <c r="B1465" t="s">
        <v>75</v>
      </c>
      <c r="C1465" t="s">
        <v>262</v>
      </c>
      <c r="D1465" t="s">
        <v>253</v>
      </c>
      <c r="E1465" t="s">
        <v>165</v>
      </c>
      <c r="F1465">
        <v>169</v>
      </c>
      <c r="G1465">
        <v>7484.9</v>
      </c>
      <c r="H1465">
        <v>39</v>
      </c>
      <c r="I1465">
        <v>0</v>
      </c>
      <c r="J1465">
        <v>208</v>
      </c>
      <c r="K1465">
        <v>7484.9</v>
      </c>
    </row>
    <row r="1466" spans="1:11" x14ac:dyDescent="0.25">
      <c r="A1466" t="s">
        <v>1748</v>
      </c>
      <c r="B1466" t="s">
        <v>75</v>
      </c>
      <c r="C1466" t="s">
        <v>262</v>
      </c>
      <c r="D1466" t="s">
        <v>251</v>
      </c>
      <c r="E1466" t="s">
        <v>166</v>
      </c>
      <c r="F1466">
        <v>310</v>
      </c>
      <c r="G1466">
        <v>14974.6</v>
      </c>
      <c r="H1466">
        <v>19</v>
      </c>
      <c r="I1466">
        <v>0</v>
      </c>
      <c r="J1466">
        <v>329</v>
      </c>
      <c r="K1466">
        <v>14974.6</v>
      </c>
    </row>
    <row r="1467" spans="1:11" x14ac:dyDescent="0.25">
      <c r="A1467" t="s">
        <v>1749</v>
      </c>
      <c r="B1467" t="s">
        <v>75</v>
      </c>
      <c r="C1467" t="s">
        <v>262</v>
      </c>
      <c r="D1467" t="s">
        <v>255</v>
      </c>
      <c r="E1467" t="s">
        <v>167</v>
      </c>
      <c r="F1467">
        <v>157</v>
      </c>
      <c r="G1467">
        <v>8339.7000000000007</v>
      </c>
      <c r="H1467">
        <v>22</v>
      </c>
      <c r="I1467">
        <v>0</v>
      </c>
      <c r="J1467">
        <v>179</v>
      </c>
      <c r="K1467">
        <v>8339.7000000000007</v>
      </c>
    </row>
    <row r="1468" spans="1:11" x14ac:dyDescent="0.25">
      <c r="A1468" t="s">
        <v>1750</v>
      </c>
      <c r="B1468" t="s">
        <v>75</v>
      </c>
      <c r="C1468" t="s">
        <v>262</v>
      </c>
      <c r="D1468" t="s">
        <v>253</v>
      </c>
      <c r="E1468" t="s">
        <v>267</v>
      </c>
      <c r="F1468">
        <v>4031</v>
      </c>
      <c r="G1468">
        <v>187456.9</v>
      </c>
      <c r="H1468">
        <v>1033</v>
      </c>
      <c r="I1468">
        <v>0</v>
      </c>
      <c r="J1468">
        <v>5064</v>
      </c>
      <c r="K1468">
        <v>187456.9</v>
      </c>
    </row>
    <row r="1469" spans="1:11" x14ac:dyDescent="0.25">
      <c r="A1469" t="s">
        <v>1751</v>
      </c>
      <c r="B1469" t="s">
        <v>75</v>
      </c>
      <c r="C1469" t="s">
        <v>262</v>
      </c>
      <c r="D1469" t="s">
        <v>252</v>
      </c>
      <c r="E1469" t="s">
        <v>168</v>
      </c>
      <c r="F1469">
        <v>87</v>
      </c>
      <c r="G1469">
        <v>4139.8999999999996</v>
      </c>
      <c r="H1469">
        <v>13</v>
      </c>
      <c r="I1469">
        <v>0</v>
      </c>
      <c r="J1469">
        <v>100</v>
      </c>
      <c r="K1469">
        <v>4139.8999999999996</v>
      </c>
    </row>
    <row r="1470" spans="1:11" x14ac:dyDescent="0.25">
      <c r="A1470" t="s">
        <v>1752</v>
      </c>
      <c r="B1470" t="s">
        <v>75</v>
      </c>
      <c r="C1470" t="s">
        <v>262</v>
      </c>
      <c r="D1470" t="s">
        <v>255</v>
      </c>
      <c r="E1470" t="s">
        <v>169</v>
      </c>
      <c r="F1470">
        <v>155</v>
      </c>
      <c r="G1470">
        <v>9161</v>
      </c>
      <c r="H1470">
        <v>46</v>
      </c>
      <c r="I1470">
        <v>0</v>
      </c>
      <c r="J1470">
        <v>201</v>
      </c>
      <c r="K1470">
        <v>9161</v>
      </c>
    </row>
    <row r="1471" spans="1:11" x14ac:dyDescent="0.25">
      <c r="A1471" t="s">
        <v>1753</v>
      </c>
      <c r="B1471" t="s">
        <v>75</v>
      </c>
      <c r="C1471" t="s">
        <v>262</v>
      </c>
      <c r="D1471" t="s">
        <v>256</v>
      </c>
      <c r="E1471" t="s">
        <v>170</v>
      </c>
      <c r="F1471">
        <v>99</v>
      </c>
      <c r="G1471">
        <v>4641</v>
      </c>
      <c r="H1471">
        <v>7</v>
      </c>
      <c r="I1471">
        <v>0</v>
      </c>
      <c r="J1471">
        <v>106</v>
      </c>
      <c r="K1471">
        <v>4641</v>
      </c>
    </row>
    <row r="1472" spans="1:11" x14ac:dyDescent="0.25">
      <c r="A1472" t="s">
        <v>1754</v>
      </c>
      <c r="B1472" t="s">
        <v>75</v>
      </c>
      <c r="C1472" t="s">
        <v>262</v>
      </c>
      <c r="D1472" t="s">
        <v>253</v>
      </c>
      <c r="E1472" t="s">
        <v>171</v>
      </c>
      <c r="F1472">
        <v>100</v>
      </c>
      <c r="G1472">
        <v>4852.8</v>
      </c>
      <c r="H1472">
        <v>28</v>
      </c>
      <c r="I1472">
        <v>0</v>
      </c>
      <c r="J1472">
        <v>128</v>
      </c>
      <c r="K1472">
        <v>4852.8</v>
      </c>
    </row>
    <row r="1473" spans="1:11" x14ac:dyDescent="0.25">
      <c r="A1473" t="s">
        <v>1755</v>
      </c>
      <c r="B1473" t="s">
        <v>75</v>
      </c>
      <c r="C1473" t="s">
        <v>262</v>
      </c>
      <c r="D1473" t="s">
        <v>254</v>
      </c>
      <c r="E1473" t="s">
        <v>172</v>
      </c>
      <c r="F1473">
        <v>44</v>
      </c>
      <c r="G1473">
        <v>2304</v>
      </c>
      <c r="H1473">
        <v>9</v>
      </c>
      <c r="I1473">
        <v>0</v>
      </c>
      <c r="J1473">
        <v>53</v>
      </c>
      <c r="K1473">
        <v>2304</v>
      </c>
    </row>
    <row r="1474" spans="1:11" x14ac:dyDescent="0.25">
      <c r="A1474" t="s">
        <v>1756</v>
      </c>
      <c r="B1474" t="s">
        <v>75</v>
      </c>
      <c r="C1474" t="s">
        <v>262</v>
      </c>
      <c r="D1474" t="s">
        <v>256</v>
      </c>
      <c r="E1474" t="s">
        <v>173</v>
      </c>
      <c r="F1474">
        <v>137</v>
      </c>
      <c r="G1474">
        <v>6840.6</v>
      </c>
      <c r="H1474">
        <v>30</v>
      </c>
      <c r="I1474">
        <v>0</v>
      </c>
      <c r="J1474">
        <v>167</v>
      </c>
      <c r="K1474">
        <v>6840.6</v>
      </c>
    </row>
    <row r="1475" spans="1:11" x14ac:dyDescent="0.25">
      <c r="A1475" t="s">
        <v>1757</v>
      </c>
      <c r="B1475" t="s">
        <v>75</v>
      </c>
      <c r="C1475" t="s">
        <v>262</v>
      </c>
      <c r="D1475" t="s">
        <v>254</v>
      </c>
      <c r="E1475" t="s">
        <v>174</v>
      </c>
      <c r="F1475">
        <v>102</v>
      </c>
      <c r="G1475">
        <v>4877.8999999999996</v>
      </c>
      <c r="H1475">
        <v>14</v>
      </c>
      <c r="I1475">
        <v>0</v>
      </c>
      <c r="J1475">
        <v>116</v>
      </c>
      <c r="K1475">
        <v>4877.8999999999996</v>
      </c>
    </row>
    <row r="1476" spans="1:11" x14ac:dyDescent="0.25">
      <c r="A1476" t="s">
        <v>1758</v>
      </c>
      <c r="B1476" t="s">
        <v>75</v>
      </c>
      <c r="C1476" t="s">
        <v>262</v>
      </c>
      <c r="D1476" t="s">
        <v>253</v>
      </c>
      <c r="E1476" t="s">
        <v>175</v>
      </c>
      <c r="F1476">
        <v>102</v>
      </c>
      <c r="G1476">
        <v>5142.8999999999996</v>
      </c>
      <c r="H1476">
        <v>65</v>
      </c>
      <c r="I1476">
        <v>0</v>
      </c>
      <c r="J1476">
        <v>167</v>
      </c>
      <c r="K1476">
        <v>5142.8999999999996</v>
      </c>
    </row>
    <row r="1477" spans="1:11" x14ac:dyDescent="0.25">
      <c r="A1477" t="s">
        <v>1759</v>
      </c>
      <c r="B1477" t="s">
        <v>75</v>
      </c>
      <c r="C1477" t="s">
        <v>262</v>
      </c>
      <c r="D1477" t="s">
        <v>252</v>
      </c>
      <c r="E1477" t="s">
        <v>176</v>
      </c>
      <c r="F1477">
        <v>297</v>
      </c>
      <c r="G1477">
        <v>12193.7</v>
      </c>
      <c r="H1477">
        <v>15</v>
      </c>
      <c r="I1477">
        <v>0</v>
      </c>
      <c r="J1477">
        <v>312</v>
      </c>
      <c r="K1477">
        <v>12193.7</v>
      </c>
    </row>
    <row r="1478" spans="1:11" x14ac:dyDescent="0.25">
      <c r="A1478" t="s">
        <v>1760</v>
      </c>
      <c r="B1478" t="s">
        <v>75</v>
      </c>
      <c r="C1478" t="s">
        <v>262</v>
      </c>
      <c r="D1478" t="s">
        <v>259</v>
      </c>
      <c r="E1478" t="s">
        <v>177</v>
      </c>
      <c r="F1478">
        <v>43</v>
      </c>
      <c r="G1478">
        <v>2054.8000000000002</v>
      </c>
      <c r="H1478">
        <v>4</v>
      </c>
      <c r="I1478">
        <v>0</v>
      </c>
      <c r="J1478">
        <v>47</v>
      </c>
      <c r="K1478">
        <v>2054.8000000000002</v>
      </c>
    </row>
    <row r="1479" spans="1:11" x14ac:dyDescent="0.25">
      <c r="A1479" t="s">
        <v>1761</v>
      </c>
      <c r="B1479" t="s">
        <v>75</v>
      </c>
      <c r="C1479" t="s">
        <v>262</v>
      </c>
      <c r="D1479" t="s">
        <v>254</v>
      </c>
      <c r="E1479" t="s">
        <v>268</v>
      </c>
      <c r="F1479">
        <v>731</v>
      </c>
      <c r="G1479">
        <v>35793</v>
      </c>
      <c r="H1479">
        <v>76</v>
      </c>
      <c r="I1479">
        <v>0</v>
      </c>
      <c r="J1479">
        <v>807</v>
      </c>
      <c r="K1479">
        <v>35793</v>
      </c>
    </row>
    <row r="1480" spans="1:11" x14ac:dyDescent="0.25">
      <c r="A1480" t="s">
        <v>1762</v>
      </c>
      <c r="B1480" t="s">
        <v>75</v>
      </c>
      <c r="C1480" t="s">
        <v>262</v>
      </c>
      <c r="D1480" t="s">
        <v>259</v>
      </c>
      <c r="E1480" t="s">
        <v>178</v>
      </c>
      <c r="F1480">
        <v>70</v>
      </c>
      <c r="G1480">
        <v>2605.8000000000002</v>
      </c>
      <c r="H1480">
        <v>6</v>
      </c>
      <c r="I1480">
        <v>0</v>
      </c>
      <c r="J1480">
        <v>76</v>
      </c>
      <c r="K1480">
        <v>2605.8000000000002</v>
      </c>
    </row>
    <row r="1481" spans="1:11" x14ac:dyDescent="0.25">
      <c r="A1481" t="s">
        <v>1763</v>
      </c>
      <c r="B1481" t="s">
        <v>75</v>
      </c>
      <c r="C1481" t="s">
        <v>262</v>
      </c>
      <c r="D1481" t="s">
        <v>257</v>
      </c>
      <c r="E1481" t="s">
        <v>179</v>
      </c>
      <c r="F1481">
        <v>102</v>
      </c>
      <c r="G1481">
        <v>3842</v>
      </c>
      <c r="H1481">
        <v>12</v>
      </c>
      <c r="I1481">
        <v>0</v>
      </c>
      <c r="J1481">
        <v>114</v>
      </c>
      <c r="K1481">
        <v>3842</v>
      </c>
    </row>
    <row r="1482" spans="1:11" x14ac:dyDescent="0.25">
      <c r="A1482" t="s">
        <v>1764</v>
      </c>
      <c r="B1482" t="s">
        <v>75</v>
      </c>
      <c r="C1482" t="s">
        <v>262</v>
      </c>
      <c r="D1482" t="s">
        <v>254</v>
      </c>
      <c r="E1482" t="s">
        <v>180</v>
      </c>
      <c r="F1482">
        <v>66</v>
      </c>
      <c r="G1482">
        <v>3369.8</v>
      </c>
      <c r="H1482">
        <v>8</v>
      </c>
      <c r="I1482">
        <v>0</v>
      </c>
      <c r="J1482">
        <v>74</v>
      </c>
      <c r="K1482">
        <v>3369.8</v>
      </c>
    </row>
    <row r="1483" spans="1:11" x14ac:dyDescent="0.25">
      <c r="A1483" t="s">
        <v>1765</v>
      </c>
      <c r="B1483" t="s">
        <v>75</v>
      </c>
      <c r="C1483" t="s">
        <v>262</v>
      </c>
      <c r="D1483" t="s">
        <v>255</v>
      </c>
      <c r="E1483" t="s">
        <v>269</v>
      </c>
      <c r="F1483">
        <v>2967</v>
      </c>
      <c r="G1483">
        <v>153196.1</v>
      </c>
      <c r="H1483">
        <v>349</v>
      </c>
      <c r="I1483">
        <v>0</v>
      </c>
      <c r="J1483">
        <v>3316</v>
      </c>
      <c r="K1483">
        <v>153196.1</v>
      </c>
    </row>
    <row r="1484" spans="1:11" x14ac:dyDescent="0.25">
      <c r="A1484" t="s">
        <v>1766</v>
      </c>
      <c r="B1484" t="s">
        <v>75</v>
      </c>
      <c r="C1484" t="s">
        <v>262</v>
      </c>
      <c r="D1484" t="s">
        <v>259</v>
      </c>
      <c r="E1484" t="s">
        <v>181</v>
      </c>
      <c r="F1484">
        <v>279</v>
      </c>
      <c r="G1484">
        <v>11627.6</v>
      </c>
      <c r="H1484">
        <v>23</v>
      </c>
      <c r="I1484">
        <v>0</v>
      </c>
      <c r="J1484">
        <v>302</v>
      </c>
      <c r="K1484">
        <v>11627.6</v>
      </c>
    </row>
    <row r="1485" spans="1:11" x14ac:dyDescent="0.25">
      <c r="A1485" t="s">
        <v>1767</v>
      </c>
      <c r="B1485" t="s">
        <v>75</v>
      </c>
      <c r="C1485" t="s">
        <v>262</v>
      </c>
      <c r="D1485" t="s">
        <v>251</v>
      </c>
      <c r="E1485" t="s">
        <v>182</v>
      </c>
      <c r="F1485">
        <v>346</v>
      </c>
      <c r="G1485">
        <v>15026.6</v>
      </c>
      <c r="H1485">
        <v>33</v>
      </c>
      <c r="I1485">
        <v>0</v>
      </c>
      <c r="J1485">
        <v>379</v>
      </c>
      <c r="K1485">
        <v>15026.6</v>
      </c>
    </row>
    <row r="1486" spans="1:11" x14ac:dyDescent="0.25">
      <c r="A1486" t="s">
        <v>1768</v>
      </c>
      <c r="B1486" t="s">
        <v>75</v>
      </c>
      <c r="C1486" t="s">
        <v>262</v>
      </c>
      <c r="D1486" t="s">
        <v>254</v>
      </c>
      <c r="E1486" t="s">
        <v>183</v>
      </c>
      <c r="F1486">
        <v>102</v>
      </c>
      <c r="G1486">
        <v>4135.8</v>
      </c>
      <c r="H1486">
        <v>5</v>
      </c>
      <c r="I1486">
        <v>0</v>
      </c>
      <c r="J1486">
        <v>107</v>
      </c>
      <c r="K1486">
        <v>4135.8</v>
      </c>
    </row>
    <row r="1487" spans="1:11" x14ac:dyDescent="0.25">
      <c r="A1487" t="s">
        <v>1769</v>
      </c>
      <c r="B1487" t="s">
        <v>75</v>
      </c>
      <c r="C1487" t="s">
        <v>262</v>
      </c>
      <c r="D1487" t="s">
        <v>260</v>
      </c>
      <c r="E1487" t="s">
        <v>260</v>
      </c>
      <c r="F1487">
        <v>11</v>
      </c>
      <c r="G1487">
        <v>467</v>
      </c>
      <c r="H1487">
        <v>7</v>
      </c>
      <c r="I1487">
        <v>0</v>
      </c>
      <c r="J1487">
        <v>18</v>
      </c>
      <c r="K1487">
        <v>467</v>
      </c>
    </row>
    <row r="1488" spans="1:11" x14ac:dyDescent="0.25">
      <c r="A1488" t="s">
        <v>1770</v>
      </c>
      <c r="B1488" t="s">
        <v>75</v>
      </c>
      <c r="C1488" t="s">
        <v>262</v>
      </c>
      <c r="D1488" t="s">
        <v>260</v>
      </c>
      <c r="E1488" t="s">
        <v>274</v>
      </c>
      <c r="F1488">
        <v>11</v>
      </c>
      <c r="G1488">
        <v>467</v>
      </c>
      <c r="H1488">
        <v>7</v>
      </c>
      <c r="I1488">
        <v>0</v>
      </c>
      <c r="J1488">
        <v>18</v>
      </c>
      <c r="K1488">
        <v>467</v>
      </c>
    </row>
    <row r="1489" spans="1:11" x14ac:dyDescent="0.25">
      <c r="A1489" t="s">
        <v>1771</v>
      </c>
      <c r="B1489" t="s">
        <v>75</v>
      </c>
      <c r="C1489" t="s">
        <v>262</v>
      </c>
      <c r="D1489" t="s">
        <v>251</v>
      </c>
      <c r="E1489" t="s">
        <v>184</v>
      </c>
      <c r="F1489">
        <v>87</v>
      </c>
      <c r="G1489">
        <v>4795.8999999999996</v>
      </c>
      <c r="H1489">
        <v>6</v>
      </c>
      <c r="I1489">
        <v>0</v>
      </c>
      <c r="J1489">
        <v>93</v>
      </c>
      <c r="K1489">
        <v>4795.8999999999996</v>
      </c>
    </row>
    <row r="1490" spans="1:11" x14ac:dyDescent="0.25">
      <c r="A1490" t="s">
        <v>1772</v>
      </c>
      <c r="B1490" t="s">
        <v>75</v>
      </c>
      <c r="C1490" t="s">
        <v>262</v>
      </c>
      <c r="D1490" t="s">
        <v>251</v>
      </c>
      <c r="E1490" t="s">
        <v>185</v>
      </c>
      <c r="F1490">
        <v>322</v>
      </c>
      <c r="G1490">
        <v>15863.3</v>
      </c>
      <c r="H1490">
        <v>30</v>
      </c>
      <c r="I1490">
        <v>0</v>
      </c>
      <c r="J1490">
        <v>352</v>
      </c>
      <c r="K1490">
        <v>15863.3</v>
      </c>
    </row>
    <row r="1491" spans="1:11" x14ac:dyDescent="0.25">
      <c r="A1491" t="s">
        <v>1773</v>
      </c>
      <c r="B1491" t="s">
        <v>75</v>
      </c>
      <c r="C1491" t="s">
        <v>262</v>
      </c>
      <c r="D1491" t="s">
        <v>255</v>
      </c>
      <c r="E1491" t="s">
        <v>186</v>
      </c>
      <c r="F1491">
        <v>108</v>
      </c>
      <c r="G1491">
        <v>5764.9</v>
      </c>
      <c r="H1491">
        <v>20</v>
      </c>
      <c r="I1491">
        <v>0</v>
      </c>
      <c r="J1491">
        <v>128</v>
      </c>
      <c r="K1491">
        <v>5764.9</v>
      </c>
    </row>
    <row r="1492" spans="1:11" x14ac:dyDescent="0.25">
      <c r="A1492" t="s">
        <v>1774</v>
      </c>
      <c r="B1492" t="s">
        <v>75</v>
      </c>
      <c r="C1492" t="s">
        <v>262</v>
      </c>
      <c r="D1492" t="s">
        <v>256</v>
      </c>
      <c r="E1492" t="s">
        <v>187</v>
      </c>
      <c r="F1492">
        <v>323</v>
      </c>
      <c r="G1492">
        <v>14464.1</v>
      </c>
      <c r="H1492">
        <v>79</v>
      </c>
      <c r="I1492">
        <v>0</v>
      </c>
      <c r="J1492">
        <v>402</v>
      </c>
      <c r="K1492">
        <v>14464.1</v>
      </c>
    </row>
    <row r="1493" spans="1:11" x14ac:dyDescent="0.25">
      <c r="A1493" t="s">
        <v>1775</v>
      </c>
      <c r="B1493" t="s">
        <v>75</v>
      </c>
      <c r="C1493" t="s">
        <v>262</v>
      </c>
      <c r="D1493" t="s">
        <v>252</v>
      </c>
      <c r="E1493" t="s">
        <v>188</v>
      </c>
      <c r="F1493">
        <v>107</v>
      </c>
      <c r="G1493">
        <v>4950.8</v>
      </c>
      <c r="H1493">
        <v>11</v>
      </c>
      <c r="I1493">
        <v>0</v>
      </c>
      <c r="J1493">
        <v>118</v>
      </c>
      <c r="K1493">
        <v>4950.8</v>
      </c>
    </row>
    <row r="1494" spans="1:11" x14ac:dyDescent="0.25">
      <c r="A1494" t="s">
        <v>1776</v>
      </c>
      <c r="B1494" t="s">
        <v>75</v>
      </c>
      <c r="C1494" t="s">
        <v>262</v>
      </c>
      <c r="D1494" t="s">
        <v>257</v>
      </c>
      <c r="E1494" t="s">
        <v>189</v>
      </c>
      <c r="F1494">
        <v>90</v>
      </c>
      <c r="G1494">
        <v>4083</v>
      </c>
      <c r="H1494">
        <v>10</v>
      </c>
      <c r="I1494">
        <v>0</v>
      </c>
      <c r="J1494">
        <v>100</v>
      </c>
      <c r="K1494">
        <v>4083</v>
      </c>
    </row>
    <row r="1495" spans="1:11" x14ac:dyDescent="0.25">
      <c r="A1495" t="s">
        <v>1777</v>
      </c>
      <c r="B1495" t="s">
        <v>75</v>
      </c>
      <c r="C1495" t="s">
        <v>262</v>
      </c>
      <c r="D1495" t="s">
        <v>256</v>
      </c>
      <c r="E1495" t="s">
        <v>190</v>
      </c>
      <c r="F1495">
        <v>91</v>
      </c>
      <c r="G1495">
        <v>4315.7</v>
      </c>
      <c r="H1495">
        <v>13</v>
      </c>
      <c r="I1495">
        <v>0</v>
      </c>
      <c r="J1495">
        <v>104</v>
      </c>
      <c r="K1495">
        <v>4315.7</v>
      </c>
    </row>
    <row r="1496" spans="1:11" x14ac:dyDescent="0.25">
      <c r="A1496" t="s">
        <v>1778</v>
      </c>
      <c r="B1496" t="s">
        <v>75</v>
      </c>
      <c r="C1496" t="s">
        <v>262</v>
      </c>
      <c r="D1496" t="s">
        <v>256</v>
      </c>
      <c r="E1496" t="s">
        <v>191</v>
      </c>
      <c r="F1496">
        <v>79</v>
      </c>
      <c r="G1496">
        <v>3873.7</v>
      </c>
      <c r="H1496">
        <v>19</v>
      </c>
      <c r="I1496">
        <v>0</v>
      </c>
      <c r="J1496">
        <v>98</v>
      </c>
      <c r="K1496">
        <v>3873.7</v>
      </c>
    </row>
    <row r="1497" spans="1:11" x14ac:dyDescent="0.25">
      <c r="A1497" t="s">
        <v>1779</v>
      </c>
      <c r="B1497" t="s">
        <v>75</v>
      </c>
      <c r="C1497" t="s">
        <v>262</v>
      </c>
      <c r="D1497" t="s">
        <v>253</v>
      </c>
      <c r="E1497" t="s">
        <v>192</v>
      </c>
      <c r="F1497">
        <v>151</v>
      </c>
      <c r="G1497">
        <v>7591.7</v>
      </c>
      <c r="H1497">
        <v>45</v>
      </c>
      <c r="I1497">
        <v>0</v>
      </c>
      <c r="J1497">
        <v>196</v>
      </c>
      <c r="K1497">
        <v>7591.7</v>
      </c>
    </row>
    <row r="1498" spans="1:11" x14ac:dyDescent="0.25">
      <c r="A1498" t="s">
        <v>1780</v>
      </c>
      <c r="B1498" t="s">
        <v>75</v>
      </c>
      <c r="C1498" t="s">
        <v>262</v>
      </c>
      <c r="D1498" t="s">
        <v>254</v>
      </c>
      <c r="E1498" t="s">
        <v>193</v>
      </c>
      <c r="F1498">
        <v>30</v>
      </c>
      <c r="G1498">
        <v>1293.9000000000001</v>
      </c>
      <c r="H1498">
        <v>4</v>
      </c>
      <c r="I1498">
        <v>0</v>
      </c>
      <c r="J1498">
        <v>34</v>
      </c>
      <c r="K1498">
        <v>1293.9000000000001</v>
      </c>
    </row>
    <row r="1499" spans="1:11" x14ac:dyDescent="0.25">
      <c r="A1499" t="s">
        <v>1781</v>
      </c>
      <c r="B1499" t="s">
        <v>75</v>
      </c>
      <c r="C1499" t="s">
        <v>262</v>
      </c>
      <c r="D1499" t="s">
        <v>253</v>
      </c>
      <c r="E1499" t="s">
        <v>194</v>
      </c>
      <c r="F1499">
        <v>148</v>
      </c>
      <c r="G1499">
        <v>7139.8</v>
      </c>
      <c r="H1499">
        <v>40</v>
      </c>
      <c r="I1499">
        <v>0</v>
      </c>
      <c r="J1499">
        <v>188</v>
      </c>
      <c r="K1499">
        <v>7139.8</v>
      </c>
    </row>
    <row r="1500" spans="1:11" x14ac:dyDescent="0.25">
      <c r="A1500" t="s">
        <v>1782</v>
      </c>
      <c r="B1500" t="s">
        <v>75</v>
      </c>
      <c r="C1500" t="s">
        <v>262</v>
      </c>
      <c r="D1500" t="s">
        <v>255</v>
      </c>
      <c r="E1500" t="s">
        <v>195</v>
      </c>
      <c r="F1500">
        <v>96</v>
      </c>
      <c r="G1500">
        <v>4766.8999999999996</v>
      </c>
      <c r="H1500">
        <v>6</v>
      </c>
      <c r="I1500">
        <v>0</v>
      </c>
      <c r="J1500">
        <v>102</v>
      </c>
      <c r="K1500">
        <v>4766.8999999999996</v>
      </c>
    </row>
    <row r="1501" spans="1:11" x14ac:dyDescent="0.25">
      <c r="A1501" t="s">
        <v>1783</v>
      </c>
      <c r="B1501" t="s">
        <v>75</v>
      </c>
      <c r="C1501" t="s">
        <v>262</v>
      </c>
      <c r="D1501" t="s">
        <v>259</v>
      </c>
      <c r="E1501" t="s">
        <v>196</v>
      </c>
      <c r="F1501">
        <v>66</v>
      </c>
      <c r="G1501">
        <v>3058.6</v>
      </c>
      <c r="H1501">
        <v>4</v>
      </c>
      <c r="I1501">
        <v>0</v>
      </c>
      <c r="J1501">
        <v>70</v>
      </c>
      <c r="K1501">
        <v>3058.6</v>
      </c>
    </row>
    <row r="1502" spans="1:11" x14ac:dyDescent="0.25">
      <c r="A1502" t="s">
        <v>1784</v>
      </c>
      <c r="B1502" t="s">
        <v>75</v>
      </c>
      <c r="C1502" t="s">
        <v>262</v>
      </c>
      <c r="D1502" t="s">
        <v>251</v>
      </c>
      <c r="E1502" t="s">
        <v>197</v>
      </c>
      <c r="F1502">
        <v>23</v>
      </c>
      <c r="G1502">
        <v>904</v>
      </c>
      <c r="H1502">
        <v>1</v>
      </c>
      <c r="I1502">
        <v>0</v>
      </c>
      <c r="J1502">
        <v>24</v>
      </c>
      <c r="K1502">
        <v>904</v>
      </c>
    </row>
    <row r="1503" spans="1:11" x14ac:dyDescent="0.25">
      <c r="A1503" t="s">
        <v>1785</v>
      </c>
      <c r="B1503" t="s">
        <v>75</v>
      </c>
      <c r="C1503" t="s">
        <v>262</v>
      </c>
      <c r="D1503" t="s">
        <v>255</v>
      </c>
      <c r="E1503" t="s">
        <v>198</v>
      </c>
      <c r="F1503">
        <v>112</v>
      </c>
      <c r="G1503">
        <v>6276.7</v>
      </c>
      <c r="H1503">
        <v>19</v>
      </c>
      <c r="I1503">
        <v>0</v>
      </c>
      <c r="J1503">
        <v>131</v>
      </c>
      <c r="K1503">
        <v>6276.7</v>
      </c>
    </row>
    <row r="1504" spans="1:11" x14ac:dyDescent="0.25">
      <c r="A1504" t="s">
        <v>1786</v>
      </c>
      <c r="B1504" t="s">
        <v>75</v>
      </c>
      <c r="C1504" t="s">
        <v>262</v>
      </c>
      <c r="D1504" t="s">
        <v>258</v>
      </c>
      <c r="E1504" t="s">
        <v>199</v>
      </c>
      <c r="F1504">
        <v>121</v>
      </c>
      <c r="G1504">
        <v>5860</v>
      </c>
      <c r="H1504">
        <v>16</v>
      </c>
      <c r="I1504">
        <v>0</v>
      </c>
      <c r="J1504">
        <v>137</v>
      </c>
      <c r="K1504">
        <v>5860</v>
      </c>
    </row>
    <row r="1505" spans="1:11" x14ac:dyDescent="0.25">
      <c r="A1505" t="s">
        <v>1787</v>
      </c>
      <c r="B1505" t="s">
        <v>75</v>
      </c>
      <c r="C1505" t="s">
        <v>262</v>
      </c>
      <c r="D1505" t="s">
        <v>255</v>
      </c>
      <c r="E1505" t="s">
        <v>200</v>
      </c>
      <c r="F1505">
        <v>96</v>
      </c>
      <c r="G1505">
        <v>4674.8</v>
      </c>
      <c r="H1505">
        <v>5</v>
      </c>
      <c r="I1505">
        <v>0</v>
      </c>
      <c r="J1505">
        <v>101</v>
      </c>
      <c r="K1505">
        <v>4674.8</v>
      </c>
    </row>
    <row r="1506" spans="1:11" x14ac:dyDescent="0.25">
      <c r="A1506" t="s">
        <v>1788</v>
      </c>
      <c r="B1506" t="s">
        <v>75</v>
      </c>
      <c r="C1506" t="s">
        <v>262</v>
      </c>
      <c r="D1506" t="s">
        <v>259</v>
      </c>
      <c r="E1506" t="s">
        <v>201</v>
      </c>
      <c r="F1506">
        <v>168</v>
      </c>
      <c r="G1506">
        <v>8913.7999999999993</v>
      </c>
      <c r="H1506">
        <v>33</v>
      </c>
      <c r="I1506">
        <v>0</v>
      </c>
      <c r="J1506">
        <v>201</v>
      </c>
      <c r="K1506">
        <v>8913.7999999999993</v>
      </c>
    </row>
    <row r="1507" spans="1:11" x14ac:dyDescent="0.25">
      <c r="A1507" t="s">
        <v>1789</v>
      </c>
      <c r="B1507" t="s">
        <v>75</v>
      </c>
      <c r="C1507" t="s">
        <v>262</v>
      </c>
      <c r="D1507" t="s">
        <v>258</v>
      </c>
      <c r="E1507" t="s">
        <v>202</v>
      </c>
      <c r="F1507">
        <v>116</v>
      </c>
      <c r="G1507">
        <v>5036.8999999999996</v>
      </c>
      <c r="H1507">
        <v>13</v>
      </c>
      <c r="I1507">
        <v>0</v>
      </c>
      <c r="J1507">
        <v>129</v>
      </c>
      <c r="K1507">
        <v>5036.8999999999996</v>
      </c>
    </row>
    <row r="1508" spans="1:11" x14ac:dyDescent="0.25">
      <c r="A1508" t="s">
        <v>1790</v>
      </c>
      <c r="B1508" t="s">
        <v>75</v>
      </c>
      <c r="C1508" t="s">
        <v>262</v>
      </c>
      <c r="D1508" t="s">
        <v>256</v>
      </c>
      <c r="E1508" t="s">
        <v>203</v>
      </c>
      <c r="F1508">
        <v>41</v>
      </c>
      <c r="G1508">
        <v>1982.8</v>
      </c>
      <c r="H1508">
        <v>15</v>
      </c>
      <c r="I1508">
        <v>0</v>
      </c>
      <c r="J1508">
        <v>56</v>
      </c>
      <c r="K1508">
        <v>1982.8</v>
      </c>
    </row>
    <row r="1509" spans="1:11" x14ac:dyDescent="0.25">
      <c r="A1509" t="s">
        <v>1791</v>
      </c>
      <c r="B1509" t="s">
        <v>75</v>
      </c>
      <c r="C1509" t="s">
        <v>262</v>
      </c>
      <c r="D1509" t="s">
        <v>258</v>
      </c>
      <c r="E1509" t="s">
        <v>204</v>
      </c>
      <c r="F1509">
        <v>88</v>
      </c>
      <c r="G1509">
        <v>4376</v>
      </c>
      <c r="H1509">
        <v>34</v>
      </c>
      <c r="I1509">
        <v>0</v>
      </c>
      <c r="J1509">
        <v>122</v>
      </c>
      <c r="K1509">
        <v>4376</v>
      </c>
    </row>
    <row r="1510" spans="1:11" x14ac:dyDescent="0.25">
      <c r="A1510" t="s">
        <v>1792</v>
      </c>
      <c r="B1510" t="s">
        <v>75</v>
      </c>
      <c r="C1510" t="s">
        <v>262</v>
      </c>
      <c r="D1510" t="s">
        <v>257</v>
      </c>
      <c r="E1510" t="s">
        <v>205</v>
      </c>
      <c r="F1510">
        <v>219</v>
      </c>
      <c r="G1510">
        <v>7774.7</v>
      </c>
      <c r="H1510">
        <v>28</v>
      </c>
      <c r="I1510">
        <v>0</v>
      </c>
      <c r="J1510">
        <v>247</v>
      </c>
      <c r="K1510">
        <v>7774.7</v>
      </c>
    </row>
    <row r="1511" spans="1:11" x14ac:dyDescent="0.25">
      <c r="A1511" t="s">
        <v>1793</v>
      </c>
      <c r="B1511" t="s">
        <v>75</v>
      </c>
      <c r="C1511" t="s">
        <v>262</v>
      </c>
      <c r="D1511" t="s">
        <v>256</v>
      </c>
      <c r="E1511" t="s">
        <v>270</v>
      </c>
      <c r="F1511">
        <v>4560</v>
      </c>
      <c r="G1511">
        <v>199957.4</v>
      </c>
      <c r="H1511">
        <v>782</v>
      </c>
      <c r="I1511">
        <v>0</v>
      </c>
      <c r="J1511">
        <v>5342</v>
      </c>
      <c r="K1511">
        <v>199957.4</v>
      </c>
    </row>
    <row r="1512" spans="1:11" x14ac:dyDescent="0.25">
      <c r="A1512" t="s">
        <v>1794</v>
      </c>
      <c r="B1512" t="s">
        <v>75</v>
      </c>
      <c r="C1512" t="s">
        <v>262</v>
      </c>
      <c r="D1512" t="s">
        <v>257</v>
      </c>
      <c r="E1512" t="s">
        <v>206</v>
      </c>
      <c r="F1512">
        <v>176</v>
      </c>
      <c r="G1512">
        <v>7798.9</v>
      </c>
      <c r="H1512">
        <v>23</v>
      </c>
      <c r="I1512">
        <v>0</v>
      </c>
      <c r="J1512">
        <v>199</v>
      </c>
      <c r="K1512">
        <v>7798.9</v>
      </c>
    </row>
    <row r="1513" spans="1:11" x14ac:dyDescent="0.25">
      <c r="A1513" t="s">
        <v>1795</v>
      </c>
      <c r="B1513" t="s">
        <v>75</v>
      </c>
      <c r="C1513" t="s">
        <v>262</v>
      </c>
      <c r="D1513" t="s">
        <v>254</v>
      </c>
      <c r="E1513" t="s">
        <v>207</v>
      </c>
      <c r="F1513">
        <v>38</v>
      </c>
      <c r="G1513">
        <v>1868.9</v>
      </c>
      <c r="H1513">
        <v>5</v>
      </c>
      <c r="I1513">
        <v>0</v>
      </c>
      <c r="J1513">
        <v>43</v>
      </c>
      <c r="K1513">
        <v>1868.9</v>
      </c>
    </row>
    <row r="1514" spans="1:11" x14ac:dyDescent="0.25">
      <c r="A1514" t="s">
        <v>1796</v>
      </c>
      <c r="B1514" t="s">
        <v>75</v>
      </c>
      <c r="C1514" t="s">
        <v>262</v>
      </c>
      <c r="D1514" t="s">
        <v>257</v>
      </c>
      <c r="E1514" t="s">
        <v>271</v>
      </c>
      <c r="F1514">
        <v>2404</v>
      </c>
      <c r="G1514">
        <v>96183.2</v>
      </c>
      <c r="H1514">
        <v>277</v>
      </c>
      <c r="I1514">
        <v>0</v>
      </c>
      <c r="J1514">
        <v>2681</v>
      </c>
      <c r="K1514">
        <v>96183.2</v>
      </c>
    </row>
    <row r="1515" spans="1:11" x14ac:dyDescent="0.25">
      <c r="A1515" t="s">
        <v>1797</v>
      </c>
      <c r="B1515" t="s">
        <v>75</v>
      </c>
      <c r="C1515" t="s">
        <v>262</v>
      </c>
      <c r="D1515" t="s">
        <v>256</v>
      </c>
      <c r="E1515" t="s">
        <v>208</v>
      </c>
      <c r="F1515">
        <v>105</v>
      </c>
      <c r="G1515">
        <v>5121</v>
      </c>
      <c r="H1515">
        <v>25</v>
      </c>
      <c r="I1515">
        <v>0</v>
      </c>
      <c r="J1515">
        <v>130</v>
      </c>
      <c r="K1515">
        <v>5121</v>
      </c>
    </row>
    <row r="1516" spans="1:11" x14ac:dyDescent="0.25">
      <c r="A1516" t="s">
        <v>1798</v>
      </c>
      <c r="B1516" t="s">
        <v>75</v>
      </c>
      <c r="C1516" t="s">
        <v>262</v>
      </c>
      <c r="D1516" t="s">
        <v>252</v>
      </c>
      <c r="E1516" t="s">
        <v>209</v>
      </c>
      <c r="F1516">
        <v>67</v>
      </c>
      <c r="G1516">
        <v>3054.8</v>
      </c>
      <c r="H1516">
        <v>11</v>
      </c>
      <c r="I1516">
        <v>0</v>
      </c>
      <c r="J1516">
        <v>78</v>
      </c>
      <c r="K1516">
        <v>3054.8</v>
      </c>
    </row>
    <row r="1517" spans="1:11" x14ac:dyDescent="0.25">
      <c r="A1517" t="s">
        <v>1799</v>
      </c>
      <c r="B1517" t="s">
        <v>75</v>
      </c>
      <c r="C1517" t="s">
        <v>262</v>
      </c>
      <c r="D1517" t="s">
        <v>253</v>
      </c>
      <c r="E1517" t="s">
        <v>210</v>
      </c>
      <c r="F1517">
        <v>134</v>
      </c>
      <c r="G1517">
        <v>5738.9</v>
      </c>
      <c r="H1517">
        <v>33</v>
      </c>
      <c r="I1517">
        <v>0</v>
      </c>
      <c r="J1517">
        <v>167</v>
      </c>
      <c r="K1517">
        <v>5738.9</v>
      </c>
    </row>
    <row r="1518" spans="1:11" x14ac:dyDescent="0.25">
      <c r="A1518" t="s">
        <v>1800</v>
      </c>
      <c r="B1518" t="s">
        <v>75</v>
      </c>
      <c r="C1518" t="s">
        <v>262</v>
      </c>
      <c r="D1518" t="s">
        <v>255</v>
      </c>
      <c r="E1518" t="s">
        <v>211</v>
      </c>
      <c r="F1518">
        <v>50</v>
      </c>
      <c r="G1518">
        <v>3193.9</v>
      </c>
      <c r="H1518">
        <v>6</v>
      </c>
      <c r="I1518">
        <v>0</v>
      </c>
      <c r="J1518">
        <v>56</v>
      </c>
      <c r="K1518">
        <v>3193.9</v>
      </c>
    </row>
    <row r="1519" spans="1:11" x14ac:dyDescent="0.25">
      <c r="A1519" t="s">
        <v>1801</v>
      </c>
      <c r="B1519" t="s">
        <v>75</v>
      </c>
      <c r="C1519" t="s">
        <v>262</v>
      </c>
      <c r="D1519" t="s">
        <v>258</v>
      </c>
      <c r="E1519" t="s">
        <v>212</v>
      </c>
      <c r="F1519">
        <v>347</v>
      </c>
      <c r="G1519">
        <v>16252.8</v>
      </c>
      <c r="H1519">
        <v>40</v>
      </c>
      <c r="I1519">
        <v>0</v>
      </c>
      <c r="J1519">
        <v>387</v>
      </c>
      <c r="K1519">
        <v>16252.8</v>
      </c>
    </row>
    <row r="1520" spans="1:11" x14ac:dyDescent="0.25">
      <c r="A1520" t="s">
        <v>1802</v>
      </c>
      <c r="B1520" t="s">
        <v>75</v>
      </c>
      <c r="C1520" t="s">
        <v>262</v>
      </c>
      <c r="D1520" t="s">
        <v>255</v>
      </c>
      <c r="E1520" t="s">
        <v>213</v>
      </c>
      <c r="F1520">
        <v>126</v>
      </c>
      <c r="G1520">
        <v>6343.9</v>
      </c>
      <c r="H1520">
        <v>14</v>
      </c>
      <c r="I1520">
        <v>0</v>
      </c>
      <c r="J1520">
        <v>140</v>
      </c>
      <c r="K1520">
        <v>6343.9</v>
      </c>
    </row>
    <row r="1521" spans="1:11" x14ac:dyDescent="0.25">
      <c r="A1521" t="s">
        <v>1803</v>
      </c>
      <c r="B1521" t="s">
        <v>75</v>
      </c>
      <c r="C1521" t="s">
        <v>262</v>
      </c>
      <c r="D1521" t="s">
        <v>254</v>
      </c>
      <c r="E1521" t="s">
        <v>214</v>
      </c>
      <c r="F1521">
        <v>59</v>
      </c>
      <c r="G1521">
        <v>3049</v>
      </c>
      <c r="H1521">
        <v>4</v>
      </c>
      <c r="I1521">
        <v>0</v>
      </c>
      <c r="J1521">
        <v>63</v>
      </c>
      <c r="K1521">
        <v>3049</v>
      </c>
    </row>
    <row r="1522" spans="1:11" x14ac:dyDescent="0.25">
      <c r="A1522" t="s">
        <v>1804</v>
      </c>
      <c r="B1522" t="s">
        <v>75</v>
      </c>
      <c r="C1522" t="s">
        <v>262</v>
      </c>
      <c r="D1522" t="s">
        <v>258</v>
      </c>
      <c r="E1522" t="s">
        <v>215</v>
      </c>
      <c r="F1522">
        <v>81</v>
      </c>
      <c r="G1522">
        <v>4546.8999999999996</v>
      </c>
      <c r="H1522">
        <v>13</v>
      </c>
      <c r="I1522">
        <v>0</v>
      </c>
      <c r="J1522">
        <v>94</v>
      </c>
      <c r="K1522">
        <v>4546.8999999999996</v>
      </c>
    </row>
    <row r="1523" spans="1:11" x14ac:dyDescent="0.25">
      <c r="A1523" t="s">
        <v>1805</v>
      </c>
      <c r="B1523" t="s">
        <v>75</v>
      </c>
      <c r="C1523" t="s">
        <v>262</v>
      </c>
      <c r="D1523" t="s">
        <v>252</v>
      </c>
      <c r="E1523" t="s">
        <v>216</v>
      </c>
      <c r="F1523">
        <v>298</v>
      </c>
      <c r="G1523">
        <v>11589.3</v>
      </c>
      <c r="H1523">
        <v>28</v>
      </c>
      <c r="I1523">
        <v>0</v>
      </c>
      <c r="J1523">
        <v>326</v>
      </c>
      <c r="K1523">
        <v>11589.3</v>
      </c>
    </row>
    <row r="1524" spans="1:11" x14ac:dyDescent="0.25">
      <c r="A1524" t="s">
        <v>1806</v>
      </c>
      <c r="B1524" t="s">
        <v>75</v>
      </c>
      <c r="C1524" t="s">
        <v>262</v>
      </c>
      <c r="D1524" t="s">
        <v>254</v>
      </c>
      <c r="E1524" t="s">
        <v>217</v>
      </c>
      <c r="F1524">
        <v>49</v>
      </c>
      <c r="G1524">
        <v>2684</v>
      </c>
      <c r="H1524">
        <v>5</v>
      </c>
      <c r="I1524">
        <v>0</v>
      </c>
      <c r="J1524">
        <v>54</v>
      </c>
      <c r="K1524">
        <v>2684</v>
      </c>
    </row>
    <row r="1525" spans="1:11" x14ac:dyDescent="0.25">
      <c r="A1525" t="s">
        <v>1807</v>
      </c>
      <c r="B1525" t="s">
        <v>75</v>
      </c>
      <c r="C1525" t="s">
        <v>262</v>
      </c>
      <c r="D1525" t="s">
        <v>256</v>
      </c>
      <c r="E1525" t="s">
        <v>218</v>
      </c>
      <c r="F1525">
        <v>651</v>
      </c>
      <c r="G1525">
        <v>29602.3</v>
      </c>
      <c r="H1525">
        <v>142</v>
      </c>
      <c r="I1525">
        <v>0</v>
      </c>
      <c r="J1525">
        <v>793</v>
      </c>
      <c r="K1525">
        <v>29602.3</v>
      </c>
    </row>
    <row r="1526" spans="1:11" x14ac:dyDescent="0.25">
      <c r="A1526" t="s">
        <v>1808</v>
      </c>
      <c r="B1526" t="s">
        <v>75</v>
      </c>
      <c r="C1526" t="s">
        <v>262</v>
      </c>
      <c r="D1526" t="s">
        <v>253</v>
      </c>
      <c r="E1526" t="s">
        <v>219</v>
      </c>
      <c r="F1526">
        <v>97</v>
      </c>
      <c r="G1526">
        <v>4344.8</v>
      </c>
      <c r="H1526">
        <v>17</v>
      </c>
      <c r="I1526">
        <v>0</v>
      </c>
      <c r="J1526">
        <v>114</v>
      </c>
      <c r="K1526">
        <v>4344.8</v>
      </c>
    </row>
    <row r="1527" spans="1:11" x14ac:dyDescent="0.25">
      <c r="A1527" t="s">
        <v>1809</v>
      </c>
      <c r="B1527" t="s">
        <v>75</v>
      </c>
      <c r="C1527" t="s">
        <v>262</v>
      </c>
      <c r="D1527" t="s">
        <v>257</v>
      </c>
      <c r="E1527" t="s">
        <v>220</v>
      </c>
      <c r="F1527">
        <v>77</v>
      </c>
      <c r="G1527">
        <v>3769.9</v>
      </c>
      <c r="H1527">
        <v>13</v>
      </c>
      <c r="I1527">
        <v>0</v>
      </c>
      <c r="J1527">
        <v>90</v>
      </c>
      <c r="K1527">
        <v>3769.9</v>
      </c>
    </row>
    <row r="1528" spans="1:11" x14ac:dyDescent="0.25">
      <c r="A1528" t="s">
        <v>1810</v>
      </c>
      <c r="B1528" t="s">
        <v>75</v>
      </c>
      <c r="C1528" t="s">
        <v>262</v>
      </c>
      <c r="D1528" t="s">
        <v>255</v>
      </c>
      <c r="E1528" t="s">
        <v>221</v>
      </c>
      <c r="F1528">
        <v>94</v>
      </c>
      <c r="G1528">
        <v>5858.9</v>
      </c>
      <c r="H1528">
        <v>5</v>
      </c>
      <c r="I1528">
        <v>0</v>
      </c>
      <c r="J1528">
        <v>99</v>
      </c>
      <c r="K1528">
        <v>5858.9</v>
      </c>
    </row>
    <row r="1529" spans="1:11" x14ac:dyDescent="0.25">
      <c r="A1529" t="s">
        <v>1811</v>
      </c>
      <c r="B1529" t="s">
        <v>75</v>
      </c>
      <c r="C1529" t="s">
        <v>262</v>
      </c>
      <c r="D1529" t="s">
        <v>258</v>
      </c>
      <c r="E1529" t="s">
        <v>222</v>
      </c>
      <c r="F1529">
        <v>60</v>
      </c>
      <c r="G1529">
        <v>3354</v>
      </c>
      <c r="H1529">
        <v>5</v>
      </c>
      <c r="I1529">
        <v>0</v>
      </c>
      <c r="J1529">
        <v>65</v>
      </c>
      <c r="K1529">
        <v>3354</v>
      </c>
    </row>
    <row r="1530" spans="1:11" x14ac:dyDescent="0.25">
      <c r="A1530" t="s">
        <v>1812</v>
      </c>
      <c r="B1530" t="s">
        <v>75</v>
      </c>
      <c r="C1530" t="s">
        <v>262</v>
      </c>
      <c r="D1530" t="s">
        <v>252</v>
      </c>
      <c r="E1530" t="s">
        <v>223</v>
      </c>
      <c r="F1530">
        <v>63</v>
      </c>
      <c r="G1530">
        <v>2673.9</v>
      </c>
      <c r="H1530">
        <v>8</v>
      </c>
      <c r="I1530">
        <v>0</v>
      </c>
      <c r="J1530">
        <v>71</v>
      </c>
      <c r="K1530">
        <v>2673.9</v>
      </c>
    </row>
    <row r="1531" spans="1:11" x14ac:dyDescent="0.25">
      <c r="A1531" t="s">
        <v>1813</v>
      </c>
      <c r="B1531" t="s">
        <v>75</v>
      </c>
      <c r="C1531" t="s">
        <v>262</v>
      </c>
      <c r="D1531" t="s">
        <v>257</v>
      </c>
      <c r="E1531" t="s">
        <v>224</v>
      </c>
      <c r="F1531">
        <v>29</v>
      </c>
      <c r="G1531">
        <v>1218.9000000000001</v>
      </c>
      <c r="H1531">
        <v>3</v>
      </c>
      <c r="I1531">
        <v>0</v>
      </c>
      <c r="J1531">
        <v>32</v>
      </c>
      <c r="K1531">
        <v>1218.9000000000001</v>
      </c>
    </row>
    <row r="1532" spans="1:11" x14ac:dyDescent="0.25">
      <c r="A1532" t="s">
        <v>1814</v>
      </c>
      <c r="B1532" t="s">
        <v>75</v>
      </c>
      <c r="C1532" t="s">
        <v>262</v>
      </c>
      <c r="D1532" t="s">
        <v>253</v>
      </c>
      <c r="E1532" t="s">
        <v>225</v>
      </c>
      <c r="F1532">
        <v>98</v>
      </c>
      <c r="G1532">
        <v>5037.5</v>
      </c>
      <c r="H1532">
        <v>26</v>
      </c>
      <c r="I1532">
        <v>0</v>
      </c>
      <c r="J1532">
        <v>124</v>
      </c>
      <c r="K1532">
        <v>5037.5</v>
      </c>
    </row>
    <row r="1533" spans="1:11" x14ac:dyDescent="0.25">
      <c r="A1533" t="s">
        <v>1815</v>
      </c>
      <c r="B1533" t="s">
        <v>75</v>
      </c>
      <c r="C1533" t="s">
        <v>262</v>
      </c>
      <c r="D1533" t="s">
        <v>255</v>
      </c>
      <c r="E1533" t="s">
        <v>226</v>
      </c>
      <c r="F1533">
        <v>135</v>
      </c>
      <c r="G1533">
        <v>7238.9</v>
      </c>
      <c r="H1533">
        <v>31</v>
      </c>
      <c r="I1533">
        <v>0</v>
      </c>
      <c r="J1533">
        <v>166</v>
      </c>
      <c r="K1533">
        <v>7238.9</v>
      </c>
    </row>
    <row r="1534" spans="1:11" x14ac:dyDescent="0.25">
      <c r="A1534" t="s">
        <v>1816</v>
      </c>
      <c r="B1534" t="s">
        <v>75</v>
      </c>
      <c r="C1534" t="s">
        <v>262</v>
      </c>
      <c r="D1534" t="s">
        <v>259</v>
      </c>
      <c r="E1534" t="s">
        <v>227</v>
      </c>
      <c r="F1534">
        <v>81</v>
      </c>
      <c r="G1534">
        <v>4145.7</v>
      </c>
      <c r="H1534">
        <v>7</v>
      </c>
      <c r="I1534">
        <v>0</v>
      </c>
      <c r="J1534">
        <v>88</v>
      </c>
      <c r="K1534">
        <v>4145.7</v>
      </c>
    </row>
    <row r="1535" spans="1:11" x14ac:dyDescent="0.25">
      <c r="A1535" t="s">
        <v>1817</v>
      </c>
      <c r="B1535" t="s">
        <v>75</v>
      </c>
      <c r="C1535" t="s">
        <v>262</v>
      </c>
      <c r="D1535" t="s">
        <v>258</v>
      </c>
      <c r="E1535" t="s">
        <v>228</v>
      </c>
      <c r="F1535">
        <v>58</v>
      </c>
      <c r="G1535">
        <v>2619</v>
      </c>
      <c r="H1535">
        <v>10</v>
      </c>
      <c r="I1535">
        <v>0</v>
      </c>
      <c r="J1535">
        <v>68</v>
      </c>
      <c r="K1535">
        <v>2619</v>
      </c>
    </row>
    <row r="1536" spans="1:11" x14ac:dyDescent="0.25">
      <c r="A1536" t="s">
        <v>1818</v>
      </c>
      <c r="B1536" t="s">
        <v>75</v>
      </c>
      <c r="C1536" t="s">
        <v>262</v>
      </c>
      <c r="D1536" t="s">
        <v>253</v>
      </c>
      <c r="E1536" t="s">
        <v>229</v>
      </c>
      <c r="F1536">
        <v>110</v>
      </c>
      <c r="G1536">
        <v>5638.7</v>
      </c>
      <c r="H1536">
        <v>22</v>
      </c>
      <c r="I1536">
        <v>0</v>
      </c>
      <c r="J1536">
        <v>132</v>
      </c>
      <c r="K1536">
        <v>5638.7</v>
      </c>
    </row>
    <row r="1537" spans="1:11" x14ac:dyDescent="0.25">
      <c r="A1537" t="s">
        <v>1819</v>
      </c>
      <c r="B1537" t="s">
        <v>75</v>
      </c>
      <c r="C1537" t="s">
        <v>262</v>
      </c>
      <c r="D1537" t="s">
        <v>253</v>
      </c>
      <c r="E1537" t="s">
        <v>230</v>
      </c>
      <c r="F1537">
        <v>184</v>
      </c>
      <c r="G1537">
        <v>8952.7999999999993</v>
      </c>
      <c r="H1537">
        <v>45</v>
      </c>
      <c r="I1537">
        <v>0</v>
      </c>
      <c r="J1537">
        <v>229</v>
      </c>
      <c r="K1537">
        <v>8952.7999999999993</v>
      </c>
    </row>
    <row r="1538" spans="1:11" x14ac:dyDescent="0.25">
      <c r="A1538" t="s">
        <v>1820</v>
      </c>
      <c r="B1538" t="s">
        <v>75</v>
      </c>
      <c r="C1538" t="s">
        <v>262</v>
      </c>
      <c r="D1538" t="s">
        <v>255</v>
      </c>
      <c r="E1538" t="s">
        <v>231</v>
      </c>
      <c r="F1538">
        <v>111</v>
      </c>
      <c r="G1538">
        <v>5673.6</v>
      </c>
      <c r="H1538">
        <v>10</v>
      </c>
      <c r="I1538">
        <v>0</v>
      </c>
      <c r="J1538">
        <v>121</v>
      </c>
      <c r="K1538">
        <v>5673.6</v>
      </c>
    </row>
    <row r="1539" spans="1:11" x14ac:dyDescent="0.25">
      <c r="A1539" t="s">
        <v>1821</v>
      </c>
      <c r="B1539" t="s">
        <v>75</v>
      </c>
      <c r="C1539" t="s">
        <v>262</v>
      </c>
      <c r="D1539" t="s">
        <v>258</v>
      </c>
      <c r="E1539" t="s">
        <v>232</v>
      </c>
      <c r="F1539">
        <v>245</v>
      </c>
      <c r="G1539">
        <v>11967.4</v>
      </c>
      <c r="H1539">
        <v>41</v>
      </c>
      <c r="I1539">
        <v>0</v>
      </c>
      <c r="J1539">
        <v>286</v>
      </c>
      <c r="K1539">
        <v>11967.4</v>
      </c>
    </row>
    <row r="1540" spans="1:11" x14ac:dyDescent="0.25">
      <c r="A1540" t="s">
        <v>1822</v>
      </c>
      <c r="B1540" t="s">
        <v>75</v>
      </c>
      <c r="C1540" t="s">
        <v>262</v>
      </c>
      <c r="D1540" t="s">
        <v>256</v>
      </c>
      <c r="E1540" t="s">
        <v>233</v>
      </c>
      <c r="F1540">
        <v>96</v>
      </c>
      <c r="G1540">
        <v>4301.8999999999996</v>
      </c>
      <c r="H1540">
        <v>9</v>
      </c>
      <c r="I1540">
        <v>0</v>
      </c>
      <c r="J1540">
        <v>105</v>
      </c>
      <c r="K1540">
        <v>4301.8999999999996</v>
      </c>
    </row>
    <row r="1541" spans="1:11" x14ac:dyDescent="0.25">
      <c r="A1541" t="s">
        <v>1823</v>
      </c>
      <c r="B1541" t="s">
        <v>75</v>
      </c>
      <c r="C1541" t="s">
        <v>262</v>
      </c>
      <c r="D1541" t="s">
        <v>258</v>
      </c>
      <c r="E1541" t="s">
        <v>272</v>
      </c>
      <c r="F1541">
        <v>2172</v>
      </c>
      <c r="G1541">
        <v>103753.5</v>
      </c>
      <c r="H1541">
        <v>336</v>
      </c>
      <c r="I1541">
        <v>0</v>
      </c>
      <c r="J1541">
        <v>2508</v>
      </c>
      <c r="K1541">
        <v>103753.5</v>
      </c>
    </row>
    <row r="1542" spans="1:11" x14ac:dyDescent="0.25">
      <c r="A1542" t="s">
        <v>1824</v>
      </c>
      <c r="B1542" t="s">
        <v>75</v>
      </c>
      <c r="C1542" t="s">
        <v>262</v>
      </c>
      <c r="D1542" t="s">
        <v>256</v>
      </c>
      <c r="E1542" t="s">
        <v>234</v>
      </c>
      <c r="F1542">
        <v>466</v>
      </c>
      <c r="G1542">
        <v>18639.599999999999</v>
      </c>
      <c r="H1542">
        <v>62</v>
      </c>
      <c r="I1542">
        <v>0</v>
      </c>
      <c r="J1542">
        <v>528</v>
      </c>
      <c r="K1542">
        <v>18639.599999999999</v>
      </c>
    </row>
    <row r="1543" spans="1:11" x14ac:dyDescent="0.25">
      <c r="A1543" t="s">
        <v>1825</v>
      </c>
      <c r="B1543" t="s">
        <v>75</v>
      </c>
      <c r="C1543" t="s">
        <v>262</v>
      </c>
      <c r="D1543" t="s">
        <v>253</v>
      </c>
      <c r="E1543" t="s">
        <v>235</v>
      </c>
      <c r="F1543">
        <v>81</v>
      </c>
      <c r="G1543">
        <v>3709.9</v>
      </c>
      <c r="H1543">
        <v>18</v>
      </c>
      <c r="I1543">
        <v>0</v>
      </c>
      <c r="J1543">
        <v>99</v>
      </c>
      <c r="K1543">
        <v>3709.9</v>
      </c>
    </row>
    <row r="1544" spans="1:11" x14ac:dyDescent="0.25">
      <c r="A1544" t="s">
        <v>1826</v>
      </c>
      <c r="B1544" t="s">
        <v>75</v>
      </c>
      <c r="C1544" t="s">
        <v>262</v>
      </c>
      <c r="D1544" t="s">
        <v>255</v>
      </c>
      <c r="E1544" t="s">
        <v>236</v>
      </c>
      <c r="F1544">
        <v>124</v>
      </c>
      <c r="G1544">
        <v>6930.9</v>
      </c>
      <c r="H1544">
        <v>7</v>
      </c>
      <c r="I1544">
        <v>0</v>
      </c>
      <c r="J1544">
        <v>131</v>
      </c>
      <c r="K1544">
        <v>6930.9</v>
      </c>
    </row>
    <row r="1545" spans="1:11" x14ac:dyDescent="0.25">
      <c r="A1545" t="s">
        <v>1827</v>
      </c>
      <c r="B1545" t="s">
        <v>75</v>
      </c>
      <c r="C1545" t="s">
        <v>262</v>
      </c>
      <c r="D1545" t="s">
        <v>257</v>
      </c>
      <c r="E1545" t="s">
        <v>237</v>
      </c>
      <c r="F1545">
        <v>285</v>
      </c>
      <c r="G1545">
        <v>11290.8</v>
      </c>
      <c r="H1545">
        <v>22</v>
      </c>
      <c r="I1545">
        <v>0</v>
      </c>
      <c r="J1545">
        <v>307</v>
      </c>
      <c r="K1545">
        <v>11290.8</v>
      </c>
    </row>
    <row r="1546" spans="1:11" x14ac:dyDescent="0.25">
      <c r="A1546" t="s">
        <v>1828</v>
      </c>
      <c r="B1546" t="s">
        <v>75</v>
      </c>
      <c r="C1546" t="s">
        <v>262</v>
      </c>
      <c r="D1546" t="s">
        <v>256</v>
      </c>
      <c r="E1546" t="s">
        <v>238</v>
      </c>
      <c r="F1546">
        <v>86</v>
      </c>
      <c r="G1546">
        <v>3862.9</v>
      </c>
      <c r="H1546">
        <v>27</v>
      </c>
      <c r="I1546">
        <v>0</v>
      </c>
      <c r="J1546">
        <v>113</v>
      </c>
      <c r="K1546">
        <v>3862.9</v>
      </c>
    </row>
    <row r="1547" spans="1:11" x14ac:dyDescent="0.25">
      <c r="A1547" t="s">
        <v>1829</v>
      </c>
      <c r="B1547" t="s">
        <v>75</v>
      </c>
      <c r="C1547" t="s">
        <v>262</v>
      </c>
      <c r="D1547" t="s">
        <v>255</v>
      </c>
      <c r="E1547" t="s">
        <v>239</v>
      </c>
      <c r="F1547">
        <v>122</v>
      </c>
      <c r="G1547">
        <v>5800</v>
      </c>
      <c r="H1547">
        <v>12</v>
      </c>
      <c r="I1547">
        <v>0</v>
      </c>
      <c r="J1547">
        <v>134</v>
      </c>
      <c r="K1547">
        <v>5800</v>
      </c>
    </row>
    <row r="1548" spans="1:11" x14ac:dyDescent="0.25">
      <c r="A1548" t="s">
        <v>1830</v>
      </c>
      <c r="B1548" t="s">
        <v>75</v>
      </c>
      <c r="C1548" t="s">
        <v>262</v>
      </c>
      <c r="D1548" t="s">
        <v>256</v>
      </c>
      <c r="E1548" t="s">
        <v>240</v>
      </c>
      <c r="F1548">
        <v>112</v>
      </c>
      <c r="G1548">
        <v>6134.8</v>
      </c>
      <c r="H1548">
        <v>29</v>
      </c>
      <c r="I1548">
        <v>0</v>
      </c>
      <c r="J1548">
        <v>141</v>
      </c>
      <c r="K1548">
        <v>6134.8</v>
      </c>
    </row>
    <row r="1549" spans="1:11" x14ac:dyDescent="0.25">
      <c r="A1549" t="s">
        <v>1831</v>
      </c>
      <c r="B1549" t="s">
        <v>75</v>
      </c>
      <c r="C1549" t="s">
        <v>262</v>
      </c>
      <c r="D1549" t="s">
        <v>258</v>
      </c>
      <c r="E1549" t="s">
        <v>241</v>
      </c>
      <c r="F1549">
        <v>60</v>
      </c>
      <c r="G1549">
        <v>3023.7</v>
      </c>
      <c r="H1549">
        <v>11</v>
      </c>
      <c r="I1549">
        <v>0</v>
      </c>
      <c r="J1549">
        <v>71</v>
      </c>
      <c r="K1549">
        <v>3023.7</v>
      </c>
    </row>
    <row r="1550" spans="1:11" x14ac:dyDescent="0.25">
      <c r="A1550" t="s">
        <v>1832</v>
      </c>
      <c r="B1550" t="s">
        <v>75</v>
      </c>
      <c r="C1550" t="s">
        <v>262</v>
      </c>
      <c r="D1550" t="s">
        <v>258</v>
      </c>
      <c r="E1550" t="s">
        <v>242</v>
      </c>
      <c r="F1550">
        <v>266</v>
      </c>
      <c r="G1550">
        <v>11101.5</v>
      </c>
      <c r="H1550">
        <v>32</v>
      </c>
      <c r="I1550">
        <v>0</v>
      </c>
      <c r="J1550">
        <v>298</v>
      </c>
      <c r="K1550">
        <v>11101.5</v>
      </c>
    </row>
    <row r="1551" spans="1:11" x14ac:dyDescent="0.25">
      <c r="A1551" t="s">
        <v>1833</v>
      </c>
      <c r="B1551" t="s">
        <v>75</v>
      </c>
      <c r="C1551" t="s">
        <v>262</v>
      </c>
      <c r="D1551" t="s">
        <v>259</v>
      </c>
      <c r="E1551" t="s">
        <v>243</v>
      </c>
      <c r="F1551">
        <v>91</v>
      </c>
      <c r="G1551">
        <v>3841.8</v>
      </c>
      <c r="H1551">
        <v>16</v>
      </c>
      <c r="I1551">
        <v>0</v>
      </c>
      <c r="J1551">
        <v>107</v>
      </c>
      <c r="K1551">
        <v>3841.8</v>
      </c>
    </row>
    <row r="1552" spans="1:11" x14ac:dyDescent="0.25">
      <c r="A1552" t="s">
        <v>1834</v>
      </c>
      <c r="B1552" t="s">
        <v>75</v>
      </c>
      <c r="C1552" t="s">
        <v>262</v>
      </c>
      <c r="D1552" t="s">
        <v>259</v>
      </c>
      <c r="E1552" t="s">
        <v>273</v>
      </c>
      <c r="F1552">
        <v>1890</v>
      </c>
      <c r="G1552">
        <v>89358.3</v>
      </c>
      <c r="H1552">
        <v>251</v>
      </c>
      <c r="I1552">
        <v>0</v>
      </c>
      <c r="J1552">
        <v>2141</v>
      </c>
      <c r="K1552">
        <v>89358.3</v>
      </c>
    </row>
    <row r="1553" spans="1:11" x14ac:dyDescent="0.25">
      <c r="A1553" t="s">
        <v>1835</v>
      </c>
      <c r="B1553" t="s">
        <v>75</v>
      </c>
      <c r="C1553" t="s">
        <v>280</v>
      </c>
      <c r="D1553" t="s">
        <v>92</v>
      </c>
      <c r="E1553" t="s">
        <v>264</v>
      </c>
      <c r="F1553">
        <v>0</v>
      </c>
      <c r="G1553">
        <v>0</v>
      </c>
      <c r="H1553">
        <v>1107</v>
      </c>
      <c r="I1553">
        <v>0</v>
      </c>
      <c r="J1553">
        <v>1107</v>
      </c>
      <c r="K1553">
        <v>0</v>
      </c>
    </row>
    <row r="1554" spans="1:11" x14ac:dyDescent="0.25">
      <c r="A1554" t="s">
        <v>1836</v>
      </c>
      <c r="B1554" t="s">
        <v>75</v>
      </c>
      <c r="C1554" t="s">
        <v>280</v>
      </c>
      <c r="D1554" t="s">
        <v>253</v>
      </c>
      <c r="E1554" t="s">
        <v>93</v>
      </c>
      <c r="F1554">
        <v>0</v>
      </c>
      <c r="G1554">
        <v>0</v>
      </c>
      <c r="H1554">
        <v>6</v>
      </c>
      <c r="I1554">
        <v>0</v>
      </c>
      <c r="J1554">
        <v>6</v>
      </c>
      <c r="K1554">
        <v>0</v>
      </c>
    </row>
    <row r="1555" spans="1:11" x14ac:dyDescent="0.25">
      <c r="A1555" t="s">
        <v>1837</v>
      </c>
      <c r="B1555" t="s">
        <v>75</v>
      </c>
      <c r="C1555" t="s">
        <v>280</v>
      </c>
      <c r="D1555" t="s">
        <v>253</v>
      </c>
      <c r="E1555" t="s">
        <v>94</v>
      </c>
      <c r="F1555">
        <v>0</v>
      </c>
      <c r="G1555">
        <v>0</v>
      </c>
      <c r="H1555">
        <v>11</v>
      </c>
      <c r="I1555">
        <v>0</v>
      </c>
      <c r="J1555">
        <v>11</v>
      </c>
      <c r="K1555">
        <v>0</v>
      </c>
    </row>
    <row r="1556" spans="1:11" x14ac:dyDescent="0.25">
      <c r="A1556" t="s">
        <v>1838</v>
      </c>
      <c r="B1556" t="s">
        <v>75</v>
      </c>
      <c r="C1556" t="s">
        <v>280</v>
      </c>
      <c r="D1556" t="s">
        <v>259</v>
      </c>
      <c r="E1556" t="s">
        <v>95</v>
      </c>
      <c r="F1556">
        <v>0</v>
      </c>
      <c r="G1556">
        <v>0</v>
      </c>
      <c r="H1556">
        <v>1</v>
      </c>
      <c r="I1556">
        <v>0</v>
      </c>
      <c r="J1556">
        <v>1</v>
      </c>
      <c r="K1556">
        <v>0</v>
      </c>
    </row>
    <row r="1557" spans="1:11" x14ac:dyDescent="0.25">
      <c r="A1557" t="s">
        <v>1839</v>
      </c>
      <c r="B1557" t="s">
        <v>75</v>
      </c>
      <c r="C1557" t="s">
        <v>280</v>
      </c>
      <c r="D1557" t="s">
        <v>257</v>
      </c>
      <c r="E1557" t="s">
        <v>96</v>
      </c>
      <c r="F1557">
        <v>0</v>
      </c>
      <c r="G1557">
        <v>0</v>
      </c>
      <c r="H1557">
        <v>10</v>
      </c>
      <c r="I1557">
        <v>0</v>
      </c>
      <c r="J1557">
        <v>10</v>
      </c>
      <c r="K1557">
        <v>0</v>
      </c>
    </row>
    <row r="1558" spans="1:11" x14ac:dyDescent="0.25">
      <c r="A1558" t="s">
        <v>1840</v>
      </c>
      <c r="B1558" t="s">
        <v>75</v>
      </c>
      <c r="C1558" t="s">
        <v>280</v>
      </c>
      <c r="D1558" t="s">
        <v>252</v>
      </c>
      <c r="E1558" t="s">
        <v>97</v>
      </c>
      <c r="F1558">
        <v>0</v>
      </c>
      <c r="G1558">
        <v>0</v>
      </c>
      <c r="H1558">
        <v>5</v>
      </c>
      <c r="I1558">
        <v>0</v>
      </c>
      <c r="J1558">
        <v>5</v>
      </c>
      <c r="K1558">
        <v>0</v>
      </c>
    </row>
    <row r="1559" spans="1:11" x14ac:dyDescent="0.25">
      <c r="A1559" t="s">
        <v>1841</v>
      </c>
      <c r="B1559" t="s">
        <v>75</v>
      </c>
      <c r="C1559" t="s">
        <v>280</v>
      </c>
      <c r="D1559" t="s">
        <v>253</v>
      </c>
      <c r="E1559" t="s">
        <v>98</v>
      </c>
      <c r="F1559">
        <v>0</v>
      </c>
      <c r="G1559">
        <v>0</v>
      </c>
      <c r="H1559">
        <v>5</v>
      </c>
      <c r="I1559">
        <v>0</v>
      </c>
      <c r="J1559">
        <v>5</v>
      </c>
      <c r="K1559">
        <v>0</v>
      </c>
    </row>
    <row r="1560" spans="1:11" x14ac:dyDescent="0.25">
      <c r="A1560" t="s">
        <v>1842</v>
      </c>
      <c r="B1560" t="s">
        <v>75</v>
      </c>
      <c r="C1560" t="s">
        <v>280</v>
      </c>
      <c r="D1560" t="s">
        <v>258</v>
      </c>
      <c r="E1560" t="s">
        <v>99</v>
      </c>
      <c r="F1560">
        <v>0</v>
      </c>
      <c r="G1560">
        <v>0</v>
      </c>
      <c r="H1560">
        <v>28</v>
      </c>
      <c r="I1560">
        <v>0</v>
      </c>
      <c r="J1560">
        <v>28</v>
      </c>
      <c r="K1560">
        <v>0</v>
      </c>
    </row>
    <row r="1561" spans="1:11" x14ac:dyDescent="0.25">
      <c r="A1561" t="s">
        <v>1843</v>
      </c>
      <c r="B1561" t="s">
        <v>75</v>
      </c>
      <c r="C1561" t="s">
        <v>280</v>
      </c>
      <c r="D1561" t="s">
        <v>255</v>
      </c>
      <c r="E1561" t="s">
        <v>100</v>
      </c>
      <c r="F1561">
        <v>0</v>
      </c>
      <c r="G1561">
        <v>0</v>
      </c>
      <c r="H1561">
        <v>1</v>
      </c>
      <c r="I1561">
        <v>0</v>
      </c>
      <c r="J1561">
        <v>1</v>
      </c>
      <c r="K1561">
        <v>0</v>
      </c>
    </row>
    <row r="1562" spans="1:11" x14ac:dyDescent="0.25">
      <c r="A1562" t="s">
        <v>1844</v>
      </c>
      <c r="B1562" t="s">
        <v>75</v>
      </c>
      <c r="C1562" t="s">
        <v>280</v>
      </c>
      <c r="D1562" t="s">
        <v>255</v>
      </c>
      <c r="E1562" t="s">
        <v>101</v>
      </c>
      <c r="F1562">
        <v>0</v>
      </c>
      <c r="G1562">
        <v>0</v>
      </c>
      <c r="H1562">
        <v>1</v>
      </c>
      <c r="I1562">
        <v>0</v>
      </c>
      <c r="J1562">
        <v>1</v>
      </c>
      <c r="K1562">
        <v>0</v>
      </c>
    </row>
    <row r="1563" spans="1:11" x14ac:dyDescent="0.25">
      <c r="A1563" t="s">
        <v>1845</v>
      </c>
      <c r="B1563" t="s">
        <v>75</v>
      </c>
      <c r="C1563" t="s">
        <v>280</v>
      </c>
      <c r="D1563" t="s">
        <v>255</v>
      </c>
      <c r="E1563" t="s">
        <v>102</v>
      </c>
      <c r="F1563">
        <v>0</v>
      </c>
      <c r="G1563">
        <v>0</v>
      </c>
      <c r="H1563">
        <v>6</v>
      </c>
      <c r="I1563">
        <v>0</v>
      </c>
      <c r="J1563">
        <v>6</v>
      </c>
      <c r="K1563">
        <v>0</v>
      </c>
    </row>
    <row r="1564" spans="1:11" x14ac:dyDescent="0.25">
      <c r="A1564" t="s">
        <v>1846</v>
      </c>
      <c r="B1564" t="s">
        <v>75</v>
      </c>
      <c r="C1564" t="s">
        <v>280</v>
      </c>
      <c r="D1564" t="s">
        <v>257</v>
      </c>
      <c r="E1564" t="s">
        <v>103</v>
      </c>
      <c r="F1564">
        <v>0</v>
      </c>
      <c r="G1564">
        <v>0</v>
      </c>
      <c r="H1564">
        <v>4</v>
      </c>
      <c r="I1564">
        <v>0</v>
      </c>
      <c r="J1564">
        <v>4</v>
      </c>
      <c r="K1564">
        <v>0</v>
      </c>
    </row>
    <row r="1565" spans="1:11" x14ac:dyDescent="0.25">
      <c r="A1565" t="s">
        <v>1847</v>
      </c>
      <c r="B1565" t="s">
        <v>75</v>
      </c>
      <c r="C1565" t="s">
        <v>280</v>
      </c>
      <c r="D1565" t="s">
        <v>256</v>
      </c>
      <c r="E1565" t="s">
        <v>104</v>
      </c>
      <c r="F1565">
        <v>0</v>
      </c>
      <c r="G1565">
        <v>0</v>
      </c>
      <c r="H1565">
        <v>4</v>
      </c>
      <c r="I1565">
        <v>0</v>
      </c>
      <c r="J1565">
        <v>4</v>
      </c>
      <c r="K1565">
        <v>0</v>
      </c>
    </row>
    <row r="1566" spans="1:11" x14ac:dyDescent="0.25">
      <c r="A1566" t="s">
        <v>1848</v>
      </c>
      <c r="B1566" t="s">
        <v>75</v>
      </c>
      <c r="C1566" t="s">
        <v>280</v>
      </c>
      <c r="D1566" t="s">
        <v>259</v>
      </c>
      <c r="E1566" t="s">
        <v>105</v>
      </c>
      <c r="F1566">
        <v>0</v>
      </c>
      <c r="G1566">
        <v>0</v>
      </c>
      <c r="H1566">
        <v>13</v>
      </c>
      <c r="I1566">
        <v>0</v>
      </c>
      <c r="J1566">
        <v>13</v>
      </c>
      <c r="K1566">
        <v>0</v>
      </c>
    </row>
    <row r="1567" spans="1:11" x14ac:dyDescent="0.25">
      <c r="A1567" t="s">
        <v>1849</v>
      </c>
      <c r="B1567" t="s">
        <v>75</v>
      </c>
      <c r="C1567" t="s">
        <v>280</v>
      </c>
      <c r="D1567" t="s">
        <v>253</v>
      </c>
      <c r="E1567" t="s">
        <v>106</v>
      </c>
      <c r="F1567">
        <v>0</v>
      </c>
      <c r="G1567">
        <v>0</v>
      </c>
      <c r="H1567">
        <v>4</v>
      </c>
      <c r="I1567">
        <v>0</v>
      </c>
      <c r="J1567">
        <v>4</v>
      </c>
      <c r="K1567">
        <v>0</v>
      </c>
    </row>
    <row r="1568" spans="1:11" x14ac:dyDescent="0.25">
      <c r="A1568" t="s">
        <v>1850</v>
      </c>
      <c r="B1568" t="s">
        <v>75</v>
      </c>
      <c r="C1568" t="s">
        <v>280</v>
      </c>
      <c r="D1568" t="s">
        <v>256</v>
      </c>
      <c r="E1568" t="s">
        <v>107</v>
      </c>
      <c r="F1568">
        <v>0</v>
      </c>
      <c r="G1568">
        <v>0</v>
      </c>
      <c r="H1568">
        <v>6</v>
      </c>
      <c r="I1568">
        <v>0</v>
      </c>
      <c r="J1568">
        <v>6</v>
      </c>
      <c r="K1568">
        <v>0</v>
      </c>
    </row>
    <row r="1569" spans="1:11" x14ac:dyDescent="0.25">
      <c r="A1569" t="s">
        <v>1851</v>
      </c>
      <c r="B1569" t="s">
        <v>75</v>
      </c>
      <c r="C1569" t="s">
        <v>280</v>
      </c>
      <c r="D1569" t="s">
        <v>257</v>
      </c>
      <c r="E1569" t="s">
        <v>108</v>
      </c>
      <c r="F1569">
        <v>0</v>
      </c>
      <c r="G1569">
        <v>0</v>
      </c>
      <c r="H1569">
        <v>10</v>
      </c>
      <c r="I1569">
        <v>0</v>
      </c>
      <c r="J1569">
        <v>10</v>
      </c>
      <c r="K1569">
        <v>0</v>
      </c>
    </row>
    <row r="1570" spans="1:11" x14ac:dyDescent="0.25">
      <c r="A1570" t="s">
        <v>1852</v>
      </c>
      <c r="B1570" t="s">
        <v>75</v>
      </c>
      <c r="C1570" t="s">
        <v>280</v>
      </c>
      <c r="D1570" t="s">
        <v>253</v>
      </c>
      <c r="E1570" t="s">
        <v>109</v>
      </c>
      <c r="F1570">
        <v>0</v>
      </c>
      <c r="G1570">
        <v>0</v>
      </c>
      <c r="H1570">
        <v>10</v>
      </c>
      <c r="I1570">
        <v>0</v>
      </c>
      <c r="J1570">
        <v>10</v>
      </c>
      <c r="K1570">
        <v>0</v>
      </c>
    </row>
    <row r="1571" spans="1:11" x14ac:dyDescent="0.25">
      <c r="A1571" t="s">
        <v>1853</v>
      </c>
      <c r="B1571" t="s">
        <v>75</v>
      </c>
      <c r="C1571" t="s">
        <v>280</v>
      </c>
      <c r="D1571" t="s">
        <v>256</v>
      </c>
      <c r="E1571" t="s">
        <v>110</v>
      </c>
      <c r="F1571">
        <v>0</v>
      </c>
      <c r="G1571">
        <v>0</v>
      </c>
      <c r="H1571">
        <v>15</v>
      </c>
      <c r="I1571">
        <v>0</v>
      </c>
      <c r="J1571">
        <v>15</v>
      </c>
      <c r="K1571">
        <v>0</v>
      </c>
    </row>
    <row r="1572" spans="1:11" x14ac:dyDescent="0.25">
      <c r="A1572" t="s">
        <v>1854</v>
      </c>
      <c r="B1572" t="s">
        <v>75</v>
      </c>
      <c r="C1572" t="s">
        <v>280</v>
      </c>
      <c r="D1572" t="s">
        <v>255</v>
      </c>
      <c r="E1572" t="s">
        <v>111</v>
      </c>
      <c r="F1572">
        <v>0</v>
      </c>
      <c r="G1572">
        <v>0</v>
      </c>
      <c r="H1572">
        <v>6</v>
      </c>
      <c r="I1572">
        <v>0</v>
      </c>
      <c r="J1572">
        <v>6</v>
      </c>
      <c r="K1572">
        <v>0</v>
      </c>
    </row>
    <row r="1573" spans="1:11" x14ac:dyDescent="0.25">
      <c r="A1573" t="s">
        <v>1855</v>
      </c>
      <c r="B1573" t="s">
        <v>75</v>
      </c>
      <c r="C1573" t="s">
        <v>280</v>
      </c>
      <c r="D1573" t="s">
        <v>259</v>
      </c>
      <c r="E1573" t="s">
        <v>112</v>
      </c>
      <c r="F1573">
        <v>0</v>
      </c>
      <c r="G1573">
        <v>0</v>
      </c>
      <c r="H1573">
        <v>5</v>
      </c>
      <c r="I1573">
        <v>0</v>
      </c>
      <c r="J1573">
        <v>5</v>
      </c>
      <c r="K1573">
        <v>0</v>
      </c>
    </row>
    <row r="1574" spans="1:11" x14ac:dyDescent="0.25">
      <c r="A1574" t="s">
        <v>1856</v>
      </c>
      <c r="B1574" t="s">
        <v>75</v>
      </c>
      <c r="C1574" t="s">
        <v>280</v>
      </c>
      <c r="D1574" t="s">
        <v>252</v>
      </c>
      <c r="E1574" t="s">
        <v>113</v>
      </c>
      <c r="F1574">
        <v>0</v>
      </c>
      <c r="G1574">
        <v>0</v>
      </c>
      <c r="H1574">
        <v>20</v>
      </c>
      <c r="I1574">
        <v>0</v>
      </c>
      <c r="J1574">
        <v>20</v>
      </c>
      <c r="K1574">
        <v>0</v>
      </c>
    </row>
    <row r="1575" spans="1:11" x14ac:dyDescent="0.25">
      <c r="A1575" t="s">
        <v>1857</v>
      </c>
      <c r="B1575" t="s">
        <v>75</v>
      </c>
      <c r="C1575" t="s">
        <v>280</v>
      </c>
      <c r="D1575" t="s">
        <v>253</v>
      </c>
      <c r="E1575" t="s">
        <v>114</v>
      </c>
      <c r="F1575">
        <v>0</v>
      </c>
      <c r="G1575">
        <v>0</v>
      </c>
      <c r="H1575">
        <v>1</v>
      </c>
      <c r="I1575">
        <v>0</v>
      </c>
      <c r="J1575">
        <v>1</v>
      </c>
      <c r="K1575">
        <v>0</v>
      </c>
    </row>
    <row r="1576" spans="1:11" x14ac:dyDescent="0.25">
      <c r="A1576" t="s">
        <v>1858</v>
      </c>
      <c r="B1576" t="s">
        <v>75</v>
      </c>
      <c r="C1576" t="s">
        <v>280</v>
      </c>
      <c r="D1576" t="s">
        <v>252</v>
      </c>
      <c r="E1576" t="s">
        <v>115</v>
      </c>
      <c r="F1576">
        <v>0</v>
      </c>
      <c r="G1576">
        <v>0</v>
      </c>
      <c r="H1576">
        <v>5</v>
      </c>
      <c r="I1576">
        <v>0</v>
      </c>
      <c r="J1576">
        <v>5</v>
      </c>
      <c r="K1576">
        <v>0</v>
      </c>
    </row>
    <row r="1577" spans="1:11" x14ac:dyDescent="0.25">
      <c r="A1577" t="s">
        <v>1859</v>
      </c>
      <c r="B1577" t="s">
        <v>75</v>
      </c>
      <c r="C1577" t="s">
        <v>280</v>
      </c>
      <c r="D1577" t="s">
        <v>255</v>
      </c>
      <c r="E1577" t="s">
        <v>116</v>
      </c>
      <c r="F1577">
        <v>0</v>
      </c>
      <c r="G1577">
        <v>0</v>
      </c>
      <c r="H1577">
        <v>4</v>
      </c>
      <c r="I1577">
        <v>0</v>
      </c>
      <c r="J1577">
        <v>4</v>
      </c>
      <c r="K1577">
        <v>0</v>
      </c>
    </row>
    <row r="1578" spans="1:11" x14ac:dyDescent="0.25">
      <c r="A1578" t="s">
        <v>1860</v>
      </c>
      <c r="B1578" t="s">
        <v>75</v>
      </c>
      <c r="C1578" t="s">
        <v>280</v>
      </c>
      <c r="D1578" t="s">
        <v>255</v>
      </c>
      <c r="E1578" t="s">
        <v>117</v>
      </c>
      <c r="F1578">
        <v>0</v>
      </c>
      <c r="G1578">
        <v>0</v>
      </c>
      <c r="H1578">
        <v>3</v>
      </c>
      <c r="I1578">
        <v>0</v>
      </c>
      <c r="J1578">
        <v>3</v>
      </c>
      <c r="K1578">
        <v>0</v>
      </c>
    </row>
    <row r="1579" spans="1:11" x14ac:dyDescent="0.25">
      <c r="A1579" t="s">
        <v>1861</v>
      </c>
      <c r="B1579" t="s">
        <v>75</v>
      </c>
      <c r="C1579" t="s">
        <v>280</v>
      </c>
      <c r="D1579" t="s">
        <v>253</v>
      </c>
      <c r="E1579" t="s">
        <v>118</v>
      </c>
      <c r="F1579">
        <v>0</v>
      </c>
      <c r="G1579">
        <v>0</v>
      </c>
      <c r="H1579">
        <v>2</v>
      </c>
      <c r="I1579">
        <v>0</v>
      </c>
      <c r="J1579">
        <v>2</v>
      </c>
      <c r="K1579">
        <v>0</v>
      </c>
    </row>
    <row r="1580" spans="1:11" x14ac:dyDescent="0.25">
      <c r="A1580" t="s">
        <v>1862</v>
      </c>
      <c r="B1580" t="s">
        <v>75</v>
      </c>
      <c r="C1580" t="s">
        <v>280</v>
      </c>
      <c r="D1580" t="s">
        <v>257</v>
      </c>
      <c r="E1580" t="s">
        <v>119</v>
      </c>
      <c r="F1580">
        <v>0</v>
      </c>
      <c r="G1580">
        <v>0</v>
      </c>
      <c r="H1580">
        <v>4</v>
      </c>
      <c r="I1580">
        <v>0</v>
      </c>
      <c r="J1580">
        <v>4</v>
      </c>
      <c r="K1580">
        <v>0</v>
      </c>
    </row>
    <row r="1581" spans="1:11" x14ac:dyDescent="0.25">
      <c r="A1581" t="s">
        <v>1863</v>
      </c>
      <c r="B1581" t="s">
        <v>75</v>
      </c>
      <c r="C1581" t="s">
        <v>280</v>
      </c>
      <c r="D1581" t="s">
        <v>258</v>
      </c>
      <c r="E1581" t="s">
        <v>120</v>
      </c>
      <c r="F1581">
        <v>0</v>
      </c>
      <c r="G1581">
        <v>0</v>
      </c>
      <c r="H1581">
        <v>4</v>
      </c>
      <c r="I1581">
        <v>0</v>
      </c>
      <c r="J1581">
        <v>4</v>
      </c>
      <c r="K1581">
        <v>0</v>
      </c>
    </row>
    <row r="1582" spans="1:11" x14ac:dyDescent="0.25">
      <c r="A1582" t="s">
        <v>1864</v>
      </c>
      <c r="B1582" t="s">
        <v>75</v>
      </c>
      <c r="C1582" t="s">
        <v>280</v>
      </c>
      <c r="D1582" t="s">
        <v>253</v>
      </c>
      <c r="E1582" t="s">
        <v>121</v>
      </c>
      <c r="F1582">
        <v>0</v>
      </c>
      <c r="G1582">
        <v>0</v>
      </c>
      <c r="H1582">
        <v>10</v>
      </c>
      <c r="I1582">
        <v>0</v>
      </c>
      <c r="J1582">
        <v>10</v>
      </c>
      <c r="K1582">
        <v>0</v>
      </c>
    </row>
    <row r="1583" spans="1:11" x14ac:dyDescent="0.25">
      <c r="A1583" t="s">
        <v>1865</v>
      </c>
      <c r="B1583" t="s">
        <v>75</v>
      </c>
      <c r="C1583" t="s">
        <v>280</v>
      </c>
      <c r="D1583" t="s">
        <v>255</v>
      </c>
      <c r="E1583" t="s">
        <v>122</v>
      </c>
      <c r="F1583">
        <v>0</v>
      </c>
      <c r="G1583">
        <v>0</v>
      </c>
      <c r="H1583">
        <v>6</v>
      </c>
      <c r="I1583">
        <v>0</v>
      </c>
      <c r="J1583">
        <v>6</v>
      </c>
      <c r="K1583">
        <v>0</v>
      </c>
    </row>
    <row r="1584" spans="1:11" x14ac:dyDescent="0.25">
      <c r="A1584" t="s">
        <v>1866</v>
      </c>
      <c r="B1584" t="s">
        <v>75</v>
      </c>
      <c r="C1584" t="s">
        <v>280</v>
      </c>
      <c r="D1584" t="s">
        <v>251</v>
      </c>
      <c r="E1584" t="s">
        <v>124</v>
      </c>
      <c r="F1584">
        <v>0</v>
      </c>
      <c r="G1584">
        <v>0</v>
      </c>
      <c r="H1584">
        <v>6</v>
      </c>
      <c r="I1584">
        <v>0</v>
      </c>
      <c r="J1584">
        <v>6</v>
      </c>
      <c r="K1584">
        <v>0</v>
      </c>
    </row>
    <row r="1585" spans="1:11" x14ac:dyDescent="0.25">
      <c r="A1585" t="s">
        <v>1867</v>
      </c>
      <c r="B1585" t="s">
        <v>75</v>
      </c>
      <c r="C1585" t="s">
        <v>280</v>
      </c>
      <c r="D1585" t="s">
        <v>251</v>
      </c>
      <c r="E1585" t="s">
        <v>125</v>
      </c>
      <c r="F1585">
        <v>0</v>
      </c>
      <c r="G1585">
        <v>0</v>
      </c>
      <c r="H1585">
        <v>11</v>
      </c>
      <c r="I1585">
        <v>0</v>
      </c>
      <c r="J1585">
        <v>11</v>
      </c>
      <c r="K1585">
        <v>0</v>
      </c>
    </row>
    <row r="1586" spans="1:11" x14ac:dyDescent="0.25">
      <c r="A1586" t="s">
        <v>1868</v>
      </c>
      <c r="B1586" t="s">
        <v>75</v>
      </c>
      <c r="C1586" t="s">
        <v>280</v>
      </c>
      <c r="D1586" t="s">
        <v>257</v>
      </c>
      <c r="E1586" t="s">
        <v>126</v>
      </c>
      <c r="F1586">
        <v>0</v>
      </c>
      <c r="G1586">
        <v>0</v>
      </c>
      <c r="H1586">
        <v>14</v>
      </c>
      <c r="I1586">
        <v>0</v>
      </c>
      <c r="J1586">
        <v>14</v>
      </c>
      <c r="K1586">
        <v>0</v>
      </c>
    </row>
    <row r="1587" spans="1:11" x14ac:dyDescent="0.25">
      <c r="A1587" t="s">
        <v>1869</v>
      </c>
      <c r="B1587" t="s">
        <v>75</v>
      </c>
      <c r="C1587" t="s">
        <v>280</v>
      </c>
      <c r="D1587" t="s">
        <v>259</v>
      </c>
      <c r="E1587" t="s">
        <v>127</v>
      </c>
      <c r="F1587">
        <v>0</v>
      </c>
      <c r="G1587">
        <v>0</v>
      </c>
      <c r="H1587">
        <v>3</v>
      </c>
      <c r="I1587">
        <v>0</v>
      </c>
      <c r="J1587">
        <v>3</v>
      </c>
      <c r="K1587">
        <v>0</v>
      </c>
    </row>
    <row r="1588" spans="1:11" x14ac:dyDescent="0.25">
      <c r="A1588" t="s">
        <v>1870</v>
      </c>
      <c r="B1588" t="s">
        <v>75</v>
      </c>
      <c r="C1588" t="s">
        <v>280</v>
      </c>
      <c r="D1588" t="s">
        <v>257</v>
      </c>
      <c r="E1588" t="s">
        <v>128</v>
      </c>
      <c r="F1588">
        <v>0</v>
      </c>
      <c r="G1588">
        <v>0</v>
      </c>
      <c r="H1588">
        <v>3</v>
      </c>
      <c r="I1588">
        <v>0</v>
      </c>
      <c r="J1588">
        <v>3</v>
      </c>
      <c r="K1588">
        <v>0</v>
      </c>
    </row>
    <row r="1589" spans="1:11" x14ac:dyDescent="0.25">
      <c r="A1589" t="s">
        <v>1871</v>
      </c>
      <c r="B1589" t="s">
        <v>75</v>
      </c>
      <c r="C1589" t="s">
        <v>280</v>
      </c>
      <c r="D1589" t="s">
        <v>258</v>
      </c>
      <c r="E1589" t="s">
        <v>129</v>
      </c>
      <c r="F1589">
        <v>0</v>
      </c>
      <c r="G1589">
        <v>0</v>
      </c>
      <c r="H1589">
        <v>3</v>
      </c>
      <c r="I1589">
        <v>0</v>
      </c>
      <c r="J1589">
        <v>3</v>
      </c>
      <c r="K1589">
        <v>0</v>
      </c>
    </row>
    <row r="1590" spans="1:11" x14ac:dyDescent="0.25">
      <c r="A1590" t="s">
        <v>1872</v>
      </c>
      <c r="B1590" t="s">
        <v>75</v>
      </c>
      <c r="C1590" t="s">
        <v>280</v>
      </c>
      <c r="D1590" t="s">
        <v>254</v>
      </c>
      <c r="E1590" t="s">
        <v>130</v>
      </c>
      <c r="F1590">
        <v>0</v>
      </c>
      <c r="G1590">
        <v>0</v>
      </c>
      <c r="H1590">
        <v>1</v>
      </c>
      <c r="I1590">
        <v>0</v>
      </c>
      <c r="J1590">
        <v>1</v>
      </c>
      <c r="K1590">
        <v>0</v>
      </c>
    </row>
    <row r="1591" spans="1:11" x14ac:dyDescent="0.25">
      <c r="A1591" t="s">
        <v>1873</v>
      </c>
      <c r="B1591" t="s">
        <v>75</v>
      </c>
      <c r="C1591" t="s">
        <v>280</v>
      </c>
      <c r="D1591" t="s">
        <v>253</v>
      </c>
      <c r="E1591" t="s">
        <v>131</v>
      </c>
      <c r="F1591">
        <v>0</v>
      </c>
      <c r="G1591">
        <v>0</v>
      </c>
      <c r="H1591">
        <v>9</v>
      </c>
      <c r="I1591">
        <v>0</v>
      </c>
      <c r="J1591">
        <v>9</v>
      </c>
      <c r="K1591">
        <v>0</v>
      </c>
    </row>
    <row r="1592" spans="1:11" x14ac:dyDescent="0.25">
      <c r="A1592" t="s">
        <v>1874</v>
      </c>
      <c r="B1592" t="s">
        <v>75</v>
      </c>
      <c r="C1592" t="s">
        <v>280</v>
      </c>
      <c r="D1592" t="s">
        <v>251</v>
      </c>
      <c r="E1592" t="s">
        <v>265</v>
      </c>
      <c r="F1592">
        <v>0</v>
      </c>
      <c r="G1592">
        <v>0</v>
      </c>
      <c r="H1592">
        <v>57</v>
      </c>
      <c r="I1592">
        <v>0</v>
      </c>
      <c r="J1592">
        <v>57</v>
      </c>
      <c r="K1592">
        <v>0</v>
      </c>
    </row>
    <row r="1593" spans="1:11" x14ac:dyDescent="0.25">
      <c r="A1593" t="s">
        <v>1875</v>
      </c>
      <c r="B1593" t="s">
        <v>75</v>
      </c>
      <c r="C1593" t="s">
        <v>280</v>
      </c>
      <c r="D1593" t="s">
        <v>252</v>
      </c>
      <c r="E1593" t="s">
        <v>266</v>
      </c>
      <c r="F1593">
        <v>0</v>
      </c>
      <c r="G1593">
        <v>0</v>
      </c>
      <c r="H1593">
        <v>106</v>
      </c>
      <c r="I1593">
        <v>0</v>
      </c>
      <c r="J1593">
        <v>106</v>
      </c>
      <c r="K1593">
        <v>0</v>
      </c>
    </row>
    <row r="1594" spans="1:11" x14ac:dyDescent="0.25">
      <c r="A1594" t="s">
        <v>1876</v>
      </c>
      <c r="B1594" t="s">
        <v>75</v>
      </c>
      <c r="C1594" t="s">
        <v>280</v>
      </c>
      <c r="D1594" t="s">
        <v>259</v>
      </c>
      <c r="E1594" t="s">
        <v>132</v>
      </c>
      <c r="F1594">
        <v>0</v>
      </c>
      <c r="G1594">
        <v>0</v>
      </c>
      <c r="H1594">
        <v>3</v>
      </c>
      <c r="I1594">
        <v>0</v>
      </c>
      <c r="J1594">
        <v>3</v>
      </c>
      <c r="K1594">
        <v>0</v>
      </c>
    </row>
    <row r="1595" spans="1:11" x14ac:dyDescent="0.25">
      <c r="A1595" t="s">
        <v>1877</v>
      </c>
      <c r="B1595" t="s">
        <v>75</v>
      </c>
      <c r="C1595" t="s">
        <v>280</v>
      </c>
      <c r="D1595" t="s">
        <v>256</v>
      </c>
      <c r="E1595" t="s">
        <v>133</v>
      </c>
      <c r="F1595">
        <v>0</v>
      </c>
      <c r="G1595">
        <v>0</v>
      </c>
      <c r="H1595">
        <v>4</v>
      </c>
      <c r="I1595">
        <v>0</v>
      </c>
      <c r="J1595">
        <v>4</v>
      </c>
      <c r="K1595">
        <v>0</v>
      </c>
    </row>
    <row r="1596" spans="1:11" x14ac:dyDescent="0.25">
      <c r="A1596" t="s">
        <v>1878</v>
      </c>
      <c r="B1596" t="s">
        <v>75</v>
      </c>
      <c r="C1596" t="s">
        <v>280</v>
      </c>
      <c r="D1596" t="s">
        <v>253</v>
      </c>
      <c r="E1596" t="s">
        <v>134</v>
      </c>
      <c r="F1596">
        <v>0</v>
      </c>
      <c r="G1596">
        <v>0</v>
      </c>
      <c r="H1596">
        <v>10</v>
      </c>
      <c r="I1596">
        <v>0</v>
      </c>
      <c r="J1596">
        <v>10</v>
      </c>
      <c r="K1596">
        <v>0</v>
      </c>
    </row>
    <row r="1597" spans="1:11" x14ac:dyDescent="0.25">
      <c r="A1597" t="s">
        <v>1879</v>
      </c>
      <c r="B1597" t="s">
        <v>75</v>
      </c>
      <c r="C1597" t="s">
        <v>280</v>
      </c>
      <c r="D1597" t="s">
        <v>252</v>
      </c>
      <c r="E1597" t="s">
        <v>135</v>
      </c>
      <c r="F1597">
        <v>0</v>
      </c>
      <c r="G1597">
        <v>0</v>
      </c>
      <c r="H1597">
        <v>21</v>
      </c>
      <c r="I1597">
        <v>0</v>
      </c>
      <c r="J1597">
        <v>21</v>
      </c>
      <c r="K1597">
        <v>0</v>
      </c>
    </row>
    <row r="1598" spans="1:11" x14ac:dyDescent="0.25">
      <c r="A1598" t="s">
        <v>1880</v>
      </c>
      <c r="B1598" t="s">
        <v>75</v>
      </c>
      <c r="C1598" t="s">
        <v>280</v>
      </c>
      <c r="D1598" t="s">
        <v>254</v>
      </c>
      <c r="E1598" t="s">
        <v>136</v>
      </c>
      <c r="F1598">
        <v>0</v>
      </c>
      <c r="G1598">
        <v>0</v>
      </c>
      <c r="H1598">
        <v>4</v>
      </c>
      <c r="I1598">
        <v>0</v>
      </c>
      <c r="J1598">
        <v>4</v>
      </c>
      <c r="K1598">
        <v>0</v>
      </c>
    </row>
    <row r="1599" spans="1:11" x14ac:dyDescent="0.25">
      <c r="A1599" t="s">
        <v>1881</v>
      </c>
      <c r="B1599" t="s">
        <v>75</v>
      </c>
      <c r="C1599" t="s">
        <v>280</v>
      </c>
      <c r="D1599" t="s">
        <v>257</v>
      </c>
      <c r="E1599" t="s">
        <v>137</v>
      </c>
      <c r="F1599">
        <v>0</v>
      </c>
      <c r="G1599">
        <v>0</v>
      </c>
      <c r="H1599">
        <v>7</v>
      </c>
      <c r="I1599">
        <v>0</v>
      </c>
      <c r="J1599">
        <v>7</v>
      </c>
      <c r="K1599">
        <v>0</v>
      </c>
    </row>
    <row r="1600" spans="1:11" x14ac:dyDescent="0.25">
      <c r="A1600" t="s">
        <v>1882</v>
      </c>
      <c r="B1600" t="s">
        <v>75</v>
      </c>
      <c r="C1600" t="s">
        <v>280</v>
      </c>
      <c r="D1600" t="s">
        <v>253</v>
      </c>
      <c r="E1600" t="s">
        <v>138</v>
      </c>
      <c r="F1600">
        <v>0</v>
      </c>
      <c r="G1600">
        <v>0</v>
      </c>
      <c r="H1600">
        <v>5</v>
      </c>
      <c r="I1600">
        <v>0</v>
      </c>
      <c r="J1600">
        <v>5</v>
      </c>
      <c r="K1600">
        <v>0</v>
      </c>
    </row>
    <row r="1601" spans="1:11" x14ac:dyDescent="0.25">
      <c r="A1601" t="s">
        <v>1883</v>
      </c>
      <c r="B1601" t="s">
        <v>75</v>
      </c>
      <c r="C1601" t="s">
        <v>280</v>
      </c>
      <c r="D1601" t="s">
        <v>253</v>
      </c>
      <c r="E1601" t="s">
        <v>139</v>
      </c>
      <c r="F1601">
        <v>0</v>
      </c>
      <c r="G1601">
        <v>0</v>
      </c>
      <c r="H1601">
        <v>10</v>
      </c>
      <c r="I1601">
        <v>0</v>
      </c>
      <c r="J1601">
        <v>10</v>
      </c>
      <c r="K1601">
        <v>0</v>
      </c>
    </row>
    <row r="1602" spans="1:11" x14ac:dyDescent="0.25">
      <c r="A1602" t="s">
        <v>1884</v>
      </c>
      <c r="B1602" t="s">
        <v>75</v>
      </c>
      <c r="C1602" t="s">
        <v>280</v>
      </c>
      <c r="D1602" t="s">
        <v>253</v>
      </c>
      <c r="E1602" t="s">
        <v>141</v>
      </c>
      <c r="F1602">
        <v>0</v>
      </c>
      <c r="G1602">
        <v>0</v>
      </c>
      <c r="H1602">
        <v>5</v>
      </c>
      <c r="I1602">
        <v>0</v>
      </c>
      <c r="J1602">
        <v>5</v>
      </c>
      <c r="K1602">
        <v>0</v>
      </c>
    </row>
    <row r="1603" spans="1:11" x14ac:dyDescent="0.25">
      <c r="A1603" t="s">
        <v>1885</v>
      </c>
      <c r="B1603" t="s">
        <v>75</v>
      </c>
      <c r="C1603" t="s">
        <v>280</v>
      </c>
      <c r="D1603" t="s">
        <v>256</v>
      </c>
      <c r="E1603" t="s">
        <v>142</v>
      </c>
      <c r="F1603">
        <v>0</v>
      </c>
      <c r="G1603">
        <v>0</v>
      </c>
      <c r="H1603">
        <v>39</v>
      </c>
      <c r="I1603">
        <v>0</v>
      </c>
      <c r="J1603">
        <v>39</v>
      </c>
      <c r="K1603">
        <v>0</v>
      </c>
    </row>
    <row r="1604" spans="1:11" x14ac:dyDescent="0.25">
      <c r="A1604" t="s">
        <v>1886</v>
      </c>
      <c r="B1604" t="s">
        <v>75</v>
      </c>
      <c r="C1604" t="s">
        <v>280</v>
      </c>
      <c r="D1604" t="s">
        <v>253</v>
      </c>
      <c r="E1604" t="s">
        <v>143</v>
      </c>
      <c r="F1604">
        <v>0</v>
      </c>
      <c r="G1604">
        <v>0</v>
      </c>
      <c r="H1604">
        <v>15</v>
      </c>
      <c r="I1604">
        <v>0</v>
      </c>
      <c r="J1604">
        <v>15</v>
      </c>
      <c r="K1604">
        <v>0</v>
      </c>
    </row>
    <row r="1605" spans="1:11" x14ac:dyDescent="0.25">
      <c r="A1605" t="s">
        <v>1887</v>
      </c>
      <c r="B1605" t="s">
        <v>75</v>
      </c>
      <c r="C1605" t="s">
        <v>280</v>
      </c>
      <c r="D1605" t="s">
        <v>253</v>
      </c>
      <c r="E1605" t="s">
        <v>144</v>
      </c>
      <c r="F1605">
        <v>0</v>
      </c>
      <c r="G1605">
        <v>0</v>
      </c>
      <c r="H1605">
        <v>2</v>
      </c>
      <c r="I1605">
        <v>0</v>
      </c>
      <c r="J1605">
        <v>2</v>
      </c>
      <c r="K1605">
        <v>0</v>
      </c>
    </row>
    <row r="1606" spans="1:11" x14ac:dyDescent="0.25">
      <c r="A1606" t="s">
        <v>1888</v>
      </c>
      <c r="B1606" t="s">
        <v>75</v>
      </c>
      <c r="C1606" t="s">
        <v>280</v>
      </c>
      <c r="D1606" t="s">
        <v>254</v>
      </c>
      <c r="E1606" t="s">
        <v>145</v>
      </c>
      <c r="F1606">
        <v>0</v>
      </c>
      <c r="G1606">
        <v>0</v>
      </c>
      <c r="H1606">
        <v>1</v>
      </c>
      <c r="I1606">
        <v>0</v>
      </c>
      <c r="J1606">
        <v>1</v>
      </c>
      <c r="K1606">
        <v>0</v>
      </c>
    </row>
    <row r="1607" spans="1:11" x14ac:dyDescent="0.25">
      <c r="A1607" t="s">
        <v>1889</v>
      </c>
      <c r="B1607" t="s">
        <v>75</v>
      </c>
      <c r="C1607" t="s">
        <v>280</v>
      </c>
      <c r="D1607" t="s">
        <v>253</v>
      </c>
      <c r="E1607" t="s">
        <v>146</v>
      </c>
      <c r="F1607">
        <v>0</v>
      </c>
      <c r="G1607">
        <v>0</v>
      </c>
      <c r="H1607">
        <v>14</v>
      </c>
      <c r="I1607">
        <v>0</v>
      </c>
      <c r="J1607">
        <v>14</v>
      </c>
      <c r="K1607">
        <v>0</v>
      </c>
    </row>
    <row r="1608" spans="1:11" x14ac:dyDescent="0.25">
      <c r="A1608" t="s">
        <v>1890</v>
      </c>
      <c r="B1608" t="s">
        <v>75</v>
      </c>
      <c r="C1608" t="s">
        <v>280</v>
      </c>
      <c r="D1608" t="s">
        <v>258</v>
      </c>
      <c r="E1608" t="s">
        <v>147</v>
      </c>
      <c r="F1608">
        <v>0</v>
      </c>
      <c r="G1608">
        <v>0</v>
      </c>
      <c r="H1608">
        <v>1</v>
      </c>
      <c r="I1608">
        <v>0</v>
      </c>
      <c r="J1608">
        <v>1</v>
      </c>
      <c r="K1608">
        <v>0</v>
      </c>
    </row>
    <row r="1609" spans="1:11" x14ac:dyDescent="0.25">
      <c r="A1609" t="s">
        <v>1891</v>
      </c>
      <c r="B1609" t="s">
        <v>75</v>
      </c>
      <c r="C1609" t="s">
        <v>280</v>
      </c>
      <c r="D1609" t="s">
        <v>252</v>
      </c>
      <c r="E1609" t="s">
        <v>148</v>
      </c>
      <c r="F1609">
        <v>0</v>
      </c>
      <c r="G1609">
        <v>0</v>
      </c>
      <c r="H1609">
        <v>39</v>
      </c>
      <c r="I1609">
        <v>0</v>
      </c>
      <c r="J1609">
        <v>39</v>
      </c>
      <c r="K1609">
        <v>0</v>
      </c>
    </row>
    <row r="1610" spans="1:11" x14ac:dyDescent="0.25">
      <c r="A1610" t="s">
        <v>1892</v>
      </c>
      <c r="B1610" t="s">
        <v>75</v>
      </c>
      <c r="C1610" t="s">
        <v>280</v>
      </c>
      <c r="D1610" t="s">
        <v>253</v>
      </c>
      <c r="E1610" t="s">
        <v>149</v>
      </c>
      <c r="F1610">
        <v>0</v>
      </c>
      <c r="G1610">
        <v>0</v>
      </c>
      <c r="H1610">
        <v>7</v>
      </c>
      <c r="I1610">
        <v>0</v>
      </c>
      <c r="J1610">
        <v>7</v>
      </c>
      <c r="K1610">
        <v>0</v>
      </c>
    </row>
    <row r="1611" spans="1:11" x14ac:dyDescent="0.25">
      <c r="A1611" t="s">
        <v>14995</v>
      </c>
      <c r="B1611" t="s">
        <v>75</v>
      </c>
      <c r="C1611" t="s">
        <v>280</v>
      </c>
      <c r="D1611" t="s">
        <v>253</v>
      </c>
      <c r="E1611" t="s">
        <v>150</v>
      </c>
      <c r="F1611">
        <v>0</v>
      </c>
      <c r="G1611">
        <v>0</v>
      </c>
      <c r="H1611">
        <v>1</v>
      </c>
      <c r="I1611">
        <v>0</v>
      </c>
      <c r="J1611">
        <v>1</v>
      </c>
      <c r="K1611">
        <v>0</v>
      </c>
    </row>
    <row r="1612" spans="1:11" x14ac:dyDescent="0.25">
      <c r="A1612" t="s">
        <v>1893</v>
      </c>
      <c r="B1612" t="s">
        <v>75</v>
      </c>
      <c r="C1612" t="s">
        <v>280</v>
      </c>
      <c r="D1612" t="s">
        <v>256</v>
      </c>
      <c r="E1612" t="s">
        <v>151</v>
      </c>
      <c r="F1612">
        <v>0</v>
      </c>
      <c r="G1612">
        <v>0</v>
      </c>
      <c r="H1612">
        <v>1</v>
      </c>
      <c r="I1612">
        <v>0</v>
      </c>
      <c r="J1612">
        <v>1</v>
      </c>
      <c r="K1612">
        <v>0</v>
      </c>
    </row>
    <row r="1613" spans="1:11" x14ac:dyDescent="0.25">
      <c r="A1613" t="s">
        <v>1894</v>
      </c>
      <c r="B1613" t="s">
        <v>75</v>
      </c>
      <c r="C1613" t="s">
        <v>280</v>
      </c>
      <c r="D1613" t="s">
        <v>253</v>
      </c>
      <c r="E1613" t="s">
        <v>153</v>
      </c>
      <c r="F1613">
        <v>0</v>
      </c>
      <c r="G1613">
        <v>0</v>
      </c>
      <c r="H1613">
        <v>7</v>
      </c>
      <c r="I1613">
        <v>0</v>
      </c>
      <c r="J1613">
        <v>7</v>
      </c>
      <c r="K1613">
        <v>0</v>
      </c>
    </row>
    <row r="1614" spans="1:11" x14ac:dyDescent="0.25">
      <c r="A1614" t="s">
        <v>1895</v>
      </c>
      <c r="B1614" t="s">
        <v>75</v>
      </c>
      <c r="C1614" t="s">
        <v>280</v>
      </c>
      <c r="D1614" t="s">
        <v>253</v>
      </c>
      <c r="E1614" t="s">
        <v>154</v>
      </c>
      <c r="F1614">
        <v>0</v>
      </c>
      <c r="G1614">
        <v>0</v>
      </c>
      <c r="H1614">
        <v>10</v>
      </c>
      <c r="I1614">
        <v>0</v>
      </c>
      <c r="J1614">
        <v>10</v>
      </c>
      <c r="K1614">
        <v>0</v>
      </c>
    </row>
    <row r="1615" spans="1:11" x14ac:dyDescent="0.25">
      <c r="A1615" t="s">
        <v>1896</v>
      </c>
      <c r="B1615" t="s">
        <v>75</v>
      </c>
      <c r="C1615" t="s">
        <v>280</v>
      </c>
      <c r="D1615" t="s">
        <v>256</v>
      </c>
      <c r="E1615" t="s">
        <v>155</v>
      </c>
      <c r="F1615">
        <v>0</v>
      </c>
      <c r="G1615">
        <v>0</v>
      </c>
      <c r="H1615">
        <v>15</v>
      </c>
      <c r="I1615">
        <v>0</v>
      </c>
      <c r="J1615">
        <v>15</v>
      </c>
      <c r="K1615">
        <v>0</v>
      </c>
    </row>
    <row r="1616" spans="1:11" x14ac:dyDescent="0.25">
      <c r="A1616" t="s">
        <v>1897</v>
      </c>
      <c r="B1616" t="s">
        <v>75</v>
      </c>
      <c r="C1616" t="s">
        <v>280</v>
      </c>
      <c r="D1616" t="s">
        <v>259</v>
      </c>
      <c r="E1616" t="s">
        <v>156</v>
      </c>
      <c r="F1616">
        <v>0</v>
      </c>
      <c r="G1616">
        <v>0</v>
      </c>
      <c r="H1616">
        <v>1</v>
      </c>
      <c r="I1616">
        <v>0</v>
      </c>
      <c r="J1616">
        <v>1</v>
      </c>
      <c r="K1616">
        <v>0</v>
      </c>
    </row>
    <row r="1617" spans="1:11" x14ac:dyDescent="0.25">
      <c r="A1617" t="s">
        <v>1898</v>
      </c>
      <c r="B1617" t="s">
        <v>75</v>
      </c>
      <c r="C1617" t="s">
        <v>280</v>
      </c>
      <c r="D1617" t="s">
        <v>253</v>
      </c>
      <c r="E1617" t="s">
        <v>157</v>
      </c>
      <c r="F1617">
        <v>0</v>
      </c>
      <c r="G1617">
        <v>0</v>
      </c>
      <c r="H1617">
        <v>6</v>
      </c>
      <c r="I1617">
        <v>0</v>
      </c>
      <c r="J1617">
        <v>6</v>
      </c>
      <c r="K1617">
        <v>0</v>
      </c>
    </row>
    <row r="1618" spans="1:11" x14ac:dyDescent="0.25">
      <c r="A1618" t="s">
        <v>1899</v>
      </c>
      <c r="B1618" t="s">
        <v>75</v>
      </c>
      <c r="C1618" t="s">
        <v>280</v>
      </c>
      <c r="D1618" t="s">
        <v>259</v>
      </c>
      <c r="E1618" t="s">
        <v>158</v>
      </c>
      <c r="F1618">
        <v>0</v>
      </c>
      <c r="G1618">
        <v>0</v>
      </c>
      <c r="H1618">
        <v>5</v>
      </c>
      <c r="I1618">
        <v>0</v>
      </c>
      <c r="J1618">
        <v>5</v>
      </c>
      <c r="K1618">
        <v>0</v>
      </c>
    </row>
    <row r="1619" spans="1:11" x14ac:dyDescent="0.25">
      <c r="A1619" t="s">
        <v>1900</v>
      </c>
      <c r="B1619" t="s">
        <v>75</v>
      </c>
      <c r="C1619" t="s">
        <v>280</v>
      </c>
      <c r="D1619" t="s">
        <v>255</v>
      </c>
      <c r="E1619" t="s">
        <v>159</v>
      </c>
      <c r="F1619">
        <v>0</v>
      </c>
      <c r="G1619">
        <v>0</v>
      </c>
      <c r="H1619">
        <v>2</v>
      </c>
      <c r="I1619">
        <v>0</v>
      </c>
      <c r="J1619">
        <v>2</v>
      </c>
      <c r="K1619">
        <v>0</v>
      </c>
    </row>
    <row r="1620" spans="1:11" x14ac:dyDescent="0.25">
      <c r="A1620" t="s">
        <v>1901</v>
      </c>
      <c r="B1620" t="s">
        <v>75</v>
      </c>
      <c r="C1620" t="s">
        <v>280</v>
      </c>
      <c r="D1620" t="s">
        <v>253</v>
      </c>
      <c r="E1620" t="s">
        <v>160</v>
      </c>
      <c r="F1620">
        <v>0</v>
      </c>
      <c r="G1620">
        <v>0</v>
      </c>
      <c r="H1620">
        <v>20</v>
      </c>
      <c r="I1620">
        <v>0</v>
      </c>
      <c r="J1620">
        <v>20</v>
      </c>
      <c r="K1620">
        <v>0</v>
      </c>
    </row>
    <row r="1621" spans="1:11" x14ac:dyDescent="0.25">
      <c r="A1621" t="s">
        <v>1902</v>
      </c>
      <c r="B1621" t="s">
        <v>75</v>
      </c>
      <c r="C1621" t="s">
        <v>280</v>
      </c>
      <c r="D1621" t="s">
        <v>255</v>
      </c>
      <c r="E1621" t="s">
        <v>161</v>
      </c>
      <c r="F1621">
        <v>0</v>
      </c>
      <c r="G1621">
        <v>0</v>
      </c>
      <c r="H1621">
        <v>18</v>
      </c>
      <c r="I1621">
        <v>0</v>
      </c>
      <c r="J1621">
        <v>18</v>
      </c>
      <c r="K1621">
        <v>0</v>
      </c>
    </row>
    <row r="1622" spans="1:11" x14ac:dyDescent="0.25">
      <c r="A1622" t="s">
        <v>1903</v>
      </c>
      <c r="B1622" t="s">
        <v>75</v>
      </c>
      <c r="C1622" t="s">
        <v>280</v>
      </c>
      <c r="D1622" t="s">
        <v>259</v>
      </c>
      <c r="E1622" t="s">
        <v>162</v>
      </c>
      <c r="F1622">
        <v>0</v>
      </c>
      <c r="G1622">
        <v>0</v>
      </c>
      <c r="H1622">
        <v>13</v>
      </c>
      <c r="I1622">
        <v>0</v>
      </c>
      <c r="J1622">
        <v>13</v>
      </c>
      <c r="K1622">
        <v>0</v>
      </c>
    </row>
    <row r="1623" spans="1:11" x14ac:dyDescent="0.25">
      <c r="A1623" t="s">
        <v>1904</v>
      </c>
      <c r="B1623" t="s">
        <v>75</v>
      </c>
      <c r="C1623" t="s">
        <v>280</v>
      </c>
      <c r="D1623" t="s">
        <v>251</v>
      </c>
      <c r="E1623" t="s">
        <v>163</v>
      </c>
      <c r="F1623">
        <v>0</v>
      </c>
      <c r="G1623">
        <v>0</v>
      </c>
      <c r="H1623">
        <v>7</v>
      </c>
      <c r="I1623">
        <v>0</v>
      </c>
      <c r="J1623">
        <v>7</v>
      </c>
      <c r="K1623">
        <v>0</v>
      </c>
    </row>
    <row r="1624" spans="1:11" x14ac:dyDescent="0.25">
      <c r="A1624" t="s">
        <v>1905</v>
      </c>
      <c r="B1624" t="s">
        <v>75</v>
      </c>
      <c r="C1624" t="s">
        <v>280</v>
      </c>
      <c r="D1624" t="s">
        <v>251</v>
      </c>
      <c r="E1624" t="s">
        <v>164</v>
      </c>
      <c r="F1624">
        <v>0</v>
      </c>
      <c r="G1624">
        <v>0</v>
      </c>
      <c r="H1624">
        <v>6</v>
      </c>
      <c r="I1624">
        <v>0</v>
      </c>
      <c r="J1624">
        <v>6</v>
      </c>
      <c r="K1624">
        <v>0</v>
      </c>
    </row>
    <row r="1625" spans="1:11" x14ac:dyDescent="0.25">
      <c r="A1625" t="s">
        <v>1906</v>
      </c>
      <c r="B1625" t="s">
        <v>75</v>
      </c>
      <c r="C1625" t="s">
        <v>280</v>
      </c>
      <c r="D1625" t="s">
        <v>253</v>
      </c>
      <c r="E1625" t="s">
        <v>165</v>
      </c>
      <c r="F1625">
        <v>0</v>
      </c>
      <c r="G1625">
        <v>0</v>
      </c>
      <c r="H1625">
        <v>22</v>
      </c>
      <c r="I1625">
        <v>0</v>
      </c>
      <c r="J1625">
        <v>22</v>
      </c>
      <c r="K1625">
        <v>0</v>
      </c>
    </row>
    <row r="1626" spans="1:11" x14ac:dyDescent="0.25">
      <c r="A1626" t="s">
        <v>1907</v>
      </c>
      <c r="B1626" t="s">
        <v>75</v>
      </c>
      <c r="C1626" t="s">
        <v>280</v>
      </c>
      <c r="D1626" t="s">
        <v>251</v>
      </c>
      <c r="E1626" t="s">
        <v>166</v>
      </c>
      <c r="F1626">
        <v>0</v>
      </c>
      <c r="G1626">
        <v>0</v>
      </c>
      <c r="H1626">
        <v>5</v>
      </c>
      <c r="I1626">
        <v>0</v>
      </c>
      <c r="J1626">
        <v>5</v>
      </c>
      <c r="K1626">
        <v>0</v>
      </c>
    </row>
    <row r="1627" spans="1:11" x14ac:dyDescent="0.25">
      <c r="A1627" t="s">
        <v>1908</v>
      </c>
      <c r="B1627" t="s">
        <v>75</v>
      </c>
      <c r="C1627" t="s">
        <v>280</v>
      </c>
      <c r="D1627" t="s">
        <v>255</v>
      </c>
      <c r="E1627" t="s">
        <v>167</v>
      </c>
      <c r="F1627">
        <v>0</v>
      </c>
      <c r="G1627">
        <v>0</v>
      </c>
      <c r="H1627">
        <v>5</v>
      </c>
      <c r="I1627">
        <v>0</v>
      </c>
      <c r="J1627">
        <v>5</v>
      </c>
      <c r="K1627">
        <v>0</v>
      </c>
    </row>
    <row r="1628" spans="1:11" x14ac:dyDescent="0.25">
      <c r="A1628" t="s">
        <v>1909</v>
      </c>
      <c r="B1628" t="s">
        <v>75</v>
      </c>
      <c r="C1628" t="s">
        <v>280</v>
      </c>
      <c r="D1628" t="s">
        <v>253</v>
      </c>
      <c r="E1628" t="s">
        <v>267</v>
      </c>
      <c r="F1628">
        <v>0</v>
      </c>
      <c r="G1628">
        <v>0</v>
      </c>
      <c r="H1628">
        <v>296</v>
      </c>
      <c r="I1628">
        <v>0</v>
      </c>
      <c r="J1628">
        <v>296</v>
      </c>
      <c r="K1628">
        <v>0</v>
      </c>
    </row>
    <row r="1629" spans="1:11" x14ac:dyDescent="0.25">
      <c r="A1629" t="s">
        <v>1910</v>
      </c>
      <c r="B1629" t="s">
        <v>75</v>
      </c>
      <c r="C1629" t="s">
        <v>280</v>
      </c>
      <c r="D1629" t="s">
        <v>255</v>
      </c>
      <c r="E1629" t="s">
        <v>169</v>
      </c>
      <c r="F1629">
        <v>0</v>
      </c>
      <c r="G1629">
        <v>0</v>
      </c>
      <c r="H1629">
        <v>17</v>
      </c>
      <c r="I1629">
        <v>0</v>
      </c>
      <c r="J1629">
        <v>17</v>
      </c>
      <c r="K1629">
        <v>0</v>
      </c>
    </row>
    <row r="1630" spans="1:11" x14ac:dyDescent="0.25">
      <c r="A1630" t="s">
        <v>1911</v>
      </c>
      <c r="B1630" t="s">
        <v>75</v>
      </c>
      <c r="C1630" t="s">
        <v>280</v>
      </c>
      <c r="D1630" t="s">
        <v>256</v>
      </c>
      <c r="E1630" t="s">
        <v>170</v>
      </c>
      <c r="F1630">
        <v>0</v>
      </c>
      <c r="G1630">
        <v>0</v>
      </c>
      <c r="H1630">
        <v>6</v>
      </c>
      <c r="I1630">
        <v>0</v>
      </c>
      <c r="J1630">
        <v>6</v>
      </c>
      <c r="K1630">
        <v>0</v>
      </c>
    </row>
    <row r="1631" spans="1:11" x14ac:dyDescent="0.25">
      <c r="A1631" t="s">
        <v>1912</v>
      </c>
      <c r="B1631" t="s">
        <v>75</v>
      </c>
      <c r="C1631" t="s">
        <v>280</v>
      </c>
      <c r="D1631" t="s">
        <v>253</v>
      </c>
      <c r="E1631" t="s">
        <v>171</v>
      </c>
      <c r="F1631">
        <v>0</v>
      </c>
      <c r="G1631">
        <v>0</v>
      </c>
      <c r="H1631">
        <v>8</v>
      </c>
      <c r="I1631">
        <v>0</v>
      </c>
      <c r="J1631">
        <v>8</v>
      </c>
      <c r="K1631">
        <v>0</v>
      </c>
    </row>
    <row r="1632" spans="1:11" x14ac:dyDescent="0.25">
      <c r="A1632" t="s">
        <v>1913</v>
      </c>
      <c r="B1632" t="s">
        <v>75</v>
      </c>
      <c r="C1632" t="s">
        <v>280</v>
      </c>
      <c r="D1632" t="s">
        <v>254</v>
      </c>
      <c r="E1632" t="s">
        <v>172</v>
      </c>
      <c r="F1632">
        <v>0</v>
      </c>
      <c r="G1632">
        <v>0</v>
      </c>
      <c r="H1632">
        <v>1</v>
      </c>
      <c r="I1632">
        <v>0</v>
      </c>
      <c r="J1632">
        <v>1</v>
      </c>
      <c r="K1632">
        <v>0</v>
      </c>
    </row>
    <row r="1633" spans="1:11" x14ac:dyDescent="0.25">
      <c r="A1633" t="s">
        <v>1914</v>
      </c>
      <c r="B1633" t="s">
        <v>75</v>
      </c>
      <c r="C1633" t="s">
        <v>280</v>
      </c>
      <c r="D1633" t="s">
        <v>256</v>
      </c>
      <c r="E1633" t="s">
        <v>173</v>
      </c>
      <c r="F1633">
        <v>0</v>
      </c>
      <c r="G1633">
        <v>0</v>
      </c>
      <c r="H1633">
        <v>14</v>
      </c>
      <c r="I1633">
        <v>0</v>
      </c>
      <c r="J1633">
        <v>14</v>
      </c>
      <c r="K1633">
        <v>0</v>
      </c>
    </row>
    <row r="1634" spans="1:11" x14ac:dyDescent="0.25">
      <c r="A1634" t="s">
        <v>1915</v>
      </c>
      <c r="B1634" t="s">
        <v>75</v>
      </c>
      <c r="C1634" t="s">
        <v>280</v>
      </c>
      <c r="D1634" t="s">
        <v>254</v>
      </c>
      <c r="E1634" t="s">
        <v>174</v>
      </c>
      <c r="F1634">
        <v>0</v>
      </c>
      <c r="G1634">
        <v>0</v>
      </c>
      <c r="H1634">
        <v>1</v>
      </c>
      <c r="I1634">
        <v>0</v>
      </c>
      <c r="J1634">
        <v>1</v>
      </c>
      <c r="K1634">
        <v>0</v>
      </c>
    </row>
    <row r="1635" spans="1:11" x14ac:dyDescent="0.25">
      <c r="A1635" t="s">
        <v>1916</v>
      </c>
      <c r="B1635" t="s">
        <v>75</v>
      </c>
      <c r="C1635" t="s">
        <v>280</v>
      </c>
      <c r="D1635" t="s">
        <v>253</v>
      </c>
      <c r="E1635" t="s">
        <v>175</v>
      </c>
      <c r="F1635">
        <v>0</v>
      </c>
      <c r="G1635">
        <v>0</v>
      </c>
      <c r="H1635">
        <v>21</v>
      </c>
      <c r="I1635">
        <v>0</v>
      </c>
      <c r="J1635">
        <v>21</v>
      </c>
      <c r="K1635">
        <v>0</v>
      </c>
    </row>
    <row r="1636" spans="1:11" x14ac:dyDescent="0.25">
      <c r="A1636" t="s">
        <v>1917</v>
      </c>
      <c r="B1636" t="s">
        <v>75</v>
      </c>
      <c r="C1636" t="s">
        <v>280</v>
      </c>
      <c r="D1636" t="s">
        <v>252</v>
      </c>
      <c r="E1636" t="s">
        <v>176</v>
      </c>
      <c r="F1636">
        <v>0</v>
      </c>
      <c r="G1636">
        <v>0</v>
      </c>
      <c r="H1636">
        <v>6</v>
      </c>
      <c r="I1636">
        <v>0</v>
      </c>
      <c r="J1636">
        <v>6</v>
      </c>
      <c r="K1636">
        <v>0</v>
      </c>
    </row>
    <row r="1637" spans="1:11" x14ac:dyDescent="0.25">
      <c r="A1637" t="s">
        <v>1918</v>
      </c>
      <c r="B1637" t="s">
        <v>75</v>
      </c>
      <c r="C1637" t="s">
        <v>280</v>
      </c>
      <c r="D1637" t="s">
        <v>259</v>
      </c>
      <c r="E1637" t="s">
        <v>177</v>
      </c>
      <c r="F1637">
        <v>0</v>
      </c>
      <c r="G1637">
        <v>0</v>
      </c>
      <c r="H1637">
        <v>2</v>
      </c>
      <c r="I1637">
        <v>0</v>
      </c>
      <c r="J1637">
        <v>2</v>
      </c>
      <c r="K1637">
        <v>0</v>
      </c>
    </row>
    <row r="1638" spans="1:11" x14ac:dyDescent="0.25">
      <c r="A1638" t="s">
        <v>1919</v>
      </c>
      <c r="B1638" t="s">
        <v>75</v>
      </c>
      <c r="C1638" t="s">
        <v>280</v>
      </c>
      <c r="D1638" t="s">
        <v>254</v>
      </c>
      <c r="E1638" t="s">
        <v>268</v>
      </c>
      <c r="F1638">
        <v>0</v>
      </c>
      <c r="G1638">
        <v>0</v>
      </c>
      <c r="H1638">
        <v>16</v>
      </c>
      <c r="I1638">
        <v>0</v>
      </c>
      <c r="J1638">
        <v>16</v>
      </c>
      <c r="K1638">
        <v>0</v>
      </c>
    </row>
    <row r="1639" spans="1:11" x14ac:dyDescent="0.25">
      <c r="A1639" t="s">
        <v>1920</v>
      </c>
      <c r="B1639" t="s">
        <v>75</v>
      </c>
      <c r="C1639" t="s">
        <v>280</v>
      </c>
      <c r="D1639" t="s">
        <v>259</v>
      </c>
      <c r="E1639" t="s">
        <v>178</v>
      </c>
      <c r="F1639">
        <v>0</v>
      </c>
      <c r="G1639">
        <v>0</v>
      </c>
      <c r="H1639">
        <v>4</v>
      </c>
      <c r="I1639">
        <v>0</v>
      </c>
      <c r="J1639">
        <v>4</v>
      </c>
      <c r="K1639">
        <v>0</v>
      </c>
    </row>
    <row r="1640" spans="1:11" x14ac:dyDescent="0.25">
      <c r="A1640" t="s">
        <v>1921</v>
      </c>
      <c r="B1640" t="s">
        <v>75</v>
      </c>
      <c r="C1640" t="s">
        <v>280</v>
      </c>
      <c r="D1640" t="s">
        <v>257</v>
      </c>
      <c r="E1640" t="s">
        <v>179</v>
      </c>
      <c r="F1640">
        <v>0</v>
      </c>
      <c r="G1640">
        <v>0</v>
      </c>
      <c r="H1640">
        <v>3</v>
      </c>
      <c r="I1640">
        <v>0</v>
      </c>
      <c r="J1640">
        <v>3</v>
      </c>
      <c r="K1640">
        <v>0</v>
      </c>
    </row>
    <row r="1641" spans="1:11" x14ac:dyDescent="0.25">
      <c r="A1641" t="s">
        <v>1922</v>
      </c>
      <c r="B1641" t="s">
        <v>75</v>
      </c>
      <c r="C1641" t="s">
        <v>280</v>
      </c>
      <c r="D1641" t="s">
        <v>254</v>
      </c>
      <c r="E1641" t="s">
        <v>180</v>
      </c>
      <c r="F1641">
        <v>0</v>
      </c>
      <c r="G1641">
        <v>0</v>
      </c>
      <c r="H1641">
        <v>1</v>
      </c>
      <c r="I1641">
        <v>0</v>
      </c>
      <c r="J1641">
        <v>1</v>
      </c>
      <c r="K1641">
        <v>0</v>
      </c>
    </row>
    <row r="1642" spans="1:11" x14ac:dyDescent="0.25">
      <c r="A1642" t="s">
        <v>1923</v>
      </c>
      <c r="B1642" t="s">
        <v>75</v>
      </c>
      <c r="C1642" t="s">
        <v>280</v>
      </c>
      <c r="D1642" t="s">
        <v>255</v>
      </c>
      <c r="E1642" t="s">
        <v>269</v>
      </c>
      <c r="F1642">
        <v>0</v>
      </c>
      <c r="G1642">
        <v>0</v>
      </c>
      <c r="H1642">
        <v>115</v>
      </c>
      <c r="I1642">
        <v>0</v>
      </c>
      <c r="J1642">
        <v>115</v>
      </c>
      <c r="K1642">
        <v>0</v>
      </c>
    </row>
    <row r="1643" spans="1:11" x14ac:dyDescent="0.25">
      <c r="A1643" t="s">
        <v>1924</v>
      </c>
      <c r="B1643" t="s">
        <v>75</v>
      </c>
      <c r="C1643" t="s">
        <v>280</v>
      </c>
      <c r="D1643" t="s">
        <v>259</v>
      </c>
      <c r="E1643" t="s">
        <v>181</v>
      </c>
      <c r="F1643">
        <v>0</v>
      </c>
      <c r="G1643">
        <v>0</v>
      </c>
      <c r="H1643">
        <v>9</v>
      </c>
      <c r="I1643">
        <v>0</v>
      </c>
      <c r="J1643">
        <v>9</v>
      </c>
      <c r="K1643">
        <v>0</v>
      </c>
    </row>
    <row r="1644" spans="1:11" x14ac:dyDescent="0.25">
      <c r="A1644" t="s">
        <v>1925</v>
      </c>
      <c r="B1644" t="s">
        <v>75</v>
      </c>
      <c r="C1644" t="s">
        <v>280</v>
      </c>
      <c r="D1644" t="s">
        <v>251</v>
      </c>
      <c r="E1644" t="s">
        <v>182</v>
      </c>
      <c r="F1644">
        <v>0</v>
      </c>
      <c r="G1644">
        <v>0</v>
      </c>
      <c r="H1644">
        <v>6</v>
      </c>
      <c r="I1644">
        <v>0</v>
      </c>
      <c r="J1644">
        <v>6</v>
      </c>
      <c r="K1644">
        <v>0</v>
      </c>
    </row>
    <row r="1645" spans="1:11" x14ac:dyDescent="0.25">
      <c r="A1645" t="s">
        <v>15002</v>
      </c>
      <c r="B1645" t="s">
        <v>75</v>
      </c>
      <c r="C1645" t="s">
        <v>280</v>
      </c>
      <c r="D1645" t="s">
        <v>254</v>
      </c>
      <c r="E1645" t="s">
        <v>183</v>
      </c>
      <c r="F1645">
        <v>0</v>
      </c>
      <c r="G1645">
        <v>0</v>
      </c>
      <c r="H1645">
        <v>1</v>
      </c>
      <c r="I1645">
        <v>0</v>
      </c>
      <c r="J1645">
        <v>1</v>
      </c>
      <c r="K1645">
        <v>0</v>
      </c>
    </row>
    <row r="1646" spans="1:11" x14ac:dyDescent="0.25">
      <c r="A1646" t="s">
        <v>1926</v>
      </c>
      <c r="B1646" t="s">
        <v>75</v>
      </c>
      <c r="C1646" t="s">
        <v>280</v>
      </c>
      <c r="D1646" t="s">
        <v>260</v>
      </c>
      <c r="E1646" t="s">
        <v>260</v>
      </c>
      <c r="F1646">
        <v>0</v>
      </c>
      <c r="G1646">
        <v>0</v>
      </c>
      <c r="H1646">
        <v>1</v>
      </c>
      <c r="I1646">
        <v>0</v>
      </c>
      <c r="J1646">
        <v>1</v>
      </c>
      <c r="K1646">
        <v>0</v>
      </c>
    </row>
    <row r="1647" spans="1:11" x14ac:dyDescent="0.25">
      <c r="A1647" t="s">
        <v>1927</v>
      </c>
      <c r="B1647" t="s">
        <v>75</v>
      </c>
      <c r="C1647" t="s">
        <v>280</v>
      </c>
      <c r="D1647" t="s">
        <v>260</v>
      </c>
      <c r="E1647" t="s">
        <v>274</v>
      </c>
      <c r="F1647">
        <v>0</v>
      </c>
      <c r="G1647">
        <v>0</v>
      </c>
      <c r="H1647">
        <v>1</v>
      </c>
      <c r="I1647">
        <v>0</v>
      </c>
      <c r="J1647">
        <v>1</v>
      </c>
      <c r="K1647">
        <v>0</v>
      </c>
    </row>
    <row r="1648" spans="1:11" x14ac:dyDescent="0.25">
      <c r="A1648" t="s">
        <v>1928</v>
      </c>
      <c r="B1648" t="s">
        <v>75</v>
      </c>
      <c r="C1648" t="s">
        <v>280</v>
      </c>
      <c r="D1648" t="s">
        <v>251</v>
      </c>
      <c r="E1648" t="s">
        <v>184</v>
      </c>
      <c r="F1648">
        <v>0</v>
      </c>
      <c r="G1648">
        <v>0</v>
      </c>
      <c r="H1648">
        <v>3</v>
      </c>
      <c r="I1648">
        <v>0</v>
      </c>
      <c r="J1648">
        <v>3</v>
      </c>
      <c r="K1648">
        <v>0</v>
      </c>
    </row>
    <row r="1649" spans="1:11" x14ac:dyDescent="0.25">
      <c r="A1649" t="s">
        <v>1929</v>
      </c>
      <c r="B1649" t="s">
        <v>75</v>
      </c>
      <c r="C1649" t="s">
        <v>280</v>
      </c>
      <c r="D1649" t="s">
        <v>251</v>
      </c>
      <c r="E1649" t="s">
        <v>185</v>
      </c>
      <c r="F1649">
        <v>0</v>
      </c>
      <c r="G1649">
        <v>0</v>
      </c>
      <c r="H1649">
        <v>13</v>
      </c>
      <c r="I1649">
        <v>0</v>
      </c>
      <c r="J1649">
        <v>13</v>
      </c>
      <c r="K1649">
        <v>0</v>
      </c>
    </row>
    <row r="1650" spans="1:11" x14ac:dyDescent="0.25">
      <c r="A1650" t="s">
        <v>1930</v>
      </c>
      <c r="B1650" t="s">
        <v>75</v>
      </c>
      <c r="C1650" t="s">
        <v>280</v>
      </c>
      <c r="D1650" t="s">
        <v>255</v>
      </c>
      <c r="E1650" t="s">
        <v>186</v>
      </c>
      <c r="F1650">
        <v>0</v>
      </c>
      <c r="G1650">
        <v>0</v>
      </c>
      <c r="H1650">
        <v>5</v>
      </c>
      <c r="I1650">
        <v>0</v>
      </c>
      <c r="J1650">
        <v>5</v>
      </c>
      <c r="K1650">
        <v>0</v>
      </c>
    </row>
    <row r="1651" spans="1:11" x14ac:dyDescent="0.25">
      <c r="A1651" t="s">
        <v>1931</v>
      </c>
      <c r="B1651" t="s">
        <v>75</v>
      </c>
      <c r="C1651" t="s">
        <v>280</v>
      </c>
      <c r="D1651" t="s">
        <v>256</v>
      </c>
      <c r="E1651" t="s">
        <v>187</v>
      </c>
      <c r="F1651">
        <v>0</v>
      </c>
      <c r="G1651">
        <v>0</v>
      </c>
      <c r="H1651">
        <v>22</v>
      </c>
      <c r="I1651">
        <v>0</v>
      </c>
      <c r="J1651">
        <v>22</v>
      </c>
      <c r="K1651">
        <v>0</v>
      </c>
    </row>
    <row r="1652" spans="1:11" x14ac:dyDescent="0.25">
      <c r="A1652" t="s">
        <v>1932</v>
      </c>
      <c r="B1652" t="s">
        <v>75</v>
      </c>
      <c r="C1652" t="s">
        <v>280</v>
      </c>
      <c r="D1652" t="s">
        <v>257</v>
      </c>
      <c r="E1652" t="s">
        <v>189</v>
      </c>
      <c r="F1652">
        <v>0</v>
      </c>
      <c r="G1652">
        <v>0</v>
      </c>
      <c r="H1652">
        <v>1</v>
      </c>
      <c r="I1652">
        <v>0</v>
      </c>
      <c r="J1652">
        <v>1</v>
      </c>
      <c r="K1652">
        <v>0</v>
      </c>
    </row>
    <row r="1653" spans="1:11" x14ac:dyDescent="0.25">
      <c r="A1653" t="s">
        <v>1933</v>
      </c>
      <c r="B1653" t="s">
        <v>75</v>
      </c>
      <c r="C1653" t="s">
        <v>280</v>
      </c>
      <c r="D1653" t="s">
        <v>256</v>
      </c>
      <c r="E1653" t="s">
        <v>190</v>
      </c>
      <c r="F1653">
        <v>0</v>
      </c>
      <c r="G1653">
        <v>0</v>
      </c>
      <c r="H1653">
        <v>7</v>
      </c>
      <c r="I1653">
        <v>0</v>
      </c>
      <c r="J1653">
        <v>7</v>
      </c>
      <c r="K1653">
        <v>0</v>
      </c>
    </row>
    <row r="1654" spans="1:11" x14ac:dyDescent="0.25">
      <c r="A1654" t="s">
        <v>1934</v>
      </c>
      <c r="B1654" t="s">
        <v>75</v>
      </c>
      <c r="C1654" t="s">
        <v>280</v>
      </c>
      <c r="D1654" t="s">
        <v>256</v>
      </c>
      <c r="E1654" t="s">
        <v>191</v>
      </c>
      <c r="F1654">
        <v>0</v>
      </c>
      <c r="G1654">
        <v>0</v>
      </c>
      <c r="H1654">
        <v>4</v>
      </c>
      <c r="I1654">
        <v>0</v>
      </c>
      <c r="J1654">
        <v>4</v>
      </c>
      <c r="K1654">
        <v>0</v>
      </c>
    </row>
    <row r="1655" spans="1:11" x14ac:dyDescent="0.25">
      <c r="A1655" t="s">
        <v>1935</v>
      </c>
      <c r="B1655" t="s">
        <v>75</v>
      </c>
      <c r="C1655" t="s">
        <v>280</v>
      </c>
      <c r="D1655" t="s">
        <v>253</v>
      </c>
      <c r="E1655" t="s">
        <v>192</v>
      </c>
      <c r="F1655">
        <v>0</v>
      </c>
      <c r="G1655">
        <v>0</v>
      </c>
      <c r="H1655">
        <v>6</v>
      </c>
      <c r="I1655">
        <v>0</v>
      </c>
      <c r="J1655">
        <v>6</v>
      </c>
      <c r="K1655">
        <v>0</v>
      </c>
    </row>
    <row r="1656" spans="1:11" x14ac:dyDescent="0.25">
      <c r="A1656" t="s">
        <v>1936</v>
      </c>
      <c r="B1656" t="s">
        <v>75</v>
      </c>
      <c r="C1656" t="s">
        <v>280</v>
      </c>
      <c r="D1656" t="s">
        <v>254</v>
      </c>
      <c r="E1656" t="s">
        <v>193</v>
      </c>
      <c r="F1656">
        <v>0</v>
      </c>
      <c r="G1656">
        <v>0</v>
      </c>
      <c r="H1656">
        <v>2</v>
      </c>
      <c r="I1656">
        <v>0</v>
      </c>
      <c r="J1656">
        <v>2</v>
      </c>
      <c r="K1656">
        <v>0</v>
      </c>
    </row>
    <row r="1657" spans="1:11" x14ac:dyDescent="0.25">
      <c r="A1657" t="s">
        <v>1937</v>
      </c>
      <c r="B1657" t="s">
        <v>75</v>
      </c>
      <c r="C1657" t="s">
        <v>280</v>
      </c>
      <c r="D1657" t="s">
        <v>253</v>
      </c>
      <c r="E1657" t="s">
        <v>194</v>
      </c>
      <c r="F1657">
        <v>0</v>
      </c>
      <c r="G1657">
        <v>0</v>
      </c>
      <c r="H1657">
        <v>17</v>
      </c>
      <c r="I1657">
        <v>0</v>
      </c>
      <c r="J1657">
        <v>17</v>
      </c>
      <c r="K1657">
        <v>0</v>
      </c>
    </row>
    <row r="1658" spans="1:11" x14ac:dyDescent="0.25">
      <c r="A1658" t="s">
        <v>14993</v>
      </c>
      <c r="B1658" t="s">
        <v>75</v>
      </c>
      <c r="C1658" t="s">
        <v>280</v>
      </c>
      <c r="D1658" t="s">
        <v>255</v>
      </c>
      <c r="E1658" t="s">
        <v>195</v>
      </c>
      <c r="F1658">
        <v>0</v>
      </c>
      <c r="G1658">
        <v>0</v>
      </c>
      <c r="H1658">
        <v>1</v>
      </c>
      <c r="I1658">
        <v>0</v>
      </c>
      <c r="J1658">
        <v>1</v>
      </c>
      <c r="K1658">
        <v>0</v>
      </c>
    </row>
    <row r="1659" spans="1:11" x14ac:dyDescent="0.25">
      <c r="A1659" t="s">
        <v>1938</v>
      </c>
      <c r="B1659" t="s">
        <v>75</v>
      </c>
      <c r="C1659" t="s">
        <v>280</v>
      </c>
      <c r="D1659" t="s">
        <v>259</v>
      </c>
      <c r="E1659" t="s">
        <v>196</v>
      </c>
      <c r="F1659">
        <v>0</v>
      </c>
      <c r="G1659">
        <v>0</v>
      </c>
      <c r="H1659">
        <v>1</v>
      </c>
      <c r="I1659">
        <v>0</v>
      </c>
      <c r="J1659">
        <v>1</v>
      </c>
      <c r="K1659">
        <v>0</v>
      </c>
    </row>
    <row r="1660" spans="1:11" x14ac:dyDescent="0.25">
      <c r="A1660" t="s">
        <v>1939</v>
      </c>
      <c r="B1660" t="s">
        <v>75</v>
      </c>
      <c r="C1660" t="s">
        <v>280</v>
      </c>
      <c r="D1660" t="s">
        <v>255</v>
      </c>
      <c r="E1660" t="s">
        <v>198</v>
      </c>
      <c r="F1660">
        <v>0</v>
      </c>
      <c r="G1660">
        <v>0</v>
      </c>
      <c r="H1660">
        <v>7</v>
      </c>
      <c r="I1660">
        <v>0</v>
      </c>
      <c r="J1660">
        <v>7</v>
      </c>
      <c r="K1660">
        <v>0</v>
      </c>
    </row>
    <row r="1661" spans="1:11" x14ac:dyDescent="0.25">
      <c r="A1661" t="s">
        <v>1940</v>
      </c>
      <c r="B1661" t="s">
        <v>75</v>
      </c>
      <c r="C1661" t="s">
        <v>280</v>
      </c>
      <c r="D1661" t="s">
        <v>258</v>
      </c>
      <c r="E1661" t="s">
        <v>199</v>
      </c>
      <c r="F1661">
        <v>0</v>
      </c>
      <c r="G1661">
        <v>0</v>
      </c>
      <c r="H1661">
        <v>2</v>
      </c>
      <c r="I1661">
        <v>0</v>
      </c>
      <c r="J1661">
        <v>2</v>
      </c>
      <c r="K1661">
        <v>0</v>
      </c>
    </row>
    <row r="1662" spans="1:11" x14ac:dyDescent="0.25">
      <c r="A1662" t="s">
        <v>1941</v>
      </c>
      <c r="B1662" t="s">
        <v>75</v>
      </c>
      <c r="C1662" t="s">
        <v>280</v>
      </c>
      <c r="D1662" t="s">
        <v>255</v>
      </c>
      <c r="E1662" t="s">
        <v>200</v>
      </c>
      <c r="F1662">
        <v>0</v>
      </c>
      <c r="G1662">
        <v>0</v>
      </c>
      <c r="H1662">
        <v>3</v>
      </c>
      <c r="I1662">
        <v>0</v>
      </c>
      <c r="J1662">
        <v>3</v>
      </c>
      <c r="K1662">
        <v>0</v>
      </c>
    </row>
    <row r="1663" spans="1:11" x14ac:dyDescent="0.25">
      <c r="A1663" t="s">
        <v>1942</v>
      </c>
      <c r="B1663" t="s">
        <v>75</v>
      </c>
      <c r="C1663" t="s">
        <v>280</v>
      </c>
      <c r="D1663" t="s">
        <v>259</v>
      </c>
      <c r="E1663" t="s">
        <v>201</v>
      </c>
      <c r="F1663">
        <v>0</v>
      </c>
      <c r="G1663">
        <v>0</v>
      </c>
      <c r="H1663">
        <v>13</v>
      </c>
      <c r="I1663">
        <v>0</v>
      </c>
      <c r="J1663">
        <v>13</v>
      </c>
      <c r="K1663">
        <v>0</v>
      </c>
    </row>
    <row r="1664" spans="1:11" x14ac:dyDescent="0.25">
      <c r="A1664" t="s">
        <v>1943</v>
      </c>
      <c r="B1664" t="s">
        <v>75</v>
      </c>
      <c r="C1664" t="s">
        <v>280</v>
      </c>
      <c r="D1664" t="s">
        <v>258</v>
      </c>
      <c r="E1664" t="s">
        <v>202</v>
      </c>
      <c r="F1664">
        <v>0</v>
      </c>
      <c r="G1664">
        <v>0</v>
      </c>
      <c r="H1664">
        <v>8</v>
      </c>
      <c r="I1664">
        <v>0</v>
      </c>
      <c r="J1664">
        <v>8</v>
      </c>
      <c r="K1664">
        <v>0</v>
      </c>
    </row>
    <row r="1665" spans="1:11" x14ac:dyDescent="0.25">
      <c r="A1665" t="s">
        <v>1944</v>
      </c>
      <c r="B1665" t="s">
        <v>75</v>
      </c>
      <c r="C1665" t="s">
        <v>280</v>
      </c>
      <c r="D1665" t="s">
        <v>256</v>
      </c>
      <c r="E1665" t="s">
        <v>203</v>
      </c>
      <c r="F1665">
        <v>0</v>
      </c>
      <c r="G1665">
        <v>0</v>
      </c>
      <c r="H1665">
        <v>1</v>
      </c>
      <c r="I1665">
        <v>0</v>
      </c>
      <c r="J1665">
        <v>1</v>
      </c>
      <c r="K1665">
        <v>0</v>
      </c>
    </row>
    <row r="1666" spans="1:11" x14ac:dyDescent="0.25">
      <c r="A1666" t="s">
        <v>1945</v>
      </c>
      <c r="B1666" t="s">
        <v>75</v>
      </c>
      <c r="C1666" t="s">
        <v>280</v>
      </c>
      <c r="D1666" t="s">
        <v>258</v>
      </c>
      <c r="E1666" t="s">
        <v>204</v>
      </c>
      <c r="F1666">
        <v>0</v>
      </c>
      <c r="G1666">
        <v>0</v>
      </c>
      <c r="H1666">
        <v>10</v>
      </c>
      <c r="I1666">
        <v>0</v>
      </c>
      <c r="J1666">
        <v>10</v>
      </c>
      <c r="K1666">
        <v>0</v>
      </c>
    </row>
    <row r="1667" spans="1:11" x14ac:dyDescent="0.25">
      <c r="A1667" t="s">
        <v>1946</v>
      </c>
      <c r="B1667" t="s">
        <v>75</v>
      </c>
      <c r="C1667" t="s">
        <v>280</v>
      </c>
      <c r="D1667" t="s">
        <v>257</v>
      </c>
      <c r="E1667" t="s">
        <v>205</v>
      </c>
      <c r="F1667">
        <v>0</v>
      </c>
      <c r="G1667">
        <v>0</v>
      </c>
      <c r="H1667">
        <v>12</v>
      </c>
      <c r="I1667">
        <v>0</v>
      </c>
      <c r="J1667">
        <v>12</v>
      </c>
      <c r="K1667">
        <v>0</v>
      </c>
    </row>
    <row r="1668" spans="1:11" x14ac:dyDescent="0.25">
      <c r="A1668" t="s">
        <v>1947</v>
      </c>
      <c r="B1668" t="s">
        <v>75</v>
      </c>
      <c r="C1668" t="s">
        <v>280</v>
      </c>
      <c r="D1668" t="s">
        <v>256</v>
      </c>
      <c r="E1668" t="s">
        <v>270</v>
      </c>
      <c r="F1668">
        <v>0</v>
      </c>
      <c r="G1668">
        <v>0</v>
      </c>
      <c r="H1668">
        <v>238</v>
      </c>
      <c r="I1668">
        <v>0</v>
      </c>
      <c r="J1668">
        <v>238</v>
      </c>
      <c r="K1668">
        <v>0</v>
      </c>
    </row>
    <row r="1669" spans="1:11" x14ac:dyDescent="0.25">
      <c r="A1669" t="s">
        <v>1948</v>
      </c>
      <c r="B1669" t="s">
        <v>75</v>
      </c>
      <c r="C1669" t="s">
        <v>280</v>
      </c>
      <c r="D1669" t="s">
        <v>257</v>
      </c>
      <c r="E1669" t="s">
        <v>206</v>
      </c>
      <c r="F1669">
        <v>0</v>
      </c>
      <c r="G1669">
        <v>0</v>
      </c>
      <c r="H1669">
        <v>10</v>
      </c>
      <c r="I1669">
        <v>0</v>
      </c>
      <c r="J1669">
        <v>10</v>
      </c>
      <c r="K1669">
        <v>0</v>
      </c>
    </row>
    <row r="1670" spans="1:11" x14ac:dyDescent="0.25">
      <c r="A1670" t="s">
        <v>1949</v>
      </c>
      <c r="B1670" t="s">
        <v>75</v>
      </c>
      <c r="C1670" t="s">
        <v>280</v>
      </c>
      <c r="D1670" t="s">
        <v>254</v>
      </c>
      <c r="E1670" t="s">
        <v>207</v>
      </c>
      <c r="F1670">
        <v>0</v>
      </c>
      <c r="G1670">
        <v>0</v>
      </c>
      <c r="H1670">
        <v>2</v>
      </c>
      <c r="I1670">
        <v>0</v>
      </c>
      <c r="J1670">
        <v>2</v>
      </c>
      <c r="K1670">
        <v>0</v>
      </c>
    </row>
    <row r="1671" spans="1:11" x14ac:dyDescent="0.25">
      <c r="A1671" t="s">
        <v>1950</v>
      </c>
      <c r="B1671" t="s">
        <v>75</v>
      </c>
      <c r="C1671" t="s">
        <v>280</v>
      </c>
      <c r="D1671" t="s">
        <v>257</v>
      </c>
      <c r="E1671" t="s">
        <v>271</v>
      </c>
      <c r="F1671">
        <v>0</v>
      </c>
      <c r="G1671">
        <v>0</v>
      </c>
      <c r="H1671">
        <v>90</v>
      </c>
      <c r="I1671">
        <v>0</v>
      </c>
      <c r="J1671">
        <v>90</v>
      </c>
      <c r="K1671">
        <v>0</v>
      </c>
    </row>
    <row r="1672" spans="1:11" x14ac:dyDescent="0.25">
      <c r="A1672" t="s">
        <v>1951</v>
      </c>
      <c r="B1672" t="s">
        <v>75</v>
      </c>
      <c r="C1672" t="s">
        <v>280</v>
      </c>
      <c r="D1672" t="s">
        <v>256</v>
      </c>
      <c r="E1672" t="s">
        <v>208</v>
      </c>
      <c r="F1672">
        <v>0</v>
      </c>
      <c r="G1672">
        <v>0</v>
      </c>
      <c r="H1672">
        <v>5</v>
      </c>
      <c r="I1672">
        <v>0</v>
      </c>
      <c r="J1672">
        <v>5</v>
      </c>
      <c r="K1672">
        <v>0</v>
      </c>
    </row>
    <row r="1673" spans="1:11" x14ac:dyDescent="0.25">
      <c r="A1673" t="s">
        <v>1952</v>
      </c>
      <c r="B1673" t="s">
        <v>75</v>
      </c>
      <c r="C1673" t="s">
        <v>280</v>
      </c>
      <c r="D1673" t="s">
        <v>252</v>
      </c>
      <c r="E1673" t="s">
        <v>209</v>
      </c>
      <c r="F1673">
        <v>0</v>
      </c>
      <c r="G1673">
        <v>0</v>
      </c>
      <c r="H1673">
        <v>2</v>
      </c>
      <c r="I1673">
        <v>0</v>
      </c>
      <c r="J1673">
        <v>2</v>
      </c>
      <c r="K1673">
        <v>0</v>
      </c>
    </row>
    <row r="1674" spans="1:11" x14ac:dyDescent="0.25">
      <c r="A1674" t="s">
        <v>1953</v>
      </c>
      <c r="B1674" t="s">
        <v>75</v>
      </c>
      <c r="C1674" t="s">
        <v>280</v>
      </c>
      <c r="D1674" t="s">
        <v>253</v>
      </c>
      <c r="E1674" t="s">
        <v>210</v>
      </c>
      <c r="F1674">
        <v>0</v>
      </c>
      <c r="G1674">
        <v>0</v>
      </c>
      <c r="H1674">
        <v>17</v>
      </c>
      <c r="I1674">
        <v>0</v>
      </c>
      <c r="J1674">
        <v>17</v>
      </c>
      <c r="K1674">
        <v>0</v>
      </c>
    </row>
    <row r="1675" spans="1:11" x14ac:dyDescent="0.25">
      <c r="A1675" t="s">
        <v>1954</v>
      </c>
      <c r="B1675" t="s">
        <v>75</v>
      </c>
      <c r="C1675" t="s">
        <v>280</v>
      </c>
      <c r="D1675" t="s">
        <v>255</v>
      </c>
      <c r="E1675" t="s">
        <v>211</v>
      </c>
      <c r="F1675">
        <v>0</v>
      </c>
      <c r="G1675">
        <v>0</v>
      </c>
      <c r="H1675">
        <v>4</v>
      </c>
      <c r="I1675">
        <v>0</v>
      </c>
      <c r="J1675">
        <v>4</v>
      </c>
      <c r="K1675">
        <v>0</v>
      </c>
    </row>
    <row r="1676" spans="1:11" x14ac:dyDescent="0.25">
      <c r="A1676" t="s">
        <v>1955</v>
      </c>
      <c r="B1676" t="s">
        <v>75</v>
      </c>
      <c r="C1676" t="s">
        <v>280</v>
      </c>
      <c r="D1676" t="s">
        <v>258</v>
      </c>
      <c r="E1676" t="s">
        <v>212</v>
      </c>
      <c r="F1676">
        <v>0</v>
      </c>
      <c r="G1676">
        <v>0</v>
      </c>
      <c r="H1676">
        <v>15</v>
      </c>
      <c r="I1676">
        <v>0</v>
      </c>
      <c r="J1676">
        <v>15</v>
      </c>
      <c r="K1676">
        <v>0</v>
      </c>
    </row>
    <row r="1677" spans="1:11" x14ac:dyDescent="0.25">
      <c r="A1677" t="s">
        <v>1956</v>
      </c>
      <c r="B1677" t="s">
        <v>75</v>
      </c>
      <c r="C1677" t="s">
        <v>280</v>
      </c>
      <c r="D1677" t="s">
        <v>255</v>
      </c>
      <c r="E1677" t="s">
        <v>213</v>
      </c>
      <c r="F1677">
        <v>0</v>
      </c>
      <c r="G1677">
        <v>0</v>
      </c>
      <c r="H1677">
        <v>5</v>
      </c>
      <c r="I1677">
        <v>0</v>
      </c>
      <c r="J1677">
        <v>5</v>
      </c>
      <c r="K1677">
        <v>0</v>
      </c>
    </row>
    <row r="1678" spans="1:11" x14ac:dyDescent="0.25">
      <c r="A1678" t="s">
        <v>1957</v>
      </c>
      <c r="B1678" t="s">
        <v>75</v>
      </c>
      <c r="C1678" t="s">
        <v>280</v>
      </c>
      <c r="D1678" t="s">
        <v>254</v>
      </c>
      <c r="E1678" t="s">
        <v>214</v>
      </c>
      <c r="F1678">
        <v>0</v>
      </c>
      <c r="G1678">
        <v>0</v>
      </c>
      <c r="H1678">
        <v>1</v>
      </c>
      <c r="I1678">
        <v>0</v>
      </c>
      <c r="J1678">
        <v>1</v>
      </c>
      <c r="K1678">
        <v>0</v>
      </c>
    </row>
    <row r="1679" spans="1:11" x14ac:dyDescent="0.25">
      <c r="A1679" t="s">
        <v>1958</v>
      </c>
      <c r="B1679" t="s">
        <v>75</v>
      </c>
      <c r="C1679" t="s">
        <v>280</v>
      </c>
      <c r="D1679" t="s">
        <v>258</v>
      </c>
      <c r="E1679" t="s">
        <v>215</v>
      </c>
      <c r="F1679">
        <v>0</v>
      </c>
      <c r="G1679">
        <v>0</v>
      </c>
      <c r="H1679">
        <v>5</v>
      </c>
      <c r="I1679">
        <v>0</v>
      </c>
      <c r="J1679">
        <v>5</v>
      </c>
      <c r="K1679">
        <v>0</v>
      </c>
    </row>
    <row r="1680" spans="1:11" x14ac:dyDescent="0.25">
      <c r="A1680" t="s">
        <v>1959</v>
      </c>
      <c r="B1680" t="s">
        <v>75</v>
      </c>
      <c r="C1680" t="s">
        <v>280</v>
      </c>
      <c r="D1680" t="s">
        <v>252</v>
      </c>
      <c r="E1680" t="s">
        <v>216</v>
      </c>
      <c r="F1680">
        <v>0</v>
      </c>
      <c r="G1680">
        <v>0</v>
      </c>
      <c r="H1680">
        <v>6</v>
      </c>
      <c r="I1680">
        <v>0</v>
      </c>
      <c r="J1680">
        <v>6</v>
      </c>
      <c r="K1680">
        <v>0</v>
      </c>
    </row>
    <row r="1681" spans="1:11" x14ac:dyDescent="0.25">
      <c r="A1681" t="s">
        <v>14978</v>
      </c>
      <c r="B1681" t="s">
        <v>75</v>
      </c>
      <c r="C1681" t="s">
        <v>280</v>
      </c>
      <c r="D1681" t="s">
        <v>254</v>
      </c>
      <c r="E1681" t="s">
        <v>217</v>
      </c>
      <c r="F1681">
        <v>0</v>
      </c>
      <c r="G1681">
        <v>0</v>
      </c>
      <c r="H1681">
        <v>1</v>
      </c>
      <c r="I1681">
        <v>0</v>
      </c>
      <c r="J1681">
        <v>1</v>
      </c>
      <c r="K1681">
        <v>0</v>
      </c>
    </row>
    <row r="1682" spans="1:11" x14ac:dyDescent="0.25">
      <c r="A1682" t="s">
        <v>1960</v>
      </c>
      <c r="B1682" t="s">
        <v>75</v>
      </c>
      <c r="C1682" t="s">
        <v>280</v>
      </c>
      <c r="D1682" t="s">
        <v>256</v>
      </c>
      <c r="E1682" t="s">
        <v>218</v>
      </c>
      <c r="F1682">
        <v>0</v>
      </c>
      <c r="G1682">
        <v>0</v>
      </c>
      <c r="H1682">
        <v>42</v>
      </c>
      <c r="I1682">
        <v>0</v>
      </c>
      <c r="J1682">
        <v>42</v>
      </c>
      <c r="K1682">
        <v>0</v>
      </c>
    </row>
    <row r="1683" spans="1:11" x14ac:dyDescent="0.25">
      <c r="A1683" t="s">
        <v>1961</v>
      </c>
      <c r="B1683" t="s">
        <v>75</v>
      </c>
      <c r="C1683" t="s">
        <v>280</v>
      </c>
      <c r="D1683" t="s">
        <v>253</v>
      </c>
      <c r="E1683" t="s">
        <v>219</v>
      </c>
      <c r="F1683">
        <v>0</v>
      </c>
      <c r="G1683">
        <v>0</v>
      </c>
      <c r="H1683">
        <v>6</v>
      </c>
      <c r="I1683">
        <v>0</v>
      </c>
      <c r="J1683">
        <v>6</v>
      </c>
      <c r="K1683">
        <v>0</v>
      </c>
    </row>
    <row r="1684" spans="1:11" x14ac:dyDescent="0.25">
      <c r="A1684" t="s">
        <v>1962</v>
      </c>
      <c r="B1684" t="s">
        <v>75</v>
      </c>
      <c r="C1684" t="s">
        <v>280</v>
      </c>
      <c r="D1684" t="s">
        <v>257</v>
      </c>
      <c r="E1684" t="s">
        <v>220</v>
      </c>
      <c r="F1684">
        <v>0</v>
      </c>
      <c r="G1684">
        <v>0</v>
      </c>
      <c r="H1684">
        <v>4</v>
      </c>
      <c r="I1684">
        <v>0</v>
      </c>
      <c r="J1684">
        <v>4</v>
      </c>
      <c r="K1684">
        <v>0</v>
      </c>
    </row>
    <row r="1685" spans="1:11" x14ac:dyDescent="0.25">
      <c r="A1685" t="s">
        <v>1963</v>
      </c>
      <c r="B1685" t="s">
        <v>75</v>
      </c>
      <c r="C1685" t="s">
        <v>280</v>
      </c>
      <c r="D1685" t="s">
        <v>255</v>
      </c>
      <c r="E1685" t="s">
        <v>221</v>
      </c>
      <c r="F1685">
        <v>0</v>
      </c>
      <c r="G1685">
        <v>0</v>
      </c>
      <c r="H1685">
        <v>1</v>
      </c>
      <c r="I1685">
        <v>0</v>
      </c>
      <c r="J1685">
        <v>1</v>
      </c>
      <c r="K1685">
        <v>0</v>
      </c>
    </row>
    <row r="1686" spans="1:11" x14ac:dyDescent="0.25">
      <c r="A1686" t="s">
        <v>1964</v>
      </c>
      <c r="B1686" t="s">
        <v>75</v>
      </c>
      <c r="C1686" t="s">
        <v>280</v>
      </c>
      <c r="D1686" t="s">
        <v>258</v>
      </c>
      <c r="E1686" t="s">
        <v>222</v>
      </c>
      <c r="F1686">
        <v>0</v>
      </c>
      <c r="G1686">
        <v>0</v>
      </c>
      <c r="H1686">
        <v>2</v>
      </c>
      <c r="I1686">
        <v>0</v>
      </c>
      <c r="J1686">
        <v>2</v>
      </c>
      <c r="K1686">
        <v>0</v>
      </c>
    </row>
    <row r="1687" spans="1:11" x14ac:dyDescent="0.25">
      <c r="A1687" t="s">
        <v>1965</v>
      </c>
      <c r="B1687" t="s">
        <v>75</v>
      </c>
      <c r="C1687" t="s">
        <v>280</v>
      </c>
      <c r="D1687" t="s">
        <v>252</v>
      </c>
      <c r="E1687" t="s">
        <v>223</v>
      </c>
      <c r="F1687">
        <v>0</v>
      </c>
      <c r="G1687">
        <v>0</v>
      </c>
      <c r="H1687">
        <v>2</v>
      </c>
      <c r="I1687">
        <v>0</v>
      </c>
      <c r="J1687">
        <v>2</v>
      </c>
      <c r="K1687">
        <v>0</v>
      </c>
    </row>
    <row r="1688" spans="1:11" x14ac:dyDescent="0.25">
      <c r="A1688" t="s">
        <v>1966</v>
      </c>
      <c r="B1688" t="s">
        <v>75</v>
      </c>
      <c r="C1688" t="s">
        <v>280</v>
      </c>
      <c r="D1688" t="s">
        <v>257</v>
      </c>
      <c r="E1688" t="s">
        <v>224</v>
      </c>
      <c r="F1688">
        <v>0</v>
      </c>
      <c r="G1688">
        <v>0</v>
      </c>
      <c r="H1688">
        <v>1</v>
      </c>
      <c r="I1688">
        <v>0</v>
      </c>
      <c r="J1688">
        <v>1</v>
      </c>
      <c r="K1688">
        <v>0</v>
      </c>
    </row>
    <row r="1689" spans="1:11" x14ac:dyDescent="0.25">
      <c r="A1689" t="s">
        <v>1967</v>
      </c>
      <c r="B1689" t="s">
        <v>75</v>
      </c>
      <c r="C1689" t="s">
        <v>280</v>
      </c>
      <c r="D1689" t="s">
        <v>253</v>
      </c>
      <c r="E1689" t="s">
        <v>225</v>
      </c>
      <c r="F1689">
        <v>0</v>
      </c>
      <c r="G1689">
        <v>0</v>
      </c>
      <c r="H1689">
        <v>6</v>
      </c>
      <c r="I1689">
        <v>0</v>
      </c>
      <c r="J1689">
        <v>6</v>
      </c>
      <c r="K1689">
        <v>0</v>
      </c>
    </row>
    <row r="1690" spans="1:11" x14ac:dyDescent="0.25">
      <c r="A1690" t="s">
        <v>1968</v>
      </c>
      <c r="B1690" t="s">
        <v>75</v>
      </c>
      <c r="C1690" t="s">
        <v>280</v>
      </c>
      <c r="D1690" t="s">
        <v>255</v>
      </c>
      <c r="E1690" t="s">
        <v>226</v>
      </c>
      <c r="F1690">
        <v>0</v>
      </c>
      <c r="G1690">
        <v>0</v>
      </c>
      <c r="H1690">
        <v>12</v>
      </c>
      <c r="I1690">
        <v>0</v>
      </c>
      <c r="J1690">
        <v>12</v>
      </c>
      <c r="K1690">
        <v>0</v>
      </c>
    </row>
    <row r="1691" spans="1:11" x14ac:dyDescent="0.25">
      <c r="A1691" t="s">
        <v>1969</v>
      </c>
      <c r="B1691" t="s">
        <v>75</v>
      </c>
      <c r="C1691" t="s">
        <v>280</v>
      </c>
      <c r="D1691" t="s">
        <v>259</v>
      </c>
      <c r="E1691" t="s">
        <v>227</v>
      </c>
      <c r="F1691">
        <v>0</v>
      </c>
      <c r="G1691">
        <v>0</v>
      </c>
      <c r="H1691">
        <v>2</v>
      </c>
      <c r="I1691">
        <v>0</v>
      </c>
      <c r="J1691">
        <v>2</v>
      </c>
      <c r="K1691">
        <v>0</v>
      </c>
    </row>
    <row r="1692" spans="1:11" x14ac:dyDescent="0.25">
      <c r="A1692" t="s">
        <v>1970</v>
      </c>
      <c r="B1692" t="s">
        <v>75</v>
      </c>
      <c r="C1692" t="s">
        <v>280</v>
      </c>
      <c r="D1692" t="s">
        <v>258</v>
      </c>
      <c r="E1692" t="s">
        <v>228</v>
      </c>
      <c r="F1692">
        <v>0</v>
      </c>
      <c r="G1692">
        <v>0</v>
      </c>
      <c r="H1692">
        <v>4</v>
      </c>
      <c r="I1692">
        <v>0</v>
      </c>
      <c r="J1692">
        <v>4</v>
      </c>
      <c r="K1692">
        <v>0</v>
      </c>
    </row>
    <row r="1693" spans="1:11" x14ac:dyDescent="0.25">
      <c r="A1693" t="s">
        <v>1971</v>
      </c>
      <c r="B1693" t="s">
        <v>75</v>
      </c>
      <c r="C1693" t="s">
        <v>280</v>
      </c>
      <c r="D1693" t="s">
        <v>253</v>
      </c>
      <c r="E1693" t="s">
        <v>229</v>
      </c>
      <c r="F1693">
        <v>0</v>
      </c>
      <c r="G1693">
        <v>0</v>
      </c>
      <c r="H1693">
        <v>6</v>
      </c>
      <c r="I1693">
        <v>0</v>
      </c>
      <c r="J1693">
        <v>6</v>
      </c>
      <c r="K1693">
        <v>0</v>
      </c>
    </row>
    <row r="1694" spans="1:11" x14ac:dyDescent="0.25">
      <c r="A1694" t="s">
        <v>1972</v>
      </c>
      <c r="B1694" t="s">
        <v>75</v>
      </c>
      <c r="C1694" t="s">
        <v>280</v>
      </c>
      <c r="D1694" t="s">
        <v>253</v>
      </c>
      <c r="E1694" t="s">
        <v>230</v>
      </c>
      <c r="F1694">
        <v>0</v>
      </c>
      <c r="G1694">
        <v>0</v>
      </c>
      <c r="H1694">
        <v>10</v>
      </c>
      <c r="I1694">
        <v>0</v>
      </c>
      <c r="J1694">
        <v>10</v>
      </c>
      <c r="K1694">
        <v>0</v>
      </c>
    </row>
    <row r="1695" spans="1:11" x14ac:dyDescent="0.25">
      <c r="A1695" t="s">
        <v>1973</v>
      </c>
      <c r="B1695" t="s">
        <v>75</v>
      </c>
      <c r="C1695" t="s">
        <v>280</v>
      </c>
      <c r="D1695" t="s">
        <v>255</v>
      </c>
      <c r="E1695" t="s">
        <v>231</v>
      </c>
      <c r="F1695">
        <v>0</v>
      </c>
      <c r="G1695">
        <v>0</v>
      </c>
      <c r="H1695">
        <v>2</v>
      </c>
      <c r="I1695">
        <v>0</v>
      </c>
      <c r="J1695">
        <v>2</v>
      </c>
      <c r="K1695">
        <v>0</v>
      </c>
    </row>
    <row r="1696" spans="1:11" x14ac:dyDescent="0.25">
      <c r="A1696" t="s">
        <v>1974</v>
      </c>
      <c r="B1696" t="s">
        <v>75</v>
      </c>
      <c r="C1696" t="s">
        <v>280</v>
      </c>
      <c r="D1696" t="s">
        <v>258</v>
      </c>
      <c r="E1696" t="s">
        <v>232</v>
      </c>
      <c r="F1696">
        <v>0</v>
      </c>
      <c r="G1696">
        <v>0</v>
      </c>
      <c r="H1696">
        <v>16</v>
      </c>
      <c r="I1696">
        <v>0</v>
      </c>
      <c r="J1696">
        <v>16</v>
      </c>
      <c r="K1696">
        <v>0</v>
      </c>
    </row>
    <row r="1697" spans="1:11" x14ac:dyDescent="0.25">
      <c r="A1697" t="s">
        <v>1975</v>
      </c>
      <c r="B1697" t="s">
        <v>75</v>
      </c>
      <c r="C1697" t="s">
        <v>280</v>
      </c>
      <c r="D1697" t="s">
        <v>256</v>
      </c>
      <c r="E1697" t="s">
        <v>233</v>
      </c>
      <c r="F1697">
        <v>0</v>
      </c>
      <c r="G1697">
        <v>0</v>
      </c>
      <c r="H1697">
        <v>2</v>
      </c>
      <c r="I1697">
        <v>0</v>
      </c>
      <c r="J1697">
        <v>2</v>
      </c>
      <c r="K1697">
        <v>0</v>
      </c>
    </row>
    <row r="1698" spans="1:11" x14ac:dyDescent="0.25">
      <c r="A1698" t="s">
        <v>1976</v>
      </c>
      <c r="B1698" t="s">
        <v>75</v>
      </c>
      <c r="C1698" t="s">
        <v>280</v>
      </c>
      <c r="D1698" t="s">
        <v>258</v>
      </c>
      <c r="E1698" t="s">
        <v>272</v>
      </c>
      <c r="F1698">
        <v>0</v>
      </c>
      <c r="G1698">
        <v>0</v>
      </c>
      <c r="H1698">
        <v>112</v>
      </c>
      <c r="I1698">
        <v>0</v>
      </c>
      <c r="J1698">
        <v>112</v>
      </c>
      <c r="K1698">
        <v>0</v>
      </c>
    </row>
    <row r="1699" spans="1:11" x14ac:dyDescent="0.25">
      <c r="A1699" t="s">
        <v>1977</v>
      </c>
      <c r="B1699" t="s">
        <v>75</v>
      </c>
      <c r="C1699" t="s">
        <v>280</v>
      </c>
      <c r="D1699" t="s">
        <v>256</v>
      </c>
      <c r="E1699" t="s">
        <v>234</v>
      </c>
      <c r="F1699">
        <v>0</v>
      </c>
      <c r="G1699">
        <v>0</v>
      </c>
      <c r="H1699">
        <v>27</v>
      </c>
      <c r="I1699">
        <v>0</v>
      </c>
      <c r="J1699">
        <v>27</v>
      </c>
      <c r="K1699">
        <v>0</v>
      </c>
    </row>
    <row r="1700" spans="1:11" x14ac:dyDescent="0.25">
      <c r="A1700" t="s">
        <v>1978</v>
      </c>
      <c r="B1700" t="s">
        <v>75</v>
      </c>
      <c r="C1700" t="s">
        <v>280</v>
      </c>
      <c r="D1700" t="s">
        <v>253</v>
      </c>
      <c r="E1700" t="s">
        <v>235</v>
      </c>
      <c r="F1700">
        <v>0</v>
      </c>
      <c r="G1700">
        <v>0</v>
      </c>
      <c r="H1700">
        <v>7</v>
      </c>
      <c r="I1700">
        <v>0</v>
      </c>
      <c r="J1700">
        <v>7</v>
      </c>
      <c r="K1700">
        <v>0</v>
      </c>
    </row>
    <row r="1701" spans="1:11" x14ac:dyDescent="0.25">
      <c r="A1701" t="s">
        <v>1979</v>
      </c>
      <c r="B1701" t="s">
        <v>75</v>
      </c>
      <c r="C1701" t="s">
        <v>280</v>
      </c>
      <c r="D1701" t="s">
        <v>255</v>
      </c>
      <c r="E1701" t="s">
        <v>236</v>
      </c>
      <c r="F1701">
        <v>0</v>
      </c>
      <c r="G1701">
        <v>0</v>
      </c>
      <c r="H1701">
        <v>2</v>
      </c>
      <c r="I1701">
        <v>0</v>
      </c>
      <c r="J1701">
        <v>2</v>
      </c>
      <c r="K1701">
        <v>0</v>
      </c>
    </row>
    <row r="1702" spans="1:11" x14ac:dyDescent="0.25">
      <c r="A1702" t="s">
        <v>1980</v>
      </c>
      <c r="B1702" t="s">
        <v>75</v>
      </c>
      <c r="C1702" t="s">
        <v>280</v>
      </c>
      <c r="D1702" t="s">
        <v>257</v>
      </c>
      <c r="E1702" t="s">
        <v>237</v>
      </c>
      <c r="F1702">
        <v>0</v>
      </c>
      <c r="G1702">
        <v>0</v>
      </c>
      <c r="H1702">
        <v>7</v>
      </c>
      <c r="I1702">
        <v>0</v>
      </c>
      <c r="J1702">
        <v>7</v>
      </c>
      <c r="K1702">
        <v>0</v>
      </c>
    </row>
    <row r="1703" spans="1:11" x14ac:dyDescent="0.25">
      <c r="A1703" t="s">
        <v>1981</v>
      </c>
      <c r="B1703" t="s">
        <v>75</v>
      </c>
      <c r="C1703" t="s">
        <v>280</v>
      </c>
      <c r="D1703" t="s">
        <v>256</v>
      </c>
      <c r="E1703" t="s">
        <v>238</v>
      </c>
      <c r="F1703">
        <v>0</v>
      </c>
      <c r="G1703">
        <v>0</v>
      </c>
      <c r="H1703">
        <v>11</v>
      </c>
      <c r="I1703">
        <v>0</v>
      </c>
      <c r="J1703">
        <v>11</v>
      </c>
      <c r="K1703">
        <v>0</v>
      </c>
    </row>
    <row r="1704" spans="1:11" x14ac:dyDescent="0.25">
      <c r="A1704" t="s">
        <v>1982</v>
      </c>
      <c r="B1704" t="s">
        <v>75</v>
      </c>
      <c r="C1704" t="s">
        <v>280</v>
      </c>
      <c r="D1704" t="s">
        <v>255</v>
      </c>
      <c r="E1704" t="s">
        <v>239</v>
      </c>
      <c r="F1704">
        <v>0</v>
      </c>
      <c r="G1704">
        <v>0</v>
      </c>
      <c r="H1704">
        <v>4</v>
      </c>
      <c r="I1704">
        <v>0</v>
      </c>
      <c r="J1704">
        <v>4</v>
      </c>
      <c r="K1704">
        <v>0</v>
      </c>
    </row>
    <row r="1705" spans="1:11" x14ac:dyDescent="0.25">
      <c r="A1705" t="s">
        <v>1983</v>
      </c>
      <c r="B1705" t="s">
        <v>75</v>
      </c>
      <c r="C1705" t="s">
        <v>280</v>
      </c>
      <c r="D1705" t="s">
        <v>256</v>
      </c>
      <c r="E1705" t="s">
        <v>240</v>
      </c>
      <c r="F1705">
        <v>0</v>
      </c>
      <c r="G1705">
        <v>0</v>
      </c>
      <c r="H1705">
        <v>13</v>
      </c>
      <c r="I1705">
        <v>0</v>
      </c>
      <c r="J1705">
        <v>13</v>
      </c>
      <c r="K1705">
        <v>0</v>
      </c>
    </row>
    <row r="1706" spans="1:11" x14ac:dyDescent="0.25">
      <c r="A1706" t="s">
        <v>1984</v>
      </c>
      <c r="B1706" t="s">
        <v>75</v>
      </c>
      <c r="C1706" t="s">
        <v>280</v>
      </c>
      <c r="D1706" t="s">
        <v>258</v>
      </c>
      <c r="E1706" t="s">
        <v>241</v>
      </c>
      <c r="F1706">
        <v>0</v>
      </c>
      <c r="G1706">
        <v>0</v>
      </c>
      <c r="H1706">
        <v>5</v>
      </c>
      <c r="I1706">
        <v>0</v>
      </c>
      <c r="J1706">
        <v>5</v>
      </c>
      <c r="K1706">
        <v>0</v>
      </c>
    </row>
    <row r="1707" spans="1:11" x14ac:dyDescent="0.25">
      <c r="A1707" t="s">
        <v>1985</v>
      </c>
      <c r="B1707" t="s">
        <v>75</v>
      </c>
      <c r="C1707" t="s">
        <v>280</v>
      </c>
      <c r="D1707" t="s">
        <v>258</v>
      </c>
      <c r="E1707" t="s">
        <v>242</v>
      </c>
      <c r="F1707">
        <v>0</v>
      </c>
      <c r="G1707">
        <v>0</v>
      </c>
      <c r="H1707">
        <v>9</v>
      </c>
      <c r="I1707">
        <v>0</v>
      </c>
      <c r="J1707">
        <v>9</v>
      </c>
      <c r="K1707">
        <v>0</v>
      </c>
    </row>
    <row r="1708" spans="1:11" x14ac:dyDescent="0.25">
      <c r="A1708" t="s">
        <v>1986</v>
      </c>
      <c r="B1708" t="s">
        <v>75</v>
      </c>
      <c r="C1708" t="s">
        <v>280</v>
      </c>
      <c r="D1708" t="s">
        <v>259</v>
      </c>
      <c r="E1708" t="s">
        <v>243</v>
      </c>
      <c r="F1708">
        <v>0</v>
      </c>
      <c r="G1708">
        <v>0</v>
      </c>
      <c r="H1708">
        <v>1</v>
      </c>
      <c r="I1708">
        <v>0</v>
      </c>
      <c r="J1708">
        <v>1</v>
      </c>
      <c r="K1708">
        <v>0</v>
      </c>
    </row>
    <row r="1709" spans="1:11" x14ac:dyDescent="0.25">
      <c r="A1709" t="s">
        <v>1987</v>
      </c>
      <c r="B1709" t="s">
        <v>75</v>
      </c>
      <c r="C1709" t="s">
        <v>280</v>
      </c>
      <c r="D1709" t="s">
        <v>259</v>
      </c>
      <c r="E1709" t="s">
        <v>273</v>
      </c>
      <c r="F1709">
        <v>0</v>
      </c>
      <c r="G1709">
        <v>0</v>
      </c>
      <c r="H1709">
        <v>76</v>
      </c>
      <c r="I1709">
        <v>0</v>
      </c>
      <c r="J1709">
        <v>76</v>
      </c>
      <c r="K1709">
        <v>0</v>
      </c>
    </row>
    <row r="1710" spans="1:11" x14ac:dyDescent="0.25">
      <c r="A1710" t="s">
        <v>1988</v>
      </c>
      <c r="B1710" t="s">
        <v>75</v>
      </c>
      <c r="C1710" t="s">
        <v>282</v>
      </c>
      <c r="D1710" t="s">
        <v>92</v>
      </c>
      <c r="E1710" t="s">
        <v>264</v>
      </c>
      <c r="F1710">
        <v>0</v>
      </c>
      <c r="G1710">
        <v>0</v>
      </c>
      <c r="H1710">
        <v>94</v>
      </c>
      <c r="I1710">
        <v>0</v>
      </c>
      <c r="J1710">
        <v>94</v>
      </c>
      <c r="K1710">
        <v>0</v>
      </c>
    </row>
    <row r="1711" spans="1:11" x14ac:dyDescent="0.25">
      <c r="A1711" t="s">
        <v>1989</v>
      </c>
      <c r="B1711" t="s">
        <v>75</v>
      </c>
      <c r="C1711" t="s">
        <v>282</v>
      </c>
      <c r="D1711" t="s">
        <v>253</v>
      </c>
      <c r="E1711" t="s">
        <v>98</v>
      </c>
      <c r="F1711">
        <v>0</v>
      </c>
      <c r="G1711">
        <v>0</v>
      </c>
      <c r="H1711">
        <v>1</v>
      </c>
      <c r="I1711">
        <v>0</v>
      </c>
      <c r="J1711">
        <v>1</v>
      </c>
      <c r="K1711">
        <v>0</v>
      </c>
    </row>
    <row r="1712" spans="1:11" x14ac:dyDescent="0.25">
      <c r="A1712" t="s">
        <v>1990</v>
      </c>
      <c r="B1712" t="s">
        <v>75</v>
      </c>
      <c r="C1712" t="s">
        <v>282</v>
      </c>
      <c r="D1712" t="s">
        <v>258</v>
      </c>
      <c r="E1712" t="s">
        <v>99</v>
      </c>
      <c r="F1712">
        <v>0</v>
      </c>
      <c r="G1712">
        <v>0</v>
      </c>
      <c r="H1712">
        <v>5</v>
      </c>
      <c r="I1712">
        <v>0</v>
      </c>
      <c r="J1712">
        <v>5</v>
      </c>
      <c r="K1712">
        <v>0</v>
      </c>
    </row>
    <row r="1713" spans="1:11" x14ac:dyDescent="0.25">
      <c r="A1713" t="s">
        <v>1991</v>
      </c>
      <c r="B1713" t="s">
        <v>75</v>
      </c>
      <c r="C1713" t="s">
        <v>282</v>
      </c>
      <c r="D1713" t="s">
        <v>259</v>
      </c>
      <c r="E1713" t="s">
        <v>105</v>
      </c>
      <c r="F1713">
        <v>0</v>
      </c>
      <c r="G1713">
        <v>0</v>
      </c>
      <c r="H1713">
        <v>1</v>
      </c>
      <c r="I1713">
        <v>0</v>
      </c>
      <c r="J1713">
        <v>1</v>
      </c>
      <c r="K1713">
        <v>0</v>
      </c>
    </row>
    <row r="1714" spans="1:11" x14ac:dyDescent="0.25">
      <c r="A1714" t="s">
        <v>1992</v>
      </c>
      <c r="B1714" t="s">
        <v>75</v>
      </c>
      <c r="C1714" t="s">
        <v>282</v>
      </c>
      <c r="D1714" t="s">
        <v>253</v>
      </c>
      <c r="E1714" t="s">
        <v>106</v>
      </c>
      <c r="F1714">
        <v>0</v>
      </c>
      <c r="G1714">
        <v>0</v>
      </c>
      <c r="H1714">
        <v>1</v>
      </c>
      <c r="I1714">
        <v>0</v>
      </c>
      <c r="J1714">
        <v>1</v>
      </c>
      <c r="K1714">
        <v>0</v>
      </c>
    </row>
    <row r="1715" spans="1:11" x14ac:dyDescent="0.25">
      <c r="A1715" t="s">
        <v>1993</v>
      </c>
      <c r="B1715" t="s">
        <v>75</v>
      </c>
      <c r="C1715" t="s">
        <v>282</v>
      </c>
      <c r="D1715" t="s">
        <v>257</v>
      </c>
      <c r="E1715" t="s">
        <v>108</v>
      </c>
      <c r="F1715">
        <v>0</v>
      </c>
      <c r="G1715">
        <v>0</v>
      </c>
      <c r="H1715">
        <v>3</v>
      </c>
      <c r="I1715">
        <v>0</v>
      </c>
      <c r="J1715">
        <v>3</v>
      </c>
      <c r="K1715">
        <v>0</v>
      </c>
    </row>
    <row r="1716" spans="1:11" x14ac:dyDescent="0.25">
      <c r="A1716" t="s">
        <v>1994</v>
      </c>
      <c r="B1716" t="s">
        <v>75</v>
      </c>
      <c r="C1716" t="s">
        <v>282</v>
      </c>
      <c r="D1716" t="s">
        <v>253</v>
      </c>
      <c r="E1716" t="s">
        <v>109</v>
      </c>
      <c r="F1716">
        <v>0</v>
      </c>
      <c r="G1716">
        <v>0</v>
      </c>
      <c r="H1716">
        <v>1</v>
      </c>
      <c r="I1716">
        <v>0</v>
      </c>
      <c r="J1716">
        <v>1</v>
      </c>
      <c r="K1716">
        <v>0</v>
      </c>
    </row>
    <row r="1717" spans="1:11" x14ac:dyDescent="0.25">
      <c r="A1717" t="s">
        <v>1995</v>
      </c>
      <c r="B1717" t="s">
        <v>75</v>
      </c>
      <c r="C1717" t="s">
        <v>282</v>
      </c>
      <c r="D1717" t="s">
        <v>256</v>
      </c>
      <c r="E1717" t="s">
        <v>110</v>
      </c>
      <c r="F1717">
        <v>0</v>
      </c>
      <c r="G1717">
        <v>0</v>
      </c>
      <c r="H1717">
        <v>2</v>
      </c>
      <c r="I1717">
        <v>0</v>
      </c>
      <c r="J1717">
        <v>2</v>
      </c>
      <c r="K1717">
        <v>0</v>
      </c>
    </row>
    <row r="1718" spans="1:11" x14ac:dyDescent="0.25">
      <c r="A1718" t="s">
        <v>1996</v>
      </c>
      <c r="B1718" t="s">
        <v>75</v>
      </c>
      <c r="C1718" t="s">
        <v>282</v>
      </c>
      <c r="D1718" t="s">
        <v>252</v>
      </c>
      <c r="E1718" t="s">
        <v>113</v>
      </c>
      <c r="F1718">
        <v>0</v>
      </c>
      <c r="G1718">
        <v>0</v>
      </c>
      <c r="H1718">
        <v>8</v>
      </c>
      <c r="I1718">
        <v>0</v>
      </c>
      <c r="J1718">
        <v>8</v>
      </c>
      <c r="K1718">
        <v>0</v>
      </c>
    </row>
    <row r="1719" spans="1:11" x14ac:dyDescent="0.25">
      <c r="A1719" t="s">
        <v>1997</v>
      </c>
      <c r="B1719" t="s">
        <v>75</v>
      </c>
      <c r="C1719" t="s">
        <v>282</v>
      </c>
      <c r="D1719" t="s">
        <v>252</v>
      </c>
      <c r="E1719" t="s">
        <v>115</v>
      </c>
      <c r="F1719">
        <v>0</v>
      </c>
      <c r="G1719">
        <v>0</v>
      </c>
      <c r="H1719">
        <v>1</v>
      </c>
      <c r="I1719">
        <v>0</v>
      </c>
      <c r="J1719">
        <v>1</v>
      </c>
      <c r="K1719">
        <v>0</v>
      </c>
    </row>
    <row r="1720" spans="1:11" x14ac:dyDescent="0.25">
      <c r="A1720" t="s">
        <v>1998</v>
      </c>
      <c r="B1720" t="s">
        <v>75</v>
      </c>
      <c r="C1720" t="s">
        <v>282</v>
      </c>
      <c r="D1720" t="s">
        <v>253</v>
      </c>
      <c r="E1720" t="s">
        <v>118</v>
      </c>
      <c r="F1720">
        <v>0</v>
      </c>
      <c r="G1720">
        <v>0</v>
      </c>
      <c r="H1720">
        <v>1</v>
      </c>
      <c r="I1720">
        <v>0</v>
      </c>
      <c r="J1720">
        <v>1</v>
      </c>
      <c r="K1720">
        <v>0</v>
      </c>
    </row>
    <row r="1721" spans="1:11" x14ac:dyDescent="0.25">
      <c r="A1721" t="s">
        <v>1999</v>
      </c>
      <c r="B1721" t="s">
        <v>75</v>
      </c>
      <c r="C1721" t="s">
        <v>282</v>
      </c>
      <c r="D1721" t="s">
        <v>257</v>
      </c>
      <c r="E1721" t="s">
        <v>119</v>
      </c>
      <c r="F1721">
        <v>0</v>
      </c>
      <c r="G1721">
        <v>0</v>
      </c>
      <c r="H1721">
        <v>2</v>
      </c>
      <c r="I1721">
        <v>0</v>
      </c>
      <c r="J1721">
        <v>2</v>
      </c>
      <c r="K1721">
        <v>0</v>
      </c>
    </row>
    <row r="1722" spans="1:11" x14ac:dyDescent="0.25">
      <c r="A1722" t="s">
        <v>2000</v>
      </c>
      <c r="B1722" t="s">
        <v>75</v>
      </c>
      <c r="C1722" t="s">
        <v>282</v>
      </c>
      <c r="D1722" t="s">
        <v>255</v>
      </c>
      <c r="E1722" t="s">
        <v>122</v>
      </c>
      <c r="F1722">
        <v>0</v>
      </c>
      <c r="G1722">
        <v>0</v>
      </c>
      <c r="H1722">
        <v>6</v>
      </c>
      <c r="I1722">
        <v>0</v>
      </c>
      <c r="J1722">
        <v>6</v>
      </c>
      <c r="K1722">
        <v>0</v>
      </c>
    </row>
    <row r="1723" spans="1:11" x14ac:dyDescent="0.25">
      <c r="A1723" t="s">
        <v>2001</v>
      </c>
      <c r="B1723" t="s">
        <v>75</v>
      </c>
      <c r="C1723" t="s">
        <v>282</v>
      </c>
      <c r="D1723" t="s">
        <v>251</v>
      </c>
      <c r="E1723" t="s">
        <v>125</v>
      </c>
      <c r="F1723">
        <v>0</v>
      </c>
      <c r="G1723">
        <v>0</v>
      </c>
      <c r="H1723">
        <v>1</v>
      </c>
      <c r="I1723">
        <v>0</v>
      </c>
      <c r="J1723">
        <v>1</v>
      </c>
      <c r="K1723">
        <v>0</v>
      </c>
    </row>
    <row r="1724" spans="1:11" x14ac:dyDescent="0.25">
      <c r="A1724" t="s">
        <v>2002</v>
      </c>
      <c r="B1724" t="s">
        <v>75</v>
      </c>
      <c r="C1724" t="s">
        <v>282</v>
      </c>
      <c r="D1724" t="s">
        <v>251</v>
      </c>
      <c r="E1724" t="s">
        <v>265</v>
      </c>
      <c r="F1724">
        <v>0</v>
      </c>
      <c r="G1724">
        <v>0</v>
      </c>
      <c r="H1724">
        <v>6</v>
      </c>
      <c r="I1724">
        <v>0</v>
      </c>
      <c r="J1724">
        <v>6</v>
      </c>
      <c r="K1724">
        <v>0</v>
      </c>
    </row>
    <row r="1725" spans="1:11" x14ac:dyDescent="0.25">
      <c r="A1725" t="s">
        <v>2003</v>
      </c>
      <c r="B1725" t="s">
        <v>75</v>
      </c>
      <c r="C1725" t="s">
        <v>282</v>
      </c>
      <c r="D1725" t="s">
        <v>252</v>
      </c>
      <c r="E1725" t="s">
        <v>266</v>
      </c>
      <c r="F1725">
        <v>0</v>
      </c>
      <c r="G1725">
        <v>0</v>
      </c>
      <c r="H1725">
        <v>20</v>
      </c>
      <c r="I1725">
        <v>0</v>
      </c>
      <c r="J1725">
        <v>20</v>
      </c>
      <c r="K1725">
        <v>0</v>
      </c>
    </row>
    <row r="1726" spans="1:11" x14ac:dyDescent="0.25">
      <c r="A1726" t="s">
        <v>2004</v>
      </c>
      <c r="B1726" t="s">
        <v>75</v>
      </c>
      <c r="C1726" t="s">
        <v>282</v>
      </c>
      <c r="D1726" t="s">
        <v>252</v>
      </c>
      <c r="E1726" t="s">
        <v>135</v>
      </c>
      <c r="F1726">
        <v>0</v>
      </c>
      <c r="G1726">
        <v>0</v>
      </c>
      <c r="H1726">
        <v>3</v>
      </c>
      <c r="I1726">
        <v>0</v>
      </c>
      <c r="J1726">
        <v>3</v>
      </c>
      <c r="K1726">
        <v>0</v>
      </c>
    </row>
    <row r="1727" spans="1:11" x14ac:dyDescent="0.25">
      <c r="A1727" t="s">
        <v>2005</v>
      </c>
      <c r="B1727" t="s">
        <v>75</v>
      </c>
      <c r="C1727" t="s">
        <v>282</v>
      </c>
      <c r="D1727" t="s">
        <v>254</v>
      </c>
      <c r="E1727" t="s">
        <v>136</v>
      </c>
      <c r="F1727">
        <v>0</v>
      </c>
      <c r="G1727">
        <v>0</v>
      </c>
      <c r="H1727">
        <v>1</v>
      </c>
      <c r="I1727">
        <v>0</v>
      </c>
      <c r="J1727">
        <v>1</v>
      </c>
      <c r="K1727">
        <v>0</v>
      </c>
    </row>
    <row r="1728" spans="1:11" x14ac:dyDescent="0.25">
      <c r="A1728" t="s">
        <v>2006</v>
      </c>
      <c r="B1728" t="s">
        <v>75</v>
      </c>
      <c r="C1728" t="s">
        <v>282</v>
      </c>
      <c r="D1728" t="s">
        <v>257</v>
      </c>
      <c r="E1728" t="s">
        <v>137</v>
      </c>
      <c r="F1728">
        <v>0</v>
      </c>
      <c r="G1728">
        <v>0</v>
      </c>
      <c r="H1728">
        <v>1</v>
      </c>
      <c r="I1728">
        <v>0</v>
      </c>
      <c r="J1728">
        <v>1</v>
      </c>
      <c r="K1728">
        <v>0</v>
      </c>
    </row>
    <row r="1729" spans="1:11" x14ac:dyDescent="0.25">
      <c r="A1729" t="s">
        <v>2007</v>
      </c>
      <c r="B1729" t="s">
        <v>75</v>
      </c>
      <c r="C1729" t="s">
        <v>282</v>
      </c>
      <c r="D1729" t="s">
        <v>253</v>
      </c>
      <c r="E1729" t="s">
        <v>138</v>
      </c>
      <c r="F1729">
        <v>0</v>
      </c>
      <c r="G1729">
        <v>0</v>
      </c>
      <c r="H1729">
        <v>1</v>
      </c>
      <c r="I1729">
        <v>0</v>
      </c>
      <c r="J1729">
        <v>1</v>
      </c>
      <c r="K1729">
        <v>0</v>
      </c>
    </row>
    <row r="1730" spans="1:11" x14ac:dyDescent="0.25">
      <c r="A1730" t="s">
        <v>2008</v>
      </c>
      <c r="B1730" t="s">
        <v>75</v>
      </c>
      <c r="C1730" t="s">
        <v>282</v>
      </c>
      <c r="D1730" t="s">
        <v>253</v>
      </c>
      <c r="E1730" t="s">
        <v>139</v>
      </c>
      <c r="F1730">
        <v>0</v>
      </c>
      <c r="G1730">
        <v>0</v>
      </c>
      <c r="H1730">
        <v>1</v>
      </c>
      <c r="I1730">
        <v>0</v>
      </c>
      <c r="J1730">
        <v>1</v>
      </c>
      <c r="K1730">
        <v>0</v>
      </c>
    </row>
    <row r="1731" spans="1:11" x14ac:dyDescent="0.25">
      <c r="A1731" t="s">
        <v>2009</v>
      </c>
      <c r="B1731" t="s">
        <v>75</v>
      </c>
      <c r="C1731" t="s">
        <v>282</v>
      </c>
      <c r="D1731" t="s">
        <v>253</v>
      </c>
      <c r="E1731" t="s">
        <v>141</v>
      </c>
      <c r="F1731">
        <v>0</v>
      </c>
      <c r="G1731">
        <v>0</v>
      </c>
      <c r="H1731">
        <v>2</v>
      </c>
      <c r="I1731">
        <v>0</v>
      </c>
      <c r="J1731">
        <v>2</v>
      </c>
      <c r="K1731">
        <v>0</v>
      </c>
    </row>
    <row r="1732" spans="1:11" x14ac:dyDescent="0.25">
      <c r="A1732" t="s">
        <v>2010</v>
      </c>
      <c r="B1732" t="s">
        <v>75</v>
      </c>
      <c r="C1732" t="s">
        <v>282</v>
      </c>
      <c r="D1732" t="s">
        <v>256</v>
      </c>
      <c r="E1732" t="s">
        <v>142</v>
      </c>
      <c r="F1732">
        <v>0</v>
      </c>
      <c r="G1732">
        <v>0</v>
      </c>
      <c r="H1732">
        <v>2</v>
      </c>
      <c r="I1732">
        <v>0</v>
      </c>
      <c r="J1732">
        <v>2</v>
      </c>
      <c r="K1732">
        <v>0</v>
      </c>
    </row>
    <row r="1733" spans="1:11" x14ac:dyDescent="0.25">
      <c r="A1733" t="s">
        <v>2011</v>
      </c>
      <c r="B1733" t="s">
        <v>75</v>
      </c>
      <c r="C1733" t="s">
        <v>282</v>
      </c>
      <c r="D1733" t="s">
        <v>253</v>
      </c>
      <c r="E1733" t="s">
        <v>143</v>
      </c>
      <c r="F1733">
        <v>0</v>
      </c>
      <c r="G1733">
        <v>0</v>
      </c>
      <c r="H1733">
        <v>2</v>
      </c>
      <c r="I1733">
        <v>0</v>
      </c>
      <c r="J1733">
        <v>2</v>
      </c>
      <c r="K1733">
        <v>0</v>
      </c>
    </row>
    <row r="1734" spans="1:11" x14ac:dyDescent="0.25">
      <c r="A1734" t="s">
        <v>2012</v>
      </c>
      <c r="B1734" t="s">
        <v>75</v>
      </c>
      <c r="C1734" t="s">
        <v>282</v>
      </c>
      <c r="D1734" t="s">
        <v>253</v>
      </c>
      <c r="E1734" t="s">
        <v>144</v>
      </c>
      <c r="F1734">
        <v>0</v>
      </c>
      <c r="G1734">
        <v>0</v>
      </c>
      <c r="H1734">
        <v>1</v>
      </c>
      <c r="I1734">
        <v>0</v>
      </c>
      <c r="J1734">
        <v>1</v>
      </c>
      <c r="K1734">
        <v>0</v>
      </c>
    </row>
    <row r="1735" spans="1:11" x14ac:dyDescent="0.25">
      <c r="A1735" t="s">
        <v>2013</v>
      </c>
      <c r="B1735" t="s">
        <v>75</v>
      </c>
      <c r="C1735" t="s">
        <v>282</v>
      </c>
      <c r="D1735" t="s">
        <v>252</v>
      </c>
      <c r="E1735" t="s">
        <v>148</v>
      </c>
      <c r="F1735">
        <v>0</v>
      </c>
      <c r="G1735">
        <v>0</v>
      </c>
      <c r="H1735">
        <v>6</v>
      </c>
      <c r="I1735">
        <v>0</v>
      </c>
      <c r="J1735">
        <v>6</v>
      </c>
      <c r="K1735">
        <v>0</v>
      </c>
    </row>
    <row r="1736" spans="1:11" x14ac:dyDescent="0.25">
      <c r="A1736" t="s">
        <v>2014</v>
      </c>
      <c r="B1736" t="s">
        <v>75</v>
      </c>
      <c r="C1736" t="s">
        <v>282</v>
      </c>
      <c r="D1736" t="s">
        <v>253</v>
      </c>
      <c r="E1736" t="s">
        <v>150</v>
      </c>
      <c r="F1736">
        <v>0</v>
      </c>
      <c r="G1736">
        <v>0</v>
      </c>
      <c r="H1736">
        <v>1</v>
      </c>
      <c r="I1736">
        <v>0</v>
      </c>
      <c r="J1736">
        <v>1</v>
      </c>
      <c r="K1736">
        <v>0</v>
      </c>
    </row>
    <row r="1737" spans="1:11" x14ac:dyDescent="0.25">
      <c r="A1737" t="s">
        <v>2015</v>
      </c>
      <c r="B1737" t="s">
        <v>75</v>
      </c>
      <c r="C1737" t="s">
        <v>282</v>
      </c>
      <c r="D1737" t="s">
        <v>253</v>
      </c>
      <c r="E1737" t="s">
        <v>160</v>
      </c>
      <c r="F1737">
        <v>0</v>
      </c>
      <c r="G1737">
        <v>0</v>
      </c>
      <c r="H1737">
        <v>3</v>
      </c>
      <c r="I1737">
        <v>0</v>
      </c>
      <c r="J1737">
        <v>3</v>
      </c>
      <c r="K1737">
        <v>0</v>
      </c>
    </row>
    <row r="1738" spans="1:11" x14ac:dyDescent="0.25">
      <c r="A1738" t="s">
        <v>2016</v>
      </c>
      <c r="B1738" t="s">
        <v>75</v>
      </c>
      <c r="C1738" t="s">
        <v>282</v>
      </c>
      <c r="D1738" t="s">
        <v>259</v>
      </c>
      <c r="E1738" t="s">
        <v>162</v>
      </c>
      <c r="F1738">
        <v>0</v>
      </c>
      <c r="G1738">
        <v>0</v>
      </c>
      <c r="H1738">
        <v>1</v>
      </c>
      <c r="I1738">
        <v>0</v>
      </c>
      <c r="J1738">
        <v>1</v>
      </c>
      <c r="K1738">
        <v>0</v>
      </c>
    </row>
    <row r="1739" spans="1:11" x14ac:dyDescent="0.25">
      <c r="A1739" t="s">
        <v>2017</v>
      </c>
      <c r="B1739" t="s">
        <v>75</v>
      </c>
      <c r="C1739" t="s">
        <v>282</v>
      </c>
      <c r="D1739" t="s">
        <v>253</v>
      </c>
      <c r="E1739" t="s">
        <v>165</v>
      </c>
      <c r="F1739">
        <v>0</v>
      </c>
      <c r="G1739">
        <v>0</v>
      </c>
      <c r="H1739">
        <v>1</v>
      </c>
      <c r="I1739">
        <v>0</v>
      </c>
      <c r="J1739">
        <v>1</v>
      </c>
      <c r="K1739">
        <v>0</v>
      </c>
    </row>
    <row r="1740" spans="1:11" x14ac:dyDescent="0.25">
      <c r="A1740" t="s">
        <v>2018</v>
      </c>
      <c r="B1740" t="s">
        <v>75</v>
      </c>
      <c r="C1740" t="s">
        <v>282</v>
      </c>
      <c r="D1740" t="s">
        <v>253</v>
      </c>
      <c r="E1740" t="s">
        <v>267</v>
      </c>
      <c r="F1740">
        <v>0</v>
      </c>
      <c r="G1740">
        <v>0</v>
      </c>
      <c r="H1740">
        <v>23</v>
      </c>
      <c r="I1740">
        <v>0</v>
      </c>
      <c r="J1740">
        <v>23</v>
      </c>
      <c r="K1740">
        <v>0</v>
      </c>
    </row>
    <row r="1741" spans="1:11" x14ac:dyDescent="0.25">
      <c r="A1741" t="s">
        <v>2019</v>
      </c>
      <c r="B1741" t="s">
        <v>75</v>
      </c>
      <c r="C1741" t="s">
        <v>282</v>
      </c>
      <c r="D1741" t="s">
        <v>255</v>
      </c>
      <c r="E1741" t="s">
        <v>169</v>
      </c>
      <c r="F1741">
        <v>0</v>
      </c>
      <c r="G1741">
        <v>0</v>
      </c>
      <c r="H1741">
        <v>1</v>
      </c>
      <c r="I1741">
        <v>0</v>
      </c>
      <c r="J1741">
        <v>1</v>
      </c>
      <c r="K1741">
        <v>0</v>
      </c>
    </row>
    <row r="1742" spans="1:11" x14ac:dyDescent="0.25">
      <c r="A1742" t="s">
        <v>2020</v>
      </c>
      <c r="B1742" t="s">
        <v>75</v>
      </c>
      <c r="C1742" t="s">
        <v>282</v>
      </c>
      <c r="D1742" t="s">
        <v>252</v>
      </c>
      <c r="E1742" t="s">
        <v>176</v>
      </c>
      <c r="F1742">
        <v>0</v>
      </c>
      <c r="G1742">
        <v>0</v>
      </c>
      <c r="H1742">
        <v>1</v>
      </c>
      <c r="I1742">
        <v>0</v>
      </c>
      <c r="J1742">
        <v>1</v>
      </c>
      <c r="K1742">
        <v>0</v>
      </c>
    </row>
    <row r="1743" spans="1:11" x14ac:dyDescent="0.25">
      <c r="A1743" t="s">
        <v>2021</v>
      </c>
      <c r="B1743" t="s">
        <v>75</v>
      </c>
      <c r="C1743" t="s">
        <v>282</v>
      </c>
      <c r="D1743" t="s">
        <v>254</v>
      </c>
      <c r="E1743" t="s">
        <v>268</v>
      </c>
      <c r="F1743">
        <v>0</v>
      </c>
      <c r="G1743">
        <v>0</v>
      </c>
      <c r="H1743">
        <v>1</v>
      </c>
      <c r="I1743">
        <v>0</v>
      </c>
      <c r="J1743">
        <v>1</v>
      </c>
      <c r="K1743">
        <v>0</v>
      </c>
    </row>
    <row r="1744" spans="1:11" x14ac:dyDescent="0.25">
      <c r="A1744" t="s">
        <v>2022</v>
      </c>
      <c r="B1744" t="s">
        <v>75</v>
      </c>
      <c r="C1744" t="s">
        <v>282</v>
      </c>
      <c r="D1744" t="s">
        <v>255</v>
      </c>
      <c r="E1744" t="s">
        <v>269</v>
      </c>
      <c r="F1744">
        <v>0</v>
      </c>
      <c r="G1744">
        <v>0</v>
      </c>
      <c r="H1744">
        <v>7</v>
      </c>
      <c r="I1744">
        <v>0</v>
      </c>
      <c r="J1744">
        <v>7</v>
      </c>
      <c r="K1744">
        <v>0</v>
      </c>
    </row>
    <row r="1745" spans="1:11" x14ac:dyDescent="0.25">
      <c r="A1745" t="s">
        <v>2023</v>
      </c>
      <c r="B1745" t="s">
        <v>75</v>
      </c>
      <c r="C1745" t="s">
        <v>282</v>
      </c>
      <c r="D1745" t="s">
        <v>259</v>
      </c>
      <c r="E1745" t="s">
        <v>181</v>
      </c>
      <c r="F1745">
        <v>0</v>
      </c>
      <c r="G1745">
        <v>0</v>
      </c>
      <c r="H1745">
        <v>1</v>
      </c>
      <c r="I1745">
        <v>0</v>
      </c>
      <c r="J1745">
        <v>1</v>
      </c>
      <c r="K1745">
        <v>0</v>
      </c>
    </row>
    <row r="1746" spans="1:11" x14ac:dyDescent="0.25">
      <c r="A1746" t="s">
        <v>2024</v>
      </c>
      <c r="B1746" t="s">
        <v>75</v>
      </c>
      <c r="C1746" t="s">
        <v>282</v>
      </c>
      <c r="D1746" t="s">
        <v>251</v>
      </c>
      <c r="E1746" t="s">
        <v>182</v>
      </c>
      <c r="F1746">
        <v>0</v>
      </c>
      <c r="G1746">
        <v>0</v>
      </c>
      <c r="H1746">
        <v>3</v>
      </c>
      <c r="I1746">
        <v>0</v>
      </c>
      <c r="J1746">
        <v>3</v>
      </c>
      <c r="K1746">
        <v>0</v>
      </c>
    </row>
    <row r="1747" spans="1:11" x14ac:dyDescent="0.25">
      <c r="A1747" t="s">
        <v>2025</v>
      </c>
      <c r="B1747" t="s">
        <v>75</v>
      </c>
      <c r="C1747" t="s">
        <v>282</v>
      </c>
      <c r="D1747" t="s">
        <v>260</v>
      </c>
      <c r="E1747" t="s">
        <v>260</v>
      </c>
      <c r="F1747">
        <v>0</v>
      </c>
      <c r="G1747">
        <v>0</v>
      </c>
      <c r="H1747">
        <v>1</v>
      </c>
      <c r="I1747">
        <v>0</v>
      </c>
      <c r="J1747">
        <v>1</v>
      </c>
      <c r="K1747">
        <v>0</v>
      </c>
    </row>
    <row r="1748" spans="1:11" x14ac:dyDescent="0.25">
      <c r="A1748" t="s">
        <v>2026</v>
      </c>
      <c r="B1748" t="s">
        <v>75</v>
      </c>
      <c r="C1748" t="s">
        <v>282</v>
      </c>
      <c r="D1748" t="s">
        <v>260</v>
      </c>
      <c r="E1748" t="s">
        <v>274</v>
      </c>
      <c r="F1748">
        <v>0</v>
      </c>
      <c r="G1748">
        <v>0</v>
      </c>
      <c r="H1748">
        <v>1</v>
      </c>
      <c r="I1748">
        <v>0</v>
      </c>
      <c r="J1748">
        <v>1</v>
      </c>
      <c r="K1748">
        <v>0</v>
      </c>
    </row>
    <row r="1749" spans="1:11" x14ac:dyDescent="0.25">
      <c r="A1749" t="s">
        <v>2027</v>
      </c>
      <c r="B1749" t="s">
        <v>75</v>
      </c>
      <c r="C1749" t="s">
        <v>282</v>
      </c>
      <c r="D1749" t="s">
        <v>251</v>
      </c>
      <c r="E1749" t="s">
        <v>185</v>
      </c>
      <c r="F1749">
        <v>0</v>
      </c>
      <c r="G1749">
        <v>0</v>
      </c>
      <c r="H1749">
        <v>1</v>
      </c>
      <c r="I1749">
        <v>0</v>
      </c>
      <c r="J1749">
        <v>1</v>
      </c>
      <c r="K1749">
        <v>0</v>
      </c>
    </row>
    <row r="1750" spans="1:11" x14ac:dyDescent="0.25">
      <c r="A1750" t="s">
        <v>2028</v>
      </c>
      <c r="B1750" t="s">
        <v>75</v>
      </c>
      <c r="C1750" t="s">
        <v>282</v>
      </c>
      <c r="D1750" t="s">
        <v>253</v>
      </c>
      <c r="E1750" t="s">
        <v>192</v>
      </c>
      <c r="F1750">
        <v>0</v>
      </c>
      <c r="G1750">
        <v>0</v>
      </c>
      <c r="H1750">
        <v>2</v>
      </c>
      <c r="I1750">
        <v>0</v>
      </c>
      <c r="J1750">
        <v>2</v>
      </c>
      <c r="K1750">
        <v>0</v>
      </c>
    </row>
    <row r="1751" spans="1:11" x14ac:dyDescent="0.25">
      <c r="A1751" t="s">
        <v>2029</v>
      </c>
      <c r="B1751" t="s">
        <v>75</v>
      </c>
      <c r="C1751" t="s">
        <v>282</v>
      </c>
      <c r="D1751" t="s">
        <v>251</v>
      </c>
      <c r="E1751" t="s">
        <v>197</v>
      </c>
      <c r="F1751">
        <v>0</v>
      </c>
      <c r="G1751">
        <v>0</v>
      </c>
      <c r="H1751">
        <v>1</v>
      </c>
      <c r="I1751">
        <v>0</v>
      </c>
      <c r="J1751">
        <v>1</v>
      </c>
      <c r="K1751">
        <v>0</v>
      </c>
    </row>
    <row r="1752" spans="1:11" x14ac:dyDescent="0.25">
      <c r="A1752" t="s">
        <v>2030</v>
      </c>
      <c r="B1752" t="s">
        <v>75</v>
      </c>
      <c r="C1752" t="s">
        <v>282</v>
      </c>
      <c r="D1752" t="s">
        <v>259</v>
      </c>
      <c r="E1752" t="s">
        <v>201</v>
      </c>
      <c r="F1752">
        <v>0</v>
      </c>
      <c r="G1752">
        <v>0</v>
      </c>
      <c r="H1752">
        <v>1</v>
      </c>
      <c r="I1752">
        <v>0</v>
      </c>
      <c r="J1752">
        <v>1</v>
      </c>
      <c r="K1752">
        <v>0</v>
      </c>
    </row>
    <row r="1753" spans="1:11" x14ac:dyDescent="0.25">
      <c r="A1753" t="s">
        <v>2031</v>
      </c>
      <c r="B1753" t="s">
        <v>75</v>
      </c>
      <c r="C1753" t="s">
        <v>282</v>
      </c>
      <c r="D1753" t="s">
        <v>256</v>
      </c>
      <c r="E1753" t="s">
        <v>270</v>
      </c>
      <c r="F1753">
        <v>0</v>
      </c>
      <c r="G1753">
        <v>0</v>
      </c>
      <c r="H1753">
        <v>10</v>
      </c>
      <c r="I1753">
        <v>0</v>
      </c>
      <c r="J1753">
        <v>10</v>
      </c>
      <c r="K1753">
        <v>0</v>
      </c>
    </row>
    <row r="1754" spans="1:11" x14ac:dyDescent="0.25">
      <c r="A1754" t="s">
        <v>2032</v>
      </c>
      <c r="B1754" t="s">
        <v>75</v>
      </c>
      <c r="C1754" t="s">
        <v>282</v>
      </c>
      <c r="D1754" t="s">
        <v>257</v>
      </c>
      <c r="E1754" t="s">
        <v>271</v>
      </c>
      <c r="F1754">
        <v>0</v>
      </c>
      <c r="G1754">
        <v>0</v>
      </c>
      <c r="H1754">
        <v>8</v>
      </c>
      <c r="I1754">
        <v>0</v>
      </c>
      <c r="J1754">
        <v>8</v>
      </c>
      <c r="K1754">
        <v>0</v>
      </c>
    </row>
    <row r="1755" spans="1:11" x14ac:dyDescent="0.25">
      <c r="A1755" t="s">
        <v>2033</v>
      </c>
      <c r="B1755" t="s">
        <v>75</v>
      </c>
      <c r="C1755" t="s">
        <v>282</v>
      </c>
      <c r="D1755" t="s">
        <v>256</v>
      </c>
      <c r="E1755" t="s">
        <v>208</v>
      </c>
      <c r="F1755">
        <v>0</v>
      </c>
      <c r="G1755">
        <v>0</v>
      </c>
      <c r="H1755">
        <v>1</v>
      </c>
      <c r="I1755">
        <v>0</v>
      </c>
      <c r="J1755">
        <v>1</v>
      </c>
      <c r="K1755">
        <v>0</v>
      </c>
    </row>
    <row r="1756" spans="1:11" x14ac:dyDescent="0.25">
      <c r="A1756" t="s">
        <v>2034</v>
      </c>
      <c r="B1756" t="s">
        <v>75</v>
      </c>
      <c r="C1756" t="s">
        <v>282</v>
      </c>
      <c r="D1756" t="s">
        <v>258</v>
      </c>
      <c r="E1756" t="s">
        <v>215</v>
      </c>
      <c r="F1756">
        <v>0</v>
      </c>
      <c r="G1756">
        <v>0</v>
      </c>
      <c r="H1756">
        <v>1</v>
      </c>
      <c r="I1756">
        <v>0</v>
      </c>
      <c r="J1756">
        <v>1</v>
      </c>
      <c r="K1756">
        <v>0</v>
      </c>
    </row>
    <row r="1757" spans="1:11" x14ac:dyDescent="0.25">
      <c r="A1757" t="s">
        <v>2035</v>
      </c>
      <c r="B1757" t="s">
        <v>75</v>
      </c>
      <c r="C1757" t="s">
        <v>282</v>
      </c>
      <c r="D1757" t="s">
        <v>252</v>
      </c>
      <c r="E1757" t="s">
        <v>216</v>
      </c>
      <c r="F1757">
        <v>0</v>
      </c>
      <c r="G1757">
        <v>0</v>
      </c>
      <c r="H1757">
        <v>1</v>
      </c>
      <c r="I1757">
        <v>0</v>
      </c>
      <c r="J1757">
        <v>1</v>
      </c>
      <c r="K1757">
        <v>0</v>
      </c>
    </row>
    <row r="1758" spans="1:11" x14ac:dyDescent="0.25">
      <c r="A1758" t="s">
        <v>2036</v>
      </c>
      <c r="B1758" t="s">
        <v>75</v>
      </c>
      <c r="C1758" t="s">
        <v>282</v>
      </c>
      <c r="D1758" t="s">
        <v>256</v>
      </c>
      <c r="E1758" t="s">
        <v>218</v>
      </c>
      <c r="F1758">
        <v>0</v>
      </c>
      <c r="G1758">
        <v>0</v>
      </c>
      <c r="H1758">
        <v>4</v>
      </c>
      <c r="I1758">
        <v>0</v>
      </c>
      <c r="J1758">
        <v>4</v>
      </c>
      <c r="K1758">
        <v>0</v>
      </c>
    </row>
    <row r="1759" spans="1:11" x14ac:dyDescent="0.25">
      <c r="A1759" t="s">
        <v>2037</v>
      </c>
      <c r="B1759" t="s">
        <v>75</v>
      </c>
      <c r="C1759" t="s">
        <v>282</v>
      </c>
      <c r="D1759" t="s">
        <v>253</v>
      </c>
      <c r="E1759" t="s">
        <v>219</v>
      </c>
      <c r="F1759">
        <v>0</v>
      </c>
      <c r="G1759">
        <v>0</v>
      </c>
      <c r="H1759">
        <v>1</v>
      </c>
      <c r="I1759">
        <v>0</v>
      </c>
      <c r="J1759">
        <v>1</v>
      </c>
      <c r="K1759">
        <v>0</v>
      </c>
    </row>
    <row r="1760" spans="1:11" x14ac:dyDescent="0.25">
      <c r="A1760" t="s">
        <v>2038</v>
      </c>
      <c r="B1760" t="s">
        <v>75</v>
      </c>
      <c r="C1760" t="s">
        <v>282</v>
      </c>
      <c r="D1760" t="s">
        <v>253</v>
      </c>
      <c r="E1760" t="s">
        <v>225</v>
      </c>
      <c r="F1760">
        <v>0</v>
      </c>
      <c r="G1760">
        <v>0</v>
      </c>
      <c r="H1760">
        <v>2</v>
      </c>
      <c r="I1760">
        <v>0</v>
      </c>
      <c r="J1760">
        <v>2</v>
      </c>
      <c r="K1760">
        <v>0</v>
      </c>
    </row>
    <row r="1761" spans="1:11" x14ac:dyDescent="0.25">
      <c r="A1761" t="s">
        <v>2039</v>
      </c>
      <c r="B1761" t="s">
        <v>75</v>
      </c>
      <c r="C1761" t="s">
        <v>282</v>
      </c>
      <c r="D1761" t="s">
        <v>253</v>
      </c>
      <c r="E1761" t="s">
        <v>229</v>
      </c>
      <c r="F1761">
        <v>0</v>
      </c>
      <c r="G1761">
        <v>0</v>
      </c>
      <c r="H1761">
        <v>1</v>
      </c>
      <c r="I1761">
        <v>0</v>
      </c>
      <c r="J1761">
        <v>1</v>
      </c>
      <c r="K1761">
        <v>0</v>
      </c>
    </row>
    <row r="1762" spans="1:11" x14ac:dyDescent="0.25">
      <c r="A1762" t="s">
        <v>2040</v>
      </c>
      <c r="B1762" t="s">
        <v>75</v>
      </c>
      <c r="C1762" t="s">
        <v>282</v>
      </c>
      <c r="D1762" t="s">
        <v>253</v>
      </c>
      <c r="E1762" t="s">
        <v>230</v>
      </c>
      <c r="F1762">
        <v>0</v>
      </c>
      <c r="G1762">
        <v>0</v>
      </c>
      <c r="H1762">
        <v>1</v>
      </c>
      <c r="I1762">
        <v>0</v>
      </c>
      <c r="J1762">
        <v>1</v>
      </c>
      <c r="K1762">
        <v>0</v>
      </c>
    </row>
    <row r="1763" spans="1:11" x14ac:dyDescent="0.25">
      <c r="A1763" t="s">
        <v>2041</v>
      </c>
      <c r="B1763" t="s">
        <v>75</v>
      </c>
      <c r="C1763" t="s">
        <v>282</v>
      </c>
      <c r="D1763" t="s">
        <v>258</v>
      </c>
      <c r="E1763" t="s">
        <v>232</v>
      </c>
      <c r="F1763">
        <v>0</v>
      </c>
      <c r="G1763">
        <v>0</v>
      </c>
      <c r="H1763">
        <v>2</v>
      </c>
      <c r="I1763">
        <v>0</v>
      </c>
      <c r="J1763">
        <v>2</v>
      </c>
      <c r="K1763">
        <v>0</v>
      </c>
    </row>
    <row r="1764" spans="1:11" x14ac:dyDescent="0.25">
      <c r="A1764" t="s">
        <v>2042</v>
      </c>
      <c r="B1764" t="s">
        <v>75</v>
      </c>
      <c r="C1764" t="s">
        <v>282</v>
      </c>
      <c r="D1764" t="s">
        <v>258</v>
      </c>
      <c r="E1764" t="s">
        <v>272</v>
      </c>
      <c r="F1764">
        <v>0</v>
      </c>
      <c r="G1764">
        <v>0</v>
      </c>
      <c r="H1764">
        <v>13</v>
      </c>
      <c r="I1764">
        <v>0</v>
      </c>
      <c r="J1764">
        <v>13</v>
      </c>
      <c r="K1764">
        <v>0</v>
      </c>
    </row>
    <row r="1765" spans="1:11" x14ac:dyDescent="0.25">
      <c r="A1765" t="s">
        <v>2043</v>
      </c>
      <c r="B1765" t="s">
        <v>75</v>
      </c>
      <c r="C1765" t="s">
        <v>282</v>
      </c>
      <c r="D1765" t="s">
        <v>257</v>
      </c>
      <c r="E1765" t="s">
        <v>237</v>
      </c>
      <c r="F1765">
        <v>0</v>
      </c>
      <c r="G1765">
        <v>0</v>
      </c>
      <c r="H1765">
        <v>2</v>
      </c>
      <c r="I1765">
        <v>0</v>
      </c>
      <c r="J1765">
        <v>2</v>
      </c>
      <c r="K1765">
        <v>0</v>
      </c>
    </row>
    <row r="1766" spans="1:11" x14ac:dyDescent="0.25">
      <c r="A1766" t="s">
        <v>2044</v>
      </c>
      <c r="B1766" t="s">
        <v>75</v>
      </c>
      <c r="C1766" t="s">
        <v>282</v>
      </c>
      <c r="D1766" t="s">
        <v>256</v>
      </c>
      <c r="E1766" t="s">
        <v>238</v>
      </c>
      <c r="F1766">
        <v>0</v>
      </c>
      <c r="G1766">
        <v>0</v>
      </c>
      <c r="H1766">
        <v>1</v>
      </c>
      <c r="I1766">
        <v>0</v>
      </c>
      <c r="J1766">
        <v>1</v>
      </c>
      <c r="K1766">
        <v>0</v>
      </c>
    </row>
    <row r="1767" spans="1:11" x14ac:dyDescent="0.25">
      <c r="A1767" t="s">
        <v>2045</v>
      </c>
      <c r="B1767" t="s">
        <v>75</v>
      </c>
      <c r="C1767" t="s">
        <v>282</v>
      </c>
      <c r="D1767" t="s">
        <v>258</v>
      </c>
      <c r="E1767" t="s">
        <v>242</v>
      </c>
      <c r="F1767">
        <v>0</v>
      </c>
      <c r="G1767">
        <v>0</v>
      </c>
      <c r="H1767">
        <v>5</v>
      </c>
      <c r="I1767">
        <v>0</v>
      </c>
      <c r="J1767">
        <v>5</v>
      </c>
      <c r="K1767">
        <v>0</v>
      </c>
    </row>
    <row r="1768" spans="1:11" x14ac:dyDescent="0.25">
      <c r="A1768" t="s">
        <v>2046</v>
      </c>
      <c r="B1768" t="s">
        <v>75</v>
      </c>
      <c r="C1768" t="s">
        <v>282</v>
      </c>
      <c r="D1768" t="s">
        <v>259</v>
      </c>
      <c r="E1768" t="s">
        <v>243</v>
      </c>
      <c r="F1768">
        <v>0</v>
      </c>
      <c r="G1768">
        <v>0</v>
      </c>
      <c r="H1768">
        <v>1</v>
      </c>
      <c r="I1768">
        <v>0</v>
      </c>
      <c r="J1768">
        <v>1</v>
      </c>
      <c r="K1768">
        <v>0</v>
      </c>
    </row>
    <row r="1769" spans="1:11" x14ac:dyDescent="0.25">
      <c r="A1769" t="s">
        <v>2047</v>
      </c>
      <c r="B1769" t="s">
        <v>75</v>
      </c>
      <c r="C1769" t="s">
        <v>282</v>
      </c>
      <c r="D1769" t="s">
        <v>259</v>
      </c>
      <c r="E1769" t="s">
        <v>273</v>
      </c>
      <c r="F1769">
        <v>0</v>
      </c>
      <c r="G1769">
        <v>0</v>
      </c>
      <c r="H1769">
        <v>5</v>
      </c>
      <c r="I1769">
        <v>0</v>
      </c>
      <c r="J1769">
        <v>5</v>
      </c>
      <c r="K1769">
        <v>0</v>
      </c>
    </row>
    <row r="1770" spans="1:11" x14ac:dyDescent="0.25">
      <c r="A1770" t="s">
        <v>2048</v>
      </c>
      <c r="B1770" t="s">
        <v>75</v>
      </c>
      <c r="C1770" t="s">
        <v>279</v>
      </c>
      <c r="D1770" t="s">
        <v>92</v>
      </c>
      <c r="E1770" t="s">
        <v>264</v>
      </c>
      <c r="F1770">
        <v>3088</v>
      </c>
      <c r="G1770">
        <v>149560.29999999999</v>
      </c>
      <c r="H1770">
        <v>0</v>
      </c>
      <c r="I1770">
        <v>0</v>
      </c>
      <c r="J1770">
        <v>3088</v>
      </c>
      <c r="K1770">
        <v>149560.29999999999</v>
      </c>
    </row>
    <row r="1771" spans="1:11" x14ac:dyDescent="0.25">
      <c r="A1771" t="s">
        <v>2049</v>
      </c>
      <c r="B1771" t="s">
        <v>75</v>
      </c>
      <c r="C1771" t="s">
        <v>279</v>
      </c>
      <c r="D1771" t="s">
        <v>253</v>
      </c>
      <c r="E1771" t="s">
        <v>93</v>
      </c>
      <c r="F1771">
        <v>16</v>
      </c>
      <c r="G1771">
        <v>889</v>
      </c>
      <c r="H1771">
        <v>0</v>
      </c>
      <c r="I1771">
        <v>0</v>
      </c>
      <c r="J1771">
        <v>16</v>
      </c>
      <c r="K1771">
        <v>889</v>
      </c>
    </row>
    <row r="1772" spans="1:11" x14ac:dyDescent="0.25">
      <c r="A1772" t="s">
        <v>2050</v>
      </c>
      <c r="B1772" t="s">
        <v>75</v>
      </c>
      <c r="C1772" t="s">
        <v>279</v>
      </c>
      <c r="D1772" t="s">
        <v>253</v>
      </c>
      <c r="E1772" t="s">
        <v>94</v>
      </c>
      <c r="F1772">
        <v>22</v>
      </c>
      <c r="G1772">
        <v>962</v>
      </c>
      <c r="H1772">
        <v>0</v>
      </c>
      <c r="I1772">
        <v>0</v>
      </c>
      <c r="J1772">
        <v>22</v>
      </c>
      <c r="K1772">
        <v>962</v>
      </c>
    </row>
    <row r="1773" spans="1:11" x14ac:dyDescent="0.25">
      <c r="A1773" t="s">
        <v>2051</v>
      </c>
      <c r="B1773" t="s">
        <v>75</v>
      </c>
      <c r="C1773" t="s">
        <v>279</v>
      </c>
      <c r="D1773" t="s">
        <v>259</v>
      </c>
      <c r="E1773" t="s">
        <v>95</v>
      </c>
      <c r="F1773">
        <v>11</v>
      </c>
      <c r="G1773">
        <v>457</v>
      </c>
      <c r="H1773">
        <v>0</v>
      </c>
      <c r="I1773">
        <v>0</v>
      </c>
      <c r="J1773">
        <v>11</v>
      </c>
      <c r="K1773">
        <v>457</v>
      </c>
    </row>
    <row r="1774" spans="1:11" x14ac:dyDescent="0.25">
      <c r="A1774" t="s">
        <v>2052</v>
      </c>
      <c r="B1774" t="s">
        <v>75</v>
      </c>
      <c r="C1774" t="s">
        <v>279</v>
      </c>
      <c r="D1774" t="s">
        <v>257</v>
      </c>
      <c r="E1774" t="s">
        <v>96</v>
      </c>
      <c r="F1774">
        <v>17</v>
      </c>
      <c r="G1774">
        <v>584</v>
      </c>
      <c r="H1774">
        <v>0</v>
      </c>
      <c r="I1774">
        <v>0</v>
      </c>
      <c r="J1774">
        <v>17</v>
      </c>
      <c r="K1774">
        <v>584</v>
      </c>
    </row>
    <row r="1775" spans="1:11" x14ac:dyDescent="0.25">
      <c r="A1775" t="s">
        <v>2053</v>
      </c>
      <c r="B1775" t="s">
        <v>75</v>
      </c>
      <c r="C1775" t="s">
        <v>279</v>
      </c>
      <c r="D1775" t="s">
        <v>252</v>
      </c>
      <c r="E1775" t="s">
        <v>97</v>
      </c>
      <c r="F1775">
        <v>10</v>
      </c>
      <c r="G1775">
        <v>748</v>
      </c>
      <c r="H1775">
        <v>0</v>
      </c>
      <c r="I1775">
        <v>0</v>
      </c>
      <c r="J1775">
        <v>10</v>
      </c>
      <c r="K1775">
        <v>748</v>
      </c>
    </row>
    <row r="1776" spans="1:11" x14ac:dyDescent="0.25">
      <c r="A1776" t="s">
        <v>2054</v>
      </c>
      <c r="B1776" t="s">
        <v>75</v>
      </c>
      <c r="C1776" t="s">
        <v>279</v>
      </c>
      <c r="D1776" t="s">
        <v>253</v>
      </c>
      <c r="E1776" t="s">
        <v>98</v>
      </c>
      <c r="F1776">
        <v>10</v>
      </c>
      <c r="G1776">
        <v>407.9</v>
      </c>
      <c r="H1776">
        <v>0</v>
      </c>
      <c r="I1776">
        <v>0</v>
      </c>
      <c r="J1776">
        <v>10</v>
      </c>
      <c r="K1776">
        <v>407.9</v>
      </c>
    </row>
    <row r="1777" spans="1:11" x14ac:dyDescent="0.25">
      <c r="A1777" t="s">
        <v>2055</v>
      </c>
      <c r="B1777" t="s">
        <v>75</v>
      </c>
      <c r="C1777" t="s">
        <v>279</v>
      </c>
      <c r="D1777" t="s">
        <v>258</v>
      </c>
      <c r="E1777" t="s">
        <v>99</v>
      </c>
      <c r="F1777">
        <v>86</v>
      </c>
      <c r="G1777">
        <v>5103.8</v>
      </c>
      <c r="H1777">
        <v>0</v>
      </c>
      <c r="I1777">
        <v>0</v>
      </c>
      <c r="J1777">
        <v>86</v>
      </c>
      <c r="K1777">
        <v>5103.8</v>
      </c>
    </row>
    <row r="1778" spans="1:11" x14ac:dyDescent="0.25">
      <c r="A1778" t="s">
        <v>2056</v>
      </c>
      <c r="B1778" t="s">
        <v>75</v>
      </c>
      <c r="C1778" t="s">
        <v>279</v>
      </c>
      <c r="D1778" t="s">
        <v>255</v>
      </c>
      <c r="E1778" t="s">
        <v>100</v>
      </c>
      <c r="F1778">
        <v>7</v>
      </c>
      <c r="G1778">
        <v>470</v>
      </c>
      <c r="H1778">
        <v>0</v>
      </c>
      <c r="I1778">
        <v>0</v>
      </c>
      <c r="J1778">
        <v>7</v>
      </c>
      <c r="K1778">
        <v>470</v>
      </c>
    </row>
    <row r="1779" spans="1:11" x14ac:dyDescent="0.25">
      <c r="A1779" t="s">
        <v>2057</v>
      </c>
      <c r="B1779" t="s">
        <v>75</v>
      </c>
      <c r="C1779" t="s">
        <v>279</v>
      </c>
      <c r="D1779" t="s">
        <v>255</v>
      </c>
      <c r="E1779" t="s">
        <v>101</v>
      </c>
      <c r="F1779">
        <v>8</v>
      </c>
      <c r="G1779">
        <v>578</v>
      </c>
      <c r="H1779">
        <v>0</v>
      </c>
      <c r="I1779">
        <v>0</v>
      </c>
      <c r="J1779">
        <v>8</v>
      </c>
      <c r="K1779">
        <v>578</v>
      </c>
    </row>
    <row r="1780" spans="1:11" x14ac:dyDescent="0.25">
      <c r="A1780" t="s">
        <v>2058</v>
      </c>
      <c r="B1780" t="s">
        <v>75</v>
      </c>
      <c r="C1780" t="s">
        <v>279</v>
      </c>
      <c r="D1780" t="s">
        <v>255</v>
      </c>
      <c r="E1780" t="s">
        <v>102</v>
      </c>
      <c r="F1780">
        <v>15</v>
      </c>
      <c r="G1780">
        <v>835</v>
      </c>
      <c r="H1780">
        <v>0</v>
      </c>
      <c r="I1780">
        <v>0</v>
      </c>
      <c r="J1780">
        <v>15</v>
      </c>
      <c r="K1780">
        <v>835</v>
      </c>
    </row>
    <row r="1781" spans="1:11" x14ac:dyDescent="0.25">
      <c r="A1781" t="s">
        <v>2059</v>
      </c>
      <c r="B1781" t="s">
        <v>75</v>
      </c>
      <c r="C1781" t="s">
        <v>279</v>
      </c>
      <c r="D1781" t="s">
        <v>257</v>
      </c>
      <c r="E1781" t="s">
        <v>103</v>
      </c>
      <c r="F1781">
        <v>26</v>
      </c>
      <c r="G1781">
        <v>1043</v>
      </c>
      <c r="H1781">
        <v>0</v>
      </c>
      <c r="I1781">
        <v>0</v>
      </c>
      <c r="J1781">
        <v>26</v>
      </c>
      <c r="K1781">
        <v>1043</v>
      </c>
    </row>
    <row r="1782" spans="1:11" x14ac:dyDescent="0.25">
      <c r="A1782" t="s">
        <v>2060</v>
      </c>
      <c r="B1782" t="s">
        <v>75</v>
      </c>
      <c r="C1782" t="s">
        <v>279</v>
      </c>
      <c r="D1782" t="s">
        <v>256</v>
      </c>
      <c r="E1782" t="s">
        <v>104</v>
      </c>
      <c r="F1782">
        <v>9</v>
      </c>
      <c r="G1782">
        <v>421</v>
      </c>
      <c r="H1782">
        <v>0</v>
      </c>
      <c r="I1782">
        <v>0</v>
      </c>
      <c r="J1782">
        <v>9</v>
      </c>
      <c r="K1782">
        <v>421</v>
      </c>
    </row>
    <row r="1783" spans="1:11" x14ac:dyDescent="0.25">
      <c r="A1783" t="s">
        <v>2061</v>
      </c>
      <c r="B1783" t="s">
        <v>75</v>
      </c>
      <c r="C1783" t="s">
        <v>279</v>
      </c>
      <c r="D1783" t="s">
        <v>259</v>
      </c>
      <c r="E1783" t="s">
        <v>105</v>
      </c>
      <c r="F1783">
        <v>17</v>
      </c>
      <c r="G1783">
        <v>764.8</v>
      </c>
      <c r="H1783">
        <v>0</v>
      </c>
      <c r="I1783">
        <v>0</v>
      </c>
      <c r="J1783">
        <v>17</v>
      </c>
      <c r="K1783">
        <v>764.8</v>
      </c>
    </row>
    <row r="1784" spans="1:11" x14ac:dyDescent="0.25">
      <c r="A1784" t="s">
        <v>2062</v>
      </c>
      <c r="B1784" t="s">
        <v>75</v>
      </c>
      <c r="C1784" t="s">
        <v>279</v>
      </c>
      <c r="D1784" t="s">
        <v>253</v>
      </c>
      <c r="E1784" t="s">
        <v>106</v>
      </c>
      <c r="F1784">
        <v>18</v>
      </c>
      <c r="G1784">
        <v>866</v>
      </c>
      <c r="H1784">
        <v>0</v>
      </c>
      <c r="I1784">
        <v>0</v>
      </c>
      <c r="J1784">
        <v>18</v>
      </c>
      <c r="K1784">
        <v>866</v>
      </c>
    </row>
    <row r="1785" spans="1:11" x14ac:dyDescent="0.25">
      <c r="A1785" t="s">
        <v>2063</v>
      </c>
      <c r="B1785" t="s">
        <v>75</v>
      </c>
      <c r="C1785" t="s">
        <v>279</v>
      </c>
      <c r="D1785" t="s">
        <v>256</v>
      </c>
      <c r="E1785" t="s">
        <v>107</v>
      </c>
      <c r="F1785">
        <v>33</v>
      </c>
      <c r="G1785">
        <v>1523.9</v>
      </c>
      <c r="H1785">
        <v>0</v>
      </c>
      <c r="I1785">
        <v>0</v>
      </c>
      <c r="J1785">
        <v>33</v>
      </c>
      <c r="K1785">
        <v>1523.9</v>
      </c>
    </row>
    <row r="1786" spans="1:11" x14ac:dyDescent="0.25">
      <c r="A1786" t="s">
        <v>2064</v>
      </c>
      <c r="B1786" t="s">
        <v>75</v>
      </c>
      <c r="C1786" t="s">
        <v>279</v>
      </c>
      <c r="D1786" t="s">
        <v>257</v>
      </c>
      <c r="E1786" t="s">
        <v>108</v>
      </c>
      <c r="F1786">
        <v>27</v>
      </c>
      <c r="G1786">
        <v>1229</v>
      </c>
      <c r="H1786">
        <v>0</v>
      </c>
      <c r="I1786">
        <v>0</v>
      </c>
      <c r="J1786">
        <v>27</v>
      </c>
      <c r="K1786">
        <v>1229</v>
      </c>
    </row>
    <row r="1787" spans="1:11" x14ac:dyDescent="0.25">
      <c r="A1787" t="s">
        <v>2065</v>
      </c>
      <c r="B1787" t="s">
        <v>75</v>
      </c>
      <c r="C1787" t="s">
        <v>279</v>
      </c>
      <c r="D1787" t="s">
        <v>253</v>
      </c>
      <c r="E1787" t="s">
        <v>109</v>
      </c>
      <c r="F1787">
        <v>24</v>
      </c>
      <c r="G1787">
        <v>1268.9000000000001</v>
      </c>
      <c r="H1787">
        <v>0</v>
      </c>
      <c r="I1787">
        <v>0</v>
      </c>
      <c r="J1787">
        <v>24</v>
      </c>
      <c r="K1787">
        <v>1268.9000000000001</v>
      </c>
    </row>
    <row r="1788" spans="1:11" x14ac:dyDescent="0.25">
      <c r="A1788" t="s">
        <v>2066</v>
      </c>
      <c r="B1788" t="s">
        <v>75</v>
      </c>
      <c r="C1788" t="s">
        <v>279</v>
      </c>
      <c r="D1788" t="s">
        <v>256</v>
      </c>
      <c r="E1788" t="s">
        <v>110</v>
      </c>
      <c r="F1788">
        <v>52</v>
      </c>
      <c r="G1788">
        <v>2537.9</v>
      </c>
      <c r="H1788">
        <v>0</v>
      </c>
      <c r="I1788">
        <v>0</v>
      </c>
      <c r="J1788">
        <v>52</v>
      </c>
      <c r="K1788">
        <v>2537.9</v>
      </c>
    </row>
    <row r="1789" spans="1:11" x14ac:dyDescent="0.25">
      <c r="A1789" t="s">
        <v>2067</v>
      </c>
      <c r="B1789" t="s">
        <v>75</v>
      </c>
      <c r="C1789" t="s">
        <v>279</v>
      </c>
      <c r="D1789" t="s">
        <v>255</v>
      </c>
      <c r="E1789" t="s">
        <v>111</v>
      </c>
      <c r="F1789">
        <v>10</v>
      </c>
      <c r="G1789">
        <v>599</v>
      </c>
      <c r="H1789">
        <v>0</v>
      </c>
      <c r="I1789">
        <v>0</v>
      </c>
      <c r="J1789">
        <v>10</v>
      </c>
      <c r="K1789">
        <v>599</v>
      </c>
    </row>
    <row r="1790" spans="1:11" x14ac:dyDescent="0.25">
      <c r="A1790" t="s">
        <v>2068</v>
      </c>
      <c r="B1790" t="s">
        <v>75</v>
      </c>
      <c r="C1790" t="s">
        <v>279</v>
      </c>
      <c r="D1790" t="s">
        <v>259</v>
      </c>
      <c r="E1790" t="s">
        <v>112</v>
      </c>
      <c r="F1790">
        <v>10</v>
      </c>
      <c r="G1790">
        <v>438.9</v>
      </c>
      <c r="H1790">
        <v>0</v>
      </c>
      <c r="I1790">
        <v>0</v>
      </c>
      <c r="J1790">
        <v>10</v>
      </c>
      <c r="K1790">
        <v>438.9</v>
      </c>
    </row>
    <row r="1791" spans="1:11" x14ac:dyDescent="0.25">
      <c r="A1791" t="s">
        <v>2069</v>
      </c>
      <c r="B1791" t="s">
        <v>75</v>
      </c>
      <c r="C1791" t="s">
        <v>279</v>
      </c>
      <c r="D1791" t="s">
        <v>252</v>
      </c>
      <c r="E1791" t="s">
        <v>113</v>
      </c>
      <c r="F1791">
        <v>48</v>
      </c>
      <c r="G1791">
        <v>2473.9</v>
      </c>
      <c r="H1791">
        <v>0</v>
      </c>
      <c r="I1791">
        <v>0</v>
      </c>
      <c r="J1791">
        <v>48</v>
      </c>
      <c r="K1791">
        <v>2473.9</v>
      </c>
    </row>
    <row r="1792" spans="1:11" x14ac:dyDescent="0.25">
      <c r="A1792" t="s">
        <v>2070</v>
      </c>
      <c r="B1792" t="s">
        <v>75</v>
      </c>
      <c r="C1792" t="s">
        <v>279</v>
      </c>
      <c r="D1792" t="s">
        <v>253</v>
      </c>
      <c r="E1792" t="s">
        <v>114</v>
      </c>
      <c r="F1792">
        <v>18</v>
      </c>
      <c r="G1792">
        <v>756</v>
      </c>
      <c r="H1792">
        <v>0</v>
      </c>
      <c r="I1792">
        <v>0</v>
      </c>
      <c r="J1792">
        <v>18</v>
      </c>
      <c r="K1792">
        <v>756</v>
      </c>
    </row>
    <row r="1793" spans="1:11" x14ac:dyDescent="0.25">
      <c r="A1793" t="s">
        <v>2071</v>
      </c>
      <c r="B1793" t="s">
        <v>75</v>
      </c>
      <c r="C1793" t="s">
        <v>279</v>
      </c>
      <c r="D1793" t="s">
        <v>252</v>
      </c>
      <c r="E1793" t="s">
        <v>115</v>
      </c>
      <c r="F1793">
        <v>13</v>
      </c>
      <c r="G1793">
        <v>550.9</v>
      </c>
      <c r="H1793">
        <v>0</v>
      </c>
      <c r="I1793">
        <v>0</v>
      </c>
      <c r="J1793">
        <v>13</v>
      </c>
      <c r="K1793">
        <v>550.9</v>
      </c>
    </row>
    <row r="1794" spans="1:11" x14ac:dyDescent="0.25">
      <c r="A1794" t="s">
        <v>2072</v>
      </c>
      <c r="B1794" t="s">
        <v>75</v>
      </c>
      <c r="C1794" t="s">
        <v>279</v>
      </c>
      <c r="D1794" t="s">
        <v>255</v>
      </c>
      <c r="E1794" t="s">
        <v>116</v>
      </c>
      <c r="F1794">
        <v>24</v>
      </c>
      <c r="G1794">
        <v>1679.9</v>
      </c>
      <c r="H1794">
        <v>0</v>
      </c>
      <c r="I1794">
        <v>0</v>
      </c>
      <c r="J1794">
        <v>24</v>
      </c>
      <c r="K1794">
        <v>1679.9</v>
      </c>
    </row>
    <row r="1795" spans="1:11" x14ac:dyDescent="0.25">
      <c r="A1795" t="s">
        <v>2073</v>
      </c>
      <c r="B1795" t="s">
        <v>75</v>
      </c>
      <c r="C1795" t="s">
        <v>279</v>
      </c>
      <c r="D1795" t="s">
        <v>255</v>
      </c>
      <c r="E1795" t="s">
        <v>117</v>
      </c>
      <c r="F1795">
        <v>12</v>
      </c>
      <c r="G1795">
        <v>577</v>
      </c>
      <c r="H1795">
        <v>0</v>
      </c>
      <c r="I1795">
        <v>0</v>
      </c>
      <c r="J1795">
        <v>12</v>
      </c>
      <c r="K1795">
        <v>577</v>
      </c>
    </row>
    <row r="1796" spans="1:11" x14ac:dyDescent="0.25">
      <c r="A1796" t="s">
        <v>2074</v>
      </c>
      <c r="B1796" t="s">
        <v>75</v>
      </c>
      <c r="C1796" t="s">
        <v>279</v>
      </c>
      <c r="D1796" t="s">
        <v>257</v>
      </c>
      <c r="E1796" t="s">
        <v>119</v>
      </c>
      <c r="F1796">
        <v>31</v>
      </c>
      <c r="G1796">
        <v>986</v>
      </c>
      <c r="H1796">
        <v>0</v>
      </c>
      <c r="I1796">
        <v>0</v>
      </c>
      <c r="J1796">
        <v>31</v>
      </c>
      <c r="K1796">
        <v>986</v>
      </c>
    </row>
    <row r="1797" spans="1:11" x14ac:dyDescent="0.25">
      <c r="A1797" t="s">
        <v>2075</v>
      </c>
      <c r="B1797" t="s">
        <v>75</v>
      </c>
      <c r="C1797" t="s">
        <v>279</v>
      </c>
      <c r="D1797" t="s">
        <v>258</v>
      </c>
      <c r="E1797" t="s">
        <v>120</v>
      </c>
      <c r="F1797">
        <v>15</v>
      </c>
      <c r="G1797">
        <v>790</v>
      </c>
      <c r="H1797">
        <v>0</v>
      </c>
      <c r="I1797">
        <v>0</v>
      </c>
      <c r="J1797">
        <v>15</v>
      </c>
      <c r="K1797">
        <v>790</v>
      </c>
    </row>
    <row r="1798" spans="1:11" x14ac:dyDescent="0.25">
      <c r="A1798" t="s">
        <v>2076</v>
      </c>
      <c r="B1798" t="s">
        <v>75</v>
      </c>
      <c r="C1798" t="s">
        <v>279</v>
      </c>
      <c r="D1798" t="s">
        <v>253</v>
      </c>
      <c r="E1798" t="s">
        <v>121</v>
      </c>
      <c r="F1798">
        <v>20</v>
      </c>
      <c r="G1798">
        <v>914.9</v>
      </c>
      <c r="H1798">
        <v>0</v>
      </c>
      <c r="I1798">
        <v>0</v>
      </c>
      <c r="J1798">
        <v>20</v>
      </c>
      <c r="K1798">
        <v>914.9</v>
      </c>
    </row>
    <row r="1799" spans="1:11" x14ac:dyDescent="0.25">
      <c r="A1799" t="s">
        <v>2077</v>
      </c>
      <c r="B1799" t="s">
        <v>75</v>
      </c>
      <c r="C1799" t="s">
        <v>279</v>
      </c>
      <c r="D1799" t="s">
        <v>255</v>
      </c>
      <c r="E1799" t="s">
        <v>122</v>
      </c>
      <c r="F1799">
        <v>17</v>
      </c>
      <c r="G1799">
        <v>852</v>
      </c>
      <c r="H1799">
        <v>0</v>
      </c>
      <c r="I1799">
        <v>0</v>
      </c>
      <c r="J1799">
        <v>17</v>
      </c>
      <c r="K1799">
        <v>852</v>
      </c>
    </row>
    <row r="1800" spans="1:11" x14ac:dyDescent="0.25">
      <c r="A1800" t="s">
        <v>2078</v>
      </c>
      <c r="B1800" t="s">
        <v>75</v>
      </c>
      <c r="C1800" t="s">
        <v>279</v>
      </c>
      <c r="D1800" t="s">
        <v>254</v>
      </c>
      <c r="E1800" t="s">
        <v>123</v>
      </c>
      <c r="F1800">
        <v>2</v>
      </c>
      <c r="G1800">
        <v>108</v>
      </c>
      <c r="H1800">
        <v>0</v>
      </c>
      <c r="I1800">
        <v>0</v>
      </c>
      <c r="J1800">
        <v>2</v>
      </c>
      <c r="K1800">
        <v>108</v>
      </c>
    </row>
    <row r="1801" spans="1:11" x14ac:dyDescent="0.25">
      <c r="A1801" t="s">
        <v>2079</v>
      </c>
      <c r="B1801" t="s">
        <v>75</v>
      </c>
      <c r="C1801" t="s">
        <v>279</v>
      </c>
      <c r="D1801" t="s">
        <v>251</v>
      </c>
      <c r="E1801" t="s">
        <v>124</v>
      </c>
      <c r="F1801">
        <v>7</v>
      </c>
      <c r="G1801">
        <v>532</v>
      </c>
      <c r="H1801">
        <v>0</v>
      </c>
      <c r="I1801">
        <v>0</v>
      </c>
      <c r="J1801">
        <v>7</v>
      </c>
      <c r="K1801">
        <v>532</v>
      </c>
    </row>
    <row r="1802" spans="1:11" x14ac:dyDescent="0.25">
      <c r="A1802" t="s">
        <v>2080</v>
      </c>
      <c r="B1802" t="s">
        <v>75</v>
      </c>
      <c r="C1802" t="s">
        <v>279</v>
      </c>
      <c r="D1802" t="s">
        <v>251</v>
      </c>
      <c r="E1802" t="s">
        <v>125</v>
      </c>
      <c r="F1802">
        <v>38</v>
      </c>
      <c r="G1802">
        <v>2127.9</v>
      </c>
      <c r="H1802">
        <v>0</v>
      </c>
      <c r="I1802">
        <v>0</v>
      </c>
      <c r="J1802">
        <v>38</v>
      </c>
      <c r="K1802">
        <v>2127.9</v>
      </c>
    </row>
    <row r="1803" spans="1:11" x14ac:dyDescent="0.25">
      <c r="A1803" t="s">
        <v>2081</v>
      </c>
      <c r="B1803" t="s">
        <v>75</v>
      </c>
      <c r="C1803" t="s">
        <v>279</v>
      </c>
      <c r="D1803" t="s">
        <v>257</v>
      </c>
      <c r="E1803" t="s">
        <v>126</v>
      </c>
      <c r="F1803">
        <v>34</v>
      </c>
      <c r="G1803">
        <v>1191.9000000000001</v>
      </c>
      <c r="H1803">
        <v>0</v>
      </c>
      <c r="I1803">
        <v>0</v>
      </c>
      <c r="J1803">
        <v>34</v>
      </c>
      <c r="K1803">
        <v>1191.9000000000001</v>
      </c>
    </row>
    <row r="1804" spans="1:11" x14ac:dyDescent="0.25">
      <c r="A1804" t="s">
        <v>2082</v>
      </c>
      <c r="B1804" t="s">
        <v>75</v>
      </c>
      <c r="C1804" t="s">
        <v>279</v>
      </c>
      <c r="D1804" t="s">
        <v>259</v>
      </c>
      <c r="E1804" t="s">
        <v>127</v>
      </c>
      <c r="F1804">
        <v>19</v>
      </c>
      <c r="G1804">
        <v>832.9</v>
      </c>
      <c r="H1804">
        <v>0</v>
      </c>
      <c r="I1804">
        <v>0</v>
      </c>
      <c r="J1804">
        <v>19</v>
      </c>
      <c r="K1804">
        <v>832.9</v>
      </c>
    </row>
    <row r="1805" spans="1:11" x14ac:dyDescent="0.25">
      <c r="A1805" t="s">
        <v>2083</v>
      </c>
      <c r="B1805" t="s">
        <v>75</v>
      </c>
      <c r="C1805" t="s">
        <v>279</v>
      </c>
      <c r="D1805" t="s">
        <v>257</v>
      </c>
      <c r="E1805" t="s">
        <v>128</v>
      </c>
      <c r="F1805">
        <v>14</v>
      </c>
      <c r="G1805">
        <v>498.9</v>
      </c>
      <c r="H1805">
        <v>0</v>
      </c>
      <c r="I1805">
        <v>0</v>
      </c>
      <c r="J1805">
        <v>14</v>
      </c>
      <c r="K1805">
        <v>498.9</v>
      </c>
    </row>
    <row r="1806" spans="1:11" x14ac:dyDescent="0.25">
      <c r="A1806" t="s">
        <v>2084</v>
      </c>
      <c r="B1806" t="s">
        <v>75</v>
      </c>
      <c r="C1806" t="s">
        <v>279</v>
      </c>
      <c r="D1806" t="s">
        <v>258</v>
      </c>
      <c r="E1806" t="s">
        <v>129</v>
      </c>
      <c r="F1806">
        <v>15</v>
      </c>
      <c r="G1806">
        <v>832.9</v>
      </c>
      <c r="H1806">
        <v>0</v>
      </c>
      <c r="I1806">
        <v>0</v>
      </c>
      <c r="J1806">
        <v>15</v>
      </c>
      <c r="K1806">
        <v>832.9</v>
      </c>
    </row>
    <row r="1807" spans="1:11" x14ac:dyDescent="0.25">
      <c r="A1807" t="s">
        <v>2085</v>
      </c>
      <c r="B1807" t="s">
        <v>75</v>
      </c>
      <c r="C1807" t="s">
        <v>279</v>
      </c>
      <c r="D1807" t="s">
        <v>254</v>
      </c>
      <c r="E1807" t="s">
        <v>130</v>
      </c>
      <c r="F1807">
        <v>24</v>
      </c>
      <c r="G1807">
        <v>1130</v>
      </c>
      <c r="H1807">
        <v>0</v>
      </c>
      <c r="I1807">
        <v>0</v>
      </c>
      <c r="J1807">
        <v>24</v>
      </c>
      <c r="K1807">
        <v>1130</v>
      </c>
    </row>
    <row r="1808" spans="1:11" x14ac:dyDescent="0.25">
      <c r="A1808" t="s">
        <v>2086</v>
      </c>
      <c r="B1808" t="s">
        <v>75</v>
      </c>
      <c r="C1808" t="s">
        <v>279</v>
      </c>
      <c r="D1808" t="s">
        <v>253</v>
      </c>
      <c r="E1808" t="s">
        <v>131</v>
      </c>
      <c r="F1808">
        <v>27</v>
      </c>
      <c r="G1808">
        <v>1390.9</v>
      </c>
      <c r="H1808">
        <v>0</v>
      </c>
      <c r="I1808">
        <v>0</v>
      </c>
      <c r="J1808">
        <v>27</v>
      </c>
      <c r="K1808">
        <v>1390.9</v>
      </c>
    </row>
    <row r="1809" spans="1:11" x14ac:dyDescent="0.25">
      <c r="A1809" t="s">
        <v>2087</v>
      </c>
      <c r="B1809" t="s">
        <v>75</v>
      </c>
      <c r="C1809" t="s">
        <v>279</v>
      </c>
      <c r="D1809" t="s">
        <v>251</v>
      </c>
      <c r="E1809" t="s">
        <v>265</v>
      </c>
      <c r="F1809">
        <v>197</v>
      </c>
      <c r="G1809">
        <v>10658.6</v>
      </c>
      <c r="H1809">
        <v>0</v>
      </c>
      <c r="I1809">
        <v>0</v>
      </c>
      <c r="J1809">
        <v>197</v>
      </c>
      <c r="K1809">
        <v>10658.6</v>
      </c>
    </row>
    <row r="1810" spans="1:11" x14ac:dyDescent="0.25">
      <c r="A1810" t="s">
        <v>2088</v>
      </c>
      <c r="B1810" t="s">
        <v>75</v>
      </c>
      <c r="C1810" t="s">
        <v>279</v>
      </c>
      <c r="D1810" t="s">
        <v>252</v>
      </c>
      <c r="E1810" t="s">
        <v>266</v>
      </c>
      <c r="F1810">
        <v>363</v>
      </c>
      <c r="G1810">
        <v>16614.099999999999</v>
      </c>
      <c r="H1810">
        <v>0</v>
      </c>
      <c r="I1810">
        <v>0</v>
      </c>
      <c r="J1810">
        <v>363</v>
      </c>
      <c r="K1810">
        <v>16614.099999999999</v>
      </c>
    </row>
    <row r="1811" spans="1:11" x14ac:dyDescent="0.25">
      <c r="A1811" t="s">
        <v>2089</v>
      </c>
      <c r="B1811" t="s">
        <v>75</v>
      </c>
      <c r="C1811" t="s">
        <v>279</v>
      </c>
      <c r="D1811" t="s">
        <v>259</v>
      </c>
      <c r="E1811" t="s">
        <v>132</v>
      </c>
      <c r="F1811">
        <v>17</v>
      </c>
      <c r="G1811">
        <v>715</v>
      </c>
      <c r="H1811">
        <v>0</v>
      </c>
      <c r="I1811">
        <v>0</v>
      </c>
      <c r="J1811">
        <v>17</v>
      </c>
      <c r="K1811">
        <v>715</v>
      </c>
    </row>
    <row r="1812" spans="1:11" x14ac:dyDescent="0.25">
      <c r="A1812" t="s">
        <v>2090</v>
      </c>
      <c r="B1812" t="s">
        <v>75</v>
      </c>
      <c r="C1812" t="s">
        <v>279</v>
      </c>
      <c r="D1812" t="s">
        <v>256</v>
      </c>
      <c r="E1812" t="s">
        <v>133</v>
      </c>
      <c r="F1812">
        <v>19</v>
      </c>
      <c r="G1812">
        <v>699</v>
      </c>
      <c r="H1812">
        <v>0</v>
      </c>
      <c r="I1812">
        <v>0</v>
      </c>
      <c r="J1812">
        <v>19</v>
      </c>
      <c r="K1812">
        <v>699</v>
      </c>
    </row>
    <row r="1813" spans="1:11" x14ac:dyDescent="0.25">
      <c r="A1813" t="s">
        <v>2091</v>
      </c>
      <c r="B1813" t="s">
        <v>75</v>
      </c>
      <c r="C1813" t="s">
        <v>279</v>
      </c>
      <c r="D1813" t="s">
        <v>253</v>
      </c>
      <c r="E1813" t="s">
        <v>134</v>
      </c>
      <c r="F1813">
        <v>26</v>
      </c>
      <c r="G1813">
        <v>1131</v>
      </c>
      <c r="H1813">
        <v>0</v>
      </c>
      <c r="I1813">
        <v>0</v>
      </c>
      <c r="J1813">
        <v>26</v>
      </c>
      <c r="K1813">
        <v>1131</v>
      </c>
    </row>
    <row r="1814" spans="1:11" x14ac:dyDescent="0.25">
      <c r="A1814" t="s">
        <v>2092</v>
      </c>
      <c r="B1814" t="s">
        <v>75</v>
      </c>
      <c r="C1814" t="s">
        <v>279</v>
      </c>
      <c r="D1814" t="s">
        <v>252</v>
      </c>
      <c r="E1814" t="s">
        <v>135</v>
      </c>
      <c r="F1814">
        <v>88</v>
      </c>
      <c r="G1814">
        <v>3828.7</v>
      </c>
      <c r="H1814">
        <v>0</v>
      </c>
      <c r="I1814">
        <v>0</v>
      </c>
      <c r="J1814">
        <v>88</v>
      </c>
      <c r="K1814">
        <v>3828.7</v>
      </c>
    </row>
    <row r="1815" spans="1:11" x14ac:dyDescent="0.25">
      <c r="A1815" t="s">
        <v>2093</v>
      </c>
      <c r="B1815" t="s">
        <v>75</v>
      </c>
      <c r="C1815" t="s">
        <v>279</v>
      </c>
      <c r="D1815" t="s">
        <v>254</v>
      </c>
      <c r="E1815" t="s">
        <v>136</v>
      </c>
      <c r="F1815">
        <v>12</v>
      </c>
      <c r="G1815">
        <v>468</v>
      </c>
      <c r="H1815">
        <v>0</v>
      </c>
      <c r="I1815">
        <v>0</v>
      </c>
      <c r="J1815">
        <v>12</v>
      </c>
      <c r="K1815">
        <v>468</v>
      </c>
    </row>
    <row r="1816" spans="1:11" x14ac:dyDescent="0.25">
      <c r="A1816" t="s">
        <v>2094</v>
      </c>
      <c r="B1816" t="s">
        <v>75</v>
      </c>
      <c r="C1816" t="s">
        <v>279</v>
      </c>
      <c r="D1816" t="s">
        <v>257</v>
      </c>
      <c r="E1816" t="s">
        <v>137</v>
      </c>
      <c r="F1816">
        <v>30</v>
      </c>
      <c r="G1816">
        <v>1391</v>
      </c>
      <c r="H1816">
        <v>0</v>
      </c>
      <c r="I1816">
        <v>0</v>
      </c>
      <c r="J1816">
        <v>30</v>
      </c>
      <c r="K1816">
        <v>1391</v>
      </c>
    </row>
    <row r="1817" spans="1:11" x14ac:dyDescent="0.25">
      <c r="A1817" t="s">
        <v>2095</v>
      </c>
      <c r="B1817" t="s">
        <v>75</v>
      </c>
      <c r="C1817" t="s">
        <v>279</v>
      </c>
      <c r="D1817" t="s">
        <v>253</v>
      </c>
      <c r="E1817" t="s">
        <v>138</v>
      </c>
      <c r="F1817">
        <v>24</v>
      </c>
      <c r="G1817">
        <v>932.9</v>
      </c>
      <c r="H1817">
        <v>0</v>
      </c>
      <c r="I1817">
        <v>0</v>
      </c>
      <c r="J1817">
        <v>24</v>
      </c>
      <c r="K1817">
        <v>932.9</v>
      </c>
    </row>
    <row r="1818" spans="1:11" x14ac:dyDescent="0.25">
      <c r="A1818" t="s">
        <v>2096</v>
      </c>
      <c r="B1818" t="s">
        <v>75</v>
      </c>
      <c r="C1818" t="s">
        <v>279</v>
      </c>
      <c r="D1818" t="s">
        <v>253</v>
      </c>
      <c r="E1818" t="s">
        <v>139</v>
      </c>
      <c r="F1818">
        <v>27</v>
      </c>
      <c r="G1818">
        <v>1417.9</v>
      </c>
      <c r="H1818">
        <v>0</v>
      </c>
      <c r="I1818">
        <v>0</v>
      </c>
      <c r="J1818">
        <v>27</v>
      </c>
      <c r="K1818">
        <v>1417.9</v>
      </c>
    </row>
    <row r="1819" spans="1:11" x14ac:dyDescent="0.25">
      <c r="A1819" t="s">
        <v>2097</v>
      </c>
      <c r="B1819" t="s">
        <v>75</v>
      </c>
      <c r="C1819" t="s">
        <v>279</v>
      </c>
      <c r="D1819" t="s">
        <v>255</v>
      </c>
      <c r="E1819" t="s">
        <v>140</v>
      </c>
      <c r="F1819">
        <v>5</v>
      </c>
      <c r="G1819">
        <v>202.9</v>
      </c>
      <c r="H1819">
        <v>0</v>
      </c>
      <c r="I1819">
        <v>0</v>
      </c>
      <c r="J1819">
        <v>5</v>
      </c>
      <c r="K1819">
        <v>202.9</v>
      </c>
    </row>
    <row r="1820" spans="1:11" x14ac:dyDescent="0.25">
      <c r="A1820" t="s">
        <v>2098</v>
      </c>
      <c r="B1820" t="s">
        <v>75</v>
      </c>
      <c r="C1820" t="s">
        <v>279</v>
      </c>
      <c r="D1820" t="s">
        <v>253</v>
      </c>
      <c r="E1820" t="s">
        <v>141</v>
      </c>
      <c r="F1820">
        <v>15</v>
      </c>
      <c r="G1820">
        <v>913</v>
      </c>
      <c r="H1820">
        <v>0</v>
      </c>
      <c r="I1820">
        <v>0</v>
      </c>
      <c r="J1820">
        <v>15</v>
      </c>
      <c r="K1820">
        <v>913</v>
      </c>
    </row>
    <row r="1821" spans="1:11" x14ac:dyDescent="0.25">
      <c r="A1821" t="s">
        <v>2099</v>
      </c>
      <c r="B1821" t="s">
        <v>75</v>
      </c>
      <c r="C1821" t="s">
        <v>279</v>
      </c>
      <c r="D1821" t="s">
        <v>256</v>
      </c>
      <c r="E1821" t="s">
        <v>142</v>
      </c>
      <c r="F1821">
        <v>104</v>
      </c>
      <c r="G1821">
        <v>5032.8</v>
      </c>
      <c r="H1821">
        <v>0</v>
      </c>
      <c r="I1821">
        <v>0</v>
      </c>
      <c r="J1821">
        <v>104</v>
      </c>
      <c r="K1821">
        <v>5032.8</v>
      </c>
    </row>
    <row r="1822" spans="1:11" x14ac:dyDescent="0.25">
      <c r="A1822" t="s">
        <v>2100</v>
      </c>
      <c r="B1822" t="s">
        <v>75</v>
      </c>
      <c r="C1822" t="s">
        <v>279</v>
      </c>
      <c r="D1822" t="s">
        <v>253</v>
      </c>
      <c r="E1822" t="s">
        <v>143</v>
      </c>
      <c r="F1822">
        <v>15</v>
      </c>
      <c r="G1822">
        <v>848.8</v>
      </c>
      <c r="H1822">
        <v>0</v>
      </c>
      <c r="I1822">
        <v>0</v>
      </c>
      <c r="J1822">
        <v>15</v>
      </c>
      <c r="K1822">
        <v>848.8</v>
      </c>
    </row>
    <row r="1823" spans="1:11" x14ac:dyDescent="0.25">
      <c r="A1823" t="s">
        <v>2101</v>
      </c>
      <c r="B1823" t="s">
        <v>75</v>
      </c>
      <c r="C1823" t="s">
        <v>279</v>
      </c>
      <c r="D1823" t="s">
        <v>253</v>
      </c>
      <c r="E1823" t="s">
        <v>144</v>
      </c>
      <c r="F1823">
        <v>19</v>
      </c>
      <c r="G1823">
        <v>760.8</v>
      </c>
      <c r="H1823">
        <v>0</v>
      </c>
      <c r="I1823">
        <v>0</v>
      </c>
      <c r="J1823">
        <v>19</v>
      </c>
      <c r="K1823">
        <v>760.8</v>
      </c>
    </row>
    <row r="1824" spans="1:11" x14ac:dyDescent="0.25">
      <c r="A1824" t="s">
        <v>2102</v>
      </c>
      <c r="B1824" t="s">
        <v>75</v>
      </c>
      <c r="C1824" t="s">
        <v>279</v>
      </c>
      <c r="D1824" t="s">
        <v>254</v>
      </c>
      <c r="E1824" t="s">
        <v>145</v>
      </c>
      <c r="F1824">
        <v>3</v>
      </c>
      <c r="G1824">
        <v>131</v>
      </c>
      <c r="H1824">
        <v>0</v>
      </c>
      <c r="I1824">
        <v>0</v>
      </c>
      <c r="J1824">
        <v>3</v>
      </c>
      <c r="K1824">
        <v>131</v>
      </c>
    </row>
    <row r="1825" spans="1:11" x14ac:dyDescent="0.25">
      <c r="A1825" t="s">
        <v>2103</v>
      </c>
      <c r="B1825" t="s">
        <v>75</v>
      </c>
      <c r="C1825" t="s">
        <v>279</v>
      </c>
      <c r="D1825" t="s">
        <v>253</v>
      </c>
      <c r="E1825" t="s">
        <v>146</v>
      </c>
      <c r="F1825">
        <v>19</v>
      </c>
      <c r="G1825">
        <v>748.9</v>
      </c>
      <c r="H1825">
        <v>0</v>
      </c>
      <c r="I1825">
        <v>0</v>
      </c>
      <c r="J1825">
        <v>19</v>
      </c>
      <c r="K1825">
        <v>748.9</v>
      </c>
    </row>
    <row r="1826" spans="1:11" x14ac:dyDescent="0.25">
      <c r="A1826" t="s">
        <v>2104</v>
      </c>
      <c r="B1826" t="s">
        <v>75</v>
      </c>
      <c r="C1826" t="s">
        <v>279</v>
      </c>
      <c r="D1826" t="s">
        <v>258</v>
      </c>
      <c r="E1826" t="s">
        <v>147</v>
      </c>
      <c r="F1826">
        <v>12</v>
      </c>
      <c r="G1826">
        <v>565</v>
      </c>
      <c r="H1826">
        <v>0</v>
      </c>
      <c r="I1826">
        <v>0</v>
      </c>
      <c r="J1826">
        <v>12</v>
      </c>
      <c r="K1826">
        <v>565</v>
      </c>
    </row>
    <row r="1827" spans="1:11" x14ac:dyDescent="0.25">
      <c r="A1827" t="s">
        <v>2105</v>
      </c>
      <c r="B1827" t="s">
        <v>75</v>
      </c>
      <c r="C1827" t="s">
        <v>279</v>
      </c>
      <c r="D1827" t="s">
        <v>252</v>
      </c>
      <c r="E1827" t="s">
        <v>148</v>
      </c>
      <c r="F1827">
        <v>90</v>
      </c>
      <c r="G1827">
        <v>4040</v>
      </c>
      <c r="H1827">
        <v>0</v>
      </c>
      <c r="I1827">
        <v>0</v>
      </c>
      <c r="J1827">
        <v>90</v>
      </c>
      <c r="K1827">
        <v>4040</v>
      </c>
    </row>
    <row r="1828" spans="1:11" x14ac:dyDescent="0.25">
      <c r="A1828" t="s">
        <v>2106</v>
      </c>
      <c r="B1828" t="s">
        <v>75</v>
      </c>
      <c r="C1828" t="s">
        <v>279</v>
      </c>
      <c r="D1828" t="s">
        <v>253</v>
      </c>
      <c r="E1828" t="s">
        <v>149</v>
      </c>
      <c r="F1828">
        <v>23</v>
      </c>
      <c r="G1828">
        <v>1122.9000000000001</v>
      </c>
      <c r="H1828">
        <v>0</v>
      </c>
      <c r="I1828">
        <v>0</v>
      </c>
      <c r="J1828">
        <v>23</v>
      </c>
      <c r="K1828">
        <v>1122.9000000000001</v>
      </c>
    </row>
    <row r="1829" spans="1:11" x14ac:dyDescent="0.25">
      <c r="A1829" t="s">
        <v>2107</v>
      </c>
      <c r="B1829" t="s">
        <v>75</v>
      </c>
      <c r="C1829" t="s">
        <v>279</v>
      </c>
      <c r="D1829" t="s">
        <v>253</v>
      </c>
      <c r="E1829" t="s">
        <v>150</v>
      </c>
      <c r="F1829">
        <v>13</v>
      </c>
      <c r="G1829">
        <v>695.9</v>
      </c>
      <c r="H1829">
        <v>0</v>
      </c>
      <c r="I1829">
        <v>0</v>
      </c>
      <c r="J1829">
        <v>13</v>
      </c>
      <c r="K1829">
        <v>695.9</v>
      </c>
    </row>
    <row r="1830" spans="1:11" x14ac:dyDescent="0.25">
      <c r="A1830" t="s">
        <v>2108</v>
      </c>
      <c r="B1830" t="s">
        <v>75</v>
      </c>
      <c r="C1830" t="s">
        <v>279</v>
      </c>
      <c r="D1830" t="s">
        <v>256</v>
      </c>
      <c r="E1830" t="s">
        <v>151</v>
      </c>
      <c r="F1830">
        <v>4</v>
      </c>
      <c r="G1830">
        <v>194</v>
      </c>
      <c r="H1830">
        <v>0</v>
      </c>
      <c r="I1830">
        <v>0</v>
      </c>
      <c r="J1830">
        <v>4</v>
      </c>
      <c r="K1830">
        <v>194</v>
      </c>
    </row>
    <row r="1831" spans="1:11" x14ac:dyDescent="0.25">
      <c r="A1831" t="s">
        <v>2109</v>
      </c>
      <c r="B1831" t="s">
        <v>75</v>
      </c>
      <c r="C1831" t="s">
        <v>279</v>
      </c>
      <c r="D1831" t="s">
        <v>253</v>
      </c>
      <c r="E1831" t="s">
        <v>153</v>
      </c>
      <c r="F1831">
        <v>16</v>
      </c>
      <c r="G1831">
        <v>802</v>
      </c>
      <c r="H1831">
        <v>0</v>
      </c>
      <c r="I1831">
        <v>0</v>
      </c>
      <c r="J1831">
        <v>16</v>
      </c>
      <c r="K1831">
        <v>802</v>
      </c>
    </row>
    <row r="1832" spans="1:11" x14ac:dyDescent="0.25">
      <c r="A1832" t="s">
        <v>2110</v>
      </c>
      <c r="B1832" t="s">
        <v>75</v>
      </c>
      <c r="C1832" t="s">
        <v>279</v>
      </c>
      <c r="D1832" t="s">
        <v>253</v>
      </c>
      <c r="E1832" t="s">
        <v>154</v>
      </c>
      <c r="F1832">
        <v>13</v>
      </c>
      <c r="G1832">
        <v>556</v>
      </c>
      <c r="H1832">
        <v>0</v>
      </c>
      <c r="I1832">
        <v>0</v>
      </c>
      <c r="J1832">
        <v>13</v>
      </c>
      <c r="K1832">
        <v>556</v>
      </c>
    </row>
    <row r="1833" spans="1:11" x14ac:dyDescent="0.25">
      <c r="A1833" t="s">
        <v>2111</v>
      </c>
      <c r="B1833" t="s">
        <v>75</v>
      </c>
      <c r="C1833" t="s">
        <v>279</v>
      </c>
      <c r="D1833" t="s">
        <v>256</v>
      </c>
      <c r="E1833" t="s">
        <v>155</v>
      </c>
      <c r="F1833">
        <v>94</v>
      </c>
      <c r="G1833">
        <v>3931</v>
      </c>
      <c r="H1833">
        <v>0</v>
      </c>
      <c r="I1833">
        <v>0</v>
      </c>
      <c r="J1833">
        <v>94</v>
      </c>
      <c r="K1833">
        <v>3931</v>
      </c>
    </row>
    <row r="1834" spans="1:11" x14ac:dyDescent="0.25">
      <c r="A1834" t="s">
        <v>2112</v>
      </c>
      <c r="B1834" t="s">
        <v>75</v>
      </c>
      <c r="C1834" t="s">
        <v>279</v>
      </c>
      <c r="D1834" t="s">
        <v>259</v>
      </c>
      <c r="E1834" t="s">
        <v>156</v>
      </c>
      <c r="F1834">
        <v>9</v>
      </c>
      <c r="G1834">
        <v>489</v>
      </c>
      <c r="H1834">
        <v>0</v>
      </c>
      <c r="I1834">
        <v>0</v>
      </c>
      <c r="J1834">
        <v>9</v>
      </c>
      <c r="K1834">
        <v>489</v>
      </c>
    </row>
    <row r="1835" spans="1:11" x14ac:dyDescent="0.25">
      <c r="A1835" t="s">
        <v>2113</v>
      </c>
      <c r="B1835" t="s">
        <v>75</v>
      </c>
      <c r="C1835" t="s">
        <v>279</v>
      </c>
      <c r="D1835" t="s">
        <v>253</v>
      </c>
      <c r="E1835" t="s">
        <v>157</v>
      </c>
      <c r="F1835">
        <v>4</v>
      </c>
      <c r="G1835">
        <v>233.9</v>
      </c>
      <c r="H1835">
        <v>0</v>
      </c>
      <c r="I1835">
        <v>0</v>
      </c>
      <c r="J1835">
        <v>4</v>
      </c>
      <c r="K1835">
        <v>233.9</v>
      </c>
    </row>
    <row r="1836" spans="1:11" x14ac:dyDescent="0.25">
      <c r="A1836" t="s">
        <v>2114</v>
      </c>
      <c r="B1836" t="s">
        <v>75</v>
      </c>
      <c r="C1836" t="s">
        <v>279</v>
      </c>
      <c r="D1836" t="s">
        <v>259</v>
      </c>
      <c r="E1836" t="s">
        <v>158</v>
      </c>
      <c r="F1836">
        <v>19</v>
      </c>
      <c r="G1836">
        <v>863</v>
      </c>
      <c r="H1836">
        <v>0</v>
      </c>
      <c r="I1836">
        <v>0</v>
      </c>
      <c r="J1836">
        <v>19</v>
      </c>
      <c r="K1836">
        <v>863</v>
      </c>
    </row>
    <row r="1837" spans="1:11" x14ac:dyDescent="0.25">
      <c r="A1837" t="s">
        <v>2115</v>
      </c>
      <c r="B1837" t="s">
        <v>75</v>
      </c>
      <c r="C1837" t="s">
        <v>279</v>
      </c>
      <c r="D1837" t="s">
        <v>255</v>
      </c>
      <c r="E1837" t="s">
        <v>159</v>
      </c>
      <c r="F1837">
        <v>8</v>
      </c>
      <c r="G1837">
        <v>304.89999999999998</v>
      </c>
      <c r="H1837">
        <v>0</v>
      </c>
      <c r="I1837">
        <v>0</v>
      </c>
      <c r="J1837">
        <v>8</v>
      </c>
      <c r="K1837">
        <v>304.89999999999998</v>
      </c>
    </row>
    <row r="1838" spans="1:11" x14ac:dyDescent="0.25">
      <c r="A1838" t="s">
        <v>2116</v>
      </c>
      <c r="B1838" t="s">
        <v>75</v>
      </c>
      <c r="C1838" t="s">
        <v>279</v>
      </c>
      <c r="D1838" t="s">
        <v>253</v>
      </c>
      <c r="E1838" t="s">
        <v>160</v>
      </c>
      <c r="F1838">
        <v>22</v>
      </c>
      <c r="G1838">
        <v>1069.9000000000001</v>
      </c>
      <c r="H1838">
        <v>0</v>
      </c>
      <c r="I1838">
        <v>0</v>
      </c>
      <c r="J1838">
        <v>22</v>
      </c>
      <c r="K1838">
        <v>1069.9000000000001</v>
      </c>
    </row>
    <row r="1839" spans="1:11" x14ac:dyDescent="0.25">
      <c r="A1839" t="s">
        <v>2117</v>
      </c>
      <c r="B1839" t="s">
        <v>75</v>
      </c>
      <c r="C1839" t="s">
        <v>279</v>
      </c>
      <c r="D1839" t="s">
        <v>255</v>
      </c>
      <c r="E1839" t="s">
        <v>161</v>
      </c>
      <c r="F1839">
        <v>49</v>
      </c>
      <c r="G1839">
        <v>2423</v>
      </c>
      <c r="H1839">
        <v>0</v>
      </c>
      <c r="I1839">
        <v>0</v>
      </c>
      <c r="J1839">
        <v>49</v>
      </c>
      <c r="K1839">
        <v>2423</v>
      </c>
    </row>
    <row r="1840" spans="1:11" x14ac:dyDescent="0.25">
      <c r="A1840" t="s">
        <v>2118</v>
      </c>
      <c r="B1840" t="s">
        <v>75</v>
      </c>
      <c r="C1840" t="s">
        <v>279</v>
      </c>
      <c r="D1840" t="s">
        <v>259</v>
      </c>
      <c r="E1840" t="s">
        <v>162</v>
      </c>
      <c r="F1840">
        <v>21</v>
      </c>
      <c r="G1840">
        <v>1188.8</v>
      </c>
      <c r="H1840">
        <v>0</v>
      </c>
      <c r="I1840">
        <v>0</v>
      </c>
      <c r="J1840">
        <v>21</v>
      </c>
      <c r="K1840">
        <v>1188.8</v>
      </c>
    </row>
    <row r="1841" spans="1:11" x14ac:dyDescent="0.25">
      <c r="A1841" t="s">
        <v>2119</v>
      </c>
      <c r="B1841" t="s">
        <v>75</v>
      </c>
      <c r="C1841" t="s">
        <v>279</v>
      </c>
      <c r="D1841" t="s">
        <v>251</v>
      </c>
      <c r="E1841" t="s">
        <v>163</v>
      </c>
      <c r="F1841">
        <v>15</v>
      </c>
      <c r="G1841">
        <v>810</v>
      </c>
      <c r="H1841">
        <v>0</v>
      </c>
      <c r="I1841">
        <v>0</v>
      </c>
      <c r="J1841">
        <v>15</v>
      </c>
      <c r="K1841">
        <v>810</v>
      </c>
    </row>
    <row r="1842" spans="1:11" x14ac:dyDescent="0.25">
      <c r="A1842" t="s">
        <v>2120</v>
      </c>
      <c r="B1842" t="s">
        <v>75</v>
      </c>
      <c r="C1842" t="s">
        <v>279</v>
      </c>
      <c r="D1842" t="s">
        <v>251</v>
      </c>
      <c r="E1842" t="s">
        <v>164</v>
      </c>
      <c r="F1842">
        <v>27</v>
      </c>
      <c r="G1842">
        <v>1239</v>
      </c>
      <c r="H1842">
        <v>0</v>
      </c>
      <c r="I1842">
        <v>0</v>
      </c>
      <c r="J1842">
        <v>27</v>
      </c>
      <c r="K1842">
        <v>1239</v>
      </c>
    </row>
    <row r="1843" spans="1:11" x14ac:dyDescent="0.25">
      <c r="A1843" t="s">
        <v>2121</v>
      </c>
      <c r="B1843" t="s">
        <v>75</v>
      </c>
      <c r="C1843" t="s">
        <v>279</v>
      </c>
      <c r="D1843" t="s">
        <v>253</v>
      </c>
      <c r="E1843" t="s">
        <v>165</v>
      </c>
      <c r="F1843">
        <v>22</v>
      </c>
      <c r="G1843">
        <v>1075.9000000000001</v>
      </c>
      <c r="H1843">
        <v>0</v>
      </c>
      <c r="I1843">
        <v>0</v>
      </c>
      <c r="J1843">
        <v>22</v>
      </c>
      <c r="K1843">
        <v>1075.9000000000001</v>
      </c>
    </row>
    <row r="1844" spans="1:11" x14ac:dyDescent="0.25">
      <c r="A1844" t="s">
        <v>2122</v>
      </c>
      <c r="B1844" t="s">
        <v>75</v>
      </c>
      <c r="C1844" t="s">
        <v>279</v>
      </c>
      <c r="D1844" t="s">
        <v>251</v>
      </c>
      <c r="E1844" t="s">
        <v>166</v>
      </c>
      <c r="F1844">
        <v>37</v>
      </c>
      <c r="G1844">
        <v>1755</v>
      </c>
      <c r="H1844">
        <v>0</v>
      </c>
      <c r="I1844">
        <v>0</v>
      </c>
      <c r="J1844">
        <v>37</v>
      </c>
      <c r="K1844">
        <v>1755</v>
      </c>
    </row>
    <row r="1845" spans="1:11" x14ac:dyDescent="0.25">
      <c r="A1845" t="s">
        <v>2123</v>
      </c>
      <c r="B1845" t="s">
        <v>75</v>
      </c>
      <c r="C1845" t="s">
        <v>279</v>
      </c>
      <c r="D1845" t="s">
        <v>255</v>
      </c>
      <c r="E1845" t="s">
        <v>167</v>
      </c>
      <c r="F1845">
        <v>18</v>
      </c>
      <c r="G1845">
        <v>973.9</v>
      </c>
      <c r="H1845">
        <v>0</v>
      </c>
      <c r="I1845">
        <v>0</v>
      </c>
      <c r="J1845">
        <v>18</v>
      </c>
      <c r="K1845">
        <v>973.9</v>
      </c>
    </row>
    <row r="1846" spans="1:11" x14ac:dyDescent="0.25">
      <c r="A1846" t="s">
        <v>2124</v>
      </c>
      <c r="B1846" t="s">
        <v>75</v>
      </c>
      <c r="C1846" t="s">
        <v>279</v>
      </c>
      <c r="D1846" t="s">
        <v>253</v>
      </c>
      <c r="E1846" t="s">
        <v>267</v>
      </c>
      <c r="F1846">
        <v>623</v>
      </c>
      <c r="G1846">
        <v>29864.7</v>
      </c>
      <c r="H1846">
        <v>0</v>
      </c>
      <c r="I1846">
        <v>0</v>
      </c>
      <c r="J1846">
        <v>623</v>
      </c>
      <c r="K1846">
        <v>29864.7</v>
      </c>
    </row>
    <row r="1847" spans="1:11" x14ac:dyDescent="0.25">
      <c r="A1847" t="s">
        <v>2125</v>
      </c>
      <c r="B1847" t="s">
        <v>75</v>
      </c>
      <c r="C1847" t="s">
        <v>279</v>
      </c>
      <c r="D1847" t="s">
        <v>252</v>
      </c>
      <c r="E1847" t="s">
        <v>168</v>
      </c>
      <c r="F1847">
        <v>15</v>
      </c>
      <c r="G1847">
        <v>735.9</v>
      </c>
      <c r="H1847">
        <v>0</v>
      </c>
      <c r="I1847">
        <v>0</v>
      </c>
      <c r="J1847">
        <v>15</v>
      </c>
      <c r="K1847">
        <v>735.9</v>
      </c>
    </row>
    <row r="1848" spans="1:11" x14ac:dyDescent="0.25">
      <c r="A1848" t="s">
        <v>2126</v>
      </c>
      <c r="B1848" t="s">
        <v>75</v>
      </c>
      <c r="C1848" t="s">
        <v>279</v>
      </c>
      <c r="D1848" t="s">
        <v>255</v>
      </c>
      <c r="E1848" t="s">
        <v>169</v>
      </c>
      <c r="F1848">
        <v>21</v>
      </c>
      <c r="G1848">
        <v>1131</v>
      </c>
      <c r="H1848">
        <v>0</v>
      </c>
      <c r="I1848">
        <v>0</v>
      </c>
      <c r="J1848">
        <v>21</v>
      </c>
      <c r="K1848">
        <v>1131</v>
      </c>
    </row>
    <row r="1849" spans="1:11" x14ac:dyDescent="0.25">
      <c r="A1849" t="s">
        <v>2127</v>
      </c>
      <c r="B1849" t="s">
        <v>75</v>
      </c>
      <c r="C1849" t="s">
        <v>279</v>
      </c>
      <c r="D1849" t="s">
        <v>256</v>
      </c>
      <c r="E1849" t="s">
        <v>170</v>
      </c>
      <c r="F1849">
        <v>8</v>
      </c>
      <c r="G1849">
        <v>447</v>
      </c>
      <c r="H1849">
        <v>0</v>
      </c>
      <c r="I1849">
        <v>0</v>
      </c>
      <c r="J1849">
        <v>8</v>
      </c>
      <c r="K1849">
        <v>447</v>
      </c>
    </row>
    <row r="1850" spans="1:11" x14ac:dyDescent="0.25">
      <c r="A1850" t="s">
        <v>2128</v>
      </c>
      <c r="B1850" t="s">
        <v>75</v>
      </c>
      <c r="C1850" t="s">
        <v>279</v>
      </c>
      <c r="D1850" t="s">
        <v>253</v>
      </c>
      <c r="E1850" t="s">
        <v>171</v>
      </c>
      <c r="F1850">
        <v>16</v>
      </c>
      <c r="G1850">
        <v>591</v>
      </c>
      <c r="H1850">
        <v>0</v>
      </c>
      <c r="I1850">
        <v>0</v>
      </c>
      <c r="J1850">
        <v>16</v>
      </c>
      <c r="K1850">
        <v>591</v>
      </c>
    </row>
    <row r="1851" spans="1:11" x14ac:dyDescent="0.25">
      <c r="A1851" t="s">
        <v>2129</v>
      </c>
      <c r="B1851" t="s">
        <v>75</v>
      </c>
      <c r="C1851" t="s">
        <v>279</v>
      </c>
      <c r="D1851" t="s">
        <v>254</v>
      </c>
      <c r="E1851" t="s">
        <v>172</v>
      </c>
      <c r="F1851">
        <v>3</v>
      </c>
      <c r="G1851">
        <v>171</v>
      </c>
      <c r="H1851">
        <v>0</v>
      </c>
      <c r="I1851">
        <v>0</v>
      </c>
      <c r="J1851">
        <v>3</v>
      </c>
      <c r="K1851">
        <v>171</v>
      </c>
    </row>
    <row r="1852" spans="1:11" x14ac:dyDescent="0.25">
      <c r="A1852" t="s">
        <v>2130</v>
      </c>
      <c r="B1852" t="s">
        <v>75</v>
      </c>
      <c r="C1852" t="s">
        <v>279</v>
      </c>
      <c r="D1852" t="s">
        <v>256</v>
      </c>
      <c r="E1852" t="s">
        <v>173</v>
      </c>
      <c r="F1852">
        <v>19</v>
      </c>
      <c r="G1852">
        <v>991</v>
      </c>
      <c r="H1852">
        <v>0</v>
      </c>
      <c r="I1852">
        <v>0</v>
      </c>
      <c r="J1852">
        <v>19</v>
      </c>
      <c r="K1852">
        <v>991</v>
      </c>
    </row>
    <row r="1853" spans="1:11" x14ac:dyDescent="0.25">
      <c r="A1853" t="s">
        <v>2131</v>
      </c>
      <c r="B1853" t="s">
        <v>75</v>
      </c>
      <c r="C1853" t="s">
        <v>279</v>
      </c>
      <c r="D1853" t="s">
        <v>254</v>
      </c>
      <c r="E1853" t="s">
        <v>174</v>
      </c>
      <c r="F1853">
        <v>12</v>
      </c>
      <c r="G1853">
        <v>426</v>
      </c>
      <c r="H1853">
        <v>0</v>
      </c>
      <c r="I1853">
        <v>0</v>
      </c>
      <c r="J1853">
        <v>12</v>
      </c>
      <c r="K1853">
        <v>426</v>
      </c>
    </row>
    <row r="1854" spans="1:11" x14ac:dyDescent="0.25">
      <c r="A1854" t="s">
        <v>2132</v>
      </c>
      <c r="B1854" t="s">
        <v>75</v>
      </c>
      <c r="C1854" t="s">
        <v>279</v>
      </c>
      <c r="D1854" t="s">
        <v>253</v>
      </c>
      <c r="E1854" t="s">
        <v>175</v>
      </c>
      <c r="F1854">
        <v>17</v>
      </c>
      <c r="G1854">
        <v>748.9</v>
      </c>
      <c r="H1854">
        <v>0</v>
      </c>
      <c r="I1854">
        <v>0</v>
      </c>
      <c r="J1854">
        <v>17</v>
      </c>
      <c r="K1854">
        <v>748.9</v>
      </c>
    </row>
    <row r="1855" spans="1:11" x14ac:dyDescent="0.25">
      <c r="A1855" t="s">
        <v>2133</v>
      </c>
      <c r="B1855" t="s">
        <v>75</v>
      </c>
      <c r="C1855" t="s">
        <v>279</v>
      </c>
      <c r="D1855" t="s">
        <v>252</v>
      </c>
      <c r="E1855" t="s">
        <v>176</v>
      </c>
      <c r="F1855">
        <v>36</v>
      </c>
      <c r="G1855">
        <v>1421</v>
      </c>
      <c r="H1855">
        <v>0</v>
      </c>
      <c r="I1855">
        <v>0</v>
      </c>
      <c r="J1855">
        <v>36</v>
      </c>
      <c r="K1855">
        <v>1421</v>
      </c>
    </row>
    <row r="1856" spans="1:11" x14ac:dyDescent="0.25">
      <c r="A1856" t="s">
        <v>2134</v>
      </c>
      <c r="B1856" t="s">
        <v>75</v>
      </c>
      <c r="C1856" t="s">
        <v>279</v>
      </c>
      <c r="D1856" t="s">
        <v>259</v>
      </c>
      <c r="E1856" t="s">
        <v>177</v>
      </c>
      <c r="F1856">
        <v>3</v>
      </c>
      <c r="G1856">
        <v>69</v>
      </c>
      <c r="H1856">
        <v>0</v>
      </c>
      <c r="I1856">
        <v>0</v>
      </c>
      <c r="J1856">
        <v>3</v>
      </c>
      <c r="K1856">
        <v>69</v>
      </c>
    </row>
    <row r="1857" spans="1:11" x14ac:dyDescent="0.25">
      <c r="A1857" t="s">
        <v>2135</v>
      </c>
      <c r="B1857" t="s">
        <v>75</v>
      </c>
      <c r="C1857" t="s">
        <v>279</v>
      </c>
      <c r="D1857" t="s">
        <v>254</v>
      </c>
      <c r="E1857" t="s">
        <v>268</v>
      </c>
      <c r="F1857">
        <v>106</v>
      </c>
      <c r="G1857">
        <v>4996</v>
      </c>
      <c r="H1857">
        <v>0</v>
      </c>
      <c r="I1857">
        <v>0</v>
      </c>
      <c r="J1857">
        <v>106</v>
      </c>
      <c r="K1857">
        <v>4996</v>
      </c>
    </row>
    <row r="1858" spans="1:11" x14ac:dyDescent="0.25">
      <c r="A1858" t="s">
        <v>2136</v>
      </c>
      <c r="B1858" t="s">
        <v>75</v>
      </c>
      <c r="C1858" t="s">
        <v>279</v>
      </c>
      <c r="D1858" t="s">
        <v>259</v>
      </c>
      <c r="E1858" t="s">
        <v>178</v>
      </c>
      <c r="F1858">
        <v>11</v>
      </c>
      <c r="G1858">
        <v>449.8</v>
      </c>
      <c r="H1858">
        <v>0</v>
      </c>
      <c r="I1858">
        <v>0</v>
      </c>
      <c r="J1858">
        <v>11</v>
      </c>
      <c r="K1858">
        <v>449.8</v>
      </c>
    </row>
    <row r="1859" spans="1:11" x14ac:dyDescent="0.25">
      <c r="A1859" t="s">
        <v>2137</v>
      </c>
      <c r="B1859" t="s">
        <v>75</v>
      </c>
      <c r="C1859" t="s">
        <v>279</v>
      </c>
      <c r="D1859" t="s">
        <v>257</v>
      </c>
      <c r="E1859" t="s">
        <v>179</v>
      </c>
      <c r="F1859">
        <v>28</v>
      </c>
      <c r="G1859">
        <v>878</v>
      </c>
      <c r="H1859">
        <v>0</v>
      </c>
      <c r="I1859">
        <v>0</v>
      </c>
      <c r="J1859">
        <v>28</v>
      </c>
      <c r="K1859">
        <v>878</v>
      </c>
    </row>
    <row r="1860" spans="1:11" x14ac:dyDescent="0.25">
      <c r="A1860" t="s">
        <v>2138</v>
      </c>
      <c r="B1860" t="s">
        <v>75</v>
      </c>
      <c r="C1860" t="s">
        <v>279</v>
      </c>
      <c r="D1860" t="s">
        <v>254</v>
      </c>
      <c r="E1860" t="s">
        <v>180</v>
      </c>
      <c r="F1860">
        <v>5</v>
      </c>
      <c r="G1860">
        <v>239</v>
      </c>
      <c r="H1860">
        <v>0</v>
      </c>
      <c r="I1860">
        <v>0</v>
      </c>
      <c r="J1860">
        <v>5</v>
      </c>
      <c r="K1860">
        <v>239</v>
      </c>
    </row>
    <row r="1861" spans="1:11" x14ac:dyDescent="0.25">
      <c r="A1861" t="s">
        <v>2139</v>
      </c>
      <c r="B1861" t="s">
        <v>75</v>
      </c>
      <c r="C1861" t="s">
        <v>279</v>
      </c>
      <c r="D1861" t="s">
        <v>255</v>
      </c>
      <c r="E1861" t="s">
        <v>269</v>
      </c>
      <c r="F1861">
        <v>337</v>
      </c>
      <c r="G1861">
        <v>18809.400000000001</v>
      </c>
      <c r="H1861">
        <v>0</v>
      </c>
      <c r="I1861">
        <v>0</v>
      </c>
      <c r="J1861">
        <v>337</v>
      </c>
      <c r="K1861">
        <v>18809.400000000001</v>
      </c>
    </row>
    <row r="1862" spans="1:11" x14ac:dyDescent="0.25">
      <c r="A1862" t="s">
        <v>2140</v>
      </c>
      <c r="B1862" t="s">
        <v>75</v>
      </c>
      <c r="C1862" t="s">
        <v>279</v>
      </c>
      <c r="D1862" t="s">
        <v>259</v>
      </c>
      <c r="E1862" t="s">
        <v>181</v>
      </c>
      <c r="F1862">
        <v>35</v>
      </c>
      <c r="G1862">
        <v>1464</v>
      </c>
      <c r="H1862">
        <v>0</v>
      </c>
      <c r="I1862">
        <v>0</v>
      </c>
      <c r="J1862">
        <v>35</v>
      </c>
      <c r="K1862">
        <v>1464</v>
      </c>
    </row>
    <row r="1863" spans="1:11" x14ac:dyDescent="0.25">
      <c r="A1863" t="s">
        <v>2141</v>
      </c>
      <c r="B1863" t="s">
        <v>75</v>
      </c>
      <c r="C1863" t="s">
        <v>279</v>
      </c>
      <c r="D1863" t="s">
        <v>251</v>
      </c>
      <c r="E1863" t="s">
        <v>182</v>
      </c>
      <c r="F1863">
        <v>29</v>
      </c>
      <c r="G1863">
        <v>1532</v>
      </c>
      <c r="H1863">
        <v>0</v>
      </c>
      <c r="I1863">
        <v>0</v>
      </c>
      <c r="J1863">
        <v>29</v>
      </c>
      <c r="K1863">
        <v>1532</v>
      </c>
    </row>
    <row r="1864" spans="1:11" x14ac:dyDescent="0.25">
      <c r="A1864" t="s">
        <v>2142</v>
      </c>
      <c r="B1864" t="s">
        <v>75</v>
      </c>
      <c r="C1864" t="s">
        <v>279</v>
      </c>
      <c r="D1864" t="s">
        <v>254</v>
      </c>
      <c r="E1864" t="s">
        <v>183</v>
      </c>
      <c r="F1864">
        <v>16</v>
      </c>
      <c r="G1864">
        <v>790</v>
      </c>
      <c r="H1864">
        <v>0</v>
      </c>
      <c r="I1864">
        <v>0</v>
      </c>
      <c r="J1864">
        <v>16</v>
      </c>
      <c r="K1864">
        <v>790</v>
      </c>
    </row>
    <row r="1865" spans="1:11" x14ac:dyDescent="0.25">
      <c r="A1865" t="s">
        <v>2143</v>
      </c>
      <c r="B1865" t="s">
        <v>75</v>
      </c>
      <c r="C1865" t="s">
        <v>279</v>
      </c>
      <c r="D1865" t="s">
        <v>260</v>
      </c>
      <c r="E1865" t="s">
        <v>260</v>
      </c>
      <c r="F1865">
        <v>1</v>
      </c>
      <c r="G1865">
        <v>40</v>
      </c>
      <c r="H1865">
        <v>0</v>
      </c>
      <c r="I1865">
        <v>0</v>
      </c>
      <c r="J1865">
        <v>1</v>
      </c>
      <c r="K1865">
        <v>40</v>
      </c>
    </row>
    <row r="1866" spans="1:11" x14ac:dyDescent="0.25">
      <c r="A1866" t="s">
        <v>2144</v>
      </c>
      <c r="B1866" t="s">
        <v>75</v>
      </c>
      <c r="C1866" t="s">
        <v>279</v>
      </c>
      <c r="D1866" t="s">
        <v>260</v>
      </c>
      <c r="E1866" t="s">
        <v>274</v>
      </c>
      <c r="F1866">
        <v>1</v>
      </c>
      <c r="G1866">
        <v>40</v>
      </c>
      <c r="H1866">
        <v>0</v>
      </c>
      <c r="I1866">
        <v>0</v>
      </c>
      <c r="J1866">
        <v>1</v>
      </c>
      <c r="K1866">
        <v>40</v>
      </c>
    </row>
    <row r="1867" spans="1:11" x14ac:dyDescent="0.25">
      <c r="A1867" t="s">
        <v>2145</v>
      </c>
      <c r="B1867" t="s">
        <v>75</v>
      </c>
      <c r="C1867" t="s">
        <v>279</v>
      </c>
      <c r="D1867" t="s">
        <v>251</v>
      </c>
      <c r="E1867" t="s">
        <v>184</v>
      </c>
      <c r="F1867">
        <v>6</v>
      </c>
      <c r="G1867">
        <v>565</v>
      </c>
      <c r="H1867">
        <v>0</v>
      </c>
      <c r="I1867">
        <v>0</v>
      </c>
      <c r="J1867">
        <v>6</v>
      </c>
      <c r="K1867">
        <v>565</v>
      </c>
    </row>
    <row r="1868" spans="1:11" x14ac:dyDescent="0.25">
      <c r="A1868" t="s">
        <v>2146</v>
      </c>
      <c r="B1868" t="s">
        <v>75</v>
      </c>
      <c r="C1868" t="s">
        <v>279</v>
      </c>
      <c r="D1868" t="s">
        <v>251</v>
      </c>
      <c r="E1868" t="s">
        <v>185</v>
      </c>
      <c r="F1868">
        <v>36</v>
      </c>
      <c r="G1868">
        <v>1983.7</v>
      </c>
      <c r="H1868">
        <v>0</v>
      </c>
      <c r="I1868">
        <v>0</v>
      </c>
      <c r="J1868">
        <v>36</v>
      </c>
      <c r="K1868">
        <v>1983.7</v>
      </c>
    </row>
    <row r="1869" spans="1:11" x14ac:dyDescent="0.25">
      <c r="A1869" t="s">
        <v>2147</v>
      </c>
      <c r="B1869" t="s">
        <v>75</v>
      </c>
      <c r="C1869" t="s">
        <v>279</v>
      </c>
      <c r="D1869" t="s">
        <v>255</v>
      </c>
      <c r="E1869" t="s">
        <v>186</v>
      </c>
      <c r="F1869">
        <v>13</v>
      </c>
      <c r="G1869">
        <v>767</v>
      </c>
      <c r="H1869">
        <v>0</v>
      </c>
      <c r="I1869">
        <v>0</v>
      </c>
      <c r="J1869">
        <v>13</v>
      </c>
      <c r="K1869">
        <v>767</v>
      </c>
    </row>
    <row r="1870" spans="1:11" x14ac:dyDescent="0.25">
      <c r="A1870" t="s">
        <v>2148</v>
      </c>
      <c r="B1870" t="s">
        <v>75</v>
      </c>
      <c r="C1870" t="s">
        <v>279</v>
      </c>
      <c r="D1870" t="s">
        <v>256</v>
      </c>
      <c r="E1870" t="s">
        <v>187</v>
      </c>
      <c r="F1870">
        <v>29</v>
      </c>
      <c r="G1870">
        <v>1554</v>
      </c>
      <c r="H1870">
        <v>0</v>
      </c>
      <c r="I1870">
        <v>0</v>
      </c>
      <c r="J1870">
        <v>29</v>
      </c>
      <c r="K1870">
        <v>1554</v>
      </c>
    </row>
    <row r="1871" spans="1:11" x14ac:dyDescent="0.25">
      <c r="A1871" t="s">
        <v>2149</v>
      </c>
      <c r="B1871" t="s">
        <v>75</v>
      </c>
      <c r="C1871" t="s">
        <v>279</v>
      </c>
      <c r="D1871" t="s">
        <v>252</v>
      </c>
      <c r="E1871" t="s">
        <v>188</v>
      </c>
      <c r="F1871">
        <v>10</v>
      </c>
      <c r="G1871">
        <v>380</v>
      </c>
      <c r="H1871">
        <v>0</v>
      </c>
      <c r="I1871">
        <v>0</v>
      </c>
      <c r="J1871">
        <v>10</v>
      </c>
      <c r="K1871">
        <v>380</v>
      </c>
    </row>
    <row r="1872" spans="1:11" x14ac:dyDescent="0.25">
      <c r="A1872" t="s">
        <v>2150</v>
      </c>
      <c r="B1872" t="s">
        <v>75</v>
      </c>
      <c r="C1872" t="s">
        <v>279</v>
      </c>
      <c r="D1872" t="s">
        <v>257</v>
      </c>
      <c r="E1872" t="s">
        <v>189</v>
      </c>
      <c r="F1872">
        <v>14</v>
      </c>
      <c r="G1872">
        <v>590</v>
      </c>
      <c r="H1872">
        <v>0</v>
      </c>
      <c r="I1872">
        <v>0</v>
      </c>
      <c r="J1872">
        <v>14</v>
      </c>
      <c r="K1872">
        <v>590</v>
      </c>
    </row>
    <row r="1873" spans="1:11" x14ac:dyDescent="0.25">
      <c r="A1873" t="s">
        <v>2151</v>
      </c>
      <c r="B1873" t="s">
        <v>75</v>
      </c>
      <c r="C1873" t="s">
        <v>279</v>
      </c>
      <c r="D1873" t="s">
        <v>256</v>
      </c>
      <c r="E1873" t="s">
        <v>190</v>
      </c>
      <c r="F1873">
        <v>13</v>
      </c>
      <c r="G1873">
        <v>663</v>
      </c>
      <c r="H1873">
        <v>0</v>
      </c>
      <c r="I1873">
        <v>0</v>
      </c>
      <c r="J1873">
        <v>13</v>
      </c>
      <c r="K1873">
        <v>663</v>
      </c>
    </row>
    <row r="1874" spans="1:11" x14ac:dyDescent="0.25">
      <c r="A1874" t="s">
        <v>2152</v>
      </c>
      <c r="B1874" t="s">
        <v>75</v>
      </c>
      <c r="C1874" t="s">
        <v>279</v>
      </c>
      <c r="D1874" t="s">
        <v>256</v>
      </c>
      <c r="E1874" t="s">
        <v>191</v>
      </c>
      <c r="F1874">
        <v>11</v>
      </c>
      <c r="G1874">
        <v>586</v>
      </c>
      <c r="H1874">
        <v>0</v>
      </c>
      <c r="I1874">
        <v>0</v>
      </c>
      <c r="J1874">
        <v>11</v>
      </c>
      <c r="K1874">
        <v>586</v>
      </c>
    </row>
    <row r="1875" spans="1:11" x14ac:dyDescent="0.25">
      <c r="A1875" t="s">
        <v>2153</v>
      </c>
      <c r="B1875" t="s">
        <v>75</v>
      </c>
      <c r="C1875" t="s">
        <v>279</v>
      </c>
      <c r="D1875" t="s">
        <v>253</v>
      </c>
      <c r="E1875" t="s">
        <v>192</v>
      </c>
      <c r="F1875">
        <v>32</v>
      </c>
      <c r="G1875">
        <v>1487</v>
      </c>
      <c r="H1875">
        <v>0</v>
      </c>
      <c r="I1875">
        <v>0</v>
      </c>
      <c r="J1875">
        <v>32</v>
      </c>
      <c r="K1875">
        <v>1487</v>
      </c>
    </row>
    <row r="1876" spans="1:11" x14ac:dyDescent="0.25">
      <c r="A1876" t="s">
        <v>2154</v>
      </c>
      <c r="B1876" t="s">
        <v>75</v>
      </c>
      <c r="C1876" t="s">
        <v>279</v>
      </c>
      <c r="D1876" t="s">
        <v>254</v>
      </c>
      <c r="E1876" t="s">
        <v>193</v>
      </c>
      <c r="F1876">
        <v>7</v>
      </c>
      <c r="G1876">
        <v>215</v>
      </c>
      <c r="H1876">
        <v>0</v>
      </c>
      <c r="I1876">
        <v>0</v>
      </c>
      <c r="J1876">
        <v>7</v>
      </c>
      <c r="K1876">
        <v>215</v>
      </c>
    </row>
    <row r="1877" spans="1:11" x14ac:dyDescent="0.25">
      <c r="A1877" t="s">
        <v>2155</v>
      </c>
      <c r="B1877" t="s">
        <v>75</v>
      </c>
      <c r="C1877" t="s">
        <v>279</v>
      </c>
      <c r="D1877" t="s">
        <v>253</v>
      </c>
      <c r="E1877" t="s">
        <v>194</v>
      </c>
      <c r="F1877">
        <v>28</v>
      </c>
      <c r="G1877">
        <v>1299.9000000000001</v>
      </c>
      <c r="H1877">
        <v>0</v>
      </c>
      <c r="I1877">
        <v>0</v>
      </c>
      <c r="J1877">
        <v>28</v>
      </c>
      <c r="K1877">
        <v>1299.9000000000001</v>
      </c>
    </row>
    <row r="1878" spans="1:11" x14ac:dyDescent="0.25">
      <c r="A1878" t="s">
        <v>2156</v>
      </c>
      <c r="B1878" t="s">
        <v>75</v>
      </c>
      <c r="C1878" t="s">
        <v>279</v>
      </c>
      <c r="D1878" t="s">
        <v>255</v>
      </c>
      <c r="E1878" t="s">
        <v>195</v>
      </c>
      <c r="F1878">
        <v>14</v>
      </c>
      <c r="G1878">
        <v>737</v>
      </c>
      <c r="H1878">
        <v>0</v>
      </c>
      <c r="I1878">
        <v>0</v>
      </c>
      <c r="J1878">
        <v>14</v>
      </c>
      <c r="K1878">
        <v>737</v>
      </c>
    </row>
    <row r="1879" spans="1:11" x14ac:dyDescent="0.25">
      <c r="A1879" t="s">
        <v>2157</v>
      </c>
      <c r="B1879" t="s">
        <v>75</v>
      </c>
      <c r="C1879" t="s">
        <v>279</v>
      </c>
      <c r="D1879" t="s">
        <v>259</v>
      </c>
      <c r="E1879" t="s">
        <v>196</v>
      </c>
      <c r="F1879">
        <v>13</v>
      </c>
      <c r="G1879">
        <v>787.9</v>
      </c>
      <c r="H1879">
        <v>0</v>
      </c>
      <c r="I1879">
        <v>0</v>
      </c>
      <c r="J1879">
        <v>13</v>
      </c>
      <c r="K1879">
        <v>787.9</v>
      </c>
    </row>
    <row r="1880" spans="1:11" x14ac:dyDescent="0.25">
      <c r="A1880" t="s">
        <v>2158</v>
      </c>
      <c r="B1880" t="s">
        <v>75</v>
      </c>
      <c r="C1880" t="s">
        <v>279</v>
      </c>
      <c r="D1880" t="s">
        <v>251</v>
      </c>
      <c r="E1880" t="s">
        <v>197</v>
      </c>
      <c r="F1880">
        <v>2</v>
      </c>
      <c r="G1880">
        <v>114</v>
      </c>
      <c r="H1880">
        <v>0</v>
      </c>
      <c r="I1880">
        <v>0</v>
      </c>
      <c r="J1880">
        <v>2</v>
      </c>
      <c r="K1880">
        <v>114</v>
      </c>
    </row>
    <row r="1881" spans="1:11" x14ac:dyDescent="0.25">
      <c r="A1881" t="s">
        <v>2159</v>
      </c>
      <c r="B1881" t="s">
        <v>75</v>
      </c>
      <c r="C1881" t="s">
        <v>279</v>
      </c>
      <c r="D1881" t="s">
        <v>255</v>
      </c>
      <c r="E1881" t="s">
        <v>198</v>
      </c>
      <c r="F1881">
        <v>12</v>
      </c>
      <c r="G1881">
        <v>677</v>
      </c>
      <c r="H1881">
        <v>0</v>
      </c>
      <c r="I1881">
        <v>0</v>
      </c>
      <c r="J1881">
        <v>12</v>
      </c>
      <c r="K1881">
        <v>677</v>
      </c>
    </row>
    <row r="1882" spans="1:11" x14ac:dyDescent="0.25">
      <c r="A1882" t="s">
        <v>2160</v>
      </c>
      <c r="B1882" t="s">
        <v>75</v>
      </c>
      <c r="C1882" t="s">
        <v>279</v>
      </c>
      <c r="D1882" t="s">
        <v>258</v>
      </c>
      <c r="E1882" t="s">
        <v>199</v>
      </c>
      <c r="F1882">
        <v>14</v>
      </c>
      <c r="G1882">
        <v>718</v>
      </c>
      <c r="H1882">
        <v>0</v>
      </c>
      <c r="I1882">
        <v>0</v>
      </c>
      <c r="J1882">
        <v>14</v>
      </c>
      <c r="K1882">
        <v>718</v>
      </c>
    </row>
    <row r="1883" spans="1:11" x14ac:dyDescent="0.25">
      <c r="A1883" t="s">
        <v>2161</v>
      </c>
      <c r="B1883" t="s">
        <v>75</v>
      </c>
      <c r="C1883" t="s">
        <v>279</v>
      </c>
      <c r="D1883" t="s">
        <v>255</v>
      </c>
      <c r="E1883" t="s">
        <v>200</v>
      </c>
      <c r="F1883">
        <v>11</v>
      </c>
      <c r="G1883">
        <v>621.9</v>
      </c>
      <c r="H1883">
        <v>0</v>
      </c>
      <c r="I1883">
        <v>0</v>
      </c>
      <c r="J1883">
        <v>11</v>
      </c>
      <c r="K1883">
        <v>621.9</v>
      </c>
    </row>
    <row r="1884" spans="1:11" x14ac:dyDescent="0.25">
      <c r="A1884" t="s">
        <v>2162</v>
      </c>
      <c r="B1884" t="s">
        <v>75</v>
      </c>
      <c r="C1884" t="s">
        <v>279</v>
      </c>
      <c r="D1884" t="s">
        <v>259</v>
      </c>
      <c r="E1884" t="s">
        <v>201</v>
      </c>
      <c r="F1884">
        <v>22</v>
      </c>
      <c r="G1884">
        <v>1361</v>
      </c>
      <c r="H1884">
        <v>0</v>
      </c>
      <c r="I1884">
        <v>0</v>
      </c>
      <c r="J1884">
        <v>22</v>
      </c>
      <c r="K1884">
        <v>1361</v>
      </c>
    </row>
    <row r="1885" spans="1:11" x14ac:dyDescent="0.25">
      <c r="A1885" t="s">
        <v>2163</v>
      </c>
      <c r="B1885" t="s">
        <v>75</v>
      </c>
      <c r="C1885" t="s">
        <v>279</v>
      </c>
      <c r="D1885" t="s">
        <v>258</v>
      </c>
      <c r="E1885" t="s">
        <v>202</v>
      </c>
      <c r="F1885">
        <v>18</v>
      </c>
      <c r="G1885">
        <v>841</v>
      </c>
      <c r="H1885">
        <v>0</v>
      </c>
      <c r="I1885">
        <v>0</v>
      </c>
      <c r="J1885">
        <v>18</v>
      </c>
      <c r="K1885">
        <v>841</v>
      </c>
    </row>
    <row r="1886" spans="1:11" x14ac:dyDescent="0.25">
      <c r="A1886" t="s">
        <v>2164</v>
      </c>
      <c r="B1886" t="s">
        <v>75</v>
      </c>
      <c r="C1886" t="s">
        <v>279</v>
      </c>
      <c r="D1886" t="s">
        <v>256</v>
      </c>
      <c r="E1886" t="s">
        <v>203</v>
      </c>
      <c r="F1886">
        <v>6</v>
      </c>
      <c r="G1886">
        <v>475</v>
      </c>
      <c r="H1886">
        <v>0</v>
      </c>
      <c r="I1886">
        <v>0</v>
      </c>
      <c r="J1886">
        <v>6</v>
      </c>
      <c r="K1886">
        <v>475</v>
      </c>
    </row>
    <row r="1887" spans="1:11" x14ac:dyDescent="0.25">
      <c r="A1887" t="s">
        <v>2165</v>
      </c>
      <c r="B1887" t="s">
        <v>75</v>
      </c>
      <c r="C1887" t="s">
        <v>279</v>
      </c>
      <c r="D1887" t="s">
        <v>258</v>
      </c>
      <c r="E1887" t="s">
        <v>204</v>
      </c>
      <c r="F1887">
        <v>11</v>
      </c>
      <c r="G1887">
        <v>585</v>
      </c>
      <c r="H1887">
        <v>0</v>
      </c>
      <c r="I1887">
        <v>0</v>
      </c>
      <c r="J1887">
        <v>11</v>
      </c>
      <c r="K1887">
        <v>585</v>
      </c>
    </row>
    <row r="1888" spans="1:11" x14ac:dyDescent="0.25">
      <c r="A1888" t="s">
        <v>2166</v>
      </c>
      <c r="B1888" t="s">
        <v>75</v>
      </c>
      <c r="C1888" t="s">
        <v>279</v>
      </c>
      <c r="D1888" t="s">
        <v>257</v>
      </c>
      <c r="E1888" t="s">
        <v>205</v>
      </c>
      <c r="F1888">
        <v>27</v>
      </c>
      <c r="G1888">
        <v>1129</v>
      </c>
      <c r="H1888">
        <v>0</v>
      </c>
      <c r="I1888">
        <v>0</v>
      </c>
      <c r="J1888">
        <v>27</v>
      </c>
      <c r="K1888">
        <v>1129</v>
      </c>
    </row>
    <row r="1889" spans="1:11" x14ac:dyDescent="0.25">
      <c r="A1889" t="s">
        <v>2167</v>
      </c>
      <c r="B1889" t="s">
        <v>75</v>
      </c>
      <c r="C1889" t="s">
        <v>279</v>
      </c>
      <c r="D1889" t="s">
        <v>256</v>
      </c>
      <c r="E1889" t="s">
        <v>270</v>
      </c>
      <c r="F1889">
        <v>593</v>
      </c>
      <c r="G1889">
        <v>28252.400000000001</v>
      </c>
      <c r="H1889">
        <v>0</v>
      </c>
      <c r="I1889">
        <v>0</v>
      </c>
      <c r="J1889">
        <v>593</v>
      </c>
      <c r="K1889">
        <v>28252.400000000001</v>
      </c>
    </row>
    <row r="1890" spans="1:11" x14ac:dyDescent="0.25">
      <c r="A1890" t="s">
        <v>2168</v>
      </c>
      <c r="B1890" t="s">
        <v>75</v>
      </c>
      <c r="C1890" t="s">
        <v>279</v>
      </c>
      <c r="D1890" t="s">
        <v>257</v>
      </c>
      <c r="E1890" t="s">
        <v>206</v>
      </c>
      <c r="F1890">
        <v>25</v>
      </c>
      <c r="G1890">
        <v>1267</v>
      </c>
      <c r="H1890">
        <v>0</v>
      </c>
      <c r="I1890">
        <v>0</v>
      </c>
      <c r="J1890">
        <v>25</v>
      </c>
      <c r="K1890">
        <v>1267</v>
      </c>
    </row>
    <row r="1891" spans="1:11" x14ac:dyDescent="0.25">
      <c r="A1891" t="s">
        <v>2169</v>
      </c>
      <c r="B1891" t="s">
        <v>75</v>
      </c>
      <c r="C1891" t="s">
        <v>279</v>
      </c>
      <c r="D1891" t="s">
        <v>254</v>
      </c>
      <c r="E1891" t="s">
        <v>207</v>
      </c>
      <c r="F1891">
        <v>6</v>
      </c>
      <c r="G1891">
        <v>332</v>
      </c>
      <c r="H1891">
        <v>0</v>
      </c>
      <c r="I1891">
        <v>0</v>
      </c>
      <c r="J1891">
        <v>6</v>
      </c>
      <c r="K1891">
        <v>332</v>
      </c>
    </row>
    <row r="1892" spans="1:11" x14ac:dyDescent="0.25">
      <c r="A1892" t="s">
        <v>2170</v>
      </c>
      <c r="B1892" t="s">
        <v>75</v>
      </c>
      <c r="C1892" t="s">
        <v>279</v>
      </c>
      <c r="D1892" t="s">
        <v>257</v>
      </c>
      <c r="E1892" t="s">
        <v>271</v>
      </c>
      <c r="F1892">
        <v>326</v>
      </c>
      <c r="G1892">
        <v>13143.7</v>
      </c>
      <c r="H1892">
        <v>0</v>
      </c>
      <c r="I1892">
        <v>0</v>
      </c>
      <c r="J1892">
        <v>326</v>
      </c>
      <c r="K1892">
        <v>13143.7</v>
      </c>
    </row>
    <row r="1893" spans="1:11" x14ac:dyDescent="0.25">
      <c r="A1893" t="s">
        <v>2171</v>
      </c>
      <c r="B1893" t="s">
        <v>75</v>
      </c>
      <c r="C1893" t="s">
        <v>279</v>
      </c>
      <c r="D1893" t="s">
        <v>256</v>
      </c>
      <c r="E1893" t="s">
        <v>208</v>
      </c>
      <c r="F1893">
        <v>9</v>
      </c>
      <c r="G1893">
        <v>447</v>
      </c>
      <c r="H1893">
        <v>0</v>
      </c>
      <c r="I1893">
        <v>0</v>
      </c>
      <c r="J1893">
        <v>9</v>
      </c>
      <c r="K1893">
        <v>447</v>
      </c>
    </row>
    <row r="1894" spans="1:11" x14ac:dyDescent="0.25">
      <c r="A1894" t="s">
        <v>2172</v>
      </c>
      <c r="B1894" t="s">
        <v>75</v>
      </c>
      <c r="C1894" t="s">
        <v>279</v>
      </c>
      <c r="D1894" t="s">
        <v>252</v>
      </c>
      <c r="E1894" t="s">
        <v>209</v>
      </c>
      <c r="F1894">
        <v>3</v>
      </c>
      <c r="G1894">
        <v>147</v>
      </c>
      <c r="H1894">
        <v>0</v>
      </c>
      <c r="I1894">
        <v>0</v>
      </c>
      <c r="J1894">
        <v>3</v>
      </c>
      <c r="K1894">
        <v>147</v>
      </c>
    </row>
    <row r="1895" spans="1:11" x14ac:dyDescent="0.25">
      <c r="A1895" t="s">
        <v>2173</v>
      </c>
      <c r="B1895" t="s">
        <v>75</v>
      </c>
      <c r="C1895" t="s">
        <v>279</v>
      </c>
      <c r="D1895" t="s">
        <v>253</v>
      </c>
      <c r="E1895" t="s">
        <v>210</v>
      </c>
      <c r="F1895">
        <v>18</v>
      </c>
      <c r="G1895">
        <v>905.9</v>
      </c>
      <c r="H1895">
        <v>0</v>
      </c>
      <c r="I1895">
        <v>0</v>
      </c>
      <c r="J1895">
        <v>18</v>
      </c>
      <c r="K1895">
        <v>905.9</v>
      </c>
    </row>
    <row r="1896" spans="1:11" x14ac:dyDescent="0.25">
      <c r="A1896" t="s">
        <v>2174</v>
      </c>
      <c r="B1896" t="s">
        <v>75</v>
      </c>
      <c r="C1896" t="s">
        <v>279</v>
      </c>
      <c r="D1896" t="s">
        <v>255</v>
      </c>
      <c r="E1896" t="s">
        <v>211</v>
      </c>
      <c r="F1896">
        <v>10</v>
      </c>
      <c r="G1896">
        <v>607</v>
      </c>
      <c r="H1896">
        <v>0</v>
      </c>
      <c r="I1896">
        <v>0</v>
      </c>
      <c r="J1896">
        <v>10</v>
      </c>
      <c r="K1896">
        <v>607</v>
      </c>
    </row>
    <row r="1897" spans="1:11" x14ac:dyDescent="0.25">
      <c r="A1897" t="s">
        <v>2175</v>
      </c>
      <c r="B1897" t="s">
        <v>75</v>
      </c>
      <c r="C1897" t="s">
        <v>279</v>
      </c>
      <c r="D1897" t="s">
        <v>258</v>
      </c>
      <c r="E1897" t="s">
        <v>212</v>
      </c>
      <c r="F1897">
        <v>30</v>
      </c>
      <c r="G1897">
        <v>1363</v>
      </c>
      <c r="H1897">
        <v>0</v>
      </c>
      <c r="I1897">
        <v>0</v>
      </c>
      <c r="J1897">
        <v>30</v>
      </c>
      <c r="K1897">
        <v>1363</v>
      </c>
    </row>
    <row r="1898" spans="1:11" x14ac:dyDescent="0.25">
      <c r="A1898" t="s">
        <v>2176</v>
      </c>
      <c r="B1898" t="s">
        <v>75</v>
      </c>
      <c r="C1898" t="s">
        <v>279</v>
      </c>
      <c r="D1898" t="s">
        <v>255</v>
      </c>
      <c r="E1898" t="s">
        <v>213</v>
      </c>
      <c r="F1898">
        <v>23</v>
      </c>
      <c r="G1898">
        <v>1174</v>
      </c>
      <c r="H1898">
        <v>0</v>
      </c>
      <c r="I1898">
        <v>0</v>
      </c>
      <c r="J1898">
        <v>23</v>
      </c>
      <c r="K1898">
        <v>1174</v>
      </c>
    </row>
    <row r="1899" spans="1:11" x14ac:dyDescent="0.25">
      <c r="A1899" t="s">
        <v>2177</v>
      </c>
      <c r="B1899" t="s">
        <v>75</v>
      </c>
      <c r="C1899" t="s">
        <v>279</v>
      </c>
      <c r="D1899" t="s">
        <v>254</v>
      </c>
      <c r="E1899" t="s">
        <v>214</v>
      </c>
      <c r="F1899">
        <v>8</v>
      </c>
      <c r="G1899">
        <v>403</v>
      </c>
      <c r="H1899">
        <v>0</v>
      </c>
      <c r="I1899">
        <v>0</v>
      </c>
      <c r="J1899">
        <v>8</v>
      </c>
      <c r="K1899">
        <v>403</v>
      </c>
    </row>
    <row r="1900" spans="1:11" x14ac:dyDescent="0.25">
      <c r="A1900" t="s">
        <v>2178</v>
      </c>
      <c r="B1900" t="s">
        <v>75</v>
      </c>
      <c r="C1900" t="s">
        <v>279</v>
      </c>
      <c r="D1900" t="s">
        <v>258</v>
      </c>
      <c r="E1900" t="s">
        <v>215</v>
      </c>
      <c r="F1900">
        <v>10</v>
      </c>
      <c r="G1900">
        <v>688</v>
      </c>
      <c r="H1900">
        <v>0</v>
      </c>
      <c r="I1900">
        <v>0</v>
      </c>
      <c r="J1900">
        <v>10</v>
      </c>
      <c r="K1900">
        <v>688</v>
      </c>
    </row>
    <row r="1901" spans="1:11" x14ac:dyDescent="0.25">
      <c r="A1901" t="s">
        <v>2179</v>
      </c>
      <c r="B1901" t="s">
        <v>75</v>
      </c>
      <c r="C1901" t="s">
        <v>279</v>
      </c>
      <c r="D1901" t="s">
        <v>252</v>
      </c>
      <c r="E1901" t="s">
        <v>216</v>
      </c>
      <c r="F1901">
        <v>39</v>
      </c>
      <c r="G1901">
        <v>1707.7</v>
      </c>
      <c r="H1901">
        <v>0</v>
      </c>
      <c r="I1901">
        <v>0</v>
      </c>
      <c r="J1901">
        <v>39</v>
      </c>
      <c r="K1901">
        <v>1707.7</v>
      </c>
    </row>
    <row r="1902" spans="1:11" x14ac:dyDescent="0.25">
      <c r="A1902" t="s">
        <v>2180</v>
      </c>
      <c r="B1902" t="s">
        <v>75</v>
      </c>
      <c r="C1902" t="s">
        <v>279</v>
      </c>
      <c r="D1902" t="s">
        <v>254</v>
      </c>
      <c r="E1902" t="s">
        <v>217</v>
      </c>
      <c r="F1902">
        <v>8</v>
      </c>
      <c r="G1902">
        <v>583</v>
      </c>
      <c r="H1902">
        <v>0</v>
      </c>
      <c r="I1902">
        <v>0</v>
      </c>
      <c r="J1902">
        <v>8</v>
      </c>
      <c r="K1902">
        <v>583</v>
      </c>
    </row>
    <row r="1903" spans="1:11" x14ac:dyDescent="0.25">
      <c r="A1903" t="s">
        <v>2181</v>
      </c>
      <c r="B1903" t="s">
        <v>75</v>
      </c>
      <c r="C1903" t="s">
        <v>279</v>
      </c>
      <c r="D1903" t="s">
        <v>256</v>
      </c>
      <c r="E1903" t="s">
        <v>218</v>
      </c>
      <c r="F1903">
        <v>88</v>
      </c>
      <c r="G1903">
        <v>3920.8</v>
      </c>
      <c r="H1903">
        <v>0</v>
      </c>
      <c r="I1903">
        <v>0</v>
      </c>
      <c r="J1903">
        <v>88</v>
      </c>
      <c r="K1903">
        <v>3920.8</v>
      </c>
    </row>
    <row r="1904" spans="1:11" x14ac:dyDescent="0.25">
      <c r="A1904" t="s">
        <v>2182</v>
      </c>
      <c r="B1904" t="s">
        <v>75</v>
      </c>
      <c r="C1904" t="s">
        <v>279</v>
      </c>
      <c r="D1904" t="s">
        <v>253</v>
      </c>
      <c r="E1904" t="s">
        <v>219</v>
      </c>
      <c r="F1904">
        <v>12</v>
      </c>
      <c r="G1904">
        <v>586</v>
      </c>
      <c r="H1904">
        <v>0</v>
      </c>
      <c r="I1904">
        <v>0</v>
      </c>
      <c r="J1904">
        <v>12</v>
      </c>
      <c r="K1904">
        <v>586</v>
      </c>
    </row>
    <row r="1905" spans="1:11" x14ac:dyDescent="0.25">
      <c r="A1905" t="s">
        <v>2183</v>
      </c>
      <c r="B1905" t="s">
        <v>75</v>
      </c>
      <c r="C1905" t="s">
        <v>279</v>
      </c>
      <c r="D1905" t="s">
        <v>257</v>
      </c>
      <c r="E1905" t="s">
        <v>220</v>
      </c>
      <c r="F1905">
        <v>8</v>
      </c>
      <c r="G1905">
        <v>544.9</v>
      </c>
      <c r="H1905">
        <v>0</v>
      </c>
      <c r="I1905">
        <v>0</v>
      </c>
      <c r="J1905">
        <v>8</v>
      </c>
      <c r="K1905">
        <v>544.9</v>
      </c>
    </row>
    <row r="1906" spans="1:11" x14ac:dyDescent="0.25">
      <c r="A1906" t="s">
        <v>2184</v>
      </c>
      <c r="B1906" t="s">
        <v>75</v>
      </c>
      <c r="C1906" t="s">
        <v>279</v>
      </c>
      <c r="D1906" t="s">
        <v>255</v>
      </c>
      <c r="E1906" t="s">
        <v>221</v>
      </c>
      <c r="F1906">
        <v>14</v>
      </c>
      <c r="G1906">
        <v>845</v>
      </c>
      <c r="H1906">
        <v>0</v>
      </c>
      <c r="I1906">
        <v>0</v>
      </c>
      <c r="J1906">
        <v>14</v>
      </c>
      <c r="K1906">
        <v>845</v>
      </c>
    </row>
    <row r="1907" spans="1:11" x14ac:dyDescent="0.25">
      <c r="A1907" t="s">
        <v>2185</v>
      </c>
      <c r="B1907" t="s">
        <v>75</v>
      </c>
      <c r="C1907" t="s">
        <v>279</v>
      </c>
      <c r="D1907" t="s">
        <v>258</v>
      </c>
      <c r="E1907" t="s">
        <v>222</v>
      </c>
      <c r="F1907">
        <v>5</v>
      </c>
      <c r="G1907">
        <v>383</v>
      </c>
      <c r="H1907">
        <v>0</v>
      </c>
      <c r="I1907">
        <v>0</v>
      </c>
      <c r="J1907">
        <v>5</v>
      </c>
      <c r="K1907">
        <v>383</v>
      </c>
    </row>
    <row r="1908" spans="1:11" x14ac:dyDescent="0.25">
      <c r="A1908" t="s">
        <v>2186</v>
      </c>
      <c r="B1908" t="s">
        <v>75</v>
      </c>
      <c r="C1908" t="s">
        <v>279</v>
      </c>
      <c r="D1908" t="s">
        <v>252</v>
      </c>
      <c r="E1908" t="s">
        <v>223</v>
      </c>
      <c r="F1908">
        <v>11</v>
      </c>
      <c r="G1908">
        <v>581</v>
      </c>
      <c r="H1908">
        <v>0</v>
      </c>
      <c r="I1908">
        <v>0</v>
      </c>
      <c r="J1908">
        <v>11</v>
      </c>
      <c r="K1908">
        <v>581</v>
      </c>
    </row>
    <row r="1909" spans="1:11" x14ac:dyDescent="0.25">
      <c r="A1909" t="s">
        <v>2187</v>
      </c>
      <c r="B1909" t="s">
        <v>75</v>
      </c>
      <c r="C1909" t="s">
        <v>279</v>
      </c>
      <c r="D1909" t="s">
        <v>257</v>
      </c>
      <c r="E1909" t="s">
        <v>224</v>
      </c>
      <c r="F1909">
        <v>3</v>
      </c>
      <c r="G1909">
        <v>112</v>
      </c>
      <c r="H1909">
        <v>0</v>
      </c>
      <c r="I1909">
        <v>0</v>
      </c>
      <c r="J1909">
        <v>3</v>
      </c>
      <c r="K1909">
        <v>112</v>
      </c>
    </row>
    <row r="1910" spans="1:11" x14ac:dyDescent="0.25">
      <c r="A1910" t="s">
        <v>2188</v>
      </c>
      <c r="B1910" t="s">
        <v>75</v>
      </c>
      <c r="C1910" t="s">
        <v>279</v>
      </c>
      <c r="D1910" t="s">
        <v>253</v>
      </c>
      <c r="E1910" t="s">
        <v>225</v>
      </c>
      <c r="F1910">
        <v>21</v>
      </c>
      <c r="G1910">
        <v>945.9</v>
      </c>
      <c r="H1910">
        <v>0</v>
      </c>
      <c r="I1910">
        <v>0</v>
      </c>
      <c r="J1910">
        <v>21</v>
      </c>
      <c r="K1910">
        <v>945.9</v>
      </c>
    </row>
    <row r="1911" spans="1:11" x14ac:dyDescent="0.25">
      <c r="A1911" t="s">
        <v>2189</v>
      </c>
      <c r="B1911" t="s">
        <v>75</v>
      </c>
      <c r="C1911" t="s">
        <v>279</v>
      </c>
      <c r="D1911" t="s">
        <v>255</v>
      </c>
      <c r="E1911" t="s">
        <v>226</v>
      </c>
      <c r="F1911">
        <v>17</v>
      </c>
      <c r="G1911">
        <v>1062</v>
      </c>
      <c r="H1911">
        <v>0</v>
      </c>
      <c r="I1911">
        <v>0</v>
      </c>
      <c r="J1911">
        <v>17</v>
      </c>
      <c r="K1911">
        <v>1062</v>
      </c>
    </row>
    <row r="1912" spans="1:11" x14ac:dyDescent="0.25">
      <c r="A1912" t="s">
        <v>2190</v>
      </c>
      <c r="B1912" t="s">
        <v>75</v>
      </c>
      <c r="C1912" t="s">
        <v>279</v>
      </c>
      <c r="D1912" t="s">
        <v>259</v>
      </c>
      <c r="E1912" t="s">
        <v>227</v>
      </c>
      <c r="F1912">
        <v>10</v>
      </c>
      <c r="G1912">
        <v>472.9</v>
      </c>
      <c r="H1912">
        <v>0</v>
      </c>
      <c r="I1912">
        <v>0</v>
      </c>
      <c r="J1912">
        <v>10</v>
      </c>
      <c r="K1912">
        <v>472.9</v>
      </c>
    </row>
    <row r="1913" spans="1:11" x14ac:dyDescent="0.25">
      <c r="A1913" t="s">
        <v>2191</v>
      </c>
      <c r="B1913" t="s">
        <v>75</v>
      </c>
      <c r="C1913" t="s">
        <v>279</v>
      </c>
      <c r="D1913" t="s">
        <v>258</v>
      </c>
      <c r="E1913" t="s">
        <v>228</v>
      </c>
      <c r="F1913">
        <v>14</v>
      </c>
      <c r="G1913">
        <v>560</v>
      </c>
      <c r="H1913">
        <v>0</v>
      </c>
      <c r="I1913">
        <v>0</v>
      </c>
      <c r="J1913">
        <v>14</v>
      </c>
      <c r="K1913">
        <v>560</v>
      </c>
    </row>
    <row r="1914" spans="1:11" x14ac:dyDescent="0.25">
      <c r="A1914" t="s">
        <v>2192</v>
      </c>
      <c r="B1914" t="s">
        <v>75</v>
      </c>
      <c r="C1914" t="s">
        <v>279</v>
      </c>
      <c r="D1914" t="s">
        <v>253</v>
      </c>
      <c r="E1914" t="s">
        <v>229</v>
      </c>
      <c r="F1914">
        <v>21</v>
      </c>
      <c r="G1914">
        <v>1147.9000000000001</v>
      </c>
      <c r="H1914">
        <v>0</v>
      </c>
      <c r="I1914">
        <v>0</v>
      </c>
      <c r="J1914">
        <v>21</v>
      </c>
      <c r="K1914">
        <v>1147.9000000000001</v>
      </c>
    </row>
    <row r="1915" spans="1:11" x14ac:dyDescent="0.25">
      <c r="A1915" t="s">
        <v>2193</v>
      </c>
      <c r="B1915" t="s">
        <v>75</v>
      </c>
      <c r="C1915" t="s">
        <v>279</v>
      </c>
      <c r="D1915" t="s">
        <v>253</v>
      </c>
      <c r="E1915" t="s">
        <v>230</v>
      </c>
      <c r="F1915">
        <v>36</v>
      </c>
      <c r="G1915">
        <v>1959.8</v>
      </c>
      <c r="H1915">
        <v>0</v>
      </c>
      <c r="I1915">
        <v>0</v>
      </c>
      <c r="J1915">
        <v>36</v>
      </c>
      <c r="K1915">
        <v>1959.8</v>
      </c>
    </row>
    <row r="1916" spans="1:11" x14ac:dyDescent="0.25">
      <c r="A1916" t="s">
        <v>2194</v>
      </c>
      <c r="B1916" t="s">
        <v>75</v>
      </c>
      <c r="C1916" t="s">
        <v>279</v>
      </c>
      <c r="D1916" t="s">
        <v>255</v>
      </c>
      <c r="E1916" t="s">
        <v>231</v>
      </c>
      <c r="F1916">
        <v>9</v>
      </c>
      <c r="G1916">
        <v>437.9</v>
      </c>
      <c r="H1916">
        <v>0</v>
      </c>
      <c r="I1916">
        <v>0</v>
      </c>
      <c r="J1916">
        <v>9</v>
      </c>
      <c r="K1916">
        <v>437.9</v>
      </c>
    </row>
    <row r="1917" spans="1:11" x14ac:dyDescent="0.25">
      <c r="A1917" t="s">
        <v>2195</v>
      </c>
      <c r="B1917" t="s">
        <v>75</v>
      </c>
      <c r="C1917" t="s">
        <v>279</v>
      </c>
      <c r="D1917" t="s">
        <v>258</v>
      </c>
      <c r="E1917" t="s">
        <v>232</v>
      </c>
      <c r="F1917">
        <v>32</v>
      </c>
      <c r="G1917">
        <v>1759.9</v>
      </c>
      <c r="H1917">
        <v>0</v>
      </c>
      <c r="I1917">
        <v>0</v>
      </c>
      <c r="J1917">
        <v>32</v>
      </c>
      <c r="K1917">
        <v>1759.9</v>
      </c>
    </row>
    <row r="1918" spans="1:11" x14ac:dyDescent="0.25">
      <c r="A1918" t="s">
        <v>2196</v>
      </c>
      <c r="B1918" t="s">
        <v>75</v>
      </c>
      <c r="C1918" t="s">
        <v>279</v>
      </c>
      <c r="D1918" t="s">
        <v>256</v>
      </c>
      <c r="E1918" t="s">
        <v>233</v>
      </c>
      <c r="F1918">
        <v>16</v>
      </c>
      <c r="G1918">
        <v>687</v>
      </c>
      <c r="H1918">
        <v>0</v>
      </c>
      <c r="I1918">
        <v>0</v>
      </c>
      <c r="J1918">
        <v>16</v>
      </c>
      <c r="K1918">
        <v>687</v>
      </c>
    </row>
    <row r="1919" spans="1:11" x14ac:dyDescent="0.25">
      <c r="A1919" t="s">
        <v>2197</v>
      </c>
      <c r="B1919" t="s">
        <v>75</v>
      </c>
      <c r="C1919" t="s">
        <v>279</v>
      </c>
      <c r="D1919" t="s">
        <v>258</v>
      </c>
      <c r="E1919" t="s">
        <v>272</v>
      </c>
      <c r="F1919">
        <v>304</v>
      </c>
      <c r="G1919">
        <v>16012.6</v>
      </c>
      <c r="H1919">
        <v>0</v>
      </c>
      <c r="I1919">
        <v>0</v>
      </c>
      <c r="J1919">
        <v>304</v>
      </c>
      <c r="K1919">
        <v>16012.6</v>
      </c>
    </row>
    <row r="1920" spans="1:11" x14ac:dyDescent="0.25">
      <c r="A1920" t="s">
        <v>2198</v>
      </c>
      <c r="B1920" t="s">
        <v>75</v>
      </c>
      <c r="C1920" t="s">
        <v>279</v>
      </c>
      <c r="D1920" t="s">
        <v>256</v>
      </c>
      <c r="E1920" t="s">
        <v>234</v>
      </c>
      <c r="F1920">
        <v>58</v>
      </c>
      <c r="G1920">
        <v>2811</v>
      </c>
      <c r="H1920">
        <v>0</v>
      </c>
      <c r="I1920">
        <v>0</v>
      </c>
      <c r="J1920">
        <v>58</v>
      </c>
      <c r="K1920">
        <v>2811</v>
      </c>
    </row>
    <row r="1921" spans="1:11" x14ac:dyDescent="0.25">
      <c r="A1921" t="s">
        <v>2199</v>
      </c>
      <c r="B1921" t="s">
        <v>75</v>
      </c>
      <c r="C1921" t="s">
        <v>279</v>
      </c>
      <c r="D1921" t="s">
        <v>253</v>
      </c>
      <c r="E1921" t="s">
        <v>235</v>
      </c>
      <c r="F1921">
        <v>9</v>
      </c>
      <c r="G1921">
        <v>427</v>
      </c>
      <c r="H1921">
        <v>0</v>
      </c>
      <c r="I1921">
        <v>0</v>
      </c>
      <c r="J1921">
        <v>9</v>
      </c>
      <c r="K1921">
        <v>427</v>
      </c>
    </row>
    <row r="1922" spans="1:11" x14ac:dyDescent="0.25">
      <c r="A1922" t="s">
        <v>2200</v>
      </c>
      <c r="B1922" t="s">
        <v>75</v>
      </c>
      <c r="C1922" t="s">
        <v>279</v>
      </c>
      <c r="D1922" t="s">
        <v>255</v>
      </c>
      <c r="E1922" t="s">
        <v>236</v>
      </c>
      <c r="F1922">
        <v>11</v>
      </c>
      <c r="G1922">
        <v>594</v>
      </c>
      <c r="H1922">
        <v>0</v>
      </c>
      <c r="I1922">
        <v>0</v>
      </c>
      <c r="J1922">
        <v>11</v>
      </c>
      <c r="K1922">
        <v>594</v>
      </c>
    </row>
    <row r="1923" spans="1:11" x14ac:dyDescent="0.25">
      <c r="A1923" t="s">
        <v>2201</v>
      </c>
      <c r="B1923" t="s">
        <v>75</v>
      </c>
      <c r="C1923" t="s">
        <v>279</v>
      </c>
      <c r="D1923" t="s">
        <v>257</v>
      </c>
      <c r="E1923" t="s">
        <v>237</v>
      </c>
      <c r="F1923">
        <v>42</v>
      </c>
      <c r="G1923">
        <v>1699</v>
      </c>
      <c r="H1923">
        <v>0</v>
      </c>
      <c r="I1923">
        <v>0</v>
      </c>
      <c r="J1923">
        <v>42</v>
      </c>
      <c r="K1923">
        <v>1699</v>
      </c>
    </row>
    <row r="1924" spans="1:11" x14ac:dyDescent="0.25">
      <c r="A1924" t="s">
        <v>2202</v>
      </c>
      <c r="B1924" t="s">
        <v>75</v>
      </c>
      <c r="C1924" t="s">
        <v>279</v>
      </c>
      <c r="D1924" t="s">
        <v>256</v>
      </c>
      <c r="E1924" t="s">
        <v>238</v>
      </c>
      <c r="F1924">
        <v>13</v>
      </c>
      <c r="G1924">
        <v>771</v>
      </c>
      <c r="H1924">
        <v>0</v>
      </c>
      <c r="I1924">
        <v>0</v>
      </c>
      <c r="J1924">
        <v>13</v>
      </c>
      <c r="K1924">
        <v>771</v>
      </c>
    </row>
    <row r="1925" spans="1:11" x14ac:dyDescent="0.25">
      <c r="A1925" t="s">
        <v>2203</v>
      </c>
      <c r="B1925" t="s">
        <v>75</v>
      </c>
      <c r="C1925" t="s">
        <v>279</v>
      </c>
      <c r="D1925" t="s">
        <v>255</v>
      </c>
      <c r="E1925" t="s">
        <v>239</v>
      </c>
      <c r="F1925">
        <v>9</v>
      </c>
      <c r="G1925">
        <v>660</v>
      </c>
      <c r="H1925">
        <v>0</v>
      </c>
      <c r="I1925">
        <v>0</v>
      </c>
      <c r="J1925">
        <v>9</v>
      </c>
      <c r="K1925">
        <v>660</v>
      </c>
    </row>
    <row r="1926" spans="1:11" x14ac:dyDescent="0.25">
      <c r="A1926" t="s">
        <v>2204</v>
      </c>
      <c r="B1926" t="s">
        <v>75</v>
      </c>
      <c r="C1926" t="s">
        <v>279</v>
      </c>
      <c r="D1926" t="s">
        <v>256</v>
      </c>
      <c r="E1926" t="s">
        <v>240</v>
      </c>
      <c r="F1926">
        <v>8</v>
      </c>
      <c r="G1926">
        <v>560</v>
      </c>
      <c r="H1926">
        <v>0</v>
      </c>
      <c r="I1926">
        <v>0</v>
      </c>
      <c r="J1926">
        <v>8</v>
      </c>
      <c r="K1926">
        <v>560</v>
      </c>
    </row>
    <row r="1927" spans="1:11" x14ac:dyDescent="0.25">
      <c r="A1927" t="s">
        <v>2205</v>
      </c>
      <c r="B1927" t="s">
        <v>75</v>
      </c>
      <c r="C1927" t="s">
        <v>279</v>
      </c>
      <c r="D1927" t="s">
        <v>258</v>
      </c>
      <c r="E1927" t="s">
        <v>241</v>
      </c>
      <c r="F1927">
        <v>13</v>
      </c>
      <c r="G1927">
        <v>732</v>
      </c>
      <c r="H1927">
        <v>0</v>
      </c>
      <c r="I1927">
        <v>0</v>
      </c>
      <c r="J1927">
        <v>13</v>
      </c>
      <c r="K1927">
        <v>732</v>
      </c>
    </row>
    <row r="1928" spans="1:11" x14ac:dyDescent="0.25">
      <c r="A1928" t="s">
        <v>2206</v>
      </c>
      <c r="B1928" t="s">
        <v>75</v>
      </c>
      <c r="C1928" t="s">
        <v>279</v>
      </c>
      <c r="D1928" t="s">
        <v>258</v>
      </c>
      <c r="E1928" t="s">
        <v>242</v>
      </c>
      <c r="F1928">
        <v>29</v>
      </c>
      <c r="G1928">
        <v>1091</v>
      </c>
      <c r="H1928">
        <v>0</v>
      </c>
      <c r="I1928">
        <v>0</v>
      </c>
      <c r="J1928">
        <v>29</v>
      </c>
      <c r="K1928">
        <v>1091</v>
      </c>
    </row>
    <row r="1929" spans="1:11" x14ac:dyDescent="0.25">
      <c r="A1929" t="s">
        <v>2207</v>
      </c>
      <c r="B1929" t="s">
        <v>75</v>
      </c>
      <c r="C1929" t="s">
        <v>279</v>
      </c>
      <c r="D1929" t="s">
        <v>259</v>
      </c>
      <c r="E1929" t="s">
        <v>243</v>
      </c>
      <c r="F1929">
        <v>21</v>
      </c>
      <c r="G1929">
        <v>814.8</v>
      </c>
      <c r="H1929">
        <v>0</v>
      </c>
      <c r="I1929">
        <v>0</v>
      </c>
      <c r="J1929">
        <v>21</v>
      </c>
      <c r="K1929">
        <v>814.8</v>
      </c>
    </row>
    <row r="1930" spans="1:11" x14ac:dyDescent="0.25">
      <c r="A1930" t="s">
        <v>2208</v>
      </c>
      <c r="B1930" t="s">
        <v>75</v>
      </c>
      <c r="C1930" t="s">
        <v>279</v>
      </c>
      <c r="D1930" t="s">
        <v>259</v>
      </c>
      <c r="E1930" t="s">
        <v>273</v>
      </c>
      <c r="F1930">
        <v>238</v>
      </c>
      <c r="G1930">
        <v>11168.8</v>
      </c>
      <c r="H1930">
        <v>0</v>
      </c>
      <c r="I1930">
        <v>0</v>
      </c>
      <c r="J1930">
        <v>238</v>
      </c>
      <c r="K1930">
        <v>11168.8</v>
      </c>
    </row>
    <row r="1931" spans="1:11" x14ac:dyDescent="0.25">
      <c r="A1931" t="s">
        <v>2209</v>
      </c>
      <c r="B1931" t="s">
        <v>75</v>
      </c>
      <c r="C1931" t="s">
        <v>281</v>
      </c>
      <c r="D1931" t="s">
        <v>92</v>
      </c>
      <c r="E1931" t="s">
        <v>264</v>
      </c>
      <c r="F1931">
        <v>52</v>
      </c>
      <c r="G1931">
        <v>1796.8</v>
      </c>
      <c r="H1931">
        <v>0</v>
      </c>
      <c r="I1931">
        <v>0</v>
      </c>
      <c r="J1931">
        <v>52</v>
      </c>
      <c r="K1931">
        <v>1796.8</v>
      </c>
    </row>
    <row r="1932" spans="1:11" x14ac:dyDescent="0.25">
      <c r="A1932" t="s">
        <v>2210</v>
      </c>
      <c r="B1932" t="s">
        <v>75</v>
      </c>
      <c r="C1932" t="s">
        <v>281</v>
      </c>
      <c r="D1932" t="s">
        <v>258</v>
      </c>
      <c r="E1932" t="s">
        <v>99</v>
      </c>
      <c r="F1932">
        <v>2</v>
      </c>
      <c r="G1932">
        <v>52</v>
      </c>
      <c r="H1932">
        <v>0</v>
      </c>
      <c r="I1932">
        <v>0</v>
      </c>
      <c r="J1932">
        <v>2</v>
      </c>
      <c r="K1932">
        <v>52</v>
      </c>
    </row>
    <row r="1933" spans="1:11" x14ac:dyDescent="0.25">
      <c r="A1933" t="s">
        <v>2211</v>
      </c>
      <c r="B1933" t="s">
        <v>75</v>
      </c>
      <c r="C1933" t="s">
        <v>281</v>
      </c>
      <c r="D1933" t="s">
        <v>257</v>
      </c>
      <c r="E1933" t="s">
        <v>103</v>
      </c>
      <c r="F1933">
        <v>1</v>
      </c>
      <c r="G1933">
        <v>20</v>
      </c>
      <c r="H1933">
        <v>0</v>
      </c>
      <c r="I1933">
        <v>0</v>
      </c>
      <c r="J1933">
        <v>1</v>
      </c>
      <c r="K1933">
        <v>20</v>
      </c>
    </row>
    <row r="1934" spans="1:11" x14ac:dyDescent="0.25">
      <c r="A1934" t="s">
        <v>2212</v>
      </c>
      <c r="B1934" t="s">
        <v>75</v>
      </c>
      <c r="C1934" t="s">
        <v>281</v>
      </c>
      <c r="D1934" t="s">
        <v>256</v>
      </c>
      <c r="E1934" t="s">
        <v>104</v>
      </c>
      <c r="F1934">
        <v>1</v>
      </c>
      <c r="G1934">
        <v>16</v>
      </c>
      <c r="H1934">
        <v>0</v>
      </c>
      <c r="I1934">
        <v>0</v>
      </c>
      <c r="J1934">
        <v>1</v>
      </c>
      <c r="K1934">
        <v>16</v>
      </c>
    </row>
    <row r="1935" spans="1:11" x14ac:dyDescent="0.25">
      <c r="A1935" t="s">
        <v>2213</v>
      </c>
      <c r="B1935" t="s">
        <v>75</v>
      </c>
      <c r="C1935" t="s">
        <v>281</v>
      </c>
      <c r="D1935" t="s">
        <v>259</v>
      </c>
      <c r="E1935" t="s">
        <v>105</v>
      </c>
      <c r="F1935">
        <v>1</v>
      </c>
      <c r="G1935">
        <v>41</v>
      </c>
      <c r="H1935">
        <v>0</v>
      </c>
      <c r="I1935">
        <v>0</v>
      </c>
      <c r="J1935">
        <v>1</v>
      </c>
      <c r="K1935">
        <v>41</v>
      </c>
    </row>
    <row r="1936" spans="1:11" x14ac:dyDescent="0.25">
      <c r="A1936" t="s">
        <v>2214</v>
      </c>
      <c r="B1936" t="s">
        <v>75</v>
      </c>
      <c r="C1936" t="s">
        <v>281</v>
      </c>
      <c r="D1936" t="s">
        <v>257</v>
      </c>
      <c r="E1936" t="s">
        <v>108</v>
      </c>
      <c r="F1936">
        <v>1</v>
      </c>
      <c r="G1936">
        <v>26</v>
      </c>
      <c r="H1936">
        <v>0</v>
      </c>
      <c r="I1936">
        <v>0</v>
      </c>
      <c r="J1936">
        <v>1</v>
      </c>
      <c r="K1936">
        <v>26</v>
      </c>
    </row>
    <row r="1937" spans="1:11" x14ac:dyDescent="0.25">
      <c r="A1937" t="s">
        <v>2215</v>
      </c>
      <c r="B1937" t="s">
        <v>75</v>
      </c>
      <c r="C1937" t="s">
        <v>281</v>
      </c>
      <c r="D1937" t="s">
        <v>253</v>
      </c>
      <c r="E1937" t="s">
        <v>109</v>
      </c>
      <c r="F1937">
        <v>3</v>
      </c>
      <c r="G1937">
        <v>112</v>
      </c>
      <c r="H1937">
        <v>0</v>
      </c>
      <c r="I1937">
        <v>0</v>
      </c>
      <c r="J1937">
        <v>3</v>
      </c>
      <c r="K1937">
        <v>112</v>
      </c>
    </row>
    <row r="1938" spans="1:11" x14ac:dyDescent="0.25">
      <c r="A1938" t="s">
        <v>14980</v>
      </c>
      <c r="B1938" t="s">
        <v>75</v>
      </c>
      <c r="C1938" t="s">
        <v>281</v>
      </c>
      <c r="D1938" t="s">
        <v>256</v>
      </c>
      <c r="E1938" t="s">
        <v>110</v>
      </c>
      <c r="F1938">
        <v>1</v>
      </c>
      <c r="G1938">
        <v>10</v>
      </c>
      <c r="H1938">
        <v>0</v>
      </c>
      <c r="I1938">
        <v>0</v>
      </c>
      <c r="J1938">
        <v>1</v>
      </c>
      <c r="K1938">
        <v>10</v>
      </c>
    </row>
    <row r="1939" spans="1:11" x14ac:dyDescent="0.25">
      <c r="A1939" t="s">
        <v>2216</v>
      </c>
      <c r="B1939" t="s">
        <v>75</v>
      </c>
      <c r="C1939" t="s">
        <v>281</v>
      </c>
      <c r="D1939" t="s">
        <v>251</v>
      </c>
      <c r="E1939" t="s">
        <v>125</v>
      </c>
      <c r="F1939">
        <v>2</v>
      </c>
      <c r="G1939">
        <v>54</v>
      </c>
      <c r="H1939">
        <v>0</v>
      </c>
      <c r="I1939">
        <v>0</v>
      </c>
      <c r="J1939">
        <v>2</v>
      </c>
      <c r="K1939">
        <v>54</v>
      </c>
    </row>
    <row r="1940" spans="1:11" x14ac:dyDescent="0.25">
      <c r="A1940" t="s">
        <v>2217</v>
      </c>
      <c r="B1940" t="s">
        <v>75</v>
      </c>
      <c r="C1940" t="s">
        <v>281</v>
      </c>
      <c r="D1940" t="s">
        <v>253</v>
      </c>
      <c r="E1940" t="s">
        <v>131</v>
      </c>
      <c r="F1940">
        <v>2</v>
      </c>
      <c r="G1940">
        <v>61.9</v>
      </c>
      <c r="H1940">
        <v>0</v>
      </c>
      <c r="I1940">
        <v>0</v>
      </c>
      <c r="J1940">
        <v>2</v>
      </c>
      <c r="K1940">
        <v>61.9</v>
      </c>
    </row>
    <row r="1941" spans="1:11" x14ac:dyDescent="0.25">
      <c r="A1941" t="s">
        <v>2218</v>
      </c>
      <c r="B1941" t="s">
        <v>75</v>
      </c>
      <c r="C1941" t="s">
        <v>281</v>
      </c>
      <c r="D1941" t="s">
        <v>251</v>
      </c>
      <c r="E1941" t="s">
        <v>265</v>
      </c>
      <c r="F1941">
        <v>2</v>
      </c>
      <c r="G1941">
        <v>54</v>
      </c>
      <c r="H1941">
        <v>0</v>
      </c>
      <c r="I1941">
        <v>0</v>
      </c>
      <c r="J1941">
        <v>2</v>
      </c>
      <c r="K1941">
        <v>54</v>
      </c>
    </row>
    <row r="1942" spans="1:11" x14ac:dyDescent="0.25">
      <c r="A1942" t="s">
        <v>2219</v>
      </c>
      <c r="B1942" t="s">
        <v>75</v>
      </c>
      <c r="C1942" t="s">
        <v>281</v>
      </c>
      <c r="D1942" t="s">
        <v>252</v>
      </c>
      <c r="E1942" t="s">
        <v>266</v>
      </c>
      <c r="F1942">
        <v>5</v>
      </c>
      <c r="G1942">
        <v>135</v>
      </c>
      <c r="H1942">
        <v>0</v>
      </c>
      <c r="I1942">
        <v>0</v>
      </c>
      <c r="J1942">
        <v>5</v>
      </c>
      <c r="K1942">
        <v>135</v>
      </c>
    </row>
    <row r="1943" spans="1:11" x14ac:dyDescent="0.25">
      <c r="A1943" t="s">
        <v>2220</v>
      </c>
      <c r="B1943" t="s">
        <v>75</v>
      </c>
      <c r="C1943" t="s">
        <v>281</v>
      </c>
      <c r="D1943" t="s">
        <v>259</v>
      </c>
      <c r="E1943" t="s">
        <v>132</v>
      </c>
      <c r="F1943">
        <v>1</v>
      </c>
      <c r="G1943">
        <v>44</v>
      </c>
      <c r="H1943">
        <v>0</v>
      </c>
      <c r="I1943">
        <v>0</v>
      </c>
      <c r="J1943">
        <v>1</v>
      </c>
      <c r="K1943">
        <v>44</v>
      </c>
    </row>
    <row r="1944" spans="1:11" x14ac:dyDescent="0.25">
      <c r="A1944" t="s">
        <v>2221</v>
      </c>
      <c r="B1944" t="s">
        <v>75</v>
      </c>
      <c r="C1944" t="s">
        <v>281</v>
      </c>
      <c r="D1944" t="s">
        <v>252</v>
      </c>
      <c r="E1944" t="s">
        <v>135</v>
      </c>
      <c r="F1944">
        <v>2</v>
      </c>
      <c r="G1944">
        <v>73</v>
      </c>
      <c r="H1944">
        <v>0</v>
      </c>
      <c r="I1944">
        <v>0</v>
      </c>
      <c r="J1944">
        <v>2</v>
      </c>
      <c r="K1944">
        <v>73</v>
      </c>
    </row>
    <row r="1945" spans="1:11" x14ac:dyDescent="0.25">
      <c r="A1945" t="s">
        <v>2222</v>
      </c>
      <c r="B1945" t="s">
        <v>75</v>
      </c>
      <c r="C1945" t="s">
        <v>281</v>
      </c>
      <c r="D1945" t="s">
        <v>257</v>
      </c>
      <c r="E1945" t="s">
        <v>137</v>
      </c>
      <c r="F1945">
        <v>1</v>
      </c>
      <c r="G1945">
        <v>24</v>
      </c>
      <c r="H1945">
        <v>0</v>
      </c>
      <c r="I1945">
        <v>0</v>
      </c>
      <c r="J1945">
        <v>1</v>
      </c>
      <c r="K1945">
        <v>24</v>
      </c>
    </row>
    <row r="1946" spans="1:11" x14ac:dyDescent="0.25">
      <c r="A1946" t="s">
        <v>2223</v>
      </c>
      <c r="B1946" t="s">
        <v>75</v>
      </c>
      <c r="C1946" t="s">
        <v>281</v>
      </c>
      <c r="D1946" t="s">
        <v>256</v>
      </c>
      <c r="E1946" t="s">
        <v>142</v>
      </c>
      <c r="F1946">
        <v>2</v>
      </c>
      <c r="G1946">
        <v>39</v>
      </c>
      <c r="H1946">
        <v>0</v>
      </c>
      <c r="I1946">
        <v>0</v>
      </c>
      <c r="J1946">
        <v>2</v>
      </c>
      <c r="K1946">
        <v>39</v>
      </c>
    </row>
    <row r="1947" spans="1:11" x14ac:dyDescent="0.25">
      <c r="A1947" t="s">
        <v>2224</v>
      </c>
      <c r="B1947" t="s">
        <v>75</v>
      </c>
      <c r="C1947" t="s">
        <v>281</v>
      </c>
      <c r="D1947" t="s">
        <v>254</v>
      </c>
      <c r="E1947" t="s">
        <v>145</v>
      </c>
      <c r="F1947">
        <v>1</v>
      </c>
      <c r="G1947">
        <v>84</v>
      </c>
      <c r="H1947">
        <v>0</v>
      </c>
      <c r="I1947">
        <v>0</v>
      </c>
      <c r="J1947">
        <v>1</v>
      </c>
      <c r="K1947">
        <v>84</v>
      </c>
    </row>
    <row r="1948" spans="1:11" x14ac:dyDescent="0.25">
      <c r="A1948" t="s">
        <v>2225</v>
      </c>
      <c r="B1948" t="s">
        <v>75</v>
      </c>
      <c r="C1948" t="s">
        <v>281</v>
      </c>
      <c r="D1948" t="s">
        <v>256</v>
      </c>
      <c r="E1948" t="s">
        <v>151</v>
      </c>
      <c r="F1948">
        <v>1</v>
      </c>
      <c r="G1948">
        <v>28</v>
      </c>
      <c r="H1948">
        <v>0</v>
      </c>
      <c r="I1948">
        <v>0</v>
      </c>
      <c r="J1948">
        <v>1</v>
      </c>
      <c r="K1948">
        <v>28</v>
      </c>
    </row>
    <row r="1949" spans="1:11" x14ac:dyDescent="0.25">
      <c r="A1949" t="s">
        <v>2226</v>
      </c>
      <c r="B1949" t="s">
        <v>75</v>
      </c>
      <c r="C1949" t="s">
        <v>281</v>
      </c>
      <c r="D1949" t="s">
        <v>256</v>
      </c>
      <c r="E1949" t="s">
        <v>155</v>
      </c>
      <c r="F1949">
        <v>1</v>
      </c>
      <c r="G1949">
        <v>44</v>
      </c>
      <c r="H1949">
        <v>0</v>
      </c>
      <c r="I1949">
        <v>0</v>
      </c>
      <c r="J1949">
        <v>1</v>
      </c>
      <c r="K1949">
        <v>44</v>
      </c>
    </row>
    <row r="1950" spans="1:11" x14ac:dyDescent="0.25">
      <c r="A1950" t="s">
        <v>2227</v>
      </c>
      <c r="B1950" t="s">
        <v>75</v>
      </c>
      <c r="C1950" t="s">
        <v>281</v>
      </c>
      <c r="D1950" t="s">
        <v>259</v>
      </c>
      <c r="E1950" t="s">
        <v>162</v>
      </c>
      <c r="F1950">
        <v>1</v>
      </c>
      <c r="G1950">
        <v>56</v>
      </c>
      <c r="H1950">
        <v>0</v>
      </c>
      <c r="I1950">
        <v>0</v>
      </c>
      <c r="J1950">
        <v>1</v>
      </c>
      <c r="K1950">
        <v>56</v>
      </c>
    </row>
    <row r="1951" spans="1:11" x14ac:dyDescent="0.25">
      <c r="A1951" t="s">
        <v>2228</v>
      </c>
      <c r="B1951" t="s">
        <v>75</v>
      </c>
      <c r="C1951" t="s">
        <v>281</v>
      </c>
      <c r="D1951" t="s">
        <v>253</v>
      </c>
      <c r="E1951" t="s">
        <v>165</v>
      </c>
      <c r="F1951">
        <v>1</v>
      </c>
      <c r="G1951">
        <v>41</v>
      </c>
      <c r="H1951">
        <v>0</v>
      </c>
      <c r="I1951">
        <v>0</v>
      </c>
      <c r="J1951">
        <v>1</v>
      </c>
      <c r="K1951">
        <v>41</v>
      </c>
    </row>
    <row r="1952" spans="1:11" x14ac:dyDescent="0.25">
      <c r="A1952" t="s">
        <v>2229</v>
      </c>
      <c r="B1952" t="s">
        <v>75</v>
      </c>
      <c r="C1952" t="s">
        <v>281</v>
      </c>
      <c r="D1952" t="s">
        <v>253</v>
      </c>
      <c r="E1952" t="s">
        <v>267</v>
      </c>
      <c r="F1952">
        <v>10</v>
      </c>
      <c r="G1952">
        <v>332.9</v>
      </c>
      <c r="H1952">
        <v>0</v>
      </c>
      <c r="I1952">
        <v>0</v>
      </c>
      <c r="J1952">
        <v>10</v>
      </c>
      <c r="K1952">
        <v>332.9</v>
      </c>
    </row>
    <row r="1953" spans="1:11" x14ac:dyDescent="0.25">
      <c r="A1953" t="s">
        <v>2230</v>
      </c>
      <c r="B1953" t="s">
        <v>75</v>
      </c>
      <c r="C1953" t="s">
        <v>281</v>
      </c>
      <c r="D1953" t="s">
        <v>256</v>
      </c>
      <c r="E1953" t="s">
        <v>173</v>
      </c>
      <c r="F1953">
        <v>1</v>
      </c>
      <c r="G1953">
        <v>45.9</v>
      </c>
      <c r="H1953">
        <v>0</v>
      </c>
      <c r="I1953">
        <v>0</v>
      </c>
      <c r="J1953">
        <v>1</v>
      </c>
      <c r="K1953">
        <v>45.9</v>
      </c>
    </row>
    <row r="1954" spans="1:11" x14ac:dyDescent="0.25">
      <c r="A1954" t="s">
        <v>2231</v>
      </c>
      <c r="B1954" t="s">
        <v>75</v>
      </c>
      <c r="C1954" t="s">
        <v>281</v>
      </c>
      <c r="D1954" t="s">
        <v>254</v>
      </c>
      <c r="E1954" t="s">
        <v>174</v>
      </c>
      <c r="F1954">
        <v>2</v>
      </c>
      <c r="G1954">
        <v>66</v>
      </c>
      <c r="H1954">
        <v>0</v>
      </c>
      <c r="I1954">
        <v>0</v>
      </c>
      <c r="J1954">
        <v>2</v>
      </c>
      <c r="K1954">
        <v>66</v>
      </c>
    </row>
    <row r="1955" spans="1:11" x14ac:dyDescent="0.25">
      <c r="A1955" t="s">
        <v>2232</v>
      </c>
      <c r="B1955" t="s">
        <v>75</v>
      </c>
      <c r="C1955" t="s">
        <v>281</v>
      </c>
      <c r="D1955" t="s">
        <v>254</v>
      </c>
      <c r="E1955" t="s">
        <v>268</v>
      </c>
      <c r="F1955">
        <v>5</v>
      </c>
      <c r="G1955">
        <v>198</v>
      </c>
      <c r="H1955">
        <v>0</v>
      </c>
      <c r="I1955">
        <v>0</v>
      </c>
      <c r="J1955">
        <v>5</v>
      </c>
      <c r="K1955">
        <v>198</v>
      </c>
    </row>
    <row r="1956" spans="1:11" x14ac:dyDescent="0.25">
      <c r="A1956" t="s">
        <v>2233</v>
      </c>
      <c r="B1956" t="s">
        <v>75</v>
      </c>
      <c r="C1956" t="s">
        <v>281</v>
      </c>
      <c r="D1956" t="s">
        <v>255</v>
      </c>
      <c r="E1956" t="s">
        <v>269</v>
      </c>
      <c r="F1956">
        <v>3</v>
      </c>
      <c r="G1956">
        <v>159</v>
      </c>
      <c r="H1956">
        <v>0</v>
      </c>
      <c r="I1956">
        <v>0</v>
      </c>
      <c r="J1956">
        <v>3</v>
      </c>
      <c r="K1956">
        <v>159</v>
      </c>
    </row>
    <row r="1957" spans="1:11" x14ac:dyDescent="0.25">
      <c r="A1957" t="s">
        <v>2234</v>
      </c>
      <c r="B1957" t="s">
        <v>75</v>
      </c>
      <c r="C1957" t="s">
        <v>281</v>
      </c>
      <c r="D1957" t="s">
        <v>259</v>
      </c>
      <c r="E1957" t="s">
        <v>181</v>
      </c>
      <c r="F1957">
        <v>1</v>
      </c>
      <c r="G1957">
        <v>24</v>
      </c>
      <c r="H1957">
        <v>0</v>
      </c>
      <c r="I1957">
        <v>0</v>
      </c>
      <c r="J1957">
        <v>1</v>
      </c>
      <c r="K1957">
        <v>24</v>
      </c>
    </row>
    <row r="1958" spans="1:11" x14ac:dyDescent="0.25">
      <c r="A1958" t="s">
        <v>2235</v>
      </c>
      <c r="B1958" t="s">
        <v>75</v>
      </c>
      <c r="C1958" t="s">
        <v>281</v>
      </c>
      <c r="D1958" t="s">
        <v>254</v>
      </c>
      <c r="E1958" t="s">
        <v>183</v>
      </c>
      <c r="F1958">
        <v>1</v>
      </c>
      <c r="G1958">
        <v>22</v>
      </c>
      <c r="H1958">
        <v>0</v>
      </c>
      <c r="I1958">
        <v>0</v>
      </c>
      <c r="J1958">
        <v>1</v>
      </c>
      <c r="K1958">
        <v>22</v>
      </c>
    </row>
    <row r="1959" spans="1:11" x14ac:dyDescent="0.25">
      <c r="A1959" t="s">
        <v>2236</v>
      </c>
      <c r="B1959" t="s">
        <v>75</v>
      </c>
      <c r="C1959" t="s">
        <v>281</v>
      </c>
      <c r="D1959" t="s">
        <v>255</v>
      </c>
      <c r="E1959" t="s">
        <v>186</v>
      </c>
      <c r="F1959">
        <v>1</v>
      </c>
      <c r="G1959">
        <v>24</v>
      </c>
      <c r="H1959">
        <v>0</v>
      </c>
      <c r="I1959">
        <v>0</v>
      </c>
      <c r="J1959">
        <v>1</v>
      </c>
      <c r="K1959">
        <v>24</v>
      </c>
    </row>
    <row r="1960" spans="1:11" x14ac:dyDescent="0.25">
      <c r="A1960" t="s">
        <v>2237</v>
      </c>
      <c r="B1960" t="s">
        <v>75</v>
      </c>
      <c r="C1960" t="s">
        <v>281</v>
      </c>
      <c r="D1960" t="s">
        <v>256</v>
      </c>
      <c r="E1960" t="s">
        <v>187</v>
      </c>
      <c r="F1960">
        <v>1</v>
      </c>
      <c r="G1960">
        <v>80</v>
      </c>
      <c r="H1960">
        <v>0</v>
      </c>
      <c r="I1960">
        <v>0</v>
      </c>
      <c r="J1960">
        <v>1</v>
      </c>
      <c r="K1960">
        <v>80</v>
      </c>
    </row>
    <row r="1961" spans="1:11" x14ac:dyDescent="0.25">
      <c r="A1961" t="s">
        <v>2238</v>
      </c>
      <c r="B1961" t="s">
        <v>75</v>
      </c>
      <c r="C1961" t="s">
        <v>281</v>
      </c>
      <c r="D1961" t="s">
        <v>255</v>
      </c>
      <c r="E1961" t="s">
        <v>198</v>
      </c>
      <c r="F1961">
        <v>1</v>
      </c>
      <c r="G1961">
        <v>45</v>
      </c>
      <c r="H1961">
        <v>0</v>
      </c>
      <c r="I1961">
        <v>0</v>
      </c>
      <c r="J1961">
        <v>1</v>
      </c>
      <c r="K1961">
        <v>45</v>
      </c>
    </row>
    <row r="1962" spans="1:11" x14ac:dyDescent="0.25">
      <c r="A1962" t="s">
        <v>2239</v>
      </c>
      <c r="B1962" t="s">
        <v>75</v>
      </c>
      <c r="C1962" t="s">
        <v>281</v>
      </c>
      <c r="D1962" t="s">
        <v>257</v>
      </c>
      <c r="E1962" t="s">
        <v>205</v>
      </c>
      <c r="F1962">
        <v>1</v>
      </c>
      <c r="G1962">
        <v>50</v>
      </c>
      <c r="H1962">
        <v>0</v>
      </c>
      <c r="I1962">
        <v>0</v>
      </c>
      <c r="J1962">
        <v>1</v>
      </c>
      <c r="K1962">
        <v>50</v>
      </c>
    </row>
    <row r="1963" spans="1:11" x14ac:dyDescent="0.25">
      <c r="A1963" t="s">
        <v>2240</v>
      </c>
      <c r="B1963" t="s">
        <v>75</v>
      </c>
      <c r="C1963" t="s">
        <v>281</v>
      </c>
      <c r="D1963" t="s">
        <v>256</v>
      </c>
      <c r="E1963" t="s">
        <v>270</v>
      </c>
      <c r="F1963">
        <v>14</v>
      </c>
      <c r="G1963">
        <v>438.9</v>
      </c>
      <c r="H1963">
        <v>0</v>
      </c>
      <c r="I1963">
        <v>0</v>
      </c>
      <c r="J1963">
        <v>14</v>
      </c>
      <c r="K1963">
        <v>438.9</v>
      </c>
    </row>
    <row r="1964" spans="1:11" x14ac:dyDescent="0.25">
      <c r="A1964" t="s">
        <v>2241</v>
      </c>
      <c r="B1964" t="s">
        <v>75</v>
      </c>
      <c r="C1964" t="s">
        <v>281</v>
      </c>
      <c r="D1964" t="s">
        <v>257</v>
      </c>
      <c r="E1964" t="s">
        <v>206</v>
      </c>
      <c r="F1964">
        <v>1</v>
      </c>
      <c r="G1964">
        <v>28</v>
      </c>
      <c r="H1964">
        <v>0</v>
      </c>
      <c r="I1964">
        <v>0</v>
      </c>
      <c r="J1964">
        <v>1</v>
      </c>
      <c r="K1964">
        <v>28</v>
      </c>
    </row>
    <row r="1965" spans="1:11" x14ac:dyDescent="0.25">
      <c r="A1965" t="s">
        <v>2242</v>
      </c>
      <c r="B1965" t="s">
        <v>75</v>
      </c>
      <c r="C1965" t="s">
        <v>281</v>
      </c>
      <c r="D1965" t="s">
        <v>257</v>
      </c>
      <c r="E1965" t="s">
        <v>271</v>
      </c>
      <c r="F1965">
        <v>6</v>
      </c>
      <c r="G1965">
        <v>200</v>
      </c>
      <c r="H1965">
        <v>0</v>
      </c>
      <c r="I1965">
        <v>0</v>
      </c>
      <c r="J1965">
        <v>6</v>
      </c>
      <c r="K1965">
        <v>200</v>
      </c>
    </row>
    <row r="1966" spans="1:11" x14ac:dyDescent="0.25">
      <c r="A1966" t="s">
        <v>2243</v>
      </c>
      <c r="B1966" t="s">
        <v>75</v>
      </c>
      <c r="C1966" t="s">
        <v>281</v>
      </c>
      <c r="D1966" t="s">
        <v>252</v>
      </c>
      <c r="E1966" t="s">
        <v>216</v>
      </c>
      <c r="F1966">
        <v>2</v>
      </c>
      <c r="G1966">
        <v>50</v>
      </c>
      <c r="H1966">
        <v>0</v>
      </c>
      <c r="I1966">
        <v>0</v>
      </c>
      <c r="J1966">
        <v>2</v>
      </c>
      <c r="K1966">
        <v>50</v>
      </c>
    </row>
    <row r="1967" spans="1:11" x14ac:dyDescent="0.25">
      <c r="A1967" t="s">
        <v>2244</v>
      </c>
      <c r="B1967" t="s">
        <v>75</v>
      </c>
      <c r="C1967" t="s">
        <v>281</v>
      </c>
      <c r="D1967" t="s">
        <v>254</v>
      </c>
      <c r="E1967" t="s">
        <v>217</v>
      </c>
      <c r="F1967">
        <v>1</v>
      </c>
      <c r="G1967">
        <v>26</v>
      </c>
      <c r="H1967">
        <v>0</v>
      </c>
      <c r="I1967">
        <v>0</v>
      </c>
      <c r="J1967">
        <v>1</v>
      </c>
      <c r="K1967">
        <v>26</v>
      </c>
    </row>
    <row r="1968" spans="1:11" x14ac:dyDescent="0.25">
      <c r="A1968" t="s">
        <v>2245</v>
      </c>
      <c r="B1968" t="s">
        <v>75</v>
      </c>
      <c r="C1968" t="s">
        <v>281</v>
      </c>
      <c r="D1968" t="s">
        <v>256</v>
      </c>
      <c r="E1968" t="s">
        <v>218</v>
      </c>
      <c r="F1968">
        <v>2</v>
      </c>
      <c r="G1968">
        <v>68</v>
      </c>
      <c r="H1968">
        <v>0</v>
      </c>
      <c r="I1968">
        <v>0</v>
      </c>
      <c r="J1968">
        <v>2</v>
      </c>
      <c r="K1968">
        <v>68</v>
      </c>
    </row>
    <row r="1969" spans="1:11" x14ac:dyDescent="0.25">
      <c r="A1969" t="s">
        <v>2246</v>
      </c>
      <c r="B1969" t="s">
        <v>75</v>
      </c>
      <c r="C1969" t="s">
        <v>281</v>
      </c>
      <c r="D1969" t="s">
        <v>252</v>
      </c>
      <c r="E1969" t="s">
        <v>223</v>
      </c>
      <c r="F1969">
        <v>1</v>
      </c>
      <c r="G1969">
        <v>12</v>
      </c>
      <c r="H1969">
        <v>0</v>
      </c>
      <c r="I1969">
        <v>0</v>
      </c>
      <c r="J1969">
        <v>1</v>
      </c>
      <c r="K1969">
        <v>12</v>
      </c>
    </row>
    <row r="1970" spans="1:11" x14ac:dyDescent="0.25">
      <c r="A1970" t="s">
        <v>2247</v>
      </c>
      <c r="B1970" t="s">
        <v>75</v>
      </c>
      <c r="C1970" t="s">
        <v>281</v>
      </c>
      <c r="D1970" t="s">
        <v>253</v>
      </c>
      <c r="E1970" t="s">
        <v>225</v>
      </c>
      <c r="F1970">
        <v>1</v>
      </c>
      <c r="G1970">
        <v>20</v>
      </c>
      <c r="H1970">
        <v>0</v>
      </c>
      <c r="I1970">
        <v>0</v>
      </c>
      <c r="J1970">
        <v>1</v>
      </c>
      <c r="K1970">
        <v>20</v>
      </c>
    </row>
    <row r="1971" spans="1:11" x14ac:dyDescent="0.25">
      <c r="A1971" t="s">
        <v>2248</v>
      </c>
      <c r="B1971" t="s">
        <v>75</v>
      </c>
      <c r="C1971" t="s">
        <v>281</v>
      </c>
      <c r="D1971" t="s">
        <v>253</v>
      </c>
      <c r="E1971" t="s">
        <v>230</v>
      </c>
      <c r="F1971">
        <v>2</v>
      </c>
      <c r="G1971">
        <v>82</v>
      </c>
      <c r="H1971">
        <v>0</v>
      </c>
      <c r="I1971">
        <v>0</v>
      </c>
      <c r="J1971">
        <v>2</v>
      </c>
      <c r="K1971">
        <v>82</v>
      </c>
    </row>
    <row r="1972" spans="1:11" x14ac:dyDescent="0.25">
      <c r="A1972" t="s">
        <v>2249</v>
      </c>
      <c r="B1972" t="s">
        <v>75</v>
      </c>
      <c r="C1972" t="s">
        <v>281</v>
      </c>
      <c r="D1972" t="s">
        <v>256</v>
      </c>
      <c r="E1972" t="s">
        <v>233</v>
      </c>
      <c r="F1972">
        <v>2</v>
      </c>
      <c r="G1972">
        <v>50</v>
      </c>
      <c r="H1972">
        <v>0</v>
      </c>
      <c r="I1972">
        <v>0</v>
      </c>
      <c r="J1972">
        <v>2</v>
      </c>
      <c r="K1972">
        <v>50</v>
      </c>
    </row>
    <row r="1973" spans="1:11" x14ac:dyDescent="0.25">
      <c r="A1973" t="s">
        <v>2250</v>
      </c>
      <c r="B1973" t="s">
        <v>75</v>
      </c>
      <c r="C1973" t="s">
        <v>281</v>
      </c>
      <c r="D1973" t="s">
        <v>258</v>
      </c>
      <c r="E1973" t="s">
        <v>272</v>
      </c>
      <c r="F1973">
        <v>3</v>
      </c>
      <c r="G1973">
        <v>114</v>
      </c>
      <c r="H1973">
        <v>0</v>
      </c>
      <c r="I1973">
        <v>0</v>
      </c>
      <c r="J1973">
        <v>3</v>
      </c>
      <c r="K1973">
        <v>114</v>
      </c>
    </row>
    <row r="1974" spans="1:11" x14ac:dyDescent="0.25">
      <c r="A1974" t="s">
        <v>2251</v>
      </c>
      <c r="B1974" t="s">
        <v>75</v>
      </c>
      <c r="C1974" t="s">
        <v>281</v>
      </c>
      <c r="D1974" t="s">
        <v>256</v>
      </c>
      <c r="E1974" t="s">
        <v>234</v>
      </c>
      <c r="F1974">
        <v>2</v>
      </c>
      <c r="G1974">
        <v>58</v>
      </c>
      <c r="H1974">
        <v>0</v>
      </c>
      <c r="I1974">
        <v>0</v>
      </c>
      <c r="J1974">
        <v>2</v>
      </c>
      <c r="K1974">
        <v>58</v>
      </c>
    </row>
    <row r="1975" spans="1:11" x14ac:dyDescent="0.25">
      <c r="A1975" t="s">
        <v>2252</v>
      </c>
      <c r="B1975" t="s">
        <v>75</v>
      </c>
      <c r="C1975" t="s">
        <v>281</v>
      </c>
      <c r="D1975" t="s">
        <v>253</v>
      </c>
      <c r="E1975" t="s">
        <v>235</v>
      </c>
      <c r="F1975">
        <v>1</v>
      </c>
      <c r="G1975">
        <v>16</v>
      </c>
      <c r="H1975">
        <v>0</v>
      </c>
      <c r="I1975">
        <v>0</v>
      </c>
      <c r="J1975">
        <v>1</v>
      </c>
      <c r="K1975">
        <v>16</v>
      </c>
    </row>
    <row r="1976" spans="1:11" x14ac:dyDescent="0.25">
      <c r="A1976" t="s">
        <v>2253</v>
      </c>
      <c r="B1976" t="s">
        <v>75</v>
      </c>
      <c r="C1976" t="s">
        <v>281</v>
      </c>
      <c r="D1976" t="s">
        <v>257</v>
      </c>
      <c r="E1976" t="s">
        <v>237</v>
      </c>
      <c r="F1976">
        <v>1</v>
      </c>
      <c r="G1976">
        <v>52</v>
      </c>
      <c r="H1976">
        <v>0</v>
      </c>
      <c r="I1976">
        <v>0</v>
      </c>
      <c r="J1976">
        <v>1</v>
      </c>
      <c r="K1976">
        <v>52</v>
      </c>
    </row>
    <row r="1977" spans="1:11" x14ac:dyDescent="0.25">
      <c r="A1977" t="s">
        <v>2254</v>
      </c>
      <c r="B1977" t="s">
        <v>75</v>
      </c>
      <c r="C1977" t="s">
        <v>281</v>
      </c>
      <c r="D1977" t="s">
        <v>255</v>
      </c>
      <c r="E1977" t="s">
        <v>239</v>
      </c>
      <c r="F1977">
        <v>1</v>
      </c>
      <c r="G1977">
        <v>90</v>
      </c>
      <c r="H1977">
        <v>0</v>
      </c>
      <c r="I1977">
        <v>0</v>
      </c>
      <c r="J1977">
        <v>1</v>
      </c>
      <c r="K1977">
        <v>90</v>
      </c>
    </row>
    <row r="1978" spans="1:11" x14ac:dyDescent="0.25">
      <c r="A1978" t="s">
        <v>2255</v>
      </c>
      <c r="B1978" t="s">
        <v>75</v>
      </c>
      <c r="C1978" t="s">
        <v>281</v>
      </c>
      <c r="D1978" t="s">
        <v>258</v>
      </c>
      <c r="E1978" t="s">
        <v>242</v>
      </c>
      <c r="F1978">
        <v>1</v>
      </c>
      <c r="G1978">
        <v>62</v>
      </c>
      <c r="H1978">
        <v>0</v>
      </c>
      <c r="I1978">
        <v>0</v>
      </c>
      <c r="J1978">
        <v>1</v>
      </c>
      <c r="K1978">
        <v>62</v>
      </c>
    </row>
    <row r="1979" spans="1:11" x14ac:dyDescent="0.25">
      <c r="A1979" t="s">
        <v>2256</v>
      </c>
      <c r="B1979" t="s">
        <v>75</v>
      </c>
      <c r="C1979" t="s">
        <v>281</v>
      </c>
      <c r="D1979" t="s">
        <v>259</v>
      </c>
      <c r="E1979" t="s">
        <v>273</v>
      </c>
      <c r="F1979">
        <v>4</v>
      </c>
      <c r="G1979">
        <v>165</v>
      </c>
      <c r="H1979">
        <v>0</v>
      </c>
      <c r="I1979">
        <v>0</v>
      </c>
      <c r="J1979">
        <v>4</v>
      </c>
      <c r="K1979">
        <v>165</v>
      </c>
    </row>
    <row r="1980" spans="1:11" x14ac:dyDescent="0.25">
      <c r="A1980" t="s">
        <v>2257</v>
      </c>
      <c r="B1980" t="s">
        <v>75</v>
      </c>
      <c r="C1980" t="s">
        <v>86</v>
      </c>
      <c r="D1980" t="s">
        <v>92</v>
      </c>
      <c r="E1980" t="s">
        <v>264</v>
      </c>
      <c r="F1980">
        <v>6286</v>
      </c>
      <c r="G1980">
        <v>259582.5</v>
      </c>
      <c r="H1980">
        <v>0</v>
      </c>
      <c r="I1980">
        <v>0</v>
      </c>
      <c r="J1980">
        <v>6286</v>
      </c>
      <c r="K1980">
        <v>259582.5</v>
      </c>
    </row>
    <row r="1981" spans="1:11" x14ac:dyDescent="0.25">
      <c r="A1981" t="s">
        <v>2258</v>
      </c>
      <c r="B1981" t="s">
        <v>75</v>
      </c>
      <c r="C1981" t="s">
        <v>86</v>
      </c>
      <c r="D1981" t="s">
        <v>253</v>
      </c>
      <c r="E1981" t="s">
        <v>93</v>
      </c>
      <c r="F1981">
        <v>22</v>
      </c>
      <c r="G1981">
        <v>1050</v>
      </c>
      <c r="H1981">
        <v>0</v>
      </c>
      <c r="I1981">
        <v>0</v>
      </c>
      <c r="J1981">
        <v>22</v>
      </c>
      <c r="K1981">
        <v>1050</v>
      </c>
    </row>
    <row r="1982" spans="1:11" x14ac:dyDescent="0.25">
      <c r="A1982" t="s">
        <v>2259</v>
      </c>
      <c r="B1982" t="s">
        <v>75</v>
      </c>
      <c r="C1982" t="s">
        <v>86</v>
      </c>
      <c r="D1982" t="s">
        <v>253</v>
      </c>
      <c r="E1982" t="s">
        <v>94</v>
      </c>
      <c r="F1982">
        <v>61</v>
      </c>
      <c r="G1982">
        <v>3084.9</v>
      </c>
      <c r="H1982">
        <v>0</v>
      </c>
      <c r="I1982">
        <v>0</v>
      </c>
      <c r="J1982">
        <v>61</v>
      </c>
      <c r="K1982">
        <v>3084.9</v>
      </c>
    </row>
    <row r="1983" spans="1:11" x14ac:dyDescent="0.25">
      <c r="A1983" t="s">
        <v>2260</v>
      </c>
      <c r="B1983" t="s">
        <v>75</v>
      </c>
      <c r="C1983" t="s">
        <v>86</v>
      </c>
      <c r="D1983" t="s">
        <v>259</v>
      </c>
      <c r="E1983" t="s">
        <v>95</v>
      </c>
      <c r="F1983">
        <v>15</v>
      </c>
      <c r="G1983">
        <v>554</v>
      </c>
      <c r="H1983">
        <v>0</v>
      </c>
      <c r="I1983">
        <v>0</v>
      </c>
      <c r="J1983">
        <v>15</v>
      </c>
      <c r="K1983">
        <v>554</v>
      </c>
    </row>
    <row r="1984" spans="1:11" x14ac:dyDescent="0.25">
      <c r="A1984" t="s">
        <v>2261</v>
      </c>
      <c r="B1984" t="s">
        <v>75</v>
      </c>
      <c r="C1984" t="s">
        <v>86</v>
      </c>
      <c r="D1984" t="s">
        <v>257</v>
      </c>
      <c r="E1984" t="s">
        <v>96</v>
      </c>
      <c r="F1984">
        <v>26</v>
      </c>
      <c r="G1984">
        <v>843.9</v>
      </c>
      <c r="H1984">
        <v>0</v>
      </c>
      <c r="I1984">
        <v>0</v>
      </c>
      <c r="J1984">
        <v>26</v>
      </c>
      <c r="K1984">
        <v>843.9</v>
      </c>
    </row>
    <row r="1985" spans="1:11" x14ac:dyDescent="0.25">
      <c r="A1985" t="s">
        <v>2262</v>
      </c>
      <c r="B1985" t="s">
        <v>75</v>
      </c>
      <c r="C1985" t="s">
        <v>86</v>
      </c>
      <c r="D1985" t="s">
        <v>252</v>
      </c>
      <c r="E1985" t="s">
        <v>97</v>
      </c>
      <c r="F1985">
        <v>21</v>
      </c>
      <c r="G1985">
        <v>905</v>
      </c>
      <c r="H1985">
        <v>0</v>
      </c>
      <c r="I1985">
        <v>0</v>
      </c>
      <c r="J1985">
        <v>21</v>
      </c>
      <c r="K1985">
        <v>905</v>
      </c>
    </row>
    <row r="1986" spans="1:11" x14ac:dyDescent="0.25">
      <c r="A1986" t="s">
        <v>2263</v>
      </c>
      <c r="B1986" t="s">
        <v>75</v>
      </c>
      <c r="C1986" t="s">
        <v>86</v>
      </c>
      <c r="D1986" t="s">
        <v>253</v>
      </c>
      <c r="E1986" t="s">
        <v>98</v>
      </c>
      <c r="F1986">
        <v>45</v>
      </c>
      <c r="G1986">
        <v>2076</v>
      </c>
      <c r="H1986">
        <v>0</v>
      </c>
      <c r="I1986">
        <v>0</v>
      </c>
      <c r="J1986">
        <v>45</v>
      </c>
      <c r="K1986">
        <v>2076</v>
      </c>
    </row>
    <row r="1987" spans="1:11" x14ac:dyDescent="0.25">
      <c r="A1987" t="s">
        <v>2264</v>
      </c>
      <c r="B1987" t="s">
        <v>75</v>
      </c>
      <c r="C1987" t="s">
        <v>86</v>
      </c>
      <c r="D1987" t="s">
        <v>258</v>
      </c>
      <c r="E1987" t="s">
        <v>99</v>
      </c>
      <c r="F1987">
        <v>71</v>
      </c>
      <c r="G1987">
        <v>3697.9</v>
      </c>
      <c r="H1987">
        <v>0</v>
      </c>
      <c r="I1987">
        <v>0</v>
      </c>
      <c r="J1987">
        <v>71</v>
      </c>
      <c r="K1987">
        <v>3697.9</v>
      </c>
    </row>
    <row r="1988" spans="1:11" x14ac:dyDescent="0.25">
      <c r="A1988" t="s">
        <v>2265</v>
      </c>
      <c r="B1988" t="s">
        <v>75</v>
      </c>
      <c r="C1988" t="s">
        <v>86</v>
      </c>
      <c r="D1988" t="s">
        <v>255</v>
      </c>
      <c r="E1988" t="s">
        <v>100</v>
      </c>
      <c r="F1988">
        <v>16</v>
      </c>
      <c r="G1988">
        <v>786.8</v>
      </c>
      <c r="H1988">
        <v>0</v>
      </c>
      <c r="I1988">
        <v>0</v>
      </c>
      <c r="J1988">
        <v>16</v>
      </c>
      <c r="K1988">
        <v>786.8</v>
      </c>
    </row>
    <row r="1989" spans="1:11" x14ac:dyDescent="0.25">
      <c r="A1989" t="s">
        <v>2266</v>
      </c>
      <c r="B1989" t="s">
        <v>75</v>
      </c>
      <c r="C1989" t="s">
        <v>86</v>
      </c>
      <c r="D1989" t="s">
        <v>255</v>
      </c>
      <c r="E1989" t="s">
        <v>101</v>
      </c>
      <c r="F1989">
        <v>13</v>
      </c>
      <c r="G1989">
        <v>581</v>
      </c>
      <c r="H1989">
        <v>0</v>
      </c>
      <c r="I1989">
        <v>0</v>
      </c>
      <c r="J1989">
        <v>13</v>
      </c>
      <c r="K1989">
        <v>581</v>
      </c>
    </row>
    <row r="1990" spans="1:11" x14ac:dyDescent="0.25">
      <c r="A1990" t="s">
        <v>2267</v>
      </c>
      <c r="B1990" t="s">
        <v>75</v>
      </c>
      <c r="C1990" t="s">
        <v>86</v>
      </c>
      <c r="D1990" t="s">
        <v>255</v>
      </c>
      <c r="E1990" t="s">
        <v>102</v>
      </c>
      <c r="F1990">
        <v>25</v>
      </c>
      <c r="G1990">
        <v>1180</v>
      </c>
      <c r="H1990">
        <v>0</v>
      </c>
      <c r="I1990">
        <v>0</v>
      </c>
      <c r="J1990">
        <v>25</v>
      </c>
      <c r="K1990">
        <v>1180</v>
      </c>
    </row>
    <row r="1991" spans="1:11" x14ac:dyDescent="0.25">
      <c r="A1991" t="s">
        <v>2268</v>
      </c>
      <c r="B1991" t="s">
        <v>75</v>
      </c>
      <c r="C1991" t="s">
        <v>86</v>
      </c>
      <c r="D1991" t="s">
        <v>257</v>
      </c>
      <c r="E1991" t="s">
        <v>103</v>
      </c>
      <c r="F1991">
        <v>51</v>
      </c>
      <c r="G1991">
        <v>1714.8</v>
      </c>
      <c r="H1991">
        <v>0</v>
      </c>
      <c r="I1991">
        <v>0</v>
      </c>
      <c r="J1991">
        <v>51</v>
      </c>
      <c r="K1991">
        <v>1714.8</v>
      </c>
    </row>
    <row r="1992" spans="1:11" x14ac:dyDescent="0.25">
      <c r="A1992" t="s">
        <v>2269</v>
      </c>
      <c r="B1992" t="s">
        <v>75</v>
      </c>
      <c r="C1992" t="s">
        <v>86</v>
      </c>
      <c r="D1992" t="s">
        <v>256</v>
      </c>
      <c r="E1992" t="s">
        <v>104</v>
      </c>
      <c r="F1992">
        <v>15</v>
      </c>
      <c r="G1992">
        <v>519</v>
      </c>
      <c r="H1992">
        <v>0</v>
      </c>
      <c r="I1992">
        <v>0</v>
      </c>
      <c r="J1992">
        <v>15</v>
      </c>
      <c r="K1992">
        <v>519</v>
      </c>
    </row>
    <row r="1993" spans="1:11" x14ac:dyDescent="0.25">
      <c r="A1993" t="s">
        <v>2270</v>
      </c>
      <c r="B1993" t="s">
        <v>75</v>
      </c>
      <c r="C1993" t="s">
        <v>86</v>
      </c>
      <c r="D1993" t="s">
        <v>259</v>
      </c>
      <c r="E1993" t="s">
        <v>105</v>
      </c>
      <c r="F1993">
        <v>47</v>
      </c>
      <c r="G1993">
        <v>2236.9</v>
      </c>
      <c r="H1993">
        <v>0</v>
      </c>
      <c r="I1993">
        <v>0</v>
      </c>
      <c r="J1993">
        <v>47</v>
      </c>
      <c r="K1993">
        <v>2236.9</v>
      </c>
    </row>
    <row r="1994" spans="1:11" x14ac:dyDescent="0.25">
      <c r="A1994" t="s">
        <v>2271</v>
      </c>
      <c r="B1994" t="s">
        <v>75</v>
      </c>
      <c r="C1994" t="s">
        <v>86</v>
      </c>
      <c r="D1994" t="s">
        <v>253</v>
      </c>
      <c r="E1994" t="s">
        <v>106</v>
      </c>
      <c r="F1994">
        <v>47</v>
      </c>
      <c r="G1994">
        <v>1958.9</v>
      </c>
      <c r="H1994">
        <v>0</v>
      </c>
      <c r="I1994">
        <v>0</v>
      </c>
      <c r="J1994">
        <v>47</v>
      </c>
      <c r="K1994">
        <v>1958.9</v>
      </c>
    </row>
    <row r="1995" spans="1:11" x14ac:dyDescent="0.25">
      <c r="A1995" t="s">
        <v>2272</v>
      </c>
      <c r="B1995" t="s">
        <v>75</v>
      </c>
      <c r="C1995" t="s">
        <v>86</v>
      </c>
      <c r="D1995" t="s">
        <v>256</v>
      </c>
      <c r="E1995" t="s">
        <v>107</v>
      </c>
      <c r="F1995">
        <v>35</v>
      </c>
      <c r="G1995">
        <v>1441.9</v>
      </c>
      <c r="H1995">
        <v>0</v>
      </c>
      <c r="I1995">
        <v>0</v>
      </c>
      <c r="J1995">
        <v>35</v>
      </c>
      <c r="K1995">
        <v>1441.9</v>
      </c>
    </row>
    <row r="1996" spans="1:11" x14ac:dyDescent="0.25">
      <c r="A1996" t="s">
        <v>2273</v>
      </c>
      <c r="B1996" t="s">
        <v>75</v>
      </c>
      <c r="C1996" t="s">
        <v>86</v>
      </c>
      <c r="D1996" t="s">
        <v>257</v>
      </c>
      <c r="E1996" t="s">
        <v>108</v>
      </c>
      <c r="F1996">
        <v>42</v>
      </c>
      <c r="G1996">
        <v>1952.8</v>
      </c>
      <c r="H1996">
        <v>0</v>
      </c>
      <c r="I1996">
        <v>0</v>
      </c>
      <c r="J1996">
        <v>42</v>
      </c>
      <c r="K1996">
        <v>1952.8</v>
      </c>
    </row>
    <row r="1997" spans="1:11" x14ac:dyDescent="0.25">
      <c r="A1997" t="s">
        <v>2274</v>
      </c>
      <c r="B1997" t="s">
        <v>75</v>
      </c>
      <c r="C1997" t="s">
        <v>86</v>
      </c>
      <c r="D1997" t="s">
        <v>253</v>
      </c>
      <c r="E1997" t="s">
        <v>109</v>
      </c>
      <c r="F1997">
        <v>58</v>
      </c>
      <c r="G1997">
        <v>2449.8000000000002</v>
      </c>
      <c r="H1997">
        <v>0</v>
      </c>
      <c r="I1997">
        <v>0</v>
      </c>
      <c r="J1997">
        <v>58</v>
      </c>
      <c r="K1997">
        <v>2449.8000000000002</v>
      </c>
    </row>
    <row r="1998" spans="1:11" x14ac:dyDescent="0.25">
      <c r="A1998" t="s">
        <v>2275</v>
      </c>
      <c r="B1998" t="s">
        <v>75</v>
      </c>
      <c r="C1998" t="s">
        <v>86</v>
      </c>
      <c r="D1998" t="s">
        <v>256</v>
      </c>
      <c r="E1998" t="s">
        <v>110</v>
      </c>
      <c r="F1998">
        <v>74</v>
      </c>
      <c r="G1998">
        <v>3017.9</v>
      </c>
      <c r="H1998">
        <v>0</v>
      </c>
      <c r="I1998">
        <v>0</v>
      </c>
      <c r="J1998">
        <v>74</v>
      </c>
      <c r="K1998">
        <v>3017.9</v>
      </c>
    </row>
    <row r="1999" spans="1:11" x14ac:dyDescent="0.25">
      <c r="A1999" t="s">
        <v>2276</v>
      </c>
      <c r="B1999" t="s">
        <v>75</v>
      </c>
      <c r="C1999" t="s">
        <v>86</v>
      </c>
      <c r="D1999" t="s">
        <v>255</v>
      </c>
      <c r="E1999" t="s">
        <v>111</v>
      </c>
      <c r="F1999">
        <v>8</v>
      </c>
      <c r="G1999">
        <v>411</v>
      </c>
      <c r="H1999">
        <v>0</v>
      </c>
      <c r="I1999">
        <v>0</v>
      </c>
      <c r="J1999">
        <v>8</v>
      </c>
      <c r="K1999">
        <v>411</v>
      </c>
    </row>
    <row r="2000" spans="1:11" x14ac:dyDescent="0.25">
      <c r="A2000" t="s">
        <v>2277</v>
      </c>
      <c r="B2000" t="s">
        <v>75</v>
      </c>
      <c r="C2000" t="s">
        <v>86</v>
      </c>
      <c r="D2000" t="s">
        <v>259</v>
      </c>
      <c r="E2000" t="s">
        <v>112</v>
      </c>
      <c r="F2000">
        <v>19</v>
      </c>
      <c r="G2000">
        <v>656.9</v>
      </c>
      <c r="H2000">
        <v>0</v>
      </c>
      <c r="I2000">
        <v>0</v>
      </c>
      <c r="J2000">
        <v>19</v>
      </c>
      <c r="K2000">
        <v>656.9</v>
      </c>
    </row>
    <row r="2001" spans="1:11" x14ac:dyDescent="0.25">
      <c r="A2001" t="s">
        <v>2278</v>
      </c>
      <c r="B2001" t="s">
        <v>75</v>
      </c>
      <c r="C2001" t="s">
        <v>86</v>
      </c>
      <c r="D2001" t="s">
        <v>252</v>
      </c>
      <c r="E2001" t="s">
        <v>113</v>
      </c>
      <c r="F2001">
        <v>91</v>
      </c>
      <c r="G2001">
        <v>3680.6</v>
      </c>
      <c r="H2001">
        <v>0</v>
      </c>
      <c r="I2001">
        <v>0</v>
      </c>
      <c r="J2001">
        <v>91</v>
      </c>
      <c r="K2001">
        <v>3680.6</v>
      </c>
    </row>
    <row r="2002" spans="1:11" x14ac:dyDescent="0.25">
      <c r="A2002" t="s">
        <v>2279</v>
      </c>
      <c r="B2002" t="s">
        <v>75</v>
      </c>
      <c r="C2002" t="s">
        <v>86</v>
      </c>
      <c r="D2002" t="s">
        <v>253</v>
      </c>
      <c r="E2002" t="s">
        <v>114</v>
      </c>
      <c r="F2002">
        <v>25</v>
      </c>
      <c r="G2002">
        <v>842.9</v>
      </c>
      <c r="H2002">
        <v>0</v>
      </c>
      <c r="I2002">
        <v>0</v>
      </c>
      <c r="J2002">
        <v>25</v>
      </c>
      <c r="K2002">
        <v>842.9</v>
      </c>
    </row>
    <row r="2003" spans="1:11" x14ac:dyDescent="0.25">
      <c r="A2003" t="s">
        <v>2280</v>
      </c>
      <c r="B2003" t="s">
        <v>75</v>
      </c>
      <c r="C2003" t="s">
        <v>86</v>
      </c>
      <c r="D2003" t="s">
        <v>252</v>
      </c>
      <c r="E2003" t="s">
        <v>115</v>
      </c>
      <c r="F2003">
        <v>27</v>
      </c>
      <c r="G2003">
        <v>1047.9000000000001</v>
      </c>
      <c r="H2003">
        <v>0</v>
      </c>
      <c r="I2003">
        <v>0</v>
      </c>
      <c r="J2003">
        <v>27</v>
      </c>
      <c r="K2003">
        <v>1047.9000000000001</v>
      </c>
    </row>
    <row r="2004" spans="1:11" x14ac:dyDescent="0.25">
      <c r="A2004" t="s">
        <v>2281</v>
      </c>
      <c r="B2004" t="s">
        <v>75</v>
      </c>
      <c r="C2004" t="s">
        <v>86</v>
      </c>
      <c r="D2004" t="s">
        <v>255</v>
      </c>
      <c r="E2004" t="s">
        <v>116</v>
      </c>
      <c r="F2004">
        <v>59</v>
      </c>
      <c r="G2004">
        <v>2572.6</v>
      </c>
      <c r="H2004">
        <v>0</v>
      </c>
      <c r="I2004">
        <v>0</v>
      </c>
      <c r="J2004">
        <v>59</v>
      </c>
      <c r="K2004">
        <v>2572.6</v>
      </c>
    </row>
    <row r="2005" spans="1:11" x14ac:dyDescent="0.25">
      <c r="A2005" t="s">
        <v>2282</v>
      </c>
      <c r="B2005" t="s">
        <v>75</v>
      </c>
      <c r="C2005" t="s">
        <v>86</v>
      </c>
      <c r="D2005" t="s">
        <v>255</v>
      </c>
      <c r="E2005" t="s">
        <v>117</v>
      </c>
      <c r="F2005">
        <v>50</v>
      </c>
      <c r="G2005">
        <v>2116.4</v>
      </c>
      <c r="H2005">
        <v>0</v>
      </c>
      <c r="I2005">
        <v>0</v>
      </c>
      <c r="J2005">
        <v>50</v>
      </c>
      <c r="K2005">
        <v>2116.4</v>
      </c>
    </row>
    <row r="2006" spans="1:11" x14ac:dyDescent="0.25">
      <c r="A2006" t="s">
        <v>2283</v>
      </c>
      <c r="B2006" t="s">
        <v>75</v>
      </c>
      <c r="C2006" t="s">
        <v>86</v>
      </c>
      <c r="D2006" t="s">
        <v>253</v>
      </c>
      <c r="E2006" t="s">
        <v>118</v>
      </c>
      <c r="F2006">
        <v>1</v>
      </c>
      <c r="G2006">
        <v>76</v>
      </c>
      <c r="H2006">
        <v>0</v>
      </c>
      <c r="I2006">
        <v>0</v>
      </c>
      <c r="J2006">
        <v>1</v>
      </c>
      <c r="K2006">
        <v>76</v>
      </c>
    </row>
    <row r="2007" spans="1:11" x14ac:dyDescent="0.25">
      <c r="A2007" t="s">
        <v>2284</v>
      </c>
      <c r="B2007" t="s">
        <v>75</v>
      </c>
      <c r="C2007" t="s">
        <v>86</v>
      </c>
      <c r="D2007" t="s">
        <v>257</v>
      </c>
      <c r="E2007" t="s">
        <v>119</v>
      </c>
      <c r="F2007">
        <v>57</v>
      </c>
      <c r="G2007">
        <v>1583.8</v>
      </c>
      <c r="H2007">
        <v>0</v>
      </c>
      <c r="I2007">
        <v>0</v>
      </c>
      <c r="J2007">
        <v>57</v>
      </c>
      <c r="K2007">
        <v>1583.8</v>
      </c>
    </row>
    <row r="2008" spans="1:11" x14ac:dyDescent="0.25">
      <c r="A2008" t="s">
        <v>2285</v>
      </c>
      <c r="B2008" t="s">
        <v>75</v>
      </c>
      <c r="C2008" t="s">
        <v>86</v>
      </c>
      <c r="D2008" t="s">
        <v>258</v>
      </c>
      <c r="E2008" t="s">
        <v>120</v>
      </c>
      <c r="F2008">
        <v>35</v>
      </c>
      <c r="G2008">
        <v>1529.9</v>
      </c>
      <c r="H2008">
        <v>0</v>
      </c>
      <c r="I2008">
        <v>0</v>
      </c>
      <c r="J2008">
        <v>35</v>
      </c>
      <c r="K2008">
        <v>1529.9</v>
      </c>
    </row>
    <row r="2009" spans="1:11" x14ac:dyDescent="0.25">
      <c r="A2009" t="s">
        <v>2286</v>
      </c>
      <c r="B2009" t="s">
        <v>75</v>
      </c>
      <c r="C2009" t="s">
        <v>86</v>
      </c>
      <c r="D2009" t="s">
        <v>253</v>
      </c>
      <c r="E2009" t="s">
        <v>121</v>
      </c>
      <c r="F2009">
        <v>83</v>
      </c>
      <c r="G2009">
        <v>4075.9</v>
      </c>
      <c r="H2009">
        <v>0</v>
      </c>
      <c r="I2009">
        <v>0</v>
      </c>
      <c r="J2009">
        <v>83</v>
      </c>
      <c r="K2009">
        <v>4075.9</v>
      </c>
    </row>
    <row r="2010" spans="1:11" x14ac:dyDescent="0.25">
      <c r="A2010" t="s">
        <v>2287</v>
      </c>
      <c r="B2010" t="s">
        <v>75</v>
      </c>
      <c r="C2010" t="s">
        <v>86</v>
      </c>
      <c r="D2010" t="s">
        <v>255</v>
      </c>
      <c r="E2010" t="s">
        <v>122</v>
      </c>
      <c r="F2010">
        <v>34</v>
      </c>
      <c r="G2010">
        <v>1149.7</v>
      </c>
      <c r="H2010">
        <v>0</v>
      </c>
      <c r="I2010">
        <v>0</v>
      </c>
      <c r="J2010">
        <v>34</v>
      </c>
      <c r="K2010">
        <v>1149.7</v>
      </c>
    </row>
    <row r="2011" spans="1:11" x14ac:dyDescent="0.25">
      <c r="A2011" t="s">
        <v>2288</v>
      </c>
      <c r="B2011" t="s">
        <v>75</v>
      </c>
      <c r="C2011" t="s">
        <v>86</v>
      </c>
      <c r="D2011" t="s">
        <v>254</v>
      </c>
      <c r="E2011" t="s">
        <v>123</v>
      </c>
      <c r="F2011">
        <v>7</v>
      </c>
      <c r="G2011">
        <v>194</v>
      </c>
      <c r="H2011">
        <v>0</v>
      </c>
      <c r="I2011">
        <v>0</v>
      </c>
      <c r="J2011">
        <v>7</v>
      </c>
      <c r="K2011">
        <v>194</v>
      </c>
    </row>
    <row r="2012" spans="1:11" x14ac:dyDescent="0.25">
      <c r="A2012" t="s">
        <v>2289</v>
      </c>
      <c r="B2012" t="s">
        <v>75</v>
      </c>
      <c r="C2012" t="s">
        <v>86</v>
      </c>
      <c r="D2012" t="s">
        <v>251</v>
      </c>
      <c r="E2012" t="s">
        <v>124</v>
      </c>
      <c r="F2012">
        <v>16</v>
      </c>
      <c r="G2012">
        <v>539.9</v>
      </c>
      <c r="H2012">
        <v>0</v>
      </c>
      <c r="I2012">
        <v>0</v>
      </c>
      <c r="J2012">
        <v>16</v>
      </c>
      <c r="K2012">
        <v>539.9</v>
      </c>
    </row>
    <row r="2013" spans="1:11" x14ac:dyDescent="0.25">
      <c r="A2013" t="s">
        <v>2290</v>
      </c>
      <c r="B2013" t="s">
        <v>75</v>
      </c>
      <c r="C2013" t="s">
        <v>86</v>
      </c>
      <c r="D2013" t="s">
        <v>251</v>
      </c>
      <c r="E2013" t="s">
        <v>125</v>
      </c>
      <c r="F2013">
        <v>72</v>
      </c>
      <c r="G2013">
        <v>2482.8000000000002</v>
      </c>
      <c r="H2013">
        <v>0</v>
      </c>
      <c r="I2013">
        <v>0</v>
      </c>
      <c r="J2013">
        <v>72</v>
      </c>
      <c r="K2013">
        <v>2482.8000000000002</v>
      </c>
    </row>
    <row r="2014" spans="1:11" x14ac:dyDescent="0.25">
      <c r="A2014" t="s">
        <v>2291</v>
      </c>
      <c r="B2014" t="s">
        <v>75</v>
      </c>
      <c r="C2014" t="s">
        <v>86</v>
      </c>
      <c r="D2014" t="s">
        <v>257</v>
      </c>
      <c r="E2014" t="s">
        <v>126</v>
      </c>
      <c r="F2014">
        <v>80</v>
      </c>
      <c r="G2014">
        <v>2605.8000000000002</v>
      </c>
      <c r="H2014">
        <v>0</v>
      </c>
      <c r="I2014">
        <v>0</v>
      </c>
      <c r="J2014">
        <v>80</v>
      </c>
      <c r="K2014">
        <v>2605.8000000000002</v>
      </c>
    </row>
    <row r="2015" spans="1:11" x14ac:dyDescent="0.25">
      <c r="A2015" t="s">
        <v>2292</v>
      </c>
      <c r="B2015" t="s">
        <v>75</v>
      </c>
      <c r="C2015" t="s">
        <v>86</v>
      </c>
      <c r="D2015" t="s">
        <v>259</v>
      </c>
      <c r="E2015" t="s">
        <v>127</v>
      </c>
      <c r="F2015">
        <v>14</v>
      </c>
      <c r="G2015">
        <v>585</v>
      </c>
      <c r="H2015">
        <v>0</v>
      </c>
      <c r="I2015">
        <v>0</v>
      </c>
      <c r="J2015">
        <v>14</v>
      </c>
      <c r="K2015">
        <v>585</v>
      </c>
    </row>
    <row r="2016" spans="1:11" x14ac:dyDescent="0.25">
      <c r="A2016" t="s">
        <v>2293</v>
      </c>
      <c r="B2016" t="s">
        <v>75</v>
      </c>
      <c r="C2016" t="s">
        <v>86</v>
      </c>
      <c r="D2016" t="s">
        <v>257</v>
      </c>
      <c r="E2016" t="s">
        <v>128</v>
      </c>
      <c r="F2016">
        <v>43</v>
      </c>
      <c r="G2016">
        <v>1488</v>
      </c>
      <c r="H2016">
        <v>0</v>
      </c>
      <c r="I2016">
        <v>0</v>
      </c>
      <c r="J2016">
        <v>43</v>
      </c>
      <c r="K2016">
        <v>1488</v>
      </c>
    </row>
    <row r="2017" spans="1:11" x14ac:dyDescent="0.25">
      <c r="A2017" t="s">
        <v>2294</v>
      </c>
      <c r="B2017" t="s">
        <v>75</v>
      </c>
      <c r="C2017" t="s">
        <v>86</v>
      </c>
      <c r="D2017" t="s">
        <v>258</v>
      </c>
      <c r="E2017" t="s">
        <v>129</v>
      </c>
      <c r="F2017">
        <v>23</v>
      </c>
      <c r="G2017">
        <v>812</v>
      </c>
      <c r="H2017">
        <v>0</v>
      </c>
      <c r="I2017">
        <v>0</v>
      </c>
      <c r="J2017">
        <v>23</v>
      </c>
      <c r="K2017">
        <v>812</v>
      </c>
    </row>
    <row r="2018" spans="1:11" x14ac:dyDescent="0.25">
      <c r="A2018" t="s">
        <v>2295</v>
      </c>
      <c r="B2018" t="s">
        <v>75</v>
      </c>
      <c r="C2018" t="s">
        <v>86</v>
      </c>
      <c r="D2018" t="s">
        <v>254</v>
      </c>
      <c r="E2018" t="s">
        <v>130</v>
      </c>
      <c r="F2018">
        <v>16</v>
      </c>
      <c r="G2018">
        <v>679.8</v>
      </c>
      <c r="H2018">
        <v>0</v>
      </c>
      <c r="I2018">
        <v>0</v>
      </c>
      <c r="J2018">
        <v>16</v>
      </c>
      <c r="K2018">
        <v>679.8</v>
      </c>
    </row>
    <row r="2019" spans="1:11" x14ac:dyDescent="0.25">
      <c r="A2019" t="s">
        <v>2296</v>
      </c>
      <c r="B2019" t="s">
        <v>75</v>
      </c>
      <c r="C2019" t="s">
        <v>86</v>
      </c>
      <c r="D2019" t="s">
        <v>253</v>
      </c>
      <c r="E2019" t="s">
        <v>131</v>
      </c>
      <c r="F2019">
        <v>41</v>
      </c>
      <c r="G2019">
        <v>1624.7</v>
      </c>
      <c r="H2019">
        <v>0</v>
      </c>
      <c r="I2019">
        <v>0</v>
      </c>
      <c r="J2019">
        <v>41</v>
      </c>
      <c r="K2019">
        <v>1624.7</v>
      </c>
    </row>
    <row r="2020" spans="1:11" x14ac:dyDescent="0.25">
      <c r="A2020" t="s">
        <v>2297</v>
      </c>
      <c r="B2020" t="s">
        <v>75</v>
      </c>
      <c r="C2020" t="s">
        <v>86</v>
      </c>
      <c r="D2020" t="s">
        <v>251</v>
      </c>
      <c r="E2020" t="s">
        <v>265</v>
      </c>
      <c r="F2020">
        <v>390</v>
      </c>
      <c r="G2020">
        <v>15020.5</v>
      </c>
      <c r="H2020">
        <v>0</v>
      </c>
      <c r="I2020">
        <v>0</v>
      </c>
      <c r="J2020">
        <v>390</v>
      </c>
      <c r="K2020">
        <v>15020.5</v>
      </c>
    </row>
    <row r="2021" spans="1:11" x14ac:dyDescent="0.25">
      <c r="A2021" t="s">
        <v>2298</v>
      </c>
      <c r="B2021" t="s">
        <v>75</v>
      </c>
      <c r="C2021" t="s">
        <v>86</v>
      </c>
      <c r="D2021" t="s">
        <v>252</v>
      </c>
      <c r="E2021" t="s">
        <v>266</v>
      </c>
      <c r="F2021">
        <v>832</v>
      </c>
      <c r="G2021">
        <v>32993.9</v>
      </c>
      <c r="H2021">
        <v>0</v>
      </c>
      <c r="I2021">
        <v>0</v>
      </c>
      <c r="J2021">
        <v>832</v>
      </c>
      <c r="K2021">
        <v>32993.9</v>
      </c>
    </row>
    <row r="2022" spans="1:11" x14ac:dyDescent="0.25">
      <c r="A2022" t="s">
        <v>2299</v>
      </c>
      <c r="B2022" t="s">
        <v>75</v>
      </c>
      <c r="C2022" t="s">
        <v>86</v>
      </c>
      <c r="D2022" t="s">
        <v>259</v>
      </c>
      <c r="E2022" t="s">
        <v>132</v>
      </c>
      <c r="F2022">
        <v>36</v>
      </c>
      <c r="G2022">
        <v>1672.7</v>
      </c>
      <c r="H2022">
        <v>0</v>
      </c>
      <c r="I2022">
        <v>0</v>
      </c>
      <c r="J2022">
        <v>36</v>
      </c>
      <c r="K2022">
        <v>1672.7</v>
      </c>
    </row>
    <row r="2023" spans="1:11" x14ac:dyDescent="0.25">
      <c r="A2023" t="s">
        <v>2300</v>
      </c>
      <c r="B2023" t="s">
        <v>75</v>
      </c>
      <c r="C2023" t="s">
        <v>86</v>
      </c>
      <c r="D2023" t="s">
        <v>256</v>
      </c>
      <c r="E2023" t="s">
        <v>133</v>
      </c>
      <c r="F2023">
        <v>60</v>
      </c>
      <c r="G2023">
        <v>2068.9</v>
      </c>
      <c r="H2023">
        <v>0</v>
      </c>
      <c r="I2023">
        <v>0</v>
      </c>
      <c r="J2023">
        <v>60</v>
      </c>
      <c r="K2023">
        <v>2068.9</v>
      </c>
    </row>
    <row r="2024" spans="1:11" x14ac:dyDescent="0.25">
      <c r="A2024" t="s">
        <v>2301</v>
      </c>
      <c r="B2024" t="s">
        <v>75</v>
      </c>
      <c r="C2024" t="s">
        <v>86</v>
      </c>
      <c r="D2024" t="s">
        <v>253</v>
      </c>
      <c r="E2024" t="s">
        <v>134</v>
      </c>
      <c r="F2024">
        <v>45</v>
      </c>
      <c r="G2024">
        <v>1691.9</v>
      </c>
      <c r="H2024">
        <v>0</v>
      </c>
      <c r="I2024">
        <v>0</v>
      </c>
      <c r="J2024">
        <v>45</v>
      </c>
      <c r="K2024">
        <v>1691.9</v>
      </c>
    </row>
    <row r="2025" spans="1:11" x14ac:dyDescent="0.25">
      <c r="A2025" t="s">
        <v>2302</v>
      </c>
      <c r="B2025" t="s">
        <v>75</v>
      </c>
      <c r="C2025" t="s">
        <v>86</v>
      </c>
      <c r="D2025" t="s">
        <v>252</v>
      </c>
      <c r="E2025" t="s">
        <v>135</v>
      </c>
      <c r="F2025">
        <v>229</v>
      </c>
      <c r="G2025">
        <v>9044.5</v>
      </c>
      <c r="H2025">
        <v>0</v>
      </c>
      <c r="I2025">
        <v>0</v>
      </c>
      <c r="J2025">
        <v>229</v>
      </c>
      <c r="K2025">
        <v>9044.5</v>
      </c>
    </row>
    <row r="2026" spans="1:11" x14ac:dyDescent="0.25">
      <c r="A2026" t="s">
        <v>2303</v>
      </c>
      <c r="B2026" t="s">
        <v>75</v>
      </c>
      <c r="C2026" t="s">
        <v>86</v>
      </c>
      <c r="D2026" t="s">
        <v>254</v>
      </c>
      <c r="E2026" t="s">
        <v>136</v>
      </c>
      <c r="F2026">
        <v>15</v>
      </c>
      <c r="G2026">
        <v>852</v>
      </c>
      <c r="H2026">
        <v>0</v>
      </c>
      <c r="I2026">
        <v>0</v>
      </c>
      <c r="J2026">
        <v>15</v>
      </c>
      <c r="K2026">
        <v>852</v>
      </c>
    </row>
    <row r="2027" spans="1:11" x14ac:dyDescent="0.25">
      <c r="A2027" t="s">
        <v>2304</v>
      </c>
      <c r="B2027" t="s">
        <v>75</v>
      </c>
      <c r="C2027" t="s">
        <v>86</v>
      </c>
      <c r="D2027" t="s">
        <v>257</v>
      </c>
      <c r="E2027" t="s">
        <v>137</v>
      </c>
      <c r="F2027">
        <v>110</v>
      </c>
      <c r="G2027">
        <v>3904.5</v>
      </c>
      <c r="H2027">
        <v>0</v>
      </c>
      <c r="I2027">
        <v>0</v>
      </c>
      <c r="J2027">
        <v>110</v>
      </c>
      <c r="K2027">
        <v>3904.5</v>
      </c>
    </row>
    <row r="2028" spans="1:11" x14ac:dyDescent="0.25">
      <c r="A2028" t="s">
        <v>2305</v>
      </c>
      <c r="B2028" t="s">
        <v>75</v>
      </c>
      <c r="C2028" t="s">
        <v>86</v>
      </c>
      <c r="D2028" t="s">
        <v>253</v>
      </c>
      <c r="E2028" t="s">
        <v>138</v>
      </c>
      <c r="F2028">
        <v>42</v>
      </c>
      <c r="G2028">
        <v>1909.9</v>
      </c>
      <c r="H2028">
        <v>0</v>
      </c>
      <c r="I2028">
        <v>0</v>
      </c>
      <c r="J2028">
        <v>42</v>
      </c>
      <c r="K2028">
        <v>1909.9</v>
      </c>
    </row>
    <row r="2029" spans="1:11" x14ac:dyDescent="0.25">
      <c r="A2029" t="s">
        <v>2306</v>
      </c>
      <c r="B2029" t="s">
        <v>75</v>
      </c>
      <c r="C2029" t="s">
        <v>86</v>
      </c>
      <c r="D2029" t="s">
        <v>253</v>
      </c>
      <c r="E2029" t="s">
        <v>139</v>
      </c>
      <c r="F2029">
        <v>33</v>
      </c>
      <c r="G2029">
        <v>1213</v>
      </c>
      <c r="H2029">
        <v>0</v>
      </c>
      <c r="I2029">
        <v>0</v>
      </c>
      <c r="J2029">
        <v>33</v>
      </c>
      <c r="K2029">
        <v>1213</v>
      </c>
    </row>
    <row r="2030" spans="1:11" x14ac:dyDescent="0.25">
      <c r="A2030" t="s">
        <v>2307</v>
      </c>
      <c r="B2030" t="s">
        <v>75</v>
      </c>
      <c r="C2030" t="s">
        <v>86</v>
      </c>
      <c r="D2030" t="s">
        <v>255</v>
      </c>
      <c r="E2030" t="s">
        <v>140</v>
      </c>
      <c r="F2030">
        <v>12</v>
      </c>
      <c r="G2030">
        <v>495.9</v>
      </c>
      <c r="H2030">
        <v>0</v>
      </c>
      <c r="I2030">
        <v>0</v>
      </c>
      <c r="J2030">
        <v>12</v>
      </c>
      <c r="K2030">
        <v>495.9</v>
      </c>
    </row>
    <row r="2031" spans="1:11" x14ac:dyDescent="0.25">
      <c r="A2031" t="s">
        <v>2308</v>
      </c>
      <c r="B2031" t="s">
        <v>75</v>
      </c>
      <c r="C2031" t="s">
        <v>86</v>
      </c>
      <c r="D2031" t="s">
        <v>253</v>
      </c>
      <c r="E2031" t="s">
        <v>141</v>
      </c>
      <c r="F2031">
        <v>24</v>
      </c>
      <c r="G2031">
        <v>1174.9000000000001</v>
      </c>
      <c r="H2031">
        <v>0</v>
      </c>
      <c r="I2031">
        <v>0</v>
      </c>
      <c r="J2031">
        <v>24</v>
      </c>
      <c r="K2031">
        <v>1174.9000000000001</v>
      </c>
    </row>
    <row r="2032" spans="1:11" x14ac:dyDescent="0.25">
      <c r="A2032" t="s">
        <v>2309</v>
      </c>
      <c r="B2032" t="s">
        <v>75</v>
      </c>
      <c r="C2032" t="s">
        <v>86</v>
      </c>
      <c r="D2032" t="s">
        <v>256</v>
      </c>
      <c r="E2032" t="s">
        <v>142</v>
      </c>
      <c r="F2032">
        <v>253</v>
      </c>
      <c r="G2032">
        <v>10597</v>
      </c>
      <c r="H2032">
        <v>0</v>
      </c>
      <c r="I2032">
        <v>0</v>
      </c>
      <c r="J2032">
        <v>253</v>
      </c>
      <c r="K2032">
        <v>10597</v>
      </c>
    </row>
    <row r="2033" spans="1:11" x14ac:dyDescent="0.25">
      <c r="A2033" t="s">
        <v>2310</v>
      </c>
      <c r="B2033" t="s">
        <v>75</v>
      </c>
      <c r="C2033" t="s">
        <v>86</v>
      </c>
      <c r="D2033" t="s">
        <v>253</v>
      </c>
      <c r="E2033" t="s">
        <v>143</v>
      </c>
      <c r="F2033">
        <v>39</v>
      </c>
      <c r="G2033">
        <v>1609</v>
      </c>
      <c r="H2033">
        <v>0</v>
      </c>
      <c r="I2033">
        <v>0</v>
      </c>
      <c r="J2033">
        <v>39</v>
      </c>
      <c r="K2033">
        <v>1609</v>
      </c>
    </row>
    <row r="2034" spans="1:11" x14ac:dyDescent="0.25">
      <c r="A2034" t="s">
        <v>2311</v>
      </c>
      <c r="B2034" t="s">
        <v>75</v>
      </c>
      <c r="C2034" t="s">
        <v>86</v>
      </c>
      <c r="D2034" t="s">
        <v>253</v>
      </c>
      <c r="E2034" t="s">
        <v>144</v>
      </c>
      <c r="F2034">
        <v>44</v>
      </c>
      <c r="G2034">
        <v>2654.9</v>
      </c>
      <c r="H2034">
        <v>0</v>
      </c>
      <c r="I2034">
        <v>0</v>
      </c>
      <c r="J2034">
        <v>44</v>
      </c>
      <c r="K2034">
        <v>2654.9</v>
      </c>
    </row>
    <row r="2035" spans="1:11" x14ac:dyDescent="0.25">
      <c r="A2035" t="s">
        <v>2312</v>
      </c>
      <c r="B2035" t="s">
        <v>75</v>
      </c>
      <c r="C2035" t="s">
        <v>86</v>
      </c>
      <c r="D2035" t="s">
        <v>254</v>
      </c>
      <c r="E2035" t="s">
        <v>145</v>
      </c>
      <c r="F2035">
        <v>3</v>
      </c>
      <c r="G2035">
        <v>112</v>
      </c>
      <c r="H2035">
        <v>0</v>
      </c>
      <c r="I2035">
        <v>0</v>
      </c>
      <c r="J2035">
        <v>3</v>
      </c>
      <c r="K2035">
        <v>112</v>
      </c>
    </row>
    <row r="2036" spans="1:11" x14ac:dyDescent="0.25">
      <c r="A2036" t="s">
        <v>2313</v>
      </c>
      <c r="B2036" t="s">
        <v>75</v>
      </c>
      <c r="C2036" t="s">
        <v>86</v>
      </c>
      <c r="D2036" t="s">
        <v>253</v>
      </c>
      <c r="E2036" t="s">
        <v>146</v>
      </c>
      <c r="F2036">
        <v>43</v>
      </c>
      <c r="G2036">
        <v>1543.8</v>
      </c>
      <c r="H2036">
        <v>0</v>
      </c>
      <c r="I2036">
        <v>0</v>
      </c>
      <c r="J2036">
        <v>43</v>
      </c>
      <c r="K2036">
        <v>1543.8</v>
      </c>
    </row>
    <row r="2037" spans="1:11" x14ac:dyDescent="0.25">
      <c r="A2037" t="s">
        <v>2314</v>
      </c>
      <c r="B2037" t="s">
        <v>75</v>
      </c>
      <c r="C2037" t="s">
        <v>86</v>
      </c>
      <c r="D2037" t="s">
        <v>258</v>
      </c>
      <c r="E2037" t="s">
        <v>147</v>
      </c>
      <c r="F2037">
        <v>18</v>
      </c>
      <c r="G2037">
        <v>698.9</v>
      </c>
      <c r="H2037">
        <v>0</v>
      </c>
      <c r="I2037">
        <v>0</v>
      </c>
      <c r="J2037">
        <v>18</v>
      </c>
      <c r="K2037">
        <v>698.9</v>
      </c>
    </row>
    <row r="2038" spans="1:11" x14ac:dyDescent="0.25">
      <c r="A2038" t="s">
        <v>2315</v>
      </c>
      <c r="B2038" t="s">
        <v>75</v>
      </c>
      <c r="C2038" t="s">
        <v>86</v>
      </c>
      <c r="D2038" t="s">
        <v>252</v>
      </c>
      <c r="E2038" t="s">
        <v>148</v>
      </c>
      <c r="F2038">
        <v>196</v>
      </c>
      <c r="G2038">
        <v>8148.5</v>
      </c>
      <c r="H2038">
        <v>0</v>
      </c>
      <c r="I2038">
        <v>0</v>
      </c>
      <c r="J2038">
        <v>196</v>
      </c>
      <c r="K2038">
        <v>8148.5</v>
      </c>
    </row>
    <row r="2039" spans="1:11" x14ac:dyDescent="0.25">
      <c r="A2039" t="s">
        <v>2316</v>
      </c>
      <c r="B2039" t="s">
        <v>75</v>
      </c>
      <c r="C2039" t="s">
        <v>86</v>
      </c>
      <c r="D2039" t="s">
        <v>253</v>
      </c>
      <c r="E2039" t="s">
        <v>149</v>
      </c>
      <c r="F2039">
        <v>33</v>
      </c>
      <c r="G2039">
        <v>1447</v>
      </c>
      <c r="H2039">
        <v>0</v>
      </c>
      <c r="I2039">
        <v>0</v>
      </c>
      <c r="J2039">
        <v>33</v>
      </c>
      <c r="K2039">
        <v>1447</v>
      </c>
    </row>
    <row r="2040" spans="1:11" x14ac:dyDescent="0.25">
      <c r="A2040" t="s">
        <v>2317</v>
      </c>
      <c r="B2040" t="s">
        <v>75</v>
      </c>
      <c r="C2040" t="s">
        <v>86</v>
      </c>
      <c r="D2040" t="s">
        <v>253</v>
      </c>
      <c r="E2040" t="s">
        <v>150</v>
      </c>
      <c r="F2040">
        <v>44</v>
      </c>
      <c r="G2040">
        <v>1990.8</v>
      </c>
      <c r="H2040">
        <v>0</v>
      </c>
      <c r="I2040">
        <v>0</v>
      </c>
      <c r="J2040">
        <v>44</v>
      </c>
      <c r="K2040">
        <v>1990.8</v>
      </c>
    </row>
    <row r="2041" spans="1:11" x14ac:dyDescent="0.25">
      <c r="A2041" t="s">
        <v>2318</v>
      </c>
      <c r="B2041" t="s">
        <v>75</v>
      </c>
      <c r="C2041" t="s">
        <v>86</v>
      </c>
      <c r="D2041" t="s">
        <v>256</v>
      </c>
      <c r="E2041" t="s">
        <v>151</v>
      </c>
      <c r="F2041">
        <v>5</v>
      </c>
      <c r="G2041">
        <v>288</v>
      </c>
      <c r="H2041">
        <v>0</v>
      </c>
      <c r="I2041">
        <v>0</v>
      </c>
      <c r="J2041">
        <v>5</v>
      </c>
      <c r="K2041">
        <v>288</v>
      </c>
    </row>
    <row r="2042" spans="1:11" x14ac:dyDescent="0.25">
      <c r="A2042" t="s">
        <v>2319</v>
      </c>
      <c r="B2042" t="s">
        <v>75</v>
      </c>
      <c r="C2042" t="s">
        <v>86</v>
      </c>
      <c r="D2042" t="s">
        <v>253</v>
      </c>
      <c r="E2042" t="s">
        <v>153</v>
      </c>
      <c r="F2042">
        <v>35</v>
      </c>
      <c r="G2042">
        <v>1677.8</v>
      </c>
      <c r="H2042">
        <v>0</v>
      </c>
      <c r="I2042">
        <v>0</v>
      </c>
      <c r="J2042">
        <v>35</v>
      </c>
      <c r="K2042">
        <v>1677.8</v>
      </c>
    </row>
    <row r="2043" spans="1:11" x14ac:dyDescent="0.25">
      <c r="A2043" t="s">
        <v>2320</v>
      </c>
      <c r="B2043" t="s">
        <v>75</v>
      </c>
      <c r="C2043" t="s">
        <v>86</v>
      </c>
      <c r="D2043" t="s">
        <v>253</v>
      </c>
      <c r="E2043" t="s">
        <v>154</v>
      </c>
      <c r="F2043">
        <v>35</v>
      </c>
      <c r="G2043">
        <v>1454.7</v>
      </c>
      <c r="H2043">
        <v>0</v>
      </c>
      <c r="I2043">
        <v>0</v>
      </c>
      <c r="J2043">
        <v>35</v>
      </c>
      <c r="K2043">
        <v>1454.7</v>
      </c>
    </row>
    <row r="2044" spans="1:11" x14ac:dyDescent="0.25">
      <c r="A2044" t="s">
        <v>2321</v>
      </c>
      <c r="B2044" t="s">
        <v>75</v>
      </c>
      <c r="C2044" t="s">
        <v>86</v>
      </c>
      <c r="D2044" t="s">
        <v>256</v>
      </c>
      <c r="E2044" t="s">
        <v>155</v>
      </c>
      <c r="F2044">
        <v>243</v>
      </c>
      <c r="G2044">
        <v>8851.2000000000007</v>
      </c>
      <c r="H2044">
        <v>0</v>
      </c>
      <c r="I2044">
        <v>0</v>
      </c>
      <c r="J2044">
        <v>243</v>
      </c>
      <c r="K2044">
        <v>8851.2000000000007</v>
      </c>
    </row>
    <row r="2045" spans="1:11" x14ac:dyDescent="0.25">
      <c r="A2045" t="s">
        <v>2322</v>
      </c>
      <c r="B2045" t="s">
        <v>75</v>
      </c>
      <c r="C2045" t="s">
        <v>86</v>
      </c>
      <c r="D2045" t="s">
        <v>259</v>
      </c>
      <c r="E2045" t="s">
        <v>156</v>
      </c>
      <c r="F2045">
        <v>11</v>
      </c>
      <c r="G2045">
        <v>408.9</v>
      </c>
      <c r="H2045">
        <v>0</v>
      </c>
      <c r="I2045">
        <v>0</v>
      </c>
      <c r="J2045">
        <v>11</v>
      </c>
      <c r="K2045">
        <v>408.9</v>
      </c>
    </row>
    <row r="2046" spans="1:11" x14ac:dyDescent="0.25">
      <c r="A2046" t="s">
        <v>2323</v>
      </c>
      <c r="B2046" t="s">
        <v>75</v>
      </c>
      <c r="C2046" t="s">
        <v>86</v>
      </c>
      <c r="D2046" t="s">
        <v>253</v>
      </c>
      <c r="E2046" t="s">
        <v>157</v>
      </c>
      <c r="F2046">
        <v>22</v>
      </c>
      <c r="G2046">
        <v>977</v>
      </c>
      <c r="H2046">
        <v>0</v>
      </c>
      <c r="I2046">
        <v>0</v>
      </c>
      <c r="J2046">
        <v>22</v>
      </c>
      <c r="K2046">
        <v>977</v>
      </c>
    </row>
    <row r="2047" spans="1:11" x14ac:dyDescent="0.25">
      <c r="A2047" t="s">
        <v>2324</v>
      </c>
      <c r="B2047" t="s">
        <v>75</v>
      </c>
      <c r="C2047" t="s">
        <v>86</v>
      </c>
      <c r="D2047" t="s">
        <v>259</v>
      </c>
      <c r="E2047" t="s">
        <v>158</v>
      </c>
      <c r="F2047">
        <v>42</v>
      </c>
      <c r="G2047">
        <v>1426.9</v>
      </c>
      <c r="H2047">
        <v>0</v>
      </c>
      <c r="I2047">
        <v>0</v>
      </c>
      <c r="J2047">
        <v>42</v>
      </c>
      <c r="K2047">
        <v>1426.9</v>
      </c>
    </row>
    <row r="2048" spans="1:11" x14ac:dyDescent="0.25">
      <c r="A2048" t="s">
        <v>2325</v>
      </c>
      <c r="B2048" t="s">
        <v>75</v>
      </c>
      <c r="C2048" t="s">
        <v>86</v>
      </c>
      <c r="D2048" t="s">
        <v>255</v>
      </c>
      <c r="E2048" t="s">
        <v>159</v>
      </c>
      <c r="F2048">
        <v>4</v>
      </c>
      <c r="G2048">
        <v>176</v>
      </c>
      <c r="H2048">
        <v>0</v>
      </c>
      <c r="I2048">
        <v>0</v>
      </c>
      <c r="J2048">
        <v>4</v>
      </c>
      <c r="K2048">
        <v>176</v>
      </c>
    </row>
    <row r="2049" spans="1:11" x14ac:dyDescent="0.25">
      <c r="A2049" t="s">
        <v>2326</v>
      </c>
      <c r="B2049" t="s">
        <v>75</v>
      </c>
      <c r="C2049" t="s">
        <v>86</v>
      </c>
      <c r="D2049" t="s">
        <v>253</v>
      </c>
      <c r="E2049" t="s">
        <v>160</v>
      </c>
      <c r="F2049">
        <v>41</v>
      </c>
      <c r="G2049">
        <v>1736</v>
      </c>
      <c r="H2049">
        <v>0</v>
      </c>
      <c r="I2049">
        <v>0</v>
      </c>
      <c r="J2049">
        <v>41</v>
      </c>
      <c r="K2049">
        <v>1736</v>
      </c>
    </row>
    <row r="2050" spans="1:11" x14ac:dyDescent="0.25">
      <c r="A2050" t="s">
        <v>2327</v>
      </c>
      <c r="B2050" t="s">
        <v>75</v>
      </c>
      <c r="C2050" t="s">
        <v>86</v>
      </c>
      <c r="D2050" t="s">
        <v>255</v>
      </c>
      <c r="E2050" t="s">
        <v>161</v>
      </c>
      <c r="F2050">
        <v>129</v>
      </c>
      <c r="G2050">
        <v>5669.7</v>
      </c>
      <c r="H2050">
        <v>0</v>
      </c>
      <c r="I2050">
        <v>0</v>
      </c>
      <c r="J2050">
        <v>129</v>
      </c>
      <c r="K2050">
        <v>5669.7</v>
      </c>
    </row>
    <row r="2051" spans="1:11" x14ac:dyDescent="0.25">
      <c r="A2051" t="s">
        <v>2328</v>
      </c>
      <c r="B2051" t="s">
        <v>75</v>
      </c>
      <c r="C2051" t="s">
        <v>86</v>
      </c>
      <c r="D2051" t="s">
        <v>259</v>
      </c>
      <c r="E2051" t="s">
        <v>162</v>
      </c>
      <c r="F2051">
        <v>73</v>
      </c>
      <c r="G2051">
        <v>3655.8</v>
      </c>
      <c r="H2051">
        <v>0</v>
      </c>
      <c r="I2051">
        <v>0</v>
      </c>
      <c r="J2051">
        <v>73</v>
      </c>
      <c r="K2051">
        <v>3655.8</v>
      </c>
    </row>
    <row r="2052" spans="1:11" x14ac:dyDescent="0.25">
      <c r="A2052" t="s">
        <v>2329</v>
      </c>
      <c r="B2052" t="s">
        <v>75</v>
      </c>
      <c r="C2052" t="s">
        <v>86</v>
      </c>
      <c r="D2052" t="s">
        <v>251</v>
      </c>
      <c r="E2052" t="s">
        <v>163</v>
      </c>
      <c r="F2052">
        <v>24</v>
      </c>
      <c r="G2052">
        <v>929.8</v>
      </c>
      <c r="H2052">
        <v>0</v>
      </c>
      <c r="I2052">
        <v>0</v>
      </c>
      <c r="J2052">
        <v>24</v>
      </c>
      <c r="K2052">
        <v>929.8</v>
      </c>
    </row>
    <row r="2053" spans="1:11" x14ac:dyDescent="0.25">
      <c r="A2053" t="s">
        <v>2330</v>
      </c>
      <c r="B2053" t="s">
        <v>75</v>
      </c>
      <c r="C2053" t="s">
        <v>86</v>
      </c>
      <c r="D2053" t="s">
        <v>251</v>
      </c>
      <c r="E2053" t="s">
        <v>164</v>
      </c>
      <c r="F2053">
        <v>79</v>
      </c>
      <c r="G2053">
        <v>3070.7</v>
      </c>
      <c r="H2053">
        <v>0</v>
      </c>
      <c r="I2053">
        <v>0</v>
      </c>
      <c r="J2053">
        <v>79</v>
      </c>
      <c r="K2053">
        <v>3070.7</v>
      </c>
    </row>
    <row r="2054" spans="1:11" x14ac:dyDescent="0.25">
      <c r="A2054" t="s">
        <v>2331</v>
      </c>
      <c r="B2054" t="s">
        <v>75</v>
      </c>
      <c r="C2054" t="s">
        <v>86</v>
      </c>
      <c r="D2054" t="s">
        <v>253</v>
      </c>
      <c r="E2054" t="s">
        <v>165</v>
      </c>
      <c r="F2054">
        <v>41</v>
      </c>
      <c r="G2054">
        <v>1573</v>
      </c>
      <c r="H2054">
        <v>0</v>
      </c>
      <c r="I2054">
        <v>0</v>
      </c>
      <c r="J2054">
        <v>41</v>
      </c>
      <c r="K2054">
        <v>1573</v>
      </c>
    </row>
    <row r="2055" spans="1:11" x14ac:dyDescent="0.25">
      <c r="A2055" t="s">
        <v>2332</v>
      </c>
      <c r="B2055" t="s">
        <v>75</v>
      </c>
      <c r="C2055" t="s">
        <v>86</v>
      </c>
      <c r="D2055" t="s">
        <v>251</v>
      </c>
      <c r="E2055" t="s">
        <v>166</v>
      </c>
      <c r="F2055">
        <v>60</v>
      </c>
      <c r="G2055">
        <v>2092.6999999999998</v>
      </c>
      <c r="H2055">
        <v>0</v>
      </c>
      <c r="I2055">
        <v>0</v>
      </c>
      <c r="J2055">
        <v>60</v>
      </c>
      <c r="K2055">
        <v>2092.6999999999998</v>
      </c>
    </row>
    <row r="2056" spans="1:11" x14ac:dyDescent="0.25">
      <c r="A2056" t="s">
        <v>2333</v>
      </c>
      <c r="B2056" t="s">
        <v>75</v>
      </c>
      <c r="C2056" t="s">
        <v>86</v>
      </c>
      <c r="D2056" t="s">
        <v>255</v>
      </c>
      <c r="E2056" t="s">
        <v>167</v>
      </c>
      <c r="F2056">
        <v>46</v>
      </c>
      <c r="G2056">
        <v>2124.9</v>
      </c>
      <c r="H2056">
        <v>0</v>
      </c>
      <c r="I2056">
        <v>0</v>
      </c>
      <c r="J2056">
        <v>46</v>
      </c>
      <c r="K2056">
        <v>2124.9</v>
      </c>
    </row>
    <row r="2057" spans="1:11" x14ac:dyDescent="0.25">
      <c r="A2057" t="s">
        <v>2334</v>
      </c>
      <c r="B2057" t="s">
        <v>75</v>
      </c>
      <c r="C2057" t="s">
        <v>86</v>
      </c>
      <c r="D2057" t="s">
        <v>253</v>
      </c>
      <c r="E2057" t="s">
        <v>267</v>
      </c>
      <c r="F2057">
        <v>1224</v>
      </c>
      <c r="G2057">
        <v>54876.7</v>
      </c>
      <c r="H2057">
        <v>0</v>
      </c>
      <c r="I2057">
        <v>0</v>
      </c>
      <c r="J2057">
        <v>1224</v>
      </c>
      <c r="K2057">
        <v>54876.7</v>
      </c>
    </row>
    <row r="2058" spans="1:11" x14ac:dyDescent="0.25">
      <c r="A2058" t="s">
        <v>2335</v>
      </c>
      <c r="B2058" t="s">
        <v>75</v>
      </c>
      <c r="C2058" t="s">
        <v>86</v>
      </c>
      <c r="D2058" t="s">
        <v>252</v>
      </c>
      <c r="E2058" t="s">
        <v>168</v>
      </c>
      <c r="F2058">
        <v>29</v>
      </c>
      <c r="G2058">
        <v>1363</v>
      </c>
      <c r="H2058">
        <v>0</v>
      </c>
      <c r="I2058">
        <v>0</v>
      </c>
      <c r="J2058">
        <v>29</v>
      </c>
      <c r="K2058">
        <v>1363</v>
      </c>
    </row>
    <row r="2059" spans="1:11" x14ac:dyDescent="0.25">
      <c r="A2059" t="s">
        <v>2336</v>
      </c>
      <c r="B2059" t="s">
        <v>75</v>
      </c>
      <c r="C2059" t="s">
        <v>86</v>
      </c>
      <c r="D2059" t="s">
        <v>255</v>
      </c>
      <c r="E2059" t="s">
        <v>169</v>
      </c>
      <c r="F2059">
        <v>23</v>
      </c>
      <c r="G2059">
        <v>1220</v>
      </c>
      <c r="H2059">
        <v>0</v>
      </c>
      <c r="I2059">
        <v>0</v>
      </c>
      <c r="J2059">
        <v>23</v>
      </c>
      <c r="K2059">
        <v>1220</v>
      </c>
    </row>
    <row r="2060" spans="1:11" x14ac:dyDescent="0.25">
      <c r="A2060" t="s">
        <v>2337</v>
      </c>
      <c r="B2060" t="s">
        <v>75</v>
      </c>
      <c r="C2060" t="s">
        <v>86</v>
      </c>
      <c r="D2060" t="s">
        <v>256</v>
      </c>
      <c r="E2060" t="s">
        <v>170</v>
      </c>
      <c r="F2060">
        <v>34</v>
      </c>
      <c r="G2060">
        <v>1236</v>
      </c>
      <c r="H2060">
        <v>0</v>
      </c>
      <c r="I2060">
        <v>0</v>
      </c>
      <c r="J2060">
        <v>34</v>
      </c>
      <c r="K2060">
        <v>1236</v>
      </c>
    </row>
    <row r="2061" spans="1:11" x14ac:dyDescent="0.25">
      <c r="A2061" t="s">
        <v>2338</v>
      </c>
      <c r="B2061" t="s">
        <v>75</v>
      </c>
      <c r="C2061" t="s">
        <v>86</v>
      </c>
      <c r="D2061" t="s">
        <v>253</v>
      </c>
      <c r="E2061" t="s">
        <v>171</v>
      </c>
      <c r="F2061">
        <v>31</v>
      </c>
      <c r="G2061">
        <v>1455.8</v>
      </c>
      <c r="H2061">
        <v>0</v>
      </c>
      <c r="I2061">
        <v>0</v>
      </c>
      <c r="J2061">
        <v>31</v>
      </c>
      <c r="K2061">
        <v>1455.8</v>
      </c>
    </row>
    <row r="2062" spans="1:11" x14ac:dyDescent="0.25">
      <c r="A2062" t="s">
        <v>2339</v>
      </c>
      <c r="B2062" t="s">
        <v>75</v>
      </c>
      <c r="C2062" t="s">
        <v>86</v>
      </c>
      <c r="D2062" t="s">
        <v>254</v>
      </c>
      <c r="E2062" t="s">
        <v>172</v>
      </c>
      <c r="F2062">
        <v>5</v>
      </c>
      <c r="G2062">
        <v>242</v>
      </c>
      <c r="H2062">
        <v>0</v>
      </c>
      <c r="I2062">
        <v>0</v>
      </c>
      <c r="J2062">
        <v>5</v>
      </c>
      <c r="K2062">
        <v>242</v>
      </c>
    </row>
    <row r="2063" spans="1:11" x14ac:dyDescent="0.25">
      <c r="A2063" t="s">
        <v>2340</v>
      </c>
      <c r="B2063" t="s">
        <v>75</v>
      </c>
      <c r="C2063" t="s">
        <v>86</v>
      </c>
      <c r="D2063" t="s">
        <v>256</v>
      </c>
      <c r="E2063" t="s">
        <v>173</v>
      </c>
      <c r="F2063">
        <v>32</v>
      </c>
      <c r="G2063">
        <v>1756.8</v>
      </c>
      <c r="H2063">
        <v>0</v>
      </c>
      <c r="I2063">
        <v>0</v>
      </c>
      <c r="J2063">
        <v>32</v>
      </c>
      <c r="K2063">
        <v>1756.8</v>
      </c>
    </row>
    <row r="2064" spans="1:11" x14ac:dyDescent="0.25">
      <c r="A2064" t="s">
        <v>2341</v>
      </c>
      <c r="B2064" t="s">
        <v>75</v>
      </c>
      <c r="C2064" t="s">
        <v>86</v>
      </c>
      <c r="D2064" t="s">
        <v>254</v>
      </c>
      <c r="E2064" t="s">
        <v>174</v>
      </c>
      <c r="F2064">
        <v>33</v>
      </c>
      <c r="G2064">
        <v>1704.9</v>
      </c>
      <c r="H2064">
        <v>0</v>
      </c>
      <c r="I2064">
        <v>0</v>
      </c>
      <c r="J2064">
        <v>33</v>
      </c>
      <c r="K2064">
        <v>1704.9</v>
      </c>
    </row>
    <row r="2065" spans="1:11" x14ac:dyDescent="0.25">
      <c r="A2065" t="s">
        <v>2342</v>
      </c>
      <c r="B2065" t="s">
        <v>75</v>
      </c>
      <c r="C2065" t="s">
        <v>86</v>
      </c>
      <c r="D2065" t="s">
        <v>253</v>
      </c>
      <c r="E2065" t="s">
        <v>175</v>
      </c>
      <c r="F2065">
        <v>34</v>
      </c>
      <c r="G2065">
        <v>1776</v>
      </c>
      <c r="H2065">
        <v>0</v>
      </c>
      <c r="I2065">
        <v>0</v>
      </c>
      <c r="J2065">
        <v>34</v>
      </c>
      <c r="K2065">
        <v>1776</v>
      </c>
    </row>
    <row r="2066" spans="1:11" x14ac:dyDescent="0.25">
      <c r="A2066" t="s">
        <v>2343</v>
      </c>
      <c r="B2066" t="s">
        <v>75</v>
      </c>
      <c r="C2066" t="s">
        <v>86</v>
      </c>
      <c r="D2066" t="s">
        <v>252</v>
      </c>
      <c r="E2066" t="s">
        <v>176</v>
      </c>
      <c r="F2066">
        <v>103</v>
      </c>
      <c r="G2066">
        <v>3941.8</v>
      </c>
      <c r="H2066">
        <v>0</v>
      </c>
      <c r="I2066">
        <v>0</v>
      </c>
      <c r="J2066">
        <v>103</v>
      </c>
      <c r="K2066">
        <v>3941.8</v>
      </c>
    </row>
    <row r="2067" spans="1:11" x14ac:dyDescent="0.25">
      <c r="A2067" t="s">
        <v>2344</v>
      </c>
      <c r="B2067" t="s">
        <v>75</v>
      </c>
      <c r="C2067" t="s">
        <v>86</v>
      </c>
      <c r="D2067" t="s">
        <v>259</v>
      </c>
      <c r="E2067" t="s">
        <v>177</v>
      </c>
      <c r="F2067">
        <v>12</v>
      </c>
      <c r="G2067">
        <v>532.9</v>
      </c>
      <c r="H2067">
        <v>0</v>
      </c>
      <c r="I2067">
        <v>0</v>
      </c>
      <c r="J2067">
        <v>12</v>
      </c>
      <c r="K2067">
        <v>532.9</v>
      </c>
    </row>
    <row r="2068" spans="1:11" x14ac:dyDescent="0.25">
      <c r="A2068" t="s">
        <v>2345</v>
      </c>
      <c r="B2068" t="s">
        <v>75</v>
      </c>
      <c r="C2068" t="s">
        <v>86</v>
      </c>
      <c r="D2068" t="s">
        <v>254</v>
      </c>
      <c r="E2068" t="s">
        <v>268</v>
      </c>
      <c r="F2068">
        <v>141</v>
      </c>
      <c r="G2068">
        <v>6024.5</v>
      </c>
      <c r="H2068">
        <v>0</v>
      </c>
      <c r="I2068">
        <v>0</v>
      </c>
      <c r="J2068">
        <v>141</v>
      </c>
      <c r="K2068">
        <v>6024.5</v>
      </c>
    </row>
    <row r="2069" spans="1:11" x14ac:dyDescent="0.25">
      <c r="A2069" t="s">
        <v>2346</v>
      </c>
      <c r="B2069" t="s">
        <v>75</v>
      </c>
      <c r="C2069" t="s">
        <v>86</v>
      </c>
      <c r="D2069" t="s">
        <v>259</v>
      </c>
      <c r="E2069" t="s">
        <v>178</v>
      </c>
      <c r="F2069">
        <v>10</v>
      </c>
      <c r="G2069">
        <v>283</v>
      </c>
      <c r="H2069">
        <v>0</v>
      </c>
      <c r="I2069">
        <v>0</v>
      </c>
      <c r="J2069">
        <v>10</v>
      </c>
      <c r="K2069">
        <v>283</v>
      </c>
    </row>
    <row r="2070" spans="1:11" x14ac:dyDescent="0.25">
      <c r="A2070" t="s">
        <v>2347</v>
      </c>
      <c r="B2070" t="s">
        <v>75</v>
      </c>
      <c r="C2070" t="s">
        <v>86</v>
      </c>
      <c r="D2070" t="s">
        <v>257</v>
      </c>
      <c r="E2070" t="s">
        <v>179</v>
      </c>
      <c r="F2070">
        <v>35</v>
      </c>
      <c r="G2070">
        <v>1378</v>
      </c>
      <c r="H2070">
        <v>0</v>
      </c>
      <c r="I2070">
        <v>0</v>
      </c>
      <c r="J2070">
        <v>35</v>
      </c>
      <c r="K2070">
        <v>1378</v>
      </c>
    </row>
    <row r="2071" spans="1:11" x14ac:dyDescent="0.25">
      <c r="A2071" t="s">
        <v>2348</v>
      </c>
      <c r="B2071" t="s">
        <v>75</v>
      </c>
      <c r="C2071" t="s">
        <v>86</v>
      </c>
      <c r="D2071" t="s">
        <v>254</v>
      </c>
      <c r="E2071" t="s">
        <v>180</v>
      </c>
      <c r="F2071">
        <v>16</v>
      </c>
      <c r="G2071">
        <v>609</v>
      </c>
      <c r="H2071">
        <v>0</v>
      </c>
      <c r="I2071">
        <v>0</v>
      </c>
      <c r="J2071">
        <v>16</v>
      </c>
      <c r="K2071">
        <v>609</v>
      </c>
    </row>
    <row r="2072" spans="1:11" x14ac:dyDescent="0.25">
      <c r="A2072" t="s">
        <v>2349</v>
      </c>
      <c r="B2072" t="s">
        <v>75</v>
      </c>
      <c r="C2072" t="s">
        <v>86</v>
      </c>
      <c r="D2072" t="s">
        <v>255</v>
      </c>
      <c r="E2072" t="s">
        <v>269</v>
      </c>
      <c r="F2072">
        <v>710</v>
      </c>
      <c r="G2072">
        <v>31451.3</v>
      </c>
      <c r="H2072">
        <v>0</v>
      </c>
      <c r="I2072">
        <v>0</v>
      </c>
      <c r="J2072">
        <v>710</v>
      </c>
      <c r="K2072">
        <v>31451.3</v>
      </c>
    </row>
    <row r="2073" spans="1:11" x14ac:dyDescent="0.25">
      <c r="A2073" t="s">
        <v>2350</v>
      </c>
      <c r="B2073" t="s">
        <v>75</v>
      </c>
      <c r="C2073" t="s">
        <v>86</v>
      </c>
      <c r="D2073" t="s">
        <v>259</v>
      </c>
      <c r="E2073" t="s">
        <v>181</v>
      </c>
      <c r="F2073">
        <v>60</v>
      </c>
      <c r="G2073">
        <v>2105</v>
      </c>
      <c r="H2073">
        <v>0</v>
      </c>
      <c r="I2073">
        <v>0</v>
      </c>
      <c r="J2073">
        <v>60</v>
      </c>
      <c r="K2073">
        <v>2105</v>
      </c>
    </row>
    <row r="2074" spans="1:11" x14ac:dyDescent="0.25">
      <c r="A2074" t="s">
        <v>2351</v>
      </c>
      <c r="B2074" t="s">
        <v>75</v>
      </c>
      <c r="C2074" t="s">
        <v>86</v>
      </c>
      <c r="D2074" t="s">
        <v>251</v>
      </c>
      <c r="E2074" t="s">
        <v>182</v>
      </c>
      <c r="F2074">
        <v>90</v>
      </c>
      <c r="G2074">
        <v>3909.6</v>
      </c>
      <c r="H2074">
        <v>0</v>
      </c>
      <c r="I2074">
        <v>0</v>
      </c>
      <c r="J2074">
        <v>90</v>
      </c>
      <c r="K2074">
        <v>3909.6</v>
      </c>
    </row>
    <row r="2075" spans="1:11" x14ac:dyDescent="0.25">
      <c r="A2075" t="s">
        <v>2352</v>
      </c>
      <c r="B2075" t="s">
        <v>75</v>
      </c>
      <c r="C2075" t="s">
        <v>86</v>
      </c>
      <c r="D2075" t="s">
        <v>254</v>
      </c>
      <c r="E2075" t="s">
        <v>183</v>
      </c>
      <c r="F2075">
        <v>17</v>
      </c>
      <c r="G2075">
        <v>496.9</v>
      </c>
      <c r="H2075">
        <v>0</v>
      </c>
      <c r="I2075">
        <v>0</v>
      </c>
      <c r="J2075">
        <v>17</v>
      </c>
      <c r="K2075">
        <v>496.9</v>
      </c>
    </row>
    <row r="2076" spans="1:11" x14ac:dyDescent="0.25">
      <c r="A2076" t="s">
        <v>2353</v>
      </c>
      <c r="B2076" t="s">
        <v>75</v>
      </c>
      <c r="C2076" t="s">
        <v>86</v>
      </c>
      <c r="D2076" t="s">
        <v>260</v>
      </c>
      <c r="E2076" t="s">
        <v>260</v>
      </c>
      <c r="F2076">
        <v>7</v>
      </c>
      <c r="G2076">
        <v>369</v>
      </c>
      <c r="H2076">
        <v>0</v>
      </c>
      <c r="I2076">
        <v>0</v>
      </c>
      <c r="J2076">
        <v>7</v>
      </c>
      <c r="K2076">
        <v>369</v>
      </c>
    </row>
    <row r="2077" spans="1:11" x14ac:dyDescent="0.25">
      <c r="A2077" t="s">
        <v>2354</v>
      </c>
      <c r="B2077" t="s">
        <v>75</v>
      </c>
      <c r="C2077" t="s">
        <v>86</v>
      </c>
      <c r="D2077" t="s">
        <v>260</v>
      </c>
      <c r="E2077" t="s">
        <v>274</v>
      </c>
      <c r="F2077">
        <v>7</v>
      </c>
      <c r="G2077">
        <v>369</v>
      </c>
      <c r="H2077">
        <v>0</v>
      </c>
      <c r="I2077">
        <v>0</v>
      </c>
      <c r="J2077">
        <v>7</v>
      </c>
      <c r="K2077">
        <v>369</v>
      </c>
    </row>
    <row r="2078" spans="1:11" x14ac:dyDescent="0.25">
      <c r="A2078" t="s">
        <v>2355</v>
      </c>
      <c r="B2078" t="s">
        <v>75</v>
      </c>
      <c r="C2078" t="s">
        <v>86</v>
      </c>
      <c r="D2078" t="s">
        <v>251</v>
      </c>
      <c r="E2078" t="s">
        <v>184</v>
      </c>
      <c r="F2078">
        <v>10</v>
      </c>
      <c r="G2078">
        <v>455</v>
      </c>
      <c r="H2078">
        <v>0</v>
      </c>
      <c r="I2078">
        <v>0</v>
      </c>
      <c r="J2078">
        <v>10</v>
      </c>
      <c r="K2078">
        <v>455</v>
      </c>
    </row>
    <row r="2079" spans="1:11" x14ac:dyDescent="0.25">
      <c r="A2079" t="s">
        <v>2356</v>
      </c>
      <c r="B2079" t="s">
        <v>75</v>
      </c>
      <c r="C2079" t="s">
        <v>86</v>
      </c>
      <c r="D2079" t="s">
        <v>251</v>
      </c>
      <c r="E2079" t="s">
        <v>185</v>
      </c>
      <c r="F2079">
        <v>38</v>
      </c>
      <c r="G2079">
        <v>1510</v>
      </c>
      <c r="H2079">
        <v>0</v>
      </c>
      <c r="I2079">
        <v>0</v>
      </c>
      <c r="J2079">
        <v>38</v>
      </c>
      <c r="K2079">
        <v>1510</v>
      </c>
    </row>
    <row r="2080" spans="1:11" x14ac:dyDescent="0.25">
      <c r="A2080" t="s">
        <v>2357</v>
      </c>
      <c r="B2080" t="s">
        <v>75</v>
      </c>
      <c r="C2080" t="s">
        <v>86</v>
      </c>
      <c r="D2080" t="s">
        <v>255</v>
      </c>
      <c r="E2080" t="s">
        <v>186</v>
      </c>
      <c r="F2080">
        <v>25</v>
      </c>
      <c r="G2080">
        <v>1081.9000000000001</v>
      </c>
      <c r="H2080">
        <v>0</v>
      </c>
      <c r="I2080">
        <v>0</v>
      </c>
      <c r="J2080">
        <v>25</v>
      </c>
      <c r="K2080">
        <v>1081.9000000000001</v>
      </c>
    </row>
    <row r="2081" spans="1:11" x14ac:dyDescent="0.25">
      <c r="A2081" t="s">
        <v>2358</v>
      </c>
      <c r="B2081" t="s">
        <v>75</v>
      </c>
      <c r="C2081" t="s">
        <v>86</v>
      </c>
      <c r="D2081" t="s">
        <v>256</v>
      </c>
      <c r="E2081" t="s">
        <v>187</v>
      </c>
      <c r="F2081">
        <v>85</v>
      </c>
      <c r="G2081">
        <v>3016.6</v>
      </c>
      <c r="H2081">
        <v>0</v>
      </c>
      <c r="I2081">
        <v>0</v>
      </c>
      <c r="J2081">
        <v>85</v>
      </c>
      <c r="K2081">
        <v>3016.6</v>
      </c>
    </row>
    <row r="2082" spans="1:11" x14ac:dyDescent="0.25">
      <c r="A2082" t="s">
        <v>2359</v>
      </c>
      <c r="B2082" t="s">
        <v>75</v>
      </c>
      <c r="C2082" t="s">
        <v>86</v>
      </c>
      <c r="D2082" t="s">
        <v>252</v>
      </c>
      <c r="E2082" t="s">
        <v>188</v>
      </c>
      <c r="F2082">
        <v>28</v>
      </c>
      <c r="G2082">
        <v>1114.9000000000001</v>
      </c>
      <c r="H2082">
        <v>0</v>
      </c>
      <c r="I2082">
        <v>0</v>
      </c>
      <c r="J2082">
        <v>28</v>
      </c>
      <c r="K2082">
        <v>1114.9000000000001</v>
      </c>
    </row>
    <row r="2083" spans="1:11" x14ac:dyDescent="0.25">
      <c r="A2083" t="s">
        <v>2360</v>
      </c>
      <c r="B2083" t="s">
        <v>75</v>
      </c>
      <c r="C2083" t="s">
        <v>86</v>
      </c>
      <c r="D2083" t="s">
        <v>257</v>
      </c>
      <c r="E2083" t="s">
        <v>189</v>
      </c>
      <c r="F2083">
        <v>14</v>
      </c>
      <c r="G2083">
        <v>539</v>
      </c>
      <c r="H2083">
        <v>0</v>
      </c>
      <c r="I2083">
        <v>0</v>
      </c>
      <c r="J2083">
        <v>14</v>
      </c>
      <c r="K2083">
        <v>539</v>
      </c>
    </row>
    <row r="2084" spans="1:11" x14ac:dyDescent="0.25">
      <c r="A2084" t="s">
        <v>2361</v>
      </c>
      <c r="B2084" t="s">
        <v>75</v>
      </c>
      <c r="C2084" t="s">
        <v>86</v>
      </c>
      <c r="D2084" t="s">
        <v>256</v>
      </c>
      <c r="E2084" t="s">
        <v>190</v>
      </c>
      <c r="F2084">
        <v>31</v>
      </c>
      <c r="G2084">
        <v>1437.9</v>
      </c>
      <c r="H2084">
        <v>0</v>
      </c>
      <c r="I2084">
        <v>0</v>
      </c>
      <c r="J2084">
        <v>31</v>
      </c>
      <c r="K2084">
        <v>1437.9</v>
      </c>
    </row>
    <row r="2085" spans="1:11" x14ac:dyDescent="0.25">
      <c r="A2085" t="s">
        <v>2362</v>
      </c>
      <c r="B2085" t="s">
        <v>75</v>
      </c>
      <c r="C2085" t="s">
        <v>86</v>
      </c>
      <c r="D2085" t="s">
        <v>256</v>
      </c>
      <c r="E2085" t="s">
        <v>191</v>
      </c>
      <c r="F2085">
        <v>17</v>
      </c>
      <c r="G2085">
        <v>614.70000000000005</v>
      </c>
      <c r="H2085">
        <v>0</v>
      </c>
      <c r="I2085">
        <v>0</v>
      </c>
      <c r="J2085">
        <v>17</v>
      </c>
      <c r="K2085">
        <v>614.70000000000005</v>
      </c>
    </row>
    <row r="2086" spans="1:11" x14ac:dyDescent="0.25">
      <c r="A2086" t="s">
        <v>2363</v>
      </c>
      <c r="B2086" t="s">
        <v>75</v>
      </c>
      <c r="C2086" t="s">
        <v>86</v>
      </c>
      <c r="D2086" t="s">
        <v>253</v>
      </c>
      <c r="E2086" t="s">
        <v>192</v>
      </c>
      <c r="F2086">
        <v>36</v>
      </c>
      <c r="G2086">
        <v>1858.9</v>
      </c>
      <c r="H2086">
        <v>0</v>
      </c>
      <c r="I2086">
        <v>0</v>
      </c>
      <c r="J2086">
        <v>36</v>
      </c>
      <c r="K2086">
        <v>1858.9</v>
      </c>
    </row>
    <row r="2087" spans="1:11" x14ac:dyDescent="0.25">
      <c r="A2087" t="s">
        <v>2364</v>
      </c>
      <c r="B2087" t="s">
        <v>75</v>
      </c>
      <c r="C2087" t="s">
        <v>86</v>
      </c>
      <c r="D2087" t="s">
        <v>254</v>
      </c>
      <c r="E2087" t="s">
        <v>193</v>
      </c>
      <c r="F2087">
        <v>1</v>
      </c>
      <c r="G2087">
        <v>16</v>
      </c>
      <c r="H2087">
        <v>0</v>
      </c>
      <c r="I2087">
        <v>0</v>
      </c>
      <c r="J2087">
        <v>1</v>
      </c>
      <c r="K2087">
        <v>16</v>
      </c>
    </row>
    <row r="2088" spans="1:11" x14ac:dyDescent="0.25">
      <c r="A2088" t="s">
        <v>2365</v>
      </c>
      <c r="B2088" t="s">
        <v>75</v>
      </c>
      <c r="C2088" t="s">
        <v>86</v>
      </c>
      <c r="D2088" t="s">
        <v>253</v>
      </c>
      <c r="E2088" t="s">
        <v>194</v>
      </c>
      <c r="F2088">
        <v>34</v>
      </c>
      <c r="G2088">
        <v>1291</v>
      </c>
      <c r="H2088">
        <v>0</v>
      </c>
      <c r="I2088">
        <v>0</v>
      </c>
      <c r="J2088">
        <v>34</v>
      </c>
      <c r="K2088">
        <v>1291</v>
      </c>
    </row>
    <row r="2089" spans="1:11" x14ac:dyDescent="0.25">
      <c r="A2089" t="s">
        <v>2366</v>
      </c>
      <c r="B2089" t="s">
        <v>75</v>
      </c>
      <c r="C2089" t="s">
        <v>86</v>
      </c>
      <c r="D2089" t="s">
        <v>255</v>
      </c>
      <c r="E2089" t="s">
        <v>195</v>
      </c>
      <c r="F2089">
        <v>25</v>
      </c>
      <c r="G2089">
        <v>962</v>
      </c>
      <c r="H2089">
        <v>0</v>
      </c>
      <c r="I2089">
        <v>0</v>
      </c>
      <c r="J2089">
        <v>25</v>
      </c>
      <c r="K2089">
        <v>962</v>
      </c>
    </row>
    <row r="2090" spans="1:11" x14ac:dyDescent="0.25">
      <c r="A2090" t="s">
        <v>2367</v>
      </c>
      <c r="B2090" t="s">
        <v>75</v>
      </c>
      <c r="C2090" t="s">
        <v>86</v>
      </c>
      <c r="D2090" t="s">
        <v>259</v>
      </c>
      <c r="E2090" t="s">
        <v>196</v>
      </c>
      <c r="F2090">
        <v>17</v>
      </c>
      <c r="G2090">
        <v>503.9</v>
      </c>
      <c r="H2090">
        <v>0</v>
      </c>
      <c r="I2090">
        <v>0</v>
      </c>
      <c r="J2090">
        <v>17</v>
      </c>
      <c r="K2090">
        <v>503.9</v>
      </c>
    </row>
    <row r="2091" spans="1:11" x14ac:dyDescent="0.25">
      <c r="A2091" t="s">
        <v>2368</v>
      </c>
      <c r="B2091" t="s">
        <v>75</v>
      </c>
      <c r="C2091" t="s">
        <v>86</v>
      </c>
      <c r="D2091" t="s">
        <v>251</v>
      </c>
      <c r="E2091" t="s">
        <v>197</v>
      </c>
      <c r="F2091">
        <v>1</v>
      </c>
      <c r="G2091">
        <v>30</v>
      </c>
      <c r="H2091">
        <v>0</v>
      </c>
      <c r="I2091">
        <v>0</v>
      </c>
      <c r="J2091">
        <v>1</v>
      </c>
      <c r="K2091">
        <v>30</v>
      </c>
    </row>
    <row r="2092" spans="1:11" x14ac:dyDescent="0.25">
      <c r="A2092" t="s">
        <v>2369</v>
      </c>
      <c r="B2092" t="s">
        <v>75</v>
      </c>
      <c r="C2092" t="s">
        <v>86</v>
      </c>
      <c r="D2092" t="s">
        <v>255</v>
      </c>
      <c r="E2092" t="s">
        <v>198</v>
      </c>
      <c r="F2092">
        <v>18</v>
      </c>
      <c r="G2092">
        <v>995</v>
      </c>
      <c r="H2092">
        <v>0</v>
      </c>
      <c r="I2092">
        <v>0</v>
      </c>
      <c r="J2092">
        <v>18</v>
      </c>
      <c r="K2092">
        <v>995</v>
      </c>
    </row>
    <row r="2093" spans="1:11" x14ac:dyDescent="0.25">
      <c r="A2093" t="s">
        <v>2370</v>
      </c>
      <c r="B2093" t="s">
        <v>75</v>
      </c>
      <c r="C2093" t="s">
        <v>86</v>
      </c>
      <c r="D2093" t="s">
        <v>258</v>
      </c>
      <c r="E2093" t="s">
        <v>199</v>
      </c>
      <c r="F2093">
        <v>25</v>
      </c>
      <c r="G2093">
        <v>1275</v>
      </c>
      <c r="H2093">
        <v>0</v>
      </c>
      <c r="I2093">
        <v>0</v>
      </c>
      <c r="J2093">
        <v>25</v>
      </c>
      <c r="K2093">
        <v>1275</v>
      </c>
    </row>
    <row r="2094" spans="1:11" x14ac:dyDescent="0.25">
      <c r="A2094" t="s">
        <v>2371</v>
      </c>
      <c r="B2094" t="s">
        <v>75</v>
      </c>
      <c r="C2094" t="s">
        <v>86</v>
      </c>
      <c r="D2094" t="s">
        <v>255</v>
      </c>
      <c r="E2094" t="s">
        <v>200</v>
      </c>
      <c r="F2094">
        <v>26</v>
      </c>
      <c r="G2094">
        <v>1051</v>
      </c>
      <c r="H2094">
        <v>0</v>
      </c>
      <c r="I2094">
        <v>0</v>
      </c>
      <c r="J2094">
        <v>26</v>
      </c>
      <c r="K2094">
        <v>1051</v>
      </c>
    </row>
    <row r="2095" spans="1:11" x14ac:dyDescent="0.25">
      <c r="A2095" t="s">
        <v>2372</v>
      </c>
      <c r="B2095" t="s">
        <v>75</v>
      </c>
      <c r="C2095" t="s">
        <v>86</v>
      </c>
      <c r="D2095" t="s">
        <v>259</v>
      </c>
      <c r="E2095" t="s">
        <v>201</v>
      </c>
      <c r="F2095">
        <v>39</v>
      </c>
      <c r="G2095">
        <v>1765.8</v>
      </c>
      <c r="H2095">
        <v>0</v>
      </c>
      <c r="I2095">
        <v>0</v>
      </c>
      <c r="J2095">
        <v>39</v>
      </c>
      <c r="K2095">
        <v>1765.8</v>
      </c>
    </row>
    <row r="2096" spans="1:11" x14ac:dyDescent="0.25">
      <c r="A2096" t="s">
        <v>2373</v>
      </c>
      <c r="B2096" t="s">
        <v>75</v>
      </c>
      <c r="C2096" t="s">
        <v>86</v>
      </c>
      <c r="D2096" t="s">
        <v>258</v>
      </c>
      <c r="E2096" t="s">
        <v>202</v>
      </c>
      <c r="F2096">
        <v>23</v>
      </c>
      <c r="G2096">
        <v>846</v>
      </c>
      <c r="H2096">
        <v>0</v>
      </c>
      <c r="I2096">
        <v>0</v>
      </c>
      <c r="J2096">
        <v>23</v>
      </c>
      <c r="K2096">
        <v>846</v>
      </c>
    </row>
    <row r="2097" spans="1:11" x14ac:dyDescent="0.25">
      <c r="A2097" t="s">
        <v>2374</v>
      </c>
      <c r="B2097" t="s">
        <v>75</v>
      </c>
      <c r="C2097" t="s">
        <v>86</v>
      </c>
      <c r="D2097" t="s">
        <v>256</v>
      </c>
      <c r="E2097" t="s">
        <v>203</v>
      </c>
      <c r="F2097">
        <v>12</v>
      </c>
      <c r="G2097">
        <v>489.9</v>
      </c>
      <c r="H2097">
        <v>0</v>
      </c>
      <c r="I2097">
        <v>0</v>
      </c>
      <c r="J2097">
        <v>12</v>
      </c>
      <c r="K2097">
        <v>489.9</v>
      </c>
    </row>
    <row r="2098" spans="1:11" x14ac:dyDescent="0.25">
      <c r="A2098" t="s">
        <v>2375</v>
      </c>
      <c r="B2098" t="s">
        <v>75</v>
      </c>
      <c r="C2098" t="s">
        <v>86</v>
      </c>
      <c r="D2098" t="s">
        <v>258</v>
      </c>
      <c r="E2098" t="s">
        <v>204</v>
      </c>
      <c r="F2098">
        <v>29</v>
      </c>
      <c r="G2098">
        <v>1432</v>
      </c>
      <c r="H2098">
        <v>0</v>
      </c>
      <c r="I2098">
        <v>0</v>
      </c>
      <c r="J2098">
        <v>29</v>
      </c>
      <c r="K2098">
        <v>1432</v>
      </c>
    </row>
    <row r="2099" spans="1:11" x14ac:dyDescent="0.25">
      <c r="A2099" t="s">
        <v>2376</v>
      </c>
      <c r="B2099" t="s">
        <v>75</v>
      </c>
      <c r="C2099" t="s">
        <v>86</v>
      </c>
      <c r="D2099" t="s">
        <v>257</v>
      </c>
      <c r="E2099" t="s">
        <v>205</v>
      </c>
      <c r="F2099">
        <v>85</v>
      </c>
      <c r="G2099">
        <v>2681.9</v>
      </c>
      <c r="H2099">
        <v>0</v>
      </c>
      <c r="I2099">
        <v>0</v>
      </c>
      <c r="J2099">
        <v>85</v>
      </c>
      <c r="K2099">
        <v>2681.9</v>
      </c>
    </row>
    <row r="2100" spans="1:11" x14ac:dyDescent="0.25">
      <c r="A2100" t="s">
        <v>2377</v>
      </c>
      <c r="B2100" t="s">
        <v>75</v>
      </c>
      <c r="C2100" t="s">
        <v>86</v>
      </c>
      <c r="D2100" t="s">
        <v>256</v>
      </c>
      <c r="E2100" t="s">
        <v>270</v>
      </c>
      <c r="F2100">
        <v>1365</v>
      </c>
      <c r="G2100">
        <v>54750.8</v>
      </c>
      <c r="H2100">
        <v>0</v>
      </c>
      <c r="I2100">
        <v>0</v>
      </c>
      <c r="J2100">
        <v>1365</v>
      </c>
      <c r="K2100">
        <v>54750.8</v>
      </c>
    </row>
    <row r="2101" spans="1:11" x14ac:dyDescent="0.25">
      <c r="A2101" t="s">
        <v>2378</v>
      </c>
      <c r="B2101" t="s">
        <v>75</v>
      </c>
      <c r="C2101" t="s">
        <v>86</v>
      </c>
      <c r="D2101" t="s">
        <v>257</v>
      </c>
      <c r="E2101" t="s">
        <v>206</v>
      </c>
      <c r="F2101">
        <v>57</v>
      </c>
      <c r="G2101">
        <v>2626.9</v>
      </c>
      <c r="H2101">
        <v>0</v>
      </c>
      <c r="I2101">
        <v>0</v>
      </c>
      <c r="J2101">
        <v>57</v>
      </c>
      <c r="K2101">
        <v>2626.9</v>
      </c>
    </row>
    <row r="2102" spans="1:11" x14ac:dyDescent="0.25">
      <c r="A2102" t="s">
        <v>2379</v>
      </c>
      <c r="B2102" t="s">
        <v>75</v>
      </c>
      <c r="C2102" t="s">
        <v>86</v>
      </c>
      <c r="D2102" t="s">
        <v>254</v>
      </c>
      <c r="E2102" t="s">
        <v>207</v>
      </c>
      <c r="F2102">
        <v>10</v>
      </c>
      <c r="G2102">
        <v>402.9</v>
      </c>
      <c r="H2102">
        <v>0</v>
      </c>
      <c r="I2102">
        <v>0</v>
      </c>
      <c r="J2102">
        <v>10</v>
      </c>
      <c r="K2102">
        <v>402.9</v>
      </c>
    </row>
    <row r="2103" spans="1:11" x14ac:dyDescent="0.25">
      <c r="A2103" t="s">
        <v>2380</v>
      </c>
      <c r="B2103" t="s">
        <v>75</v>
      </c>
      <c r="C2103" t="s">
        <v>86</v>
      </c>
      <c r="D2103" t="s">
        <v>257</v>
      </c>
      <c r="E2103" t="s">
        <v>271</v>
      </c>
      <c r="F2103">
        <v>699</v>
      </c>
      <c r="G2103">
        <v>25232.1</v>
      </c>
      <c r="H2103">
        <v>0</v>
      </c>
      <c r="I2103">
        <v>0</v>
      </c>
      <c r="J2103">
        <v>699</v>
      </c>
      <c r="K2103">
        <v>25232.1</v>
      </c>
    </row>
    <row r="2104" spans="1:11" x14ac:dyDescent="0.25">
      <c r="A2104" t="s">
        <v>2381</v>
      </c>
      <c r="B2104" t="s">
        <v>75</v>
      </c>
      <c r="C2104" t="s">
        <v>86</v>
      </c>
      <c r="D2104" t="s">
        <v>256</v>
      </c>
      <c r="E2104" t="s">
        <v>208</v>
      </c>
      <c r="F2104">
        <v>28</v>
      </c>
      <c r="G2104">
        <v>1533</v>
      </c>
      <c r="H2104">
        <v>0</v>
      </c>
      <c r="I2104">
        <v>0</v>
      </c>
      <c r="J2104">
        <v>28</v>
      </c>
      <c r="K2104">
        <v>1533</v>
      </c>
    </row>
    <row r="2105" spans="1:11" x14ac:dyDescent="0.25">
      <c r="A2105" t="s">
        <v>2382</v>
      </c>
      <c r="B2105" t="s">
        <v>75</v>
      </c>
      <c r="C2105" t="s">
        <v>86</v>
      </c>
      <c r="D2105" t="s">
        <v>252</v>
      </c>
      <c r="E2105" t="s">
        <v>209</v>
      </c>
      <c r="F2105">
        <v>17</v>
      </c>
      <c r="G2105">
        <v>658.9</v>
      </c>
      <c r="H2105">
        <v>0</v>
      </c>
      <c r="I2105">
        <v>0</v>
      </c>
      <c r="J2105">
        <v>17</v>
      </c>
      <c r="K2105">
        <v>658.9</v>
      </c>
    </row>
    <row r="2106" spans="1:11" x14ac:dyDescent="0.25">
      <c r="A2106" t="s">
        <v>2383</v>
      </c>
      <c r="B2106" t="s">
        <v>75</v>
      </c>
      <c r="C2106" t="s">
        <v>86</v>
      </c>
      <c r="D2106" t="s">
        <v>253</v>
      </c>
      <c r="E2106" t="s">
        <v>210</v>
      </c>
      <c r="F2106">
        <v>39</v>
      </c>
      <c r="G2106">
        <v>1631</v>
      </c>
      <c r="H2106">
        <v>0</v>
      </c>
      <c r="I2106">
        <v>0</v>
      </c>
      <c r="J2106">
        <v>39</v>
      </c>
      <c r="K2106">
        <v>1631</v>
      </c>
    </row>
    <row r="2107" spans="1:11" x14ac:dyDescent="0.25">
      <c r="A2107" t="s">
        <v>2384</v>
      </c>
      <c r="B2107" t="s">
        <v>75</v>
      </c>
      <c r="C2107" t="s">
        <v>86</v>
      </c>
      <c r="D2107" t="s">
        <v>255</v>
      </c>
      <c r="E2107" t="s">
        <v>211</v>
      </c>
      <c r="F2107">
        <v>10</v>
      </c>
      <c r="G2107">
        <v>506</v>
      </c>
      <c r="H2107">
        <v>0</v>
      </c>
      <c r="I2107">
        <v>0</v>
      </c>
      <c r="J2107">
        <v>10</v>
      </c>
      <c r="K2107">
        <v>506</v>
      </c>
    </row>
    <row r="2108" spans="1:11" x14ac:dyDescent="0.25">
      <c r="A2108" t="s">
        <v>2385</v>
      </c>
      <c r="B2108" t="s">
        <v>75</v>
      </c>
      <c r="C2108" t="s">
        <v>86</v>
      </c>
      <c r="D2108" t="s">
        <v>258</v>
      </c>
      <c r="E2108" t="s">
        <v>212</v>
      </c>
      <c r="F2108">
        <v>87</v>
      </c>
      <c r="G2108">
        <v>3398</v>
      </c>
      <c r="H2108">
        <v>0</v>
      </c>
      <c r="I2108">
        <v>0</v>
      </c>
      <c r="J2108">
        <v>87</v>
      </c>
      <c r="K2108">
        <v>3398</v>
      </c>
    </row>
    <row r="2109" spans="1:11" x14ac:dyDescent="0.25">
      <c r="A2109" t="s">
        <v>2386</v>
      </c>
      <c r="B2109" t="s">
        <v>75</v>
      </c>
      <c r="C2109" t="s">
        <v>86</v>
      </c>
      <c r="D2109" t="s">
        <v>255</v>
      </c>
      <c r="E2109" t="s">
        <v>213</v>
      </c>
      <c r="F2109">
        <v>41</v>
      </c>
      <c r="G2109">
        <v>1578.9</v>
      </c>
      <c r="H2109">
        <v>0</v>
      </c>
      <c r="I2109">
        <v>0</v>
      </c>
      <c r="J2109">
        <v>41</v>
      </c>
      <c r="K2109">
        <v>1578.9</v>
      </c>
    </row>
    <row r="2110" spans="1:11" x14ac:dyDescent="0.25">
      <c r="A2110" t="s">
        <v>2387</v>
      </c>
      <c r="B2110" t="s">
        <v>75</v>
      </c>
      <c r="C2110" t="s">
        <v>86</v>
      </c>
      <c r="D2110" t="s">
        <v>254</v>
      </c>
      <c r="E2110" t="s">
        <v>214</v>
      </c>
      <c r="F2110">
        <v>5</v>
      </c>
      <c r="G2110">
        <v>174</v>
      </c>
      <c r="H2110">
        <v>0</v>
      </c>
      <c r="I2110">
        <v>0</v>
      </c>
      <c r="J2110">
        <v>5</v>
      </c>
      <c r="K2110">
        <v>174</v>
      </c>
    </row>
    <row r="2111" spans="1:11" x14ac:dyDescent="0.25">
      <c r="A2111" t="s">
        <v>2388</v>
      </c>
      <c r="B2111" t="s">
        <v>75</v>
      </c>
      <c r="C2111" t="s">
        <v>86</v>
      </c>
      <c r="D2111" t="s">
        <v>258</v>
      </c>
      <c r="E2111" t="s">
        <v>215</v>
      </c>
      <c r="F2111">
        <v>14</v>
      </c>
      <c r="G2111">
        <v>602</v>
      </c>
      <c r="H2111">
        <v>0</v>
      </c>
      <c r="I2111">
        <v>0</v>
      </c>
      <c r="J2111">
        <v>14</v>
      </c>
      <c r="K2111">
        <v>602</v>
      </c>
    </row>
    <row r="2112" spans="1:11" x14ac:dyDescent="0.25">
      <c r="A2112" t="s">
        <v>2389</v>
      </c>
      <c r="B2112" t="s">
        <v>75</v>
      </c>
      <c r="C2112" t="s">
        <v>86</v>
      </c>
      <c r="D2112" t="s">
        <v>252</v>
      </c>
      <c r="E2112" t="s">
        <v>216</v>
      </c>
      <c r="F2112">
        <v>78</v>
      </c>
      <c r="G2112">
        <v>2553.8000000000002</v>
      </c>
      <c r="H2112">
        <v>0</v>
      </c>
      <c r="I2112">
        <v>0</v>
      </c>
      <c r="J2112">
        <v>78</v>
      </c>
      <c r="K2112">
        <v>2553.8000000000002</v>
      </c>
    </row>
    <row r="2113" spans="1:11" x14ac:dyDescent="0.25">
      <c r="A2113" t="s">
        <v>2390</v>
      </c>
      <c r="B2113" t="s">
        <v>75</v>
      </c>
      <c r="C2113" t="s">
        <v>86</v>
      </c>
      <c r="D2113" t="s">
        <v>254</v>
      </c>
      <c r="E2113" t="s">
        <v>217</v>
      </c>
      <c r="F2113">
        <v>13</v>
      </c>
      <c r="G2113">
        <v>541</v>
      </c>
      <c r="H2113">
        <v>0</v>
      </c>
      <c r="I2113">
        <v>0</v>
      </c>
      <c r="J2113">
        <v>13</v>
      </c>
      <c r="K2113">
        <v>541</v>
      </c>
    </row>
    <row r="2114" spans="1:11" x14ac:dyDescent="0.25">
      <c r="A2114" t="s">
        <v>2391</v>
      </c>
      <c r="B2114" t="s">
        <v>75</v>
      </c>
      <c r="C2114" t="s">
        <v>86</v>
      </c>
      <c r="D2114" t="s">
        <v>256</v>
      </c>
      <c r="E2114" t="s">
        <v>218</v>
      </c>
      <c r="F2114">
        <v>221</v>
      </c>
      <c r="G2114">
        <v>9676.6</v>
      </c>
      <c r="H2114">
        <v>0</v>
      </c>
      <c r="I2114">
        <v>0</v>
      </c>
      <c r="J2114">
        <v>221</v>
      </c>
      <c r="K2114">
        <v>9676.6</v>
      </c>
    </row>
    <row r="2115" spans="1:11" x14ac:dyDescent="0.25">
      <c r="A2115" t="s">
        <v>2392</v>
      </c>
      <c r="B2115" t="s">
        <v>75</v>
      </c>
      <c r="C2115" t="s">
        <v>86</v>
      </c>
      <c r="D2115" t="s">
        <v>253</v>
      </c>
      <c r="E2115" t="s">
        <v>219</v>
      </c>
      <c r="F2115">
        <v>24</v>
      </c>
      <c r="G2115">
        <v>969.9</v>
      </c>
      <c r="H2115">
        <v>0</v>
      </c>
      <c r="I2115">
        <v>0</v>
      </c>
      <c r="J2115">
        <v>24</v>
      </c>
      <c r="K2115">
        <v>969.9</v>
      </c>
    </row>
    <row r="2116" spans="1:11" x14ac:dyDescent="0.25">
      <c r="A2116" t="s">
        <v>2393</v>
      </c>
      <c r="B2116" t="s">
        <v>75</v>
      </c>
      <c r="C2116" t="s">
        <v>86</v>
      </c>
      <c r="D2116" t="s">
        <v>257</v>
      </c>
      <c r="E2116" t="s">
        <v>220</v>
      </c>
      <c r="F2116">
        <v>25</v>
      </c>
      <c r="G2116">
        <v>1159</v>
      </c>
      <c r="H2116">
        <v>0</v>
      </c>
      <c r="I2116">
        <v>0</v>
      </c>
      <c r="J2116">
        <v>25</v>
      </c>
      <c r="K2116">
        <v>1159</v>
      </c>
    </row>
    <row r="2117" spans="1:11" x14ac:dyDescent="0.25">
      <c r="A2117" t="s">
        <v>2394</v>
      </c>
      <c r="B2117" t="s">
        <v>75</v>
      </c>
      <c r="C2117" t="s">
        <v>86</v>
      </c>
      <c r="D2117" t="s">
        <v>255</v>
      </c>
      <c r="E2117" t="s">
        <v>221</v>
      </c>
      <c r="F2117">
        <v>17</v>
      </c>
      <c r="G2117">
        <v>817</v>
      </c>
      <c r="H2117">
        <v>0</v>
      </c>
      <c r="I2117">
        <v>0</v>
      </c>
      <c r="J2117">
        <v>17</v>
      </c>
      <c r="K2117">
        <v>817</v>
      </c>
    </row>
    <row r="2118" spans="1:11" x14ac:dyDescent="0.25">
      <c r="A2118" t="s">
        <v>2395</v>
      </c>
      <c r="B2118" t="s">
        <v>75</v>
      </c>
      <c r="C2118" t="s">
        <v>86</v>
      </c>
      <c r="D2118" t="s">
        <v>258</v>
      </c>
      <c r="E2118" t="s">
        <v>222</v>
      </c>
      <c r="F2118">
        <v>12</v>
      </c>
      <c r="G2118">
        <v>529</v>
      </c>
      <c r="H2118">
        <v>0</v>
      </c>
      <c r="I2118">
        <v>0</v>
      </c>
      <c r="J2118">
        <v>12</v>
      </c>
      <c r="K2118">
        <v>529</v>
      </c>
    </row>
    <row r="2119" spans="1:11" x14ac:dyDescent="0.25">
      <c r="A2119" t="s">
        <v>2396</v>
      </c>
      <c r="B2119" t="s">
        <v>75</v>
      </c>
      <c r="C2119" t="s">
        <v>86</v>
      </c>
      <c r="D2119" t="s">
        <v>252</v>
      </c>
      <c r="E2119" t="s">
        <v>223</v>
      </c>
      <c r="F2119">
        <v>13</v>
      </c>
      <c r="G2119">
        <v>535</v>
      </c>
      <c r="H2119">
        <v>0</v>
      </c>
      <c r="I2119">
        <v>0</v>
      </c>
      <c r="J2119">
        <v>13</v>
      </c>
      <c r="K2119">
        <v>535</v>
      </c>
    </row>
    <row r="2120" spans="1:11" x14ac:dyDescent="0.25">
      <c r="A2120" t="s">
        <v>2397</v>
      </c>
      <c r="B2120" t="s">
        <v>75</v>
      </c>
      <c r="C2120" t="s">
        <v>86</v>
      </c>
      <c r="D2120" t="s">
        <v>257</v>
      </c>
      <c r="E2120" t="s">
        <v>224</v>
      </c>
      <c r="F2120">
        <v>6</v>
      </c>
      <c r="G2120">
        <v>265.89999999999998</v>
      </c>
      <c r="H2120">
        <v>0</v>
      </c>
      <c r="I2120">
        <v>0</v>
      </c>
      <c r="J2120">
        <v>6</v>
      </c>
      <c r="K2120">
        <v>265.89999999999998</v>
      </c>
    </row>
    <row r="2121" spans="1:11" x14ac:dyDescent="0.25">
      <c r="A2121" t="s">
        <v>2398</v>
      </c>
      <c r="B2121" t="s">
        <v>75</v>
      </c>
      <c r="C2121" t="s">
        <v>86</v>
      </c>
      <c r="D2121" t="s">
        <v>253</v>
      </c>
      <c r="E2121" t="s">
        <v>225</v>
      </c>
      <c r="F2121">
        <v>25</v>
      </c>
      <c r="G2121">
        <v>1042.5999999999999</v>
      </c>
      <c r="H2121">
        <v>0</v>
      </c>
      <c r="I2121">
        <v>0</v>
      </c>
      <c r="J2121">
        <v>25</v>
      </c>
      <c r="K2121">
        <v>1042.5999999999999</v>
      </c>
    </row>
    <row r="2122" spans="1:11" x14ac:dyDescent="0.25">
      <c r="A2122" t="s">
        <v>2399</v>
      </c>
      <c r="B2122" t="s">
        <v>75</v>
      </c>
      <c r="C2122" t="s">
        <v>86</v>
      </c>
      <c r="D2122" t="s">
        <v>255</v>
      </c>
      <c r="E2122" t="s">
        <v>226</v>
      </c>
      <c r="F2122">
        <v>31</v>
      </c>
      <c r="G2122">
        <v>1454.9</v>
      </c>
      <c r="H2122">
        <v>0</v>
      </c>
      <c r="I2122">
        <v>0</v>
      </c>
      <c r="J2122">
        <v>31</v>
      </c>
      <c r="K2122">
        <v>1454.9</v>
      </c>
    </row>
    <row r="2123" spans="1:11" x14ac:dyDescent="0.25">
      <c r="A2123" t="s">
        <v>2400</v>
      </c>
      <c r="B2123" t="s">
        <v>75</v>
      </c>
      <c r="C2123" t="s">
        <v>86</v>
      </c>
      <c r="D2123" t="s">
        <v>259</v>
      </c>
      <c r="E2123" t="s">
        <v>227</v>
      </c>
      <c r="F2123">
        <v>11</v>
      </c>
      <c r="G2123">
        <v>443</v>
      </c>
      <c r="H2123">
        <v>0</v>
      </c>
      <c r="I2123">
        <v>0</v>
      </c>
      <c r="J2123">
        <v>11</v>
      </c>
      <c r="K2123">
        <v>443</v>
      </c>
    </row>
    <row r="2124" spans="1:11" x14ac:dyDescent="0.25">
      <c r="A2124" t="s">
        <v>2401</v>
      </c>
      <c r="B2124" t="s">
        <v>75</v>
      </c>
      <c r="C2124" t="s">
        <v>86</v>
      </c>
      <c r="D2124" t="s">
        <v>258</v>
      </c>
      <c r="E2124" t="s">
        <v>228</v>
      </c>
      <c r="F2124">
        <v>8</v>
      </c>
      <c r="G2124">
        <v>255</v>
      </c>
      <c r="H2124">
        <v>0</v>
      </c>
      <c r="I2124">
        <v>0</v>
      </c>
      <c r="J2124">
        <v>8</v>
      </c>
      <c r="K2124">
        <v>255</v>
      </c>
    </row>
    <row r="2125" spans="1:11" x14ac:dyDescent="0.25">
      <c r="A2125" t="s">
        <v>2402</v>
      </c>
      <c r="B2125" t="s">
        <v>75</v>
      </c>
      <c r="C2125" t="s">
        <v>86</v>
      </c>
      <c r="D2125" t="s">
        <v>253</v>
      </c>
      <c r="E2125" t="s">
        <v>229</v>
      </c>
      <c r="F2125">
        <v>27</v>
      </c>
      <c r="G2125">
        <v>1418.8</v>
      </c>
      <c r="H2125">
        <v>0</v>
      </c>
      <c r="I2125">
        <v>0</v>
      </c>
      <c r="J2125">
        <v>27</v>
      </c>
      <c r="K2125">
        <v>1418.8</v>
      </c>
    </row>
    <row r="2126" spans="1:11" x14ac:dyDescent="0.25">
      <c r="A2126" t="s">
        <v>2403</v>
      </c>
      <c r="B2126" t="s">
        <v>75</v>
      </c>
      <c r="C2126" t="s">
        <v>86</v>
      </c>
      <c r="D2126" t="s">
        <v>253</v>
      </c>
      <c r="E2126" t="s">
        <v>230</v>
      </c>
      <c r="F2126">
        <v>48</v>
      </c>
      <c r="G2126">
        <v>2499</v>
      </c>
      <c r="H2126">
        <v>0</v>
      </c>
      <c r="I2126">
        <v>0</v>
      </c>
      <c r="J2126">
        <v>48</v>
      </c>
      <c r="K2126">
        <v>2499</v>
      </c>
    </row>
    <row r="2127" spans="1:11" x14ac:dyDescent="0.25">
      <c r="A2127" t="s">
        <v>2404</v>
      </c>
      <c r="B2127" t="s">
        <v>75</v>
      </c>
      <c r="C2127" t="s">
        <v>86</v>
      </c>
      <c r="D2127" t="s">
        <v>255</v>
      </c>
      <c r="E2127" t="s">
        <v>231</v>
      </c>
      <c r="F2127">
        <v>28</v>
      </c>
      <c r="G2127">
        <v>1434.7</v>
      </c>
      <c r="H2127">
        <v>0</v>
      </c>
      <c r="I2127">
        <v>0</v>
      </c>
      <c r="J2127">
        <v>28</v>
      </c>
      <c r="K2127">
        <v>1434.7</v>
      </c>
    </row>
    <row r="2128" spans="1:11" x14ac:dyDescent="0.25">
      <c r="A2128" t="s">
        <v>2405</v>
      </c>
      <c r="B2128" t="s">
        <v>75</v>
      </c>
      <c r="C2128" t="s">
        <v>86</v>
      </c>
      <c r="D2128" t="s">
        <v>258</v>
      </c>
      <c r="E2128" t="s">
        <v>232</v>
      </c>
      <c r="F2128">
        <v>69</v>
      </c>
      <c r="G2128">
        <v>3166.7</v>
      </c>
      <c r="H2128">
        <v>0</v>
      </c>
      <c r="I2128">
        <v>0</v>
      </c>
      <c r="J2128">
        <v>69</v>
      </c>
      <c r="K2128">
        <v>3166.7</v>
      </c>
    </row>
    <row r="2129" spans="1:11" x14ac:dyDescent="0.25">
      <c r="A2129" t="s">
        <v>2406</v>
      </c>
      <c r="B2129" t="s">
        <v>75</v>
      </c>
      <c r="C2129" t="s">
        <v>86</v>
      </c>
      <c r="D2129" t="s">
        <v>256</v>
      </c>
      <c r="E2129" t="s">
        <v>233</v>
      </c>
      <c r="F2129">
        <v>24</v>
      </c>
      <c r="G2129">
        <v>827.9</v>
      </c>
      <c r="H2129">
        <v>0</v>
      </c>
      <c r="I2129">
        <v>0</v>
      </c>
      <c r="J2129">
        <v>24</v>
      </c>
      <c r="K2129">
        <v>827.9</v>
      </c>
    </row>
    <row r="2130" spans="1:11" x14ac:dyDescent="0.25">
      <c r="A2130" t="s">
        <v>2407</v>
      </c>
      <c r="B2130" t="s">
        <v>75</v>
      </c>
      <c r="C2130" t="s">
        <v>86</v>
      </c>
      <c r="D2130" t="s">
        <v>258</v>
      </c>
      <c r="E2130" t="s">
        <v>272</v>
      </c>
      <c r="F2130">
        <v>481</v>
      </c>
      <c r="G2130">
        <v>20899</v>
      </c>
      <c r="H2130">
        <v>0</v>
      </c>
      <c r="I2130">
        <v>0</v>
      </c>
      <c r="J2130">
        <v>481</v>
      </c>
      <c r="K2130">
        <v>20899</v>
      </c>
    </row>
    <row r="2131" spans="1:11" x14ac:dyDescent="0.25">
      <c r="A2131" t="s">
        <v>2408</v>
      </c>
      <c r="B2131" t="s">
        <v>75</v>
      </c>
      <c r="C2131" t="s">
        <v>86</v>
      </c>
      <c r="D2131" t="s">
        <v>256</v>
      </c>
      <c r="E2131" t="s">
        <v>234</v>
      </c>
      <c r="F2131">
        <v>156</v>
      </c>
      <c r="G2131">
        <v>5629.7</v>
      </c>
      <c r="H2131">
        <v>0</v>
      </c>
      <c r="I2131">
        <v>0</v>
      </c>
      <c r="J2131">
        <v>156</v>
      </c>
      <c r="K2131">
        <v>5629.7</v>
      </c>
    </row>
    <row r="2132" spans="1:11" x14ac:dyDescent="0.25">
      <c r="A2132" t="s">
        <v>2409</v>
      </c>
      <c r="B2132" t="s">
        <v>75</v>
      </c>
      <c r="C2132" t="s">
        <v>86</v>
      </c>
      <c r="D2132" t="s">
        <v>253</v>
      </c>
      <c r="E2132" t="s">
        <v>235</v>
      </c>
      <c r="F2132">
        <v>22</v>
      </c>
      <c r="G2132">
        <v>1040.9000000000001</v>
      </c>
      <c r="H2132">
        <v>0</v>
      </c>
      <c r="I2132">
        <v>0</v>
      </c>
      <c r="J2132">
        <v>22</v>
      </c>
      <c r="K2132">
        <v>1040.9000000000001</v>
      </c>
    </row>
    <row r="2133" spans="1:11" x14ac:dyDescent="0.25">
      <c r="A2133" t="s">
        <v>2410</v>
      </c>
      <c r="B2133" t="s">
        <v>75</v>
      </c>
      <c r="C2133" t="s">
        <v>86</v>
      </c>
      <c r="D2133" t="s">
        <v>255</v>
      </c>
      <c r="E2133" t="s">
        <v>236</v>
      </c>
      <c r="F2133">
        <v>29</v>
      </c>
      <c r="G2133">
        <v>1162.9000000000001</v>
      </c>
      <c r="H2133">
        <v>0</v>
      </c>
      <c r="I2133">
        <v>0</v>
      </c>
      <c r="J2133">
        <v>29</v>
      </c>
      <c r="K2133">
        <v>1162.9000000000001</v>
      </c>
    </row>
    <row r="2134" spans="1:11" x14ac:dyDescent="0.25">
      <c r="A2134" t="s">
        <v>2411</v>
      </c>
      <c r="B2134" t="s">
        <v>75</v>
      </c>
      <c r="C2134" t="s">
        <v>86</v>
      </c>
      <c r="D2134" t="s">
        <v>257</v>
      </c>
      <c r="E2134" t="s">
        <v>237</v>
      </c>
      <c r="F2134">
        <v>68</v>
      </c>
      <c r="G2134">
        <v>2487.8000000000002</v>
      </c>
      <c r="H2134">
        <v>0</v>
      </c>
      <c r="I2134">
        <v>0</v>
      </c>
      <c r="J2134">
        <v>68</v>
      </c>
      <c r="K2134">
        <v>2487.8000000000002</v>
      </c>
    </row>
    <row r="2135" spans="1:11" x14ac:dyDescent="0.25">
      <c r="A2135" t="s">
        <v>2412</v>
      </c>
      <c r="B2135" t="s">
        <v>75</v>
      </c>
      <c r="C2135" t="s">
        <v>86</v>
      </c>
      <c r="D2135" t="s">
        <v>256</v>
      </c>
      <c r="E2135" t="s">
        <v>238</v>
      </c>
      <c r="F2135">
        <v>17</v>
      </c>
      <c r="G2135">
        <v>791.9</v>
      </c>
      <c r="H2135">
        <v>0</v>
      </c>
      <c r="I2135">
        <v>0</v>
      </c>
      <c r="J2135">
        <v>17</v>
      </c>
      <c r="K2135">
        <v>791.9</v>
      </c>
    </row>
    <row r="2136" spans="1:11" x14ac:dyDescent="0.25">
      <c r="A2136" t="s">
        <v>2413</v>
      </c>
      <c r="B2136" t="s">
        <v>75</v>
      </c>
      <c r="C2136" t="s">
        <v>86</v>
      </c>
      <c r="D2136" t="s">
        <v>255</v>
      </c>
      <c r="E2136" t="s">
        <v>239</v>
      </c>
      <c r="F2136">
        <v>41</v>
      </c>
      <c r="G2136">
        <v>1923</v>
      </c>
      <c r="H2136">
        <v>0</v>
      </c>
      <c r="I2136">
        <v>0</v>
      </c>
      <c r="J2136">
        <v>41</v>
      </c>
      <c r="K2136">
        <v>1923</v>
      </c>
    </row>
    <row r="2137" spans="1:11" x14ac:dyDescent="0.25">
      <c r="A2137" t="s">
        <v>2414</v>
      </c>
      <c r="B2137" t="s">
        <v>75</v>
      </c>
      <c r="C2137" t="s">
        <v>86</v>
      </c>
      <c r="D2137" t="s">
        <v>256</v>
      </c>
      <c r="E2137" t="s">
        <v>240</v>
      </c>
      <c r="F2137">
        <v>23</v>
      </c>
      <c r="G2137">
        <v>955.9</v>
      </c>
      <c r="H2137">
        <v>0</v>
      </c>
      <c r="I2137">
        <v>0</v>
      </c>
      <c r="J2137">
        <v>23</v>
      </c>
      <c r="K2137">
        <v>955.9</v>
      </c>
    </row>
    <row r="2138" spans="1:11" x14ac:dyDescent="0.25">
      <c r="A2138" t="s">
        <v>2415</v>
      </c>
      <c r="B2138" t="s">
        <v>75</v>
      </c>
      <c r="C2138" t="s">
        <v>86</v>
      </c>
      <c r="D2138" t="s">
        <v>258</v>
      </c>
      <c r="E2138" t="s">
        <v>241</v>
      </c>
      <c r="F2138">
        <v>12</v>
      </c>
      <c r="G2138">
        <v>523.9</v>
      </c>
      <c r="H2138">
        <v>0</v>
      </c>
      <c r="I2138">
        <v>0</v>
      </c>
      <c r="J2138">
        <v>12</v>
      </c>
      <c r="K2138">
        <v>523.9</v>
      </c>
    </row>
    <row r="2139" spans="1:11" x14ac:dyDescent="0.25">
      <c r="A2139" t="s">
        <v>2416</v>
      </c>
      <c r="B2139" t="s">
        <v>75</v>
      </c>
      <c r="C2139" t="s">
        <v>86</v>
      </c>
      <c r="D2139" t="s">
        <v>258</v>
      </c>
      <c r="E2139" t="s">
        <v>242</v>
      </c>
      <c r="F2139">
        <v>55</v>
      </c>
      <c r="G2139">
        <v>2132.6999999999998</v>
      </c>
      <c r="H2139">
        <v>0</v>
      </c>
      <c r="I2139">
        <v>0</v>
      </c>
      <c r="J2139">
        <v>55</v>
      </c>
      <c r="K2139">
        <v>2132.6999999999998</v>
      </c>
    </row>
    <row r="2140" spans="1:11" x14ac:dyDescent="0.25">
      <c r="A2140" t="s">
        <v>2417</v>
      </c>
      <c r="B2140" t="s">
        <v>75</v>
      </c>
      <c r="C2140" t="s">
        <v>86</v>
      </c>
      <c r="D2140" t="s">
        <v>259</v>
      </c>
      <c r="E2140" t="s">
        <v>243</v>
      </c>
      <c r="F2140">
        <v>31</v>
      </c>
      <c r="G2140">
        <v>1134</v>
      </c>
      <c r="H2140">
        <v>0</v>
      </c>
      <c r="I2140">
        <v>0</v>
      </c>
      <c r="J2140">
        <v>31</v>
      </c>
      <c r="K2140">
        <v>1134</v>
      </c>
    </row>
    <row r="2141" spans="1:11" x14ac:dyDescent="0.25">
      <c r="A2141" t="s">
        <v>2418</v>
      </c>
      <c r="B2141" t="s">
        <v>75</v>
      </c>
      <c r="C2141" t="s">
        <v>86</v>
      </c>
      <c r="D2141" t="s">
        <v>259</v>
      </c>
      <c r="E2141" t="s">
        <v>273</v>
      </c>
      <c r="F2141">
        <v>437</v>
      </c>
      <c r="G2141">
        <v>17964.7</v>
      </c>
      <c r="H2141">
        <v>0</v>
      </c>
      <c r="I2141">
        <v>0</v>
      </c>
      <c r="J2141">
        <v>437</v>
      </c>
      <c r="K2141">
        <v>17964.7</v>
      </c>
    </row>
    <row r="2142" spans="1:11" x14ac:dyDescent="0.25">
      <c r="A2142" t="s">
        <v>2419</v>
      </c>
      <c r="B2142" t="s">
        <v>75</v>
      </c>
      <c r="C2142" t="s">
        <v>275</v>
      </c>
      <c r="D2142" t="s">
        <v>92</v>
      </c>
      <c r="E2142" t="s">
        <v>264</v>
      </c>
      <c r="F2142">
        <v>14092</v>
      </c>
      <c r="G2142">
        <v>668619.69999999995</v>
      </c>
      <c r="H2142">
        <v>0</v>
      </c>
      <c r="I2142">
        <v>0</v>
      </c>
      <c r="J2142">
        <v>14092</v>
      </c>
      <c r="K2142">
        <v>668619.69999999995</v>
      </c>
    </row>
    <row r="2143" spans="1:11" x14ac:dyDescent="0.25">
      <c r="A2143" t="s">
        <v>2420</v>
      </c>
      <c r="B2143" t="s">
        <v>75</v>
      </c>
      <c r="C2143" t="s">
        <v>275</v>
      </c>
      <c r="D2143" t="s">
        <v>253</v>
      </c>
      <c r="E2143" t="s">
        <v>93</v>
      </c>
      <c r="F2143">
        <v>49</v>
      </c>
      <c r="G2143">
        <v>2211</v>
      </c>
      <c r="H2143">
        <v>0</v>
      </c>
      <c r="I2143">
        <v>0</v>
      </c>
      <c r="J2143">
        <v>49</v>
      </c>
      <c r="K2143">
        <v>2211</v>
      </c>
    </row>
    <row r="2144" spans="1:11" x14ac:dyDescent="0.25">
      <c r="A2144" t="s">
        <v>2421</v>
      </c>
      <c r="B2144" t="s">
        <v>75</v>
      </c>
      <c r="C2144" t="s">
        <v>275</v>
      </c>
      <c r="D2144" t="s">
        <v>253</v>
      </c>
      <c r="E2144" t="s">
        <v>94</v>
      </c>
      <c r="F2144">
        <v>83</v>
      </c>
      <c r="G2144">
        <v>4512.7</v>
      </c>
      <c r="H2144">
        <v>0</v>
      </c>
      <c r="I2144">
        <v>0</v>
      </c>
      <c r="J2144">
        <v>83</v>
      </c>
      <c r="K2144">
        <v>4512.7</v>
      </c>
    </row>
    <row r="2145" spans="1:11" x14ac:dyDescent="0.25">
      <c r="A2145" t="s">
        <v>2422</v>
      </c>
      <c r="B2145" t="s">
        <v>75</v>
      </c>
      <c r="C2145" t="s">
        <v>275</v>
      </c>
      <c r="D2145" t="s">
        <v>259</v>
      </c>
      <c r="E2145" t="s">
        <v>95</v>
      </c>
      <c r="F2145">
        <v>44</v>
      </c>
      <c r="G2145">
        <v>2244</v>
      </c>
      <c r="H2145">
        <v>0</v>
      </c>
      <c r="I2145">
        <v>0</v>
      </c>
      <c r="J2145">
        <v>44</v>
      </c>
      <c r="K2145">
        <v>2244</v>
      </c>
    </row>
    <row r="2146" spans="1:11" x14ac:dyDescent="0.25">
      <c r="A2146" t="s">
        <v>2423</v>
      </c>
      <c r="B2146" t="s">
        <v>75</v>
      </c>
      <c r="C2146" t="s">
        <v>275</v>
      </c>
      <c r="D2146" t="s">
        <v>257</v>
      </c>
      <c r="E2146" t="s">
        <v>96</v>
      </c>
      <c r="F2146">
        <v>45</v>
      </c>
      <c r="G2146">
        <v>1924</v>
      </c>
      <c r="H2146">
        <v>0</v>
      </c>
      <c r="I2146">
        <v>0</v>
      </c>
      <c r="J2146">
        <v>45</v>
      </c>
      <c r="K2146">
        <v>1924</v>
      </c>
    </row>
    <row r="2147" spans="1:11" x14ac:dyDescent="0.25">
      <c r="A2147" t="s">
        <v>2424</v>
      </c>
      <c r="B2147" t="s">
        <v>75</v>
      </c>
      <c r="C2147" t="s">
        <v>275</v>
      </c>
      <c r="D2147" t="s">
        <v>252</v>
      </c>
      <c r="E2147" t="s">
        <v>97</v>
      </c>
      <c r="F2147">
        <v>37</v>
      </c>
      <c r="G2147">
        <v>1929</v>
      </c>
      <c r="H2147">
        <v>0</v>
      </c>
      <c r="I2147">
        <v>0</v>
      </c>
      <c r="J2147">
        <v>37</v>
      </c>
      <c r="K2147">
        <v>1929</v>
      </c>
    </row>
    <row r="2148" spans="1:11" x14ac:dyDescent="0.25">
      <c r="A2148" t="s">
        <v>2425</v>
      </c>
      <c r="B2148" t="s">
        <v>75</v>
      </c>
      <c r="C2148" t="s">
        <v>275</v>
      </c>
      <c r="D2148" t="s">
        <v>253</v>
      </c>
      <c r="E2148" t="s">
        <v>98</v>
      </c>
      <c r="F2148">
        <v>62</v>
      </c>
      <c r="G2148">
        <v>2579</v>
      </c>
      <c r="H2148">
        <v>0</v>
      </c>
      <c r="I2148">
        <v>0</v>
      </c>
      <c r="J2148">
        <v>62</v>
      </c>
      <c r="K2148">
        <v>2579</v>
      </c>
    </row>
    <row r="2149" spans="1:11" x14ac:dyDescent="0.25">
      <c r="A2149" t="s">
        <v>2426</v>
      </c>
      <c r="B2149" t="s">
        <v>75</v>
      </c>
      <c r="C2149" t="s">
        <v>275</v>
      </c>
      <c r="D2149" t="s">
        <v>258</v>
      </c>
      <c r="E2149" t="s">
        <v>99</v>
      </c>
      <c r="F2149">
        <v>291</v>
      </c>
      <c r="G2149">
        <v>14186</v>
      </c>
      <c r="H2149">
        <v>0</v>
      </c>
      <c r="I2149">
        <v>0</v>
      </c>
      <c r="J2149">
        <v>291</v>
      </c>
      <c r="K2149">
        <v>14186</v>
      </c>
    </row>
    <row r="2150" spans="1:11" x14ac:dyDescent="0.25">
      <c r="A2150" t="s">
        <v>2427</v>
      </c>
      <c r="B2150" t="s">
        <v>75</v>
      </c>
      <c r="C2150" t="s">
        <v>275</v>
      </c>
      <c r="D2150" t="s">
        <v>255</v>
      </c>
      <c r="E2150" t="s">
        <v>100</v>
      </c>
      <c r="F2150">
        <v>41</v>
      </c>
      <c r="G2150">
        <v>2442</v>
      </c>
      <c r="H2150">
        <v>0</v>
      </c>
      <c r="I2150">
        <v>0</v>
      </c>
      <c r="J2150">
        <v>41</v>
      </c>
      <c r="K2150">
        <v>2442</v>
      </c>
    </row>
    <row r="2151" spans="1:11" x14ac:dyDescent="0.25">
      <c r="A2151" t="s">
        <v>2428</v>
      </c>
      <c r="B2151" t="s">
        <v>75</v>
      </c>
      <c r="C2151" t="s">
        <v>275</v>
      </c>
      <c r="D2151" t="s">
        <v>255</v>
      </c>
      <c r="E2151" t="s">
        <v>101</v>
      </c>
      <c r="F2151">
        <v>20</v>
      </c>
      <c r="G2151">
        <v>1128</v>
      </c>
      <c r="H2151">
        <v>0</v>
      </c>
      <c r="I2151">
        <v>0</v>
      </c>
      <c r="J2151">
        <v>20</v>
      </c>
      <c r="K2151">
        <v>1128</v>
      </c>
    </row>
    <row r="2152" spans="1:11" x14ac:dyDescent="0.25">
      <c r="A2152" t="s">
        <v>2429</v>
      </c>
      <c r="B2152" t="s">
        <v>75</v>
      </c>
      <c r="C2152" t="s">
        <v>275</v>
      </c>
      <c r="D2152" t="s">
        <v>255</v>
      </c>
      <c r="E2152" t="s">
        <v>102</v>
      </c>
      <c r="F2152">
        <v>75</v>
      </c>
      <c r="G2152">
        <v>4275</v>
      </c>
      <c r="H2152">
        <v>0</v>
      </c>
      <c r="I2152">
        <v>0</v>
      </c>
      <c r="J2152">
        <v>75</v>
      </c>
      <c r="K2152">
        <v>4275</v>
      </c>
    </row>
    <row r="2153" spans="1:11" x14ac:dyDescent="0.25">
      <c r="A2153" t="s">
        <v>2430</v>
      </c>
      <c r="B2153" t="s">
        <v>75</v>
      </c>
      <c r="C2153" t="s">
        <v>275</v>
      </c>
      <c r="D2153" t="s">
        <v>257</v>
      </c>
      <c r="E2153" t="s">
        <v>103</v>
      </c>
      <c r="F2153">
        <v>78</v>
      </c>
      <c r="G2153">
        <v>3936</v>
      </c>
      <c r="H2153">
        <v>0</v>
      </c>
      <c r="I2153">
        <v>0</v>
      </c>
      <c r="J2153">
        <v>78</v>
      </c>
      <c r="K2153">
        <v>3936</v>
      </c>
    </row>
    <row r="2154" spans="1:11" x14ac:dyDescent="0.25">
      <c r="A2154" t="s">
        <v>2431</v>
      </c>
      <c r="B2154" t="s">
        <v>75</v>
      </c>
      <c r="C2154" t="s">
        <v>275</v>
      </c>
      <c r="D2154" t="s">
        <v>256</v>
      </c>
      <c r="E2154" t="s">
        <v>104</v>
      </c>
      <c r="F2154">
        <v>45</v>
      </c>
      <c r="G2154">
        <v>2068.9</v>
      </c>
      <c r="H2154">
        <v>0</v>
      </c>
      <c r="I2154">
        <v>0</v>
      </c>
      <c r="J2154">
        <v>45</v>
      </c>
      <c r="K2154">
        <v>2068.9</v>
      </c>
    </row>
    <row r="2155" spans="1:11" x14ac:dyDescent="0.25">
      <c r="A2155" t="s">
        <v>2432</v>
      </c>
      <c r="B2155" t="s">
        <v>75</v>
      </c>
      <c r="C2155" t="s">
        <v>275</v>
      </c>
      <c r="D2155" t="s">
        <v>259</v>
      </c>
      <c r="E2155" t="s">
        <v>105</v>
      </c>
      <c r="F2155">
        <v>109</v>
      </c>
      <c r="G2155">
        <v>5666.9</v>
      </c>
      <c r="H2155">
        <v>0</v>
      </c>
      <c r="I2155">
        <v>0</v>
      </c>
      <c r="J2155">
        <v>109</v>
      </c>
      <c r="K2155">
        <v>5666.9</v>
      </c>
    </row>
    <row r="2156" spans="1:11" x14ac:dyDescent="0.25">
      <c r="A2156" t="s">
        <v>2433</v>
      </c>
      <c r="B2156" t="s">
        <v>75</v>
      </c>
      <c r="C2156" t="s">
        <v>275</v>
      </c>
      <c r="D2156" t="s">
        <v>253</v>
      </c>
      <c r="E2156" t="s">
        <v>106</v>
      </c>
      <c r="F2156">
        <v>47</v>
      </c>
      <c r="G2156">
        <v>2201</v>
      </c>
      <c r="H2156">
        <v>0</v>
      </c>
      <c r="I2156">
        <v>0</v>
      </c>
      <c r="J2156">
        <v>47</v>
      </c>
      <c r="K2156">
        <v>2201</v>
      </c>
    </row>
    <row r="2157" spans="1:11" x14ac:dyDescent="0.25">
      <c r="A2157" t="s">
        <v>2434</v>
      </c>
      <c r="B2157" t="s">
        <v>75</v>
      </c>
      <c r="C2157" t="s">
        <v>275</v>
      </c>
      <c r="D2157" t="s">
        <v>256</v>
      </c>
      <c r="E2157" t="s">
        <v>107</v>
      </c>
      <c r="F2157">
        <v>72</v>
      </c>
      <c r="G2157">
        <v>3553</v>
      </c>
      <c r="H2157">
        <v>0</v>
      </c>
      <c r="I2157">
        <v>0</v>
      </c>
      <c r="J2157">
        <v>72</v>
      </c>
      <c r="K2157">
        <v>3553</v>
      </c>
    </row>
    <row r="2158" spans="1:11" x14ac:dyDescent="0.25">
      <c r="A2158" t="s">
        <v>2435</v>
      </c>
      <c r="B2158" t="s">
        <v>75</v>
      </c>
      <c r="C2158" t="s">
        <v>275</v>
      </c>
      <c r="D2158" t="s">
        <v>257</v>
      </c>
      <c r="E2158" t="s">
        <v>108</v>
      </c>
      <c r="F2158">
        <v>95</v>
      </c>
      <c r="G2158">
        <v>5237.7</v>
      </c>
      <c r="H2158">
        <v>0</v>
      </c>
      <c r="I2158">
        <v>0</v>
      </c>
      <c r="J2158">
        <v>95</v>
      </c>
      <c r="K2158">
        <v>5237.7</v>
      </c>
    </row>
    <row r="2159" spans="1:11" x14ac:dyDescent="0.25">
      <c r="A2159" t="s">
        <v>2436</v>
      </c>
      <c r="B2159" t="s">
        <v>75</v>
      </c>
      <c r="C2159" t="s">
        <v>275</v>
      </c>
      <c r="D2159" t="s">
        <v>253</v>
      </c>
      <c r="E2159" t="s">
        <v>109</v>
      </c>
      <c r="F2159">
        <v>120</v>
      </c>
      <c r="G2159">
        <v>5675.7</v>
      </c>
      <c r="H2159">
        <v>0</v>
      </c>
      <c r="I2159">
        <v>0</v>
      </c>
      <c r="J2159">
        <v>120</v>
      </c>
      <c r="K2159">
        <v>5675.7</v>
      </c>
    </row>
    <row r="2160" spans="1:11" x14ac:dyDescent="0.25">
      <c r="A2160" t="s">
        <v>2437</v>
      </c>
      <c r="B2160" t="s">
        <v>75</v>
      </c>
      <c r="C2160" t="s">
        <v>275</v>
      </c>
      <c r="D2160" t="s">
        <v>256</v>
      </c>
      <c r="E2160" t="s">
        <v>110</v>
      </c>
      <c r="F2160">
        <v>194</v>
      </c>
      <c r="G2160">
        <v>7812.8</v>
      </c>
      <c r="H2160">
        <v>0</v>
      </c>
      <c r="I2160">
        <v>0</v>
      </c>
      <c r="J2160">
        <v>194</v>
      </c>
      <c r="K2160">
        <v>7812.8</v>
      </c>
    </row>
    <row r="2161" spans="1:11" x14ac:dyDescent="0.25">
      <c r="A2161" t="s">
        <v>2438</v>
      </c>
      <c r="B2161" t="s">
        <v>75</v>
      </c>
      <c r="C2161" t="s">
        <v>275</v>
      </c>
      <c r="D2161" t="s">
        <v>255</v>
      </c>
      <c r="E2161" t="s">
        <v>111</v>
      </c>
      <c r="F2161">
        <v>67</v>
      </c>
      <c r="G2161">
        <v>3617.7</v>
      </c>
      <c r="H2161">
        <v>0</v>
      </c>
      <c r="I2161">
        <v>0</v>
      </c>
      <c r="J2161">
        <v>67</v>
      </c>
      <c r="K2161">
        <v>3617.7</v>
      </c>
    </row>
    <row r="2162" spans="1:11" x14ac:dyDescent="0.25">
      <c r="A2162" t="s">
        <v>2439</v>
      </c>
      <c r="B2162" t="s">
        <v>75</v>
      </c>
      <c r="C2162" t="s">
        <v>275</v>
      </c>
      <c r="D2162" t="s">
        <v>259</v>
      </c>
      <c r="E2162" t="s">
        <v>112</v>
      </c>
      <c r="F2162">
        <v>66</v>
      </c>
      <c r="G2162">
        <v>3442.6</v>
      </c>
      <c r="H2162">
        <v>0</v>
      </c>
      <c r="I2162">
        <v>0</v>
      </c>
      <c r="J2162">
        <v>66</v>
      </c>
      <c r="K2162">
        <v>3442.6</v>
      </c>
    </row>
    <row r="2163" spans="1:11" x14ac:dyDescent="0.25">
      <c r="A2163" t="s">
        <v>2440</v>
      </c>
      <c r="B2163" t="s">
        <v>75</v>
      </c>
      <c r="C2163" t="s">
        <v>275</v>
      </c>
      <c r="D2163" t="s">
        <v>252</v>
      </c>
      <c r="E2163" t="s">
        <v>113</v>
      </c>
      <c r="F2163">
        <v>202</v>
      </c>
      <c r="G2163">
        <v>8955.9</v>
      </c>
      <c r="H2163">
        <v>0</v>
      </c>
      <c r="I2163">
        <v>0</v>
      </c>
      <c r="J2163">
        <v>202</v>
      </c>
      <c r="K2163">
        <v>8955.9</v>
      </c>
    </row>
    <row r="2164" spans="1:11" x14ac:dyDescent="0.25">
      <c r="A2164" t="s">
        <v>2441</v>
      </c>
      <c r="B2164" t="s">
        <v>75</v>
      </c>
      <c r="C2164" t="s">
        <v>275</v>
      </c>
      <c r="D2164" t="s">
        <v>253</v>
      </c>
      <c r="E2164" t="s">
        <v>114</v>
      </c>
      <c r="F2164">
        <v>59</v>
      </c>
      <c r="G2164">
        <v>2838</v>
      </c>
      <c r="H2164">
        <v>0</v>
      </c>
      <c r="I2164">
        <v>0</v>
      </c>
      <c r="J2164">
        <v>59</v>
      </c>
      <c r="K2164">
        <v>2838</v>
      </c>
    </row>
    <row r="2165" spans="1:11" x14ac:dyDescent="0.25">
      <c r="A2165" t="s">
        <v>2442</v>
      </c>
      <c r="B2165" t="s">
        <v>75</v>
      </c>
      <c r="C2165" t="s">
        <v>275</v>
      </c>
      <c r="D2165" t="s">
        <v>252</v>
      </c>
      <c r="E2165" t="s">
        <v>115</v>
      </c>
      <c r="F2165">
        <v>58</v>
      </c>
      <c r="G2165">
        <v>2943</v>
      </c>
      <c r="H2165">
        <v>0</v>
      </c>
      <c r="I2165">
        <v>0</v>
      </c>
      <c r="J2165">
        <v>58</v>
      </c>
      <c r="K2165">
        <v>2943</v>
      </c>
    </row>
    <row r="2166" spans="1:11" x14ac:dyDescent="0.25">
      <c r="A2166" t="s">
        <v>2443</v>
      </c>
      <c r="B2166" t="s">
        <v>75</v>
      </c>
      <c r="C2166" t="s">
        <v>275</v>
      </c>
      <c r="D2166" t="s">
        <v>255</v>
      </c>
      <c r="E2166" t="s">
        <v>116</v>
      </c>
      <c r="F2166">
        <v>94</v>
      </c>
      <c r="G2166">
        <v>4628.8</v>
      </c>
      <c r="H2166">
        <v>0</v>
      </c>
      <c r="I2166">
        <v>0</v>
      </c>
      <c r="J2166">
        <v>94</v>
      </c>
      <c r="K2166">
        <v>4628.8</v>
      </c>
    </row>
    <row r="2167" spans="1:11" x14ac:dyDescent="0.25">
      <c r="A2167" t="s">
        <v>2444</v>
      </c>
      <c r="B2167" t="s">
        <v>75</v>
      </c>
      <c r="C2167" t="s">
        <v>275</v>
      </c>
      <c r="D2167" t="s">
        <v>255</v>
      </c>
      <c r="E2167" t="s">
        <v>117</v>
      </c>
      <c r="F2167">
        <v>108</v>
      </c>
      <c r="G2167">
        <v>5331.8</v>
      </c>
      <c r="H2167">
        <v>0</v>
      </c>
      <c r="I2167">
        <v>0</v>
      </c>
      <c r="J2167">
        <v>108</v>
      </c>
      <c r="K2167">
        <v>5331.8</v>
      </c>
    </row>
    <row r="2168" spans="1:11" x14ac:dyDescent="0.25">
      <c r="A2168" t="s">
        <v>2445</v>
      </c>
      <c r="B2168" t="s">
        <v>75</v>
      </c>
      <c r="C2168" t="s">
        <v>275</v>
      </c>
      <c r="D2168" t="s">
        <v>253</v>
      </c>
      <c r="E2168" t="s">
        <v>118</v>
      </c>
      <c r="F2168">
        <v>6</v>
      </c>
      <c r="G2168">
        <v>313.89999999999998</v>
      </c>
      <c r="H2168">
        <v>0</v>
      </c>
      <c r="I2168">
        <v>0</v>
      </c>
      <c r="J2168">
        <v>6</v>
      </c>
      <c r="K2168">
        <v>313.89999999999998</v>
      </c>
    </row>
    <row r="2169" spans="1:11" x14ac:dyDescent="0.25">
      <c r="A2169" t="s">
        <v>2446</v>
      </c>
      <c r="B2169" t="s">
        <v>75</v>
      </c>
      <c r="C2169" t="s">
        <v>275</v>
      </c>
      <c r="D2169" t="s">
        <v>257</v>
      </c>
      <c r="E2169" t="s">
        <v>119</v>
      </c>
      <c r="F2169">
        <v>147</v>
      </c>
      <c r="G2169">
        <v>5469</v>
      </c>
      <c r="H2169">
        <v>0</v>
      </c>
      <c r="I2169">
        <v>0</v>
      </c>
      <c r="J2169">
        <v>147</v>
      </c>
      <c r="K2169">
        <v>5469</v>
      </c>
    </row>
    <row r="2170" spans="1:11" x14ac:dyDescent="0.25">
      <c r="A2170" t="s">
        <v>2447</v>
      </c>
      <c r="B2170" t="s">
        <v>75</v>
      </c>
      <c r="C2170" t="s">
        <v>275</v>
      </c>
      <c r="D2170" t="s">
        <v>258</v>
      </c>
      <c r="E2170" t="s">
        <v>120</v>
      </c>
      <c r="F2170">
        <v>53</v>
      </c>
      <c r="G2170">
        <v>2748</v>
      </c>
      <c r="H2170">
        <v>0</v>
      </c>
      <c r="I2170">
        <v>0</v>
      </c>
      <c r="J2170">
        <v>53</v>
      </c>
      <c r="K2170">
        <v>2748</v>
      </c>
    </row>
    <row r="2171" spans="1:11" x14ac:dyDescent="0.25">
      <c r="A2171" t="s">
        <v>2448</v>
      </c>
      <c r="B2171" t="s">
        <v>75</v>
      </c>
      <c r="C2171" t="s">
        <v>275</v>
      </c>
      <c r="D2171" t="s">
        <v>253</v>
      </c>
      <c r="E2171" t="s">
        <v>121</v>
      </c>
      <c r="F2171">
        <v>81</v>
      </c>
      <c r="G2171">
        <v>3997</v>
      </c>
      <c r="H2171">
        <v>0</v>
      </c>
      <c r="I2171">
        <v>0</v>
      </c>
      <c r="J2171">
        <v>81</v>
      </c>
      <c r="K2171">
        <v>3997</v>
      </c>
    </row>
    <row r="2172" spans="1:11" x14ac:dyDescent="0.25">
      <c r="A2172" t="s">
        <v>2449</v>
      </c>
      <c r="B2172" t="s">
        <v>75</v>
      </c>
      <c r="C2172" t="s">
        <v>275</v>
      </c>
      <c r="D2172" t="s">
        <v>255</v>
      </c>
      <c r="E2172" t="s">
        <v>122</v>
      </c>
      <c r="F2172">
        <v>102</v>
      </c>
      <c r="G2172">
        <v>4180</v>
      </c>
      <c r="H2172">
        <v>0</v>
      </c>
      <c r="I2172">
        <v>0</v>
      </c>
      <c r="J2172">
        <v>102</v>
      </c>
      <c r="K2172">
        <v>4180</v>
      </c>
    </row>
    <row r="2173" spans="1:11" x14ac:dyDescent="0.25">
      <c r="A2173" t="s">
        <v>2450</v>
      </c>
      <c r="B2173" t="s">
        <v>75</v>
      </c>
      <c r="C2173" t="s">
        <v>275</v>
      </c>
      <c r="D2173" t="s">
        <v>254</v>
      </c>
      <c r="E2173" t="s">
        <v>123</v>
      </c>
      <c r="F2173">
        <v>25</v>
      </c>
      <c r="G2173">
        <v>1352</v>
      </c>
      <c r="H2173">
        <v>0</v>
      </c>
      <c r="I2173">
        <v>0</v>
      </c>
      <c r="J2173">
        <v>25</v>
      </c>
      <c r="K2173">
        <v>1352</v>
      </c>
    </row>
    <row r="2174" spans="1:11" x14ac:dyDescent="0.25">
      <c r="A2174" t="s">
        <v>2451</v>
      </c>
      <c r="B2174" t="s">
        <v>75</v>
      </c>
      <c r="C2174" t="s">
        <v>275</v>
      </c>
      <c r="D2174" t="s">
        <v>251</v>
      </c>
      <c r="E2174" t="s">
        <v>124</v>
      </c>
      <c r="F2174">
        <v>58</v>
      </c>
      <c r="G2174">
        <v>3375</v>
      </c>
      <c r="H2174">
        <v>0</v>
      </c>
      <c r="I2174">
        <v>0</v>
      </c>
      <c r="J2174">
        <v>58</v>
      </c>
      <c r="K2174">
        <v>3375</v>
      </c>
    </row>
    <row r="2175" spans="1:11" x14ac:dyDescent="0.25">
      <c r="A2175" t="s">
        <v>2452</v>
      </c>
      <c r="B2175" t="s">
        <v>75</v>
      </c>
      <c r="C2175" t="s">
        <v>275</v>
      </c>
      <c r="D2175" t="s">
        <v>251</v>
      </c>
      <c r="E2175" t="s">
        <v>125</v>
      </c>
      <c r="F2175">
        <v>215</v>
      </c>
      <c r="G2175">
        <v>9535</v>
      </c>
      <c r="H2175">
        <v>0</v>
      </c>
      <c r="I2175">
        <v>0</v>
      </c>
      <c r="J2175">
        <v>215</v>
      </c>
      <c r="K2175">
        <v>9535</v>
      </c>
    </row>
    <row r="2176" spans="1:11" x14ac:dyDescent="0.25">
      <c r="A2176" t="s">
        <v>2453</v>
      </c>
      <c r="B2176" t="s">
        <v>75</v>
      </c>
      <c r="C2176" t="s">
        <v>275</v>
      </c>
      <c r="D2176" t="s">
        <v>257</v>
      </c>
      <c r="E2176" t="s">
        <v>126</v>
      </c>
      <c r="F2176">
        <v>180</v>
      </c>
      <c r="G2176">
        <v>7117</v>
      </c>
      <c r="H2176">
        <v>0</v>
      </c>
      <c r="I2176">
        <v>0</v>
      </c>
      <c r="J2176">
        <v>180</v>
      </c>
      <c r="K2176">
        <v>7117</v>
      </c>
    </row>
    <row r="2177" spans="1:11" x14ac:dyDescent="0.25">
      <c r="A2177" t="s">
        <v>2454</v>
      </c>
      <c r="B2177" t="s">
        <v>75</v>
      </c>
      <c r="C2177" t="s">
        <v>275</v>
      </c>
      <c r="D2177" t="s">
        <v>259</v>
      </c>
      <c r="E2177" t="s">
        <v>127</v>
      </c>
      <c r="F2177">
        <v>43</v>
      </c>
      <c r="G2177">
        <v>2105.9</v>
      </c>
      <c r="H2177">
        <v>0</v>
      </c>
      <c r="I2177">
        <v>0</v>
      </c>
      <c r="J2177">
        <v>43</v>
      </c>
      <c r="K2177">
        <v>2105.9</v>
      </c>
    </row>
    <row r="2178" spans="1:11" x14ac:dyDescent="0.25">
      <c r="A2178" t="s">
        <v>2455</v>
      </c>
      <c r="B2178" t="s">
        <v>75</v>
      </c>
      <c r="C2178" t="s">
        <v>275</v>
      </c>
      <c r="D2178" t="s">
        <v>257</v>
      </c>
      <c r="E2178" t="s">
        <v>128</v>
      </c>
      <c r="F2178">
        <v>81</v>
      </c>
      <c r="G2178">
        <v>3387.9</v>
      </c>
      <c r="H2178">
        <v>0</v>
      </c>
      <c r="I2178">
        <v>0</v>
      </c>
      <c r="J2178">
        <v>81</v>
      </c>
      <c r="K2178">
        <v>3387.9</v>
      </c>
    </row>
    <row r="2179" spans="1:11" x14ac:dyDescent="0.25">
      <c r="A2179" t="s">
        <v>2456</v>
      </c>
      <c r="B2179" t="s">
        <v>75</v>
      </c>
      <c r="C2179" t="s">
        <v>275</v>
      </c>
      <c r="D2179" t="s">
        <v>258</v>
      </c>
      <c r="E2179" t="s">
        <v>129</v>
      </c>
      <c r="F2179">
        <v>59</v>
      </c>
      <c r="G2179">
        <v>2631</v>
      </c>
      <c r="H2179">
        <v>0</v>
      </c>
      <c r="I2179">
        <v>0</v>
      </c>
      <c r="J2179">
        <v>59</v>
      </c>
      <c r="K2179">
        <v>2631</v>
      </c>
    </row>
    <row r="2180" spans="1:11" x14ac:dyDescent="0.25">
      <c r="A2180" t="s">
        <v>2457</v>
      </c>
      <c r="B2180" t="s">
        <v>75</v>
      </c>
      <c r="C2180" t="s">
        <v>275</v>
      </c>
      <c r="D2180" t="s">
        <v>254</v>
      </c>
      <c r="E2180" t="s">
        <v>130</v>
      </c>
      <c r="F2180">
        <v>83</v>
      </c>
      <c r="G2180">
        <v>4471</v>
      </c>
      <c r="H2180">
        <v>0</v>
      </c>
      <c r="I2180">
        <v>0</v>
      </c>
      <c r="J2180">
        <v>83</v>
      </c>
      <c r="K2180">
        <v>4471</v>
      </c>
    </row>
    <row r="2181" spans="1:11" x14ac:dyDescent="0.25">
      <c r="A2181" t="s">
        <v>2458</v>
      </c>
      <c r="B2181" t="s">
        <v>75</v>
      </c>
      <c r="C2181" t="s">
        <v>275</v>
      </c>
      <c r="D2181" t="s">
        <v>253</v>
      </c>
      <c r="E2181" t="s">
        <v>131</v>
      </c>
      <c r="F2181">
        <v>103</v>
      </c>
      <c r="G2181">
        <v>4276.6000000000004</v>
      </c>
      <c r="H2181">
        <v>0</v>
      </c>
      <c r="I2181">
        <v>0</v>
      </c>
      <c r="J2181">
        <v>103</v>
      </c>
      <c r="K2181">
        <v>4276.6000000000004</v>
      </c>
    </row>
    <row r="2182" spans="1:11" x14ac:dyDescent="0.25">
      <c r="A2182" t="s">
        <v>2459</v>
      </c>
      <c r="B2182" t="s">
        <v>75</v>
      </c>
      <c r="C2182" t="s">
        <v>275</v>
      </c>
      <c r="D2182" t="s">
        <v>251</v>
      </c>
      <c r="E2182" t="s">
        <v>265</v>
      </c>
      <c r="F2182">
        <v>1374</v>
      </c>
      <c r="G2182">
        <v>65891</v>
      </c>
      <c r="H2182">
        <v>0</v>
      </c>
      <c r="I2182">
        <v>0</v>
      </c>
      <c r="J2182">
        <v>1374</v>
      </c>
      <c r="K2182">
        <v>65891</v>
      </c>
    </row>
    <row r="2183" spans="1:11" x14ac:dyDescent="0.25">
      <c r="A2183" t="s">
        <v>2460</v>
      </c>
      <c r="B2183" t="s">
        <v>75</v>
      </c>
      <c r="C2183" t="s">
        <v>275</v>
      </c>
      <c r="D2183" t="s">
        <v>252</v>
      </c>
      <c r="E2183" t="s">
        <v>266</v>
      </c>
      <c r="F2183">
        <v>1589</v>
      </c>
      <c r="G2183">
        <v>72026.8</v>
      </c>
      <c r="H2183">
        <v>0</v>
      </c>
      <c r="I2183">
        <v>0</v>
      </c>
      <c r="J2183">
        <v>1589</v>
      </c>
      <c r="K2183">
        <v>72026.8</v>
      </c>
    </row>
    <row r="2184" spans="1:11" x14ac:dyDescent="0.25">
      <c r="A2184" t="s">
        <v>2461</v>
      </c>
      <c r="B2184" t="s">
        <v>75</v>
      </c>
      <c r="C2184" t="s">
        <v>275</v>
      </c>
      <c r="D2184" t="s">
        <v>259</v>
      </c>
      <c r="E2184" t="s">
        <v>132</v>
      </c>
      <c r="F2184">
        <v>73</v>
      </c>
      <c r="G2184">
        <v>3127.8</v>
      </c>
      <c r="H2184">
        <v>0</v>
      </c>
      <c r="I2184">
        <v>0</v>
      </c>
      <c r="J2184">
        <v>73</v>
      </c>
      <c r="K2184">
        <v>3127.8</v>
      </c>
    </row>
    <row r="2185" spans="1:11" x14ac:dyDescent="0.25">
      <c r="A2185" t="s">
        <v>2462</v>
      </c>
      <c r="B2185" t="s">
        <v>75</v>
      </c>
      <c r="C2185" t="s">
        <v>275</v>
      </c>
      <c r="D2185" t="s">
        <v>256</v>
      </c>
      <c r="E2185" t="s">
        <v>133</v>
      </c>
      <c r="F2185">
        <v>117</v>
      </c>
      <c r="G2185">
        <v>5007.8999999999996</v>
      </c>
      <c r="H2185">
        <v>0</v>
      </c>
      <c r="I2185">
        <v>0</v>
      </c>
      <c r="J2185">
        <v>117</v>
      </c>
      <c r="K2185">
        <v>5007.8999999999996</v>
      </c>
    </row>
    <row r="2186" spans="1:11" x14ac:dyDescent="0.25">
      <c r="A2186" t="s">
        <v>2463</v>
      </c>
      <c r="B2186" t="s">
        <v>75</v>
      </c>
      <c r="C2186" t="s">
        <v>275</v>
      </c>
      <c r="D2186" t="s">
        <v>253</v>
      </c>
      <c r="E2186" t="s">
        <v>134</v>
      </c>
      <c r="F2186">
        <v>67</v>
      </c>
      <c r="G2186">
        <v>2857.8</v>
      </c>
      <c r="H2186">
        <v>0</v>
      </c>
      <c r="I2186">
        <v>0</v>
      </c>
      <c r="J2186">
        <v>67</v>
      </c>
      <c r="K2186">
        <v>2857.8</v>
      </c>
    </row>
    <row r="2187" spans="1:11" x14ac:dyDescent="0.25">
      <c r="A2187" t="s">
        <v>2464</v>
      </c>
      <c r="B2187" t="s">
        <v>75</v>
      </c>
      <c r="C2187" t="s">
        <v>275</v>
      </c>
      <c r="D2187" t="s">
        <v>252</v>
      </c>
      <c r="E2187" t="s">
        <v>135</v>
      </c>
      <c r="F2187">
        <v>378</v>
      </c>
      <c r="G2187">
        <v>17101.900000000001</v>
      </c>
      <c r="H2187">
        <v>0</v>
      </c>
      <c r="I2187">
        <v>0</v>
      </c>
      <c r="J2187">
        <v>378</v>
      </c>
      <c r="K2187">
        <v>17101.900000000001</v>
      </c>
    </row>
    <row r="2188" spans="1:11" x14ac:dyDescent="0.25">
      <c r="A2188" t="s">
        <v>2465</v>
      </c>
      <c r="B2188" t="s">
        <v>75</v>
      </c>
      <c r="C2188" t="s">
        <v>275</v>
      </c>
      <c r="D2188" t="s">
        <v>254</v>
      </c>
      <c r="E2188" t="s">
        <v>136</v>
      </c>
      <c r="F2188">
        <v>40</v>
      </c>
      <c r="G2188">
        <v>1983.9</v>
      </c>
      <c r="H2188">
        <v>0</v>
      </c>
      <c r="I2188">
        <v>0</v>
      </c>
      <c r="J2188">
        <v>40</v>
      </c>
      <c r="K2188">
        <v>1983.9</v>
      </c>
    </row>
    <row r="2189" spans="1:11" x14ac:dyDescent="0.25">
      <c r="A2189" t="s">
        <v>2466</v>
      </c>
      <c r="B2189" t="s">
        <v>75</v>
      </c>
      <c r="C2189" t="s">
        <v>275</v>
      </c>
      <c r="D2189" t="s">
        <v>257</v>
      </c>
      <c r="E2189" t="s">
        <v>137</v>
      </c>
      <c r="F2189">
        <v>208</v>
      </c>
      <c r="G2189">
        <v>8214</v>
      </c>
      <c r="H2189">
        <v>0</v>
      </c>
      <c r="I2189">
        <v>0</v>
      </c>
      <c r="J2189">
        <v>208</v>
      </c>
      <c r="K2189">
        <v>8214</v>
      </c>
    </row>
    <row r="2190" spans="1:11" x14ac:dyDescent="0.25">
      <c r="A2190" t="s">
        <v>2467</v>
      </c>
      <c r="B2190" t="s">
        <v>75</v>
      </c>
      <c r="C2190" t="s">
        <v>275</v>
      </c>
      <c r="D2190" t="s">
        <v>253</v>
      </c>
      <c r="E2190" t="s">
        <v>138</v>
      </c>
      <c r="F2190">
        <v>93</v>
      </c>
      <c r="G2190">
        <v>3809</v>
      </c>
      <c r="H2190">
        <v>0</v>
      </c>
      <c r="I2190">
        <v>0</v>
      </c>
      <c r="J2190">
        <v>93</v>
      </c>
      <c r="K2190">
        <v>3809</v>
      </c>
    </row>
    <row r="2191" spans="1:11" x14ac:dyDescent="0.25">
      <c r="A2191" t="s">
        <v>2468</v>
      </c>
      <c r="B2191" t="s">
        <v>75</v>
      </c>
      <c r="C2191" t="s">
        <v>275</v>
      </c>
      <c r="D2191" t="s">
        <v>253</v>
      </c>
      <c r="E2191" t="s">
        <v>139</v>
      </c>
      <c r="F2191">
        <v>59</v>
      </c>
      <c r="G2191">
        <v>3374.9</v>
      </c>
      <c r="H2191">
        <v>0</v>
      </c>
      <c r="I2191">
        <v>0</v>
      </c>
      <c r="J2191">
        <v>59</v>
      </c>
      <c r="K2191">
        <v>3374.9</v>
      </c>
    </row>
    <row r="2192" spans="1:11" x14ac:dyDescent="0.25">
      <c r="A2192" t="s">
        <v>2469</v>
      </c>
      <c r="B2192" t="s">
        <v>75</v>
      </c>
      <c r="C2192" t="s">
        <v>275</v>
      </c>
      <c r="D2192" t="s">
        <v>255</v>
      </c>
      <c r="E2192" t="s">
        <v>140</v>
      </c>
      <c r="F2192">
        <v>47</v>
      </c>
      <c r="G2192">
        <v>2131</v>
      </c>
      <c r="H2192">
        <v>0</v>
      </c>
      <c r="I2192">
        <v>0</v>
      </c>
      <c r="J2192">
        <v>47</v>
      </c>
      <c r="K2192">
        <v>2131</v>
      </c>
    </row>
    <row r="2193" spans="1:11" x14ac:dyDescent="0.25">
      <c r="A2193" t="s">
        <v>2470</v>
      </c>
      <c r="B2193" t="s">
        <v>75</v>
      </c>
      <c r="C2193" t="s">
        <v>275</v>
      </c>
      <c r="D2193" t="s">
        <v>253</v>
      </c>
      <c r="E2193" t="s">
        <v>141</v>
      </c>
      <c r="F2193">
        <v>36</v>
      </c>
      <c r="G2193">
        <v>1681.9</v>
      </c>
      <c r="H2193">
        <v>0</v>
      </c>
      <c r="I2193">
        <v>0</v>
      </c>
      <c r="J2193">
        <v>36</v>
      </c>
      <c r="K2193">
        <v>1681.9</v>
      </c>
    </row>
    <row r="2194" spans="1:11" x14ac:dyDescent="0.25">
      <c r="A2194" t="s">
        <v>2471</v>
      </c>
      <c r="B2194" t="s">
        <v>75</v>
      </c>
      <c r="C2194" t="s">
        <v>275</v>
      </c>
      <c r="D2194" t="s">
        <v>256</v>
      </c>
      <c r="E2194" t="s">
        <v>142</v>
      </c>
      <c r="F2194">
        <v>423</v>
      </c>
      <c r="G2194">
        <v>18215.3</v>
      </c>
      <c r="H2194">
        <v>0</v>
      </c>
      <c r="I2194">
        <v>0</v>
      </c>
      <c r="J2194">
        <v>423</v>
      </c>
      <c r="K2194">
        <v>18215.3</v>
      </c>
    </row>
    <row r="2195" spans="1:11" x14ac:dyDescent="0.25">
      <c r="A2195" t="s">
        <v>2472</v>
      </c>
      <c r="B2195" t="s">
        <v>75</v>
      </c>
      <c r="C2195" t="s">
        <v>275</v>
      </c>
      <c r="D2195" t="s">
        <v>253</v>
      </c>
      <c r="E2195" t="s">
        <v>143</v>
      </c>
      <c r="F2195">
        <v>44</v>
      </c>
      <c r="G2195">
        <v>1946</v>
      </c>
      <c r="H2195">
        <v>0</v>
      </c>
      <c r="I2195">
        <v>0</v>
      </c>
      <c r="J2195">
        <v>44</v>
      </c>
      <c r="K2195">
        <v>1946</v>
      </c>
    </row>
    <row r="2196" spans="1:11" x14ac:dyDescent="0.25">
      <c r="A2196" t="s">
        <v>2473</v>
      </c>
      <c r="B2196" t="s">
        <v>75</v>
      </c>
      <c r="C2196" t="s">
        <v>275</v>
      </c>
      <c r="D2196" t="s">
        <v>253</v>
      </c>
      <c r="E2196" t="s">
        <v>144</v>
      </c>
      <c r="F2196">
        <v>64</v>
      </c>
      <c r="G2196">
        <v>2426.8000000000002</v>
      </c>
      <c r="H2196">
        <v>0</v>
      </c>
      <c r="I2196">
        <v>0</v>
      </c>
      <c r="J2196">
        <v>64</v>
      </c>
      <c r="K2196">
        <v>2426.8000000000002</v>
      </c>
    </row>
    <row r="2197" spans="1:11" x14ac:dyDescent="0.25">
      <c r="A2197" t="s">
        <v>2474</v>
      </c>
      <c r="B2197" t="s">
        <v>75</v>
      </c>
      <c r="C2197" t="s">
        <v>275</v>
      </c>
      <c r="D2197" t="s">
        <v>254</v>
      </c>
      <c r="E2197" t="s">
        <v>145</v>
      </c>
      <c r="F2197">
        <v>10</v>
      </c>
      <c r="G2197">
        <v>644</v>
      </c>
      <c r="H2197">
        <v>0</v>
      </c>
      <c r="I2197">
        <v>0</v>
      </c>
      <c r="J2197">
        <v>10</v>
      </c>
      <c r="K2197">
        <v>644</v>
      </c>
    </row>
    <row r="2198" spans="1:11" x14ac:dyDescent="0.25">
      <c r="A2198" t="s">
        <v>2475</v>
      </c>
      <c r="B2198" t="s">
        <v>75</v>
      </c>
      <c r="C2198" t="s">
        <v>275</v>
      </c>
      <c r="D2198" t="s">
        <v>253</v>
      </c>
      <c r="E2198" t="s">
        <v>146</v>
      </c>
      <c r="F2198">
        <v>90</v>
      </c>
      <c r="G2198">
        <v>3751</v>
      </c>
      <c r="H2198">
        <v>0</v>
      </c>
      <c r="I2198">
        <v>0</v>
      </c>
      <c r="J2198">
        <v>90</v>
      </c>
      <c r="K2198">
        <v>3751</v>
      </c>
    </row>
    <row r="2199" spans="1:11" x14ac:dyDescent="0.25">
      <c r="A2199" t="s">
        <v>2476</v>
      </c>
      <c r="B2199" t="s">
        <v>75</v>
      </c>
      <c r="C2199" t="s">
        <v>275</v>
      </c>
      <c r="D2199" t="s">
        <v>258</v>
      </c>
      <c r="E2199" t="s">
        <v>147</v>
      </c>
      <c r="F2199">
        <v>50</v>
      </c>
      <c r="G2199">
        <v>1967.9</v>
      </c>
      <c r="H2199">
        <v>0</v>
      </c>
      <c r="I2199">
        <v>0</v>
      </c>
      <c r="J2199">
        <v>50</v>
      </c>
      <c r="K2199">
        <v>1967.9</v>
      </c>
    </row>
    <row r="2200" spans="1:11" x14ac:dyDescent="0.25">
      <c r="A2200" t="s">
        <v>2477</v>
      </c>
      <c r="B2200" t="s">
        <v>75</v>
      </c>
      <c r="C2200" t="s">
        <v>275</v>
      </c>
      <c r="D2200" t="s">
        <v>252</v>
      </c>
      <c r="E2200" t="s">
        <v>148</v>
      </c>
      <c r="F2200">
        <v>380</v>
      </c>
      <c r="G2200">
        <v>17696.599999999999</v>
      </c>
      <c r="H2200">
        <v>0</v>
      </c>
      <c r="I2200">
        <v>0</v>
      </c>
      <c r="J2200">
        <v>380</v>
      </c>
      <c r="K2200">
        <v>17696.599999999999</v>
      </c>
    </row>
    <row r="2201" spans="1:11" x14ac:dyDescent="0.25">
      <c r="A2201" t="s">
        <v>2478</v>
      </c>
      <c r="B2201" t="s">
        <v>75</v>
      </c>
      <c r="C2201" t="s">
        <v>275</v>
      </c>
      <c r="D2201" t="s">
        <v>253</v>
      </c>
      <c r="E2201" t="s">
        <v>149</v>
      </c>
      <c r="F2201">
        <v>75</v>
      </c>
      <c r="G2201">
        <v>3677</v>
      </c>
      <c r="H2201">
        <v>0</v>
      </c>
      <c r="I2201">
        <v>0</v>
      </c>
      <c r="J2201">
        <v>75</v>
      </c>
      <c r="K2201">
        <v>3677</v>
      </c>
    </row>
    <row r="2202" spans="1:11" x14ac:dyDescent="0.25">
      <c r="A2202" t="s">
        <v>2479</v>
      </c>
      <c r="B2202" t="s">
        <v>75</v>
      </c>
      <c r="C2202" t="s">
        <v>275</v>
      </c>
      <c r="D2202" t="s">
        <v>253</v>
      </c>
      <c r="E2202" t="s">
        <v>150</v>
      </c>
      <c r="F2202">
        <v>57</v>
      </c>
      <c r="G2202">
        <v>2673.9</v>
      </c>
      <c r="H2202">
        <v>0</v>
      </c>
      <c r="I2202">
        <v>0</v>
      </c>
      <c r="J2202">
        <v>57</v>
      </c>
      <c r="K2202">
        <v>2673.9</v>
      </c>
    </row>
    <row r="2203" spans="1:11" x14ac:dyDescent="0.25">
      <c r="A2203" t="s">
        <v>2480</v>
      </c>
      <c r="B2203" t="s">
        <v>75</v>
      </c>
      <c r="C2203" t="s">
        <v>275</v>
      </c>
      <c r="D2203" t="s">
        <v>256</v>
      </c>
      <c r="E2203" t="s">
        <v>151</v>
      </c>
      <c r="F2203">
        <v>30</v>
      </c>
      <c r="G2203">
        <v>1632</v>
      </c>
      <c r="H2203">
        <v>0</v>
      </c>
      <c r="I2203">
        <v>0</v>
      </c>
      <c r="J2203">
        <v>30</v>
      </c>
      <c r="K2203">
        <v>1632</v>
      </c>
    </row>
    <row r="2204" spans="1:11" x14ac:dyDescent="0.25">
      <c r="A2204" t="s">
        <v>2481</v>
      </c>
      <c r="B2204" t="s">
        <v>75</v>
      </c>
      <c r="C2204" t="s">
        <v>275</v>
      </c>
      <c r="D2204" t="s">
        <v>257</v>
      </c>
      <c r="E2204" t="s">
        <v>152</v>
      </c>
      <c r="F2204">
        <v>1</v>
      </c>
      <c r="G2204">
        <v>32</v>
      </c>
      <c r="H2204">
        <v>0</v>
      </c>
      <c r="I2204">
        <v>0</v>
      </c>
      <c r="J2204">
        <v>1</v>
      </c>
      <c r="K2204">
        <v>32</v>
      </c>
    </row>
    <row r="2205" spans="1:11" x14ac:dyDescent="0.25">
      <c r="A2205" t="s">
        <v>2482</v>
      </c>
      <c r="B2205" t="s">
        <v>75</v>
      </c>
      <c r="C2205" t="s">
        <v>275</v>
      </c>
      <c r="D2205" t="s">
        <v>253</v>
      </c>
      <c r="E2205" t="s">
        <v>153</v>
      </c>
      <c r="F2205">
        <v>43</v>
      </c>
      <c r="G2205">
        <v>1941.9</v>
      </c>
      <c r="H2205">
        <v>0</v>
      </c>
      <c r="I2205">
        <v>0</v>
      </c>
      <c r="J2205">
        <v>43</v>
      </c>
      <c r="K2205">
        <v>1941.9</v>
      </c>
    </row>
    <row r="2206" spans="1:11" x14ac:dyDescent="0.25">
      <c r="A2206" t="s">
        <v>2483</v>
      </c>
      <c r="B2206" t="s">
        <v>75</v>
      </c>
      <c r="C2206" t="s">
        <v>275</v>
      </c>
      <c r="D2206" t="s">
        <v>253</v>
      </c>
      <c r="E2206" t="s">
        <v>154</v>
      </c>
      <c r="F2206">
        <v>24</v>
      </c>
      <c r="G2206">
        <v>998</v>
      </c>
      <c r="H2206">
        <v>0</v>
      </c>
      <c r="I2206">
        <v>0</v>
      </c>
      <c r="J2206">
        <v>24</v>
      </c>
      <c r="K2206">
        <v>998</v>
      </c>
    </row>
    <row r="2207" spans="1:11" x14ac:dyDescent="0.25">
      <c r="A2207" t="s">
        <v>2484</v>
      </c>
      <c r="B2207" t="s">
        <v>75</v>
      </c>
      <c r="C2207" t="s">
        <v>275</v>
      </c>
      <c r="D2207" t="s">
        <v>256</v>
      </c>
      <c r="E2207" t="s">
        <v>155</v>
      </c>
      <c r="F2207">
        <v>387</v>
      </c>
      <c r="G2207">
        <v>16626.599999999999</v>
      </c>
      <c r="H2207">
        <v>0</v>
      </c>
      <c r="I2207">
        <v>0</v>
      </c>
      <c r="J2207">
        <v>387</v>
      </c>
      <c r="K2207">
        <v>16626.599999999999</v>
      </c>
    </row>
    <row r="2208" spans="1:11" x14ac:dyDescent="0.25">
      <c r="A2208" t="s">
        <v>2485</v>
      </c>
      <c r="B2208" t="s">
        <v>75</v>
      </c>
      <c r="C2208" t="s">
        <v>275</v>
      </c>
      <c r="D2208" t="s">
        <v>259</v>
      </c>
      <c r="E2208" t="s">
        <v>156</v>
      </c>
      <c r="F2208">
        <v>49</v>
      </c>
      <c r="G2208">
        <v>2471.8000000000002</v>
      </c>
      <c r="H2208">
        <v>0</v>
      </c>
      <c r="I2208">
        <v>0</v>
      </c>
      <c r="J2208">
        <v>49</v>
      </c>
      <c r="K2208">
        <v>2471.8000000000002</v>
      </c>
    </row>
    <row r="2209" spans="1:11" x14ac:dyDescent="0.25">
      <c r="A2209" t="s">
        <v>2486</v>
      </c>
      <c r="B2209" t="s">
        <v>75</v>
      </c>
      <c r="C2209" t="s">
        <v>275</v>
      </c>
      <c r="D2209" t="s">
        <v>253</v>
      </c>
      <c r="E2209" t="s">
        <v>157</v>
      </c>
      <c r="F2209">
        <v>43</v>
      </c>
      <c r="G2209">
        <v>2403.9</v>
      </c>
      <c r="H2209">
        <v>0</v>
      </c>
      <c r="I2209">
        <v>0</v>
      </c>
      <c r="J2209">
        <v>43</v>
      </c>
      <c r="K2209">
        <v>2403.9</v>
      </c>
    </row>
    <row r="2210" spans="1:11" x14ac:dyDescent="0.25">
      <c r="A2210" t="s">
        <v>2487</v>
      </c>
      <c r="B2210" t="s">
        <v>75</v>
      </c>
      <c r="C2210" t="s">
        <v>275</v>
      </c>
      <c r="D2210" t="s">
        <v>259</v>
      </c>
      <c r="E2210" t="s">
        <v>158</v>
      </c>
      <c r="F2210">
        <v>148</v>
      </c>
      <c r="G2210">
        <v>6877.8</v>
      </c>
      <c r="H2210">
        <v>0</v>
      </c>
      <c r="I2210">
        <v>0</v>
      </c>
      <c r="J2210">
        <v>148</v>
      </c>
      <c r="K2210">
        <v>6877.8</v>
      </c>
    </row>
    <row r="2211" spans="1:11" x14ac:dyDescent="0.25">
      <c r="A2211" t="s">
        <v>2488</v>
      </c>
      <c r="B2211" t="s">
        <v>75</v>
      </c>
      <c r="C2211" t="s">
        <v>275</v>
      </c>
      <c r="D2211" t="s">
        <v>255</v>
      </c>
      <c r="E2211" t="s">
        <v>159</v>
      </c>
      <c r="F2211">
        <v>37</v>
      </c>
      <c r="G2211">
        <v>2093</v>
      </c>
      <c r="H2211">
        <v>0</v>
      </c>
      <c r="I2211">
        <v>0</v>
      </c>
      <c r="J2211">
        <v>37</v>
      </c>
      <c r="K2211">
        <v>2093</v>
      </c>
    </row>
    <row r="2212" spans="1:11" x14ac:dyDescent="0.25">
      <c r="A2212" t="s">
        <v>2489</v>
      </c>
      <c r="B2212" t="s">
        <v>75</v>
      </c>
      <c r="C2212" t="s">
        <v>275</v>
      </c>
      <c r="D2212" t="s">
        <v>253</v>
      </c>
      <c r="E2212" t="s">
        <v>160</v>
      </c>
      <c r="F2212">
        <v>93</v>
      </c>
      <c r="G2212">
        <v>4492</v>
      </c>
      <c r="H2212">
        <v>0</v>
      </c>
      <c r="I2212">
        <v>0</v>
      </c>
      <c r="J2212">
        <v>93</v>
      </c>
      <c r="K2212">
        <v>4492</v>
      </c>
    </row>
    <row r="2213" spans="1:11" x14ac:dyDescent="0.25">
      <c r="A2213" t="s">
        <v>2490</v>
      </c>
      <c r="B2213" t="s">
        <v>75</v>
      </c>
      <c r="C2213" t="s">
        <v>275</v>
      </c>
      <c r="D2213" t="s">
        <v>255</v>
      </c>
      <c r="E2213" t="s">
        <v>161</v>
      </c>
      <c r="F2213">
        <v>385</v>
      </c>
      <c r="G2213">
        <v>19683.900000000001</v>
      </c>
      <c r="H2213">
        <v>0</v>
      </c>
      <c r="I2213">
        <v>0</v>
      </c>
      <c r="J2213">
        <v>385</v>
      </c>
      <c r="K2213">
        <v>19683.900000000001</v>
      </c>
    </row>
    <row r="2214" spans="1:11" x14ac:dyDescent="0.25">
      <c r="A2214" t="s">
        <v>2491</v>
      </c>
      <c r="B2214" t="s">
        <v>75</v>
      </c>
      <c r="C2214" t="s">
        <v>275</v>
      </c>
      <c r="D2214" t="s">
        <v>259</v>
      </c>
      <c r="E2214" t="s">
        <v>162</v>
      </c>
      <c r="F2214">
        <v>177</v>
      </c>
      <c r="G2214">
        <v>10085.9</v>
      </c>
      <c r="H2214">
        <v>0</v>
      </c>
      <c r="I2214">
        <v>0</v>
      </c>
      <c r="J2214">
        <v>177</v>
      </c>
      <c r="K2214">
        <v>10085.9</v>
      </c>
    </row>
    <row r="2215" spans="1:11" x14ac:dyDescent="0.25">
      <c r="A2215" t="s">
        <v>2492</v>
      </c>
      <c r="B2215" t="s">
        <v>75</v>
      </c>
      <c r="C2215" t="s">
        <v>275</v>
      </c>
      <c r="D2215" t="s">
        <v>251</v>
      </c>
      <c r="E2215" t="s">
        <v>163</v>
      </c>
      <c r="F2215">
        <v>75</v>
      </c>
      <c r="G2215">
        <v>3891.9</v>
      </c>
      <c r="H2215">
        <v>0</v>
      </c>
      <c r="I2215">
        <v>0</v>
      </c>
      <c r="J2215">
        <v>75</v>
      </c>
      <c r="K2215">
        <v>3891.9</v>
      </c>
    </row>
    <row r="2216" spans="1:11" x14ac:dyDescent="0.25">
      <c r="A2216" t="s">
        <v>2493</v>
      </c>
      <c r="B2216" t="s">
        <v>75</v>
      </c>
      <c r="C2216" t="s">
        <v>275</v>
      </c>
      <c r="D2216" t="s">
        <v>251</v>
      </c>
      <c r="E2216" t="s">
        <v>164</v>
      </c>
      <c r="F2216">
        <v>247</v>
      </c>
      <c r="G2216">
        <v>11471.7</v>
      </c>
      <c r="H2216">
        <v>0</v>
      </c>
      <c r="I2216">
        <v>0</v>
      </c>
      <c r="J2216">
        <v>247</v>
      </c>
      <c r="K2216">
        <v>11471.7</v>
      </c>
    </row>
    <row r="2217" spans="1:11" x14ac:dyDescent="0.25">
      <c r="A2217" t="s">
        <v>2494</v>
      </c>
      <c r="B2217" t="s">
        <v>75</v>
      </c>
      <c r="C2217" t="s">
        <v>275</v>
      </c>
      <c r="D2217" t="s">
        <v>253</v>
      </c>
      <c r="E2217" t="s">
        <v>165</v>
      </c>
      <c r="F2217">
        <v>105</v>
      </c>
      <c r="G2217">
        <v>4795</v>
      </c>
      <c r="H2217">
        <v>0</v>
      </c>
      <c r="I2217">
        <v>0</v>
      </c>
      <c r="J2217">
        <v>105</v>
      </c>
      <c r="K2217">
        <v>4795</v>
      </c>
    </row>
    <row r="2218" spans="1:11" x14ac:dyDescent="0.25">
      <c r="A2218" t="s">
        <v>2495</v>
      </c>
      <c r="B2218" t="s">
        <v>75</v>
      </c>
      <c r="C2218" t="s">
        <v>275</v>
      </c>
      <c r="D2218" t="s">
        <v>251</v>
      </c>
      <c r="E2218" t="s">
        <v>166</v>
      </c>
      <c r="F2218">
        <v>213</v>
      </c>
      <c r="G2218">
        <v>11126.9</v>
      </c>
      <c r="H2218">
        <v>0</v>
      </c>
      <c r="I2218">
        <v>0</v>
      </c>
      <c r="J2218">
        <v>213</v>
      </c>
      <c r="K2218">
        <v>11126.9</v>
      </c>
    </row>
    <row r="2219" spans="1:11" x14ac:dyDescent="0.25">
      <c r="A2219" t="s">
        <v>2496</v>
      </c>
      <c r="B2219" t="s">
        <v>75</v>
      </c>
      <c r="C2219" t="s">
        <v>275</v>
      </c>
      <c r="D2219" t="s">
        <v>255</v>
      </c>
      <c r="E2219" t="s">
        <v>167</v>
      </c>
      <c r="F2219">
        <v>93</v>
      </c>
      <c r="G2219">
        <v>5240.8999999999996</v>
      </c>
      <c r="H2219">
        <v>0</v>
      </c>
      <c r="I2219">
        <v>0</v>
      </c>
      <c r="J2219">
        <v>93</v>
      </c>
      <c r="K2219">
        <v>5240.8999999999996</v>
      </c>
    </row>
    <row r="2220" spans="1:11" x14ac:dyDescent="0.25">
      <c r="A2220" t="s">
        <v>2497</v>
      </c>
      <c r="B2220" t="s">
        <v>75</v>
      </c>
      <c r="C2220" t="s">
        <v>275</v>
      </c>
      <c r="D2220" t="s">
        <v>253</v>
      </c>
      <c r="E2220" t="s">
        <v>267</v>
      </c>
      <c r="F2220">
        <v>2174</v>
      </c>
      <c r="G2220">
        <v>102382.6</v>
      </c>
      <c r="H2220">
        <v>0</v>
      </c>
      <c r="I2220">
        <v>0</v>
      </c>
      <c r="J2220">
        <v>2174</v>
      </c>
      <c r="K2220">
        <v>102382.6</v>
      </c>
    </row>
    <row r="2221" spans="1:11" x14ac:dyDescent="0.25">
      <c r="A2221" t="s">
        <v>2498</v>
      </c>
      <c r="B2221" t="s">
        <v>75</v>
      </c>
      <c r="C2221" t="s">
        <v>275</v>
      </c>
      <c r="D2221" t="s">
        <v>252</v>
      </c>
      <c r="E2221" t="s">
        <v>168</v>
      </c>
      <c r="F2221">
        <v>43</v>
      </c>
      <c r="G2221">
        <v>2041</v>
      </c>
      <c r="H2221">
        <v>0</v>
      </c>
      <c r="I2221">
        <v>0</v>
      </c>
      <c r="J2221">
        <v>43</v>
      </c>
      <c r="K2221">
        <v>2041</v>
      </c>
    </row>
    <row r="2222" spans="1:11" x14ac:dyDescent="0.25">
      <c r="A2222" t="s">
        <v>2499</v>
      </c>
      <c r="B2222" t="s">
        <v>75</v>
      </c>
      <c r="C2222" t="s">
        <v>275</v>
      </c>
      <c r="D2222" t="s">
        <v>255</v>
      </c>
      <c r="E2222" t="s">
        <v>169</v>
      </c>
      <c r="F2222">
        <v>111</v>
      </c>
      <c r="G2222">
        <v>6810</v>
      </c>
      <c r="H2222">
        <v>0</v>
      </c>
      <c r="I2222">
        <v>0</v>
      </c>
      <c r="J2222">
        <v>111</v>
      </c>
      <c r="K2222">
        <v>6810</v>
      </c>
    </row>
    <row r="2223" spans="1:11" x14ac:dyDescent="0.25">
      <c r="A2223" t="s">
        <v>2500</v>
      </c>
      <c r="B2223" t="s">
        <v>75</v>
      </c>
      <c r="C2223" t="s">
        <v>275</v>
      </c>
      <c r="D2223" t="s">
        <v>256</v>
      </c>
      <c r="E2223" t="s">
        <v>170</v>
      </c>
      <c r="F2223">
        <v>57</v>
      </c>
      <c r="G2223">
        <v>2958</v>
      </c>
      <c r="H2223">
        <v>0</v>
      </c>
      <c r="I2223">
        <v>0</v>
      </c>
      <c r="J2223">
        <v>57</v>
      </c>
      <c r="K2223">
        <v>2958</v>
      </c>
    </row>
    <row r="2224" spans="1:11" x14ac:dyDescent="0.25">
      <c r="A2224" t="s">
        <v>2501</v>
      </c>
      <c r="B2224" t="s">
        <v>75</v>
      </c>
      <c r="C2224" t="s">
        <v>275</v>
      </c>
      <c r="D2224" t="s">
        <v>253</v>
      </c>
      <c r="E2224" t="s">
        <v>171</v>
      </c>
      <c r="F2224">
        <v>53</v>
      </c>
      <c r="G2224">
        <v>2806</v>
      </c>
      <c r="H2224">
        <v>0</v>
      </c>
      <c r="I2224">
        <v>0</v>
      </c>
      <c r="J2224">
        <v>53</v>
      </c>
      <c r="K2224">
        <v>2806</v>
      </c>
    </row>
    <row r="2225" spans="1:11" x14ac:dyDescent="0.25">
      <c r="A2225" t="s">
        <v>2502</v>
      </c>
      <c r="B2225" t="s">
        <v>75</v>
      </c>
      <c r="C2225" t="s">
        <v>275</v>
      </c>
      <c r="D2225" t="s">
        <v>254</v>
      </c>
      <c r="E2225" t="s">
        <v>172</v>
      </c>
      <c r="F2225">
        <v>36</v>
      </c>
      <c r="G2225">
        <v>1891</v>
      </c>
      <c r="H2225">
        <v>0</v>
      </c>
      <c r="I2225">
        <v>0</v>
      </c>
      <c r="J2225">
        <v>36</v>
      </c>
      <c r="K2225">
        <v>1891</v>
      </c>
    </row>
    <row r="2226" spans="1:11" x14ac:dyDescent="0.25">
      <c r="A2226" t="s">
        <v>2503</v>
      </c>
      <c r="B2226" t="s">
        <v>75</v>
      </c>
      <c r="C2226" t="s">
        <v>275</v>
      </c>
      <c r="D2226" t="s">
        <v>256</v>
      </c>
      <c r="E2226" t="s">
        <v>173</v>
      </c>
      <c r="F2226">
        <v>85</v>
      </c>
      <c r="G2226">
        <v>4046.9</v>
      </c>
      <c r="H2226">
        <v>0</v>
      </c>
      <c r="I2226">
        <v>0</v>
      </c>
      <c r="J2226">
        <v>85</v>
      </c>
      <c r="K2226">
        <v>4046.9</v>
      </c>
    </row>
    <row r="2227" spans="1:11" x14ac:dyDescent="0.25">
      <c r="A2227" t="s">
        <v>2504</v>
      </c>
      <c r="B2227" t="s">
        <v>75</v>
      </c>
      <c r="C2227" t="s">
        <v>275</v>
      </c>
      <c r="D2227" t="s">
        <v>254</v>
      </c>
      <c r="E2227" t="s">
        <v>174</v>
      </c>
      <c r="F2227">
        <v>55</v>
      </c>
      <c r="G2227">
        <v>2681</v>
      </c>
      <c r="H2227">
        <v>0</v>
      </c>
      <c r="I2227">
        <v>0</v>
      </c>
      <c r="J2227">
        <v>55</v>
      </c>
      <c r="K2227">
        <v>2681</v>
      </c>
    </row>
    <row r="2228" spans="1:11" x14ac:dyDescent="0.25">
      <c r="A2228" t="s">
        <v>2505</v>
      </c>
      <c r="B2228" t="s">
        <v>75</v>
      </c>
      <c r="C2228" t="s">
        <v>275</v>
      </c>
      <c r="D2228" t="s">
        <v>253</v>
      </c>
      <c r="E2228" t="s">
        <v>175</v>
      </c>
      <c r="F2228">
        <v>51</v>
      </c>
      <c r="G2228">
        <v>2618</v>
      </c>
      <c r="H2228">
        <v>0</v>
      </c>
      <c r="I2228">
        <v>0</v>
      </c>
      <c r="J2228">
        <v>51</v>
      </c>
      <c r="K2228">
        <v>2618</v>
      </c>
    </row>
    <row r="2229" spans="1:11" x14ac:dyDescent="0.25">
      <c r="A2229" t="s">
        <v>2506</v>
      </c>
      <c r="B2229" t="s">
        <v>75</v>
      </c>
      <c r="C2229" t="s">
        <v>275</v>
      </c>
      <c r="D2229" t="s">
        <v>252</v>
      </c>
      <c r="E2229" t="s">
        <v>176</v>
      </c>
      <c r="F2229">
        <v>158</v>
      </c>
      <c r="G2229">
        <v>6830.9</v>
      </c>
      <c r="H2229">
        <v>0</v>
      </c>
      <c r="I2229">
        <v>0</v>
      </c>
      <c r="J2229">
        <v>158</v>
      </c>
      <c r="K2229">
        <v>6830.9</v>
      </c>
    </row>
    <row r="2230" spans="1:11" x14ac:dyDescent="0.25">
      <c r="A2230" t="s">
        <v>2507</v>
      </c>
      <c r="B2230" t="s">
        <v>75</v>
      </c>
      <c r="C2230" t="s">
        <v>275</v>
      </c>
      <c r="D2230" t="s">
        <v>259</v>
      </c>
      <c r="E2230" t="s">
        <v>177</v>
      </c>
      <c r="F2230">
        <v>28</v>
      </c>
      <c r="G2230">
        <v>1452.9</v>
      </c>
      <c r="H2230">
        <v>0</v>
      </c>
      <c r="I2230">
        <v>0</v>
      </c>
      <c r="J2230">
        <v>28</v>
      </c>
      <c r="K2230">
        <v>1452.9</v>
      </c>
    </row>
    <row r="2231" spans="1:11" x14ac:dyDescent="0.25">
      <c r="A2231" t="s">
        <v>2508</v>
      </c>
      <c r="B2231" t="s">
        <v>75</v>
      </c>
      <c r="C2231" t="s">
        <v>275</v>
      </c>
      <c r="D2231" t="s">
        <v>254</v>
      </c>
      <c r="E2231" t="s">
        <v>268</v>
      </c>
      <c r="F2231">
        <v>479</v>
      </c>
      <c r="G2231">
        <v>24574.5</v>
      </c>
      <c r="H2231">
        <v>0</v>
      </c>
      <c r="I2231">
        <v>0</v>
      </c>
      <c r="J2231">
        <v>479</v>
      </c>
      <c r="K2231">
        <v>24574.5</v>
      </c>
    </row>
    <row r="2232" spans="1:11" x14ac:dyDescent="0.25">
      <c r="A2232" t="s">
        <v>2509</v>
      </c>
      <c r="B2232" t="s">
        <v>75</v>
      </c>
      <c r="C2232" t="s">
        <v>275</v>
      </c>
      <c r="D2232" t="s">
        <v>259</v>
      </c>
      <c r="E2232" t="s">
        <v>178</v>
      </c>
      <c r="F2232">
        <v>49</v>
      </c>
      <c r="G2232">
        <v>1873</v>
      </c>
      <c r="H2232">
        <v>0</v>
      </c>
      <c r="I2232">
        <v>0</v>
      </c>
      <c r="J2232">
        <v>49</v>
      </c>
      <c r="K2232">
        <v>1873</v>
      </c>
    </row>
    <row r="2233" spans="1:11" x14ac:dyDescent="0.25">
      <c r="A2233" t="s">
        <v>2510</v>
      </c>
      <c r="B2233" t="s">
        <v>75</v>
      </c>
      <c r="C2233" t="s">
        <v>275</v>
      </c>
      <c r="D2233" t="s">
        <v>257</v>
      </c>
      <c r="E2233" t="s">
        <v>179</v>
      </c>
      <c r="F2233">
        <v>39</v>
      </c>
      <c r="G2233">
        <v>1586</v>
      </c>
      <c r="H2233">
        <v>0</v>
      </c>
      <c r="I2233">
        <v>0</v>
      </c>
      <c r="J2233">
        <v>39</v>
      </c>
      <c r="K2233">
        <v>1586</v>
      </c>
    </row>
    <row r="2234" spans="1:11" x14ac:dyDescent="0.25">
      <c r="A2234" t="s">
        <v>2511</v>
      </c>
      <c r="B2234" t="s">
        <v>75</v>
      </c>
      <c r="C2234" t="s">
        <v>275</v>
      </c>
      <c r="D2234" t="s">
        <v>254</v>
      </c>
      <c r="E2234" t="s">
        <v>180</v>
      </c>
      <c r="F2234">
        <v>45</v>
      </c>
      <c r="G2234">
        <v>2521.8000000000002</v>
      </c>
      <c r="H2234">
        <v>0</v>
      </c>
      <c r="I2234">
        <v>0</v>
      </c>
      <c r="J2234">
        <v>45</v>
      </c>
      <c r="K2234">
        <v>2521.8000000000002</v>
      </c>
    </row>
    <row r="2235" spans="1:11" x14ac:dyDescent="0.25">
      <c r="A2235" t="s">
        <v>2512</v>
      </c>
      <c r="B2235" t="s">
        <v>75</v>
      </c>
      <c r="C2235" t="s">
        <v>275</v>
      </c>
      <c r="D2235" t="s">
        <v>255</v>
      </c>
      <c r="E2235" t="s">
        <v>269</v>
      </c>
      <c r="F2235">
        <v>1917</v>
      </c>
      <c r="G2235">
        <v>102776.4</v>
      </c>
      <c r="H2235">
        <v>0</v>
      </c>
      <c r="I2235">
        <v>0</v>
      </c>
      <c r="J2235">
        <v>1917</v>
      </c>
      <c r="K2235">
        <v>102776.4</v>
      </c>
    </row>
    <row r="2236" spans="1:11" x14ac:dyDescent="0.25">
      <c r="A2236" t="s">
        <v>2513</v>
      </c>
      <c r="B2236" t="s">
        <v>75</v>
      </c>
      <c r="C2236" t="s">
        <v>275</v>
      </c>
      <c r="D2236" t="s">
        <v>259</v>
      </c>
      <c r="E2236" t="s">
        <v>181</v>
      </c>
      <c r="F2236">
        <v>183</v>
      </c>
      <c r="G2236">
        <v>8034.6</v>
      </c>
      <c r="H2236">
        <v>0</v>
      </c>
      <c r="I2236">
        <v>0</v>
      </c>
      <c r="J2236">
        <v>183</v>
      </c>
      <c r="K2236">
        <v>8034.6</v>
      </c>
    </row>
    <row r="2237" spans="1:11" x14ac:dyDescent="0.25">
      <c r="A2237" t="s">
        <v>2514</v>
      </c>
      <c r="B2237" t="s">
        <v>75</v>
      </c>
      <c r="C2237" t="s">
        <v>275</v>
      </c>
      <c r="D2237" t="s">
        <v>251</v>
      </c>
      <c r="E2237" t="s">
        <v>182</v>
      </c>
      <c r="F2237">
        <v>227</v>
      </c>
      <c r="G2237">
        <v>9585</v>
      </c>
      <c r="H2237">
        <v>0</v>
      </c>
      <c r="I2237">
        <v>0</v>
      </c>
      <c r="J2237">
        <v>227</v>
      </c>
      <c r="K2237">
        <v>9585</v>
      </c>
    </row>
    <row r="2238" spans="1:11" x14ac:dyDescent="0.25">
      <c r="A2238" t="s">
        <v>2515</v>
      </c>
      <c r="B2238" t="s">
        <v>75</v>
      </c>
      <c r="C2238" t="s">
        <v>275</v>
      </c>
      <c r="D2238" t="s">
        <v>254</v>
      </c>
      <c r="E2238" t="s">
        <v>183</v>
      </c>
      <c r="F2238">
        <v>68</v>
      </c>
      <c r="G2238">
        <v>2826.9</v>
      </c>
      <c r="H2238">
        <v>0</v>
      </c>
      <c r="I2238">
        <v>0</v>
      </c>
      <c r="J2238">
        <v>68</v>
      </c>
      <c r="K2238">
        <v>2826.9</v>
      </c>
    </row>
    <row r="2239" spans="1:11" x14ac:dyDescent="0.25">
      <c r="A2239" t="s">
        <v>2516</v>
      </c>
      <c r="B2239" t="s">
        <v>75</v>
      </c>
      <c r="C2239" t="s">
        <v>275</v>
      </c>
      <c r="D2239" t="s">
        <v>260</v>
      </c>
      <c r="E2239" t="s">
        <v>260</v>
      </c>
      <c r="F2239">
        <v>3</v>
      </c>
      <c r="G2239">
        <v>58</v>
      </c>
      <c r="H2239">
        <v>0</v>
      </c>
      <c r="I2239">
        <v>0</v>
      </c>
      <c r="J2239">
        <v>3</v>
      </c>
      <c r="K2239">
        <v>58</v>
      </c>
    </row>
    <row r="2240" spans="1:11" x14ac:dyDescent="0.25">
      <c r="A2240" t="s">
        <v>2517</v>
      </c>
      <c r="B2240" t="s">
        <v>75</v>
      </c>
      <c r="C2240" t="s">
        <v>275</v>
      </c>
      <c r="D2240" t="s">
        <v>260</v>
      </c>
      <c r="E2240" t="s">
        <v>274</v>
      </c>
      <c r="F2240">
        <v>3</v>
      </c>
      <c r="G2240">
        <v>58</v>
      </c>
      <c r="H2240">
        <v>0</v>
      </c>
      <c r="I2240">
        <v>0</v>
      </c>
      <c r="J2240">
        <v>3</v>
      </c>
      <c r="K2240">
        <v>58</v>
      </c>
    </row>
    <row r="2241" spans="1:11" x14ac:dyDescent="0.25">
      <c r="A2241" t="s">
        <v>2518</v>
      </c>
      <c r="B2241" t="s">
        <v>75</v>
      </c>
      <c r="C2241" t="s">
        <v>275</v>
      </c>
      <c r="D2241" t="s">
        <v>251</v>
      </c>
      <c r="E2241" t="s">
        <v>184</v>
      </c>
      <c r="F2241">
        <v>71</v>
      </c>
      <c r="G2241">
        <v>3775.9</v>
      </c>
      <c r="H2241">
        <v>0</v>
      </c>
      <c r="I2241">
        <v>0</v>
      </c>
      <c r="J2241">
        <v>71</v>
      </c>
      <c r="K2241">
        <v>3775.9</v>
      </c>
    </row>
    <row r="2242" spans="1:11" x14ac:dyDescent="0.25">
      <c r="A2242" t="s">
        <v>2519</v>
      </c>
      <c r="B2242" t="s">
        <v>75</v>
      </c>
      <c r="C2242" t="s">
        <v>275</v>
      </c>
      <c r="D2242" t="s">
        <v>251</v>
      </c>
      <c r="E2242" t="s">
        <v>185</v>
      </c>
      <c r="F2242">
        <v>248</v>
      </c>
      <c r="G2242">
        <v>12369.6</v>
      </c>
      <c r="H2242">
        <v>0</v>
      </c>
      <c r="I2242">
        <v>0</v>
      </c>
      <c r="J2242">
        <v>248</v>
      </c>
      <c r="K2242">
        <v>12369.6</v>
      </c>
    </row>
    <row r="2243" spans="1:11" x14ac:dyDescent="0.25">
      <c r="A2243" t="s">
        <v>2520</v>
      </c>
      <c r="B2243" t="s">
        <v>75</v>
      </c>
      <c r="C2243" t="s">
        <v>275</v>
      </c>
      <c r="D2243" t="s">
        <v>255</v>
      </c>
      <c r="E2243" t="s">
        <v>186</v>
      </c>
      <c r="F2243">
        <v>69</v>
      </c>
      <c r="G2243">
        <v>3892</v>
      </c>
      <c r="H2243">
        <v>0</v>
      </c>
      <c r="I2243">
        <v>0</v>
      </c>
      <c r="J2243">
        <v>69</v>
      </c>
      <c r="K2243">
        <v>3892</v>
      </c>
    </row>
    <row r="2244" spans="1:11" x14ac:dyDescent="0.25">
      <c r="A2244" t="s">
        <v>2521</v>
      </c>
      <c r="B2244" t="s">
        <v>75</v>
      </c>
      <c r="C2244" t="s">
        <v>275</v>
      </c>
      <c r="D2244" t="s">
        <v>256</v>
      </c>
      <c r="E2244" t="s">
        <v>187</v>
      </c>
      <c r="F2244">
        <v>208</v>
      </c>
      <c r="G2244">
        <v>9813.5</v>
      </c>
      <c r="H2244">
        <v>0</v>
      </c>
      <c r="I2244">
        <v>0</v>
      </c>
      <c r="J2244">
        <v>208</v>
      </c>
      <c r="K2244">
        <v>9813.5</v>
      </c>
    </row>
    <row r="2245" spans="1:11" x14ac:dyDescent="0.25">
      <c r="A2245" t="s">
        <v>2522</v>
      </c>
      <c r="B2245" t="s">
        <v>75</v>
      </c>
      <c r="C2245" t="s">
        <v>275</v>
      </c>
      <c r="D2245" t="s">
        <v>252</v>
      </c>
      <c r="E2245" t="s">
        <v>188</v>
      </c>
      <c r="F2245">
        <v>69</v>
      </c>
      <c r="G2245">
        <v>3455.9</v>
      </c>
      <c r="H2245">
        <v>0</v>
      </c>
      <c r="I2245">
        <v>0</v>
      </c>
      <c r="J2245">
        <v>69</v>
      </c>
      <c r="K2245">
        <v>3455.9</v>
      </c>
    </row>
    <row r="2246" spans="1:11" x14ac:dyDescent="0.25">
      <c r="A2246" t="s">
        <v>2523</v>
      </c>
      <c r="B2246" t="s">
        <v>75</v>
      </c>
      <c r="C2246" t="s">
        <v>275</v>
      </c>
      <c r="D2246" t="s">
        <v>257</v>
      </c>
      <c r="E2246" t="s">
        <v>189</v>
      </c>
      <c r="F2246">
        <v>62</v>
      </c>
      <c r="G2246">
        <v>2954</v>
      </c>
      <c r="H2246">
        <v>0</v>
      </c>
      <c r="I2246">
        <v>0</v>
      </c>
      <c r="J2246">
        <v>62</v>
      </c>
      <c r="K2246">
        <v>2954</v>
      </c>
    </row>
    <row r="2247" spans="1:11" x14ac:dyDescent="0.25">
      <c r="A2247" t="s">
        <v>2524</v>
      </c>
      <c r="B2247" t="s">
        <v>75</v>
      </c>
      <c r="C2247" t="s">
        <v>275</v>
      </c>
      <c r="D2247" t="s">
        <v>256</v>
      </c>
      <c r="E2247" t="s">
        <v>190</v>
      </c>
      <c r="F2247">
        <v>47</v>
      </c>
      <c r="G2247">
        <v>2214.8000000000002</v>
      </c>
      <c r="H2247">
        <v>0</v>
      </c>
      <c r="I2247">
        <v>0</v>
      </c>
      <c r="J2247">
        <v>47</v>
      </c>
      <c r="K2247">
        <v>2214.8000000000002</v>
      </c>
    </row>
    <row r="2248" spans="1:11" x14ac:dyDescent="0.25">
      <c r="A2248" t="s">
        <v>2525</v>
      </c>
      <c r="B2248" t="s">
        <v>75</v>
      </c>
      <c r="C2248" t="s">
        <v>275</v>
      </c>
      <c r="D2248" t="s">
        <v>256</v>
      </c>
      <c r="E2248" t="s">
        <v>191</v>
      </c>
      <c r="F2248">
        <v>51</v>
      </c>
      <c r="G2248">
        <v>2673</v>
      </c>
      <c r="H2248">
        <v>0</v>
      </c>
      <c r="I2248">
        <v>0</v>
      </c>
      <c r="J2248">
        <v>51</v>
      </c>
      <c r="K2248">
        <v>2673</v>
      </c>
    </row>
    <row r="2249" spans="1:11" x14ac:dyDescent="0.25">
      <c r="A2249" t="s">
        <v>2526</v>
      </c>
      <c r="B2249" t="s">
        <v>75</v>
      </c>
      <c r="C2249" t="s">
        <v>275</v>
      </c>
      <c r="D2249" t="s">
        <v>253</v>
      </c>
      <c r="E2249" t="s">
        <v>192</v>
      </c>
      <c r="F2249">
        <v>83</v>
      </c>
      <c r="G2249">
        <v>4245.8</v>
      </c>
      <c r="H2249">
        <v>0</v>
      </c>
      <c r="I2249">
        <v>0</v>
      </c>
      <c r="J2249">
        <v>83</v>
      </c>
      <c r="K2249">
        <v>4245.8</v>
      </c>
    </row>
    <row r="2250" spans="1:11" x14ac:dyDescent="0.25">
      <c r="A2250" t="s">
        <v>2527</v>
      </c>
      <c r="B2250" t="s">
        <v>75</v>
      </c>
      <c r="C2250" t="s">
        <v>275</v>
      </c>
      <c r="D2250" t="s">
        <v>254</v>
      </c>
      <c r="E2250" t="s">
        <v>193</v>
      </c>
      <c r="F2250">
        <v>22</v>
      </c>
      <c r="G2250">
        <v>1062.9000000000001</v>
      </c>
      <c r="H2250">
        <v>0</v>
      </c>
      <c r="I2250">
        <v>0</v>
      </c>
      <c r="J2250">
        <v>22</v>
      </c>
      <c r="K2250">
        <v>1062.9000000000001</v>
      </c>
    </row>
    <row r="2251" spans="1:11" x14ac:dyDescent="0.25">
      <c r="A2251" t="s">
        <v>2528</v>
      </c>
      <c r="B2251" t="s">
        <v>75</v>
      </c>
      <c r="C2251" t="s">
        <v>275</v>
      </c>
      <c r="D2251" t="s">
        <v>253</v>
      </c>
      <c r="E2251" t="s">
        <v>194</v>
      </c>
      <c r="F2251">
        <v>86</v>
      </c>
      <c r="G2251">
        <v>4548.8999999999996</v>
      </c>
      <c r="H2251">
        <v>0</v>
      </c>
      <c r="I2251">
        <v>0</v>
      </c>
      <c r="J2251">
        <v>86</v>
      </c>
      <c r="K2251">
        <v>4548.8999999999996</v>
      </c>
    </row>
    <row r="2252" spans="1:11" x14ac:dyDescent="0.25">
      <c r="A2252" t="s">
        <v>2529</v>
      </c>
      <c r="B2252" t="s">
        <v>75</v>
      </c>
      <c r="C2252" t="s">
        <v>275</v>
      </c>
      <c r="D2252" t="s">
        <v>255</v>
      </c>
      <c r="E2252" t="s">
        <v>195</v>
      </c>
      <c r="F2252">
        <v>57</v>
      </c>
      <c r="G2252">
        <v>3067.9</v>
      </c>
      <c r="H2252">
        <v>0</v>
      </c>
      <c r="I2252">
        <v>0</v>
      </c>
      <c r="J2252">
        <v>57</v>
      </c>
      <c r="K2252">
        <v>3067.9</v>
      </c>
    </row>
    <row r="2253" spans="1:11" x14ac:dyDescent="0.25">
      <c r="A2253" t="s">
        <v>2530</v>
      </c>
      <c r="B2253" t="s">
        <v>75</v>
      </c>
      <c r="C2253" t="s">
        <v>275</v>
      </c>
      <c r="D2253" t="s">
        <v>259</v>
      </c>
      <c r="E2253" t="s">
        <v>196</v>
      </c>
      <c r="F2253">
        <v>36</v>
      </c>
      <c r="G2253">
        <v>1766.8</v>
      </c>
      <c r="H2253">
        <v>0</v>
      </c>
      <c r="I2253">
        <v>0</v>
      </c>
      <c r="J2253">
        <v>36</v>
      </c>
      <c r="K2253">
        <v>1766.8</v>
      </c>
    </row>
    <row r="2254" spans="1:11" x14ac:dyDescent="0.25">
      <c r="A2254" t="s">
        <v>2531</v>
      </c>
      <c r="B2254" t="s">
        <v>75</v>
      </c>
      <c r="C2254" t="s">
        <v>275</v>
      </c>
      <c r="D2254" t="s">
        <v>251</v>
      </c>
      <c r="E2254" t="s">
        <v>197</v>
      </c>
      <c r="F2254">
        <v>20</v>
      </c>
      <c r="G2254">
        <v>760</v>
      </c>
      <c r="H2254">
        <v>0</v>
      </c>
      <c r="I2254">
        <v>0</v>
      </c>
      <c r="J2254">
        <v>20</v>
      </c>
      <c r="K2254">
        <v>760</v>
      </c>
    </row>
    <row r="2255" spans="1:11" x14ac:dyDescent="0.25">
      <c r="A2255" t="s">
        <v>2532</v>
      </c>
      <c r="B2255" t="s">
        <v>75</v>
      </c>
      <c r="C2255" t="s">
        <v>275</v>
      </c>
      <c r="D2255" t="s">
        <v>255</v>
      </c>
      <c r="E2255" t="s">
        <v>198</v>
      </c>
      <c r="F2255">
        <v>81</v>
      </c>
      <c r="G2255">
        <v>4559.7</v>
      </c>
      <c r="H2255">
        <v>0</v>
      </c>
      <c r="I2255">
        <v>0</v>
      </c>
      <c r="J2255">
        <v>81</v>
      </c>
      <c r="K2255">
        <v>4559.7</v>
      </c>
    </row>
    <row r="2256" spans="1:11" x14ac:dyDescent="0.25">
      <c r="A2256" t="s">
        <v>2533</v>
      </c>
      <c r="B2256" t="s">
        <v>75</v>
      </c>
      <c r="C2256" t="s">
        <v>275</v>
      </c>
      <c r="D2256" t="s">
        <v>258</v>
      </c>
      <c r="E2256" t="s">
        <v>199</v>
      </c>
      <c r="F2256">
        <v>82</v>
      </c>
      <c r="G2256">
        <v>3867</v>
      </c>
      <c r="H2256">
        <v>0</v>
      </c>
      <c r="I2256">
        <v>0</v>
      </c>
      <c r="J2256">
        <v>82</v>
      </c>
      <c r="K2256">
        <v>3867</v>
      </c>
    </row>
    <row r="2257" spans="1:11" x14ac:dyDescent="0.25">
      <c r="A2257" t="s">
        <v>2534</v>
      </c>
      <c r="B2257" t="s">
        <v>75</v>
      </c>
      <c r="C2257" t="s">
        <v>275</v>
      </c>
      <c r="D2257" t="s">
        <v>255</v>
      </c>
      <c r="E2257" t="s">
        <v>200</v>
      </c>
      <c r="F2257">
        <v>59</v>
      </c>
      <c r="G2257">
        <v>3001.9</v>
      </c>
      <c r="H2257">
        <v>0</v>
      </c>
      <c r="I2257">
        <v>0</v>
      </c>
      <c r="J2257">
        <v>59</v>
      </c>
      <c r="K2257">
        <v>3001.9</v>
      </c>
    </row>
    <row r="2258" spans="1:11" x14ac:dyDescent="0.25">
      <c r="A2258" t="s">
        <v>2535</v>
      </c>
      <c r="B2258" t="s">
        <v>75</v>
      </c>
      <c r="C2258" t="s">
        <v>275</v>
      </c>
      <c r="D2258" t="s">
        <v>259</v>
      </c>
      <c r="E2258" t="s">
        <v>201</v>
      </c>
      <c r="F2258">
        <v>107</v>
      </c>
      <c r="G2258">
        <v>5787</v>
      </c>
      <c r="H2258">
        <v>0</v>
      </c>
      <c r="I2258">
        <v>0</v>
      </c>
      <c r="J2258">
        <v>107</v>
      </c>
      <c r="K2258">
        <v>5787</v>
      </c>
    </row>
    <row r="2259" spans="1:11" x14ac:dyDescent="0.25">
      <c r="A2259" t="s">
        <v>2536</v>
      </c>
      <c r="B2259" t="s">
        <v>75</v>
      </c>
      <c r="C2259" t="s">
        <v>275</v>
      </c>
      <c r="D2259" t="s">
        <v>258</v>
      </c>
      <c r="E2259" t="s">
        <v>202</v>
      </c>
      <c r="F2259">
        <v>75</v>
      </c>
      <c r="G2259">
        <v>3349.9</v>
      </c>
      <c r="H2259">
        <v>0</v>
      </c>
      <c r="I2259">
        <v>0</v>
      </c>
      <c r="J2259">
        <v>75</v>
      </c>
      <c r="K2259">
        <v>3349.9</v>
      </c>
    </row>
    <row r="2260" spans="1:11" x14ac:dyDescent="0.25">
      <c r="A2260" t="s">
        <v>2537</v>
      </c>
      <c r="B2260" t="s">
        <v>75</v>
      </c>
      <c r="C2260" t="s">
        <v>275</v>
      </c>
      <c r="D2260" t="s">
        <v>256</v>
      </c>
      <c r="E2260" t="s">
        <v>203</v>
      </c>
      <c r="F2260">
        <v>23</v>
      </c>
      <c r="G2260">
        <v>1017.9</v>
      </c>
      <c r="H2260">
        <v>0</v>
      </c>
      <c r="I2260">
        <v>0</v>
      </c>
      <c r="J2260">
        <v>23</v>
      </c>
      <c r="K2260">
        <v>1017.9</v>
      </c>
    </row>
    <row r="2261" spans="1:11" x14ac:dyDescent="0.25">
      <c r="A2261" t="s">
        <v>2538</v>
      </c>
      <c r="B2261" t="s">
        <v>75</v>
      </c>
      <c r="C2261" t="s">
        <v>275</v>
      </c>
      <c r="D2261" t="s">
        <v>258</v>
      </c>
      <c r="E2261" t="s">
        <v>204</v>
      </c>
      <c r="F2261">
        <v>48</v>
      </c>
      <c r="G2261">
        <v>2359</v>
      </c>
      <c r="H2261">
        <v>0</v>
      </c>
      <c r="I2261">
        <v>0</v>
      </c>
      <c r="J2261">
        <v>48</v>
      </c>
      <c r="K2261">
        <v>2359</v>
      </c>
    </row>
    <row r="2262" spans="1:11" x14ac:dyDescent="0.25">
      <c r="A2262" t="s">
        <v>2539</v>
      </c>
      <c r="B2262" t="s">
        <v>75</v>
      </c>
      <c r="C2262" t="s">
        <v>275</v>
      </c>
      <c r="D2262" t="s">
        <v>257</v>
      </c>
      <c r="E2262" t="s">
        <v>205</v>
      </c>
      <c r="F2262">
        <v>106</v>
      </c>
      <c r="G2262">
        <v>3913.8</v>
      </c>
      <c r="H2262">
        <v>0</v>
      </c>
      <c r="I2262">
        <v>0</v>
      </c>
      <c r="J2262">
        <v>106</v>
      </c>
      <c r="K2262">
        <v>3913.8</v>
      </c>
    </row>
    <row r="2263" spans="1:11" x14ac:dyDescent="0.25">
      <c r="A2263" t="s">
        <v>2540</v>
      </c>
      <c r="B2263" t="s">
        <v>75</v>
      </c>
      <c r="C2263" t="s">
        <v>275</v>
      </c>
      <c r="D2263" t="s">
        <v>256</v>
      </c>
      <c r="E2263" t="s">
        <v>270</v>
      </c>
      <c r="F2263">
        <v>2588</v>
      </c>
      <c r="G2263">
        <v>116515.3</v>
      </c>
      <c r="H2263">
        <v>0</v>
      </c>
      <c r="I2263">
        <v>0</v>
      </c>
      <c r="J2263">
        <v>2588</v>
      </c>
      <c r="K2263">
        <v>116515.3</v>
      </c>
    </row>
    <row r="2264" spans="1:11" x14ac:dyDescent="0.25">
      <c r="A2264" t="s">
        <v>2541</v>
      </c>
      <c r="B2264" t="s">
        <v>75</v>
      </c>
      <c r="C2264" t="s">
        <v>275</v>
      </c>
      <c r="D2264" t="s">
        <v>257</v>
      </c>
      <c r="E2264" t="s">
        <v>206</v>
      </c>
      <c r="F2264">
        <v>93</v>
      </c>
      <c r="G2264">
        <v>3877</v>
      </c>
      <c r="H2264">
        <v>0</v>
      </c>
      <c r="I2264">
        <v>0</v>
      </c>
      <c r="J2264">
        <v>93</v>
      </c>
      <c r="K2264">
        <v>3877</v>
      </c>
    </row>
    <row r="2265" spans="1:11" x14ac:dyDescent="0.25">
      <c r="A2265" t="s">
        <v>2542</v>
      </c>
      <c r="B2265" t="s">
        <v>75</v>
      </c>
      <c r="C2265" t="s">
        <v>275</v>
      </c>
      <c r="D2265" t="s">
        <v>254</v>
      </c>
      <c r="E2265" t="s">
        <v>207</v>
      </c>
      <c r="F2265">
        <v>22</v>
      </c>
      <c r="G2265">
        <v>1134</v>
      </c>
      <c r="H2265">
        <v>0</v>
      </c>
      <c r="I2265">
        <v>0</v>
      </c>
      <c r="J2265">
        <v>22</v>
      </c>
      <c r="K2265">
        <v>1134</v>
      </c>
    </row>
    <row r="2266" spans="1:11" x14ac:dyDescent="0.25">
      <c r="A2266" t="s">
        <v>2543</v>
      </c>
      <c r="B2266" t="s">
        <v>75</v>
      </c>
      <c r="C2266" t="s">
        <v>275</v>
      </c>
      <c r="D2266" t="s">
        <v>257</v>
      </c>
      <c r="E2266" t="s">
        <v>271</v>
      </c>
      <c r="F2266">
        <v>1373</v>
      </c>
      <c r="G2266">
        <v>57607.4</v>
      </c>
      <c r="H2266">
        <v>0</v>
      </c>
      <c r="I2266">
        <v>0</v>
      </c>
      <c r="J2266">
        <v>1373</v>
      </c>
      <c r="K2266">
        <v>57607.4</v>
      </c>
    </row>
    <row r="2267" spans="1:11" x14ac:dyDescent="0.25">
      <c r="A2267" t="s">
        <v>2544</v>
      </c>
      <c r="B2267" t="s">
        <v>75</v>
      </c>
      <c r="C2267" t="s">
        <v>275</v>
      </c>
      <c r="D2267" t="s">
        <v>256</v>
      </c>
      <c r="E2267" t="s">
        <v>208</v>
      </c>
      <c r="F2267">
        <v>68</v>
      </c>
      <c r="G2267">
        <v>3141</v>
      </c>
      <c r="H2267">
        <v>0</v>
      </c>
      <c r="I2267">
        <v>0</v>
      </c>
      <c r="J2267">
        <v>68</v>
      </c>
      <c r="K2267">
        <v>3141</v>
      </c>
    </row>
    <row r="2268" spans="1:11" x14ac:dyDescent="0.25">
      <c r="A2268" t="s">
        <v>2545</v>
      </c>
      <c r="B2268" t="s">
        <v>75</v>
      </c>
      <c r="C2268" t="s">
        <v>275</v>
      </c>
      <c r="D2268" t="s">
        <v>252</v>
      </c>
      <c r="E2268" t="s">
        <v>209</v>
      </c>
      <c r="F2268">
        <v>47</v>
      </c>
      <c r="G2268">
        <v>2248.9</v>
      </c>
      <c r="H2268">
        <v>0</v>
      </c>
      <c r="I2268">
        <v>0</v>
      </c>
      <c r="J2268">
        <v>47</v>
      </c>
      <c r="K2268">
        <v>2248.9</v>
      </c>
    </row>
    <row r="2269" spans="1:11" x14ac:dyDescent="0.25">
      <c r="A2269" t="s">
        <v>2546</v>
      </c>
      <c r="B2269" t="s">
        <v>75</v>
      </c>
      <c r="C2269" t="s">
        <v>275</v>
      </c>
      <c r="D2269" t="s">
        <v>253</v>
      </c>
      <c r="E2269" t="s">
        <v>210</v>
      </c>
      <c r="F2269">
        <v>77</v>
      </c>
      <c r="G2269">
        <v>3202</v>
      </c>
      <c r="H2269">
        <v>0</v>
      </c>
      <c r="I2269">
        <v>0</v>
      </c>
      <c r="J2269">
        <v>77</v>
      </c>
      <c r="K2269">
        <v>3202</v>
      </c>
    </row>
    <row r="2270" spans="1:11" x14ac:dyDescent="0.25">
      <c r="A2270" t="s">
        <v>2547</v>
      </c>
      <c r="B2270" t="s">
        <v>75</v>
      </c>
      <c r="C2270" t="s">
        <v>275</v>
      </c>
      <c r="D2270" t="s">
        <v>255</v>
      </c>
      <c r="E2270" t="s">
        <v>211</v>
      </c>
      <c r="F2270">
        <v>30</v>
      </c>
      <c r="G2270">
        <v>2080.9</v>
      </c>
      <c r="H2270">
        <v>0</v>
      </c>
      <c r="I2270">
        <v>0</v>
      </c>
      <c r="J2270">
        <v>30</v>
      </c>
      <c r="K2270">
        <v>2080.9</v>
      </c>
    </row>
    <row r="2271" spans="1:11" x14ac:dyDescent="0.25">
      <c r="A2271" t="s">
        <v>2548</v>
      </c>
      <c r="B2271" t="s">
        <v>75</v>
      </c>
      <c r="C2271" t="s">
        <v>275</v>
      </c>
      <c r="D2271" t="s">
        <v>258</v>
      </c>
      <c r="E2271" t="s">
        <v>212</v>
      </c>
      <c r="F2271">
        <v>230</v>
      </c>
      <c r="G2271">
        <v>11491.8</v>
      </c>
      <c r="H2271">
        <v>0</v>
      </c>
      <c r="I2271">
        <v>0</v>
      </c>
      <c r="J2271">
        <v>230</v>
      </c>
      <c r="K2271">
        <v>11491.8</v>
      </c>
    </row>
    <row r="2272" spans="1:11" x14ac:dyDescent="0.25">
      <c r="A2272" t="s">
        <v>2549</v>
      </c>
      <c r="B2272" t="s">
        <v>75</v>
      </c>
      <c r="C2272" t="s">
        <v>275</v>
      </c>
      <c r="D2272" t="s">
        <v>255</v>
      </c>
      <c r="E2272" t="s">
        <v>213</v>
      </c>
      <c r="F2272">
        <v>62</v>
      </c>
      <c r="G2272">
        <v>3591</v>
      </c>
      <c r="H2272">
        <v>0</v>
      </c>
      <c r="I2272">
        <v>0</v>
      </c>
      <c r="J2272">
        <v>62</v>
      </c>
      <c r="K2272">
        <v>3591</v>
      </c>
    </row>
    <row r="2273" spans="1:11" x14ac:dyDescent="0.25">
      <c r="A2273" t="s">
        <v>2550</v>
      </c>
      <c r="B2273" t="s">
        <v>75</v>
      </c>
      <c r="C2273" t="s">
        <v>275</v>
      </c>
      <c r="D2273" t="s">
        <v>254</v>
      </c>
      <c r="E2273" t="s">
        <v>214</v>
      </c>
      <c r="F2273">
        <v>46</v>
      </c>
      <c r="G2273">
        <v>2472</v>
      </c>
      <c r="H2273">
        <v>0</v>
      </c>
      <c r="I2273">
        <v>0</v>
      </c>
      <c r="J2273">
        <v>46</v>
      </c>
      <c r="K2273">
        <v>2472</v>
      </c>
    </row>
    <row r="2274" spans="1:11" x14ac:dyDescent="0.25">
      <c r="A2274" t="s">
        <v>2551</v>
      </c>
      <c r="B2274" t="s">
        <v>75</v>
      </c>
      <c r="C2274" t="s">
        <v>275</v>
      </c>
      <c r="D2274" t="s">
        <v>258</v>
      </c>
      <c r="E2274" t="s">
        <v>215</v>
      </c>
      <c r="F2274">
        <v>57</v>
      </c>
      <c r="G2274">
        <v>3256.9</v>
      </c>
      <c r="H2274">
        <v>0</v>
      </c>
      <c r="I2274">
        <v>0</v>
      </c>
      <c r="J2274">
        <v>57</v>
      </c>
      <c r="K2274">
        <v>3256.9</v>
      </c>
    </row>
    <row r="2275" spans="1:11" x14ac:dyDescent="0.25">
      <c r="A2275" t="s">
        <v>2552</v>
      </c>
      <c r="B2275" t="s">
        <v>75</v>
      </c>
      <c r="C2275" t="s">
        <v>275</v>
      </c>
      <c r="D2275" t="s">
        <v>252</v>
      </c>
      <c r="E2275" t="s">
        <v>216</v>
      </c>
      <c r="F2275">
        <v>179</v>
      </c>
      <c r="G2275">
        <v>7277.8</v>
      </c>
      <c r="H2275">
        <v>0</v>
      </c>
      <c r="I2275">
        <v>0</v>
      </c>
      <c r="J2275">
        <v>179</v>
      </c>
      <c r="K2275">
        <v>7277.8</v>
      </c>
    </row>
    <row r="2276" spans="1:11" x14ac:dyDescent="0.25">
      <c r="A2276" t="s">
        <v>2553</v>
      </c>
      <c r="B2276" t="s">
        <v>75</v>
      </c>
      <c r="C2276" t="s">
        <v>275</v>
      </c>
      <c r="D2276" t="s">
        <v>254</v>
      </c>
      <c r="E2276" t="s">
        <v>217</v>
      </c>
      <c r="F2276">
        <v>27</v>
      </c>
      <c r="G2276">
        <v>1534</v>
      </c>
      <c r="H2276">
        <v>0</v>
      </c>
      <c r="I2276">
        <v>0</v>
      </c>
      <c r="J2276">
        <v>27</v>
      </c>
      <c r="K2276">
        <v>1534</v>
      </c>
    </row>
    <row r="2277" spans="1:11" x14ac:dyDescent="0.25">
      <c r="A2277" t="s">
        <v>2554</v>
      </c>
      <c r="B2277" t="s">
        <v>75</v>
      </c>
      <c r="C2277" t="s">
        <v>275</v>
      </c>
      <c r="D2277" t="s">
        <v>256</v>
      </c>
      <c r="E2277" t="s">
        <v>218</v>
      </c>
      <c r="F2277">
        <v>340</v>
      </c>
      <c r="G2277">
        <v>15936.9</v>
      </c>
      <c r="H2277">
        <v>0</v>
      </c>
      <c r="I2277">
        <v>0</v>
      </c>
      <c r="J2277">
        <v>340</v>
      </c>
      <c r="K2277">
        <v>15936.9</v>
      </c>
    </row>
    <row r="2278" spans="1:11" x14ac:dyDescent="0.25">
      <c r="A2278" t="s">
        <v>2555</v>
      </c>
      <c r="B2278" t="s">
        <v>75</v>
      </c>
      <c r="C2278" t="s">
        <v>275</v>
      </c>
      <c r="D2278" t="s">
        <v>253</v>
      </c>
      <c r="E2278" t="s">
        <v>219</v>
      </c>
      <c r="F2278">
        <v>61</v>
      </c>
      <c r="G2278">
        <v>2788.9</v>
      </c>
      <c r="H2278">
        <v>0</v>
      </c>
      <c r="I2278">
        <v>0</v>
      </c>
      <c r="J2278">
        <v>61</v>
      </c>
      <c r="K2278">
        <v>2788.9</v>
      </c>
    </row>
    <row r="2279" spans="1:11" x14ac:dyDescent="0.25">
      <c r="A2279" t="s">
        <v>2556</v>
      </c>
      <c r="B2279" t="s">
        <v>75</v>
      </c>
      <c r="C2279" t="s">
        <v>275</v>
      </c>
      <c r="D2279" t="s">
        <v>257</v>
      </c>
      <c r="E2279" t="s">
        <v>220</v>
      </c>
      <c r="F2279">
        <v>44</v>
      </c>
      <c r="G2279">
        <v>2066</v>
      </c>
      <c r="H2279">
        <v>0</v>
      </c>
      <c r="I2279">
        <v>0</v>
      </c>
      <c r="J2279">
        <v>44</v>
      </c>
      <c r="K2279">
        <v>2066</v>
      </c>
    </row>
    <row r="2280" spans="1:11" x14ac:dyDescent="0.25">
      <c r="A2280" t="s">
        <v>2557</v>
      </c>
      <c r="B2280" t="s">
        <v>75</v>
      </c>
      <c r="C2280" t="s">
        <v>275</v>
      </c>
      <c r="D2280" t="s">
        <v>255</v>
      </c>
      <c r="E2280" t="s">
        <v>221</v>
      </c>
      <c r="F2280">
        <v>63</v>
      </c>
      <c r="G2280">
        <v>4196.8999999999996</v>
      </c>
      <c r="H2280">
        <v>0</v>
      </c>
      <c r="I2280">
        <v>0</v>
      </c>
      <c r="J2280">
        <v>63</v>
      </c>
      <c r="K2280">
        <v>4196.8999999999996</v>
      </c>
    </row>
    <row r="2281" spans="1:11" x14ac:dyDescent="0.25">
      <c r="A2281" t="s">
        <v>2558</v>
      </c>
      <c r="B2281" t="s">
        <v>75</v>
      </c>
      <c r="C2281" t="s">
        <v>275</v>
      </c>
      <c r="D2281" t="s">
        <v>258</v>
      </c>
      <c r="E2281" t="s">
        <v>222</v>
      </c>
      <c r="F2281">
        <v>43</v>
      </c>
      <c r="G2281">
        <v>2442</v>
      </c>
      <c r="H2281">
        <v>0</v>
      </c>
      <c r="I2281">
        <v>0</v>
      </c>
      <c r="J2281">
        <v>43</v>
      </c>
      <c r="K2281">
        <v>2442</v>
      </c>
    </row>
    <row r="2282" spans="1:11" x14ac:dyDescent="0.25">
      <c r="A2282" t="s">
        <v>2559</v>
      </c>
      <c r="B2282" t="s">
        <v>75</v>
      </c>
      <c r="C2282" t="s">
        <v>275</v>
      </c>
      <c r="D2282" t="s">
        <v>252</v>
      </c>
      <c r="E2282" t="s">
        <v>223</v>
      </c>
      <c r="F2282">
        <v>38</v>
      </c>
      <c r="G2282">
        <v>1545.9</v>
      </c>
      <c r="H2282">
        <v>0</v>
      </c>
      <c r="I2282">
        <v>0</v>
      </c>
      <c r="J2282">
        <v>38</v>
      </c>
      <c r="K2282">
        <v>1545.9</v>
      </c>
    </row>
    <row r="2283" spans="1:11" x14ac:dyDescent="0.25">
      <c r="A2283" t="s">
        <v>2560</v>
      </c>
      <c r="B2283" t="s">
        <v>75</v>
      </c>
      <c r="C2283" t="s">
        <v>275</v>
      </c>
      <c r="D2283" t="s">
        <v>257</v>
      </c>
      <c r="E2283" t="s">
        <v>224</v>
      </c>
      <c r="F2283">
        <v>20</v>
      </c>
      <c r="G2283">
        <v>841</v>
      </c>
      <c r="H2283">
        <v>0</v>
      </c>
      <c r="I2283">
        <v>0</v>
      </c>
      <c r="J2283">
        <v>20</v>
      </c>
      <c r="K2283">
        <v>841</v>
      </c>
    </row>
    <row r="2284" spans="1:11" x14ac:dyDescent="0.25">
      <c r="A2284" t="s">
        <v>2561</v>
      </c>
      <c r="B2284" t="s">
        <v>75</v>
      </c>
      <c r="C2284" t="s">
        <v>275</v>
      </c>
      <c r="D2284" t="s">
        <v>253</v>
      </c>
      <c r="E2284" t="s">
        <v>225</v>
      </c>
      <c r="F2284">
        <v>51</v>
      </c>
      <c r="G2284">
        <v>3029</v>
      </c>
      <c r="H2284">
        <v>0</v>
      </c>
      <c r="I2284">
        <v>0</v>
      </c>
      <c r="J2284">
        <v>51</v>
      </c>
      <c r="K2284">
        <v>3029</v>
      </c>
    </row>
    <row r="2285" spans="1:11" x14ac:dyDescent="0.25">
      <c r="A2285" t="s">
        <v>2562</v>
      </c>
      <c r="B2285" t="s">
        <v>75</v>
      </c>
      <c r="C2285" t="s">
        <v>275</v>
      </c>
      <c r="D2285" t="s">
        <v>255</v>
      </c>
      <c r="E2285" t="s">
        <v>226</v>
      </c>
      <c r="F2285">
        <v>87</v>
      </c>
      <c r="G2285">
        <v>4722</v>
      </c>
      <c r="H2285">
        <v>0</v>
      </c>
      <c r="I2285">
        <v>0</v>
      </c>
      <c r="J2285">
        <v>87</v>
      </c>
      <c r="K2285">
        <v>4722</v>
      </c>
    </row>
    <row r="2286" spans="1:11" x14ac:dyDescent="0.25">
      <c r="A2286" t="s">
        <v>2563</v>
      </c>
      <c r="B2286" t="s">
        <v>75</v>
      </c>
      <c r="C2286" t="s">
        <v>275</v>
      </c>
      <c r="D2286" t="s">
        <v>259</v>
      </c>
      <c r="E2286" t="s">
        <v>227</v>
      </c>
      <c r="F2286">
        <v>60</v>
      </c>
      <c r="G2286">
        <v>3229.8</v>
      </c>
      <c r="H2286">
        <v>0</v>
      </c>
      <c r="I2286">
        <v>0</v>
      </c>
      <c r="J2286">
        <v>60</v>
      </c>
      <c r="K2286">
        <v>3229.8</v>
      </c>
    </row>
    <row r="2287" spans="1:11" x14ac:dyDescent="0.25">
      <c r="A2287" t="s">
        <v>2564</v>
      </c>
      <c r="B2287" t="s">
        <v>75</v>
      </c>
      <c r="C2287" t="s">
        <v>275</v>
      </c>
      <c r="D2287" t="s">
        <v>258</v>
      </c>
      <c r="E2287" t="s">
        <v>228</v>
      </c>
      <c r="F2287">
        <v>36</v>
      </c>
      <c r="G2287">
        <v>1804</v>
      </c>
      <c r="H2287">
        <v>0</v>
      </c>
      <c r="I2287">
        <v>0</v>
      </c>
      <c r="J2287">
        <v>36</v>
      </c>
      <c r="K2287">
        <v>1804</v>
      </c>
    </row>
    <row r="2288" spans="1:11" x14ac:dyDescent="0.25">
      <c r="A2288" t="s">
        <v>2565</v>
      </c>
      <c r="B2288" t="s">
        <v>75</v>
      </c>
      <c r="C2288" t="s">
        <v>275</v>
      </c>
      <c r="D2288" t="s">
        <v>253</v>
      </c>
      <c r="E2288" t="s">
        <v>229</v>
      </c>
      <c r="F2288">
        <v>62</v>
      </c>
      <c r="G2288">
        <v>3072</v>
      </c>
      <c r="H2288">
        <v>0</v>
      </c>
      <c r="I2288">
        <v>0</v>
      </c>
      <c r="J2288">
        <v>62</v>
      </c>
      <c r="K2288">
        <v>3072</v>
      </c>
    </row>
    <row r="2289" spans="1:11" x14ac:dyDescent="0.25">
      <c r="A2289" t="s">
        <v>2566</v>
      </c>
      <c r="B2289" t="s">
        <v>75</v>
      </c>
      <c r="C2289" t="s">
        <v>275</v>
      </c>
      <c r="D2289" t="s">
        <v>253</v>
      </c>
      <c r="E2289" t="s">
        <v>230</v>
      </c>
      <c r="F2289">
        <v>98</v>
      </c>
      <c r="G2289">
        <v>4412</v>
      </c>
      <c r="H2289">
        <v>0</v>
      </c>
      <c r="I2289">
        <v>0</v>
      </c>
      <c r="J2289">
        <v>98</v>
      </c>
      <c r="K2289">
        <v>4412</v>
      </c>
    </row>
    <row r="2290" spans="1:11" x14ac:dyDescent="0.25">
      <c r="A2290" t="s">
        <v>2567</v>
      </c>
      <c r="B2290" t="s">
        <v>75</v>
      </c>
      <c r="C2290" t="s">
        <v>275</v>
      </c>
      <c r="D2290" t="s">
        <v>255</v>
      </c>
      <c r="E2290" t="s">
        <v>231</v>
      </c>
      <c r="F2290">
        <v>74</v>
      </c>
      <c r="G2290">
        <v>3801</v>
      </c>
      <c r="H2290">
        <v>0</v>
      </c>
      <c r="I2290">
        <v>0</v>
      </c>
      <c r="J2290">
        <v>74</v>
      </c>
      <c r="K2290">
        <v>3801</v>
      </c>
    </row>
    <row r="2291" spans="1:11" x14ac:dyDescent="0.25">
      <c r="A2291" t="s">
        <v>2568</v>
      </c>
      <c r="B2291" t="s">
        <v>75</v>
      </c>
      <c r="C2291" t="s">
        <v>275</v>
      </c>
      <c r="D2291" t="s">
        <v>258</v>
      </c>
      <c r="E2291" t="s">
        <v>232</v>
      </c>
      <c r="F2291">
        <v>144</v>
      </c>
      <c r="G2291">
        <v>7040.8</v>
      </c>
      <c r="H2291">
        <v>0</v>
      </c>
      <c r="I2291">
        <v>0</v>
      </c>
      <c r="J2291">
        <v>144</v>
      </c>
      <c r="K2291">
        <v>7040.8</v>
      </c>
    </row>
    <row r="2292" spans="1:11" x14ac:dyDescent="0.25">
      <c r="A2292" t="s">
        <v>2569</v>
      </c>
      <c r="B2292" t="s">
        <v>75</v>
      </c>
      <c r="C2292" t="s">
        <v>275</v>
      </c>
      <c r="D2292" t="s">
        <v>256</v>
      </c>
      <c r="E2292" t="s">
        <v>233</v>
      </c>
      <c r="F2292">
        <v>54</v>
      </c>
      <c r="G2292">
        <v>2737</v>
      </c>
      <c r="H2292">
        <v>0</v>
      </c>
      <c r="I2292">
        <v>0</v>
      </c>
      <c r="J2292">
        <v>54</v>
      </c>
      <c r="K2292">
        <v>2737</v>
      </c>
    </row>
    <row r="2293" spans="1:11" x14ac:dyDescent="0.25">
      <c r="A2293" t="s">
        <v>2570</v>
      </c>
      <c r="B2293" t="s">
        <v>75</v>
      </c>
      <c r="C2293" t="s">
        <v>275</v>
      </c>
      <c r="D2293" t="s">
        <v>258</v>
      </c>
      <c r="E2293" t="s">
        <v>272</v>
      </c>
      <c r="F2293">
        <v>1384</v>
      </c>
      <c r="G2293">
        <v>66727.899999999994</v>
      </c>
      <c r="H2293">
        <v>0</v>
      </c>
      <c r="I2293">
        <v>0</v>
      </c>
      <c r="J2293">
        <v>1384</v>
      </c>
      <c r="K2293">
        <v>66727.899999999994</v>
      </c>
    </row>
    <row r="2294" spans="1:11" x14ac:dyDescent="0.25">
      <c r="A2294" t="s">
        <v>2571</v>
      </c>
      <c r="B2294" t="s">
        <v>75</v>
      </c>
      <c r="C2294" t="s">
        <v>275</v>
      </c>
      <c r="D2294" t="s">
        <v>256</v>
      </c>
      <c r="E2294" t="s">
        <v>234</v>
      </c>
      <c r="F2294">
        <v>250</v>
      </c>
      <c r="G2294">
        <v>10140.9</v>
      </c>
      <c r="H2294">
        <v>0</v>
      </c>
      <c r="I2294">
        <v>0</v>
      </c>
      <c r="J2294">
        <v>250</v>
      </c>
      <c r="K2294">
        <v>10140.9</v>
      </c>
    </row>
    <row r="2295" spans="1:11" x14ac:dyDescent="0.25">
      <c r="A2295" t="s">
        <v>2572</v>
      </c>
      <c r="B2295" t="s">
        <v>75</v>
      </c>
      <c r="C2295" t="s">
        <v>275</v>
      </c>
      <c r="D2295" t="s">
        <v>253</v>
      </c>
      <c r="E2295" t="s">
        <v>235</v>
      </c>
      <c r="F2295">
        <v>49</v>
      </c>
      <c r="G2295">
        <v>2226</v>
      </c>
      <c r="H2295">
        <v>0</v>
      </c>
      <c r="I2295">
        <v>0</v>
      </c>
      <c r="J2295">
        <v>49</v>
      </c>
      <c r="K2295">
        <v>2226</v>
      </c>
    </row>
    <row r="2296" spans="1:11" x14ac:dyDescent="0.25">
      <c r="A2296" t="s">
        <v>2573</v>
      </c>
      <c r="B2296" t="s">
        <v>75</v>
      </c>
      <c r="C2296" t="s">
        <v>275</v>
      </c>
      <c r="D2296" t="s">
        <v>255</v>
      </c>
      <c r="E2296" t="s">
        <v>236</v>
      </c>
      <c r="F2296">
        <v>84</v>
      </c>
      <c r="G2296">
        <v>5174</v>
      </c>
      <c r="H2296">
        <v>0</v>
      </c>
      <c r="I2296">
        <v>0</v>
      </c>
      <c r="J2296">
        <v>84</v>
      </c>
      <c r="K2296">
        <v>5174</v>
      </c>
    </row>
    <row r="2297" spans="1:11" x14ac:dyDescent="0.25">
      <c r="A2297" t="s">
        <v>2574</v>
      </c>
      <c r="B2297" t="s">
        <v>75</v>
      </c>
      <c r="C2297" t="s">
        <v>275</v>
      </c>
      <c r="D2297" t="s">
        <v>257</v>
      </c>
      <c r="E2297" t="s">
        <v>237</v>
      </c>
      <c r="F2297">
        <v>174</v>
      </c>
      <c r="G2297">
        <v>7052</v>
      </c>
      <c r="H2297">
        <v>0</v>
      </c>
      <c r="I2297">
        <v>0</v>
      </c>
      <c r="J2297">
        <v>174</v>
      </c>
      <c r="K2297">
        <v>7052</v>
      </c>
    </row>
    <row r="2298" spans="1:11" x14ac:dyDescent="0.25">
      <c r="A2298" t="s">
        <v>2575</v>
      </c>
      <c r="B2298" t="s">
        <v>75</v>
      </c>
      <c r="C2298" t="s">
        <v>275</v>
      </c>
      <c r="D2298" t="s">
        <v>256</v>
      </c>
      <c r="E2298" t="s">
        <v>238</v>
      </c>
      <c r="F2298">
        <v>56</v>
      </c>
      <c r="G2298">
        <v>2300</v>
      </c>
      <c r="H2298">
        <v>0</v>
      </c>
      <c r="I2298">
        <v>0</v>
      </c>
      <c r="J2298">
        <v>56</v>
      </c>
      <c r="K2298">
        <v>2300</v>
      </c>
    </row>
    <row r="2299" spans="1:11" x14ac:dyDescent="0.25">
      <c r="A2299" t="s">
        <v>2576</v>
      </c>
      <c r="B2299" t="s">
        <v>75</v>
      </c>
      <c r="C2299" t="s">
        <v>275</v>
      </c>
      <c r="D2299" t="s">
        <v>255</v>
      </c>
      <c r="E2299" t="s">
        <v>239</v>
      </c>
      <c r="F2299">
        <v>71</v>
      </c>
      <c r="G2299">
        <v>3127</v>
      </c>
      <c r="H2299">
        <v>0</v>
      </c>
      <c r="I2299">
        <v>0</v>
      </c>
      <c r="J2299">
        <v>71</v>
      </c>
      <c r="K2299">
        <v>3127</v>
      </c>
    </row>
    <row r="2300" spans="1:11" x14ac:dyDescent="0.25">
      <c r="A2300" t="s">
        <v>2577</v>
      </c>
      <c r="B2300" t="s">
        <v>75</v>
      </c>
      <c r="C2300" t="s">
        <v>275</v>
      </c>
      <c r="D2300" t="s">
        <v>256</v>
      </c>
      <c r="E2300" t="s">
        <v>240</v>
      </c>
      <c r="F2300">
        <v>81</v>
      </c>
      <c r="G2300">
        <v>4618.8999999999996</v>
      </c>
      <c r="H2300">
        <v>0</v>
      </c>
      <c r="I2300">
        <v>0</v>
      </c>
      <c r="J2300">
        <v>81</v>
      </c>
      <c r="K2300">
        <v>4618.8999999999996</v>
      </c>
    </row>
    <row r="2301" spans="1:11" x14ac:dyDescent="0.25">
      <c r="A2301" t="s">
        <v>2578</v>
      </c>
      <c r="B2301" t="s">
        <v>75</v>
      </c>
      <c r="C2301" t="s">
        <v>275</v>
      </c>
      <c r="D2301" t="s">
        <v>258</v>
      </c>
      <c r="E2301" t="s">
        <v>241</v>
      </c>
      <c r="F2301">
        <v>35</v>
      </c>
      <c r="G2301">
        <v>1767.8</v>
      </c>
      <c r="H2301">
        <v>0</v>
      </c>
      <c r="I2301">
        <v>0</v>
      </c>
      <c r="J2301">
        <v>35</v>
      </c>
      <c r="K2301">
        <v>1767.8</v>
      </c>
    </row>
    <row r="2302" spans="1:11" x14ac:dyDescent="0.25">
      <c r="A2302" t="s">
        <v>2579</v>
      </c>
      <c r="B2302" t="s">
        <v>75</v>
      </c>
      <c r="C2302" t="s">
        <v>275</v>
      </c>
      <c r="D2302" t="s">
        <v>258</v>
      </c>
      <c r="E2302" t="s">
        <v>242</v>
      </c>
      <c r="F2302">
        <v>181</v>
      </c>
      <c r="G2302">
        <v>7815.8</v>
      </c>
      <c r="H2302">
        <v>0</v>
      </c>
      <c r="I2302">
        <v>0</v>
      </c>
      <c r="J2302">
        <v>181</v>
      </c>
      <c r="K2302">
        <v>7815.8</v>
      </c>
    </row>
    <row r="2303" spans="1:11" x14ac:dyDescent="0.25">
      <c r="A2303" t="s">
        <v>2580</v>
      </c>
      <c r="B2303" t="s">
        <v>75</v>
      </c>
      <c r="C2303" t="s">
        <v>275</v>
      </c>
      <c r="D2303" t="s">
        <v>259</v>
      </c>
      <c r="E2303" t="s">
        <v>243</v>
      </c>
      <c r="F2303">
        <v>39</v>
      </c>
      <c r="G2303">
        <v>1893</v>
      </c>
      <c r="H2303">
        <v>0</v>
      </c>
      <c r="I2303">
        <v>0</v>
      </c>
      <c r="J2303">
        <v>39</v>
      </c>
      <c r="K2303">
        <v>1893</v>
      </c>
    </row>
    <row r="2304" spans="1:11" x14ac:dyDescent="0.25">
      <c r="A2304" t="s">
        <v>2581</v>
      </c>
      <c r="B2304" t="s">
        <v>75</v>
      </c>
      <c r="C2304" t="s">
        <v>275</v>
      </c>
      <c r="D2304" t="s">
        <v>259</v>
      </c>
      <c r="E2304" t="s">
        <v>273</v>
      </c>
      <c r="F2304">
        <v>1211</v>
      </c>
      <c r="G2304">
        <v>60059.8</v>
      </c>
      <c r="H2304">
        <v>0</v>
      </c>
      <c r="I2304">
        <v>0</v>
      </c>
      <c r="J2304">
        <v>1211</v>
      </c>
      <c r="K2304">
        <v>60059.8</v>
      </c>
    </row>
    <row r="2305" spans="1:11" x14ac:dyDescent="0.25">
      <c r="A2305" t="s">
        <v>2582</v>
      </c>
      <c r="B2305" t="s">
        <v>75</v>
      </c>
      <c r="C2305" t="s">
        <v>283</v>
      </c>
      <c r="D2305" t="s">
        <v>92</v>
      </c>
      <c r="E2305" t="s">
        <v>264</v>
      </c>
      <c r="F2305">
        <v>0</v>
      </c>
      <c r="G2305">
        <v>0</v>
      </c>
      <c r="H2305">
        <v>2459</v>
      </c>
      <c r="I2305">
        <v>0</v>
      </c>
      <c r="J2305">
        <v>2459</v>
      </c>
      <c r="K2305">
        <v>0</v>
      </c>
    </row>
    <row r="2306" spans="1:11" x14ac:dyDescent="0.25">
      <c r="A2306" t="s">
        <v>2583</v>
      </c>
      <c r="B2306" t="s">
        <v>75</v>
      </c>
      <c r="C2306" t="s">
        <v>283</v>
      </c>
      <c r="D2306" t="s">
        <v>253</v>
      </c>
      <c r="E2306" t="s">
        <v>93</v>
      </c>
      <c r="F2306">
        <v>0</v>
      </c>
      <c r="G2306">
        <v>0</v>
      </c>
      <c r="H2306">
        <v>22</v>
      </c>
      <c r="I2306">
        <v>0</v>
      </c>
      <c r="J2306">
        <v>22</v>
      </c>
      <c r="K2306">
        <v>0</v>
      </c>
    </row>
    <row r="2307" spans="1:11" x14ac:dyDescent="0.25">
      <c r="A2307" t="s">
        <v>2584</v>
      </c>
      <c r="B2307" t="s">
        <v>75</v>
      </c>
      <c r="C2307" t="s">
        <v>283</v>
      </c>
      <c r="D2307" t="s">
        <v>253</v>
      </c>
      <c r="E2307" t="s">
        <v>94</v>
      </c>
      <c r="F2307">
        <v>0</v>
      </c>
      <c r="G2307">
        <v>0</v>
      </c>
      <c r="H2307">
        <v>37</v>
      </c>
      <c r="I2307">
        <v>0</v>
      </c>
      <c r="J2307">
        <v>37</v>
      </c>
      <c r="K2307">
        <v>0</v>
      </c>
    </row>
    <row r="2308" spans="1:11" x14ac:dyDescent="0.25">
      <c r="A2308" t="s">
        <v>2585</v>
      </c>
      <c r="B2308" t="s">
        <v>75</v>
      </c>
      <c r="C2308" t="s">
        <v>283</v>
      </c>
      <c r="D2308" t="s">
        <v>259</v>
      </c>
      <c r="E2308" t="s">
        <v>95</v>
      </c>
      <c r="F2308">
        <v>0</v>
      </c>
      <c r="G2308">
        <v>0</v>
      </c>
      <c r="H2308">
        <v>5</v>
      </c>
      <c r="I2308">
        <v>0</v>
      </c>
      <c r="J2308">
        <v>5</v>
      </c>
      <c r="K2308">
        <v>0</v>
      </c>
    </row>
    <row r="2309" spans="1:11" x14ac:dyDescent="0.25">
      <c r="A2309" t="s">
        <v>2586</v>
      </c>
      <c r="B2309" t="s">
        <v>75</v>
      </c>
      <c r="C2309" t="s">
        <v>283</v>
      </c>
      <c r="D2309" t="s">
        <v>257</v>
      </c>
      <c r="E2309" t="s">
        <v>96</v>
      </c>
      <c r="F2309">
        <v>0</v>
      </c>
      <c r="G2309">
        <v>0</v>
      </c>
      <c r="H2309">
        <v>10</v>
      </c>
      <c r="I2309">
        <v>0</v>
      </c>
      <c r="J2309">
        <v>10</v>
      </c>
      <c r="K2309">
        <v>0</v>
      </c>
    </row>
    <row r="2310" spans="1:11" x14ac:dyDescent="0.25">
      <c r="A2310" t="s">
        <v>2587</v>
      </c>
      <c r="B2310" t="s">
        <v>75</v>
      </c>
      <c r="C2310" t="s">
        <v>283</v>
      </c>
      <c r="D2310" t="s">
        <v>252</v>
      </c>
      <c r="E2310" t="s">
        <v>97</v>
      </c>
      <c r="F2310">
        <v>0</v>
      </c>
      <c r="G2310">
        <v>0</v>
      </c>
      <c r="H2310">
        <v>8</v>
      </c>
      <c r="I2310">
        <v>0</v>
      </c>
      <c r="J2310">
        <v>8</v>
      </c>
      <c r="K2310">
        <v>0</v>
      </c>
    </row>
    <row r="2311" spans="1:11" x14ac:dyDescent="0.25">
      <c r="A2311" t="s">
        <v>2588</v>
      </c>
      <c r="B2311" t="s">
        <v>75</v>
      </c>
      <c r="C2311" t="s">
        <v>283</v>
      </c>
      <c r="D2311" t="s">
        <v>253</v>
      </c>
      <c r="E2311" t="s">
        <v>98</v>
      </c>
      <c r="F2311">
        <v>0</v>
      </c>
      <c r="G2311">
        <v>0</v>
      </c>
      <c r="H2311">
        <v>13</v>
      </c>
      <c r="I2311">
        <v>0</v>
      </c>
      <c r="J2311">
        <v>13</v>
      </c>
      <c r="K2311">
        <v>0</v>
      </c>
    </row>
    <row r="2312" spans="1:11" x14ac:dyDescent="0.25">
      <c r="A2312" t="s">
        <v>2589</v>
      </c>
      <c r="B2312" t="s">
        <v>75</v>
      </c>
      <c r="C2312" t="s">
        <v>283</v>
      </c>
      <c r="D2312" t="s">
        <v>258</v>
      </c>
      <c r="E2312" t="s">
        <v>99</v>
      </c>
      <c r="F2312">
        <v>0</v>
      </c>
      <c r="G2312">
        <v>0</v>
      </c>
      <c r="H2312">
        <v>54</v>
      </c>
      <c r="I2312">
        <v>0</v>
      </c>
      <c r="J2312">
        <v>54</v>
      </c>
      <c r="K2312">
        <v>0</v>
      </c>
    </row>
    <row r="2313" spans="1:11" x14ac:dyDescent="0.25">
      <c r="A2313" t="s">
        <v>2590</v>
      </c>
      <c r="B2313" t="s">
        <v>75</v>
      </c>
      <c r="C2313" t="s">
        <v>283</v>
      </c>
      <c r="D2313" t="s">
        <v>255</v>
      </c>
      <c r="E2313" t="s">
        <v>100</v>
      </c>
      <c r="F2313">
        <v>0</v>
      </c>
      <c r="G2313">
        <v>0</v>
      </c>
      <c r="H2313">
        <v>3</v>
      </c>
      <c r="I2313">
        <v>0</v>
      </c>
      <c r="J2313">
        <v>3</v>
      </c>
      <c r="K2313">
        <v>0</v>
      </c>
    </row>
    <row r="2314" spans="1:11" x14ac:dyDescent="0.25">
      <c r="A2314" t="s">
        <v>14981</v>
      </c>
      <c r="B2314" t="s">
        <v>75</v>
      </c>
      <c r="C2314" t="s">
        <v>283</v>
      </c>
      <c r="D2314" t="s">
        <v>255</v>
      </c>
      <c r="E2314" t="s">
        <v>101</v>
      </c>
      <c r="F2314">
        <v>0</v>
      </c>
      <c r="G2314">
        <v>0</v>
      </c>
      <c r="H2314">
        <v>2</v>
      </c>
      <c r="I2314">
        <v>0</v>
      </c>
      <c r="J2314">
        <v>2</v>
      </c>
      <c r="K2314">
        <v>0</v>
      </c>
    </row>
    <row r="2315" spans="1:11" x14ac:dyDescent="0.25">
      <c r="A2315" t="s">
        <v>2591</v>
      </c>
      <c r="B2315" t="s">
        <v>75</v>
      </c>
      <c r="C2315" t="s">
        <v>283</v>
      </c>
      <c r="D2315" t="s">
        <v>255</v>
      </c>
      <c r="E2315" t="s">
        <v>102</v>
      </c>
      <c r="F2315">
        <v>0</v>
      </c>
      <c r="G2315">
        <v>0</v>
      </c>
      <c r="H2315">
        <v>11</v>
      </c>
      <c r="I2315">
        <v>0</v>
      </c>
      <c r="J2315">
        <v>11</v>
      </c>
      <c r="K2315">
        <v>0</v>
      </c>
    </row>
    <row r="2316" spans="1:11" x14ac:dyDescent="0.25">
      <c r="A2316" t="s">
        <v>2592</v>
      </c>
      <c r="B2316" t="s">
        <v>75</v>
      </c>
      <c r="C2316" t="s">
        <v>283</v>
      </c>
      <c r="D2316" t="s">
        <v>257</v>
      </c>
      <c r="E2316" t="s">
        <v>103</v>
      </c>
      <c r="F2316">
        <v>0</v>
      </c>
      <c r="G2316">
        <v>0</v>
      </c>
      <c r="H2316">
        <v>12</v>
      </c>
      <c r="I2316">
        <v>0</v>
      </c>
      <c r="J2316">
        <v>12</v>
      </c>
      <c r="K2316">
        <v>0</v>
      </c>
    </row>
    <row r="2317" spans="1:11" x14ac:dyDescent="0.25">
      <c r="A2317" t="s">
        <v>2593</v>
      </c>
      <c r="B2317" t="s">
        <v>75</v>
      </c>
      <c r="C2317" t="s">
        <v>283</v>
      </c>
      <c r="D2317" t="s">
        <v>256</v>
      </c>
      <c r="E2317" t="s">
        <v>104</v>
      </c>
      <c r="F2317">
        <v>0</v>
      </c>
      <c r="G2317">
        <v>0</v>
      </c>
      <c r="H2317">
        <v>10</v>
      </c>
      <c r="I2317">
        <v>0</v>
      </c>
      <c r="J2317">
        <v>10</v>
      </c>
      <c r="K2317">
        <v>0</v>
      </c>
    </row>
    <row r="2318" spans="1:11" x14ac:dyDescent="0.25">
      <c r="A2318" t="s">
        <v>2594</v>
      </c>
      <c r="B2318" t="s">
        <v>75</v>
      </c>
      <c r="C2318" t="s">
        <v>283</v>
      </c>
      <c r="D2318" t="s">
        <v>259</v>
      </c>
      <c r="E2318" t="s">
        <v>105</v>
      </c>
      <c r="F2318">
        <v>0</v>
      </c>
      <c r="G2318">
        <v>0</v>
      </c>
      <c r="H2318">
        <v>24</v>
      </c>
      <c r="I2318">
        <v>0</v>
      </c>
      <c r="J2318">
        <v>24</v>
      </c>
      <c r="K2318">
        <v>0</v>
      </c>
    </row>
    <row r="2319" spans="1:11" x14ac:dyDescent="0.25">
      <c r="A2319" t="s">
        <v>2595</v>
      </c>
      <c r="B2319" t="s">
        <v>75</v>
      </c>
      <c r="C2319" t="s">
        <v>283</v>
      </c>
      <c r="D2319" t="s">
        <v>253</v>
      </c>
      <c r="E2319" t="s">
        <v>106</v>
      </c>
      <c r="F2319">
        <v>0</v>
      </c>
      <c r="G2319">
        <v>0</v>
      </c>
      <c r="H2319">
        <v>41</v>
      </c>
      <c r="I2319">
        <v>0</v>
      </c>
      <c r="J2319">
        <v>41</v>
      </c>
      <c r="K2319">
        <v>0</v>
      </c>
    </row>
    <row r="2320" spans="1:11" x14ac:dyDescent="0.25">
      <c r="A2320" t="s">
        <v>2596</v>
      </c>
      <c r="B2320" t="s">
        <v>75</v>
      </c>
      <c r="C2320" t="s">
        <v>283</v>
      </c>
      <c r="D2320" t="s">
        <v>256</v>
      </c>
      <c r="E2320" t="s">
        <v>107</v>
      </c>
      <c r="F2320">
        <v>0</v>
      </c>
      <c r="G2320">
        <v>0</v>
      </c>
      <c r="H2320">
        <v>13</v>
      </c>
      <c r="I2320">
        <v>0</v>
      </c>
      <c r="J2320">
        <v>13</v>
      </c>
      <c r="K2320">
        <v>0</v>
      </c>
    </row>
    <row r="2321" spans="1:11" x14ac:dyDescent="0.25">
      <c r="A2321" t="s">
        <v>2597</v>
      </c>
      <c r="B2321" t="s">
        <v>75</v>
      </c>
      <c r="C2321" t="s">
        <v>283</v>
      </c>
      <c r="D2321" t="s">
        <v>257</v>
      </c>
      <c r="E2321" t="s">
        <v>108</v>
      </c>
      <c r="F2321">
        <v>0</v>
      </c>
      <c r="G2321">
        <v>0</v>
      </c>
      <c r="H2321">
        <v>31</v>
      </c>
      <c r="I2321">
        <v>0</v>
      </c>
      <c r="J2321">
        <v>31</v>
      </c>
      <c r="K2321">
        <v>0</v>
      </c>
    </row>
    <row r="2322" spans="1:11" x14ac:dyDescent="0.25">
      <c r="A2322" t="s">
        <v>2598</v>
      </c>
      <c r="B2322" t="s">
        <v>75</v>
      </c>
      <c r="C2322" t="s">
        <v>283</v>
      </c>
      <c r="D2322" t="s">
        <v>253</v>
      </c>
      <c r="E2322" t="s">
        <v>109</v>
      </c>
      <c r="F2322">
        <v>0</v>
      </c>
      <c r="G2322">
        <v>0</v>
      </c>
      <c r="H2322">
        <v>15</v>
      </c>
      <c r="I2322">
        <v>0</v>
      </c>
      <c r="J2322">
        <v>15</v>
      </c>
      <c r="K2322">
        <v>0</v>
      </c>
    </row>
    <row r="2323" spans="1:11" x14ac:dyDescent="0.25">
      <c r="A2323" t="s">
        <v>2599</v>
      </c>
      <c r="B2323" t="s">
        <v>75</v>
      </c>
      <c r="C2323" t="s">
        <v>283</v>
      </c>
      <c r="D2323" t="s">
        <v>256</v>
      </c>
      <c r="E2323" t="s">
        <v>110</v>
      </c>
      <c r="F2323">
        <v>0</v>
      </c>
      <c r="G2323">
        <v>0</v>
      </c>
      <c r="H2323">
        <v>44</v>
      </c>
      <c r="I2323">
        <v>0</v>
      </c>
      <c r="J2323">
        <v>44</v>
      </c>
      <c r="K2323">
        <v>0</v>
      </c>
    </row>
    <row r="2324" spans="1:11" x14ac:dyDescent="0.25">
      <c r="A2324" t="s">
        <v>2600</v>
      </c>
      <c r="B2324" t="s">
        <v>75</v>
      </c>
      <c r="C2324" t="s">
        <v>283</v>
      </c>
      <c r="D2324" t="s">
        <v>255</v>
      </c>
      <c r="E2324" t="s">
        <v>111</v>
      </c>
      <c r="F2324">
        <v>0</v>
      </c>
      <c r="G2324">
        <v>0</v>
      </c>
      <c r="H2324">
        <v>11</v>
      </c>
      <c r="I2324">
        <v>0</v>
      </c>
      <c r="J2324">
        <v>11</v>
      </c>
      <c r="K2324">
        <v>0</v>
      </c>
    </row>
    <row r="2325" spans="1:11" x14ac:dyDescent="0.25">
      <c r="A2325" t="s">
        <v>2601</v>
      </c>
      <c r="B2325" t="s">
        <v>75</v>
      </c>
      <c r="C2325" t="s">
        <v>283</v>
      </c>
      <c r="D2325" t="s">
        <v>259</v>
      </c>
      <c r="E2325" t="s">
        <v>112</v>
      </c>
      <c r="F2325">
        <v>0</v>
      </c>
      <c r="G2325">
        <v>0</v>
      </c>
      <c r="H2325">
        <v>14</v>
      </c>
      <c r="I2325">
        <v>0</v>
      </c>
      <c r="J2325">
        <v>14</v>
      </c>
      <c r="K2325">
        <v>0</v>
      </c>
    </row>
    <row r="2326" spans="1:11" x14ac:dyDescent="0.25">
      <c r="A2326" t="s">
        <v>2602</v>
      </c>
      <c r="B2326" t="s">
        <v>75</v>
      </c>
      <c r="C2326" t="s">
        <v>283</v>
      </c>
      <c r="D2326" t="s">
        <v>252</v>
      </c>
      <c r="E2326" t="s">
        <v>113</v>
      </c>
      <c r="F2326">
        <v>0</v>
      </c>
      <c r="G2326">
        <v>0</v>
      </c>
      <c r="H2326">
        <v>11</v>
      </c>
      <c r="I2326">
        <v>0</v>
      </c>
      <c r="J2326">
        <v>11</v>
      </c>
      <c r="K2326">
        <v>0</v>
      </c>
    </row>
    <row r="2327" spans="1:11" x14ac:dyDescent="0.25">
      <c r="A2327" t="s">
        <v>2603</v>
      </c>
      <c r="B2327" t="s">
        <v>75</v>
      </c>
      <c r="C2327" t="s">
        <v>283</v>
      </c>
      <c r="D2327" t="s">
        <v>253</v>
      </c>
      <c r="E2327" t="s">
        <v>114</v>
      </c>
      <c r="F2327">
        <v>0</v>
      </c>
      <c r="G2327">
        <v>0</v>
      </c>
      <c r="H2327">
        <v>22</v>
      </c>
      <c r="I2327">
        <v>0</v>
      </c>
      <c r="J2327">
        <v>22</v>
      </c>
      <c r="K2327">
        <v>0</v>
      </c>
    </row>
    <row r="2328" spans="1:11" x14ac:dyDescent="0.25">
      <c r="A2328" t="s">
        <v>2604</v>
      </c>
      <c r="B2328" t="s">
        <v>75</v>
      </c>
      <c r="C2328" t="s">
        <v>283</v>
      </c>
      <c r="D2328" t="s">
        <v>252</v>
      </c>
      <c r="E2328" t="s">
        <v>115</v>
      </c>
      <c r="F2328">
        <v>0</v>
      </c>
      <c r="G2328">
        <v>0</v>
      </c>
      <c r="H2328">
        <v>17</v>
      </c>
      <c r="I2328">
        <v>0</v>
      </c>
      <c r="J2328">
        <v>17</v>
      </c>
      <c r="K2328">
        <v>0</v>
      </c>
    </row>
    <row r="2329" spans="1:11" x14ac:dyDescent="0.25">
      <c r="A2329" t="s">
        <v>2605</v>
      </c>
      <c r="B2329" t="s">
        <v>75</v>
      </c>
      <c r="C2329" t="s">
        <v>283</v>
      </c>
      <c r="D2329" t="s">
        <v>255</v>
      </c>
      <c r="E2329" t="s">
        <v>116</v>
      </c>
      <c r="F2329">
        <v>0</v>
      </c>
      <c r="G2329">
        <v>0</v>
      </c>
      <c r="H2329">
        <v>17</v>
      </c>
      <c r="I2329">
        <v>0</v>
      </c>
      <c r="J2329">
        <v>17</v>
      </c>
      <c r="K2329">
        <v>0</v>
      </c>
    </row>
    <row r="2330" spans="1:11" x14ac:dyDescent="0.25">
      <c r="A2330" t="s">
        <v>2606</v>
      </c>
      <c r="B2330" t="s">
        <v>75</v>
      </c>
      <c r="C2330" t="s">
        <v>283</v>
      </c>
      <c r="D2330" t="s">
        <v>255</v>
      </c>
      <c r="E2330" t="s">
        <v>117</v>
      </c>
      <c r="F2330">
        <v>0</v>
      </c>
      <c r="G2330">
        <v>0</v>
      </c>
      <c r="H2330">
        <v>9</v>
      </c>
      <c r="I2330">
        <v>0</v>
      </c>
      <c r="J2330">
        <v>9</v>
      </c>
      <c r="K2330">
        <v>0</v>
      </c>
    </row>
    <row r="2331" spans="1:11" x14ac:dyDescent="0.25">
      <c r="A2331" t="s">
        <v>2607</v>
      </c>
      <c r="B2331" t="s">
        <v>75</v>
      </c>
      <c r="C2331" t="s">
        <v>283</v>
      </c>
      <c r="D2331" t="s">
        <v>257</v>
      </c>
      <c r="E2331" t="s">
        <v>119</v>
      </c>
      <c r="F2331">
        <v>0</v>
      </c>
      <c r="G2331">
        <v>0</v>
      </c>
      <c r="H2331">
        <v>7</v>
      </c>
      <c r="I2331">
        <v>0</v>
      </c>
      <c r="J2331">
        <v>7</v>
      </c>
      <c r="K2331">
        <v>0</v>
      </c>
    </row>
    <row r="2332" spans="1:11" x14ac:dyDescent="0.25">
      <c r="A2332" t="s">
        <v>2608</v>
      </c>
      <c r="B2332" t="s">
        <v>75</v>
      </c>
      <c r="C2332" t="s">
        <v>283</v>
      </c>
      <c r="D2332" t="s">
        <v>258</v>
      </c>
      <c r="E2332" t="s">
        <v>120</v>
      </c>
      <c r="F2332">
        <v>0</v>
      </c>
      <c r="G2332">
        <v>0</v>
      </c>
      <c r="H2332">
        <v>15</v>
      </c>
      <c r="I2332">
        <v>0</v>
      </c>
      <c r="J2332">
        <v>15</v>
      </c>
      <c r="K2332">
        <v>0</v>
      </c>
    </row>
    <row r="2333" spans="1:11" x14ac:dyDescent="0.25">
      <c r="A2333" t="s">
        <v>2609</v>
      </c>
      <c r="B2333" t="s">
        <v>75</v>
      </c>
      <c r="C2333" t="s">
        <v>283</v>
      </c>
      <c r="D2333" t="s">
        <v>253</v>
      </c>
      <c r="E2333" t="s">
        <v>121</v>
      </c>
      <c r="F2333">
        <v>0</v>
      </c>
      <c r="G2333">
        <v>0</v>
      </c>
      <c r="H2333">
        <v>35</v>
      </c>
      <c r="I2333">
        <v>0</v>
      </c>
      <c r="J2333">
        <v>35</v>
      </c>
      <c r="K2333">
        <v>0</v>
      </c>
    </row>
    <row r="2334" spans="1:11" x14ac:dyDescent="0.25">
      <c r="A2334" t="s">
        <v>2610</v>
      </c>
      <c r="B2334" t="s">
        <v>75</v>
      </c>
      <c r="C2334" t="s">
        <v>283</v>
      </c>
      <c r="D2334" t="s">
        <v>255</v>
      </c>
      <c r="E2334" t="s">
        <v>122</v>
      </c>
      <c r="F2334">
        <v>0</v>
      </c>
      <c r="G2334">
        <v>0</v>
      </c>
      <c r="H2334">
        <v>9</v>
      </c>
      <c r="I2334">
        <v>0</v>
      </c>
      <c r="J2334">
        <v>9</v>
      </c>
      <c r="K2334">
        <v>0</v>
      </c>
    </row>
    <row r="2335" spans="1:11" x14ac:dyDescent="0.25">
      <c r="A2335" t="s">
        <v>2611</v>
      </c>
      <c r="B2335" t="s">
        <v>75</v>
      </c>
      <c r="C2335" t="s">
        <v>283</v>
      </c>
      <c r="D2335" t="s">
        <v>254</v>
      </c>
      <c r="E2335" t="s">
        <v>123</v>
      </c>
      <c r="F2335">
        <v>0</v>
      </c>
      <c r="G2335">
        <v>0</v>
      </c>
      <c r="H2335">
        <v>7</v>
      </c>
      <c r="I2335">
        <v>0</v>
      </c>
      <c r="J2335">
        <v>7</v>
      </c>
      <c r="K2335">
        <v>0</v>
      </c>
    </row>
    <row r="2336" spans="1:11" x14ac:dyDescent="0.25">
      <c r="A2336" t="s">
        <v>2612</v>
      </c>
      <c r="B2336" t="s">
        <v>75</v>
      </c>
      <c r="C2336" t="s">
        <v>283</v>
      </c>
      <c r="D2336" t="s">
        <v>251</v>
      </c>
      <c r="E2336" t="s">
        <v>124</v>
      </c>
      <c r="F2336">
        <v>0</v>
      </c>
      <c r="G2336">
        <v>0</v>
      </c>
      <c r="H2336">
        <v>14</v>
      </c>
      <c r="I2336">
        <v>0</v>
      </c>
      <c r="J2336">
        <v>14</v>
      </c>
      <c r="K2336">
        <v>0</v>
      </c>
    </row>
    <row r="2337" spans="1:11" x14ac:dyDescent="0.25">
      <c r="A2337" t="s">
        <v>2613</v>
      </c>
      <c r="B2337" t="s">
        <v>75</v>
      </c>
      <c r="C2337" t="s">
        <v>283</v>
      </c>
      <c r="D2337" t="s">
        <v>251</v>
      </c>
      <c r="E2337" t="s">
        <v>125</v>
      </c>
      <c r="F2337">
        <v>0</v>
      </c>
      <c r="G2337">
        <v>0</v>
      </c>
      <c r="H2337">
        <v>19</v>
      </c>
      <c r="I2337">
        <v>0</v>
      </c>
      <c r="J2337">
        <v>19</v>
      </c>
      <c r="K2337">
        <v>0</v>
      </c>
    </row>
    <row r="2338" spans="1:11" x14ac:dyDescent="0.25">
      <c r="A2338" t="s">
        <v>2614</v>
      </c>
      <c r="B2338" t="s">
        <v>75</v>
      </c>
      <c r="C2338" t="s">
        <v>283</v>
      </c>
      <c r="D2338" t="s">
        <v>257</v>
      </c>
      <c r="E2338" t="s">
        <v>126</v>
      </c>
      <c r="F2338">
        <v>0</v>
      </c>
      <c r="G2338">
        <v>0</v>
      </c>
      <c r="H2338">
        <v>15</v>
      </c>
      <c r="I2338">
        <v>0</v>
      </c>
      <c r="J2338">
        <v>15</v>
      </c>
      <c r="K2338">
        <v>0</v>
      </c>
    </row>
    <row r="2339" spans="1:11" x14ac:dyDescent="0.25">
      <c r="A2339" t="s">
        <v>2615</v>
      </c>
      <c r="B2339" t="s">
        <v>75</v>
      </c>
      <c r="C2339" t="s">
        <v>283</v>
      </c>
      <c r="D2339" t="s">
        <v>259</v>
      </c>
      <c r="E2339" t="s">
        <v>127</v>
      </c>
      <c r="F2339">
        <v>0</v>
      </c>
      <c r="G2339">
        <v>0</v>
      </c>
      <c r="H2339">
        <v>6</v>
      </c>
      <c r="I2339">
        <v>0</v>
      </c>
      <c r="J2339">
        <v>6</v>
      </c>
      <c r="K2339">
        <v>0</v>
      </c>
    </row>
    <row r="2340" spans="1:11" x14ac:dyDescent="0.25">
      <c r="A2340" t="s">
        <v>2616</v>
      </c>
      <c r="B2340" t="s">
        <v>75</v>
      </c>
      <c r="C2340" t="s">
        <v>283</v>
      </c>
      <c r="D2340" t="s">
        <v>257</v>
      </c>
      <c r="E2340" t="s">
        <v>128</v>
      </c>
      <c r="F2340">
        <v>0</v>
      </c>
      <c r="G2340">
        <v>0</v>
      </c>
      <c r="H2340">
        <v>10</v>
      </c>
      <c r="I2340">
        <v>0</v>
      </c>
      <c r="J2340">
        <v>10</v>
      </c>
      <c r="K2340">
        <v>0</v>
      </c>
    </row>
    <row r="2341" spans="1:11" x14ac:dyDescent="0.25">
      <c r="A2341" t="s">
        <v>2617</v>
      </c>
      <c r="B2341" t="s">
        <v>75</v>
      </c>
      <c r="C2341" t="s">
        <v>283</v>
      </c>
      <c r="D2341" t="s">
        <v>258</v>
      </c>
      <c r="E2341" t="s">
        <v>129</v>
      </c>
      <c r="F2341">
        <v>0</v>
      </c>
      <c r="G2341">
        <v>0</v>
      </c>
      <c r="H2341">
        <v>10</v>
      </c>
      <c r="I2341">
        <v>0</v>
      </c>
      <c r="J2341">
        <v>10</v>
      </c>
      <c r="K2341">
        <v>0</v>
      </c>
    </row>
    <row r="2342" spans="1:11" x14ac:dyDescent="0.25">
      <c r="A2342" t="s">
        <v>2618</v>
      </c>
      <c r="B2342" t="s">
        <v>75</v>
      </c>
      <c r="C2342" t="s">
        <v>283</v>
      </c>
      <c r="D2342" t="s">
        <v>254</v>
      </c>
      <c r="E2342" t="s">
        <v>130</v>
      </c>
      <c r="F2342">
        <v>0</v>
      </c>
      <c r="G2342">
        <v>0</v>
      </c>
      <c r="H2342">
        <v>3</v>
      </c>
      <c r="I2342">
        <v>0</v>
      </c>
      <c r="J2342">
        <v>3</v>
      </c>
      <c r="K2342">
        <v>0</v>
      </c>
    </row>
    <row r="2343" spans="1:11" x14ac:dyDescent="0.25">
      <c r="A2343" t="s">
        <v>2619</v>
      </c>
      <c r="B2343" t="s">
        <v>75</v>
      </c>
      <c r="C2343" t="s">
        <v>283</v>
      </c>
      <c r="D2343" t="s">
        <v>253</v>
      </c>
      <c r="E2343" t="s">
        <v>131</v>
      </c>
      <c r="F2343">
        <v>0</v>
      </c>
      <c r="G2343">
        <v>0</v>
      </c>
      <c r="H2343">
        <v>36</v>
      </c>
      <c r="I2343">
        <v>0</v>
      </c>
      <c r="J2343">
        <v>36</v>
      </c>
      <c r="K2343">
        <v>0</v>
      </c>
    </row>
    <row r="2344" spans="1:11" x14ac:dyDescent="0.25">
      <c r="A2344" t="s">
        <v>2620</v>
      </c>
      <c r="B2344" t="s">
        <v>75</v>
      </c>
      <c r="C2344" t="s">
        <v>283</v>
      </c>
      <c r="D2344" t="s">
        <v>251</v>
      </c>
      <c r="E2344" t="s">
        <v>265</v>
      </c>
      <c r="F2344">
        <v>0</v>
      </c>
      <c r="G2344">
        <v>0</v>
      </c>
      <c r="H2344">
        <v>130</v>
      </c>
      <c r="I2344">
        <v>0</v>
      </c>
      <c r="J2344">
        <v>130</v>
      </c>
      <c r="K2344">
        <v>0</v>
      </c>
    </row>
    <row r="2345" spans="1:11" x14ac:dyDescent="0.25">
      <c r="A2345" t="s">
        <v>2621</v>
      </c>
      <c r="B2345" t="s">
        <v>75</v>
      </c>
      <c r="C2345" t="s">
        <v>283</v>
      </c>
      <c r="D2345" t="s">
        <v>252</v>
      </c>
      <c r="E2345" t="s">
        <v>266</v>
      </c>
      <c r="F2345">
        <v>0</v>
      </c>
      <c r="G2345">
        <v>0</v>
      </c>
      <c r="H2345">
        <v>230</v>
      </c>
      <c r="I2345">
        <v>0</v>
      </c>
      <c r="J2345">
        <v>230</v>
      </c>
      <c r="K2345">
        <v>0</v>
      </c>
    </row>
    <row r="2346" spans="1:11" x14ac:dyDescent="0.25">
      <c r="A2346" t="s">
        <v>2622</v>
      </c>
      <c r="B2346" t="s">
        <v>75</v>
      </c>
      <c r="C2346" t="s">
        <v>283</v>
      </c>
      <c r="D2346" t="s">
        <v>259</v>
      </c>
      <c r="E2346" t="s">
        <v>132</v>
      </c>
      <c r="F2346">
        <v>0</v>
      </c>
      <c r="G2346">
        <v>0</v>
      </c>
      <c r="H2346">
        <v>7</v>
      </c>
      <c r="I2346">
        <v>0</v>
      </c>
      <c r="J2346">
        <v>7</v>
      </c>
      <c r="K2346">
        <v>0</v>
      </c>
    </row>
    <row r="2347" spans="1:11" x14ac:dyDescent="0.25">
      <c r="A2347" t="s">
        <v>2623</v>
      </c>
      <c r="B2347" t="s">
        <v>75</v>
      </c>
      <c r="C2347" t="s">
        <v>283</v>
      </c>
      <c r="D2347" t="s">
        <v>256</v>
      </c>
      <c r="E2347" t="s">
        <v>133</v>
      </c>
      <c r="F2347">
        <v>0</v>
      </c>
      <c r="G2347">
        <v>0</v>
      </c>
      <c r="H2347">
        <v>8</v>
      </c>
      <c r="I2347">
        <v>0</v>
      </c>
      <c r="J2347">
        <v>8</v>
      </c>
      <c r="K2347">
        <v>0</v>
      </c>
    </row>
    <row r="2348" spans="1:11" x14ac:dyDescent="0.25">
      <c r="A2348" t="s">
        <v>2624</v>
      </c>
      <c r="B2348" t="s">
        <v>75</v>
      </c>
      <c r="C2348" t="s">
        <v>283</v>
      </c>
      <c r="D2348" t="s">
        <v>253</v>
      </c>
      <c r="E2348" t="s">
        <v>134</v>
      </c>
      <c r="F2348">
        <v>0</v>
      </c>
      <c r="G2348">
        <v>0</v>
      </c>
      <c r="H2348">
        <v>27</v>
      </c>
      <c r="I2348">
        <v>0</v>
      </c>
      <c r="J2348">
        <v>27</v>
      </c>
      <c r="K2348">
        <v>0</v>
      </c>
    </row>
    <row r="2349" spans="1:11" x14ac:dyDescent="0.25">
      <c r="A2349" t="s">
        <v>2625</v>
      </c>
      <c r="B2349" t="s">
        <v>75</v>
      </c>
      <c r="C2349" t="s">
        <v>283</v>
      </c>
      <c r="D2349" t="s">
        <v>252</v>
      </c>
      <c r="E2349" t="s">
        <v>135</v>
      </c>
      <c r="F2349">
        <v>0</v>
      </c>
      <c r="G2349">
        <v>0</v>
      </c>
      <c r="H2349">
        <v>59</v>
      </c>
      <c r="I2349">
        <v>0</v>
      </c>
      <c r="J2349">
        <v>59</v>
      </c>
      <c r="K2349">
        <v>0</v>
      </c>
    </row>
    <row r="2350" spans="1:11" x14ac:dyDescent="0.25">
      <c r="A2350" t="s">
        <v>2626</v>
      </c>
      <c r="B2350" t="s">
        <v>75</v>
      </c>
      <c r="C2350" t="s">
        <v>283</v>
      </c>
      <c r="D2350" t="s">
        <v>254</v>
      </c>
      <c r="E2350" t="s">
        <v>136</v>
      </c>
      <c r="F2350">
        <v>0</v>
      </c>
      <c r="G2350">
        <v>0</v>
      </c>
      <c r="H2350">
        <v>5</v>
      </c>
      <c r="I2350">
        <v>0</v>
      </c>
      <c r="J2350">
        <v>5</v>
      </c>
      <c r="K2350">
        <v>0</v>
      </c>
    </row>
    <row r="2351" spans="1:11" x14ac:dyDescent="0.25">
      <c r="A2351" t="s">
        <v>2627</v>
      </c>
      <c r="B2351" t="s">
        <v>75</v>
      </c>
      <c r="C2351" t="s">
        <v>283</v>
      </c>
      <c r="D2351" t="s">
        <v>257</v>
      </c>
      <c r="E2351" t="s">
        <v>137</v>
      </c>
      <c r="F2351">
        <v>0</v>
      </c>
      <c r="G2351">
        <v>0</v>
      </c>
      <c r="H2351">
        <v>23</v>
      </c>
      <c r="I2351">
        <v>0</v>
      </c>
      <c r="J2351">
        <v>23</v>
      </c>
      <c r="K2351">
        <v>0</v>
      </c>
    </row>
    <row r="2352" spans="1:11" x14ac:dyDescent="0.25">
      <c r="A2352" t="s">
        <v>2628</v>
      </c>
      <c r="B2352" t="s">
        <v>75</v>
      </c>
      <c r="C2352" t="s">
        <v>283</v>
      </c>
      <c r="D2352" t="s">
        <v>253</v>
      </c>
      <c r="E2352" t="s">
        <v>138</v>
      </c>
      <c r="F2352">
        <v>0</v>
      </c>
      <c r="G2352">
        <v>0</v>
      </c>
      <c r="H2352">
        <v>27</v>
      </c>
      <c r="I2352">
        <v>0</v>
      </c>
      <c r="J2352">
        <v>27</v>
      </c>
      <c r="K2352">
        <v>0</v>
      </c>
    </row>
    <row r="2353" spans="1:11" x14ac:dyDescent="0.25">
      <c r="A2353" t="s">
        <v>2629</v>
      </c>
      <c r="B2353" t="s">
        <v>75</v>
      </c>
      <c r="C2353" t="s">
        <v>283</v>
      </c>
      <c r="D2353" t="s">
        <v>253</v>
      </c>
      <c r="E2353" t="s">
        <v>139</v>
      </c>
      <c r="F2353">
        <v>0</v>
      </c>
      <c r="G2353">
        <v>0</v>
      </c>
      <c r="H2353">
        <v>18</v>
      </c>
      <c r="I2353">
        <v>0</v>
      </c>
      <c r="J2353">
        <v>18</v>
      </c>
      <c r="K2353">
        <v>0</v>
      </c>
    </row>
    <row r="2354" spans="1:11" x14ac:dyDescent="0.25">
      <c r="A2354" t="s">
        <v>2630</v>
      </c>
      <c r="B2354" t="s">
        <v>75</v>
      </c>
      <c r="C2354" t="s">
        <v>283</v>
      </c>
      <c r="D2354" t="s">
        <v>255</v>
      </c>
      <c r="E2354" t="s">
        <v>140</v>
      </c>
      <c r="F2354">
        <v>0</v>
      </c>
      <c r="G2354">
        <v>0</v>
      </c>
      <c r="H2354">
        <v>4</v>
      </c>
      <c r="I2354">
        <v>0</v>
      </c>
      <c r="J2354">
        <v>4</v>
      </c>
      <c r="K2354">
        <v>0</v>
      </c>
    </row>
    <row r="2355" spans="1:11" x14ac:dyDescent="0.25">
      <c r="A2355" t="s">
        <v>2631</v>
      </c>
      <c r="B2355" t="s">
        <v>75</v>
      </c>
      <c r="C2355" t="s">
        <v>283</v>
      </c>
      <c r="D2355" t="s">
        <v>253</v>
      </c>
      <c r="E2355" t="s">
        <v>141</v>
      </c>
      <c r="F2355">
        <v>0</v>
      </c>
      <c r="G2355">
        <v>0</v>
      </c>
      <c r="H2355">
        <v>16</v>
      </c>
      <c r="I2355">
        <v>0</v>
      </c>
      <c r="J2355">
        <v>16</v>
      </c>
      <c r="K2355">
        <v>0</v>
      </c>
    </row>
    <row r="2356" spans="1:11" x14ac:dyDescent="0.25">
      <c r="A2356" t="s">
        <v>2632</v>
      </c>
      <c r="B2356" t="s">
        <v>75</v>
      </c>
      <c r="C2356" t="s">
        <v>283</v>
      </c>
      <c r="D2356" t="s">
        <v>256</v>
      </c>
      <c r="E2356" t="s">
        <v>142</v>
      </c>
      <c r="F2356">
        <v>0</v>
      </c>
      <c r="G2356">
        <v>0</v>
      </c>
      <c r="H2356">
        <v>113</v>
      </c>
      <c r="I2356">
        <v>0</v>
      </c>
      <c r="J2356">
        <v>113</v>
      </c>
      <c r="K2356">
        <v>0</v>
      </c>
    </row>
    <row r="2357" spans="1:11" x14ac:dyDescent="0.25">
      <c r="A2357" t="s">
        <v>2633</v>
      </c>
      <c r="B2357" t="s">
        <v>75</v>
      </c>
      <c r="C2357" t="s">
        <v>283</v>
      </c>
      <c r="D2357" t="s">
        <v>253</v>
      </c>
      <c r="E2357" t="s">
        <v>143</v>
      </c>
      <c r="F2357">
        <v>0</v>
      </c>
      <c r="G2357">
        <v>0</v>
      </c>
      <c r="H2357">
        <v>21</v>
      </c>
      <c r="I2357">
        <v>0</v>
      </c>
      <c r="J2357">
        <v>21</v>
      </c>
      <c r="K2357">
        <v>0</v>
      </c>
    </row>
    <row r="2358" spans="1:11" x14ac:dyDescent="0.25">
      <c r="A2358" t="s">
        <v>2634</v>
      </c>
      <c r="B2358" t="s">
        <v>75</v>
      </c>
      <c r="C2358" t="s">
        <v>283</v>
      </c>
      <c r="D2358" t="s">
        <v>253</v>
      </c>
      <c r="E2358" t="s">
        <v>144</v>
      </c>
      <c r="F2358">
        <v>0</v>
      </c>
      <c r="G2358">
        <v>0</v>
      </c>
      <c r="H2358">
        <v>21</v>
      </c>
      <c r="I2358">
        <v>0</v>
      </c>
      <c r="J2358">
        <v>21</v>
      </c>
      <c r="K2358">
        <v>0</v>
      </c>
    </row>
    <row r="2359" spans="1:11" x14ac:dyDescent="0.25">
      <c r="A2359" t="s">
        <v>2635</v>
      </c>
      <c r="B2359" t="s">
        <v>75</v>
      </c>
      <c r="C2359" t="s">
        <v>283</v>
      </c>
      <c r="D2359" t="s">
        <v>253</v>
      </c>
      <c r="E2359" t="s">
        <v>146</v>
      </c>
      <c r="F2359">
        <v>0</v>
      </c>
      <c r="G2359">
        <v>0</v>
      </c>
      <c r="H2359">
        <v>11</v>
      </c>
      <c r="I2359">
        <v>0</v>
      </c>
      <c r="J2359">
        <v>11</v>
      </c>
      <c r="K2359">
        <v>0</v>
      </c>
    </row>
    <row r="2360" spans="1:11" x14ac:dyDescent="0.25">
      <c r="A2360" t="s">
        <v>2636</v>
      </c>
      <c r="B2360" t="s">
        <v>75</v>
      </c>
      <c r="C2360" t="s">
        <v>283</v>
      </c>
      <c r="D2360" t="s">
        <v>258</v>
      </c>
      <c r="E2360" t="s">
        <v>147</v>
      </c>
      <c r="F2360">
        <v>0</v>
      </c>
      <c r="G2360">
        <v>0</v>
      </c>
      <c r="H2360">
        <v>1</v>
      </c>
      <c r="I2360">
        <v>0</v>
      </c>
      <c r="J2360">
        <v>1</v>
      </c>
      <c r="K2360">
        <v>0</v>
      </c>
    </row>
    <row r="2361" spans="1:11" x14ac:dyDescent="0.25">
      <c r="A2361" t="s">
        <v>2637</v>
      </c>
      <c r="B2361" t="s">
        <v>75</v>
      </c>
      <c r="C2361" t="s">
        <v>283</v>
      </c>
      <c r="D2361" t="s">
        <v>252</v>
      </c>
      <c r="E2361" t="s">
        <v>148</v>
      </c>
      <c r="F2361">
        <v>0</v>
      </c>
      <c r="G2361">
        <v>0</v>
      </c>
      <c r="H2361">
        <v>67</v>
      </c>
      <c r="I2361">
        <v>0</v>
      </c>
      <c r="J2361">
        <v>67</v>
      </c>
      <c r="K2361">
        <v>0</v>
      </c>
    </row>
    <row r="2362" spans="1:11" x14ac:dyDescent="0.25">
      <c r="A2362" t="s">
        <v>2638</v>
      </c>
      <c r="B2362" t="s">
        <v>75</v>
      </c>
      <c r="C2362" t="s">
        <v>283</v>
      </c>
      <c r="D2362" t="s">
        <v>253</v>
      </c>
      <c r="E2362" t="s">
        <v>149</v>
      </c>
      <c r="F2362">
        <v>0</v>
      </c>
      <c r="G2362">
        <v>0</v>
      </c>
      <c r="H2362">
        <v>15</v>
      </c>
      <c r="I2362">
        <v>0</v>
      </c>
      <c r="J2362">
        <v>15</v>
      </c>
      <c r="K2362">
        <v>0</v>
      </c>
    </row>
    <row r="2363" spans="1:11" x14ac:dyDescent="0.25">
      <c r="A2363" t="s">
        <v>2639</v>
      </c>
      <c r="B2363" t="s">
        <v>75</v>
      </c>
      <c r="C2363" t="s">
        <v>283</v>
      </c>
      <c r="D2363" t="s">
        <v>253</v>
      </c>
      <c r="E2363" t="s">
        <v>150</v>
      </c>
      <c r="F2363">
        <v>0</v>
      </c>
      <c r="G2363">
        <v>0</v>
      </c>
      <c r="H2363">
        <v>18</v>
      </c>
      <c r="I2363">
        <v>0</v>
      </c>
      <c r="J2363">
        <v>18</v>
      </c>
      <c r="K2363">
        <v>0</v>
      </c>
    </row>
    <row r="2364" spans="1:11" x14ac:dyDescent="0.25">
      <c r="A2364" t="s">
        <v>2640</v>
      </c>
      <c r="B2364" t="s">
        <v>75</v>
      </c>
      <c r="C2364" t="s">
        <v>283</v>
      </c>
      <c r="D2364" t="s">
        <v>256</v>
      </c>
      <c r="E2364" t="s">
        <v>151</v>
      </c>
      <c r="F2364">
        <v>0</v>
      </c>
      <c r="G2364">
        <v>0</v>
      </c>
      <c r="H2364">
        <v>2</v>
      </c>
      <c r="I2364">
        <v>0</v>
      </c>
      <c r="J2364">
        <v>2</v>
      </c>
      <c r="K2364">
        <v>0</v>
      </c>
    </row>
    <row r="2365" spans="1:11" x14ac:dyDescent="0.25">
      <c r="A2365" t="s">
        <v>2641</v>
      </c>
      <c r="B2365" t="s">
        <v>75</v>
      </c>
      <c r="C2365" t="s">
        <v>283</v>
      </c>
      <c r="D2365" t="s">
        <v>253</v>
      </c>
      <c r="E2365" t="s">
        <v>153</v>
      </c>
      <c r="F2365">
        <v>0</v>
      </c>
      <c r="G2365">
        <v>0</v>
      </c>
      <c r="H2365">
        <v>22</v>
      </c>
      <c r="I2365">
        <v>0</v>
      </c>
      <c r="J2365">
        <v>22</v>
      </c>
      <c r="K2365">
        <v>0</v>
      </c>
    </row>
    <row r="2366" spans="1:11" x14ac:dyDescent="0.25">
      <c r="A2366" t="s">
        <v>2642</v>
      </c>
      <c r="B2366" t="s">
        <v>75</v>
      </c>
      <c r="C2366" t="s">
        <v>283</v>
      </c>
      <c r="D2366" t="s">
        <v>253</v>
      </c>
      <c r="E2366" t="s">
        <v>154</v>
      </c>
      <c r="F2366">
        <v>0</v>
      </c>
      <c r="G2366">
        <v>0</v>
      </c>
      <c r="H2366">
        <v>17</v>
      </c>
      <c r="I2366">
        <v>0</v>
      </c>
      <c r="J2366">
        <v>17</v>
      </c>
      <c r="K2366">
        <v>0</v>
      </c>
    </row>
    <row r="2367" spans="1:11" x14ac:dyDescent="0.25">
      <c r="A2367" t="s">
        <v>2643</v>
      </c>
      <c r="B2367" t="s">
        <v>75</v>
      </c>
      <c r="C2367" t="s">
        <v>283</v>
      </c>
      <c r="D2367" t="s">
        <v>256</v>
      </c>
      <c r="E2367" t="s">
        <v>155</v>
      </c>
      <c r="F2367">
        <v>0</v>
      </c>
      <c r="G2367">
        <v>0</v>
      </c>
      <c r="H2367">
        <v>47</v>
      </c>
      <c r="I2367">
        <v>0</v>
      </c>
      <c r="J2367">
        <v>47</v>
      </c>
      <c r="K2367">
        <v>0</v>
      </c>
    </row>
    <row r="2368" spans="1:11" x14ac:dyDescent="0.25">
      <c r="A2368" t="s">
        <v>2644</v>
      </c>
      <c r="B2368" t="s">
        <v>75</v>
      </c>
      <c r="C2368" t="s">
        <v>283</v>
      </c>
      <c r="D2368" t="s">
        <v>259</v>
      </c>
      <c r="E2368" t="s">
        <v>156</v>
      </c>
      <c r="F2368">
        <v>0</v>
      </c>
      <c r="G2368">
        <v>0</v>
      </c>
      <c r="H2368">
        <v>3</v>
      </c>
      <c r="I2368">
        <v>0</v>
      </c>
      <c r="J2368">
        <v>3</v>
      </c>
      <c r="K2368">
        <v>0</v>
      </c>
    </row>
    <row r="2369" spans="1:11" x14ac:dyDescent="0.25">
      <c r="A2369" t="s">
        <v>2645</v>
      </c>
      <c r="B2369" t="s">
        <v>75</v>
      </c>
      <c r="C2369" t="s">
        <v>283</v>
      </c>
      <c r="D2369" t="s">
        <v>253</v>
      </c>
      <c r="E2369" t="s">
        <v>157</v>
      </c>
      <c r="F2369">
        <v>0</v>
      </c>
      <c r="G2369">
        <v>0</v>
      </c>
      <c r="H2369">
        <v>14</v>
      </c>
      <c r="I2369">
        <v>0</v>
      </c>
      <c r="J2369">
        <v>14</v>
      </c>
      <c r="K2369">
        <v>0</v>
      </c>
    </row>
    <row r="2370" spans="1:11" x14ac:dyDescent="0.25">
      <c r="A2370" t="s">
        <v>2646</v>
      </c>
      <c r="B2370" t="s">
        <v>75</v>
      </c>
      <c r="C2370" t="s">
        <v>283</v>
      </c>
      <c r="D2370" t="s">
        <v>259</v>
      </c>
      <c r="E2370" t="s">
        <v>158</v>
      </c>
      <c r="F2370">
        <v>0</v>
      </c>
      <c r="G2370">
        <v>0</v>
      </c>
      <c r="H2370">
        <v>20</v>
      </c>
      <c r="I2370">
        <v>0</v>
      </c>
      <c r="J2370">
        <v>20</v>
      </c>
      <c r="K2370">
        <v>0</v>
      </c>
    </row>
    <row r="2371" spans="1:11" x14ac:dyDescent="0.25">
      <c r="A2371" t="s">
        <v>2647</v>
      </c>
      <c r="B2371" t="s">
        <v>75</v>
      </c>
      <c r="C2371" t="s">
        <v>283</v>
      </c>
      <c r="D2371" t="s">
        <v>255</v>
      </c>
      <c r="E2371" t="s">
        <v>159</v>
      </c>
      <c r="F2371">
        <v>0</v>
      </c>
      <c r="G2371">
        <v>0</v>
      </c>
      <c r="H2371">
        <v>2</v>
      </c>
      <c r="I2371">
        <v>0</v>
      </c>
      <c r="J2371">
        <v>2</v>
      </c>
      <c r="K2371">
        <v>0</v>
      </c>
    </row>
    <row r="2372" spans="1:11" x14ac:dyDescent="0.25">
      <c r="A2372" t="s">
        <v>2648</v>
      </c>
      <c r="B2372" t="s">
        <v>75</v>
      </c>
      <c r="C2372" t="s">
        <v>283</v>
      </c>
      <c r="D2372" t="s">
        <v>253</v>
      </c>
      <c r="E2372" t="s">
        <v>160</v>
      </c>
      <c r="F2372">
        <v>0</v>
      </c>
      <c r="G2372">
        <v>0</v>
      </c>
      <c r="H2372">
        <v>22</v>
      </c>
      <c r="I2372">
        <v>0</v>
      </c>
      <c r="J2372">
        <v>22</v>
      </c>
      <c r="K2372">
        <v>0</v>
      </c>
    </row>
    <row r="2373" spans="1:11" x14ac:dyDescent="0.25">
      <c r="A2373" t="s">
        <v>2649</v>
      </c>
      <c r="B2373" t="s">
        <v>75</v>
      </c>
      <c r="C2373" t="s">
        <v>283</v>
      </c>
      <c r="D2373" t="s">
        <v>255</v>
      </c>
      <c r="E2373" t="s">
        <v>161</v>
      </c>
      <c r="F2373">
        <v>0</v>
      </c>
      <c r="G2373">
        <v>0</v>
      </c>
      <c r="H2373">
        <v>25</v>
      </c>
      <c r="I2373">
        <v>0</v>
      </c>
      <c r="J2373">
        <v>25</v>
      </c>
      <c r="K2373">
        <v>0</v>
      </c>
    </row>
    <row r="2374" spans="1:11" x14ac:dyDescent="0.25">
      <c r="A2374" t="s">
        <v>2650</v>
      </c>
      <c r="B2374" t="s">
        <v>75</v>
      </c>
      <c r="C2374" t="s">
        <v>283</v>
      </c>
      <c r="D2374" t="s">
        <v>259</v>
      </c>
      <c r="E2374" t="s">
        <v>162</v>
      </c>
      <c r="F2374">
        <v>0</v>
      </c>
      <c r="G2374">
        <v>0</v>
      </c>
      <c r="H2374">
        <v>33</v>
      </c>
      <c r="I2374">
        <v>0</v>
      </c>
      <c r="J2374">
        <v>33</v>
      </c>
      <c r="K2374">
        <v>0</v>
      </c>
    </row>
    <row r="2375" spans="1:11" x14ac:dyDescent="0.25">
      <c r="A2375" t="s">
        <v>2651</v>
      </c>
      <c r="B2375" t="s">
        <v>75</v>
      </c>
      <c r="C2375" t="s">
        <v>283</v>
      </c>
      <c r="D2375" t="s">
        <v>251</v>
      </c>
      <c r="E2375" t="s">
        <v>163</v>
      </c>
      <c r="F2375">
        <v>0</v>
      </c>
      <c r="G2375">
        <v>0</v>
      </c>
      <c r="H2375">
        <v>14</v>
      </c>
      <c r="I2375">
        <v>0</v>
      </c>
      <c r="J2375">
        <v>14</v>
      </c>
      <c r="K2375">
        <v>0</v>
      </c>
    </row>
    <row r="2376" spans="1:11" x14ac:dyDescent="0.25">
      <c r="A2376" t="s">
        <v>2652</v>
      </c>
      <c r="B2376" t="s">
        <v>75</v>
      </c>
      <c r="C2376" t="s">
        <v>283</v>
      </c>
      <c r="D2376" t="s">
        <v>251</v>
      </c>
      <c r="E2376" t="s">
        <v>164</v>
      </c>
      <c r="F2376">
        <v>0</v>
      </c>
      <c r="G2376">
        <v>0</v>
      </c>
      <c r="H2376">
        <v>26</v>
      </c>
      <c r="I2376">
        <v>0</v>
      </c>
      <c r="J2376">
        <v>26</v>
      </c>
      <c r="K2376">
        <v>0</v>
      </c>
    </row>
    <row r="2377" spans="1:11" x14ac:dyDescent="0.25">
      <c r="A2377" t="s">
        <v>2653</v>
      </c>
      <c r="B2377" t="s">
        <v>75</v>
      </c>
      <c r="C2377" t="s">
        <v>283</v>
      </c>
      <c r="D2377" t="s">
        <v>253</v>
      </c>
      <c r="E2377" t="s">
        <v>165</v>
      </c>
      <c r="F2377">
        <v>0</v>
      </c>
      <c r="G2377">
        <v>0</v>
      </c>
      <c r="H2377">
        <v>16</v>
      </c>
      <c r="I2377">
        <v>0</v>
      </c>
      <c r="J2377">
        <v>16</v>
      </c>
      <c r="K2377">
        <v>0</v>
      </c>
    </row>
    <row r="2378" spans="1:11" x14ac:dyDescent="0.25">
      <c r="A2378" t="s">
        <v>2654</v>
      </c>
      <c r="B2378" t="s">
        <v>75</v>
      </c>
      <c r="C2378" t="s">
        <v>283</v>
      </c>
      <c r="D2378" t="s">
        <v>251</v>
      </c>
      <c r="E2378" t="s">
        <v>166</v>
      </c>
      <c r="F2378">
        <v>0</v>
      </c>
      <c r="G2378">
        <v>0</v>
      </c>
      <c r="H2378">
        <v>14</v>
      </c>
      <c r="I2378">
        <v>0</v>
      </c>
      <c r="J2378">
        <v>14</v>
      </c>
      <c r="K2378">
        <v>0</v>
      </c>
    </row>
    <row r="2379" spans="1:11" x14ac:dyDescent="0.25">
      <c r="A2379" t="s">
        <v>2655</v>
      </c>
      <c r="B2379" t="s">
        <v>75</v>
      </c>
      <c r="C2379" t="s">
        <v>283</v>
      </c>
      <c r="D2379" t="s">
        <v>255</v>
      </c>
      <c r="E2379" t="s">
        <v>167</v>
      </c>
      <c r="F2379">
        <v>0</v>
      </c>
      <c r="G2379">
        <v>0</v>
      </c>
      <c r="H2379">
        <v>17</v>
      </c>
      <c r="I2379">
        <v>0</v>
      </c>
      <c r="J2379">
        <v>17</v>
      </c>
      <c r="K2379">
        <v>0</v>
      </c>
    </row>
    <row r="2380" spans="1:11" x14ac:dyDescent="0.25">
      <c r="A2380" t="s">
        <v>2656</v>
      </c>
      <c r="B2380" t="s">
        <v>75</v>
      </c>
      <c r="C2380" t="s">
        <v>283</v>
      </c>
      <c r="D2380" t="s">
        <v>253</v>
      </c>
      <c r="E2380" t="s">
        <v>267</v>
      </c>
      <c r="F2380">
        <v>0</v>
      </c>
      <c r="G2380">
        <v>0</v>
      </c>
      <c r="H2380">
        <v>714</v>
      </c>
      <c r="I2380">
        <v>0</v>
      </c>
      <c r="J2380">
        <v>714</v>
      </c>
      <c r="K2380">
        <v>0</v>
      </c>
    </row>
    <row r="2381" spans="1:11" x14ac:dyDescent="0.25">
      <c r="A2381" t="s">
        <v>2657</v>
      </c>
      <c r="B2381" t="s">
        <v>75</v>
      </c>
      <c r="C2381" t="s">
        <v>283</v>
      </c>
      <c r="D2381" t="s">
        <v>252</v>
      </c>
      <c r="E2381" t="s">
        <v>168</v>
      </c>
      <c r="F2381">
        <v>0</v>
      </c>
      <c r="G2381">
        <v>0</v>
      </c>
      <c r="H2381">
        <v>13</v>
      </c>
      <c r="I2381">
        <v>0</v>
      </c>
      <c r="J2381">
        <v>13</v>
      </c>
      <c r="K2381">
        <v>0</v>
      </c>
    </row>
    <row r="2382" spans="1:11" x14ac:dyDescent="0.25">
      <c r="A2382" t="s">
        <v>2658</v>
      </c>
      <c r="B2382" t="s">
        <v>75</v>
      </c>
      <c r="C2382" t="s">
        <v>283</v>
      </c>
      <c r="D2382" t="s">
        <v>255</v>
      </c>
      <c r="E2382" t="s">
        <v>169</v>
      </c>
      <c r="F2382">
        <v>0</v>
      </c>
      <c r="G2382">
        <v>0</v>
      </c>
      <c r="H2382">
        <v>28</v>
      </c>
      <c r="I2382">
        <v>0</v>
      </c>
      <c r="J2382">
        <v>28</v>
      </c>
      <c r="K2382">
        <v>0</v>
      </c>
    </row>
    <row r="2383" spans="1:11" x14ac:dyDescent="0.25">
      <c r="A2383" t="s">
        <v>2659</v>
      </c>
      <c r="B2383" t="s">
        <v>75</v>
      </c>
      <c r="C2383" t="s">
        <v>283</v>
      </c>
      <c r="D2383" t="s">
        <v>256</v>
      </c>
      <c r="E2383" t="s">
        <v>170</v>
      </c>
      <c r="F2383">
        <v>0</v>
      </c>
      <c r="G2383">
        <v>0</v>
      </c>
      <c r="H2383">
        <v>1</v>
      </c>
      <c r="I2383">
        <v>0</v>
      </c>
      <c r="J2383">
        <v>1</v>
      </c>
      <c r="K2383">
        <v>0</v>
      </c>
    </row>
    <row r="2384" spans="1:11" x14ac:dyDescent="0.25">
      <c r="A2384" t="s">
        <v>2660</v>
      </c>
      <c r="B2384" t="s">
        <v>75</v>
      </c>
      <c r="C2384" t="s">
        <v>283</v>
      </c>
      <c r="D2384" t="s">
        <v>253</v>
      </c>
      <c r="E2384" t="s">
        <v>171</v>
      </c>
      <c r="F2384">
        <v>0</v>
      </c>
      <c r="G2384">
        <v>0</v>
      </c>
      <c r="H2384">
        <v>20</v>
      </c>
      <c r="I2384">
        <v>0</v>
      </c>
      <c r="J2384">
        <v>20</v>
      </c>
      <c r="K2384">
        <v>0</v>
      </c>
    </row>
    <row r="2385" spans="1:11" x14ac:dyDescent="0.25">
      <c r="A2385" t="s">
        <v>2661</v>
      </c>
      <c r="B2385" t="s">
        <v>75</v>
      </c>
      <c r="C2385" t="s">
        <v>283</v>
      </c>
      <c r="D2385" t="s">
        <v>254</v>
      </c>
      <c r="E2385" t="s">
        <v>172</v>
      </c>
      <c r="F2385">
        <v>0</v>
      </c>
      <c r="G2385">
        <v>0</v>
      </c>
      <c r="H2385">
        <v>8</v>
      </c>
      <c r="I2385">
        <v>0</v>
      </c>
      <c r="J2385">
        <v>8</v>
      </c>
      <c r="K2385">
        <v>0</v>
      </c>
    </row>
    <row r="2386" spans="1:11" x14ac:dyDescent="0.25">
      <c r="A2386" t="s">
        <v>2662</v>
      </c>
      <c r="B2386" t="s">
        <v>75</v>
      </c>
      <c r="C2386" t="s">
        <v>283</v>
      </c>
      <c r="D2386" t="s">
        <v>256</v>
      </c>
      <c r="E2386" t="s">
        <v>173</v>
      </c>
      <c r="F2386">
        <v>0</v>
      </c>
      <c r="G2386">
        <v>0</v>
      </c>
      <c r="H2386">
        <v>16</v>
      </c>
      <c r="I2386">
        <v>0</v>
      </c>
      <c r="J2386">
        <v>16</v>
      </c>
      <c r="K2386">
        <v>0</v>
      </c>
    </row>
    <row r="2387" spans="1:11" x14ac:dyDescent="0.25">
      <c r="A2387" t="s">
        <v>2663</v>
      </c>
      <c r="B2387" t="s">
        <v>75</v>
      </c>
      <c r="C2387" t="s">
        <v>283</v>
      </c>
      <c r="D2387" t="s">
        <v>254</v>
      </c>
      <c r="E2387" t="s">
        <v>174</v>
      </c>
      <c r="F2387">
        <v>0</v>
      </c>
      <c r="G2387">
        <v>0</v>
      </c>
      <c r="H2387">
        <v>13</v>
      </c>
      <c r="I2387">
        <v>0</v>
      </c>
      <c r="J2387">
        <v>13</v>
      </c>
      <c r="K2387">
        <v>0</v>
      </c>
    </row>
    <row r="2388" spans="1:11" x14ac:dyDescent="0.25">
      <c r="A2388" t="s">
        <v>2664</v>
      </c>
      <c r="B2388" t="s">
        <v>75</v>
      </c>
      <c r="C2388" t="s">
        <v>283</v>
      </c>
      <c r="D2388" t="s">
        <v>253</v>
      </c>
      <c r="E2388" t="s">
        <v>175</v>
      </c>
      <c r="F2388">
        <v>0</v>
      </c>
      <c r="G2388">
        <v>0</v>
      </c>
      <c r="H2388">
        <v>44</v>
      </c>
      <c r="I2388">
        <v>0</v>
      </c>
      <c r="J2388">
        <v>44</v>
      </c>
      <c r="K2388">
        <v>0</v>
      </c>
    </row>
    <row r="2389" spans="1:11" x14ac:dyDescent="0.25">
      <c r="A2389" t="s">
        <v>2665</v>
      </c>
      <c r="B2389" t="s">
        <v>75</v>
      </c>
      <c r="C2389" t="s">
        <v>283</v>
      </c>
      <c r="D2389" t="s">
        <v>252</v>
      </c>
      <c r="E2389" t="s">
        <v>176</v>
      </c>
      <c r="F2389">
        <v>0</v>
      </c>
      <c r="G2389">
        <v>0</v>
      </c>
      <c r="H2389">
        <v>8</v>
      </c>
      <c r="I2389">
        <v>0</v>
      </c>
      <c r="J2389">
        <v>8</v>
      </c>
      <c r="K2389">
        <v>0</v>
      </c>
    </row>
    <row r="2390" spans="1:11" x14ac:dyDescent="0.25">
      <c r="A2390" t="s">
        <v>2666</v>
      </c>
      <c r="B2390" t="s">
        <v>75</v>
      </c>
      <c r="C2390" t="s">
        <v>283</v>
      </c>
      <c r="D2390" t="s">
        <v>259</v>
      </c>
      <c r="E2390" t="s">
        <v>177</v>
      </c>
      <c r="F2390">
        <v>0</v>
      </c>
      <c r="G2390">
        <v>0</v>
      </c>
      <c r="H2390">
        <v>2</v>
      </c>
      <c r="I2390">
        <v>0</v>
      </c>
      <c r="J2390">
        <v>2</v>
      </c>
      <c r="K2390">
        <v>0</v>
      </c>
    </row>
    <row r="2391" spans="1:11" x14ac:dyDescent="0.25">
      <c r="A2391" t="s">
        <v>2667</v>
      </c>
      <c r="B2391" t="s">
        <v>75</v>
      </c>
      <c r="C2391" t="s">
        <v>283</v>
      </c>
      <c r="D2391" t="s">
        <v>254</v>
      </c>
      <c r="E2391" t="s">
        <v>268</v>
      </c>
      <c r="F2391">
        <v>0</v>
      </c>
      <c r="G2391">
        <v>0</v>
      </c>
      <c r="H2391">
        <v>59</v>
      </c>
      <c r="I2391">
        <v>0</v>
      </c>
      <c r="J2391">
        <v>59</v>
      </c>
      <c r="K2391">
        <v>0</v>
      </c>
    </row>
    <row r="2392" spans="1:11" x14ac:dyDescent="0.25">
      <c r="A2392" t="s">
        <v>2668</v>
      </c>
      <c r="B2392" t="s">
        <v>75</v>
      </c>
      <c r="C2392" t="s">
        <v>283</v>
      </c>
      <c r="D2392" t="s">
        <v>259</v>
      </c>
      <c r="E2392" t="s">
        <v>178</v>
      </c>
      <c r="F2392">
        <v>0</v>
      </c>
      <c r="G2392">
        <v>0</v>
      </c>
      <c r="H2392">
        <v>2</v>
      </c>
      <c r="I2392">
        <v>0</v>
      </c>
      <c r="J2392">
        <v>2</v>
      </c>
      <c r="K2392">
        <v>0</v>
      </c>
    </row>
    <row r="2393" spans="1:11" x14ac:dyDescent="0.25">
      <c r="A2393" t="s">
        <v>2669</v>
      </c>
      <c r="B2393" t="s">
        <v>75</v>
      </c>
      <c r="C2393" t="s">
        <v>283</v>
      </c>
      <c r="D2393" t="s">
        <v>257</v>
      </c>
      <c r="E2393" t="s">
        <v>179</v>
      </c>
      <c r="F2393">
        <v>0</v>
      </c>
      <c r="G2393">
        <v>0</v>
      </c>
      <c r="H2393">
        <v>9</v>
      </c>
      <c r="I2393">
        <v>0</v>
      </c>
      <c r="J2393">
        <v>9</v>
      </c>
      <c r="K2393">
        <v>0</v>
      </c>
    </row>
    <row r="2394" spans="1:11" x14ac:dyDescent="0.25">
      <c r="A2394" t="s">
        <v>2670</v>
      </c>
      <c r="B2394" t="s">
        <v>75</v>
      </c>
      <c r="C2394" t="s">
        <v>283</v>
      </c>
      <c r="D2394" t="s">
        <v>254</v>
      </c>
      <c r="E2394" t="s">
        <v>180</v>
      </c>
      <c r="F2394">
        <v>0</v>
      </c>
      <c r="G2394">
        <v>0</v>
      </c>
      <c r="H2394">
        <v>7</v>
      </c>
      <c r="I2394">
        <v>0</v>
      </c>
      <c r="J2394">
        <v>7</v>
      </c>
      <c r="K2394">
        <v>0</v>
      </c>
    </row>
    <row r="2395" spans="1:11" x14ac:dyDescent="0.25">
      <c r="A2395" t="s">
        <v>2671</v>
      </c>
      <c r="B2395" t="s">
        <v>75</v>
      </c>
      <c r="C2395" t="s">
        <v>283</v>
      </c>
      <c r="D2395" t="s">
        <v>255</v>
      </c>
      <c r="E2395" t="s">
        <v>269</v>
      </c>
      <c r="F2395">
        <v>0</v>
      </c>
      <c r="G2395">
        <v>0</v>
      </c>
      <c r="H2395">
        <v>227</v>
      </c>
      <c r="I2395">
        <v>0</v>
      </c>
      <c r="J2395">
        <v>227</v>
      </c>
      <c r="K2395">
        <v>0</v>
      </c>
    </row>
    <row r="2396" spans="1:11" x14ac:dyDescent="0.25">
      <c r="A2396" t="s">
        <v>2672</v>
      </c>
      <c r="B2396" t="s">
        <v>75</v>
      </c>
      <c r="C2396" t="s">
        <v>283</v>
      </c>
      <c r="D2396" t="s">
        <v>259</v>
      </c>
      <c r="E2396" t="s">
        <v>181</v>
      </c>
      <c r="F2396">
        <v>0</v>
      </c>
      <c r="G2396">
        <v>0</v>
      </c>
      <c r="H2396">
        <v>13</v>
      </c>
      <c r="I2396">
        <v>0</v>
      </c>
      <c r="J2396">
        <v>13</v>
      </c>
      <c r="K2396">
        <v>0</v>
      </c>
    </row>
    <row r="2397" spans="1:11" x14ac:dyDescent="0.25">
      <c r="A2397" t="s">
        <v>2673</v>
      </c>
      <c r="B2397" t="s">
        <v>75</v>
      </c>
      <c r="C2397" t="s">
        <v>283</v>
      </c>
      <c r="D2397" t="s">
        <v>251</v>
      </c>
      <c r="E2397" t="s">
        <v>182</v>
      </c>
      <c r="F2397">
        <v>0</v>
      </c>
      <c r="G2397">
        <v>0</v>
      </c>
      <c r="H2397">
        <v>24</v>
      </c>
      <c r="I2397">
        <v>0</v>
      </c>
      <c r="J2397">
        <v>24</v>
      </c>
      <c r="K2397">
        <v>0</v>
      </c>
    </row>
    <row r="2398" spans="1:11" x14ac:dyDescent="0.25">
      <c r="A2398" t="s">
        <v>2674</v>
      </c>
      <c r="B2398" t="s">
        <v>75</v>
      </c>
      <c r="C2398" t="s">
        <v>283</v>
      </c>
      <c r="D2398" t="s">
        <v>254</v>
      </c>
      <c r="E2398" t="s">
        <v>183</v>
      </c>
      <c r="F2398">
        <v>0</v>
      </c>
      <c r="G2398">
        <v>0</v>
      </c>
      <c r="H2398">
        <v>4</v>
      </c>
      <c r="I2398">
        <v>0</v>
      </c>
      <c r="J2398">
        <v>4</v>
      </c>
      <c r="K2398">
        <v>0</v>
      </c>
    </row>
    <row r="2399" spans="1:11" x14ac:dyDescent="0.25">
      <c r="A2399" t="s">
        <v>2675</v>
      </c>
      <c r="B2399" t="s">
        <v>75</v>
      </c>
      <c r="C2399" t="s">
        <v>283</v>
      </c>
      <c r="D2399" t="s">
        <v>260</v>
      </c>
      <c r="E2399" t="s">
        <v>260</v>
      </c>
      <c r="F2399">
        <v>0</v>
      </c>
      <c r="G2399">
        <v>0</v>
      </c>
      <c r="H2399">
        <v>5</v>
      </c>
      <c r="I2399">
        <v>0</v>
      </c>
      <c r="J2399">
        <v>5</v>
      </c>
      <c r="K2399">
        <v>0</v>
      </c>
    </row>
    <row r="2400" spans="1:11" x14ac:dyDescent="0.25">
      <c r="A2400" t="s">
        <v>2676</v>
      </c>
      <c r="B2400" t="s">
        <v>75</v>
      </c>
      <c r="C2400" t="s">
        <v>283</v>
      </c>
      <c r="D2400" t="s">
        <v>260</v>
      </c>
      <c r="E2400" t="s">
        <v>274</v>
      </c>
      <c r="F2400">
        <v>0</v>
      </c>
      <c r="G2400">
        <v>0</v>
      </c>
      <c r="H2400">
        <v>5</v>
      </c>
      <c r="I2400">
        <v>0</v>
      </c>
      <c r="J2400">
        <v>5</v>
      </c>
      <c r="K2400">
        <v>0</v>
      </c>
    </row>
    <row r="2401" spans="1:11" x14ac:dyDescent="0.25">
      <c r="A2401" t="s">
        <v>2677</v>
      </c>
      <c r="B2401" t="s">
        <v>75</v>
      </c>
      <c r="C2401" t="s">
        <v>283</v>
      </c>
      <c r="D2401" t="s">
        <v>251</v>
      </c>
      <c r="E2401" t="s">
        <v>184</v>
      </c>
      <c r="F2401">
        <v>0</v>
      </c>
      <c r="G2401">
        <v>0</v>
      </c>
      <c r="H2401">
        <v>3</v>
      </c>
      <c r="I2401">
        <v>0</v>
      </c>
      <c r="J2401">
        <v>3</v>
      </c>
      <c r="K2401">
        <v>0</v>
      </c>
    </row>
    <row r="2402" spans="1:11" x14ac:dyDescent="0.25">
      <c r="A2402" t="s">
        <v>2678</v>
      </c>
      <c r="B2402" t="s">
        <v>75</v>
      </c>
      <c r="C2402" t="s">
        <v>283</v>
      </c>
      <c r="D2402" t="s">
        <v>251</v>
      </c>
      <c r="E2402" t="s">
        <v>185</v>
      </c>
      <c r="F2402">
        <v>0</v>
      </c>
      <c r="G2402">
        <v>0</v>
      </c>
      <c r="H2402">
        <v>16</v>
      </c>
      <c r="I2402">
        <v>0</v>
      </c>
      <c r="J2402">
        <v>16</v>
      </c>
      <c r="K2402">
        <v>0</v>
      </c>
    </row>
    <row r="2403" spans="1:11" x14ac:dyDescent="0.25">
      <c r="A2403" t="s">
        <v>2679</v>
      </c>
      <c r="B2403" t="s">
        <v>75</v>
      </c>
      <c r="C2403" t="s">
        <v>283</v>
      </c>
      <c r="D2403" t="s">
        <v>255</v>
      </c>
      <c r="E2403" t="s">
        <v>186</v>
      </c>
      <c r="F2403">
        <v>0</v>
      </c>
      <c r="G2403">
        <v>0</v>
      </c>
      <c r="H2403">
        <v>15</v>
      </c>
      <c r="I2403">
        <v>0</v>
      </c>
      <c r="J2403">
        <v>15</v>
      </c>
      <c r="K2403">
        <v>0</v>
      </c>
    </row>
    <row r="2404" spans="1:11" x14ac:dyDescent="0.25">
      <c r="A2404" t="s">
        <v>2680</v>
      </c>
      <c r="B2404" t="s">
        <v>75</v>
      </c>
      <c r="C2404" t="s">
        <v>283</v>
      </c>
      <c r="D2404" t="s">
        <v>256</v>
      </c>
      <c r="E2404" t="s">
        <v>187</v>
      </c>
      <c r="F2404">
        <v>0</v>
      </c>
      <c r="G2404">
        <v>0</v>
      </c>
      <c r="H2404">
        <v>57</v>
      </c>
      <c r="I2404">
        <v>0</v>
      </c>
      <c r="J2404">
        <v>57</v>
      </c>
      <c r="K2404">
        <v>0</v>
      </c>
    </row>
    <row r="2405" spans="1:11" x14ac:dyDescent="0.25">
      <c r="A2405" t="s">
        <v>2681</v>
      </c>
      <c r="B2405" t="s">
        <v>75</v>
      </c>
      <c r="C2405" t="s">
        <v>283</v>
      </c>
      <c r="D2405" t="s">
        <v>252</v>
      </c>
      <c r="E2405" t="s">
        <v>188</v>
      </c>
      <c r="F2405">
        <v>0</v>
      </c>
      <c r="G2405">
        <v>0</v>
      </c>
      <c r="H2405">
        <v>11</v>
      </c>
      <c r="I2405">
        <v>0</v>
      </c>
      <c r="J2405">
        <v>11</v>
      </c>
      <c r="K2405">
        <v>0</v>
      </c>
    </row>
    <row r="2406" spans="1:11" x14ac:dyDescent="0.25">
      <c r="A2406" t="s">
        <v>2682</v>
      </c>
      <c r="B2406" t="s">
        <v>75</v>
      </c>
      <c r="C2406" t="s">
        <v>283</v>
      </c>
      <c r="D2406" t="s">
        <v>257</v>
      </c>
      <c r="E2406" t="s">
        <v>189</v>
      </c>
      <c r="F2406">
        <v>0</v>
      </c>
      <c r="G2406">
        <v>0</v>
      </c>
      <c r="H2406">
        <v>9</v>
      </c>
      <c r="I2406">
        <v>0</v>
      </c>
      <c r="J2406">
        <v>9</v>
      </c>
      <c r="K2406">
        <v>0</v>
      </c>
    </row>
    <row r="2407" spans="1:11" x14ac:dyDescent="0.25">
      <c r="A2407" t="s">
        <v>2683</v>
      </c>
      <c r="B2407" t="s">
        <v>75</v>
      </c>
      <c r="C2407" t="s">
        <v>283</v>
      </c>
      <c r="D2407" t="s">
        <v>256</v>
      </c>
      <c r="E2407" t="s">
        <v>190</v>
      </c>
      <c r="F2407">
        <v>0</v>
      </c>
      <c r="G2407">
        <v>0</v>
      </c>
      <c r="H2407">
        <v>6</v>
      </c>
      <c r="I2407">
        <v>0</v>
      </c>
      <c r="J2407">
        <v>6</v>
      </c>
      <c r="K2407">
        <v>0</v>
      </c>
    </row>
    <row r="2408" spans="1:11" x14ac:dyDescent="0.25">
      <c r="A2408" t="s">
        <v>2684</v>
      </c>
      <c r="B2408" t="s">
        <v>75</v>
      </c>
      <c r="C2408" t="s">
        <v>283</v>
      </c>
      <c r="D2408" t="s">
        <v>256</v>
      </c>
      <c r="E2408" t="s">
        <v>191</v>
      </c>
      <c r="F2408">
        <v>0</v>
      </c>
      <c r="G2408">
        <v>0</v>
      </c>
      <c r="H2408">
        <v>15</v>
      </c>
      <c r="I2408">
        <v>0</v>
      </c>
      <c r="J2408">
        <v>15</v>
      </c>
      <c r="K2408">
        <v>0</v>
      </c>
    </row>
    <row r="2409" spans="1:11" x14ac:dyDescent="0.25">
      <c r="A2409" t="s">
        <v>2685</v>
      </c>
      <c r="B2409" t="s">
        <v>75</v>
      </c>
      <c r="C2409" t="s">
        <v>283</v>
      </c>
      <c r="D2409" t="s">
        <v>253</v>
      </c>
      <c r="E2409" t="s">
        <v>192</v>
      </c>
      <c r="F2409">
        <v>0</v>
      </c>
      <c r="G2409">
        <v>0</v>
      </c>
      <c r="H2409">
        <v>37</v>
      </c>
      <c r="I2409">
        <v>0</v>
      </c>
      <c r="J2409">
        <v>37</v>
      </c>
      <c r="K2409">
        <v>0</v>
      </c>
    </row>
    <row r="2410" spans="1:11" x14ac:dyDescent="0.25">
      <c r="A2410" t="s">
        <v>2686</v>
      </c>
      <c r="B2410" t="s">
        <v>75</v>
      </c>
      <c r="C2410" t="s">
        <v>283</v>
      </c>
      <c r="D2410" t="s">
        <v>254</v>
      </c>
      <c r="E2410" t="s">
        <v>193</v>
      </c>
      <c r="F2410">
        <v>0</v>
      </c>
      <c r="G2410">
        <v>0</v>
      </c>
      <c r="H2410">
        <v>2</v>
      </c>
      <c r="I2410">
        <v>0</v>
      </c>
      <c r="J2410">
        <v>2</v>
      </c>
      <c r="K2410">
        <v>0</v>
      </c>
    </row>
    <row r="2411" spans="1:11" x14ac:dyDescent="0.25">
      <c r="A2411" t="s">
        <v>2687</v>
      </c>
      <c r="B2411" t="s">
        <v>75</v>
      </c>
      <c r="C2411" t="s">
        <v>283</v>
      </c>
      <c r="D2411" t="s">
        <v>253</v>
      </c>
      <c r="E2411" t="s">
        <v>194</v>
      </c>
      <c r="F2411">
        <v>0</v>
      </c>
      <c r="G2411">
        <v>0</v>
      </c>
      <c r="H2411">
        <v>23</v>
      </c>
      <c r="I2411">
        <v>0</v>
      </c>
      <c r="J2411">
        <v>23</v>
      </c>
      <c r="K2411">
        <v>0</v>
      </c>
    </row>
    <row r="2412" spans="1:11" x14ac:dyDescent="0.25">
      <c r="A2412" t="s">
        <v>2688</v>
      </c>
      <c r="B2412" t="s">
        <v>75</v>
      </c>
      <c r="C2412" t="s">
        <v>283</v>
      </c>
      <c r="D2412" t="s">
        <v>255</v>
      </c>
      <c r="E2412" t="s">
        <v>195</v>
      </c>
      <c r="F2412">
        <v>0</v>
      </c>
      <c r="G2412">
        <v>0</v>
      </c>
      <c r="H2412">
        <v>5</v>
      </c>
      <c r="I2412">
        <v>0</v>
      </c>
      <c r="J2412">
        <v>5</v>
      </c>
      <c r="K2412">
        <v>0</v>
      </c>
    </row>
    <row r="2413" spans="1:11" x14ac:dyDescent="0.25">
      <c r="A2413" t="s">
        <v>2689</v>
      </c>
      <c r="B2413" t="s">
        <v>75</v>
      </c>
      <c r="C2413" t="s">
        <v>283</v>
      </c>
      <c r="D2413" t="s">
        <v>259</v>
      </c>
      <c r="E2413" t="s">
        <v>196</v>
      </c>
      <c r="F2413">
        <v>0</v>
      </c>
      <c r="G2413">
        <v>0</v>
      </c>
      <c r="H2413">
        <v>3</v>
      </c>
      <c r="I2413">
        <v>0</v>
      </c>
      <c r="J2413">
        <v>3</v>
      </c>
      <c r="K2413">
        <v>0</v>
      </c>
    </row>
    <row r="2414" spans="1:11" x14ac:dyDescent="0.25">
      <c r="A2414" t="s">
        <v>2690</v>
      </c>
      <c r="B2414" t="s">
        <v>75</v>
      </c>
      <c r="C2414" t="s">
        <v>283</v>
      </c>
      <c r="D2414" t="s">
        <v>255</v>
      </c>
      <c r="E2414" t="s">
        <v>198</v>
      </c>
      <c r="F2414">
        <v>0</v>
      </c>
      <c r="G2414">
        <v>0</v>
      </c>
      <c r="H2414">
        <v>12</v>
      </c>
      <c r="I2414">
        <v>0</v>
      </c>
      <c r="J2414">
        <v>12</v>
      </c>
      <c r="K2414">
        <v>0</v>
      </c>
    </row>
    <row r="2415" spans="1:11" x14ac:dyDescent="0.25">
      <c r="A2415" t="s">
        <v>2691</v>
      </c>
      <c r="B2415" t="s">
        <v>75</v>
      </c>
      <c r="C2415" t="s">
        <v>283</v>
      </c>
      <c r="D2415" t="s">
        <v>258</v>
      </c>
      <c r="E2415" t="s">
        <v>199</v>
      </c>
      <c r="F2415">
        <v>0</v>
      </c>
      <c r="G2415">
        <v>0</v>
      </c>
      <c r="H2415">
        <v>14</v>
      </c>
      <c r="I2415">
        <v>0</v>
      </c>
      <c r="J2415">
        <v>14</v>
      </c>
      <c r="K2415">
        <v>0</v>
      </c>
    </row>
    <row r="2416" spans="1:11" x14ac:dyDescent="0.25">
      <c r="A2416" t="s">
        <v>2692</v>
      </c>
      <c r="B2416" t="s">
        <v>75</v>
      </c>
      <c r="C2416" t="s">
        <v>283</v>
      </c>
      <c r="D2416" t="s">
        <v>255</v>
      </c>
      <c r="E2416" t="s">
        <v>200</v>
      </c>
      <c r="F2416">
        <v>0</v>
      </c>
      <c r="G2416">
        <v>0</v>
      </c>
      <c r="H2416">
        <v>2</v>
      </c>
      <c r="I2416">
        <v>0</v>
      </c>
      <c r="J2416">
        <v>2</v>
      </c>
      <c r="K2416">
        <v>0</v>
      </c>
    </row>
    <row r="2417" spans="1:11" x14ac:dyDescent="0.25">
      <c r="A2417" t="s">
        <v>2693</v>
      </c>
      <c r="B2417" t="s">
        <v>75</v>
      </c>
      <c r="C2417" t="s">
        <v>283</v>
      </c>
      <c r="D2417" t="s">
        <v>259</v>
      </c>
      <c r="E2417" t="s">
        <v>201</v>
      </c>
      <c r="F2417">
        <v>0</v>
      </c>
      <c r="G2417">
        <v>0</v>
      </c>
      <c r="H2417">
        <v>19</v>
      </c>
      <c r="I2417">
        <v>0</v>
      </c>
      <c r="J2417">
        <v>19</v>
      </c>
      <c r="K2417">
        <v>0</v>
      </c>
    </row>
    <row r="2418" spans="1:11" x14ac:dyDescent="0.25">
      <c r="A2418" t="s">
        <v>2694</v>
      </c>
      <c r="B2418" t="s">
        <v>75</v>
      </c>
      <c r="C2418" t="s">
        <v>283</v>
      </c>
      <c r="D2418" t="s">
        <v>258</v>
      </c>
      <c r="E2418" t="s">
        <v>202</v>
      </c>
      <c r="F2418">
        <v>0</v>
      </c>
      <c r="G2418">
        <v>0</v>
      </c>
      <c r="H2418">
        <v>5</v>
      </c>
      <c r="I2418">
        <v>0</v>
      </c>
      <c r="J2418">
        <v>5</v>
      </c>
      <c r="K2418">
        <v>0</v>
      </c>
    </row>
    <row r="2419" spans="1:11" x14ac:dyDescent="0.25">
      <c r="A2419" t="s">
        <v>2695</v>
      </c>
      <c r="B2419" t="s">
        <v>75</v>
      </c>
      <c r="C2419" t="s">
        <v>283</v>
      </c>
      <c r="D2419" t="s">
        <v>256</v>
      </c>
      <c r="E2419" t="s">
        <v>203</v>
      </c>
      <c r="F2419">
        <v>0</v>
      </c>
      <c r="G2419">
        <v>0</v>
      </c>
      <c r="H2419">
        <v>14</v>
      </c>
      <c r="I2419">
        <v>0</v>
      </c>
      <c r="J2419">
        <v>14</v>
      </c>
      <c r="K2419">
        <v>0</v>
      </c>
    </row>
    <row r="2420" spans="1:11" x14ac:dyDescent="0.25">
      <c r="A2420" t="s">
        <v>2696</v>
      </c>
      <c r="B2420" t="s">
        <v>75</v>
      </c>
      <c r="C2420" t="s">
        <v>283</v>
      </c>
      <c r="D2420" t="s">
        <v>258</v>
      </c>
      <c r="E2420" t="s">
        <v>204</v>
      </c>
      <c r="F2420">
        <v>0</v>
      </c>
      <c r="G2420">
        <v>0</v>
      </c>
      <c r="H2420">
        <v>24</v>
      </c>
      <c r="I2420">
        <v>0</v>
      </c>
      <c r="J2420">
        <v>24</v>
      </c>
      <c r="K2420">
        <v>0</v>
      </c>
    </row>
    <row r="2421" spans="1:11" x14ac:dyDescent="0.25">
      <c r="A2421" t="s">
        <v>2697</v>
      </c>
      <c r="B2421" t="s">
        <v>75</v>
      </c>
      <c r="C2421" t="s">
        <v>283</v>
      </c>
      <c r="D2421" t="s">
        <v>257</v>
      </c>
      <c r="E2421" t="s">
        <v>205</v>
      </c>
      <c r="F2421">
        <v>0</v>
      </c>
      <c r="G2421">
        <v>0</v>
      </c>
      <c r="H2421">
        <v>16</v>
      </c>
      <c r="I2421">
        <v>0</v>
      </c>
      <c r="J2421">
        <v>16</v>
      </c>
      <c r="K2421">
        <v>0</v>
      </c>
    </row>
    <row r="2422" spans="1:11" x14ac:dyDescent="0.25">
      <c r="A2422" t="s">
        <v>2698</v>
      </c>
      <c r="B2422" t="s">
        <v>75</v>
      </c>
      <c r="C2422" t="s">
        <v>283</v>
      </c>
      <c r="D2422" t="s">
        <v>256</v>
      </c>
      <c r="E2422" t="s">
        <v>270</v>
      </c>
      <c r="F2422">
        <v>0</v>
      </c>
      <c r="G2422">
        <v>0</v>
      </c>
      <c r="H2422">
        <v>534</v>
      </c>
      <c r="I2422">
        <v>0</v>
      </c>
      <c r="J2422">
        <v>534</v>
      </c>
      <c r="K2422">
        <v>0</v>
      </c>
    </row>
    <row r="2423" spans="1:11" x14ac:dyDescent="0.25">
      <c r="A2423" t="s">
        <v>2699</v>
      </c>
      <c r="B2423" t="s">
        <v>75</v>
      </c>
      <c r="C2423" t="s">
        <v>283</v>
      </c>
      <c r="D2423" t="s">
        <v>257</v>
      </c>
      <c r="E2423" t="s">
        <v>206</v>
      </c>
      <c r="F2423">
        <v>0</v>
      </c>
      <c r="G2423">
        <v>0</v>
      </c>
      <c r="H2423">
        <v>13</v>
      </c>
      <c r="I2423">
        <v>0</v>
      </c>
      <c r="J2423">
        <v>13</v>
      </c>
      <c r="K2423">
        <v>0</v>
      </c>
    </row>
    <row r="2424" spans="1:11" x14ac:dyDescent="0.25">
      <c r="A2424" t="s">
        <v>2700</v>
      </c>
      <c r="B2424" t="s">
        <v>75</v>
      </c>
      <c r="C2424" t="s">
        <v>283</v>
      </c>
      <c r="D2424" t="s">
        <v>254</v>
      </c>
      <c r="E2424" t="s">
        <v>207</v>
      </c>
      <c r="F2424">
        <v>0</v>
      </c>
      <c r="G2424">
        <v>0</v>
      </c>
      <c r="H2424">
        <v>3</v>
      </c>
      <c r="I2424">
        <v>0</v>
      </c>
      <c r="J2424">
        <v>3</v>
      </c>
      <c r="K2424">
        <v>0</v>
      </c>
    </row>
    <row r="2425" spans="1:11" x14ac:dyDescent="0.25">
      <c r="A2425" t="s">
        <v>2701</v>
      </c>
      <c r="B2425" t="s">
        <v>75</v>
      </c>
      <c r="C2425" t="s">
        <v>283</v>
      </c>
      <c r="D2425" t="s">
        <v>257</v>
      </c>
      <c r="E2425" t="s">
        <v>271</v>
      </c>
      <c r="F2425">
        <v>0</v>
      </c>
      <c r="G2425">
        <v>0</v>
      </c>
      <c r="H2425">
        <v>179</v>
      </c>
      <c r="I2425">
        <v>0</v>
      </c>
      <c r="J2425">
        <v>179</v>
      </c>
      <c r="K2425">
        <v>0</v>
      </c>
    </row>
    <row r="2426" spans="1:11" x14ac:dyDescent="0.25">
      <c r="A2426" t="s">
        <v>2702</v>
      </c>
      <c r="B2426" t="s">
        <v>75</v>
      </c>
      <c r="C2426" t="s">
        <v>283</v>
      </c>
      <c r="D2426" t="s">
        <v>256</v>
      </c>
      <c r="E2426" t="s">
        <v>208</v>
      </c>
      <c r="F2426">
        <v>0</v>
      </c>
      <c r="G2426">
        <v>0</v>
      </c>
      <c r="H2426">
        <v>19</v>
      </c>
      <c r="I2426">
        <v>0</v>
      </c>
      <c r="J2426">
        <v>19</v>
      </c>
      <c r="K2426">
        <v>0</v>
      </c>
    </row>
    <row r="2427" spans="1:11" x14ac:dyDescent="0.25">
      <c r="A2427" t="s">
        <v>2703</v>
      </c>
      <c r="B2427" t="s">
        <v>75</v>
      </c>
      <c r="C2427" t="s">
        <v>283</v>
      </c>
      <c r="D2427" t="s">
        <v>252</v>
      </c>
      <c r="E2427" t="s">
        <v>209</v>
      </c>
      <c r="F2427">
        <v>0</v>
      </c>
      <c r="G2427">
        <v>0</v>
      </c>
      <c r="H2427">
        <v>9</v>
      </c>
      <c r="I2427">
        <v>0</v>
      </c>
      <c r="J2427">
        <v>9</v>
      </c>
      <c r="K2427">
        <v>0</v>
      </c>
    </row>
    <row r="2428" spans="1:11" x14ac:dyDescent="0.25">
      <c r="A2428" t="s">
        <v>2704</v>
      </c>
      <c r="B2428" t="s">
        <v>75</v>
      </c>
      <c r="C2428" t="s">
        <v>283</v>
      </c>
      <c r="D2428" t="s">
        <v>253</v>
      </c>
      <c r="E2428" t="s">
        <v>210</v>
      </c>
      <c r="F2428">
        <v>0</v>
      </c>
      <c r="G2428">
        <v>0</v>
      </c>
      <c r="H2428">
        <v>16</v>
      </c>
      <c r="I2428">
        <v>0</v>
      </c>
      <c r="J2428">
        <v>16</v>
      </c>
      <c r="K2428">
        <v>0</v>
      </c>
    </row>
    <row r="2429" spans="1:11" x14ac:dyDescent="0.25">
      <c r="A2429" t="s">
        <v>2705</v>
      </c>
      <c r="B2429" t="s">
        <v>75</v>
      </c>
      <c r="C2429" t="s">
        <v>283</v>
      </c>
      <c r="D2429" t="s">
        <v>255</v>
      </c>
      <c r="E2429" t="s">
        <v>211</v>
      </c>
      <c r="F2429">
        <v>0</v>
      </c>
      <c r="G2429">
        <v>0</v>
      </c>
      <c r="H2429">
        <v>2</v>
      </c>
      <c r="I2429">
        <v>0</v>
      </c>
      <c r="J2429">
        <v>2</v>
      </c>
      <c r="K2429">
        <v>0</v>
      </c>
    </row>
    <row r="2430" spans="1:11" x14ac:dyDescent="0.25">
      <c r="A2430" t="s">
        <v>2706</v>
      </c>
      <c r="B2430" t="s">
        <v>75</v>
      </c>
      <c r="C2430" t="s">
        <v>283</v>
      </c>
      <c r="D2430" t="s">
        <v>258</v>
      </c>
      <c r="E2430" t="s">
        <v>212</v>
      </c>
      <c r="F2430">
        <v>0</v>
      </c>
      <c r="G2430">
        <v>0</v>
      </c>
      <c r="H2430">
        <v>25</v>
      </c>
      <c r="I2430">
        <v>0</v>
      </c>
      <c r="J2430">
        <v>25</v>
      </c>
      <c r="K2430">
        <v>0</v>
      </c>
    </row>
    <row r="2431" spans="1:11" x14ac:dyDescent="0.25">
      <c r="A2431" t="s">
        <v>2707</v>
      </c>
      <c r="B2431" t="s">
        <v>75</v>
      </c>
      <c r="C2431" t="s">
        <v>283</v>
      </c>
      <c r="D2431" t="s">
        <v>255</v>
      </c>
      <c r="E2431" t="s">
        <v>213</v>
      </c>
      <c r="F2431">
        <v>0</v>
      </c>
      <c r="G2431">
        <v>0</v>
      </c>
      <c r="H2431">
        <v>9</v>
      </c>
      <c r="I2431">
        <v>0</v>
      </c>
      <c r="J2431">
        <v>9</v>
      </c>
      <c r="K2431">
        <v>0</v>
      </c>
    </row>
    <row r="2432" spans="1:11" x14ac:dyDescent="0.25">
      <c r="A2432" t="s">
        <v>2708</v>
      </c>
      <c r="B2432" t="s">
        <v>75</v>
      </c>
      <c r="C2432" t="s">
        <v>283</v>
      </c>
      <c r="D2432" t="s">
        <v>254</v>
      </c>
      <c r="E2432" t="s">
        <v>214</v>
      </c>
      <c r="F2432">
        <v>0</v>
      </c>
      <c r="G2432">
        <v>0</v>
      </c>
      <c r="H2432">
        <v>3</v>
      </c>
      <c r="I2432">
        <v>0</v>
      </c>
      <c r="J2432">
        <v>3</v>
      </c>
      <c r="K2432">
        <v>0</v>
      </c>
    </row>
    <row r="2433" spans="1:11" x14ac:dyDescent="0.25">
      <c r="A2433" t="s">
        <v>2709</v>
      </c>
      <c r="B2433" t="s">
        <v>75</v>
      </c>
      <c r="C2433" t="s">
        <v>283</v>
      </c>
      <c r="D2433" t="s">
        <v>258</v>
      </c>
      <c r="E2433" t="s">
        <v>215</v>
      </c>
      <c r="F2433">
        <v>0</v>
      </c>
      <c r="G2433">
        <v>0</v>
      </c>
      <c r="H2433">
        <v>7</v>
      </c>
      <c r="I2433">
        <v>0</v>
      </c>
      <c r="J2433">
        <v>7</v>
      </c>
      <c r="K2433">
        <v>0</v>
      </c>
    </row>
    <row r="2434" spans="1:11" x14ac:dyDescent="0.25">
      <c r="A2434" t="s">
        <v>2710</v>
      </c>
      <c r="B2434" t="s">
        <v>75</v>
      </c>
      <c r="C2434" t="s">
        <v>283</v>
      </c>
      <c r="D2434" t="s">
        <v>252</v>
      </c>
      <c r="E2434" t="s">
        <v>216</v>
      </c>
      <c r="F2434">
        <v>0</v>
      </c>
      <c r="G2434">
        <v>0</v>
      </c>
      <c r="H2434">
        <v>21</v>
      </c>
      <c r="I2434">
        <v>0</v>
      </c>
      <c r="J2434">
        <v>21</v>
      </c>
      <c r="K2434">
        <v>0</v>
      </c>
    </row>
    <row r="2435" spans="1:11" x14ac:dyDescent="0.25">
      <c r="A2435" t="s">
        <v>2711</v>
      </c>
      <c r="B2435" t="s">
        <v>75</v>
      </c>
      <c r="C2435" t="s">
        <v>283</v>
      </c>
      <c r="D2435" t="s">
        <v>254</v>
      </c>
      <c r="E2435" t="s">
        <v>217</v>
      </c>
      <c r="F2435">
        <v>0</v>
      </c>
      <c r="G2435">
        <v>0</v>
      </c>
      <c r="H2435">
        <v>4</v>
      </c>
      <c r="I2435">
        <v>0</v>
      </c>
      <c r="J2435">
        <v>4</v>
      </c>
      <c r="K2435">
        <v>0</v>
      </c>
    </row>
    <row r="2436" spans="1:11" x14ac:dyDescent="0.25">
      <c r="A2436" t="s">
        <v>2712</v>
      </c>
      <c r="B2436" t="s">
        <v>75</v>
      </c>
      <c r="C2436" t="s">
        <v>283</v>
      </c>
      <c r="D2436" t="s">
        <v>256</v>
      </c>
      <c r="E2436" t="s">
        <v>218</v>
      </c>
      <c r="F2436">
        <v>0</v>
      </c>
      <c r="G2436">
        <v>0</v>
      </c>
      <c r="H2436">
        <v>96</v>
      </c>
      <c r="I2436">
        <v>0</v>
      </c>
      <c r="J2436">
        <v>96</v>
      </c>
      <c r="K2436">
        <v>0</v>
      </c>
    </row>
    <row r="2437" spans="1:11" x14ac:dyDescent="0.25">
      <c r="A2437" t="s">
        <v>2713</v>
      </c>
      <c r="B2437" t="s">
        <v>75</v>
      </c>
      <c r="C2437" t="s">
        <v>283</v>
      </c>
      <c r="D2437" t="s">
        <v>253</v>
      </c>
      <c r="E2437" t="s">
        <v>219</v>
      </c>
      <c r="F2437">
        <v>0</v>
      </c>
      <c r="G2437">
        <v>0</v>
      </c>
      <c r="H2437">
        <v>10</v>
      </c>
      <c r="I2437">
        <v>0</v>
      </c>
      <c r="J2437">
        <v>10</v>
      </c>
      <c r="K2437">
        <v>0</v>
      </c>
    </row>
    <row r="2438" spans="1:11" x14ac:dyDescent="0.25">
      <c r="A2438" t="s">
        <v>2714</v>
      </c>
      <c r="B2438" t="s">
        <v>75</v>
      </c>
      <c r="C2438" t="s">
        <v>283</v>
      </c>
      <c r="D2438" t="s">
        <v>257</v>
      </c>
      <c r="E2438" t="s">
        <v>220</v>
      </c>
      <c r="F2438">
        <v>0</v>
      </c>
      <c r="G2438">
        <v>0</v>
      </c>
      <c r="H2438">
        <v>9</v>
      </c>
      <c r="I2438">
        <v>0</v>
      </c>
      <c r="J2438">
        <v>9</v>
      </c>
      <c r="K2438">
        <v>0</v>
      </c>
    </row>
    <row r="2439" spans="1:11" x14ac:dyDescent="0.25">
      <c r="A2439" t="s">
        <v>2715</v>
      </c>
      <c r="B2439" t="s">
        <v>75</v>
      </c>
      <c r="C2439" t="s">
        <v>283</v>
      </c>
      <c r="D2439" t="s">
        <v>255</v>
      </c>
      <c r="E2439" t="s">
        <v>221</v>
      </c>
      <c r="F2439">
        <v>0</v>
      </c>
      <c r="G2439">
        <v>0</v>
      </c>
      <c r="H2439">
        <v>4</v>
      </c>
      <c r="I2439">
        <v>0</v>
      </c>
      <c r="J2439">
        <v>4</v>
      </c>
      <c r="K2439">
        <v>0</v>
      </c>
    </row>
    <row r="2440" spans="1:11" x14ac:dyDescent="0.25">
      <c r="A2440" t="s">
        <v>2716</v>
      </c>
      <c r="B2440" t="s">
        <v>75</v>
      </c>
      <c r="C2440" t="s">
        <v>283</v>
      </c>
      <c r="D2440" t="s">
        <v>258</v>
      </c>
      <c r="E2440" t="s">
        <v>222</v>
      </c>
      <c r="F2440">
        <v>0</v>
      </c>
      <c r="G2440">
        <v>0</v>
      </c>
      <c r="H2440">
        <v>3</v>
      </c>
      <c r="I2440">
        <v>0</v>
      </c>
      <c r="J2440">
        <v>3</v>
      </c>
      <c r="K2440">
        <v>0</v>
      </c>
    </row>
    <row r="2441" spans="1:11" x14ac:dyDescent="0.25">
      <c r="A2441" t="s">
        <v>2717</v>
      </c>
      <c r="B2441" t="s">
        <v>75</v>
      </c>
      <c r="C2441" t="s">
        <v>283</v>
      </c>
      <c r="D2441" t="s">
        <v>252</v>
      </c>
      <c r="E2441" t="s">
        <v>223</v>
      </c>
      <c r="F2441">
        <v>0</v>
      </c>
      <c r="G2441">
        <v>0</v>
      </c>
      <c r="H2441">
        <v>6</v>
      </c>
      <c r="I2441">
        <v>0</v>
      </c>
      <c r="J2441">
        <v>6</v>
      </c>
      <c r="K2441">
        <v>0</v>
      </c>
    </row>
    <row r="2442" spans="1:11" x14ac:dyDescent="0.25">
      <c r="A2442" t="s">
        <v>2718</v>
      </c>
      <c r="B2442" t="s">
        <v>75</v>
      </c>
      <c r="C2442" t="s">
        <v>283</v>
      </c>
      <c r="D2442" t="s">
        <v>257</v>
      </c>
      <c r="E2442" t="s">
        <v>224</v>
      </c>
      <c r="F2442">
        <v>0</v>
      </c>
      <c r="G2442">
        <v>0</v>
      </c>
      <c r="H2442">
        <v>2</v>
      </c>
      <c r="I2442">
        <v>0</v>
      </c>
      <c r="J2442">
        <v>2</v>
      </c>
      <c r="K2442">
        <v>0</v>
      </c>
    </row>
    <row r="2443" spans="1:11" x14ac:dyDescent="0.25">
      <c r="A2443" t="s">
        <v>2719</v>
      </c>
      <c r="B2443" t="s">
        <v>75</v>
      </c>
      <c r="C2443" t="s">
        <v>283</v>
      </c>
      <c r="D2443" t="s">
        <v>253</v>
      </c>
      <c r="E2443" t="s">
        <v>225</v>
      </c>
      <c r="F2443">
        <v>0</v>
      </c>
      <c r="G2443">
        <v>0</v>
      </c>
      <c r="H2443">
        <v>18</v>
      </c>
      <c r="I2443">
        <v>0</v>
      </c>
      <c r="J2443">
        <v>18</v>
      </c>
      <c r="K2443">
        <v>0</v>
      </c>
    </row>
    <row r="2444" spans="1:11" x14ac:dyDescent="0.25">
      <c r="A2444" t="s">
        <v>2720</v>
      </c>
      <c r="B2444" t="s">
        <v>75</v>
      </c>
      <c r="C2444" t="s">
        <v>283</v>
      </c>
      <c r="D2444" t="s">
        <v>255</v>
      </c>
      <c r="E2444" t="s">
        <v>226</v>
      </c>
      <c r="F2444">
        <v>0</v>
      </c>
      <c r="G2444">
        <v>0</v>
      </c>
      <c r="H2444">
        <v>19</v>
      </c>
      <c r="I2444">
        <v>0</v>
      </c>
      <c r="J2444">
        <v>19</v>
      </c>
      <c r="K2444">
        <v>0</v>
      </c>
    </row>
    <row r="2445" spans="1:11" x14ac:dyDescent="0.25">
      <c r="A2445" t="s">
        <v>2721</v>
      </c>
      <c r="B2445" t="s">
        <v>75</v>
      </c>
      <c r="C2445" t="s">
        <v>283</v>
      </c>
      <c r="D2445" t="s">
        <v>259</v>
      </c>
      <c r="E2445" t="s">
        <v>227</v>
      </c>
      <c r="F2445">
        <v>0</v>
      </c>
      <c r="G2445">
        <v>0</v>
      </c>
      <c r="H2445">
        <v>5</v>
      </c>
      <c r="I2445">
        <v>0</v>
      </c>
      <c r="J2445">
        <v>5</v>
      </c>
      <c r="K2445">
        <v>0</v>
      </c>
    </row>
    <row r="2446" spans="1:11" x14ac:dyDescent="0.25">
      <c r="A2446" t="s">
        <v>2722</v>
      </c>
      <c r="B2446" t="s">
        <v>75</v>
      </c>
      <c r="C2446" t="s">
        <v>283</v>
      </c>
      <c r="D2446" t="s">
        <v>258</v>
      </c>
      <c r="E2446" t="s">
        <v>228</v>
      </c>
      <c r="F2446">
        <v>0</v>
      </c>
      <c r="G2446">
        <v>0</v>
      </c>
      <c r="H2446">
        <v>6</v>
      </c>
      <c r="I2446">
        <v>0</v>
      </c>
      <c r="J2446">
        <v>6</v>
      </c>
      <c r="K2446">
        <v>0</v>
      </c>
    </row>
    <row r="2447" spans="1:11" x14ac:dyDescent="0.25">
      <c r="A2447" t="s">
        <v>2723</v>
      </c>
      <c r="B2447" t="s">
        <v>75</v>
      </c>
      <c r="C2447" t="s">
        <v>283</v>
      </c>
      <c r="D2447" t="s">
        <v>253</v>
      </c>
      <c r="E2447" t="s">
        <v>229</v>
      </c>
      <c r="F2447">
        <v>0</v>
      </c>
      <c r="G2447">
        <v>0</v>
      </c>
      <c r="H2447">
        <v>15</v>
      </c>
      <c r="I2447">
        <v>0</v>
      </c>
      <c r="J2447">
        <v>15</v>
      </c>
      <c r="K2447">
        <v>0</v>
      </c>
    </row>
    <row r="2448" spans="1:11" x14ac:dyDescent="0.25">
      <c r="A2448" t="s">
        <v>2724</v>
      </c>
      <c r="B2448" t="s">
        <v>75</v>
      </c>
      <c r="C2448" t="s">
        <v>283</v>
      </c>
      <c r="D2448" t="s">
        <v>253</v>
      </c>
      <c r="E2448" t="s">
        <v>230</v>
      </c>
      <c r="F2448">
        <v>0</v>
      </c>
      <c r="G2448">
        <v>0</v>
      </c>
      <c r="H2448">
        <v>34</v>
      </c>
      <c r="I2448">
        <v>0</v>
      </c>
      <c r="J2448">
        <v>34</v>
      </c>
      <c r="K2448">
        <v>0</v>
      </c>
    </row>
    <row r="2449" spans="1:11" x14ac:dyDescent="0.25">
      <c r="A2449" t="s">
        <v>2725</v>
      </c>
      <c r="B2449" t="s">
        <v>75</v>
      </c>
      <c r="C2449" t="s">
        <v>283</v>
      </c>
      <c r="D2449" t="s">
        <v>255</v>
      </c>
      <c r="E2449" t="s">
        <v>231</v>
      </c>
      <c r="F2449">
        <v>0</v>
      </c>
      <c r="G2449">
        <v>0</v>
      </c>
      <c r="H2449">
        <v>8</v>
      </c>
      <c r="I2449">
        <v>0</v>
      </c>
      <c r="J2449">
        <v>8</v>
      </c>
      <c r="K2449">
        <v>0</v>
      </c>
    </row>
    <row r="2450" spans="1:11" x14ac:dyDescent="0.25">
      <c r="A2450" t="s">
        <v>2726</v>
      </c>
      <c r="B2450" t="s">
        <v>75</v>
      </c>
      <c r="C2450" t="s">
        <v>283</v>
      </c>
      <c r="D2450" t="s">
        <v>258</v>
      </c>
      <c r="E2450" t="s">
        <v>232</v>
      </c>
      <c r="F2450">
        <v>0</v>
      </c>
      <c r="G2450">
        <v>0</v>
      </c>
      <c r="H2450">
        <v>23</v>
      </c>
      <c r="I2450">
        <v>0</v>
      </c>
      <c r="J2450">
        <v>23</v>
      </c>
      <c r="K2450">
        <v>0</v>
      </c>
    </row>
    <row r="2451" spans="1:11" x14ac:dyDescent="0.25">
      <c r="A2451" t="s">
        <v>2727</v>
      </c>
      <c r="B2451" t="s">
        <v>75</v>
      </c>
      <c r="C2451" t="s">
        <v>283</v>
      </c>
      <c r="D2451" t="s">
        <v>256</v>
      </c>
      <c r="E2451" t="s">
        <v>233</v>
      </c>
      <c r="F2451">
        <v>0</v>
      </c>
      <c r="G2451">
        <v>0</v>
      </c>
      <c r="H2451">
        <v>7</v>
      </c>
      <c r="I2451">
        <v>0</v>
      </c>
      <c r="J2451">
        <v>7</v>
      </c>
      <c r="K2451">
        <v>0</v>
      </c>
    </row>
    <row r="2452" spans="1:11" x14ac:dyDescent="0.25">
      <c r="A2452" t="s">
        <v>2728</v>
      </c>
      <c r="B2452" t="s">
        <v>75</v>
      </c>
      <c r="C2452" t="s">
        <v>283</v>
      </c>
      <c r="D2452" t="s">
        <v>258</v>
      </c>
      <c r="E2452" t="s">
        <v>272</v>
      </c>
      <c r="F2452">
        <v>0</v>
      </c>
      <c r="G2452">
        <v>0</v>
      </c>
      <c r="H2452">
        <v>211</v>
      </c>
      <c r="I2452">
        <v>0</v>
      </c>
      <c r="J2452">
        <v>211</v>
      </c>
      <c r="K2452">
        <v>0</v>
      </c>
    </row>
    <row r="2453" spans="1:11" x14ac:dyDescent="0.25">
      <c r="A2453" t="s">
        <v>2729</v>
      </c>
      <c r="B2453" t="s">
        <v>75</v>
      </c>
      <c r="C2453" t="s">
        <v>283</v>
      </c>
      <c r="D2453" t="s">
        <v>256</v>
      </c>
      <c r="E2453" t="s">
        <v>234</v>
      </c>
      <c r="F2453">
        <v>0</v>
      </c>
      <c r="G2453">
        <v>0</v>
      </c>
      <c r="H2453">
        <v>35</v>
      </c>
      <c r="I2453">
        <v>0</v>
      </c>
      <c r="J2453">
        <v>35</v>
      </c>
      <c r="K2453">
        <v>0</v>
      </c>
    </row>
    <row r="2454" spans="1:11" x14ac:dyDescent="0.25">
      <c r="A2454" t="s">
        <v>2730</v>
      </c>
      <c r="B2454" t="s">
        <v>75</v>
      </c>
      <c r="C2454" t="s">
        <v>283</v>
      </c>
      <c r="D2454" t="s">
        <v>253</v>
      </c>
      <c r="E2454" t="s">
        <v>235</v>
      </c>
      <c r="F2454">
        <v>0</v>
      </c>
      <c r="G2454">
        <v>0</v>
      </c>
      <c r="H2454">
        <v>11</v>
      </c>
      <c r="I2454">
        <v>0</v>
      </c>
      <c r="J2454">
        <v>11</v>
      </c>
      <c r="K2454">
        <v>0</v>
      </c>
    </row>
    <row r="2455" spans="1:11" x14ac:dyDescent="0.25">
      <c r="A2455" t="s">
        <v>2731</v>
      </c>
      <c r="B2455" t="s">
        <v>75</v>
      </c>
      <c r="C2455" t="s">
        <v>283</v>
      </c>
      <c r="D2455" t="s">
        <v>255</v>
      </c>
      <c r="E2455" t="s">
        <v>236</v>
      </c>
      <c r="F2455">
        <v>0</v>
      </c>
      <c r="G2455">
        <v>0</v>
      </c>
      <c r="H2455">
        <v>5</v>
      </c>
      <c r="I2455">
        <v>0</v>
      </c>
      <c r="J2455">
        <v>5</v>
      </c>
      <c r="K2455">
        <v>0</v>
      </c>
    </row>
    <row r="2456" spans="1:11" x14ac:dyDescent="0.25">
      <c r="A2456" t="s">
        <v>2732</v>
      </c>
      <c r="B2456" t="s">
        <v>75</v>
      </c>
      <c r="C2456" t="s">
        <v>283</v>
      </c>
      <c r="D2456" t="s">
        <v>257</v>
      </c>
      <c r="E2456" t="s">
        <v>237</v>
      </c>
      <c r="F2456">
        <v>0</v>
      </c>
      <c r="G2456">
        <v>0</v>
      </c>
      <c r="H2456">
        <v>13</v>
      </c>
      <c r="I2456">
        <v>0</v>
      </c>
      <c r="J2456">
        <v>13</v>
      </c>
      <c r="K2456">
        <v>0</v>
      </c>
    </row>
    <row r="2457" spans="1:11" x14ac:dyDescent="0.25">
      <c r="A2457" t="s">
        <v>2733</v>
      </c>
      <c r="B2457" t="s">
        <v>75</v>
      </c>
      <c r="C2457" t="s">
        <v>283</v>
      </c>
      <c r="D2457" t="s">
        <v>256</v>
      </c>
      <c r="E2457" t="s">
        <v>238</v>
      </c>
      <c r="F2457">
        <v>0</v>
      </c>
      <c r="G2457">
        <v>0</v>
      </c>
      <c r="H2457">
        <v>15</v>
      </c>
      <c r="I2457">
        <v>0</v>
      </c>
      <c r="J2457">
        <v>15</v>
      </c>
      <c r="K2457">
        <v>0</v>
      </c>
    </row>
    <row r="2458" spans="1:11" x14ac:dyDescent="0.25">
      <c r="A2458" t="s">
        <v>2734</v>
      </c>
      <c r="B2458" t="s">
        <v>75</v>
      </c>
      <c r="C2458" t="s">
        <v>283</v>
      </c>
      <c r="D2458" t="s">
        <v>255</v>
      </c>
      <c r="E2458" t="s">
        <v>239</v>
      </c>
      <c r="F2458">
        <v>0</v>
      </c>
      <c r="G2458">
        <v>0</v>
      </c>
      <c r="H2458">
        <v>8</v>
      </c>
      <c r="I2458">
        <v>0</v>
      </c>
      <c r="J2458">
        <v>8</v>
      </c>
      <c r="K2458">
        <v>0</v>
      </c>
    </row>
    <row r="2459" spans="1:11" x14ac:dyDescent="0.25">
      <c r="A2459" t="s">
        <v>2735</v>
      </c>
      <c r="B2459" t="s">
        <v>75</v>
      </c>
      <c r="C2459" t="s">
        <v>283</v>
      </c>
      <c r="D2459" t="s">
        <v>256</v>
      </c>
      <c r="E2459" t="s">
        <v>240</v>
      </c>
      <c r="F2459">
        <v>0</v>
      </c>
      <c r="G2459">
        <v>0</v>
      </c>
      <c r="H2459">
        <v>16</v>
      </c>
      <c r="I2459">
        <v>0</v>
      </c>
      <c r="J2459">
        <v>16</v>
      </c>
      <c r="K2459">
        <v>0</v>
      </c>
    </row>
    <row r="2460" spans="1:11" x14ac:dyDescent="0.25">
      <c r="A2460" t="s">
        <v>2736</v>
      </c>
      <c r="B2460" t="s">
        <v>75</v>
      </c>
      <c r="C2460" t="s">
        <v>283</v>
      </c>
      <c r="D2460" t="s">
        <v>258</v>
      </c>
      <c r="E2460" t="s">
        <v>241</v>
      </c>
      <c r="F2460">
        <v>0</v>
      </c>
      <c r="G2460">
        <v>0</v>
      </c>
      <c r="H2460">
        <v>6</v>
      </c>
      <c r="I2460">
        <v>0</v>
      </c>
      <c r="J2460">
        <v>6</v>
      </c>
      <c r="K2460">
        <v>0</v>
      </c>
    </row>
    <row r="2461" spans="1:11" x14ac:dyDescent="0.25">
      <c r="A2461" t="s">
        <v>2737</v>
      </c>
      <c r="B2461" t="s">
        <v>75</v>
      </c>
      <c r="C2461" t="s">
        <v>283</v>
      </c>
      <c r="D2461" t="s">
        <v>258</v>
      </c>
      <c r="E2461" t="s">
        <v>242</v>
      </c>
      <c r="F2461">
        <v>0</v>
      </c>
      <c r="G2461">
        <v>0</v>
      </c>
      <c r="H2461">
        <v>18</v>
      </c>
      <c r="I2461">
        <v>0</v>
      </c>
      <c r="J2461">
        <v>18</v>
      </c>
      <c r="K2461">
        <v>0</v>
      </c>
    </row>
    <row r="2462" spans="1:11" x14ac:dyDescent="0.25">
      <c r="A2462" t="s">
        <v>2738</v>
      </c>
      <c r="B2462" t="s">
        <v>75</v>
      </c>
      <c r="C2462" t="s">
        <v>283</v>
      </c>
      <c r="D2462" t="s">
        <v>259</v>
      </c>
      <c r="E2462" t="s">
        <v>243</v>
      </c>
      <c r="F2462">
        <v>0</v>
      </c>
      <c r="G2462">
        <v>0</v>
      </c>
      <c r="H2462">
        <v>14</v>
      </c>
      <c r="I2462">
        <v>0</v>
      </c>
      <c r="J2462">
        <v>14</v>
      </c>
      <c r="K2462">
        <v>0</v>
      </c>
    </row>
    <row r="2463" spans="1:11" x14ac:dyDescent="0.25">
      <c r="A2463" t="s">
        <v>2739</v>
      </c>
      <c r="B2463" t="s">
        <v>75</v>
      </c>
      <c r="C2463" t="s">
        <v>283</v>
      </c>
      <c r="D2463" t="s">
        <v>259</v>
      </c>
      <c r="E2463" t="s">
        <v>273</v>
      </c>
      <c r="F2463">
        <v>0</v>
      </c>
      <c r="G2463">
        <v>0</v>
      </c>
      <c r="H2463">
        <v>170</v>
      </c>
      <c r="I2463">
        <v>0</v>
      </c>
      <c r="J2463">
        <v>170</v>
      </c>
      <c r="K2463">
        <v>0</v>
      </c>
    </row>
    <row r="2464" spans="1:11" x14ac:dyDescent="0.25">
      <c r="A2464" t="s">
        <v>2740</v>
      </c>
      <c r="B2464" t="s">
        <v>74</v>
      </c>
      <c r="C2464" t="s">
        <v>262</v>
      </c>
      <c r="D2464" t="s">
        <v>92</v>
      </c>
      <c r="E2464" t="s">
        <v>264</v>
      </c>
      <c r="F2464">
        <v>33004</v>
      </c>
      <c r="G2464">
        <v>213106.6</v>
      </c>
      <c r="H2464">
        <v>1783</v>
      </c>
      <c r="I2464">
        <v>0</v>
      </c>
      <c r="J2464">
        <v>34787</v>
      </c>
      <c r="K2464">
        <v>213106.6</v>
      </c>
    </row>
    <row r="2465" spans="1:11" x14ac:dyDescent="0.25">
      <c r="A2465" t="s">
        <v>2741</v>
      </c>
      <c r="B2465" t="s">
        <v>74</v>
      </c>
      <c r="C2465" t="s">
        <v>262</v>
      </c>
      <c r="D2465" t="s">
        <v>253</v>
      </c>
      <c r="E2465" t="s">
        <v>93</v>
      </c>
      <c r="F2465">
        <v>110</v>
      </c>
      <c r="G2465">
        <v>625.46</v>
      </c>
      <c r="H2465">
        <v>38</v>
      </c>
      <c r="I2465">
        <v>0</v>
      </c>
      <c r="J2465">
        <v>148</v>
      </c>
      <c r="K2465">
        <v>625.46</v>
      </c>
    </row>
    <row r="2466" spans="1:11" x14ac:dyDescent="0.25">
      <c r="A2466" t="s">
        <v>2742</v>
      </c>
      <c r="B2466" t="s">
        <v>74</v>
      </c>
      <c r="C2466" t="s">
        <v>262</v>
      </c>
      <c r="D2466" t="s">
        <v>253</v>
      </c>
      <c r="E2466" t="s">
        <v>94</v>
      </c>
      <c r="F2466">
        <v>260</v>
      </c>
      <c r="G2466">
        <v>1690.38</v>
      </c>
      <c r="H2466">
        <v>17</v>
      </c>
      <c r="I2466">
        <v>0</v>
      </c>
      <c r="J2466">
        <v>277</v>
      </c>
      <c r="K2466">
        <v>1690.38</v>
      </c>
    </row>
    <row r="2467" spans="1:11" x14ac:dyDescent="0.25">
      <c r="A2467" t="s">
        <v>2743</v>
      </c>
      <c r="B2467" t="s">
        <v>74</v>
      </c>
      <c r="C2467" t="s">
        <v>262</v>
      </c>
      <c r="D2467" t="s">
        <v>259</v>
      </c>
      <c r="E2467" t="s">
        <v>95</v>
      </c>
      <c r="F2467">
        <v>146</v>
      </c>
      <c r="G2467">
        <v>1080</v>
      </c>
      <c r="H2467">
        <v>2</v>
      </c>
      <c r="I2467">
        <v>0</v>
      </c>
      <c r="J2467">
        <v>148</v>
      </c>
      <c r="K2467">
        <v>1080</v>
      </c>
    </row>
    <row r="2468" spans="1:11" x14ac:dyDescent="0.25">
      <c r="A2468" t="s">
        <v>2744</v>
      </c>
      <c r="B2468" t="s">
        <v>74</v>
      </c>
      <c r="C2468" t="s">
        <v>262</v>
      </c>
      <c r="D2468" t="s">
        <v>257</v>
      </c>
      <c r="E2468" t="s">
        <v>96</v>
      </c>
      <c r="F2468">
        <v>101</v>
      </c>
      <c r="G2468">
        <v>585</v>
      </c>
      <c r="H2468">
        <v>2</v>
      </c>
      <c r="I2468">
        <v>0</v>
      </c>
      <c r="J2468">
        <v>103</v>
      </c>
      <c r="K2468">
        <v>585</v>
      </c>
    </row>
    <row r="2469" spans="1:11" x14ac:dyDescent="0.25">
      <c r="A2469" t="s">
        <v>2745</v>
      </c>
      <c r="B2469" t="s">
        <v>74</v>
      </c>
      <c r="C2469" t="s">
        <v>262</v>
      </c>
      <c r="D2469" t="s">
        <v>252</v>
      </c>
      <c r="E2469" t="s">
        <v>97</v>
      </c>
      <c r="F2469">
        <v>119</v>
      </c>
      <c r="G2469">
        <v>789</v>
      </c>
      <c r="H2469">
        <v>2</v>
      </c>
      <c r="I2469">
        <v>0</v>
      </c>
      <c r="J2469">
        <v>121</v>
      </c>
      <c r="K2469">
        <v>789</v>
      </c>
    </row>
    <row r="2470" spans="1:11" x14ac:dyDescent="0.25">
      <c r="A2470" t="s">
        <v>2746</v>
      </c>
      <c r="B2470" t="s">
        <v>74</v>
      </c>
      <c r="C2470" t="s">
        <v>262</v>
      </c>
      <c r="D2470" t="s">
        <v>253</v>
      </c>
      <c r="E2470" t="s">
        <v>98</v>
      </c>
      <c r="F2470">
        <v>327</v>
      </c>
      <c r="G2470">
        <v>1890.46</v>
      </c>
      <c r="H2470">
        <v>35</v>
      </c>
      <c r="I2470">
        <v>0</v>
      </c>
      <c r="J2470">
        <v>362</v>
      </c>
      <c r="K2470">
        <v>1890.46</v>
      </c>
    </row>
    <row r="2471" spans="1:11" x14ac:dyDescent="0.25">
      <c r="A2471" t="s">
        <v>2747</v>
      </c>
      <c r="B2471" t="s">
        <v>74</v>
      </c>
      <c r="C2471" t="s">
        <v>262</v>
      </c>
      <c r="D2471" t="s">
        <v>258</v>
      </c>
      <c r="E2471" t="s">
        <v>99</v>
      </c>
      <c r="F2471">
        <v>419</v>
      </c>
      <c r="G2471">
        <v>2855</v>
      </c>
      <c r="H2471">
        <v>44</v>
      </c>
      <c r="I2471">
        <v>0</v>
      </c>
      <c r="J2471">
        <v>463</v>
      </c>
      <c r="K2471">
        <v>2855</v>
      </c>
    </row>
    <row r="2472" spans="1:11" x14ac:dyDescent="0.25">
      <c r="A2472" t="s">
        <v>2748</v>
      </c>
      <c r="B2472" t="s">
        <v>74</v>
      </c>
      <c r="C2472" t="s">
        <v>262</v>
      </c>
      <c r="D2472" t="s">
        <v>255</v>
      </c>
      <c r="E2472" t="s">
        <v>100</v>
      </c>
      <c r="F2472">
        <v>77</v>
      </c>
      <c r="G2472">
        <v>536.46</v>
      </c>
      <c r="H2472">
        <v>5</v>
      </c>
      <c r="I2472">
        <v>0</v>
      </c>
      <c r="J2472">
        <v>82</v>
      </c>
      <c r="K2472">
        <v>536.46</v>
      </c>
    </row>
    <row r="2473" spans="1:11" x14ac:dyDescent="0.25">
      <c r="A2473" t="s">
        <v>2749</v>
      </c>
      <c r="B2473" t="s">
        <v>74</v>
      </c>
      <c r="C2473" t="s">
        <v>262</v>
      </c>
      <c r="D2473" t="s">
        <v>255</v>
      </c>
      <c r="E2473" t="s">
        <v>101</v>
      </c>
      <c r="F2473">
        <v>59</v>
      </c>
      <c r="G2473">
        <v>379</v>
      </c>
      <c r="H2473">
        <v>0</v>
      </c>
      <c r="I2473">
        <v>0</v>
      </c>
      <c r="J2473">
        <v>59</v>
      </c>
      <c r="K2473">
        <v>379</v>
      </c>
    </row>
    <row r="2474" spans="1:11" x14ac:dyDescent="0.25">
      <c r="A2474" t="s">
        <v>2750</v>
      </c>
      <c r="B2474" t="s">
        <v>74</v>
      </c>
      <c r="C2474" t="s">
        <v>262</v>
      </c>
      <c r="D2474" t="s">
        <v>255</v>
      </c>
      <c r="E2474" t="s">
        <v>102</v>
      </c>
      <c r="F2474">
        <v>120</v>
      </c>
      <c r="G2474">
        <v>869</v>
      </c>
      <c r="H2474">
        <v>4</v>
      </c>
      <c r="I2474">
        <v>0</v>
      </c>
      <c r="J2474">
        <v>124</v>
      </c>
      <c r="K2474">
        <v>869</v>
      </c>
    </row>
    <row r="2475" spans="1:11" x14ac:dyDescent="0.25">
      <c r="A2475" t="s">
        <v>2751</v>
      </c>
      <c r="B2475" t="s">
        <v>74</v>
      </c>
      <c r="C2475" t="s">
        <v>262</v>
      </c>
      <c r="D2475" t="s">
        <v>257</v>
      </c>
      <c r="E2475" t="s">
        <v>103</v>
      </c>
      <c r="F2475">
        <v>193</v>
      </c>
      <c r="G2475">
        <v>1267.92</v>
      </c>
      <c r="H2475">
        <v>3</v>
      </c>
      <c r="I2475">
        <v>0</v>
      </c>
      <c r="J2475">
        <v>196</v>
      </c>
      <c r="K2475">
        <v>1267.92</v>
      </c>
    </row>
    <row r="2476" spans="1:11" x14ac:dyDescent="0.25">
      <c r="A2476" t="s">
        <v>2752</v>
      </c>
      <c r="B2476" t="s">
        <v>74</v>
      </c>
      <c r="C2476" t="s">
        <v>262</v>
      </c>
      <c r="D2476" t="s">
        <v>256</v>
      </c>
      <c r="E2476" t="s">
        <v>104</v>
      </c>
      <c r="F2476">
        <v>161</v>
      </c>
      <c r="G2476">
        <v>938.46</v>
      </c>
      <c r="H2476">
        <v>3</v>
      </c>
      <c r="I2476">
        <v>0</v>
      </c>
      <c r="J2476">
        <v>164</v>
      </c>
      <c r="K2476">
        <v>938.46</v>
      </c>
    </row>
    <row r="2477" spans="1:11" x14ac:dyDescent="0.25">
      <c r="A2477" t="s">
        <v>2753</v>
      </c>
      <c r="B2477" t="s">
        <v>74</v>
      </c>
      <c r="C2477" t="s">
        <v>262</v>
      </c>
      <c r="D2477" t="s">
        <v>259</v>
      </c>
      <c r="E2477" t="s">
        <v>105</v>
      </c>
      <c r="F2477">
        <v>341</v>
      </c>
      <c r="G2477">
        <v>2508</v>
      </c>
      <c r="H2477">
        <v>20</v>
      </c>
      <c r="I2477">
        <v>0</v>
      </c>
      <c r="J2477">
        <v>361</v>
      </c>
      <c r="K2477">
        <v>2508</v>
      </c>
    </row>
    <row r="2478" spans="1:11" x14ac:dyDescent="0.25">
      <c r="A2478" t="s">
        <v>2754</v>
      </c>
      <c r="B2478" t="s">
        <v>74</v>
      </c>
      <c r="C2478" t="s">
        <v>262</v>
      </c>
      <c r="D2478" t="s">
        <v>253</v>
      </c>
      <c r="E2478" t="s">
        <v>106</v>
      </c>
      <c r="F2478">
        <v>145</v>
      </c>
      <c r="G2478">
        <v>904.46</v>
      </c>
      <c r="H2478">
        <v>9</v>
      </c>
      <c r="I2478">
        <v>0</v>
      </c>
      <c r="J2478">
        <v>154</v>
      </c>
      <c r="K2478">
        <v>904.46</v>
      </c>
    </row>
    <row r="2479" spans="1:11" x14ac:dyDescent="0.25">
      <c r="A2479" t="s">
        <v>2755</v>
      </c>
      <c r="B2479" t="s">
        <v>74</v>
      </c>
      <c r="C2479" t="s">
        <v>262</v>
      </c>
      <c r="D2479" t="s">
        <v>256</v>
      </c>
      <c r="E2479" t="s">
        <v>107</v>
      </c>
      <c r="F2479">
        <v>88</v>
      </c>
      <c r="G2479">
        <v>550</v>
      </c>
      <c r="H2479">
        <v>11</v>
      </c>
      <c r="I2479">
        <v>0</v>
      </c>
      <c r="J2479">
        <v>99</v>
      </c>
      <c r="K2479">
        <v>550</v>
      </c>
    </row>
    <row r="2480" spans="1:11" x14ac:dyDescent="0.25">
      <c r="A2480" t="s">
        <v>2756</v>
      </c>
      <c r="B2480" t="s">
        <v>74</v>
      </c>
      <c r="C2480" t="s">
        <v>262</v>
      </c>
      <c r="D2480" t="s">
        <v>257</v>
      </c>
      <c r="E2480" t="s">
        <v>108</v>
      </c>
      <c r="F2480">
        <v>340</v>
      </c>
      <c r="G2480">
        <v>2125.92</v>
      </c>
      <c r="H2480">
        <v>5</v>
      </c>
      <c r="I2480">
        <v>0</v>
      </c>
      <c r="J2480">
        <v>345</v>
      </c>
      <c r="K2480">
        <v>2125.92</v>
      </c>
    </row>
    <row r="2481" spans="1:11" x14ac:dyDescent="0.25">
      <c r="A2481" t="s">
        <v>2757</v>
      </c>
      <c r="B2481" t="s">
        <v>74</v>
      </c>
      <c r="C2481" t="s">
        <v>262</v>
      </c>
      <c r="D2481" t="s">
        <v>253</v>
      </c>
      <c r="E2481" t="s">
        <v>109</v>
      </c>
      <c r="F2481">
        <v>441</v>
      </c>
      <c r="G2481">
        <v>2568.38</v>
      </c>
      <c r="H2481">
        <v>31</v>
      </c>
      <c r="I2481">
        <v>0</v>
      </c>
      <c r="J2481">
        <v>472</v>
      </c>
      <c r="K2481">
        <v>2568.38</v>
      </c>
    </row>
    <row r="2482" spans="1:11" x14ac:dyDescent="0.25">
      <c r="A2482" t="s">
        <v>2758</v>
      </c>
      <c r="B2482" t="s">
        <v>74</v>
      </c>
      <c r="C2482" t="s">
        <v>262</v>
      </c>
      <c r="D2482" t="s">
        <v>256</v>
      </c>
      <c r="E2482" t="s">
        <v>110</v>
      </c>
      <c r="F2482">
        <v>469</v>
      </c>
      <c r="G2482">
        <v>2794.38</v>
      </c>
      <c r="H2482">
        <v>22</v>
      </c>
      <c r="I2482">
        <v>0</v>
      </c>
      <c r="J2482">
        <v>491</v>
      </c>
      <c r="K2482">
        <v>2794.38</v>
      </c>
    </row>
    <row r="2483" spans="1:11" x14ac:dyDescent="0.25">
      <c r="A2483" t="s">
        <v>2759</v>
      </c>
      <c r="B2483" t="s">
        <v>74</v>
      </c>
      <c r="C2483" t="s">
        <v>262</v>
      </c>
      <c r="D2483" t="s">
        <v>255</v>
      </c>
      <c r="E2483" t="s">
        <v>111</v>
      </c>
      <c r="F2483">
        <v>98</v>
      </c>
      <c r="G2483">
        <v>756.46</v>
      </c>
      <c r="H2483">
        <v>3</v>
      </c>
      <c r="I2483">
        <v>0</v>
      </c>
      <c r="J2483">
        <v>101</v>
      </c>
      <c r="K2483">
        <v>756.46</v>
      </c>
    </row>
    <row r="2484" spans="1:11" x14ac:dyDescent="0.25">
      <c r="A2484" t="s">
        <v>2760</v>
      </c>
      <c r="B2484" t="s">
        <v>74</v>
      </c>
      <c r="C2484" t="s">
        <v>262</v>
      </c>
      <c r="D2484" t="s">
        <v>259</v>
      </c>
      <c r="E2484" t="s">
        <v>112</v>
      </c>
      <c r="F2484">
        <v>106</v>
      </c>
      <c r="G2484">
        <v>776</v>
      </c>
      <c r="H2484">
        <v>7</v>
      </c>
      <c r="I2484">
        <v>0</v>
      </c>
      <c r="J2484">
        <v>113</v>
      </c>
      <c r="K2484">
        <v>776</v>
      </c>
    </row>
    <row r="2485" spans="1:11" x14ac:dyDescent="0.25">
      <c r="A2485" t="s">
        <v>2761</v>
      </c>
      <c r="B2485" t="s">
        <v>74</v>
      </c>
      <c r="C2485" t="s">
        <v>262</v>
      </c>
      <c r="D2485" t="s">
        <v>252</v>
      </c>
      <c r="E2485" t="s">
        <v>113</v>
      </c>
      <c r="F2485">
        <v>536</v>
      </c>
      <c r="G2485">
        <v>3505.76</v>
      </c>
      <c r="H2485">
        <v>9</v>
      </c>
      <c r="I2485">
        <v>0</v>
      </c>
      <c r="J2485">
        <v>545</v>
      </c>
      <c r="K2485">
        <v>3505.76</v>
      </c>
    </row>
    <row r="2486" spans="1:11" x14ac:dyDescent="0.25">
      <c r="A2486" t="s">
        <v>2762</v>
      </c>
      <c r="B2486" t="s">
        <v>74</v>
      </c>
      <c r="C2486" t="s">
        <v>262</v>
      </c>
      <c r="D2486" t="s">
        <v>253</v>
      </c>
      <c r="E2486" t="s">
        <v>114</v>
      </c>
      <c r="F2486">
        <v>115</v>
      </c>
      <c r="G2486">
        <v>681.92</v>
      </c>
      <c r="H2486">
        <v>7</v>
      </c>
      <c r="I2486">
        <v>0</v>
      </c>
      <c r="J2486">
        <v>122</v>
      </c>
      <c r="K2486">
        <v>681.92</v>
      </c>
    </row>
    <row r="2487" spans="1:11" x14ac:dyDescent="0.25">
      <c r="A2487" t="s">
        <v>2763</v>
      </c>
      <c r="B2487" t="s">
        <v>74</v>
      </c>
      <c r="C2487" t="s">
        <v>262</v>
      </c>
      <c r="D2487" t="s">
        <v>252</v>
      </c>
      <c r="E2487" t="s">
        <v>115</v>
      </c>
      <c r="F2487">
        <v>313</v>
      </c>
      <c r="G2487">
        <v>1974</v>
      </c>
      <c r="H2487">
        <v>9</v>
      </c>
      <c r="I2487">
        <v>0</v>
      </c>
      <c r="J2487">
        <v>322</v>
      </c>
      <c r="K2487">
        <v>1974</v>
      </c>
    </row>
    <row r="2488" spans="1:11" x14ac:dyDescent="0.25">
      <c r="A2488" t="s">
        <v>2764</v>
      </c>
      <c r="B2488" t="s">
        <v>74</v>
      </c>
      <c r="C2488" t="s">
        <v>262</v>
      </c>
      <c r="D2488" t="s">
        <v>255</v>
      </c>
      <c r="E2488" t="s">
        <v>116</v>
      </c>
      <c r="F2488">
        <v>157</v>
      </c>
      <c r="G2488">
        <v>1051.46</v>
      </c>
      <c r="H2488">
        <v>1</v>
      </c>
      <c r="I2488">
        <v>0</v>
      </c>
      <c r="J2488">
        <v>158</v>
      </c>
      <c r="K2488">
        <v>1051.46</v>
      </c>
    </row>
    <row r="2489" spans="1:11" x14ac:dyDescent="0.25">
      <c r="A2489" t="s">
        <v>2765</v>
      </c>
      <c r="B2489" t="s">
        <v>74</v>
      </c>
      <c r="C2489" t="s">
        <v>262</v>
      </c>
      <c r="D2489" t="s">
        <v>255</v>
      </c>
      <c r="E2489" t="s">
        <v>117</v>
      </c>
      <c r="F2489">
        <v>147</v>
      </c>
      <c r="G2489">
        <v>1049</v>
      </c>
      <c r="H2489">
        <v>6</v>
      </c>
      <c r="I2489">
        <v>0</v>
      </c>
      <c r="J2489">
        <v>153</v>
      </c>
      <c r="K2489">
        <v>1049</v>
      </c>
    </row>
    <row r="2490" spans="1:11" x14ac:dyDescent="0.25">
      <c r="A2490" t="s">
        <v>2766</v>
      </c>
      <c r="B2490" t="s">
        <v>74</v>
      </c>
      <c r="C2490" t="s">
        <v>262</v>
      </c>
      <c r="D2490" t="s">
        <v>257</v>
      </c>
      <c r="E2490" t="s">
        <v>119</v>
      </c>
      <c r="F2490">
        <v>217</v>
      </c>
      <c r="G2490">
        <v>1351.46</v>
      </c>
      <c r="H2490">
        <v>8</v>
      </c>
      <c r="I2490">
        <v>0</v>
      </c>
      <c r="J2490">
        <v>225</v>
      </c>
      <c r="K2490">
        <v>1351.46</v>
      </c>
    </row>
    <row r="2491" spans="1:11" x14ac:dyDescent="0.25">
      <c r="A2491" t="s">
        <v>2767</v>
      </c>
      <c r="B2491" t="s">
        <v>74</v>
      </c>
      <c r="C2491" t="s">
        <v>262</v>
      </c>
      <c r="D2491" t="s">
        <v>258</v>
      </c>
      <c r="E2491" t="s">
        <v>120</v>
      </c>
      <c r="F2491">
        <v>224</v>
      </c>
      <c r="G2491">
        <v>1436</v>
      </c>
      <c r="H2491">
        <v>16</v>
      </c>
      <c r="I2491">
        <v>0</v>
      </c>
      <c r="J2491">
        <v>240</v>
      </c>
      <c r="K2491">
        <v>1436</v>
      </c>
    </row>
    <row r="2492" spans="1:11" x14ac:dyDescent="0.25">
      <c r="A2492" t="s">
        <v>2768</v>
      </c>
      <c r="B2492" t="s">
        <v>74</v>
      </c>
      <c r="C2492" t="s">
        <v>262</v>
      </c>
      <c r="D2492" t="s">
        <v>253</v>
      </c>
      <c r="E2492" t="s">
        <v>121</v>
      </c>
      <c r="F2492">
        <v>330</v>
      </c>
      <c r="G2492">
        <v>1955.84</v>
      </c>
      <c r="H2492">
        <v>39</v>
      </c>
      <c r="I2492">
        <v>0</v>
      </c>
      <c r="J2492">
        <v>369</v>
      </c>
      <c r="K2492">
        <v>1955.84</v>
      </c>
    </row>
    <row r="2493" spans="1:11" x14ac:dyDescent="0.25">
      <c r="A2493" t="s">
        <v>2769</v>
      </c>
      <c r="B2493" t="s">
        <v>74</v>
      </c>
      <c r="C2493" t="s">
        <v>262</v>
      </c>
      <c r="D2493" t="s">
        <v>255</v>
      </c>
      <c r="E2493" t="s">
        <v>122</v>
      </c>
      <c r="F2493">
        <v>142</v>
      </c>
      <c r="G2493">
        <v>1103</v>
      </c>
      <c r="H2493">
        <v>3</v>
      </c>
      <c r="I2493">
        <v>0</v>
      </c>
      <c r="J2493">
        <v>145</v>
      </c>
      <c r="K2493">
        <v>1103</v>
      </c>
    </row>
    <row r="2494" spans="1:11" x14ac:dyDescent="0.25">
      <c r="A2494" t="s">
        <v>2770</v>
      </c>
      <c r="B2494" t="s">
        <v>74</v>
      </c>
      <c r="C2494" t="s">
        <v>262</v>
      </c>
      <c r="D2494" t="s">
        <v>254</v>
      </c>
      <c r="E2494" t="s">
        <v>123</v>
      </c>
      <c r="F2494">
        <v>69</v>
      </c>
      <c r="G2494">
        <v>458</v>
      </c>
      <c r="H2494">
        <v>2</v>
      </c>
      <c r="I2494">
        <v>0</v>
      </c>
      <c r="J2494">
        <v>71</v>
      </c>
      <c r="K2494">
        <v>458</v>
      </c>
    </row>
    <row r="2495" spans="1:11" x14ac:dyDescent="0.25">
      <c r="A2495" t="s">
        <v>2771</v>
      </c>
      <c r="B2495" t="s">
        <v>74</v>
      </c>
      <c r="C2495" t="s">
        <v>262</v>
      </c>
      <c r="D2495" t="s">
        <v>251</v>
      </c>
      <c r="E2495" t="s">
        <v>124</v>
      </c>
      <c r="F2495">
        <v>121</v>
      </c>
      <c r="G2495">
        <v>906</v>
      </c>
      <c r="H2495">
        <v>7</v>
      </c>
      <c r="I2495">
        <v>0</v>
      </c>
      <c r="J2495">
        <v>128</v>
      </c>
      <c r="K2495">
        <v>906</v>
      </c>
    </row>
    <row r="2496" spans="1:11" x14ac:dyDescent="0.25">
      <c r="A2496" t="s">
        <v>2772</v>
      </c>
      <c r="B2496" t="s">
        <v>74</v>
      </c>
      <c r="C2496" t="s">
        <v>262</v>
      </c>
      <c r="D2496" t="s">
        <v>251</v>
      </c>
      <c r="E2496" t="s">
        <v>125</v>
      </c>
      <c r="F2496">
        <v>393</v>
      </c>
      <c r="G2496">
        <v>2788</v>
      </c>
      <c r="H2496">
        <v>6</v>
      </c>
      <c r="I2496">
        <v>0</v>
      </c>
      <c r="J2496">
        <v>399</v>
      </c>
      <c r="K2496">
        <v>2788</v>
      </c>
    </row>
    <row r="2497" spans="1:11" x14ac:dyDescent="0.25">
      <c r="A2497" t="s">
        <v>2773</v>
      </c>
      <c r="B2497" t="s">
        <v>74</v>
      </c>
      <c r="C2497" t="s">
        <v>262</v>
      </c>
      <c r="D2497" t="s">
        <v>257</v>
      </c>
      <c r="E2497" t="s">
        <v>126</v>
      </c>
      <c r="F2497">
        <v>431</v>
      </c>
      <c r="G2497">
        <v>2575.84</v>
      </c>
      <c r="H2497">
        <v>12</v>
      </c>
      <c r="I2497">
        <v>0</v>
      </c>
      <c r="J2497">
        <v>443</v>
      </c>
      <c r="K2497">
        <v>2575.84</v>
      </c>
    </row>
    <row r="2498" spans="1:11" x14ac:dyDescent="0.25">
      <c r="A2498" t="s">
        <v>2774</v>
      </c>
      <c r="B2498" t="s">
        <v>74</v>
      </c>
      <c r="C2498" t="s">
        <v>262</v>
      </c>
      <c r="D2498" t="s">
        <v>259</v>
      </c>
      <c r="E2498" t="s">
        <v>127</v>
      </c>
      <c r="F2498">
        <v>246</v>
      </c>
      <c r="G2498">
        <v>1865</v>
      </c>
      <c r="H2498">
        <v>13</v>
      </c>
      <c r="I2498">
        <v>0</v>
      </c>
      <c r="J2498">
        <v>259</v>
      </c>
      <c r="K2498">
        <v>1865</v>
      </c>
    </row>
    <row r="2499" spans="1:11" x14ac:dyDescent="0.25">
      <c r="A2499" t="s">
        <v>2775</v>
      </c>
      <c r="B2499" t="s">
        <v>74</v>
      </c>
      <c r="C2499" t="s">
        <v>262</v>
      </c>
      <c r="D2499" t="s">
        <v>257</v>
      </c>
      <c r="E2499" t="s">
        <v>128</v>
      </c>
      <c r="F2499">
        <v>153</v>
      </c>
      <c r="G2499">
        <v>921</v>
      </c>
      <c r="H2499">
        <v>2</v>
      </c>
      <c r="I2499">
        <v>0</v>
      </c>
      <c r="J2499">
        <v>155</v>
      </c>
      <c r="K2499">
        <v>921</v>
      </c>
    </row>
    <row r="2500" spans="1:11" x14ac:dyDescent="0.25">
      <c r="A2500" t="s">
        <v>2776</v>
      </c>
      <c r="B2500" t="s">
        <v>74</v>
      </c>
      <c r="C2500" t="s">
        <v>262</v>
      </c>
      <c r="D2500" t="s">
        <v>258</v>
      </c>
      <c r="E2500" t="s">
        <v>129</v>
      </c>
      <c r="F2500">
        <v>113</v>
      </c>
      <c r="G2500">
        <v>706</v>
      </c>
      <c r="H2500">
        <v>8</v>
      </c>
      <c r="I2500">
        <v>0</v>
      </c>
      <c r="J2500">
        <v>121</v>
      </c>
      <c r="K2500">
        <v>706</v>
      </c>
    </row>
    <row r="2501" spans="1:11" x14ac:dyDescent="0.25">
      <c r="A2501" t="s">
        <v>2777</v>
      </c>
      <c r="B2501" t="s">
        <v>74</v>
      </c>
      <c r="C2501" t="s">
        <v>262</v>
      </c>
      <c r="D2501" t="s">
        <v>254</v>
      </c>
      <c r="E2501" t="s">
        <v>130</v>
      </c>
      <c r="F2501">
        <v>263</v>
      </c>
      <c r="G2501">
        <v>1867.46</v>
      </c>
      <c r="H2501">
        <v>10</v>
      </c>
      <c r="I2501">
        <v>0</v>
      </c>
      <c r="J2501">
        <v>273</v>
      </c>
      <c r="K2501">
        <v>1867.46</v>
      </c>
    </row>
    <row r="2502" spans="1:11" x14ac:dyDescent="0.25">
      <c r="A2502" t="s">
        <v>2778</v>
      </c>
      <c r="B2502" t="s">
        <v>74</v>
      </c>
      <c r="C2502" t="s">
        <v>262</v>
      </c>
      <c r="D2502" t="s">
        <v>253</v>
      </c>
      <c r="E2502" t="s">
        <v>131</v>
      </c>
      <c r="F2502">
        <v>186</v>
      </c>
      <c r="G2502">
        <v>1178.46</v>
      </c>
      <c r="H2502">
        <v>18</v>
      </c>
      <c r="I2502">
        <v>0</v>
      </c>
      <c r="J2502">
        <v>204</v>
      </c>
      <c r="K2502">
        <v>1178.46</v>
      </c>
    </row>
    <row r="2503" spans="1:11" x14ac:dyDescent="0.25">
      <c r="A2503" t="s">
        <v>2779</v>
      </c>
      <c r="B2503" t="s">
        <v>74</v>
      </c>
      <c r="C2503" t="s">
        <v>262</v>
      </c>
      <c r="D2503" t="s">
        <v>251</v>
      </c>
      <c r="E2503" t="s">
        <v>265</v>
      </c>
      <c r="F2503">
        <v>2636</v>
      </c>
      <c r="G2503">
        <v>18181.3</v>
      </c>
      <c r="H2503">
        <v>125</v>
      </c>
      <c r="I2503">
        <v>0</v>
      </c>
      <c r="J2503">
        <v>2761</v>
      </c>
      <c r="K2503">
        <v>18181.3</v>
      </c>
    </row>
    <row r="2504" spans="1:11" x14ac:dyDescent="0.25">
      <c r="A2504" t="s">
        <v>2780</v>
      </c>
      <c r="B2504" t="s">
        <v>74</v>
      </c>
      <c r="C2504" t="s">
        <v>262</v>
      </c>
      <c r="D2504" t="s">
        <v>252</v>
      </c>
      <c r="E2504" t="s">
        <v>266</v>
      </c>
      <c r="F2504">
        <v>4080</v>
      </c>
      <c r="G2504">
        <v>27087.439999999999</v>
      </c>
      <c r="H2504">
        <v>163</v>
      </c>
      <c r="I2504">
        <v>0</v>
      </c>
      <c r="J2504">
        <v>4243</v>
      </c>
      <c r="K2504">
        <v>27087.439999999999</v>
      </c>
    </row>
    <row r="2505" spans="1:11" x14ac:dyDescent="0.25">
      <c r="A2505" t="s">
        <v>2781</v>
      </c>
      <c r="B2505" t="s">
        <v>74</v>
      </c>
      <c r="C2505" t="s">
        <v>262</v>
      </c>
      <c r="D2505" t="s">
        <v>259</v>
      </c>
      <c r="E2505" t="s">
        <v>132</v>
      </c>
      <c r="F2505">
        <v>184</v>
      </c>
      <c r="G2505">
        <v>1203.46</v>
      </c>
      <c r="H2505">
        <v>7</v>
      </c>
      <c r="I2505">
        <v>0</v>
      </c>
      <c r="J2505">
        <v>191</v>
      </c>
      <c r="K2505">
        <v>1203.46</v>
      </c>
    </row>
    <row r="2506" spans="1:11" x14ac:dyDescent="0.25">
      <c r="A2506" t="s">
        <v>2782</v>
      </c>
      <c r="B2506" t="s">
        <v>74</v>
      </c>
      <c r="C2506" t="s">
        <v>262</v>
      </c>
      <c r="D2506" t="s">
        <v>256</v>
      </c>
      <c r="E2506" t="s">
        <v>133</v>
      </c>
      <c r="F2506">
        <v>180</v>
      </c>
      <c r="G2506">
        <v>1143</v>
      </c>
      <c r="H2506">
        <v>13</v>
      </c>
      <c r="I2506">
        <v>0</v>
      </c>
      <c r="J2506">
        <v>193</v>
      </c>
      <c r="K2506">
        <v>1143</v>
      </c>
    </row>
    <row r="2507" spans="1:11" x14ac:dyDescent="0.25">
      <c r="A2507" t="s">
        <v>2783</v>
      </c>
      <c r="B2507" t="s">
        <v>74</v>
      </c>
      <c r="C2507" t="s">
        <v>262</v>
      </c>
      <c r="D2507" t="s">
        <v>253</v>
      </c>
      <c r="E2507" t="s">
        <v>134</v>
      </c>
      <c r="F2507">
        <v>212</v>
      </c>
      <c r="G2507">
        <v>1319.92</v>
      </c>
      <c r="H2507">
        <v>16</v>
      </c>
      <c r="I2507">
        <v>0</v>
      </c>
      <c r="J2507">
        <v>228</v>
      </c>
      <c r="K2507">
        <v>1319.92</v>
      </c>
    </row>
    <row r="2508" spans="1:11" x14ac:dyDescent="0.25">
      <c r="A2508" t="s">
        <v>2784</v>
      </c>
      <c r="B2508" t="s">
        <v>74</v>
      </c>
      <c r="C2508" t="s">
        <v>262</v>
      </c>
      <c r="D2508" t="s">
        <v>252</v>
      </c>
      <c r="E2508" t="s">
        <v>135</v>
      </c>
      <c r="F2508">
        <v>814</v>
      </c>
      <c r="G2508">
        <v>5537.38</v>
      </c>
      <c r="H2508">
        <v>43</v>
      </c>
      <c r="I2508">
        <v>0</v>
      </c>
      <c r="J2508">
        <v>857</v>
      </c>
      <c r="K2508">
        <v>5537.38</v>
      </c>
    </row>
    <row r="2509" spans="1:11" x14ac:dyDescent="0.25">
      <c r="A2509" t="s">
        <v>2785</v>
      </c>
      <c r="B2509" t="s">
        <v>74</v>
      </c>
      <c r="C2509" t="s">
        <v>262</v>
      </c>
      <c r="D2509" t="s">
        <v>254</v>
      </c>
      <c r="E2509" t="s">
        <v>136</v>
      </c>
      <c r="F2509">
        <v>84</v>
      </c>
      <c r="G2509">
        <v>560</v>
      </c>
      <c r="H2509">
        <v>4</v>
      </c>
      <c r="I2509">
        <v>0</v>
      </c>
      <c r="J2509">
        <v>88</v>
      </c>
      <c r="K2509">
        <v>560</v>
      </c>
    </row>
    <row r="2510" spans="1:11" x14ac:dyDescent="0.25">
      <c r="A2510" t="s">
        <v>2786</v>
      </c>
      <c r="B2510" t="s">
        <v>74</v>
      </c>
      <c r="C2510" t="s">
        <v>262</v>
      </c>
      <c r="D2510" t="s">
        <v>257</v>
      </c>
      <c r="E2510" t="s">
        <v>137</v>
      </c>
      <c r="F2510">
        <v>308</v>
      </c>
      <c r="G2510">
        <v>2034.46</v>
      </c>
      <c r="H2510">
        <v>12</v>
      </c>
      <c r="I2510">
        <v>0</v>
      </c>
      <c r="J2510">
        <v>320</v>
      </c>
      <c r="K2510">
        <v>2034.46</v>
      </c>
    </row>
    <row r="2511" spans="1:11" x14ac:dyDescent="0.25">
      <c r="A2511" t="s">
        <v>2787</v>
      </c>
      <c r="B2511" t="s">
        <v>74</v>
      </c>
      <c r="C2511" t="s">
        <v>262</v>
      </c>
      <c r="D2511" t="s">
        <v>253</v>
      </c>
      <c r="E2511" t="s">
        <v>138</v>
      </c>
      <c r="F2511">
        <v>326</v>
      </c>
      <c r="G2511">
        <v>1912</v>
      </c>
      <c r="H2511">
        <v>68</v>
      </c>
      <c r="I2511">
        <v>0</v>
      </c>
      <c r="J2511">
        <v>394</v>
      </c>
      <c r="K2511">
        <v>1912</v>
      </c>
    </row>
    <row r="2512" spans="1:11" x14ac:dyDescent="0.25">
      <c r="A2512" t="s">
        <v>2788</v>
      </c>
      <c r="B2512" t="s">
        <v>74</v>
      </c>
      <c r="C2512" t="s">
        <v>262</v>
      </c>
      <c r="D2512" t="s">
        <v>253</v>
      </c>
      <c r="E2512" t="s">
        <v>139</v>
      </c>
      <c r="F2512">
        <v>141</v>
      </c>
      <c r="G2512">
        <v>800.92</v>
      </c>
      <c r="H2512">
        <v>29</v>
      </c>
      <c r="I2512">
        <v>0</v>
      </c>
      <c r="J2512">
        <v>170</v>
      </c>
      <c r="K2512">
        <v>800.92</v>
      </c>
    </row>
    <row r="2513" spans="1:11" x14ac:dyDescent="0.25">
      <c r="A2513" t="s">
        <v>2789</v>
      </c>
      <c r="B2513" t="s">
        <v>74</v>
      </c>
      <c r="C2513" t="s">
        <v>262</v>
      </c>
      <c r="D2513" t="s">
        <v>255</v>
      </c>
      <c r="E2513" t="s">
        <v>140</v>
      </c>
      <c r="F2513">
        <v>71</v>
      </c>
      <c r="G2513">
        <v>495</v>
      </c>
      <c r="H2513">
        <v>2</v>
      </c>
      <c r="I2513">
        <v>0</v>
      </c>
      <c r="J2513">
        <v>73</v>
      </c>
      <c r="K2513">
        <v>495</v>
      </c>
    </row>
    <row r="2514" spans="1:11" x14ac:dyDescent="0.25">
      <c r="A2514" t="s">
        <v>2790</v>
      </c>
      <c r="B2514" t="s">
        <v>74</v>
      </c>
      <c r="C2514" t="s">
        <v>262</v>
      </c>
      <c r="D2514" t="s">
        <v>253</v>
      </c>
      <c r="E2514" t="s">
        <v>141</v>
      </c>
      <c r="F2514">
        <v>82</v>
      </c>
      <c r="G2514">
        <v>457</v>
      </c>
      <c r="H2514">
        <v>6</v>
      </c>
      <c r="I2514">
        <v>0</v>
      </c>
      <c r="J2514">
        <v>88</v>
      </c>
      <c r="K2514">
        <v>457</v>
      </c>
    </row>
    <row r="2515" spans="1:11" x14ac:dyDescent="0.25">
      <c r="A2515" t="s">
        <v>2791</v>
      </c>
      <c r="B2515" t="s">
        <v>74</v>
      </c>
      <c r="C2515" t="s">
        <v>262</v>
      </c>
      <c r="D2515" t="s">
        <v>256</v>
      </c>
      <c r="E2515" t="s">
        <v>142</v>
      </c>
      <c r="F2515">
        <v>1021</v>
      </c>
      <c r="G2515">
        <v>6010.38</v>
      </c>
      <c r="H2515">
        <v>37</v>
      </c>
      <c r="I2515">
        <v>0</v>
      </c>
      <c r="J2515">
        <v>1058</v>
      </c>
      <c r="K2515">
        <v>6010.38</v>
      </c>
    </row>
    <row r="2516" spans="1:11" x14ac:dyDescent="0.25">
      <c r="A2516" t="s">
        <v>2792</v>
      </c>
      <c r="B2516" t="s">
        <v>74</v>
      </c>
      <c r="C2516" t="s">
        <v>262</v>
      </c>
      <c r="D2516" t="s">
        <v>253</v>
      </c>
      <c r="E2516" t="s">
        <v>143</v>
      </c>
      <c r="F2516">
        <v>143</v>
      </c>
      <c r="G2516">
        <v>984.92</v>
      </c>
      <c r="H2516">
        <v>18</v>
      </c>
      <c r="I2516">
        <v>0</v>
      </c>
      <c r="J2516">
        <v>161</v>
      </c>
      <c r="K2516">
        <v>984.92</v>
      </c>
    </row>
    <row r="2517" spans="1:11" x14ac:dyDescent="0.25">
      <c r="A2517" t="s">
        <v>2793</v>
      </c>
      <c r="B2517" t="s">
        <v>74</v>
      </c>
      <c r="C2517" t="s">
        <v>262</v>
      </c>
      <c r="D2517" t="s">
        <v>253</v>
      </c>
      <c r="E2517" t="s">
        <v>144</v>
      </c>
      <c r="F2517">
        <v>127</v>
      </c>
      <c r="G2517">
        <v>731</v>
      </c>
      <c r="H2517">
        <v>12</v>
      </c>
      <c r="I2517">
        <v>0</v>
      </c>
      <c r="J2517">
        <v>139</v>
      </c>
      <c r="K2517">
        <v>731</v>
      </c>
    </row>
    <row r="2518" spans="1:11" x14ac:dyDescent="0.25">
      <c r="A2518" t="s">
        <v>2794</v>
      </c>
      <c r="B2518" t="s">
        <v>74</v>
      </c>
      <c r="C2518" t="s">
        <v>262</v>
      </c>
      <c r="D2518" t="s">
        <v>254</v>
      </c>
      <c r="E2518" t="s">
        <v>145</v>
      </c>
      <c r="F2518">
        <v>51</v>
      </c>
      <c r="G2518">
        <v>334</v>
      </c>
      <c r="H2518">
        <v>1</v>
      </c>
      <c r="I2518">
        <v>0</v>
      </c>
      <c r="J2518">
        <v>52</v>
      </c>
      <c r="K2518">
        <v>334</v>
      </c>
    </row>
    <row r="2519" spans="1:11" x14ac:dyDescent="0.25">
      <c r="A2519" t="s">
        <v>2795</v>
      </c>
      <c r="B2519" t="s">
        <v>74</v>
      </c>
      <c r="C2519" t="s">
        <v>262</v>
      </c>
      <c r="D2519" t="s">
        <v>253</v>
      </c>
      <c r="E2519" t="s">
        <v>146</v>
      </c>
      <c r="F2519">
        <v>175</v>
      </c>
      <c r="G2519">
        <v>1104</v>
      </c>
      <c r="H2519">
        <v>29</v>
      </c>
      <c r="I2519">
        <v>0</v>
      </c>
      <c r="J2519">
        <v>204</v>
      </c>
      <c r="K2519">
        <v>1104</v>
      </c>
    </row>
    <row r="2520" spans="1:11" x14ac:dyDescent="0.25">
      <c r="A2520" t="s">
        <v>2796</v>
      </c>
      <c r="B2520" t="s">
        <v>74</v>
      </c>
      <c r="C2520" t="s">
        <v>262</v>
      </c>
      <c r="D2520" t="s">
        <v>258</v>
      </c>
      <c r="E2520" t="s">
        <v>147</v>
      </c>
      <c r="F2520">
        <v>62</v>
      </c>
      <c r="G2520">
        <v>388</v>
      </c>
      <c r="H2520">
        <v>0</v>
      </c>
      <c r="I2520">
        <v>0</v>
      </c>
      <c r="J2520">
        <v>62</v>
      </c>
      <c r="K2520">
        <v>388</v>
      </c>
    </row>
    <row r="2521" spans="1:11" x14ac:dyDescent="0.25">
      <c r="A2521" t="s">
        <v>2797</v>
      </c>
      <c r="B2521" t="s">
        <v>74</v>
      </c>
      <c r="C2521" t="s">
        <v>262</v>
      </c>
      <c r="D2521" t="s">
        <v>252</v>
      </c>
      <c r="E2521" t="s">
        <v>148</v>
      </c>
      <c r="F2521">
        <v>1125</v>
      </c>
      <c r="G2521">
        <v>7315.38</v>
      </c>
      <c r="H2521">
        <v>48</v>
      </c>
      <c r="I2521">
        <v>0</v>
      </c>
      <c r="J2521">
        <v>1173</v>
      </c>
      <c r="K2521">
        <v>7315.38</v>
      </c>
    </row>
    <row r="2522" spans="1:11" x14ac:dyDescent="0.25">
      <c r="A2522" t="s">
        <v>2798</v>
      </c>
      <c r="B2522" t="s">
        <v>74</v>
      </c>
      <c r="C2522" t="s">
        <v>262</v>
      </c>
      <c r="D2522" t="s">
        <v>253</v>
      </c>
      <c r="E2522" t="s">
        <v>149</v>
      </c>
      <c r="F2522">
        <v>240</v>
      </c>
      <c r="G2522">
        <v>1419</v>
      </c>
      <c r="H2522">
        <v>14</v>
      </c>
      <c r="I2522">
        <v>0</v>
      </c>
      <c r="J2522">
        <v>254</v>
      </c>
      <c r="K2522">
        <v>1419</v>
      </c>
    </row>
    <row r="2523" spans="1:11" x14ac:dyDescent="0.25">
      <c r="A2523" t="s">
        <v>2799</v>
      </c>
      <c r="B2523" t="s">
        <v>74</v>
      </c>
      <c r="C2523" t="s">
        <v>262</v>
      </c>
      <c r="D2523" t="s">
        <v>253</v>
      </c>
      <c r="E2523" t="s">
        <v>150</v>
      </c>
      <c r="F2523">
        <v>172</v>
      </c>
      <c r="G2523">
        <v>954.46</v>
      </c>
      <c r="H2523">
        <v>3</v>
      </c>
      <c r="I2523">
        <v>0</v>
      </c>
      <c r="J2523">
        <v>175</v>
      </c>
      <c r="K2523">
        <v>954.46</v>
      </c>
    </row>
    <row r="2524" spans="1:11" x14ac:dyDescent="0.25">
      <c r="A2524" t="s">
        <v>2800</v>
      </c>
      <c r="B2524" t="s">
        <v>74</v>
      </c>
      <c r="C2524" t="s">
        <v>262</v>
      </c>
      <c r="D2524" t="s">
        <v>256</v>
      </c>
      <c r="E2524" t="s">
        <v>151</v>
      </c>
      <c r="F2524">
        <v>44</v>
      </c>
      <c r="G2524">
        <v>248.46</v>
      </c>
      <c r="H2524">
        <v>2</v>
      </c>
      <c r="I2524">
        <v>0</v>
      </c>
      <c r="J2524">
        <v>46</v>
      </c>
      <c r="K2524">
        <v>248.46</v>
      </c>
    </row>
    <row r="2525" spans="1:11" x14ac:dyDescent="0.25">
      <c r="A2525" t="s">
        <v>2801</v>
      </c>
      <c r="B2525" t="s">
        <v>74</v>
      </c>
      <c r="C2525" t="s">
        <v>262</v>
      </c>
      <c r="D2525" t="s">
        <v>257</v>
      </c>
      <c r="E2525" t="s">
        <v>152</v>
      </c>
      <c r="F2525">
        <v>3</v>
      </c>
      <c r="G2525">
        <v>15</v>
      </c>
      <c r="H2525">
        <v>0</v>
      </c>
      <c r="I2525">
        <v>0</v>
      </c>
      <c r="J2525">
        <v>3</v>
      </c>
      <c r="K2525">
        <v>15</v>
      </c>
    </row>
    <row r="2526" spans="1:11" x14ac:dyDescent="0.25">
      <c r="A2526" t="s">
        <v>2802</v>
      </c>
      <c r="B2526" t="s">
        <v>74</v>
      </c>
      <c r="C2526" t="s">
        <v>262</v>
      </c>
      <c r="D2526" t="s">
        <v>253</v>
      </c>
      <c r="E2526" t="s">
        <v>153</v>
      </c>
      <c r="F2526">
        <v>150</v>
      </c>
      <c r="G2526">
        <v>875</v>
      </c>
      <c r="H2526">
        <v>12</v>
      </c>
      <c r="I2526">
        <v>0</v>
      </c>
      <c r="J2526">
        <v>162</v>
      </c>
      <c r="K2526">
        <v>875</v>
      </c>
    </row>
    <row r="2527" spans="1:11" x14ac:dyDescent="0.25">
      <c r="A2527" t="s">
        <v>2803</v>
      </c>
      <c r="B2527" t="s">
        <v>74</v>
      </c>
      <c r="C2527" t="s">
        <v>262</v>
      </c>
      <c r="D2527" t="s">
        <v>253</v>
      </c>
      <c r="E2527" t="s">
        <v>154</v>
      </c>
      <c r="F2527">
        <v>30</v>
      </c>
      <c r="G2527">
        <v>168.46</v>
      </c>
      <c r="H2527">
        <v>1</v>
      </c>
      <c r="I2527">
        <v>0</v>
      </c>
      <c r="J2527">
        <v>31</v>
      </c>
      <c r="K2527">
        <v>168.46</v>
      </c>
    </row>
    <row r="2528" spans="1:11" x14ac:dyDescent="0.25">
      <c r="A2528" t="s">
        <v>2804</v>
      </c>
      <c r="B2528" t="s">
        <v>74</v>
      </c>
      <c r="C2528" t="s">
        <v>262</v>
      </c>
      <c r="D2528" t="s">
        <v>256</v>
      </c>
      <c r="E2528" t="s">
        <v>155</v>
      </c>
      <c r="F2528">
        <v>915</v>
      </c>
      <c r="G2528">
        <v>5497.92</v>
      </c>
      <c r="H2528">
        <v>56</v>
      </c>
      <c r="I2528">
        <v>0</v>
      </c>
      <c r="J2528">
        <v>971</v>
      </c>
      <c r="K2528">
        <v>5497.92</v>
      </c>
    </row>
    <row r="2529" spans="1:11" x14ac:dyDescent="0.25">
      <c r="A2529" t="s">
        <v>2805</v>
      </c>
      <c r="B2529" t="s">
        <v>74</v>
      </c>
      <c r="C2529" t="s">
        <v>262</v>
      </c>
      <c r="D2529" t="s">
        <v>259</v>
      </c>
      <c r="E2529" t="s">
        <v>156</v>
      </c>
      <c r="F2529">
        <v>70</v>
      </c>
      <c r="G2529">
        <v>530</v>
      </c>
      <c r="H2529">
        <v>2</v>
      </c>
      <c r="I2529">
        <v>0</v>
      </c>
      <c r="J2529">
        <v>72</v>
      </c>
      <c r="K2529">
        <v>530</v>
      </c>
    </row>
    <row r="2530" spans="1:11" x14ac:dyDescent="0.25">
      <c r="A2530" t="s">
        <v>2806</v>
      </c>
      <c r="B2530" t="s">
        <v>74</v>
      </c>
      <c r="C2530" t="s">
        <v>262</v>
      </c>
      <c r="D2530" t="s">
        <v>253</v>
      </c>
      <c r="E2530" t="s">
        <v>157</v>
      </c>
      <c r="F2530">
        <v>159</v>
      </c>
      <c r="G2530">
        <v>932.46</v>
      </c>
      <c r="H2530">
        <v>8</v>
      </c>
      <c r="I2530">
        <v>0</v>
      </c>
      <c r="J2530">
        <v>167</v>
      </c>
      <c r="K2530">
        <v>932.46</v>
      </c>
    </row>
    <row r="2531" spans="1:11" x14ac:dyDescent="0.25">
      <c r="A2531" t="s">
        <v>2807</v>
      </c>
      <c r="B2531" t="s">
        <v>74</v>
      </c>
      <c r="C2531" t="s">
        <v>262</v>
      </c>
      <c r="D2531" t="s">
        <v>259</v>
      </c>
      <c r="E2531" t="s">
        <v>158</v>
      </c>
      <c r="F2531">
        <v>239</v>
      </c>
      <c r="G2531">
        <v>1688</v>
      </c>
      <c r="H2531">
        <v>8</v>
      </c>
      <c r="I2531">
        <v>0</v>
      </c>
      <c r="J2531">
        <v>247</v>
      </c>
      <c r="K2531">
        <v>1688</v>
      </c>
    </row>
    <row r="2532" spans="1:11" x14ac:dyDescent="0.25">
      <c r="A2532" t="s">
        <v>2808</v>
      </c>
      <c r="B2532" t="s">
        <v>74</v>
      </c>
      <c r="C2532" t="s">
        <v>262</v>
      </c>
      <c r="D2532" t="s">
        <v>255</v>
      </c>
      <c r="E2532" t="s">
        <v>159</v>
      </c>
      <c r="F2532">
        <v>69</v>
      </c>
      <c r="G2532">
        <v>510</v>
      </c>
      <c r="H2532">
        <v>1</v>
      </c>
      <c r="I2532">
        <v>0</v>
      </c>
      <c r="J2532">
        <v>70</v>
      </c>
      <c r="K2532">
        <v>510</v>
      </c>
    </row>
    <row r="2533" spans="1:11" x14ac:dyDescent="0.25">
      <c r="A2533" t="s">
        <v>2809</v>
      </c>
      <c r="B2533" t="s">
        <v>74</v>
      </c>
      <c r="C2533" t="s">
        <v>262</v>
      </c>
      <c r="D2533" t="s">
        <v>253</v>
      </c>
      <c r="E2533" t="s">
        <v>160</v>
      </c>
      <c r="F2533">
        <v>206</v>
      </c>
      <c r="G2533">
        <v>1193.46</v>
      </c>
      <c r="H2533">
        <v>12</v>
      </c>
      <c r="I2533">
        <v>0</v>
      </c>
      <c r="J2533">
        <v>218</v>
      </c>
      <c r="K2533">
        <v>1193.46</v>
      </c>
    </row>
    <row r="2534" spans="1:11" x14ac:dyDescent="0.25">
      <c r="A2534" t="s">
        <v>2810</v>
      </c>
      <c r="B2534" t="s">
        <v>74</v>
      </c>
      <c r="C2534" t="s">
        <v>262</v>
      </c>
      <c r="D2534" t="s">
        <v>255</v>
      </c>
      <c r="E2534" t="s">
        <v>161</v>
      </c>
      <c r="F2534">
        <v>610</v>
      </c>
      <c r="G2534">
        <v>3991</v>
      </c>
      <c r="H2534">
        <v>19</v>
      </c>
      <c r="I2534">
        <v>0</v>
      </c>
      <c r="J2534">
        <v>629</v>
      </c>
      <c r="K2534">
        <v>3991</v>
      </c>
    </row>
    <row r="2535" spans="1:11" x14ac:dyDescent="0.25">
      <c r="A2535" t="s">
        <v>2811</v>
      </c>
      <c r="B2535" t="s">
        <v>74</v>
      </c>
      <c r="C2535" t="s">
        <v>262</v>
      </c>
      <c r="D2535" t="s">
        <v>259</v>
      </c>
      <c r="E2535" t="s">
        <v>162</v>
      </c>
      <c r="F2535">
        <v>658</v>
      </c>
      <c r="G2535">
        <v>4534</v>
      </c>
      <c r="H2535">
        <v>18</v>
      </c>
      <c r="I2535">
        <v>0</v>
      </c>
      <c r="J2535">
        <v>676</v>
      </c>
      <c r="K2535">
        <v>4534</v>
      </c>
    </row>
    <row r="2536" spans="1:11" x14ac:dyDescent="0.25">
      <c r="A2536" t="s">
        <v>2812</v>
      </c>
      <c r="B2536" t="s">
        <v>74</v>
      </c>
      <c r="C2536" t="s">
        <v>262</v>
      </c>
      <c r="D2536" t="s">
        <v>251</v>
      </c>
      <c r="E2536" t="s">
        <v>163</v>
      </c>
      <c r="F2536">
        <v>82</v>
      </c>
      <c r="G2536">
        <v>521</v>
      </c>
      <c r="H2536">
        <v>12</v>
      </c>
      <c r="I2536">
        <v>0</v>
      </c>
      <c r="J2536">
        <v>94</v>
      </c>
      <c r="K2536">
        <v>521</v>
      </c>
    </row>
    <row r="2537" spans="1:11" x14ac:dyDescent="0.25">
      <c r="A2537" t="s">
        <v>2813</v>
      </c>
      <c r="B2537" t="s">
        <v>74</v>
      </c>
      <c r="C2537" t="s">
        <v>262</v>
      </c>
      <c r="D2537" t="s">
        <v>251</v>
      </c>
      <c r="E2537" t="s">
        <v>164</v>
      </c>
      <c r="F2537">
        <v>465</v>
      </c>
      <c r="G2537">
        <v>3066.46</v>
      </c>
      <c r="H2537">
        <v>25</v>
      </c>
      <c r="I2537">
        <v>0</v>
      </c>
      <c r="J2537">
        <v>490</v>
      </c>
      <c r="K2537">
        <v>3066.46</v>
      </c>
    </row>
    <row r="2538" spans="1:11" x14ac:dyDescent="0.25">
      <c r="A2538" t="s">
        <v>2814</v>
      </c>
      <c r="B2538" t="s">
        <v>74</v>
      </c>
      <c r="C2538" t="s">
        <v>262</v>
      </c>
      <c r="D2538" t="s">
        <v>253</v>
      </c>
      <c r="E2538" t="s">
        <v>165</v>
      </c>
      <c r="F2538">
        <v>301</v>
      </c>
      <c r="G2538">
        <v>1804.38</v>
      </c>
      <c r="H2538">
        <v>38</v>
      </c>
      <c r="I2538">
        <v>0</v>
      </c>
      <c r="J2538">
        <v>339</v>
      </c>
      <c r="K2538">
        <v>1804.38</v>
      </c>
    </row>
    <row r="2539" spans="1:11" x14ac:dyDescent="0.25">
      <c r="A2539" t="s">
        <v>2815</v>
      </c>
      <c r="B2539" t="s">
        <v>74</v>
      </c>
      <c r="C2539" t="s">
        <v>262</v>
      </c>
      <c r="D2539" t="s">
        <v>251</v>
      </c>
      <c r="E2539" t="s">
        <v>166</v>
      </c>
      <c r="F2539">
        <v>378</v>
      </c>
      <c r="G2539">
        <v>2805</v>
      </c>
      <c r="H2539">
        <v>12</v>
      </c>
      <c r="I2539">
        <v>0</v>
      </c>
      <c r="J2539">
        <v>390</v>
      </c>
      <c r="K2539">
        <v>2805</v>
      </c>
    </row>
    <row r="2540" spans="1:11" x14ac:dyDescent="0.25">
      <c r="A2540" t="s">
        <v>2816</v>
      </c>
      <c r="B2540" t="s">
        <v>74</v>
      </c>
      <c r="C2540" t="s">
        <v>262</v>
      </c>
      <c r="D2540" t="s">
        <v>255</v>
      </c>
      <c r="E2540" t="s">
        <v>167</v>
      </c>
      <c r="F2540">
        <v>170</v>
      </c>
      <c r="G2540">
        <v>1176.46</v>
      </c>
      <c r="H2540">
        <v>4</v>
      </c>
      <c r="I2540">
        <v>0</v>
      </c>
      <c r="J2540">
        <v>174</v>
      </c>
      <c r="K2540">
        <v>1176.46</v>
      </c>
    </row>
    <row r="2541" spans="1:11" x14ac:dyDescent="0.25">
      <c r="A2541" t="s">
        <v>2817</v>
      </c>
      <c r="B2541" t="s">
        <v>74</v>
      </c>
      <c r="C2541" t="s">
        <v>262</v>
      </c>
      <c r="D2541" t="s">
        <v>253</v>
      </c>
      <c r="E2541" t="s">
        <v>267</v>
      </c>
      <c r="F2541">
        <v>6047</v>
      </c>
      <c r="G2541">
        <v>36035.4</v>
      </c>
      <c r="H2541">
        <v>614</v>
      </c>
      <c r="I2541">
        <v>0</v>
      </c>
      <c r="J2541">
        <v>6661</v>
      </c>
      <c r="K2541">
        <v>36035.4</v>
      </c>
    </row>
    <row r="2542" spans="1:11" x14ac:dyDescent="0.25">
      <c r="A2542" t="s">
        <v>2818</v>
      </c>
      <c r="B2542" t="s">
        <v>74</v>
      </c>
      <c r="C2542" t="s">
        <v>262</v>
      </c>
      <c r="D2542" t="s">
        <v>252</v>
      </c>
      <c r="E2542" t="s">
        <v>168</v>
      </c>
      <c r="F2542">
        <v>112</v>
      </c>
      <c r="G2542">
        <v>721.46</v>
      </c>
      <c r="H2542">
        <v>3</v>
      </c>
      <c r="I2542">
        <v>0</v>
      </c>
      <c r="J2542">
        <v>115</v>
      </c>
      <c r="K2542">
        <v>721.46</v>
      </c>
    </row>
    <row r="2543" spans="1:11" x14ac:dyDescent="0.25">
      <c r="A2543" t="s">
        <v>2819</v>
      </c>
      <c r="B2543" t="s">
        <v>74</v>
      </c>
      <c r="C2543" t="s">
        <v>262</v>
      </c>
      <c r="D2543" t="s">
        <v>255</v>
      </c>
      <c r="E2543" t="s">
        <v>169</v>
      </c>
      <c r="F2543">
        <v>352</v>
      </c>
      <c r="G2543">
        <v>2397.46</v>
      </c>
      <c r="H2543">
        <v>35</v>
      </c>
      <c r="I2543">
        <v>0</v>
      </c>
      <c r="J2543">
        <v>387</v>
      </c>
      <c r="K2543">
        <v>2397.46</v>
      </c>
    </row>
    <row r="2544" spans="1:11" x14ac:dyDescent="0.25">
      <c r="A2544" t="s">
        <v>2820</v>
      </c>
      <c r="B2544" t="s">
        <v>74</v>
      </c>
      <c r="C2544" t="s">
        <v>262</v>
      </c>
      <c r="D2544" t="s">
        <v>256</v>
      </c>
      <c r="E2544" t="s">
        <v>170</v>
      </c>
      <c r="F2544">
        <v>172</v>
      </c>
      <c r="G2544">
        <v>1000.46</v>
      </c>
      <c r="H2544">
        <v>19</v>
      </c>
      <c r="I2544">
        <v>0</v>
      </c>
      <c r="J2544">
        <v>191</v>
      </c>
      <c r="K2544">
        <v>1000.46</v>
      </c>
    </row>
    <row r="2545" spans="1:11" x14ac:dyDescent="0.25">
      <c r="A2545" t="s">
        <v>2821</v>
      </c>
      <c r="B2545" t="s">
        <v>74</v>
      </c>
      <c r="C2545" t="s">
        <v>262</v>
      </c>
      <c r="D2545" t="s">
        <v>253</v>
      </c>
      <c r="E2545" t="s">
        <v>171</v>
      </c>
      <c r="F2545">
        <v>230</v>
      </c>
      <c r="G2545">
        <v>1391</v>
      </c>
      <c r="H2545">
        <v>9</v>
      </c>
      <c r="I2545">
        <v>0</v>
      </c>
      <c r="J2545">
        <v>239</v>
      </c>
      <c r="K2545">
        <v>1391</v>
      </c>
    </row>
    <row r="2546" spans="1:11" x14ac:dyDescent="0.25">
      <c r="A2546" t="s">
        <v>2822</v>
      </c>
      <c r="B2546" t="s">
        <v>74</v>
      </c>
      <c r="C2546" t="s">
        <v>262</v>
      </c>
      <c r="D2546" t="s">
        <v>254</v>
      </c>
      <c r="E2546" t="s">
        <v>172</v>
      </c>
      <c r="F2546">
        <v>66</v>
      </c>
      <c r="G2546">
        <v>522.46</v>
      </c>
      <c r="H2546">
        <v>4</v>
      </c>
      <c r="I2546">
        <v>0</v>
      </c>
      <c r="J2546">
        <v>70</v>
      </c>
      <c r="K2546">
        <v>522.46</v>
      </c>
    </row>
    <row r="2547" spans="1:11" x14ac:dyDescent="0.25">
      <c r="A2547" t="s">
        <v>2823</v>
      </c>
      <c r="B2547" t="s">
        <v>74</v>
      </c>
      <c r="C2547" t="s">
        <v>262</v>
      </c>
      <c r="D2547" t="s">
        <v>256</v>
      </c>
      <c r="E2547" t="s">
        <v>173</v>
      </c>
      <c r="F2547">
        <v>198</v>
      </c>
      <c r="G2547">
        <v>1270</v>
      </c>
      <c r="H2547">
        <v>12</v>
      </c>
      <c r="I2547">
        <v>0</v>
      </c>
      <c r="J2547">
        <v>210</v>
      </c>
      <c r="K2547">
        <v>1270</v>
      </c>
    </row>
    <row r="2548" spans="1:11" x14ac:dyDescent="0.25">
      <c r="A2548" t="s">
        <v>2824</v>
      </c>
      <c r="B2548" t="s">
        <v>74</v>
      </c>
      <c r="C2548" t="s">
        <v>262</v>
      </c>
      <c r="D2548" t="s">
        <v>254</v>
      </c>
      <c r="E2548" t="s">
        <v>174</v>
      </c>
      <c r="F2548">
        <v>137</v>
      </c>
      <c r="G2548">
        <v>976</v>
      </c>
      <c r="H2548">
        <v>6</v>
      </c>
      <c r="I2548">
        <v>0</v>
      </c>
      <c r="J2548">
        <v>143</v>
      </c>
      <c r="K2548">
        <v>976</v>
      </c>
    </row>
    <row r="2549" spans="1:11" x14ac:dyDescent="0.25">
      <c r="A2549" t="s">
        <v>2825</v>
      </c>
      <c r="B2549" t="s">
        <v>74</v>
      </c>
      <c r="C2549" t="s">
        <v>262</v>
      </c>
      <c r="D2549" t="s">
        <v>253</v>
      </c>
      <c r="E2549" t="s">
        <v>175</v>
      </c>
      <c r="F2549">
        <v>148</v>
      </c>
      <c r="G2549">
        <v>839</v>
      </c>
      <c r="H2549">
        <v>32</v>
      </c>
      <c r="I2549">
        <v>0</v>
      </c>
      <c r="J2549">
        <v>180</v>
      </c>
      <c r="K2549">
        <v>839</v>
      </c>
    </row>
    <row r="2550" spans="1:11" x14ac:dyDescent="0.25">
      <c r="A2550" t="s">
        <v>2826</v>
      </c>
      <c r="B2550" t="s">
        <v>74</v>
      </c>
      <c r="C2550" t="s">
        <v>262</v>
      </c>
      <c r="D2550" t="s">
        <v>252</v>
      </c>
      <c r="E2550" t="s">
        <v>176</v>
      </c>
      <c r="F2550">
        <v>376</v>
      </c>
      <c r="G2550">
        <v>2708.46</v>
      </c>
      <c r="H2550">
        <v>9</v>
      </c>
      <c r="I2550">
        <v>0</v>
      </c>
      <c r="J2550">
        <v>385</v>
      </c>
      <c r="K2550">
        <v>2708.46</v>
      </c>
    </row>
    <row r="2551" spans="1:11" x14ac:dyDescent="0.25">
      <c r="A2551" t="s">
        <v>2827</v>
      </c>
      <c r="B2551" t="s">
        <v>74</v>
      </c>
      <c r="C2551" t="s">
        <v>262</v>
      </c>
      <c r="D2551" t="s">
        <v>259</v>
      </c>
      <c r="E2551" t="s">
        <v>177</v>
      </c>
      <c r="F2551">
        <v>59</v>
      </c>
      <c r="G2551">
        <v>421</v>
      </c>
      <c r="H2551">
        <v>1</v>
      </c>
      <c r="I2551">
        <v>0</v>
      </c>
      <c r="J2551">
        <v>60</v>
      </c>
      <c r="K2551">
        <v>421</v>
      </c>
    </row>
    <row r="2552" spans="1:11" x14ac:dyDescent="0.25">
      <c r="A2552" t="s">
        <v>2828</v>
      </c>
      <c r="B2552" t="s">
        <v>74</v>
      </c>
      <c r="C2552" t="s">
        <v>262</v>
      </c>
      <c r="D2552" t="s">
        <v>254</v>
      </c>
      <c r="E2552" t="s">
        <v>268</v>
      </c>
      <c r="F2552">
        <v>1367</v>
      </c>
      <c r="G2552">
        <v>9606.3799999999992</v>
      </c>
      <c r="H2552">
        <v>51</v>
      </c>
      <c r="I2552">
        <v>0</v>
      </c>
      <c r="J2552">
        <v>1418</v>
      </c>
      <c r="K2552">
        <v>9606.3799999999992</v>
      </c>
    </row>
    <row r="2553" spans="1:11" x14ac:dyDescent="0.25">
      <c r="A2553" t="s">
        <v>2829</v>
      </c>
      <c r="B2553" t="s">
        <v>74</v>
      </c>
      <c r="C2553" t="s">
        <v>262</v>
      </c>
      <c r="D2553" t="s">
        <v>259</v>
      </c>
      <c r="E2553" t="s">
        <v>178</v>
      </c>
      <c r="F2553">
        <v>79</v>
      </c>
      <c r="G2553">
        <v>588</v>
      </c>
      <c r="H2553">
        <v>8</v>
      </c>
      <c r="I2553">
        <v>0</v>
      </c>
      <c r="J2553">
        <v>87</v>
      </c>
      <c r="K2553">
        <v>588</v>
      </c>
    </row>
    <row r="2554" spans="1:11" x14ac:dyDescent="0.25">
      <c r="A2554" t="s">
        <v>2830</v>
      </c>
      <c r="B2554" t="s">
        <v>74</v>
      </c>
      <c r="C2554" t="s">
        <v>262</v>
      </c>
      <c r="D2554" t="s">
        <v>257</v>
      </c>
      <c r="E2554" t="s">
        <v>179</v>
      </c>
      <c r="F2554">
        <v>131</v>
      </c>
      <c r="G2554">
        <v>922</v>
      </c>
      <c r="H2554">
        <v>5</v>
      </c>
      <c r="I2554">
        <v>0</v>
      </c>
      <c r="J2554">
        <v>136</v>
      </c>
      <c r="K2554">
        <v>922</v>
      </c>
    </row>
    <row r="2555" spans="1:11" x14ac:dyDescent="0.25">
      <c r="A2555" t="s">
        <v>2831</v>
      </c>
      <c r="B2555" t="s">
        <v>74</v>
      </c>
      <c r="C2555" t="s">
        <v>262</v>
      </c>
      <c r="D2555" t="s">
        <v>254</v>
      </c>
      <c r="E2555" t="s">
        <v>180</v>
      </c>
      <c r="F2555">
        <v>123</v>
      </c>
      <c r="G2555">
        <v>804</v>
      </c>
      <c r="H2555">
        <v>1</v>
      </c>
      <c r="I2555">
        <v>0</v>
      </c>
      <c r="J2555">
        <v>124</v>
      </c>
      <c r="K2555">
        <v>804</v>
      </c>
    </row>
    <row r="2556" spans="1:11" x14ac:dyDescent="0.25">
      <c r="A2556" t="s">
        <v>2832</v>
      </c>
      <c r="B2556" t="s">
        <v>74</v>
      </c>
      <c r="C2556" t="s">
        <v>262</v>
      </c>
      <c r="D2556" t="s">
        <v>255</v>
      </c>
      <c r="E2556" t="s">
        <v>269</v>
      </c>
      <c r="F2556">
        <v>3801</v>
      </c>
      <c r="G2556">
        <v>26167.06</v>
      </c>
      <c r="H2556">
        <v>186</v>
      </c>
      <c r="I2556">
        <v>0</v>
      </c>
      <c r="J2556">
        <v>3987</v>
      </c>
      <c r="K2556">
        <v>26167.06</v>
      </c>
    </row>
    <row r="2557" spans="1:11" x14ac:dyDescent="0.25">
      <c r="A2557" t="s">
        <v>2833</v>
      </c>
      <c r="B2557" t="s">
        <v>74</v>
      </c>
      <c r="C2557" t="s">
        <v>262</v>
      </c>
      <c r="D2557" t="s">
        <v>259</v>
      </c>
      <c r="E2557" t="s">
        <v>181</v>
      </c>
      <c r="F2557">
        <v>305</v>
      </c>
      <c r="G2557">
        <v>2195</v>
      </c>
      <c r="H2557">
        <v>13</v>
      </c>
      <c r="I2557">
        <v>0</v>
      </c>
      <c r="J2557">
        <v>318</v>
      </c>
      <c r="K2557">
        <v>2195</v>
      </c>
    </row>
    <row r="2558" spans="1:11" x14ac:dyDescent="0.25">
      <c r="A2558" t="s">
        <v>2834</v>
      </c>
      <c r="B2558" t="s">
        <v>74</v>
      </c>
      <c r="C2558" t="s">
        <v>262</v>
      </c>
      <c r="D2558" t="s">
        <v>251</v>
      </c>
      <c r="E2558" t="s">
        <v>182</v>
      </c>
      <c r="F2558">
        <v>534</v>
      </c>
      <c r="G2558">
        <v>3716.38</v>
      </c>
      <c r="H2558">
        <v>33</v>
      </c>
      <c r="I2558">
        <v>0</v>
      </c>
      <c r="J2558">
        <v>567</v>
      </c>
      <c r="K2558">
        <v>3716.38</v>
      </c>
    </row>
    <row r="2559" spans="1:11" x14ac:dyDescent="0.25">
      <c r="A2559" t="s">
        <v>2835</v>
      </c>
      <c r="B2559" t="s">
        <v>74</v>
      </c>
      <c r="C2559" t="s">
        <v>262</v>
      </c>
      <c r="D2559" t="s">
        <v>254</v>
      </c>
      <c r="E2559" t="s">
        <v>183</v>
      </c>
      <c r="F2559">
        <v>153</v>
      </c>
      <c r="G2559">
        <v>1051</v>
      </c>
      <c r="H2559">
        <v>6</v>
      </c>
      <c r="I2559">
        <v>0</v>
      </c>
      <c r="J2559">
        <v>159</v>
      </c>
      <c r="K2559">
        <v>1051</v>
      </c>
    </row>
    <row r="2560" spans="1:11" x14ac:dyDescent="0.25">
      <c r="A2560" t="s">
        <v>2836</v>
      </c>
      <c r="B2560" t="s">
        <v>74</v>
      </c>
      <c r="C2560" t="s">
        <v>262</v>
      </c>
      <c r="D2560" t="s">
        <v>260</v>
      </c>
      <c r="E2560" t="s">
        <v>260</v>
      </c>
      <c r="F2560">
        <v>8</v>
      </c>
      <c r="G2560">
        <v>58</v>
      </c>
      <c r="H2560">
        <v>1</v>
      </c>
      <c r="I2560">
        <v>0</v>
      </c>
      <c r="J2560">
        <v>9</v>
      </c>
      <c r="K2560">
        <v>58</v>
      </c>
    </row>
    <row r="2561" spans="1:11" x14ac:dyDescent="0.25">
      <c r="A2561" t="s">
        <v>2837</v>
      </c>
      <c r="B2561" t="s">
        <v>74</v>
      </c>
      <c r="C2561" t="s">
        <v>262</v>
      </c>
      <c r="D2561" t="s">
        <v>260</v>
      </c>
      <c r="E2561" t="s">
        <v>274</v>
      </c>
      <c r="F2561">
        <v>8</v>
      </c>
      <c r="G2561">
        <v>58</v>
      </c>
      <c r="H2561">
        <v>1</v>
      </c>
      <c r="I2561">
        <v>0</v>
      </c>
      <c r="J2561">
        <v>9</v>
      </c>
      <c r="K2561">
        <v>58</v>
      </c>
    </row>
    <row r="2562" spans="1:11" x14ac:dyDescent="0.25">
      <c r="A2562" t="s">
        <v>2838</v>
      </c>
      <c r="B2562" t="s">
        <v>74</v>
      </c>
      <c r="C2562" t="s">
        <v>262</v>
      </c>
      <c r="D2562" t="s">
        <v>251</v>
      </c>
      <c r="E2562" t="s">
        <v>184</v>
      </c>
      <c r="F2562">
        <v>148</v>
      </c>
      <c r="G2562">
        <v>932.46</v>
      </c>
      <c r="H2562">
        <v>16</v>
      </c>
      <c r="I2562">
        <v>0</v>
      </c>
      <c r="J2562">
        <v>164</v>
      </c>
      <c r="K2562">
        <v>932.46</v>
      </c>
    </row>
    <row r="2563" spans="1:11" x14ac:dyDescent="0.25">
      <c r="A2563" t="s">
        <v>2839</v>
      </c>
      <c r="B2563" t="s">
        <v>74</v>
      </c>
      <c r="C2563" t="s">
        <v>262</v>
      </c>
      <c r="D2563" t="s">
        <v>251</v>
      </c>
      <c r="E2563" t="s">
        <v>185</v>
      </c>
      <c r="F2563">
        <v>504</v>
      </c>
      <c r="G2563">
        <v>3372</v>
      </c>
      <c r="H2563">
        <v>14</v>
      </c>
      <c r="I2563">
        <v>0</v>
      </c>
      <c r="J2563">
        <v>518</v>
      </c>
      <c r="K2563">
        <v>3372</v>
      </c>
    </row>
    <row r="2564" spans="1:11" x14ac:dyDescent="0.25">
      <c r="A2564" t="s">
        <v>2840</v>
      </c>
      <c r="B2564" t="s">
        <v>74</v>
      </c>
      <c r="C2564" t="s">
        <v>262</v>
      </c>
      <c r="D2564" t="s">
        <v>255</v>
      </c>
      <c r="E2564" t="s">
        <v>186</v>
      </c>
      <c r="F2564">
        <v>143</v>
      </c>
      <c r="G2564">
        <v>1004</v>
      </c>
      <c r="H2564">
        <v>17</v>
      </c>
      <c r="I2564">
        <v>0</v>
      </c>
      <c r="J2564">
        <v>160</v>
      </c>
      <c r="K2564">
        <v>1004</v>
      </c>
    </row>
    <row r="2565" spans="1:11" x14ac:dyDescent="0.25">
      <c r="A2565" t="s">
        <v>2841</v>
      </c>
      <c r="B2565" t="s">
        <v>74</v>
      </c>
      <c r="C2565" t="s">
        <v>262</v>
      </c>
      <c r="D2565" t="s">
        <v>256</v>
      </c>
      <c r="E2565" t="s">
        <v>187</v>
      </c>
      <c r="F2565">
        <v>427</v>
      </c>
      <c r="G2565">
        <v>2543.92</v>
      </c>
      <c r="H2565">
        <v>9</v>
      </c>
      <c r="I2565">
        <v>0</v>
      </c>
      <c r="J2565">
        <v>436</v>
      </c>
      <c r="K2565">
        <v>2543.92</v>
      </c>
    </row>
    <row r="2566" spans="1:11" x14ac:dyDescent="0.25">
      <c r="A2566" t="s">
        <v>2842</v>
      </c>
      <c r="B2566" t="s">
        <v>74</v>
      </c>
      <c r="C2566" t="s">
        <v>262</v>
      </c>
      <c r="D2566" t="s">
        <v>252</v>
      </c>
      <c r="E2566" t="s">
        <v>188</v>
      </c>
      <c r="F2566">
        <v>141</v>
      </c>
      <c r="G2566">
        <v>897</v>
      </c>
      <c r="H2566">
        <v>5</v>
      </c>
      <c r="I2566">
        <v>0</v>
      </c>
      <c r="J2566">
        <v>146</v>
      </c>
      <c r="K2566">
        <v>897</v>
      </c>
    </row>
    <row r="2567" spans="1:11" x14ac:dyDescent="0.25">
      <c r="A2567" t="s">
        <v>2843</v>
      </c>
      <c r="B2567" t="s">
        <v>74</v>
      </c>
      <c r="C2567" t="s">
        <v>262</v>
      </c>
      <c r="D2567" t="s">
        <v>257</v>
      </c>
      <c r="E2567" t="s">
        <v>189</v>
      </c>
      <c r="F2567">
        <v>101</v>
      </c>
      <c r="G2567">
        <v>630</v>
      </c>
      <c r="H2567">
        <v>5</v>
      </c>
      <c r="I2567">
        <v>0</v>
      </c>
      <c r="J2567">
        <v>106</v>
      </c>
      <c r="K2567">
        <v>630</v>
      </c>
    </row>
    <row r="2568" spans="1:11" x14ac:dyDescent="0.25">
      <c r="A2568" t="s">
        <v>2844</v>
      </c>
      <c r="B2568" t="s">
        <v>74</v>
      </c>
      <c r="C2568" t="s">
        <v>262</v>
      </c>
      <c r="D2568" t="s">
        <v>256</v>
      </c>
      <c r="E2568" t="s">
        <v>190</v>
      </c>
      <c r="F2568">
        <v>91</v>
      </c>
      <c r="G2568">
        <v>547</v>
      </c>
      <c r="H2568">
        <v>2</v>
      </c>
      <c r="I2568">
        <v>0</v>
      </c>
      <c r="J2568">
        <v>93</v>
      </c>
      <c r="K2568">
        <v>547</v>
      </c>
    </row>
    <row r="2569" spans="1:11" x14ac:dyDescent="0.25">
      <c r="A2569" t="s">
        <v>2845</v>
      </c>
      <c r="B2569" t="s">
        <v>74</v>
      </c>
      <c r="C2569" t="s">
        <v>262</v>
      </c>
      <c r="D2569" t="s">
        <v>256</v>
      </c>
      <c r="E2569" t="s">
        <v>191</v>
      </c>
      <c r="F2569">
        <v>101</v>
      </c>
      <c r="G2569">
        <v>555.46</v>
      </c>
      <c r="H2569">
        <v>6</v>
      </c>
      <c r="I2569">
        <v>0</v>
      </c>
      <c r="J2569">
        <v>107</v>
      </c>
      <c r="K2569">
        <v>555.46</v>
      </c>
    </row>
    <row r="2570" spans="1:11" x14ac:dyDescent="0.25">
      <c r="A2570" t="s">
        <v>2846</v>
      </c>
      <c r="B2570" t="s">
        <v>74</v>
      </c>
      <c r="C2570" t="s">
        <v>262</v>
      </c>
      <c r="D2570" t="s">
        <v>253</v>
      </c>
      <c r="E2570" t="s">
        <v>192</v>
      </c>
      <c r="F2570">
        <v>149</v>
      </c>
      <c r="G2570">
        <v>891</v>
      </c>
      <c r="H2570">
        <v>19</v>
      </c>
      <c r="I2570">
        <v>0</v>
      </c>
      <c r="J2570">
        <v>168</v>
      </c>
      <c r="K2570">
        <v>891</v>
      </c>
    </row>
    <row r="2571" spans="1:11" x14ac:dyDescent="0.25">
      <c r="A2571" t="s">
        <v>2847</v>
      </c>
      <c r="B2571" t="s">
        <v>74</v>
      </c>
      <c r="C2571" t="s">
        <v>262</v>
      </c>
      <c r="D2571" t="s">
        <v>254</v>
      </c>
      <c r="E2571" t="s">
        <v>193</v>
      </c>
      <c r="F2571">
        <v>110</v>
      </c>
      <c r="G2571">
        <v>802</v>
      </c>
      <c r="H2571">
        <v>2</v>
      </c>
      <c r="I2571">
        <v>0</v>
      </c>
      <c r="J2571">
        <v>112</v>
      </c>
      <c r="K2571">
        <v>802</v>
      </c>
    </row>
    <row r="2572" spans="1:11" x14ac:dyDescent="0.25">
      <c r="A2572" t="s">
        <v>2848</v>
      </c>
      <c r="B2572" t="s">
        <v>74</v>
      </c>
      <c r="C2572" t="s">
        <v>262</v>
      </c>
      <c r="D2572" t="s">
        <v>253</v>
      </c>
      <c r="E2572" t="s">
        <v>194</v>
      </c>
      <c r="F2572">
        <v>146</v>
      </c>
      <c r="G2572">
        <v>912.92</v>
      </c>
      <c r="H2572">
        <v>9</v>
      </c>
      <c r="I2572">
        <v>0</v>
      </c>
      <c r="J2572">
        <v>155</v>
      </c>
      <c r="K2572">
        <v>912.92</v>
      </c>
    </row>
    <row r="2573" spans="1:11" x14ac:dyDescent="0.25">
      <c r="A2573" t="s">
        <v>2849</v>
      </c>
      <c r="B2573" t="s">
        <v>74</v>
      </c>
      <c r="C2573" t="s">
        <v>262</v>
      </c>
      <c r="D2573" t="s">
        <v>255</v>
      </c>
      <c r="E2573" t="s">
        <v>195</v>
      </c>
      <c r="F2573">
        <v>152</v>
      </c>
      <c r="G2573">
        <v>999</v>
      </c>
      <c r="H2573">
        <v>13</v>
      </c>
      <c r="I2573">
        <v>0</v>
      </c>
      <c r="J2573">
        <v>165</v>
      </c>
      <c r="K2573">
        <v>999</v>
      </c>
    </row>
    <row r="2574" spans="1:11" x14ac:dyDescent="0.25">
      <c r="A2574" t="s">
        <v>2850</v>
      </c>
      <c r="B2574" t="s">
        <v>74</v>
      </c>
      <c r="C2574" t="s">
        <v>262</v>
      </c>
      <c r="D2574" t="s">
        <v>259</v>
      </c>
      <c r="E2574" t="s">
        <v>196</v>
      </c>
      <c r="F2574">
        <v>194</v>
      </c>
      <c r="G2574">
        <v>1366</v>
      </c>
      <c r="H2574">
        <v>8</v>
      </c>
      <c r="I2574">
        <v>0</v>
      </c>
      <c r="J2574">
        <v>202</v>
      </c>
      <c r="K2574">
        <v>1366</v>
      </c>
    </row>
    <row r="2575" spans="1:11" x14ac:dyDescent="0.25">
      <c r="A2575" t="s">
        <v>2851</v>
      </c>
      <c r="B2575" t="s">
        <v>74</v>
      </c>
      <c r="C2575" t="s">
        <v>262</v>
      </c>
      <c r="D2575" t="s">
        <v>251</v>
      </c>
      <c r="E2575" t="s">
        <v>197</v>
      </c>
      <c r="F2575">
        <v>11</v>
      </c>
      <c r="G2575">
        <v>74</v>
      </c>
      <c r="H2575">
        <v>0</v>
      </c>
      <c r="I2575">
        <v>0</v>
      </c>
      <c r="J2575">
        <v>11</v>
      </c>
      <c r="K2575">
        <v>74</v>
      </c>
    </row>
    <row r="2576" spans="1:11" x14ac:dyDescent="0.25">
      <c r="A2576" t="s">
        <v>2852</v>
      </c>
      <c r="B2576" t="s">
        <v>74</v>
      </c>
      <c r="C2576" t="s">
        <v>262</v>
      </c>
      <c r="D2576" t="s">
        <v>255</v>
      </c>
      <c r="E2576" t="s">
        <v>198</v>
      </c>
      <c r="F2576">
        <v>178</v>
      </c>
      <c r="G2576">
        <v>1271.92</v>
      </c>
      <c r="H2576">
        <v>10</v>
      </c>
      <c r="I2576">
        <v>0</v>
      </c>
      <c r="J2576">
        <v>188</v>
      </c>
      <c r="K2576">
        <v>1271.92</v>
      </c>
    </row>
    <row r="2577" spans="1:11" x14ac:dyDescent="0.25">
      <c r="A2577" t="s">
        <v>2853</v>
      </c>
      <c r="B2577" t="s">
        <v>74</v>
      </c>
      <c r="C2577" t="s">
        <v>262</v>
      </c>
      <c r="D2577" t="s">
        <v>258</v>
      </c>
      <c r="E2577" t="s">
        <v>199</v>
      </c>
      <c r="F2577">
        <v>105</v>
      </c>
      <c r="G2577">
        <v>713</v>
      </c>
      <c r="H2577">
        <v>5</v>
      </c>
      <c r="I2577">
        <v>0</v>
      </c>
      <c r="J2577">
        <v>110</v>
      </c>
      <c r="K2577">
        <v>713</v>
      </c>
    </row>
    <row r="2578" spans="1:11" x14ac:dyDescent="0.25">
      <c r="A2578" t="s">
        <v>2854</v>
      </c>
      <c r="B2578" t="s">
        <v>74</v>
      </c>
      <c r="C2578" t="s">
        <v>262</v>
      </c>
      <c r="D2578" t="s">
        <v>255</v>
      </c>
      <c r="E2578" t="s">
        <v>200</v>
      </c>
      <c r="F2578">
        <v>69</v>
      </c>
      <c r="G2578">
        <v>469</v>
      </c>
      <c r="H2578">
        <v>4</v>
      </c>
      <c r="I2578">
        <v>0</v>
      </c>
      <c r="J2578">
        <v>73</v>
      </c>
      <c r="K2578">
        <v>469</v>
      </c>
    </row>
    <row r="2579" spans="1:11" x14ac:dyDescent="0.25">
      <c r="A2579" t="s">
        <v>2855</v>
      </c>
      <c r="B2579" t="s">
        <v>74</v>
      </c>
      <c r="C2579" t="s">
        <v>262</v>
      </c>
      <c r="D2579" t="s">
        <v>259</v>
      </c>
      <c r="E2579" t="s">
        <v>201</v>
      </c>
      <c r="F2579">
        <v>266</v>
      </c>
      <c r="G2579">
        <v>1764</v>
      </c>
      <c r="H2579">
        <v>20</v>
      </c>
      <c r="I2579">
        <v>0</v>
      </c>
      <c r="J2579">
        <v>286</v>
      </c>
      <c r="K2579">
        <v>1764</v>
      </c>
    </row>
    <row r="2580" spans="1:11" x14ac:dyDescent="0.25">
      <c r="A2580" t="s">
        <v>2856</v>
      </c>
      <c r="B2580" t="s">
        <v>74</v>
      </c>
      <c r="C2580" t="s">
        <v>262</v>
      </c>
      <c r="D2580" t="s">
        <v>258</v>
      </c>
      <c r="E2580" t="s">
        <v>202</v>
      </c>
      <c r="F2580">
        <v>127</v>
      </c>
      <c r="G2580">
        <v>1023</v>
      </c>
      <c r="H2580">
        <v>2</v>
      </c>
      <c r="I2580">
        <v>0</v>
      </c>
      <c r="J2580">
        <v>129</v>
      </c>
      <c r="K2580">
        <v>1023</v>
      </c>
    </row>
    <row r="2581" spans="1:11" x14ac:dyDescent="0.25">
      <c r="A2581" t="s">
        <v>2857</v>
      </c>
      <c r="B2581" t="s">
        <v>74</v>
      </c>
      <c r="C2581" t="s">
        <v>262</v>
      </c>
      <c r="D2581" t="s">
        <v>256</v>
      </c>
      <c r="E2581" t="s">
        <v>203</v>
      </c>
      <c r="F2581">
        <v>94</v>
      </c>
      <c r="G2581">
        <v>616</v>
      </c>
      <c r="H2581">
        <v>7</v>
      </c>
      <c r="I2581">
        <v>0</v>
      </c>
      <c r="J2581">
        <v>101</v>
      </c>
      <c r="K2581">
        <v>616</v>
      </c>
    </row>
    <row r="2582" spans="1:11" x14ac:dyDescent="0.25">
      <c r="A2582" t="s">
        <v>2858</v>
      </c>
      <c r="B2582" t="s">
        <v>74</v>
      </c>
      <c r="C2582" t="s">
        <v>262</v>
      </c>
      <c r="D2582" t="s">
        <v>258</v>
      </c>
      <c r="E2582" t="s">
        <v>204</v>
      </c>
      <c r="F2582">
        <v>148</v>
      </c>
      <c r="G2582">
        <v>947</v>
      </c>
      <c r="H2582">
        <v>3</v>
      </c>
      <c r="I2582">
        <v>0</v>
      </c>
      <c r="J2582">
        <v>151</v>
      </c>
      <c r="K2582">
        <v>947</v>
      </c>
    </row>
    <row r="2583" spans="1:11" x14ac:dyDescent="0.25">
      <c r="A2583" t="s">
        <v>2859</v>
      </c>
      <c r="B2583" t="s">
        <v>74</v>
      </c>
      <c r="C2583" t="s">
        <v>262</v>
      </c>
      <c r="D2583" t="s">
        <v>257</v>
      </c>
      <c r="E2583" t="s">
        <v>205</v>
      </c>
      <c r="F2583">
        <v>241</v>
      </c>
      <c r="G2583">
        <v>1544</v>
      </c>
      <c r="H2583">
        <v>7</v>
      </c>
      <c r="I2583">
        <v>0</v>
      </c>
      <c r="J2583">
        <v>248</v>
      </c>
      <c r="K2583">
        <v>1544</v>
      </c>
    </row>
    <row r="2584" spans="1:11" x14ac:dyDescent="0.25">
      <c r="A2584" t="s">
        <v>2860</v>
      </c>
      <c r="B2584" t="s">
        <v>74</v>
      </c>
      <c r="C2584" t="s">
        <v>262</v>
      </c>
      <c r="D2584" t="s">
        <v>256</v>
      </c>
      <c r="E2584" t="s">
        <v>270</v>
      </c>
      <c r="F2584">
        <v>6254</v>
      </c>
      <c r="G2584">
        <v>37154.199999999997</v>
      </c>
      <c r="H2584">
        <v>296</v>
      </c>
      <c r="I2584">
        <v>0</v>
      </c>
      <c r="J2584">
        <v>6550</v>
      </c>
      <c r="K2584">
        <v>37154.199999999997</v>
      </c>
    </row>
    <row r="2585" spans="1:11" x14ac:dyDescent="0.25">
      <c r="A2585" t="s">
        <v>2861</v>
      </c>
      <c r="B2585" t="s">
        <v>74</v>
      </c>
      <c r="C2585" t="s">
        <v>262</v>
      </c>
      <c r="D2585" t="s">
        <v>257</v>
      </c>
      <c r="E2585" t="s">
        <v>206</v>
      </c>
      <c r="F2585">
        <v>174</v>
      </c>
      <c r="G2585">
        <v>1034.46</v>
      </c>
      <c r="H2585">
        <v>4</v>
      </c>
      <c r="I2585">
        <v>0</v>
      </c>
      <c r="J2585">
        <v>178</v>
      </c>
      <c r="K2585">
        <v>1034.46</v>
      </c>
    </row>
    <row r="2586" spans="1:11" x14ac:dyDescent="0.25">
      <c r="A2586" t="s">
        <v>2862</v>
      </c>
      <c r="B2586" t="s">
        <v>74</v>
      </c>
      <c r="C2586" t="s">
        <v>262</v>
      </c>
      <c r="D2586" t="s">
        <v>254</v>
      </c>
      <c r="E2586" t="s">
        <v>207</v>
      </c>
      <c r="F2586">
        <v>76</v>
      </c>
      <c r="G2586">
        <v>526</v>
      </c>
      <c r="H2586">
        <v>5</v>
      </c>
      <c r="I2586">
        <v>0</v>
      </c>
      <c r="J2586">
        <v>81</v>
      </c>
      <c r="K2586">
        <v>526</v>
      </c>
    </row>
    <row r="2587" spans="1:11" x14ac:dyDescent="0.25">
      <c r="A2587" t="s">
        <v>2863</v>
      </c>
      <c r="B2587" t="s">
        <v>74</v>
      </c>
      <c r="C2587" t="s">
        <v>262</v>
      </c>
      <c r="D2587" t="s">
        <v>257</v>
      </c>
      <c r="E2587" t="s">
        <v>271</v>
      </c>
      <c r="F2587">
        <v>3024</v>
      </c>
      <c r="G2587">
        <v>18699.439999999999</v>
      </c>
      <c r="H2587">
        <v>82</v>
      </c>
      <c r="I2587">
        <v>0</v>
      </c>
      <c r="J2587">
        <v>3106</v>
      </c>
      <c r="K2587">
        <v>18699.439999999999</v>
      </c>
    </row>
    <row r="2588" spans="1:11" x14ac:dyDescent="0.25">
      <c r="A2588" t="s">
        <v>2864</v>
      </c>
      <c r="B2588" t="s">
        <v>74</v>
      </c>
      <c r="C2588" t="s">
        <v>262</v>
      </c>
      <c r="D2588" t="s">
        <v>256</v>
      </c>
      <c r="E2588" t="s">
        <v>208</v>
      </c>
      <c r="F2588">
        <v>128</v>
      </c>
      <c r="G2588">
        <v>765</v>
      </c>
      <c r="H2588">
        <v>14</v>
      </c>
      <c r="I2588">
        <v>0</v>
      </c>
      <c r="J2588">
        <v>142</v>
      </c>
      <c r="K2588">
        <v>765</v>
      </c>
    </row>
    <row r="2589" spans="1:11" x14ac:dyDescent="0.25">
      <c r="A2589" t="s">
        <v>2865</v>
      </c>
      <c r="B2589" t="s">
        <v>74</v>
      </c>
      <c r="C2589" t="s">
        <v>262</v>
      </c>
      <c r="D2589" t="s">
        <v>252</v>
      </c>
      <c r="E2589" t="s">
        <v>209</v>
      </c>
      <c r="F2589">
        <v>119</v>
      </c>
      <c r="G2589">
        <v>764</v>
      </c>
      <c r="H2589">
        <v>8</v>
      </c>
      <c r="I2589">
        <v>0</v>
      </c>
      <c r="J2589">
        <v>127</v>
      </c>
      <c r="K2589">
        <v>764</v>
      </c>
    </row>
    <row r="2590" spans="1:11" x14ac:dyDescent="0.25">
      <c r="A2590" t="s">
        <v>2866</v>
      </c>
      <c r="B2590" t="s">
        <v>74</v>
      </c>
      <c r="C2590" t="s">
        <v>262</v>
      </c>
      <c r="D2590" t="s">
        <v>253</v>
      </c>
      <c r="E2590" t="s">
        <v>210</v>
      </c>
      <c r="F2590">
        <v>276</v>
      </c>
      <c r="G2590">
        <v>1654.46</v>
      </c>
      <c r="H2590">
        <v>35</v>
      </c>
      <c r="I2590">
        <v>0</v>
      </c>
      <c r="J2590">
        <v>311</v>
      </c>
      <c r="K2590">
        <v>1654.46</v>
      </c>
    </row>
    <row r="2591" spans="1:11" x14ac:dyDescent="0.25">
      <c r="A2591" t="s">
        <v>2867</v>
      </c>
      <c r="B2591" t="s">
        <v>74</v>
      </c>
      <c r="C2591" t="s">
        <v>262</v>
      </c>
      <c r="D2591" t="s">
        <v>255</v>
      </c>
      <c r="E2591" t="s">
        <v>211</v>
      </c>
      <c r="F2591">
        <v>60</v>
      </c>
      <c r="G2591">
        <v>421</v>
      </c>
      <c r="H2591">
        <v>1</v>
      </c>
      <c r="I2591">
        <v>0</v>
      </c>
      <c r="J2591">
        <v>61</v>
      </c>
      <c r="K2591">
        <v>421</v>
      </c>
    </row>
    <row r="2592" spans="1:11" x14ac:dyDescent="0.25">
      <c r="A2592" t="s">
        <v>2868</v>
      </c>
      <c r="B2592" t="s">
        <v>74</v>
      </c>
      <c r="C2592" t="s">
        <v>262</v>
      </c>
      <c r="D2592" t="s">
        <v>258</v>
      </c>
      <c r="E2592" t="s">
        <v>212</v>
      </c>
      <c r="F2592">
        <v>403</v>
      </c>
      <c r="G2592">
        <v>2701</v>
      </c>
      <c r="H2592">
        <v>18</v>
      </c>
      <c r="I2592">
        <v>0</v>
      </c>
      <c r="J2592">
        <v>421</v>
      </c>
      <c r="K2592">
        <v>2701</v>
      </c>
    </row>
    <row r="2593" spans="1:11" x14ac:dyDescent="0.25">
      <c r="A2593" t="s">
        <v>2869</v>
      </c>
      <c r="B2593" t="s">
        <v>74</v>
      </c>
      <c r="C2593" t="s">
        <v>262</v>
      </c>
      <c r="D2593" t="s">
        <v>255</v>
      </c>
      <c r="E2593" t="s">
        <v>213</v>
      </c>
      <c r="F2593">
        <v>275</v>
      </c>
      <c r="G2593">
        <v>1878</v>
      </c>
      <c r="H2593">
        <v>8</v>
      </c>
      <c r="I2593">
        <v>0</v>
      </c>
      <c r="J2593">
        <v>283</v>
      </c>
      <c r="K2593">
        <v>1878</v>
      </c>
    </row>
    <row r="2594" spans="1:11" x14ac:dyDescent="0.25">
      <c r="A2594" t="s">
        <v>2870</v>
      </c>
      <c r="B2594" t="s">
        <v>74</v>
      </c>
      <c r="C2594" t="s">
        <v>262</v>
      </c>
      <c r="D2594" t="s">
        <v>254</v>
      </c>
      <c r="E2594" t="s">
        <v>214</v>
      </c>
      <c r="F2594">
        <v>131</v>
      </c>
      <c r="G2594">
        <v>933.46</v>
      </c>
      <c r="H2594">
        <v>6</v>
      </c>
      <c r="I2594">
        <v>0</v>
      </c>
      <c r="J2594">
        <v>137</v>
      </c>
      <c r="K2594">
        <v>933.46</v>
      </c>
    </row>
    <row r="2595" spans="1:11" x14ac:dyDescent="0.25">
      <c r="A2595" t="s">
        <v>2871</v>
      </c>
      <c r="B2595" t="s">
        <v>74</v>
      </c>
      <c r="C2595" t="s">
        <v>262</v>
      </c>
      <c r="D2595" t="s">
        <v>258</v>
      </c>
      <c r="E2595" t="s">
        <v>215</v>
      </c>
      <c r="F2595">
        <v>73</v>
      </c>
      <c r="G2595">
        <v>498</v>
      </c>
      <c r="H2595">
        <v>5</v>
      </c>
      <c r="I2595">
        <v>0</v>
      </c>
      <c r="J2595">
        <v>78</v>
      </c>
      <c r="K2595">
        <v>498</v>
      </c>
    </row>
    <row r="2596" spans="1:11" x14ac:dyDescent="0.25">
      <c r="A2596" t="s">
        <v>2872</v>
      </c>
      <c r="B2596" t="s">
        <v>74</v>
      </c>
      <c r="C2596" t="s">
        <v>262</v>
      </c>
      <c r="D2596" t="s">
        <v>252</v>
      </c>
      <c r="E2596" t="s">
        <v>216</v>
      </c>
      <c r="F2596">
        <v>288</v>
      </c>
      <c r="G2596">
        <v>1929</v>
      </c>
      <c r="H2596">
        <v>9</v>
      </c>
      <c r="I2596">
        <v>0</v>
      </c>
      <c r="J2596">
        <v>297</v>
      </c>
      <c r="K2596">
        <v>1929</v>
      </c>
    </row>
    <row r="2597" spans="1:11" x14ac:dyDescent="0.25">
      <c r="A2597" t="s">
        <v>2873</v>
      </c>
      <c r="B2597" t="s">
        <v>74</v>
      </c>
      <c r="C2597" t="s">
        <v>262</v>
      </c>
      <c r="D2597" t="s">
        <v>254</v>
      </c>
      <c r="E2597" t="s">
        <v>217</v>
      </c>
      <c r="F2597">
        <v>104</v>
      </c>
      <c r="G2597">
        <v>772</v>
      </c>
      <c r="H2597">
        <v>4</v>
      </c>
      <c r="I2597">
        <v>0</v>
      </c>
      <c r="J2597">
        <v>108</v>
      </c>
      <c r="K2597">
        <v>772</v>
      </c>
    </row>
    <row r="2598" spans="1:11" x14ac:dyDescent="0.25">
      <c r="A2598" t="s">
        <v>2874</v>
      </c>
      <c r="B2598" t="s">
        <v>74</v>
      </c>
      <c r="C2598" t="s">
        <v>262</v>
      </c>
      <c r="D2598" t="s">
        <v>256</v>
      </c>
      <c r="E2598" t="s">
        <v>218</v>
      </c>
      <c r="F2598">
        <v>1183</v>
      </c>
      <c r="G2598">
        <v>6887.38</v>
      </c>
      <c r="H2598">
        <v>42</v>
      </c>
      <c r="I2598">
        <v>0</v>
      </c>
      <c r="J2598">
        <v>1225</v>
      </c>
      <c r="K2598">
        <v>6887.38</v>
      </c>
    </row>
    <row r="2599" spans="1:11" x14ac:dyDescent="0.25">
      <c r="A2599" t="s">
        <v>2875</v>
      </c>
      <c r="B2599" t="s">
        <v>74</v>
      </c>
      <c r="C2599" t="s">
        <v>262</v>
      </c>
      <c r="D2599" t="s">
        <v>253</v>
      </c>
      <c r="E2599" t="s">
        <v>219</v>
      </c>
      <c r="F2599">
        <v>200</v>
      </c>
      <c r="G2599">
        <v>1167</v>
      </c>
      <c r="H2599">
        <v>12</v>
      </c>
      <c r="I2599">
        <v>0</v>
      </c>
      <c r="J2599">
        <v>212</v>
      </c>
      <c r="K2599">
        <v>1167</v>
      </c>
    </row>
    <row r="2600" spans="1:11" x14ac:dyDescent="0.25">
      <c r="A2600" t="s">
        <v>2876</v>
      </c>
      <c r="B2600" t="s">
        <v>74</v>
      </c>
      <c r="C2600" t="s">
        <v>262</v>
      </c>
      <c r="D2600" t="s">
        <v>257</v>
      </c>
      <c r="E2600" t="s">
        <v>220</v>
      </c>
      <c r="F2600">
        <v>192</v>
      </c>
      <c r="G2600">
        <v>1193.46</v>
      </c>
      <c r="H2600">
        <v>2</v>
      </c>
      <c r="I2600">
        <v>0</v>
      </c>
      <c r="J2600">
        <v>194</v>
      </c>
      <c r="K2600">
        <v>1193.46</v>
      </c>
    </row>
    <row r="2601" spans="1:11" x14ac:dyDescent="0.25">
      <c r="A2601" t="s">
        <v>2877</v>
      </c>
      <c r="B2601" t="s">
        <v>74</v>
      </c>
      <c r="C2601" t="s">
        <v>262</v>
      </c>
      <c r="D2601" t="s">
        <v>255</v>
      </c>
      <c r="E2601" t="s">
        <v>221</v>
      </c>
      <c r="F2601">
        <v>209</v>
      </c>
      <c r="G2601">
        <v>1414</v>
      </c>
      <c r="H2601">
        <v>12</v>
      </c>
      <c r="I2601">
        <v>0</v>
      </c>
      <c r="J2601">
        <v>221</v>
      </c>
      <c r="K2601">
        <v>1414</v>
      </c>
    </row>
    <row r="2602" spans="1:11" x14ac:dyDescent="0.25">
      <c r="A2602" t="s">
        <v>2878</v>
      </c>
      <c r="B2602" t="s">
        <v>74</v>
      </c>
      <c r="C2602" t="s">
        <v>262</v>
      </c>
      <c r="D2602" t="s">
        <v>258</v>
      </c>
      <c r="E2602" t="s">
        <v>222</v>
      </c>
      <c r="F2602">
        <v>104</v>
      </c>
      <c r="G2602">
        <v>715</v>
      </c>
      <c r="H2602">
        <v>4</v>
      </c>
      <c r="I2602">
        <v>0</v>
      </c>
      <c r="J2602">
        <v>108</v>
      </c>
      <c r="K2602">
        <v>715</v>
      </c>
    </row>
    <row r="2603" spans="1:11" x14ac:dyDescent="0.25">
      <c r="A2603" t="s">
        <v>2879</v>
      </c>
      <c r="B2603" t="s">
        <v>74</v>
      </c>
      <c r="C2603" t="s">
        <v>262</v>
      </c>
      <c r="D2603" t="s">
        <v>252</v>
      </c>
      <c r="E2603" t="s">
        <v>223</v>
      </c>
      <c r="F2603">
        <v>137</v>
      </c>
      <c r="G2603">
        <v>946</v>
      </c>
      <c r="H2603">
        <v>18</v>
      </c>
      <c r="I2603">
        <v>0</v>
      </c>
      <c r="J2603">
        <v>155</v>
      </c>
      <c r="K2603">
        <v>946</v>
      </c>
    </row>
    <row r="2604" spans="1:11" x14ac:dyDescent="0.25">
      <c r="A2604" t="s">
        <v>2880</v>
      </c>
      <c r="B2604" t="s">
        <v>74</v>
      </c>
      <c r="C2604" t="s">
        <v>262</v>
      </c>
      <c r="D2604" t="s">
        <v>257</v>
      </c>
      <c r="E2604" t="s">
        <v>224</v>
      </c>
      <c r="F2604">
        <v>67</v>
      </c>
      <c r="G2604">
        <v>356</v>
      </c>
      <c r="H2604">
        <v>2</v>
      </c>
      <c r="I2604">
        <v>0</v>
      </c>
      <c r="J2604">
        <v>69</v>
      </c>
      <c r="K2604">
        <v>356</v>
      </c>
    </row>
    <row r="2605" spans="1:11" x14ac:dyDescent="0.25">
      <c r="A2605" t="s">
        <v>2881</v>
      </c>
      <c r="B2605" t="s">
        <v>74</v>
      </c>
      <c r="C2605" t="s">
        <v>262</v>
      </c>
      <c r="D2605" t="s">
        <v>253</v>
      </c>
      <c r="E2605" t="s">
        <v>225</v>
      </c>
      <c r="F2605">
        <v>98</v>
      </c>
      <c r="G2605">
        <v>564.46</v>
      </c>
      <c r="H2605">
        <v>3</v>
      </c>
      <c r="I2605">
        <v>0</v>
      </c>
      <c r="J2605">
        <v>101</v>
      </c>
      <c r="K2605">
        <v>564.46</v>
      </c>
    </row>
    <row r="2606" spans="1:11" x14ac:dyDescent="0.25">
      <c r="A2606" t="s">
        <v>2882</v>
      </c>
      <c r="B2606" t="s">
        <v>74</v>
      </c>
      <c r="C2606" t="s">
        <v>262</v>
      </c>
      <c r="D2606" t="s">
        <v>255</v>
      </c>
      <c r="E2606" t="s">
        <v>226</v>
      </c>
      <c r="F2606">
        <v>205</v>
      </c>
      <c r="G2606">
        <v>1465.38</v>
      </c>
      <c r="H2606">
        <v>6</v>
      </c>
      <c r="I2606">
        <v>0</v>
      </c>
      <c r="J2606">
        <v>211</v>
      </c>
      <c r="K2606">
        <v>1465.38</v>
      </c>
    </row>
    <row r="2607" spans="1:11" x14ac:dyDescent="0.25">
      <c r="A2607" t="s">
        <v>2883</v>
      </c>
      <c r="B2607" t="s">
        <v>74</v>
      </c>
      <c r="C2607" t="s">
        <v>262</v>
      </c>
      <c r="D2607" t="s">
        <v>259</v>
      </c>
      <c r="E2607" t="s">
        <v>227</v>
      </c>
      <c r="F2607">
        <v>230</v>
      </c>
      <c r="G2607">
        <v>1774</v>
      </c>
      <c r="H2607">
        <v>4</v>
      </c>
      <c r="I2607">
        <v>0</v>
      </c>
      <c r="J2607">
        <v>234</v>
      </c>
      <c r="K2607">
        <v>1774</v>
      </c>
    </row>
    <row r="2608" spans="1:11" x14ac:dyDescent="0.25">
      <c r="A2608" t="s">
        <v>2884</v>
      </c>
      <c r="B2608" t="s">
        <v>74</v>
      </c>
      <c r="C2608" t="s">
        <v>262</v>
      </c>
      <c r="D2608" t="s">
        <v>258</v>
      </c>
      <c r="E2608" t="s">
        <v>228</v>
      </c>
      <c r="F2608">
        <v>90</v>
      </c>
      <c r="G2608">
        <v>594</v>
      </c>
      <c r="H2608">
        <v>3</v>
      </c>
      <c r="I2608">
        <v>0</v>
      </c>
      <c r="J2608">
        <v>93</v>
      </c>
      <c r="K2608">
        <v>594</v>
      </c>
    </row>
    <row r="2609" spans="1:11" x14ac:dyDescent="0.25">
      <c r="A2609" t="s">
        <v>2885</v>
      </c>
      <c r="B2609" t="s">
        <v>74</v>
      </c>
      <c r="C2609" t="s">
        <v>262</v>
      </c>
      <c r="D2609" t="s">
        <v>253</v>
      </c>
      <c r="E2609" t="s">
        <v>229</v>
      </c>
      <c r="F2609">
        <v>195</v>
      </c>
      <c r="G2609">
        <v>1158.3800000000001</v>
      </c>
      <c r="H2609">
        <v>16</v>
      </c>
      <c r="I2609">
        <v>0</v>
      </c>
      <c r="J2609">
        <v>211</v>
      </c>
      <c r="K2609">
        <v>1158.3800000000001</v>
      </c>
    </row>
    <row r="2610" spans="1:11" x14ac:dyDescent="0.25">
      <c r="A2610" t="s">
        <v>2886</v>
      </c>
      <c r="B2610" t="s">
        <v>74</v>
      </c>
      <c r="C2610" t="s">
        <v>262</v>
      </c>
      <c r="D2610" t="s">
        <v>253</v>
      </c>
      <c r="E2610" t="s">
        <v>230</v>
      </c>
      <c r="F2610">
        <v>171</v>
      </c>
      <c r="G2610">
        <v>995.38</v>
      </c>
      <c r="H2610">
        <v>14</v>
      </c>
      <c r="I2610">
        <v>0</v>
      </c>
      <c r="J2610">
        <v>185</v>
      </c>
      <c r="K2610">
        <v>995.38</v>
      </c>
    </row>
    <row r="2611" spans="1:11" x14ac:dyDescent="0.25">
      <c r="A2611" t="s">
        <v>2887</v>
      </c>
      <c r="B2611" t="s">
        <v>74</v>
      </c>
      <c r="C2611" t="s">
        <v>262</v>
      </c>
      <c r="D2611" t="s">
        <v>255</v>
      </c>
      <c r="E2611" t="s">
        <v>231</v>
      </c>
      <c r="F2611">
        <v>138</v>
      </c>
      <c r="G2611">
        <v>906</v>
      </c>
      <c r="H2611">
        <v>12</v>
      </c>
      <c r="I2611">
        <v>0</v>
      </c>
      <c r="J2611">
        <v>150</v>
      </c>
      <c r="K2611">
        <v>906</v>
      </c>
    </row>
    <row r="2612" spans="1:11" x14ac:dyDescent="0.25">
      <c r="A2612" t="s">
        <v>2888</v>
      </c>
      <c r="B2612" t="s">
        <v>74</v>
      </c>
      <c r="C2612" t="s">
        <v>262</v>
      </c>
      <c r="D2612" t="s">
        <v>258</v>
      </c>
      <c r="E2612" t="s">
        <v>232</v>
      </c>
      <c r="F2612">
        <v>317</v>
      </c>
      <c r="G2612">
        <v>2067.92</v>
      </c>
      <c r="H2612">
        <v>15</v>
      </c>
      <c r="I2612">
        <v>0</v>
      </c>
      <c r="J2612">
        <v>332</v>
      </c>
      <c r="K2612">
        <v>2067.92</v>
      </c>
    </row>
    <row r="2613" spans="1:11" x14ac:dyDescent="0.25">
      <c r="A2613" t="s">
        <v>2889</v>
      </c>
      <c r="B2613" t="s">
        <v>74</v>
      </c>
      <c r="C2613" t="s">
        <v>262</v>
      </c>
      <c r="D2613" t="s">
        <v>256</v>
      </c>
      <c r="E2613" t="s">
        <v>233</v>
      </c>
      <c r="F2613">
        <v>145</v>
      </c>
      <c r="G2613">
        <v>837</v>
      </c>
      <c r="H2613">
        <v>3</v>
      </c>
      <c r="I2613">
        <v>0</v>
      </c>
      <c r="J2613">
        <v>148</v>
      </c>
      <c r="K2613">
        <v>837</v>
      </c>
    </row>
    <row r="2614" spans="1:11" x14ac:dyDescent="0.25">
      <c r="A2614" t="s">
        <v>2890</v>
      </c>
      <c r="B2614" t="s">
        <v>74</v>
      </c>
      <c r="C2614" t="s">
        <v>262</v>
      </c>
      <c r="D2614" t="s">
        <v>258</v>
      </c>
      <c r="E2614" t="s">
        <v>272</v>
      </c>
      <c r="F2614">
        <v>2538</v>
      </c>
      <c r="G2614">
        <v>16972.919999999998</v>
      </c>
      <c r="H2614">
        <v>131</v>
      </c>
      <c r="I2614">
        <v>0</v>
      </c>
      <c r="J2614">
        <v>2669</v>
      </c>
      <c r="K2614">
        <v>16972.919999999998</v>
      </c>
    </row>
    <row r="2615" spans="1:11" x14ac:dyDescent="0.25">
      <c r="A2615" t="s">
        <v>2891</v>
      </c>
      <c r="B2615" t="s">
        <v>74</v>
      </c>
      <c r="C2615" t="s">
        <v>262</v>
      </c>
      <c r="D2615" t="s">
        <v>256</v>
      </c>
      <c r="E2615" t="s">
        <v>234</v>
      </c>
      <c r="F2615">
        <v>538</v>
      </c>
      <c r="G2615">
        <v>3159.92</v>
      </c>
      <c r="H2615">
        <v>25</v>
      </c>
      <c r="I2615">
        <v>0</v>
      </c>
      <c r="J2615">
        <v>563</v>
      </c>
      <c r="K2615">
        <v>3159.92</v>
      </c>
    </row>
    <row r="2616" spans="1:11" x14ac:dyDescent="0.25">
      <c r="A2616" t="s">
        <v>2892</v>
      </c>
      <c r="B2616" t="s">
        <v>74</v>
      </c>
      <c r="C2616" t="s">
        <v>262</v>
      </c>
      <c r="D2616" t="s">
        <v>253</v>
      </c>
      <c r="E2616" t="s">
        <v>235</v>
      </c>
      <c r="F2616">
        <v>56</v>
      </c>
      <c r="G2616">
        <v>309.45999999999998</v>
      </c>
      <c r="H2616">
        <v>5</v>
      </c>
      <c r="I2616">
        <v>0</v>
      </c>
      <c r="J2616">
        <v>61</v>
      </c>
      <c r="K2616">
        <v>309.45999999999998</v>
      </c>
    </row>
    <row r="2617" spans="1:11" x14ac:dyDescent="0.25">
      <c r="A2617" t="s">
        <v>2893</v>
      </c>
      <c r="B2617" t="s">
        <v>74</v>
      </c>
      <c r="C2617" t="s">
        <v>262</v>
      </c>
      <c r="D2617" t="s">
        <v>255</v>
      </c>
      <c r="E2617" t="s">
        <v>236</v>
      </c>
      <c r="F2617">
        <v>141</v>
      </c>
      <c r="G2617">
        <v>911.46</v>
      </c>
      <c r="H2617">
        <v>11</v>
      </c>
      <c r="I2617">
        <v>0</v>
      </c>
      <c r="J2617">
        <v>152</v>
      </c>
      <c r="K2617">
        <v>911.46</v>
      </c>
    </row>
    <row r="2618" spans="1:11" x14ac:dyDescent="0.25">
      <c r="A2618" t="s">
        <v>2894</v>
      </c>
      <c r="B2618" t="s">
        <v>74</v>
      </c>
      <c r="C2618" t="s">
        <v>262</v>
      </c>
      <c r="D2618" t="s">
        <v>257</v>
      </c>
      <c r="E2618" t="s">
        <v>237</v>
      </c>
      <c r="F2618">
        <v>372</v>
      </c>
      <c r="G2618">
        <v>2142.92</v>
      </c>
      <c r="H2618">
        <v>13</v>
      </c>
      <c r="I2618">
        <v>0</v>
      </c>
      <c r="J2618">
        <v>385</v>
      </c>
      <c r="K2618">
        <v>2142.92</v>
      </c>
    </row>
    <row r="2619" spans="1:11" x14ac:dyDescent="0.25">
      <c r="A2619" t="s">
        <v>2895</v>
      </c>
      <c r="B2619" t="s">
        <v>74</v>
      </c>
      <c r="C2619" t="s">
        <v>262</v>
      </c>
      <c r="D2619" t="s">
        <v>256</v>
      </c>
      <c r="E2619" t="s">
        <v>238</v>
      </c>
      <c r="F2619">
        <v>122</v>
      </c>
      <c r="G2619">
        <v>751</v>
      </c>
      <c r="H2619">
        <v>4</v>
      </c>
      <c r="I2619">
        <v>0</v>
      </c>
      <c r="J2619">
        <v>126</v>
      </c>
      <c r="K2619">
        <v>751</v>
      </c>
    </row>
    <row r="2620" spans="1:11" x14ac:dyDescent="0.25">
      <c r="A2620" t="s">
        <v>2896</v>
      </c>
      <c r="B2620" t="s">
        <v>74</v>
      </c>
      <c r="C2620" t="s">
        <v>262</v>
      </c>
      <c r="D2620" t="s">
        <v>255</v>
      </c>
      <c r="E2620" t="s">
        <v>239</v>
      </c>
      <c r="F2620">
        <v>159</v>
      </c>
      <c r="G2620">
        <v>1113</v>
      </c>
      <c r="H2620">
        <v>9</v>
      </c>
      <c r="I2620">
        <v>0</v>
      </c>
      <c r="J2620">
        <v>168</v>
      </c>
      <c r="K2620">
        <v>1113</v>
      </c>
    </row>
    <row r="2621" spans="1:11" x14ac:dyDescent="0.25">
      <c r="A2621" t="s">
        <v>2897</v>
      </c>
      <c r="B2621" t="s">
        <v>74</v>
      </c>
      <c r="C2621" t="s">
        <v>262</v>
      </c>
      <c r="D2621" t="s">
        <v>256</v>
      </c>
      <c r="E2621" t="s">
        <v>240</v>
      </c>
      <c r="F2621">
        <v>177</v>
      </c>
      <c r="G2621">
        <v>1038.46</v>
      </c>
      <c r="H2621">
        <v>9</v>
      </c>
      <c r="I2621">
        <v>0</v>
      </c>
      <c r="J2621">
        <v>186</v>
      </c>
      <c r="K2621">
        <v>1038.46</v>
      </c>
    </row>
    <row r="2622" spans="1:11" x14ac:dyDescent="0.25">
      <c r="A2622" t="s">
        <v>2898</v>
      </c>
      <c r="B2622" t="s">
        <v>74</v>
      </c>
      <c r="C2622" t="s">
        <v>262</v>
      </c>
      <c r="D2622" t="s">
        <v>258</v>
      </c>
      <c r="E2622" t="s">
        <v>241</v>
      </c>
      <c r="F2622">
        <v>82</v>
      </c>
      <c r="G2622">
        <v>525</v>
      </c>
      <c r="H2622">
        <v>0</v>
      </c>
      <c r="I2622">
        <v>0</v>
      </c>
      <c r="J2622">
        <v>82</v>
      </c>
      <c r="K2622">
        <v>525</v>
      </c>
    </row>
    <row r="2623" spans="1:11" x14ac:dyDescent="0.25">
      <c r="A2623" t="s">
        <v>2899</v>
      </c>
      <c r="B2623" t="s">
        <v>74</v>
      </c>
      <c r="C2623" t="s">
        <v>262</v>
      </c>
      <c r="D2623" t="s">
        <v>258</v>
      </c>
      <c r="E2623" t="s">
        <v>242</v>
      </c>
      <c r="F2623">
        <v>271</v>
      </c>
      <c r="G2623">
        <v>1804</v>
      </c>
      <c r="H2623">
        <v>8</v>
      </c>
      <c r="I2623">
        <v>0</v>
      </c>
      <c r="J2623">
        <v>279</v>
      </c>
      <c r="K2623">
        <v>1804</v>
      </c>
    </row>
    <row r="2624" spans="1:11" x14ac:dyDescent="0.25">
      <c r="A2624" t="s">
        <v>2900</v>
      </c>
      <c r="B2624" t="s">
        <v>74</v>
      </c>
      <c r="C2624" t="s">
        <v>262</v>
      </c>
      <c r="D2624" t="s">
        <v>259</v>
      </c>
      <c r="E2624" t="s">
        <v>243</v>
      </c>
      <c r="F2624">
        <v>126</v>
      </c>
      <c r="G2624">
        <v>852</v>
      </c>
      <c r="H2624">
        <v>3</v>
      </c>
      <c r="I2624">
        <v>0</v>
      </c>
      <c r="J2624">
        <v>129</v>
      </c>
      <c r="K2624">
        <v>852</v>
      </c>
    </row>
    <row r="2625" spans="1:11" x14ac:dyDescent="0.25">
      <c r="A2625" t="s">
        <v>2901</v>
      </c>
      <c r="B2625" t="s">
        <v>74</v>
      </c>
      <c r="C2625" t="s">
        <v>262</v>
      </c>
      <c r="D2625" t="s">
        <v>259</v>
      </c>
      <c r="E2625" t="s">
        <v>273</v>
      </c>
      <c r="F2625">
        <v>3249</v>
      </c>
      <c r="G2625">
        <v>23144.46</v>
      </c>
      <c r="H2625">
        <v>134</v>
      </c>
      <c r="I2625">
        <v>0</v>
      </c>
      <c r="J2625">
        <v>3383</v>
      </c>
      <c r="K2625">
        <v>23144.46</v>
      </c>
    </row>
    <row r="2626" spans="1:11" x14ac:dyDescent="0.25">
      <c r="A2626" t="s">
        <v>2902</v>
      </c>
      <c r="B2626" t="s">
        <v>74</v>
      </c>
      <c r="C2626" t="s">
        <v>280</v>
      </c>
      <c r="D2626" t="s">
        <v>92</v>
      </c>
      <c r="E2626" t="s">
        <v>264</v>
      </c>
      <c r="F2626">
        <v>0</v>
      </c>
      <c r="G2626">
        <v>0</v>
      </c>
      <c r="H2626">
        <v>1561</v>
      </c>
      <c r="I2626">
        <v>0</v>
      </c>
      <c r="J2626">
        <v>1561</v>
      </c>
      <c r="K2626">
        <v>0</v>
      </c>
    </row>
    <row r="2627" spans="1:11" x14ac:dyDescent="0.25">
      <c r="A2627" t="s">
        <v>2903</v>
      </c>
      <c r="B2627" t="s">
        <v>74</v>
      </c>
      <c r="C2627" t="s">
        <v>280</v>
      </c>
      <c r="D2627" t="s">
        <v>253</v>
      </c>
      <c r="E2627" t="s">
        <v>93</v>
      </c>
      <c r="F2627">
        <v>0</v>
      </c>
      <c r="G2627">
        <v>0</v>
      </c>
      <c r="H2627">
        <v>35</v>
      </c>
      <c r="I2627">
        <v>0</v>
      </c>
      <c r="J2627">
        <v>35</v>
      </c>
      <c r="K2627">
        <v>0</v>
      </c>
    </row>
    <row r="2628" spans="1:11" x14ac:dyDescent="0.25">
      <c r="A2628" t="s">
        <v>2904</v>
      </c>
      <c r="B2628" t="s">
        <v>74</v>
      </c>
      <c r="C2628" t="s">
        <v>280</v>
      </c>
      <c r="D2628" t="s">
        <v>253</v>
      </c>
      <c r="E2628" t="s">
        <v>94</v>
      </c>
      <c r="F2628">
        <v>0</v>
      </c>
      <c r="G2628">
        <v>0</v>
      </c>
      <c r="H2628">
        <v>14</v>
      </c>
      <c r="I2628">
        <v>0</v>
      </c>
      <c r="J2628">
        <v>14</v>
      </c>
      <c r="K2628">
        <v>0</v>
      </c>
    </row>
    <row r="2629" spans="1:11" x14ac:dyDescent="0.25">
      <c r="A2629" t="s">
        <v>2905</v>
      </c>
      <c r="B2629" t="s">
        <v>74</v>
      </c>
      <c r="C2629" t="s">
        <v>280</v>
      </c>
      <c r="D2629" t="s">
        <v>259</v>
      </c>
      <c r="E2629" t="s">
        <v>95</v>
      </c>
      <c r="F2629">
        <v>0</v>
      </c>
      <c r="G2629">
        <v>0</v>
      </c>
      <c r="H2629">
        <v>2</v>
      </c>
      <c r="I2629">
        <v>0</v>
      </c>
      <c r="J2629">
        <v>2</v>
      </c>
      <c r="K2629">
        <v>0</v>
      </c>
    </row>
    <row r="2630" spans="1:11" x14ac:dyDescent="0.25">
      <c r="A2630" t="s">
        <v>2906</v>
      </c>
      <c r="B2630" t="s">
        <v>74</v>
      </c>
      <c r="C2630" t="s">
        <v>280</v>
      </c>
      <c r="D2630" t="s">
        <v>257</v>
      </c>
      <c r="E2630" t="s">
        <v>96</v>
      </c>
      <c r="F2630">
        <v>0</v>
      </c>
      <c r="G2630">
        <v>0</v>
      </c>
      <c r="H2630">
        <v>2</v>
      </c>
      <c r="I2630">
        <v>0</v>
      </c>
      <c r="J2630">
        <v>2</v>
      </c>
      <c r="K2630">
        <v>0</v>
      </c>
    </row>
    <row r="2631" spans="1:11" x14ac:dyDescent="0.25">
      <c r="A2631" t="s">
        <v>2907</v>
      </c>
      <c r="B2631" t="s">
        <v>74</v>
      </c>
      <c r="C2631" t="s">
        <v>280</v>
      </c>
      <c r="D2631" t="s">
        <v>252</v>
      </c>
      <c r="E2631" t="s">
        <v>97</v>
      </c>
      <c r="F2631">
        <v>0</v>
      </c>
      <c r="G2631">
        <v>0</v>
      </c>
      <c r="H2631">
        <v>2</v>
      </c>
      <c r="I2631">
        <v>0</v>
      </c>
      <c r="J2631">
        <v>2</v>
      </c>
      <c r="K2631">
        <v>0</v>
      </c>
    </row>
    <row r="2632" spans="1:11" x14ac:dyDescent="0.25">
      <c r="A2632" t="s">
        <v>2908</v>
      </c>
      <c r="B2632" t="s">
        <v>74</v>
      </c>
      <c r="C2632" t="s">
        <v>280</v>
      </c>
      <c r="D2632" t="s">
        <v>253</v>
      </c>
      <c r="E2632" t="s">
        <v>98</v>
      </c>
      <c r="F2632">
        <v>0</v>
      </c>
      <c r="G2632">
        <v>0</v>
      </c>
      <c r="H2632">
        <v>33</v>
      </c>
      <c r="I2632">
        <v>0</v>
      </c>
      <c r="J2632">
        <v>33</v>
      </c>
      <c r="K2632">
        <v>0</v>
      </c>
    </row>
    <row r="2633" spans="1:11" x14ac:dyDescent="0.25">
      <c r="A2633" t="s">
        <v>2909</v>
      </c>
      <c r="B2633" t="s">
        <v>74</v>
      </c>
      <c r="C2633" t="s">
        <v>280</v>
      </c>
      <c r="D2633" t="s">
        <v>258</v>
      </c>
      <c r="E2633" t="s">
        <v>99</v>
      </c>
      <c r="F2633">
        <v>0</v>
      </c>
      <c r="G2633">
        <v>0</v>
      </c>
      <c r="H2633">
        <v>40</v>
      </c>
      <c r="I2633">
        <v>0</v>
      </c>
      <c r="J2633">
        <v>40</v>
      </c>
      <c r="K2633">
        <v>0</v>
      </c>
    </row>
    <row r="2634" spans="1:11" x14ac:dyDescent="0.25">
      <c r="A2634" t="s">
        <v>2910</v>
      </c>
      <c r="B2634" t="s">
        <v>74</v>
      </c>
      <c r="C2634" t="s">
        <v>280</v>
      </c>
      <c r="D2634" t="s">
        <v>255</v>
      </c>
      <c r="E2634" t="s">
        <v>100</v>
      </c>
      <c r="F2634">
        <v>0</v>
      </c>
      <c r="G2634">
        <v>0</v>
      </c>
      <c r="H2634">
        <v>5</v>
      </c>
      <c r="I2634">
        <v>0</v>
      </c>
      <c r="J2634">
        <v>5</v>
      </c>
      <c r="K2634">
        <v>0</v>
      </c>
    </row>
    <row r="2635" spans="1:11" x14ac:dyDescent="0.25">
      <c r="A2635" t="s">
        <v>2911</v>
      </c>
      <c r="B2635" t="s">
        <v>74</v>
      </c>
      <c r="C2635" t="s">
        <v>280</v>
      </c>
      <c r="D2635" t="s">
        <v>255</v>
      </c>
      <c r="E2635" t="s">
        <v>102</v>
      </c>
      <c r="F2635">
        <v>0</v>
      </c>
      <c r="G2635">
        <v>0</v>
      </c>
      <c r="H2635">
        <v>3</v>
      </c>
      <c r="I2635">
        <v>0</v>
      </c>
      <c r="J2635">
        <v>3</v>
      </c>
      <c r="K2635">
        <v>0</v>
      </c>
    </row>
    <row r="2636" spans="1:11" x14ac:dyDescent="0.25">
      <c r="A2636" t="s">
        <v>2912</v>
      </c>
      <c r="B2636" t="s">
        <v>74</v>
      </c>
      <c r="C2636" t="s">
        <v>280</v>
      </c>
      <c r="D2636" t="s">
        <v>257</v>
      </c>
      <c r="E2636" t="s">
        <v>103</v>
      </c>
      <c r="F2636">
        <v>0</v>
      </c>
      <c r="G2636">
        <v>0</v>
      </c>
      <c r="H2636">
        <v>2</v>
      </c>
      <c r="I2636">
        <v>0</v>
      </c>
      <c r="J2636">
        <v>2</v>
      </c>
      <c r="K2636">
        <v>0</v>
      </c>
    </row>
    <row r="2637" spans="1:11" x14ac:dyDescent="0.25">
      <c r="A2637" t="s">
        <v>2913</v>
      </c>
      <c r="B2637" t="s">
        <v>74</v>
      </c>
      <c r="C2637" t="s">
        <v>280</v>
      </c>
      <c r="D2637" t="s">
        <v>256</v>
      </c>
      <c r="E2637" t="s">
        <v>104</v>
      </c>
      <c r="F2637">
        <v>0</v>
      </c>
      <c r="G2637">
        <v>0</v>
      </c>
      <c r="H2637">
        <v>2</v>
      </c>
      <c r="I2637">
        <v>0</v>
      </c>
      <c r="J2637">
        <v>2</v>
      </c>
      <c r="K2637">
        <v>0</v>
      </c>
    </row>
    <row r="2638" spans="1:11" x14ac:dyDescent="0.25">
      <c r="A2638" t="s">
        <v>2914</v>
      </c>
      <c r="B2638" t="s">
        <v>74</v>
      </c>
      <c r="C2638" t="s">
        <v>280</v>
      </c>
      <c r="D2638" t="s">
        <v>259</v>
      </c>
      <c r="E2638" t="s">
        <v>105</v>
      </c>
      <c r="F2638">
        <v>0</v>
      </c>
      <c r="G2638">
        <v>0</v>
      </c>
      <c r="H2638">
        <v>17</v>
      </c>
      <c r="I2638">
        <v>0</v>
      </c>
      <c r="J2638">
        <v>17</v>
      </c>
      <c r="K2638">
        <v>0</v>
      </c>
    </row>
    <row r="2639" spans="1:11" x14ac:dyDescent="0.25">
      <c r="A2639" t="s">
        <v>2915</v>
      </c>
      <c r="B2639" t="s">
        <v>74</v>
      </c>
      <c r="C2639" t="s">
        <v>280</v>
      </c>
      <c r="D2639" t="s">
        <v>253</v>
      </c>
      <c r="E2639" t="s">
        <v>106</v>
      </c>
      <c r="F2639">
        <v>0</v>
      </c>
      <c r="G2639">
        <v>0</v>
      </c>
      <c r="H2639">
        <v>7</v>
      </c>
      <c r="I2639">
        <v>0</v>
      </c>
      <c r="J2639">
        <v>7</v>
      </c>
      <c r="K2639">
        <v>0</v>
      </c>
    </row>
    <row r="2640" spans="1:11" x14ac:dyDescent="0.25">
      <c r="A2640" t="s">
        <v>2916</v>
      </c>
      <c r="B2640" t="s">
        <v>74</v>
      </c>
      <c r="C2640" t="s">
        <v>280</v>
      </c>
      <c r="D2640" t="s">
        <v>256</v>
      </c>
      <c r="E2640" t="s">
        <v>107</v>
      </c>
      <c r="F2640">
        <v>0</v>
      </c>
      <c r="G2640">
        <v>0</v>
      </c>
      <c r="H2640">
        <v>9</v>
      </c>
      <c r="I2640">
        <v>0</v>
      </c>
      <c r="J2640">
        <v>9</v>
      </c>
      <c r="K2640">
        <v>0</v>
      </c>
    </row>
    <row r="2641" spans="1:11" x14ac:dyDescent="0.25">
      <c r="A2641" t="s">
        <v>2917</v>
      </c>
      <c r="B2641" t="s">
        <v>74</v>
      </c>
      <c r="C2641" t="s">
        <v>280</v>
      </c>
      <c r="D2641" t="s">
        <v>257</v>
      </c>
      <c r="E2641" t="s">
        <v>108</v>
      </c>
      <c r="F2641">
        <v>0</v>
      </c>
      <c r="G2641">
        <v>0</v>
      </c>
      <c r="H2641">
        <v>5</v>
      </c>
      <c r="I2641">
        <v>0</v>
      </c>
      <c r="J2641">
        <v>5</v>
      </c>
      <c r="K2641">
        <v>0</v>
      </c>
    </row>
    <row r="2642" spans="1:11" x14ac:dyDescent="0.25">
      <c r="A2642" t="s">
        <v>2918</v>
      </c>
      <c r="B2642" t="s">
        <v>74</v>
      </c>
      <c r="C2642" t="s">
        <v>280</v>
      </c>
      <c r="D2642" t="s">
        <v>253</v>
      </c>
      <c r="E2642" t="s">
        <v>109</v>
      </c>
      <c r="F2642">
        <v>0</v>
      </c>
      <c r="G2642">
        <v>0</v>
      </c>
      <c r="H2642">
        <v>28</v>
      </c>
      <c r="I2642">
        <v>0</v>
      </c>
      <c r="J2642">
        <v>28</v>
      </c>
      <c r="K2642">
        <v>0</v>
      </c>
    </row>
    <row r="2643" spans="1:11" x14ac:dyDescent="0.25">
      <c r="A2643" t="s">
        <v>2919</v>
      </c>
      <c r="B2643" t="s">
        <v>74</v>
      </c>
      <c r="C2643" t="s">
        <v>280</v>
      </c>
      <c r="D2643" t="s">
        <v>256</v>
      </c>
      <c r="E2643" t="s">
        <v>110</v>
      </c>
      <c r="F2643">
        <v>0</v>
      </c>
      <c r="G2643">
        <v>0</v>
      </c>
      <c r="H2643">
        <v>20</v>
      </c>
      <c r="I2643">
        <v>0</v>
      </c>
      <c r="J2643">
        <v>20</v>
      </c>
      <c r="K2643">
        <v>0</v>
      </c>
    </row>
    <row r="2644" spans="1:11" x14ac:dyDescent="0.25">
      <c r="A2644" t="s">
        <v>2920</v>
      </c>
      <c r="B2644" t="s">
        <v>74</v>
      </c>
      <c r="C2644" t="s">
        <v>280</v>
      </c>
      <c r="D2644" t="s">
        <v>255</v>
      </c>
      <c r="E2644" t="s">
        <v>111</v>
      </c>
      <c r="F2644">
        <v>0</v>
      </c>
      <c r="G2644">
        <v>0</v>
      </c>
      <c r="H2644">
        <v>3</v>
      </c>
      <c r="I2644">
        <v>0</v>
      </c>
      <c r="J2644">
        <v>3</v>
      </c>
      <c r="K2644">
        <v>0</v>
      </c>
    </row>
    <row r="2645" spans="1:11" x14ac:dyDescent="0.25">
      <c r="A2645" t="s">
        <v>2921</v>
      </c>
      <c r="B2645" t="s">
        <v>74</v>
      </c>
      <c r="C2645" t="s">
        <v>280</v>
      </c>
      <c r="D2645" t="s">
        <v>259</v>
      </c>
      <c r="E2645" t="s">
        <v>112</v>
      </c>
      <c r="F2645">
        <v>0</v>
      </c>
      <c r="G2645">
        <v>0</v>
      </c>
      <c r="H2645">
        <v>7</v>
      </c>
      <c r="I2645">
        <v>0</v>
      </c>
      <c r="J2645">
        <v>7</v>
      </c>
      <c r="K2645">
        <v>0</v>
      </c>
    </row>
    <row r="2646" spans="1:11" x14ac:dyDescent="0.25">
      <c r="A2646" t="s">
        <v>2922</v>
      </c>
      <c r="B2646" t="s">
        <v>74</v>
      </c>
      <c r="C2646" t="s">
        <v>280</v>
      </c>
      <c r="D2646" t="s">
        <v>252</v>
      </c>
      <c r="E2646" t="s">
        <v>113</v>
      </c>
      <c r="F2646">
        <v>0</v>
      </c>
      <c r="G2646">
        <v>0</v>
      </c>
      <c r="H2646">
        <v>7</v>
      </c>
      <c r="I2646">
        <v>0</v>
      </c>
      <c r="J2646">
        <v>7</v>
      </c>
      <c r="K2646">
        <v>0</v>
      </c>
    </row>
    <row r="2647" spans="1:11" x14ac:dyDescent="0.25">
      <c r="A2647" t="s">
        <v>2923</v>
      </c>
      <c r="B2647" t="s">
        <v>74</v>
      </c>
      <c r="C2647" t="s">
        <v>280</v>
      </c>
      <c r="D2647" t="s">
        <v>253</v>
      </c>
      <c r="E2647" t="s">
        <v>114</v>
      </c>
      <c r="F2647">
        <v>0</v>
      </c>
      <c r="G2647">
        <v>0</v>
      </c>
      <c r="H2647">
        <v>6</v>
      </c>
      <c r="I2647">
        <v>0</v>
      </c>
      <c r="J2647">
        <v>6</v>
      </c>
      <c r="K2647">
        <v>0</v>
      </c>
    </row>
    <row r="2648" spans="1:11" x14ac:dyDescent="0.25">
      <c r="A2648" t="s">
        <v>2924</v>
      </c>
      <c r="B2648" t="s">
        <v>74</v>
      </c>
      <c r="C2648" t="s">
        <v>280</v>
      </c>
      <c r="D2648" t="s">
        <v>252</v>
      </c>
      <c r="E2648" t="s">
        <v>115</v>
      </c>
      <c r="F2648">
        <v>0</v>
      </c>
      <c r="G2648">
        <v>0</v>
      </c>
      <c r="H2648">
        <v>7</v>
      </c>
      <c r="I2648">
        <v>0</v>
      </c>
      <c r="J2648">
        <v>7</v>
      </c>
      <c r="K2648">
        <v>0</v>
      </c>
    </row>
    <row r="2649" spans="1:11" x14ac:dyDescent="0.25">
      <c r="A2649" t="s">
        <v>2925</v>
      </c>
      <c r="B2649" t="s">
        <v>74</v>
      </c>
      <c r="C2649" t="s">
        <v>280</v>
      </c>
      <c r="D2649" t="s">
        <v>255</v>
      </c>
      <c r="E2649" t="s">
        <v>116</v>
      </c>
      <c r="F2649">
        <v>0</v>
      </c>
      <c r="G2649">
        <v>0</v>
      </c>
      <c r="H2649">
        <v>1</v>
      </c>
      <c r="I2649">
        <v>0</v>
      </c>
      <c r="J2649">
        <v>1</v>
      </c>
      <c r="K2649">
        <v>0</v>
      </c>
    </row>
    <row r="2650" spans="1:11" x14ac:dyDescent="0.25">
      <c r="A2650" t="s">
        <v>2926</v>
      </c>
      <c r="B2650" t="s">
        <v>74</v>
      </c>
      <c r="C2650" t="s">
        <v>280</v>
      </c>
      <c r="D2650" t="s">
        <v>255</v>
      </c>
      <c r="E2650" t="s">
        <v>117</v>
      </c>
      <c r="F2650">
        <v>0</v>
      </c>
      <c r="G2650">
        <v>0</v>
      </c>
      <c r="H2650">
        <v>4</v>
      </c>
      <c r="I2650">
        <v>0</v>
      </c>
      <c r="J2650">
        <v>4</v>
      </c>
      <c r="K2650">
        <v>0</v>
      </c>
    </row>
    <row r="2651" spans="1:11" x14ac:dyDescent="0.25">
      <c r="A2651" t="s">
        <v>2927</v>
      </c>
      <c r="B2651" t="s">
        <v>74</v>
      </c>
      <c r="C2651" t="s">
        <v>280</v>
      </c>
      <c r="D2651" t="s">
        <v>257</v>
      </c>
      <c r="E2651" t="s">
        <v>119</v>
      </c>
      <c r="F2651">
        <v>0</v>
      </c>
      <c r="G2651">
        <v>0</v>
      </c>
      <c r="H2651">
        <v>7</v>
      </c>
      <c r="I2651">
        <v>0</v>
      </c>
      <c r="J2651">
        <v>7</v>
      </c>
      <c r="K2651">
        <v>0</v>
      </c>
    </row>
    <row r="2652" spans="1:11" x14ac:dyDescent="0.25">
      <c r="A2652" t="s">
        <v>2928</v>
      </c>
      <c r="B2652" t="s">
        <v>74</v>
      </c>
      <c r="C2652" t="s">
        <v>280</v>
      </c>
      <c r="D2652" t="s">
        <v>258</v>
      </c>
      <c r="E2652" t="s">
        <v>120</v>
      </c>
      <c r="F2652">
        <v>0</v>
      </c>
      <c r="G2652">
        <v>0</v>
      </c>
      <c r="H2652">
        <v>14</v>
      </c>
      <c r="I2652">
        <v>0</v>
      </c>
      <c r="J2652">
        <v>14</v>
      </c>
      <c r="K2652">
        <v>0</v>
      </c>
    </row>
    <row r="2653" spans="1:11" x14ac:dyDescent="0.25">
      <c r="A2653" t="s">
        <v>2929</v>
      </c>
      <c r="B2653" t="s">
        <v>74</v>
      </c>
      <c r="C2653" t="s">
        <v>280</v>
      </c>
      <c r="D2653" t="s">
        <v>253</v>
      </c>
      <c r="E2653" t="s">
        <v>121</v>
      </c>
      <c r="F2653">
        <v>0</v>
      </c>
      <c r="G2653">
        <v>0</v>
      </c>
      <c r="H2653">
        <v>34</v>
      </c>
      <c r="I2653">
        <v>0</v>
      </c>
      <c r="J2653">
        <v>34</v>
      </c>
      <c r="K2653">
        <v>0</v>
      </c>
    </row>
    <row r="2654" spans="1:11" x14ac:dyDescent="0.25">
      <c r="A2654" t="s">
        <v>2930</v>
      </c>
      <c r="B2654" t="s">
        <v>74</v>
      </c>
      <c r="C2654" t="s">
        <v>280</v>
      </c>
      <c r="D2654" t="s">
        <v>255</v>
      </c>
      <c r="E2654" t="s">
        <v>122</v>
      </c>
      <c r="F2654">
        <v>0</v>
      </c>
      <c r="G2654">
        <v>0</v>
      </c>
      <c r="H2654">
        <v>2</v>
      </c>
      <c r="I2654">
        <v>0</v>
      </c>
      <c r="J2654">
        <v>2</v>
      </c>
      <c r="K2654">
        <v>0</v>
      </c>
    </row>
    <row r="2655" spans="1:11" x14ac:dyDescent="0.25">
      <c r="A2655" t="s">
        <v>2931</v>
      </c>
      <c r="B2655" t="s">
        <v>74</v>
      </c>
      <c r="C2655" t="s">
        <v>280</v>
      </c>
      <c r="D2655" t="s">
        <v>254</v>
      </c>
      <c r="E2655" t="s">
        <v>123</v>
      </c>
      <c r="F2655">
        <v>0</v>
      </c>
      <c r="G2655">
        <v>0</v>
      </c>
      <c r="H2655">
        <v>2</v>
      </c>
      <c r="I2655">
        <v>0</v>
      </c>
      <c r="J2655">
        <v>2</v>
      </c>
      <c r="K2655">
        <v>0</v>
      </c>
    </row>
    <row r="2656" spans="1:11" x14ac:dyDescent="0.25">
      <c r="A2656" t="s">
        <v>2932</v>
      </c>
      <c r="B2656" t="s">
        <v>74</v>
      </c>
      <c r="C2656" t="s">
        <v>280</v>
      </c>
      <c r="D2656" t="s">
        <v>251</v>
      </c>
      <c r="E2656" t="s">
        <v>124</v>
      </c>
      <c r="F2656">
        <v>0</v>
      </c>
      <c r="G2656">
        <v>0</v>
      </c>
      <c r="H2656">
        <v>6</v>
      </c>
      <c r="I2656">
        <v>0</v>
      </c>
      <c r="J2656">
        <v>6</v>
      </c>
      <c r="K2656">
        <v>0</v>
      </c>
    </row>
    <row r="2657" spans="1:11" x14ac:dyDescent="0.25">
      <c r="A2657" t="s">
        <v>2933</v>
      </c>
      <c r="B2657" t="s">
        <v>74</v>
      </c>
      <c r="C2657" t="s">
        <v>280</v>
      </c>
      <c r="D2657" t="s">
        <v>251</v>
      </c>
      <c r="E2657" t="s">
        <v>125</v>
      </c>
      <c r="F2657">
        <v>0</v>
      </c>
      <c r="G2657">
        <v>0</v>
      </c>
      <c r="H2657">
        <v>5</v>
      </c>
      <c r="I2657">
        <v>0</v>
      </c>
      <c r="J2657">
        <v>5</v>
      </c>
      <c r="K2657">
        <v>0</v>
      </c>
    </row>
    <row r="2658" spans="1:11" x14ac:dyDescent="0.25">
      <c r="A2658" t="s">
        <v>2934</v>
      </c>
      <c r="B2658" t="s">
        <v>74</v>
      </c>
      <c r="C2658" t="s">
        <v>280</v>
      </c>
      <c r="D2658" t="s">
        <v>257</v>
      </c>
      <c r="E2658" t="s">
        <v>126</v>
      </c>
      <c r="F2658">
        <v>0</v>
      </c>
      <c r="G2658">
        <v>0</v>
      </c>
      <c r="H2658">
        <v>11</v>
      </c>
      <c r="I2658">
        <v>0</v>
      </c>
      <c r="J2658">
        <v>11</v>
      </c>
      <c r="K2658">
        <v>0</v>
      </c>
    </row>
    <row r="2659" spans="1:11" x14ac:dyDescent="0.25">
      <c r="A2659" t="s">
        <v>2935</v>
      </c>
      <c r="B2659" t="s">
        <v>74</v>
      </c>
      <c r="C2659" t="s">
        <v>280</v>
      </c>
      <c r="D2659" t="s">
        <v>259</v>
      </c>
      <c r="E2659" t="s">
        <v>127</v>
      </c>
      <c r="F2659">
        <v>0</v>
      </c>
      <c r="G2659">
        <v>0</v>
      </c>
      <c r="H2659">
        <v>12</v>
      </c>
      <c r="I2659">
        <v>0</v>
      </c>
      <c r="J2659">
        <v>12</v>
      </c>
      <c r="K2659">
        <v>0</v>
      </c>
    </row>
    <row r="2660" spans="1:11" x14ac:dyDescent="0.25">
      <c r="A2660" t="s">
        <v>2936</v>
      </c>
      <c r="B2660" t="s">
        <v>74</v>
      </c>
      <c r="C2660" t="s">
        <v>280</v>
      </c>
      <c r="D2660" t="s">
        <v>257</v>
      </c>
      <c r="E2660" t="s">
        <v>128</v>
      </c>
      <c r="F2660">
        <v>0</v>
      </c>
      <c r="G2660">
        <v>0</v>
      </c>
      <c r="H2660">
        <v>2</v>
      </c>
      <c r="I2660">
        <v>0</v>
      </c>
      <c r="J2660">
        <v>2</v>
      </c>
      <c r="K2660">
        <v>0</v>
      </c>
    </row>
    <row r="2661" spans="1:11" x14ac:dyDescent="0.25">
      <c r="A2661" t="s">
        <v>2937</v>
      </c>
      <c r="B2661" t="s">
        <v>74</v>
      </c>
      <c r="C2661" t="s">
        <v>280</v>
      </c>
      <c r="D2661" t="s">
        <v>258</v>
      </c>
      <c r="E2661" t="s">
        <v>129</v>
      </c>
      <c r="F2661">
        <v>0</v>
      </c>
      <c r="G2661">
        <v>0</v>
      </c>
      <c r="H2661">
        <v>7</v>
      </c>
      <c r="I2661">
        <v>0</v>
      </c>
      <c r="J2661">
        <v>7</v>
      </c>
      <c r="K2661">
        <v>0</v>
      </c>
    </row>
    <row r="2662" spans="1:11" x14ac:dyDescent="0.25">
      <c r="A2662" t="s">
        <v>2938</v>
      </c>
      <c r="B2662" t="s">
        <v>74</v>
      </c>
      <c r="C2662" t="s">
        <v>280</v>
      </c>
      <c r="D2662" t="s">
        <v>254</v>
      </c>
      <c r="E2662" t="s">
        <v>130</v>
      </c>
      <c r="F2662">
        <v>0</v>
      </c>
      <c r="G2662">
        <v>0</v>
      </c>
      <c r="H2662">
        <v>8</v>
      </c>
      <c r="I2662">
        <v>0</v>
      </c>
      <c r="J2662">
        <v>8</v>
      </c>
      <c r="K2662">
        <v>0</v>
      </c>
    </row>
    <row r="2663" spans="1:11" x14ac:dyDescent="0.25">
      <c r="A2663" t="s">
        <v>2939</v>
      </c>
      <c r="B2663" t="s">
        <v>74</v>
      </c>
      <c r="C2663" t="s">
        <v>280</v>
      </c>
      <c r="D2663" t="s">
        <v>253</v>
      </c>
      <c r="E2663" t="s">
        <v>131</v>
      </c>
      <c r="F2663">
        <v>0</v>
      </c>
      <c r="G2663">
        <v>0</v>
      </c>
      <c r="H2663">
        <v>18</v>
      </c>
      <c r="I2663">
        <v>0</v>
      </c>
      <c r="J2663">
        <v>18</v>
      </c>
      <c r="K2663">
        <v>0</v>
      </c>
    </row>
    <row r="2664" spans="1:11" x14ac:dyDescent="0.25">
      <c r="A2664" t="s">
        <v>2940</v>
      </c>
      <c r="B2664" t="s">
        <v>74</v>
      </c>
      <c r="C2664" t="s">
        <v>280</v>
      </c>
      <c r="D2664" t="s">
        <v>251</v>
      </c>
      <c r="E2664" t="s">
        <v>265</v>
      </c>
      <c r="F2664">
        <v>0</v>
      </c>
      <c r="G2664">
        <v>0</v>
      </c>
      <c r="H2664">
        <v>109</v>
      </c>
      <c r="I2664">
        <v>0</v>
      </c>
      <c r="J2664">
        <v>109</v>
      </c>
      <c r="K2664">
        <v>0</v>
      </c>
    </row>
    <row r="2665" spans="1:11" x14ac:dyDescent="0.25">
      <c r="A2665" t="s">
        <v>2941</v>
      </c>
      <c r="B2665" t="s">
        <v>74</v>
      </c>
      <c r="C2665" t="s">
        <v>280</v>
      </c>
      <c r="D2665" t="s">
        <v>252</v>
      </c>
      <c r="E2665" t="s">
        <v>266</v>
      </c>
      <c r="F2665">
        <v>0</v>
      </c>
      <c r="G2665">
        <v>0</v>
      </c>
      <c r="H2665">
        <v>144</v>
      </c>
      <c r="I2665">
        <v>0</v>
      </c>
      <c r="J2665">
        <v>144</v>
      </c>
      <c r="K2665">
        <v>0</v>
      </c>
    </row>
    <row r="2666" spans="1:11" x14ac:dyDescent="0.25">
      <c r="A2666" t="s">
        <v>2942</v>
      </c>
      <c r="B2666" t="s">
        <v>74</v>
      </c>
      <c r="C2666" t="s">
        <v>280</v>
      </c>
      <c r="D2666" t="s">
        <v>259</v>
      </c>
      <c r="E2666" t="s">
        <v>132</v>
      </c>
      <c r="F2666">
        <v>0</v>
      </c>
      <c r="G2666">
        <v>0</v>
      </c>
      <c r="H2666">
        <v>7</v>
      </c>
      <c r="I2666">
        <v>0</v>
      </c>
      <c r="J2666">
        <v>7</v>
      </c>
      <c r="K2666">
        <v>0</v>
      </c>
    </row>
    <row r="2667" spans="1:11" x14ac:dyDescent="0.25">
      <c r="A2667" t="s">
        <v>2943</v>
      </c>
      <c r="B2667" t="s">
        <v>74</v>
      </c>
      <c r="C2667" t="s">
        <v>280</v>
      </c>
      <c r="D2667" t="s">
        <v>256</v>
      </c>
      <c r="E2667" t="s">
        <v>133</v>
      </c>
      <c r="F2667">
        <v>0</v>
      </c>
      <c r="G2667">
        <v>0</v>
      </c>
      <c r="H2667">
        <v>13</v>
      </c>
      <c r="I2667">
        <v>0</v>
      </c>
      <c r="J2667">
        <v>13</v>
      </c>
      <c r="K2667">
        <v>0</v>
      </c>
    </row>
    <row r="2668" spans="1:11" x14ac:dyDescent="0.25">
      <c r="A2668" t="s">
        <v>2944</v>
      </c>
      <c r="B2668" t="s">
        <v>74</v>
      </c>
      <c r="C2668" t="s">
        <v>280</v>
      </c>
      <c r="D2668" t="s">
        <v>253</v>
      </c>
      <c r="E2668" t="s">
        <v>134</v>
      </c>
      <c r="F2668">
        <v>0</v>
      </c>
      <c r="G2668">
        <v>0</v>
      </c>
      <c r="H2668">
        <v>14</v>
      </c>
      <c r="I2668">
        <v>0</v>
      </c>
      <c r="J2668">
        <v>14</v>
      </c>
      <c r="K2668">
        <v>0</v>
      </c>
    </row>
    <row r="2669" spans="1:11" x14ac:dyDescent="0.25">
      <c r="A2669" t="s">
        <v>2945</v>
      </c>
      <c r="B2669" t="s">
        <v>74</v>
      </c>
      <c r="C2669" t="s">
        <v>280</v>
      </c>
      <c r="D2669" t="s">
        <v>252</v>
      </c>
      <c r="E2669" t="s">
        <v>135</v>
      </c>
      <c r="F2669">
        <v>0</v>
      </c>
      <c r="G2669">
        <v>0</v>
      </c>
      <c r="H2669">
        <v>40</v>
      </c>
      <c r="I2669">
        <v>0</v>
      </c>
      <c r="J2669">
        <v>40</v>
      </c>
      <c r="K2669">
        <v>0</v>
      </c>
    </row>
    <row r="2670" spans="1:11" x14ac:dyDescent="0.25">
      <c r="A2670" t="s">
        <v>2946</v>
      </c>
      <c r="B2670" t="s">
        <v>74</v>
      </c>
      <c r="C2670" t="s">
        <v>280</v>
      </c>
      <c r="D2670" t="s">
        <v>254</v>
      </c>
      <c r="E2670" t="s">
        <v>136</v>
      </c>
      <c r="F2670">
        <v>0</v>
      </c>
      <c r="G2670">
        <v>0</v>
      </c>
      <c r="H2670">
        <v>2</v>
      </c>
      <c r="I2670">
        <v>0</v>
      </c>
      <c r="J2670">
        <v>2</v>
      </c>
      <c r="K2670">
        <v>0</v>
      </c>
    </row>
    <row r="2671" spans="1:11" x14ac:dyDescent="0.25">
      <c r="A2671" t="s">
        <v>2947</v>
      </c>
      <c r="B2671" t="s">
        <v>74</v>
      </c>
      <c r="C2671" t="s">
        <v>280</v>
      </c>
      <c r="D2671" t="s">
        <v>257</v>
      </c>
      <c r="E2671" t="s">
        <v>137</v>
      </c>
      <c r="F2671">
        <v>0</v>
      </c>
      <c r="G2671">
        <v>0</v>
      </c>
      <c r="H2671">
        <v>11</v>
      </c>
      <c r="I2671">
        <v>0</v>
      </c>
      <c r="J2671">
        <v>11</v>
      </c>
      <c r="K2671">
        <v>0</v>
      </c>
    </row>
    <row r="2672" spans="1:11" x14ac:dyDescent="0.25">
      <c r="A2672" t="s">
        <v>2948</v>
      </c>
      <c r="B2672" t="s">
        <v>74</v>
      </c>
      <c r="C2672" t="s">
        <v>280</v>
      </c>
      <c r="D2672" t="s">
        <v>253</v>
      </c>
      <c r="E2672" t="s">
        <v>138</v>
      </c>
      <c r="F2672">
        <v>0</v>
      </c>
      <c r="G2672">
        <v>0</v>
      </c>
      <c r="H2672">
        <v>61</v>
      </c>
      <c r="I2672">
        <v>0</v>
      </c>
      <c r="J2672">
        <v>61</v>
      </c>
      <c r="K2672">
        <v>0</v>
      </c>
    </row>
    <row r="2673" spans="1:11" x14ac:dyDescent="0.25">
      <c r="A2673" t="s">
        <v>2949</v>
      </c>
      <c r="B2673" t="s">
        <v>74</v>
      </c>
      <c r="C2673" t="s">
        <v>280</v>
      </c>
      <c r="D2673" t="s">
        <v>253</v>
      </c>
      <c r="E2673" t="s">
        <v>139</v>
      </c>
      <c r="F2673">
        <v>0</v>
      </c>
      <c r="G2673">
        <v>0</v>
      </c>
      <c r="H2673">
        <v>25</v>
      </c>
      <c r="I2673">
        <v>0</v>
      </c>
      <c r="J2673">
        <v>25</v>
      </c>
      <c r="K2673">
        <v>0</v>
      </c>
    </row>
    <row r="2674" spans="1:11" x14ac:dyDescent="0.25">
      <c r="A2674" t="s">
        <v>2950</v>
      </c>
      <c r="B2674" t="s">
        <v>74</v>
      </c>
      <c r="C2674" t="s">
        <v>280</v>
      </c>
      <c r="D2674" t="s">
        <v>255</v>
      </c>
      <c r="E2674" t="s">
        <v>140</v>
      </c>
      <c r="F2674">
        <v>0</v>
      </c>
      <c r="G2674">
        <v>0</v>
      </c>
      <c r="H2674">
        <v>2</v>
      </c>
      <c r="I2674">
        <v>0</v>
      </c>
      <c r="J2674">
        <v>2</v>
      </c>
      <c r="K2674">
        <v>0</v>
      </c>
    </row>
    <row r="2675" spans="1:11" x14ac:dyDescent="0.25">
      <c r="A2675" t="s">
        <v>2951</v>
      </c>
      <c r="B2675" t="s">
        <v>74</v>
      </c>
      <c r="C2675" t="s">
        <v>280</v>
      </c>
      <c r="D2675" t="s">
        <v>253</v>
      </c>
      <c r="E2675" t="s">
        <v>141</v>
      </c>
      <c r="F2675">
        <v>0</v>
      </c>
      <c r="G2675">
        <v>0</v>
      </c>
      <c r="H2675">
        <v>5</v>
      </c>
      <c r="I2675">
        <v>0</v>
      </c>
      <c r="J2675">
        <v>5</v>
      </c>
      <c r="K2675">
        <v>0</v>
      </c>
    </row>
    <row r="2676" spans="1:11" x14ac:dyDescent="0.25">
      <c r="A2676" t="s">
        <v>2952</v>
      </c>
      <c r="B2676" t="s">
        <v>74</v>
      </c>
      <c r="C2676" t="s">
        <v>280</v>
      </c>
      <c r="D2676" t="s">
        <v>256</v>
      </c>
      <c r="E2676" t="s">
        <v>142</v>
      </c>
      <c r="F2676">
        <v>0</v>
      </c>
      <c r="G2676">
        <v>0</v>
      </c>
      <c r="H2676">
        <v>29</v>
      </c>
      <c r="I2676">
        <v>0</v>
      </c>
      <c r="J2676">
        <v>29</v>
      </c>
      <c r="K2676">
        <v>0</v>
      </c>
    </row>
    <row r="2677" spans="1:11" x14ac:dyDescent="0.25">
      <c r="A2677" t="s">
        <v>2953</v>
      </c>
      <c r="B2677" t="s">
        <v>74</v>
      </c>
      <c r="C2677" t="s">
        <v>280</v>
      </c>
      <c r="D2677" t="s">
        <v>253</v>
      </c>
      <c r="E2677" t="s">
        <v>143</v>
      </c>
      <c r="F2677">
        <v>0</v>
      </c>
      <c r="G2677">
        <v>0</v>
      </c>
      <c r="H2677">
        <v>13</v>
      </c>
      <c r="I2677">
        <v>0</v>
      </c>
      <c r="J2677">
        <v>13</v>
      </c>
      <c r="K2677">
        <v>0</v>
      </c>
    </row>
    <row r="2678" spans="1:11" x14ac:dyDescent="0.25">
      <c r="A2678" t="s">
        <v>2954</v>
      </c>
      <c r="B2678" t="s">
        <v>74</v>
      </c>
      <c r="C2678" t="s">
        <v>280</v>
      </c>
      <c r="D2678" t="s">
        <v>253</v>
      </c>
      <c r="E2678" t="s">
        <v>144</v>
      </c>
      <c r="F2678">
        <v>0</v>
      </c>
      <c r="G2678">
        <v>0</v>
      </c>
      <c r="H2678">
        <v>11</v>
      </c>
      <c r="I2678">
        <v>0</v>
      </c>
      <c r="J2678">
        <v>11</v>
      </c>
      <c r="K2678">
        <v>0</v>
      </c>
    </row>
    <row r="2679" spans="1:11" x14ac:dyDescent="0.25">
      <c r="A2679" t="s">
        <v>2955</v>
      </c>
      <c r="B2679" t="s">
        <v>74</v>
      </c>
      <c r="C2679" t="s">
        <v>280</v>
      </c>
      <c r="D2679" t="s">
        <v>254</v>
      </c>
      <c r="E2679" t="s">
        <v>145</v>
      </c>
      <c r="F2679">
        <v>0</v>
      </c>
      <c r="G2679">
        <v>0</v>
      </c>
      <c r="H2679">
        <v>1</v>
      </c>
      <c r="I2679">
        <v>0</v>
      </c>
      <c r="J2679">
        <v>1</v>
      </c>
      <c r="K2679">
        <v>0</v>
      </c>
    </row>
    <row r="2680" spans="1:11" x14ac:dyDescent="0.25">
      <c r="A2680" t="s">
        <v>2956</v>
      </c>
      <c r="B2680" t="s">
        <v>74</v>
      </c>
      <c r="C2680" t="s">
        <v>280</v>
      </c>
      <c r="D2680" t="s">
        <v>253</v>
      </c>
      <c r="E2680" t="s">
        <v>146</v>
      </c>
      <c r="F2680">
        <v>0</v>
      </c>
      <c r="G2680">
        <v>0</v>
      </c>
      <c r="H2680">
        <v>26</v>
      </c>
      <c r="I2680">
        <v>0</v>
      </c>
      <c r="J2680">
        <v>26</v>
      </c>
      <c r="K2680">
        <v>0</v>
      </c>
    </row>
    <row r="2681" spans="1:11" x14ac:dyDescent="0.25">
      <c r="A2681" t="s">
        <v>2957</v>
      </c>
      <c r="B2681" t="s">
        <v>74</v>
      </c>
      <c r="C2681" t="s">
        <v>280</v>
      </c>
      <c r="D2681" t="s">
        <v>252</v>
      </c>
      <c r="E2681" t="s">
        <v>148</v>
      </c>
      <c r="F2681">
        <v>0</v>
      </c>
      <c r="G2681">
        <v>0</v>
      </c>
      <c r="H2681">
        <v>42</v>
      </c>
      <c r="I2681">
        <v>0</v>
      </c>
      <c r="J2681">
        <v>42</v>
      </c>
      <c r="K2681">
        <v>0</v>
      </c>
    </row>
    <row r="2682" spans="1:11" x14ac:dyDescent="0.25">
      <c r="A2682" t="s">
        <v>2958</v>
      </c>
      <c r="B2682" t="s">
        <v>74</v>
      </c>
      <c r="C2682" t="s">
        <v>280</v>
      </c>
      <c r="D2682" t="s">
        <v>253</v>
      </c>
      <c r="E2682" t="s">
        <v>149</v>
      </c>
      <c r="F2682">
        <v>0</v>
      </c>
      <c r="G2682">
        <v>0</v>
      </c>
      <c r="H2682">
        <v>10</v>
      </c>
      <c r="I2682">
        <v>0</v>
      </c>
      <c r="J2682">
        <v>10</v>
      </c>
      <c r="K2682">
        <v>0</v>
      </c>
    </row>
    <row r="2683" spans="1:11" x14ac:dyDescent="0.25">
      <c r="A2683" t="s">
        <v>2959</v>
      </c>
      <c r="B2683" t="s">
        <v>74</v>
      </c>
      <c r="C2683" t="s">
        <v>280</v>
      </c>
      <c r="D2683" t="s">
        <v>253</v>
      </c>
      <c r="E2683" t="s">
        <v>150</v>
      </c>
      <c r="F2683">
        <v>0</v>
      </c>
      <c r="G2683">
        <v>0</v>
      </c>
      <c r="H2683">
        <v>2</v>
      </c>
      <c r="I2683">
        <v>0</v>
      </c>
      <c r="J2683">
        <v>2</v>
      </c>
      <c r="K2683">
        <v>0</v>
      </c>
    </row>
    <row r="2684" spans="1:11" x14ac:dyDescent="0.25">
      <c r="A2684" t="s">
        <v>2960</v>
      </c>
      <c r="B2684" t="s">
        <v>74</v>
      </c>
      <c r="C2684" t="s">
        <v>280</v>
      </c>
      <c r="D2684" t="s">
        <v>256</v>
      </c>
      <c r="E2684" t="s">
        <v>151</v>
      </c>
      <c r="F2684">
        <v>0</v>
      </c>
      <c r="G2684">
        <v>0</v>
      </c>
      <c r="H2684">
        <v>1</v>
      </c>
      <c r="I2684">
        <v>0</v>
      </c>
      <c r="J2684">
        <v>1</v>
      </c>
      <c r="K2684">
        <v>0</v>
      </c>
    </row>
    <row r="2685" spans="1:11" x14ac:dyDescent="0.25">
      <c r="A2685" t="s">
        <v>2961</v>
      </c>
      <c r="B2685" t="s">
        <v>74</v>
      </c>
      <c r="C2685" t="s">
        <v>280</v>
      </c>
      <c r="D2685" t="s">
        <v>253</v>
      </c>
      <c r="E2685" t="s">
        <v>153</v>
      </c>
      <c r="F2685">
        <v>0</v>
      </c>
      <c r="G2685">
        <v>0</v>
      </c>
      <c r="H2685">
        <v>10</v>
      </c>
      <c r="I2685">
        <v>0</v>
      </c>
      <c r="J2685">
        <v>10</v>
      </c>
      <c r="K2685">
        <v>0</v>
      </c>
    </row>
    <row r="2686" spans="1:11" x14ac:dyDescent="0.25">
      <c r="A2686" t="s">
        <v>2962</v>
      </c>
      <c r="B2686" t="s">
        <v>74</v>
      </c>
      <c r="C2686" t="s">
        <v>280</v>
      </c>
      <c r="D2686" t="s">
        <v>253</v>
      </c>
      <c r="E2686" t="s">
        <v>154</v>
      </c>
      <c r="F2686">
        <v>0</v>
      </c>
      <c r="G2686">
        <v>0</v>
      </c>
      <c r="H2686">
        <v>1</v>
      </c>
      <c r="I2686">
        <v>0</v>
      </c>
      <c r="J2686">
        <v>1</v>
      </c>
      <c r="K2686">
        <v>0</v>
      </c>
    </row>
    <row r="2687" spans="1:11" x14ac:dyDescent="0.25">
      <c r="A2687" t="s">
        <v>2963</v>
      </c>
      <c r="B2687" t="s">
        <v>74</v>
      </c>
      <c r="C2687" t="s">
        <v>280</v>
      </c>
      <c r="D2687" t="s">
        <v>256</v>
      </c>
      <c r="E2687" t="s">
        <v>155</v>
      </c>
      <c r="F2687">
        <v>0</v>
      </c>
      <c r="G2687">
        <v>0</v>
      </c>
      <c r="H2687">
        <v>51</v>
      </c>
      <c r="I2687">
        <v>0</v>
      </c>
      <c r="J2687">
        <v>51</v>
      </c>
      <c r="K2687">
        <v>0</v>
      </c>
    </row>
    <row r="2688" spans="1:11" x14ac:dyDescent="0.25">
      <c r="A2688" t="s">
        <v>2964</v>
      </c>
      <c r="B2688" t="s">
        <v>74</v>
      </c>
      <c r="C2688" t="s">
        <v>280</v>
      </c>
      <c r="D2688" t="s">
        <v>259</v>
      </c>
      <c r="E2688" t="s">
        <v>156</v>
      </c>
      <c r="F2688">
        <v>0</v>
      </c>
      <c r="G2688">
        <v>0</v>
      </c>
      <c r="H2688">
        <v>2</v>
      </c>
      <c r="I2688">
        <v>0</v>
      </c>
      <c r="J2688">
        <v>2</v>
      </c>
      <c r="K2688">
        <v>0</v>
      </c>
    </row>
    <row r="2689" spans="1:11" x14ac:dyDescent="0.25">
      <c r="A2689" t="s">
        <v>2965</v>
      </c>
      <c r="B2689" t="s">
        <v>74</v>
      </c>
      <c r="C2689" t="s">
        <v>280</v>
      </c>
      <c r="D2689" t="s">
        <v>253</v>
      </c>
      <c r="E2689" t="s">
        <v>157</v>
      </c>
      <c r="F2689">
        <v>0</v>
      </c>
      <c r="G2689">
        <v>0</v>
      </c>
      <c r="H2689">
        <v>8</v>
      </c>
      <c r="I2689">
        <v>0</v>
      </c>
      <c r="J2689">
        <v>8</v>
      </c>
      <c r="K2689">
        <v>0</v>
      </c>
    </row>
    <row r="2690" spans="1:11" x14ac:dyDescent="0.25">
      <c r="A2690" t="s">
        <v>2966</v>
      </c>
      <c r="B2690" t="s">
        <v>74</v>
      </c>
      <c r="C2690" t="s">
        <v>280</v>
      </c>
      <c r="D2690" t="s">
        <v>259</v>
      </c>
      <c r="E2690" t="s">
        <v>158</v>
      </c>
      <c r="F2690">
        <v>0</v>
      </c>
      <c r="G2690">
        <v>0</v>
      </c>
      <c r="H2690">
        <v>6</v>
      </c>
      <c r="I2690">
        <v>0</v>
      </c>
      <c r="J2690">
        <v>6</v>
      </c>
      <c r="K2690">
        <v>0</v>
      </c>
    </row>
    <row r="2691" spans="1:11" x14ac:dyDescent="0.25">
      <c r="A2691" t="s">
        <v>2967</v>
      </c>
      <c r="B2691" t="s">
        <v>74</v>
      </c>
      <c r="C2691" t="s">
        <v>280</v>
      </c>
      <c r="D2691" t="s">
        <v>253</v>
      </c>
      <c r="E2691" t="s">
        <v>160</v>
      </c>
      <c r="F2691">
        <v>0</v>
      </c>
      <c r="G2691">
        <v>0</v>
      </c>
      <c r="H2691">
        <v>12</v>
      </c>
      <c r="I2691">
        <v>0</v>
      </c>
      <c r="J2691">
        <v>12</v>
      </c>
      <c r="K2691">
        <v>0</v>
      </c>
    </row>
    <row r="2692" spans="1:11" x14ac:dyDescent="0.25">
      <c r="A2692" t="s">
        <v>2968</v>
      </c>
      <c r="B2692" t="s">
        <v>74</v>
      </c>
      <c r="C2692" t="s">
        <v>280</v>
      </c>
      <c r="D2692" t="s">
        <v>255</v>
      </c>
      <c r="E2692" t="s">
        <v>161</v>
      </c>
      <c r="F2692">
        <v>0</v>
      </c>
      <c r="G2692">
        <v>0</v>
      </c>
      <c r="H2692">
        <v>17</v>
      </c>
      <c r="I2692">
        <v>0</v>
      </c>
      <c r="J2692">
        <v>17</v>
      </c>
      <c r="K2692">
        <v>0</v>
      </c>
    </row>
    <row r="2693" spans="1:11" x14ac:dyDescent="0.25">
      <c r="A2693" t="s">
        <v>2969</v>
      </c>
      <c r="B2693" t="s">
        <v>74</v>
      </c>
      <c r="C2693" t="s">
        <v>280</v>
      </c>
      <c r="D2693" t="s">
        <v>259</v>
      </c>
      <c r="E2693" t="s">
        <v>162</v>
      </c>
      <c r="F2693">
        <v>0</v>
      </c>
      <c r="G2693">
        <v>0</v>
      </c>
      <c r="H2693">
        <v>15</v>
      </c>
      <c r="I2693">
        <v>0</v>
      </c>
      <c r="J2693">
        <v>15</v>
      </c>
      <c r="K2693">
        <v>0</v>
      </c>
    </row>
    <row r="2694" spans="1:11" x14ac:dyDescent="0.25">
      <c r="A2694" t="s">
        <v>2970</v>
      </c>
      <c r="B2694" t="s">
        <v>74</v>
      </c>
      <c r="C2694" t="s">
        <v>280</v>
      </c>
      <c r="D2694" t="s">
        <v>251</v>
      </c>
      <c r="E2694" t="s">
        <v>163</v>
      </c>
      <c r="F2694">
        <v>0</v>
      </c>
      <c r="G2694">
        <v>0</v>
      </c>
      <c r="H2694">
        <v>12</v>
      </c>
      <c r="I2694">
        <v>0</v>
      </c>
      <c r="J2694">
        <v>12</v>
      </c>
      <c r="K2694">
        <v>0</v>
      </c>
    </row>
    <row r="2695" spans="1:11" x14ac:dyDescent="0.25">
      <c r="A2695" t="s">
        <v>2971</v>
      </c>
      <c r="B2695" t="s">
        <v>74</v>
      </c>
      <c r="C2695" t="s">
        <v>280</v>
      </c>
      <c r="D2695" t="s">
        <v>251</v>
      </c>
      <c r="E2695" t="s">
        <v>164</v>
      </c>
      <c r="F2695">
        <v>0</v>
      </c>
      <c r="G2695">
        <v>0</v>
      </c>
      <c r="H2695">
        <v>22</v>
      </c>
      <c r="I2695">
        <v>0</v>
      </c>
      <c r="J2695">
        <v>22</v>
      </c>
      <c r="K2695">
        <v>0</v>
      </c>
    </row>
    <row r="2696" spans="1:11" x14ac:dyDescent="0.25">
      <c r="A2696" t="s">
        <v>2972</v>
      </c>
      <c r="B2696" t="s">
        <v>74</v>
      </c>
      <c r="C2696" t="s">
        <v>280</v>
      </c>
      <c r="D2696" t="s">
        <v>253</v>
      </c>
      <c r="E2696" t="s">
        <v>165</v>
      </c>
      <c r="F2696">
        <v>0</v>
      </c>
      <c r="G2696">
        <v>0</v>
      </c>
      <c r="H2696">
        <v>27</v>
      </c>
      <c r="I2696">
        <v>0</v>
      </c>
      <c r="J2696">
        <v>27</v>
      </c>
      <c r="K2696">
        <v>0</v>
      </c>
    </row>
    <row r="2697" spans="1:11" x14ac:dyDescent="0.25">
      <c r="A2697" t="s">
        <v>2973</v>
      </c>
      <c r="B2697" t="s">
        <v>74</v>
      </c>
      <c r="C2697" t="s">
        <v>280</v>
      </c>
      <c r="D2697" t="s">
        <v>251</v>
      </c>
      <c r="E2697" t="s">
        <v>166</v>
      </c>
      <c r="F2697">
        <v>0</v>
      </c>
      <c r="G2697">
        <v>0</v>
      </c>
      <c r="H2697">
        <v>10</v>
      </c>
      <c r="I2697">
        <v>0</v>
      </c>
      <c r="J2697">
        <v>10</v>
      </c>
      <c r="K2697">
        <v>0</v>
      </c>
    </row>
    <row r="2698" spans="1:11" x14ac:dyDescent="0.25">
      <c r="A2698" t="s">
        <v>2974</v>
      </c>
      <c r="B2698" t="s">
        <v>74</v>
      </c>
      <c r="C2698" t="s">
        <v>280</v>
      </c>
      <c r="D2698" t="s">
        <v>255</v>
      </c>
      <c r="E2698" t="s">
        <v>167</v>
      </c>
      <c r="F2698">
        <v>0</v>
      </c>
      <c r="G2698">
        <v>0</v>
      </c>
      <c r="H2698">
        <v>4</v>
      </c>
      <c r="I2698">
        <v>0</v>
      </c>
      <c r="J2698">
        <v>4</v>
      </c>
      <c r="K2698">
        <v>0</v>
      </c>
    </row>
    <row r="2699" spans="1:11" x14ac:dyDescent="0.25">
      <c r="A2699" t="s">
        <v>2975</v>
      </c>
      <c r="B2699" t="s">
        <v>74</v>
      </c>
      <c r="C2699" t="s">
        <v>280</v>
      </c>
      <c r="D2699" t="s">
        <v>253</v>
      </c>
      <c r="E2699" t="s">
        <v>267</v>
      </c>
      <c r="F2699">
        <v>0</v>
      </c>
      <c r="G2699">
        <v>0</v>
      </c>
      <c r="H2699">
        <v>539</v>
      </c>
      <c r="I2699">
        <v>0</v>
      </c>
      <c r="J2699">
        <v>539</v>
      </c>
      <c r="K2699">
        <v>0</v>
      </c>
    </row>
    <row r="2700" spans="1:11" x14ac:dyDescent="0.25">
      <c r="A2700" t="s">
        <v>2976</v>
      </c>
      <c r="B2700" t="s">
        <v>74</v>
      </c>
      <c r="C2700" t="s">
        <v>280</v>
      </c>
      <c r="D2700" t="s">
        <v>252</v>
      </c>
      <c r="E2700" t="s">
        <v>168</v>
      </c>
      <c r="F2700">
        <v>0</v>
      </c>
      <c r="G2700">
        <v>0</v>
      </c>
      <c r="H2700">
        <v>3</v>
      </c>
      <c r="I2700">
        <v>0</v>
      </c>
      <c r="J2700">
        <v>3</v>
      </c>
      <c r="K2700">
        <v>0</v>
      </c>
    </row>
    <row r="2701" spans="1:11" x14ac:dyDescent="0.25">
      <c r="A2701" t="s">
        <v>2977</v>
      </c>
      <c r="B2701" t="s">
        <v>74</v>
      </c>
      <c r="C2701" t="s">
        <v>280</v>
      </c>
      <c r="D2701" t="s">
        <v>255</v>
      </c>
      <c r="E2701" t="s">
        <v>169</v>
      </c>
      <c r="F2701">
        <v>0</v>
      </c>
      <c r="G2701">
        <v>0</v>
      </c>
      <c r="H2701">
        <v>31</v>
      </c>
      <c r="I2701">
        <v>0</v>
      </c>
      <c r="J2701">
        <v>31</v>
      </c>
      <c r="K2701">
        <v>0</v>
      </c>
    </row>
    <row r="2702" spans="1:11" x14ac:dyDescent="0.25">
      <c r="A2702" t="s">
        <v>2978</v>
      </c>
      <c r="B2702" t="s">
        <v>74</v>
      </c>
      <c r="C2702" t="s">
        <v>280</v>
      </c>
      <c r="D2702" t="s">
        <v>256</v>
      </c>
      <c r="E2702" t="s">
        <v>170</v>
      </c>
      <c r="F2702">
        <v>0</v>
      </c>
      <c r="G2702">
        <v>0</v>
      </c>
      <c r="H2702">
        <v>16</v>
      </c>
      <c r="I2702">
        <v>0</v>
      </c>
      <c r="J2702">
        <v>16</v>
      </c>
      <c r="K2702">
        <v>0</v>
      </c>
    </row>
    <row r="2703" spans="1:11" x14ac:dyDescent="0.25">
      <c r="A2703" t="s">
        <v>2979</v>
      </c>
      <c r="B2703" t="s">
        <v>74</v>
      </c>
      <c r="C2703" t="s">
        <v>280</v>
      </c>
      <c r="D2703" t="s">
        <v>253</v>
      </c>
      <c r="E2703" t="s">
        <v>171</v>
      </c>
      <c r="F2703">
        <v>0</v>
      </c>
      <c r="G2703">
        <v>0</v>
      </c>
      <c r="H2703">
        <v>9</v>
      </c>
      <c r="I2703">
        <v>0</v>
      </c>
      <c r="J2703">
        <v>9</v>
      </c>
      <c r="K2703">
        <v>0</v>
      </c>
    </row>
    <row r="2704" spans="1:11" x14ac:dyDescent="0.25">
      <c r="A2704" t="s">
        <v>2980</v>
      </c>
      <c r="B2704" t="s">
        <v>74</v>
      </c>
      <c r="C2704" t="s">
        <v>280</v>
      </c>
      <c r="D2704" t="s">
        <v>254</v>
      </c>
      <c r="E2704" t="s">
        <v>172</v>
      </c>
      <c r="F2704">
        <v>0</v>
      </c>
      <c r="G2704">
        <v>0</v>
      </c>
      <c r="H2704">
        <v>3</v>
      </c>
      <c r="I2704">
        <v>0</v>
      </c>
      <c r="J2704">
        <v>3</v>
      </c>
      <c r="K2704">
        <v>0</v>
      </c>
    </row>
    <row r="2705" spans="1:11" x14ac:dyDescent="0.25">
      <c r="A2705" t="s">
        <v>2981</v>
      </c>
      <c r="B2705" t="s">
        <v>74</v>
      </c>
      <c r="C2705" t="s">
        <v>280</v>
      </c>
      <c r="D2705" t="s">
        <v>256</v>
      </c>
      <c r="E2705" t="s">
        <v>173</v>
      </c>
      <c r="F2705">
        <v>0</v>
      </c>
      <c r="G2705">
        <v>0</v>
      </c>
      <c r="H2705">
        <v>8</v>
      </c>
      <c r="I2705">
        <v>0</v>
      </c>
      <c r="J2705">
        <v>8</v>
      </c>
      <c r="K2705">
        <v>0</v>
      </c>
    </row>
    <row r="2706" spans="1:11" x14ac:dyDescent="0.25">
      <c r="A2706" t="s">
        <v>2982</v>
      </c>
      <c r="B2706" t="s">
        <v>74</v>
      </c>
      <c r="C2706" t="s">
        <v>280</v>
      </c>
      <c r="D2706" t="s">
        <v>254</v>
      </c>
      <c r="E2706" t="s">
        <v>174</v>
      </c>
      <c r="F2706">
        <v>0</v>
      </c>
      <c r="G2706">
        <v>0</v>
      </c>
      <c r="H2706">
        <v>6</v>
      </c>
      <c r="I2706">
        <v>0</v>
      </c>
      <c r="J2706">
        <v>6</v>
      </c>
      <c r="K2706">
        <v>0</v>
      </c>
    </row>
    <row r="2707" spans="1:11" x14ac:dyDescent="0.25">
      <c r="A2707" t="s">
        <v>2983</v>
      </c>
      <c r="B2707" t="s">
        <v>74</v>
      </c>
      <c r="C2707" t="s">
        <v>280</v>
      </c>
      <c r="D2707" t="s">
        <v>253</v>
      </c>
      <c r="E2707" t="s">
        <v>175</v>
      </c>
      <c r="F2707">
        <v>0</v>
      </c>
      <c r="G2707">
        <v>0</v>
      </c>
      <c r="H2707">
        <v>31</v>
      </c>
      <c r="I2707">
        <v>0</v>
      </c>
      <c r="J2707">
        <v>31</v>
      </c>
      <c r="K2707">
        <v>0</v>
      </c>
    </row>
    <row r="2708" spans="1:11" x14ac:dyDescent="0.25">
      <c r="A2708" t="s">
        <v>2984</v>
      </c>
      <c r="B2708" t="s">
        <v>74</v>
      </c>
      <c r="C2708" t="s">
        <v>280</v>
      </c>
      <c r="D2708" t="s">
        <v>252</v>
      </c>
      <c r="E2708" t="s">
        <v>176</v>
      </c>
      <c r="F2708">
        <v>0</v>
      </c>
      <c r="G2708">
        <v>0</v>
      </c>
      <c r="H2708">
        <v>7</v>
      </c>
      <c r="I2708">
        <v>0</v>
      </c>
      <c r="J2708">
        <v>7</v>
      </c>
      <c r="K2708">
        <v>0</v>
      </c>
    </row>
    <row r="2709" spans="1:11" x14ac:dyDescent="0.25">
      <c r="A2709" t="s">
        <v>2985</v>
      </c>
      <c r="B2709" t="s">
        <v>74</v>
      </c>
      <c r="C2709" t="s">
        <v>280</v>
      </c>
      <c r="D2709" t="s">
        <v>259</v>
      </c>
      <c r="E2709" t="s">
        <v>177</v>
      </c>
      <c r="F2709">
        <v>0</v>
      </c>
      <c r="G2709">
        <v>0</v>
      </c>
      <c r="H2709">
        <v>1</v>
      </c>
      <c r="I2709">
        <v>0</v>
      </c>
      <c r="J2709">
        <v>1</v>
      </c>
      <c r="K2709">
        <v>0</v>
      </c>
    </row>
    <row r="2710" spans="1:11" x14ac:dyDescent="0.25">
      <c r="A2710" t="s">
        <v>2986</v>
      </c>
      <c r="B2710" t="s">
        <v>74</v>
      </c>
      <c r="C2710" t="s">
        <v>280</v>
      </c>
      <c r="D2710" t="s">
        <v>254</v>
      </c>
      <c r="E2710" t="s">
        <v>268</v>
      </c>
      <c r="F2710">
        <v>0</v>
      </c>
      <c r="G2710">
        <v>0</v>
      </c>
      <c r="H2710">
        <v>42</v>
      </c>
      <c r="I2710">
        <v>0</v>
      </c>
      <c r="J2710">
        <v>42</v>
      </c>
      <c r="K2710">
        <v>0</v>
      </c>
    </row>
    <row r="2711" spans="1:11" x14ac:dyDescent="0.25">
      <c r="A2711" t="s">
        <v>2987</v>
      </c>
      <c r="B2711" t="s">
        <v>74</v>
      </c>
      <c r="C2711" t="s">
        <v>280</v>
      </c>
      <c r="D2711" t="s">
        <v>259</v>
      </c>
      <c r="E2711" t="s">
        <v>178</v>
      </c>
      <c r="F2711">
        <v>0</v>
      </c>
      <c r="G2711">
        <v>0</v>
      </c>
      <c r="H2711">
        <v>7</v>
      </c>
      <c r="I2711">
        <v>0</v>
      </c>
      <c r="J2711">
        <v>7</v>
      </c>
      <c r="K2711">
        <v>0</v>
      </c>
    </row>
    <row r="2712" spans="1:11" x14ac:dyDescent="0.25">
      <c r="A2712" t="s">
        <v>2988</v>
      </c>
      <c r="B2712" t="s">
        <v>74</v>
      </c>
      <c r="C2712" t="s">
        <v>280</v>
      </c>
      <c r="D2712" t="s">
        <v>257</v>
      </c>
      <c r="E2712" t="s">
        <v>179</v>
      </c>
      <c r="F2712">
        <v>0</v>
      </c>
      <c r="G2712">
        <v>0</v>
      </c>
      <c r="H2712">
        <v>3</v>
      </c>
      <c r="I2712">
        <v>0</v>
      </c>
      <c r="J2712">
        <v>3</v>
      </c>
      <c r="K2712">
        <v>0</v>
      </c>
    </row>
    <row r="2713" spans="1:11" x14ac:dyDescent="0.25">
      <c r="A2713" t="s">
        <v>2989</v>
      </c>
      <c r="B2713" t="s">
        <v>74</v>
      </c>
      <c r="C2713" t="s">
        <v>280</v>
      </c>
      <c r="D2713" t="s">
        <v>254</v>
      </c>
      <c r="E2713" t="s">
        <v>180</v>
      </c>
      <c r="F2713">
        <v>0</v>
      </c>
      <c r="G2713">
        <v>0</v>
      </c>
      <c r="H2713">
        <v>1</v>
      </c>
      <c r="I2713">
        <v>0</v>
      </c>
      <c r="J2713">
        <v>1</v>
      </c>
      <c r="K2713">
        <v>0</v>
      </c>
    </row>
    <row r="2714" spans="1:11" x14ac:dyDescent="0.25">
      <c r="A2714" t="s">
        <v>2990</v>
      </c>
      <c r="B2714" t="s">
        <v>74</v>
      </c>
      <c r="C2714" t="s">
        <v>280</v>
      </c>
      <c r="D2714" t="s">
        <v>255</v>
      </c>
      <c r="E2714" t="s">
        <v>269</v>
      </c>
      <c r="F2714">
        <v>0</v>
      </c>
      <c r="G2714">
        <v>0</v>
      </c>
      <c r="H2714">
        <v>166</v>
      </c>
      <c r="I2714">
        <v>0</v>
      </c>
      <c r="J2714">
        <v>166</v>
      </c>
      <c r="K2714">
        <v>0</v>
      </c>
    </row>
    <row r="2715" spans="1:11" x14ac:dyDescent="0.25">
      <c r="A2715" t="s">
        <v>2991</v>
      </c>
      <c r="B2715" t="s">
        <v>74</v>
      </c>
      <c r="C2715" t="s">
        <v>280</v>
      </c>
      <c r="D2715" t="s">
        <v>259</v>
      </c>
      <c r="E2715" t="s">
        <v>181</v>
      </c>
      <c r="F2715">
        <v>0</v>
      </c>
      <c r="G2715">
        <v>0</v>
      </c>
      <c r="H2715">
        <v>13</v>
      </c>
      <c r="I2715">
        <v>0</v>
      </c>
      <c r="J2715">
        <v>13</v>
      </c>
      <c r="K2715">
        <v>0</v>
      </c>
    </row>
    <row r="2716" spans="1:11" x14ac:dyDescent="0.25">
      <c r="A2716" t="s">
        <v>2992</v>
      </c>
      <c r="B2716" t="s">
        <v>74</v>
      </c>
      <c r="C2716" t="s">
        <v>280</v>
      </c>
      <c r="D2716" t="s">
        <v>251</v>
      </c>
      <c r="E2716" t="s">
        <v>182</v>
      </c>
      <c r="F2716">
        <v>0</v>
      </c>
      <c r="G2716">
        <v>0</v>
      </c>
      <c r="H2716">
        <v>24</v>
      </c>
      <c r="I2716">
        <v>0</v>
      </c>
      <c r="J2716">
        <v>24</v>
      </c>
      <c r="K2716">
        <v>0</v>
      </c>
    </row>
    <row r="2717" spans="1:11" x14ac:dyDescent="0.25">
      <c r="A2717" t="s">
        <v>2993</v>
      </c>
      <c r="B2717" t="s">
        <v>74</v>
      </c>
      <c r="C2717" t="s">
        <v>280</v>
      </c>
      <c r="D2717" t="s">
        <v>254</v>
      </c>
      <c r="E2717" t="s">
        <v>183</v>
      </c>
      <c r="F2717">
        <v>0</v>
      </c>
      <c r="G2717">
        <v>0</v>
      </c>
      <c r="H2717">
        <v>4</v>
      </c>
      <c r="I2717">
        <v>0</v>
      </c>
      <c r="J2717">
        <v>4</v>
      </c>
      <c r="K2717">
        <v>0</v>
      </c>
    </row>
    <row r="2718" spans="1:11" x14ac:dyDescent="0.25">
      <c r="A2718" t="s">
        <v>2994</v>
      </c>
      <c r="B2718" t="s">
        <v>74</v>
      </c>
      <c r="C2718" t="s">
        <v>280</v>
      </c>
      <c r="D2718" t="s">
        <v>260</v>
      </c>
      <c r="E2718" t="s">
        <v>260</v>
      </c>
      <c r="F2718">
        <v>0</v>
      </c>
      <c r="G2718">
        <v>0</v>
      </c>
      <c r="H2718">
        <v>1</v>
      </c>
      <c r="I2718">
        <v>0</v>
      </c>
      <c r="J2718">
        <v>1</v>
      </c>
      <c r="K2718">
        <v>0</v>
      </c>
    </row>
    <row r="2719" spans="1:11" x14ac:dyDescent="0.25">
      <c r="A2719" t="s">
        <v>2995</v>
      </c>
      <c r="B2719" t="s">
        <v>74</v>
      </c>
      <c r="C2719" t="s">
        <v>280</v>
      </c>
      <c r="D2719" t="s">
        <v>260</v>
      </c>
      <c r="E2719" t="s">
        <v>274</v>
      </c>
      <c r="F2719">
        <v>0</v>
      </c>
      <c r="G2719">
        <v>0</v>
      </c>
      <c r="H2719">
        <v>1</v>
      </c>
      <c r="I2719">
        <v>0</v>
      </c>
      <c r="J2719">
        <v>1</v>
      </c>
      <c r="K2719">
        <v>0</v>
      </c>
    </row>
    <row r="2720" spans="1:11" x14ac:dyDescent="0.25">
      <c r="A2720" t="s">
        <v>2996</v>
      </c>
      <c r="B2720" t="s">
        <v>74</v>
      </c>
      <c r="C2720" t="s">
        <v>280</v>
      </c>
      <c r="D2720" t="s">
        <v>251</v>
      </c>
      <c r="E2720" t="s">
        <v>184</v>
      </c>
      <c r="F2720">
        <v>0</v>
      </c>
      <c r="G2720">
        <v>0</v>
      </c>
      <c r="H2720">
        <v>16</v>
      </c>
      <c r="I2720">
        <v>0</v>
      </c>
      <c r="J2720">
        <v>16</v>
      </c>
      <c r="K2720">
        <v>0</v>
      </c>
    </row>
    <row r="2721" spans="1:11" x14ac:dyDescent="0.25">
      <c r="A2721" t="s">
        <v>2997</v>
      </c>
      <c r="B2721" t="s">
        <v>74</v>
      </c>
      <c r="C2721" t="s">
        <v>280</v>
      </c>
      <c r="D2721" t="s">
        <v>251</v>
      </c>
      <c r="E2721" t="s">
        <v>185</v>
      </c>
      <c r="F2721">
        <v>0</v>
      </c>
      <c r="G2721">
        <v>0</v>
      </c>
      <c r="H2721">
        <v>14</v>
      </c>
      <c r="I2721">
        <v>0</v>
      </c>
      <c r="J2721">
        <v>14</v>
      </c>
      <c r="K2721">
        <v>0</v>
      </c>
    </row>
    <row r="2722" spans="1:11" x14ac:dyDescent="0.25">
      <c r="A2722" t="s">
        <v>2998</v>
      </c>
      <c r="B2722" t="s">
        <v>74</v>
      </c>
      <c r="C2722" t="s">
        <v>280</v>
      </c>
      <c r="D2722" t="s">
        <v>255</v>
      </c>
      <c r="E2722" t="s">
        <v>186</v>
      </c>
      <c r="F2722">
        <v>0</v>
      </c>
      <c r="G2722">
        <v>0</v>
      </c>
      <c r="H2722">
        <v>16</v>
      </c>
      <c r="I2722">
        <v>0</v>
      </c>
      <c r="J2722">
        <v>16</v>
      </c>
      <c r="K2722">
        <v>0</v>
      </c>
    </row>
    <row r="2723" spans="1:11" x14ac:dyDescent="0.25">
      <c r="A2723" t="s">
        <v>2999</v>
      </c>
      <c r="B2723" t="s">
        <v>74</v>
      </c>
      <c r="C2723" t="s">
        <v>280</v>
      </c>
      <c r="D2723" t="s">
        <v>256</v>
      </c>
      <c r="E2723" t="s">
        <v>187</v>
      </c>
      <c r="F2723">
        <v>0</v>
      </c>
      <c r="G2723">
        <v>0</v>
      </c>
      <c r="H2723">
        <v>8</v>
      </c>
      <c r="I2723">
        <v>0</v>
      </c>
      <c r="J2723">
        <v>8</v>
      </c>
      <c r="K2723">
        <v>0</v>
      </c>
    </row>
    <row r="2724" spans="1:11" x14ac:dyDescent="0.25">
      <c r="A2724" t="s">
        <v>3000</v>
      </c>
      <c r="B2724" t="s">
        <v>74</v>
      </c>
      <c r="C2724" t="s">
        <v>280</v>
      </c>
      <c r="D2724" t="s">
        <v>252</v>
      </c>
      <c r="E2724" t="s">
        <v>188</v>
      </c>
      <c r="F2724">
        <v>0</v>
      </c>
      <c r="G2724">
        <v>0</v>
      </c>
      <c r="H2724">
        <v>4</v>
      </c>
      <c r="I2724">
        <v>0</v>
      </c>
      <c r="J2724">
        <v>4</v>
      </c>
      <c r="K2724">
        <v>0</v>
      </c>
    </row>
    <row r="2725" spans="1:11" x14ac:dyDescent="0.25">
      <c r="A2725" t="s">
        <v>3001</v>
      </c>
      <c r="B2725" t="s">
        <v>74</v>
      </c>
      <c r="C2725" t="s">
        <v>280</v>
      </c>
      <c r="D2725" t="s">
        <v>257</v>
      </c>
      <c r="E2725" t="s">
        <v>189</v>
      </c>
      <c r="F2725">
        <v>0</v>
      </c>
      <c r="G2725">
        <v>0</v>
      </c>
      <c r="H2725">
        <v>4</v>
      </c>
      <c r="I2725">
        <v>0</v>
      </c>
      <c r="J2725">
        <v>4</v>
      </c>
      <c r="K2725">
        <v>0</v>
      </c>
    </row>
    <row r="2726" spans="1:11" x14ac:dyDescent="0.25">
      <c r="A2726" t="s">
        <v>3002</v>
      </c>
      <c r="B2726" t="s">
        <v>74</v>
      </c>
      <c r="C2726" t="s">
        <v>280</v>
      </c>
      <c r="D2726" t="s">
        <v>256</v>
      </c>
      <c r="E2726" t="s">
        <v>190</v>
      </c>
      <c r="F2726">
        <v>0</v>
      </c>
      <c r="G2726">
        <v>0</v>
      </c>
      <c r="H2726">
        <v>2</v>
      </c>
      <c r="I2726">
        <v>0</v>
      </c>
      <c r="J2726">
        <v>2</v>
      </c>
      <c r="K2726">
        <v>0</v>
      </c>
    </row>
    <row r="2727" spans="1:11" x14ac:dyDescent="0.25">
      <c r="A2727" t="s">
        <v>3003</v>
      </c>
      <c r="B2727" t="s">
        <v>74</v>
      </c>
      <c r="C2727" t="s">
        <v>280</v>
      </c>
      <c r="D2727" t="s">
        <v>256</v>
      </c>
      <c r="E2727" t="s">
        <v>191</v>
      </c>
      <c r="F2727">
        <v>0</v>
      </c>
      <c r="G2727">
        <v>0</v>
      </c>
      <c r="H2727">
        <v>5</v>
      </c>
      <c r="I2727">
        <v>0</v>
      </c>
      <c r="J2727">
        <v>5</v>
      </c>
      <c r="K2727">
        <v>0</v>
      </c>
    </row>
    <row r="2728" spans="1:11" x14ac:dyDescent="0.25">
      <c r="A2728" t="s">
        <v>3004</v>
      </c>
      <c r="B2728" t="s">
        <v>74</v>
      </c>
      <c r="C2728" t="s">
        <v>280</v>
      </c>
      <c r="D2728" t="s">
        <v>253</v>
      </c>
      <c r="E2728" t="s">
        <v>192</v>
      </c>
      <c r="F2728">
        <v>0</v>
      </c>
      <c r="G2728">
        <v>0</v>
      </c>
      <c r="H2728">
        <v>16</v>
      </c>
      <c r="I2728">
        <v>0</v>
      </c>
      <c r="J2728">
        <v>16</v>
      </c>
      <c r="K2728">
        <v>0</v>
      </c>
    </row>
    <row r="2729" spans="1:11" x14ac:dyDescent="0.25">
      <c r="A2729" t="s">
        <v>3005</v>
      </c>
      <c r="B2729" t="s">
        <v>74</v>
      </c>
      <c r="C2729" t="s">
        <v>280</v>
      </c>
      <c r="D2729" t="s">
        <v>254</v>
      </c>
      <c r="E2729" t="s">
        <v>193</v>
      </c>
      <c r="F2729">
        <v>0</v>
      </c>
      <c r="G2729">
        <v>0</v>
      </c>
      <c r="H2729">
        <v>2</v>
      </c>
      <c r="I2729">
        <v>0</v>
      </c>
      <c r="J2729">
        <v>2</v>
      </c>
      <c r="K2729">
        <v>0</v>
      </c>
    </row>
    <row r="2730" spans="1:11" x14ac:dyDescent="0.25">
      <c r="A2730" t="s">
        <v>3006</v>
      </c>
      <c r="B2730" t="s">
        <v>74</v>
      </c>
      <c r="C2730" t="s">
        <v>280</v>
      </c>
      <c r="D2730" t="s">
        <v>253</v>
      </c>
      <c r="E2730" t="s">
        <v>194</v>
      </c>
      <c r="F2730">
        <v>0</v>
      </c>
      <c r="G2730">
        <v>0</v>
      </c>
      <c r="H2730">
        <v>9</v>
      </c>
      <c r="I2730">
        <v>0</v>
      </c>
      <c r="J2730">
        <v>9</v>
      </c>
      <c r="K2730">
        <v>0</v>
      </c>
    </row>
    <row r="2731" spans="1:11" x14ac:dyDescent="0.25">
      <c r="A2731" t="s">
        <v>3007</v>
      </c>
      <c r="B2731" t="s">
        <v>74</v>
      </c>
      <c r="C2731" t="s">
        <v>280</v>
      </c>
      <c r="D2731" t="s">
        <v>255</v>
      </c>
      <c r="E2731" t="s">
        <v>195</v>
      </c>
      <c r="F2731">
        <v>0</v>
      </c>
      <c r="G2731">
        <v>0</v>
      </c>
      <c r="H2731">
        <v>11</v>
      </c>
      <c r="I2731">
        <v>0</v>
      </c>
      <c r="J2731">
        <v>11</v>
      </c>
      <c r="K2731">
        <v>0</v>
      </c>
    </row>
    <row r="2732" spans="1:11" x14ac:dyDescent="0.25">
      <c r="A2732" t="s">
        <v>3008</v>
      </c>
      <c r="B2732" t="s">
        <v>74</v>
      </c>
      <c r="C2732" t="s">
        <v>280</v>
      </c>
      <c r="D2732" t="s">
        <v>259</v>
      </c>
      <c r="E2732" t="s">
        <v>196</v>
      </c>
      <c r="F2732">
        <v>0</v>
      </c>
      <c r="G2732">
        <v>0</v>
      </c>
      <c r="H2732">
        <v>7</v>
      </c>
      <c r="I2732">
        <v>0</v>
      </c>
      <c r="J2732">
        <v>7</v>
      </c>
      <c r="K2732">
        <v>0</v>
      </c>
    </row>
    <row r="2733" spans="1:11" x14ac:dyDescent="0.25">
      <c r="A2733" t="s">
        <v>3009</v>
      </c>
      <c r="B2733" t="s">
        <v>74</v>
      </c>
      <c r="C2733" t="s">
        <v>280</v>
      </c>
      <c r="D2733" t="s">
        <v>255</v>
      </c>
      <c r="E2733" t="s">
        <v>198</v>
      </c>
      <c r="F2733">
        <v>0</v>
      </c>
      <c r="G2733">
        <v>0</v>
      </c>
      <c r="H2733">
        <v>8</v>
      </c>
      <c r="I2733">
        <v>0</v>
      </c>
      <c r="J2733">
        <v>8</v>
      </c>
      <c r="K2733">
        <v>0</v>
      </c>
    </row>
    <row r="2734" spans="1:11" x14ac:dyDescent="0.25">
      <c r="A2734" t="s">
        <v>3010</v>
      </c>
      <c r="B2734" t="s">
        <v>74</v>
      </c>
      <c r="C2734" t="s">
        <v>280</v>
      </c>
      <c r="D2734" t="s">
        <v>258</v>
      </c>
      <c r="E2734" t="s">
        <v>199</v>
      </c>
      <c r="F2734">
        <v>0</v>
      </c>
      <c r="G2734">
        <v>0</v>
      </c>
      <c r="H2734">
        <v>5</v>
      </c>
      <c r="I2734">
        <v>0</v>
      </c>
      <c r="J2734">
        <v>5</v>
      </c>
      <c r="K2734">
        <v>0</v>
      </c>
    </row>
    <row r="2735" spans="1:11" x14ac:dyDescent="0.25">
      <c r="A2735" t="s">
        <v>3011</v>
      </c>
      <c r="B2735" t="s">
        <v>74</v>
      </c>
      <c r="C2735" t="s">
        <v>280</v>
      </c>
      <c r="D2735" t="s">
        <v>255</v>
      </c>
      <c r="E2735" t="s">
        <v>200</v>
      </c>
      <c r="F2735">
        <v>0</v>
      </c>
      <c r="G2735">
        <v>0</v>
      </c>
      <c r="H2735">
        <v>4</v>
      </c>
      <c r="I2735">
        <v>0</v>
      </c>
      <c r="J2735">
        <v>4</v>
      </c>
      <c r="K2735">
        <v>0</v>
      </c>
    </row>
    <row r="2736" spans="1:11" x14ac:dyDescent="0.25">
      <c r="A2736" t="s">
        <v>3012</v>
      </c>
      <c r="B2736" t="s">
        <v>74</v>
      </c>
      <c r="C2736" t="s">
        <v>280</v>
      </c>
      <c r="D2736" t="s">
        <v>259</v>
      </c>
      <c r="E2736" t="s">
        <v>201</v>
      </c>
      <c r="F2736">
        <v>0</v>
      </c>
      <c r="G2736">
        <v>0</v>
      </c>
      <c r="H2736">
        <v>17</v>
      </c>
      <c r="I2736">
        <v>0</v>
      </c>
      <c r="J2736">
        <v>17</v>
      </c>
      <c r="K2736">
        <v>0</v>
      </c>
    </row>
    <row r="2737" spans="1:11" x14ac:dyDescent="0.25">
      <c r="A2737" t="s">
        <v>3013</v>
      </c>
      <c r="B2737" t="s">
        <v>74</v>
      </c>
      <c r="C2737" t="s">
        <v>280</v>
      </c>
      <c r="D2737" t="s">
        <v>258</v>
      </c>
      <c r="E2737" t="s">
        <v>202</v>
      </c>
      <c r="F2737">
        <v>0</v>
      </c>
      <c r="G2737">
        <v>0</v>
      </c>
      <c r="H2737">
        <v>2</v>
      </c>
      <c r="I2737">
        <v>0</v>
      </c>
      <c r="J2737">
        <v>2</v>
      </c>
      <c r="K2737">
        <v>0</v>
      </c>
    </row>
    <row r="2738" spans="1:11" x14ac:dyDescent="0.25">
      <c r="A2738" t="s">
        <v>3014</v>
      </c>
      <c r="B2738" t="s">
        <v>74</v>
      </c>
      <c r="C2738" t="s">
        <v>280</v>
      </c>
      <c r="D2738" t="s">
        <v>256</v>
      </c>
      <c r="E2738" t="s">
        <v>203</v>
      </c>
      <c r="F2738">
        <v>0</v>
      </c>
      <c r="G2738">
        <v>0</v>
      </c>
      <c r="H2738">
        <v>5</v>
      </c>
      <c r="I2738">
        <v>0</v>
      </c>
      <c r="J2738">
        <v>5</v>
      </c>
      <c r="K2738">
        <v>0</v>
      </c>
    </row>
    <row r="2739" spans="1:11" x14ac:dyDescent="0.25">
      <c r="A2739" t="s">
        <v>3015</v>
      </c>
      <c r="B2739" t="s">
        <v>74</v>
      </c>
      <c r="C2739" t="s">
        <v>280</v>
      </c>
      <c r="D2739" t="s">
        <v>258</v>
      </c>
      <c r="E2739" t="s">
        <v>204</v>
      </c>
      <c r="F2739">
        <v>0</v>
      </c>
      <c r="G2739">
        <v>0</v>
      </c>
      <c r="H2739">
        <v>3</v>
      </c>
      <c r="I2739">
        <v>0</v>
      </c>
      <c r="J2739">
        <v>3</v>
      </c>
      <c r="K2739">
        <v>0</v>
      </c>
    </row>
    <row r="2740" spans="1:11" x14ac:dyDescent="0.25">
      <c r="A2740" t="s">
        <v>3016</v>
      </c>
      <c r="B2740" t="s">
        <v>74</v>
      </c>
      <c r="C2740" t="s">
        <v>280</v>
      </c>
      <c r="D2740" t="s">
        <v>257</v>
      </c>
      <c r="E2740" t="s">
        <v>205</v>
      </c>
      <c r="F2740">
        <v>0</v>
      </c>
      <c r="G2740">
        <v>0</v>
      </c>
      <c r="H2740">
        <v>6</v>
      </c>
      <c r="I2740">
        <v>0</v>
      </c>
      <c r="J2740">
        <v>6</v>
      </c>
      <c r="K2740">
        <v>0</v>
      </c>
    </row>
    <row r="2741" spans="1:11" x14ac:dyDescent="0.25">
      <c r="A2741" t="s">
        <v>3017</v>
      </c>
      <c r="B2741" t="s">
        <v>74</v>
      </c>
      <c r="C2741" t="s">
        <v>280</v>
      </c>
      <c r="D2741" t="s">
        <v>256</v>
      </c>
      <c r="E2741" t="s">
        <v>270</v>
      </c>
      <c r="F2741">
        <v>0</v>
      </c>
      <c r="G2741">
        <v>0</v>
      </c>
      <c r="H2741">
        <v>254</v>
      </c>
      <c r="I2741">
        <v>0</v>
      </c>
      <c r="J2741">
        <v>254</v>
      </c>
      <c r="K2741">
        <v>0</v>
      </c>
    </row>
    <row r="2742" spans="1:11" x14ac:dyDescent="0.25">
      <c r="A2742" t="s">
        <v>3018</v>
      </c>
      <c r="B2742" t="s">
        <v>74</v>
      </c>
      <c r="C2742" t="s">
        <v>280</v>
      </c>
      <c r="D2742" t="s">
        <v>257</v>
      </c>
      <c r="E2742" t="s">
        <v>206</v>
      </c>
      <c r="F2742">
        <v>0</v>
      </c>
      <c r="G2742">
        <v>0</v>
      </c>
      <c r="H2742">
        <v>4</v>
      </c>
      <c r="I2742">
        <v>0</v>
      </c>
      <c r="J2742">
        <v>4</v>
      </c>
      <c r="K2742">
        <v>0</v>
      </c>
    </row>
    <row r="2743" spans="1:11" x14ac:dyDescent="0.25">
      <c r="A2743" t="s">
        <v>3019</v>
      </c>
      <c r="B2743" t="s">
        <v>74</v>
      </c>
      <c r="C2743" t="s">
        <v>280</v>
      </c>
      <c r="D2743" t="s">
        <v>254</v>
      </c>
      <c r="E2743" t="s">
        <v>207</v>
      </c>
      <c r="F2743">
        <v>0</v>
      </c>
      <c r="G2743">
        <v>0</v>
      </c>
      <c r="H2743">
        <v>4</v>
      </c>
      <c r="I2743">
        <v>0</v>
      </c>
      <c r="J2743">
        <v>4</v>
      </c>
      <c r="K2743">
        <v>0</v>
      </c>
    </row>
    <row r="2744" spans="1:11" x14ac:dyDescent="0.25">
      <c r="A2744" t="s">
        <v>3020</v>
      </c>
      <c r="B2744" t="s">
        <v>74</v>
      </c>
      <c r="C2744" t="s">
        <v>280</v>
      </c>
      <c r="D2744" t="s">
        <v>257</v>
      </c>
      <c r="E2744" t="s">
        <v>271</v>
      </c>
      <c r="F2744">
        <v>0</v>
      </c>
      <c r="G2744">
        <v>0</v>
      </c>
      <c r="H2744">
        <v>71</v>
      </c>
      <c r="I2744">
        <v>0</v>
      </c>
      <c r="J2744">
        <v>71</v>
      </c>
      <c r="K2744">
        <v>0</v>
      </c>
    </row>
    <row r="2745" spans="1:11" x14ac:dyDescent="0.25">
      <c r="A2745" t="s">
        <v>3021</v>
      </c>
      <c r="B2745" t="s">
        <v>74</v>
      </c>
      <c r="C2745" t="s">
        <v>280</v>
      </c>
      <c r="D2745" t="s">
        <v>256</v>
      </c>
      <c r="E2745" t="s">
        <v>208</v>
      </c>
      <c r="F2745">
        <v>0</v>
      </c>
      <c r="G2745">
        <v>0</v>
      </c>
      <c r="H2745">
        <v>13</v>
      </c>
      <c r="I2745">
        <v>0</v>
      </c>
      <c r="J2745">
        <v>13</v>
      </c>
      <c r="K2745">
        <v>0</v>
      </c>
    </row>
    <row r="2746" spans="1:11" x14ac:dyDescent="0.25">
      <c r="A2746" t="s">
        <v>3022</v>
      </c>
      <c r="B2746" t="s">
        <v>74</v>
      </c>
      <c r="C2746" t="s">
        <v>280</v>
      </c>
      <c r="D2746" t="s">
        <v>252</v>
      </c>
      <c r="E2746" t="s">
        <v>209</v>
      </c>
      <c r="F2746">
        <v>0</v>
      </c>
      <c r="G2746">
        <v>0</v>
      </c>
      <c r="H2746">
        <v>7</v>
      </c>
      <c r="I2746">
        <v>0</v>
      </c>
      <c r="J2746">
        <v>7</v>
      </c>
      <c r="K2746">
        <v>0</v>
      </c>
    </row>
    <row r="2747" spans="1:11" x14ac:dyDescent="0.25">
      <c r="A2747" t="s">
        <v>3023</v>
      </c>
      <c r="B2747" t="s">
        <v>74</v>
      </c>
      <c r="C2747" t="s">
        <v>280</v>
      </c>
      <c r="D2747" t="s">
        <v>253</v>
      </c>
      <c r="E2747" t="s">
        <v>210</v>
      </c>
      <c r="F2747">
        <v>0</v>
      </c>
      <c r="G2747">
        <v>0</v>
      </c>
      <c r="H2747">
        <v>30</v>
      </c>
      <c r="I2747">
        <v>0</v>
      </c>
      <c r="J2747">
        <v>30</v>
      </c>
      <c r="K2747">
        <v>0</v>
      </c>
    </row>
    <row r="2748" spans="1:11" x14ac:dyDescent="0.25">
      <c r="A2748" t="s">
        <v>3024</v>
      </c>
      <c r="B2748" t="s">
        <v>74</v>
      </c>
      <c r="C2748" t="s">
        <v>280</v>
      </c>
      <c r="D2748" t="s">
        <v>255</v>
      </c>
      <c r="E2748" t="s">
        <v>211</v>
      </c>
      <c r="F2748">
        <v>0</v>
      </c>
      <c r="G2748">
        <v>0</v>
      </c>
      <c r="H2748">
        <v>1</v>
      </c>
      <c r="I2748">
        <v>0</v>
      </c>
      <c r="J2748">
        <v>1</v>
      </c>
      <c r="K2748">
        <v>0</v>
      </c>
    </row>
    <row r="2749" spans="1:11" x14ac:dyDescent="0.25">
      <c r="A2749" t="s">
        <v>3025</v>
      </c>
      <c r="B2749" t="s">
        <v>74</v>
      </c>
      <c r="C2749" t="s">
        <v>280</v>
      </c>
      <c r="D2749" t="s">
        <v>258</v>
      </c>
      <c r="E2749" t="s">
        <v>212</v>
      </c>
      <c r="F2749">
        <v>0</v>
      </c>
      <c r="G2749">
        <v>0</v>
      </c>
      <c r="H2749">
        <v>15</v>
      </c>
      <c r="I2749">
        <v>0</v>
      </c>
      <c r="J2749">
        <v>15</v>
      </c>
      <c r="K2749">
        <v>0</v>
      </c>
    </row>
    <row r="2750" spans="1:11" x14ac:dyDescent="0.25">
      <c r="A2750" t="s">
        <v>3026</v>
      </c>
      <c r="B2750" t="s">
        <v>74</v>
      </c>
      <c r="C2750" t="s">
        <v>280</v>
      </c>
      <c r="D2750" t="s">
        <v>255</v>
      </c>
      <c r="E2750" t="s">
        <v>213</v>
      </c>
      <c r="F2750">
        <v>0</v>
      </c>
      <c r="G2750">
        <v>0</v>
      </c>
      <c r="H2750">
        <v>8</v>
      </c>
      <c r="I2750">
        <v>0</v>
      </c>
      <c r="J2750">
        <v>8</v>
      </c>
      <c r="K2750">
        <v>0</v>
      </c>
    </row>
    <row r="2751" spans="1:11" x14ac:dyDescent="0.25">
      <c r="A2751" t="s">
        <v>3027</v>
      </c>
      <c r="B2751" t="s">
        <v>74</v>
      </c>
      <c r="C2751" t="s">
        <v>280</v>
      </c>
      <c r="D2751" t="s">
        <v>254</v>
      </c>
      <c r="E2751" t="s">
        <v>214</v>
      </c>
      <c r="F2751">
        <v>0</v>
      </c>
      <c r="G2751">
        <v>0</v>
      </c>
      <c r="H2751">
        <v>5</v>
      </c>
      <c r="I2751">
        <v>0</v>
      </c>
      <c r="J2751">
        <v>5</v>
      </c>
      <c r="K2751">
        <v>0</v>
      </c>
    </row>
    <row r="2752" spans="1:11" x14ac:dyDescent="0.25">
      <c r="A2752" t="s">
        <v>3028</v>
      </c>
      <c r="B2752" t="s">
        <v>74</v>
      </c>
      <c r="C2752" t="s">
        <v>280</v>
      </c>
      <c r="D2752" t="s">
        <v>258</v>
      </c>
      <c r="E2752" t="s">
        <v>215</v>
      </c>
      <c r="F2752">
        <v>0</v>
      </c>
      <c r="G2752">
        <v>0</v>
      </c>
      <c r="H2752">
        <v>5</v>
      </c>
      <c r="I2752">
        <v>0</v>
      </c>
      <c r="J2752">
        <v>5</v>
      </c>
      <c r="K2752">
        <v>0</v>
      </c>
    </row>
    <row r="2753" spans="1:11" x14ac:dyDescent="0.25">
      <c r="A2753" t="s">
        <v>3029</v>
      </c>
      <c r="B2753" t="s">
        <v>74</v>
      </c>
      <c r="C2753" t="s">
        <v>280</v>
      </c>
      <c r="D2753" t="s">
        <v>252</v>
      </c>
      <c r="E2753" t="s">
        <v>216</v>
      </c>
      <c r="F2753">
        <v>0</v>
      </c>
      <c r="G2753">
        <v>0</v>
      </c>
      <c r="H2753">
        <v>8</v>
      </c>
      <c r="I2753">
        <v>0</v>
      </c>
      <c r="J2753">
        <v>8</v>
      </c>
      <c r="K2753">
        <v>0</v>
      </c>
    </row>
    <row r="2754" spans="1:11" x14ac:dyDescent="0.25">
      <c r="A2754" t="s">
        <v>3030</v>
      </c>
      <c r="B2754" t="s">
        <v>74</v>
      </c>
      <c r="C2754" t="s">
        <v>280</v>
      </c>
      <c r="D2754" t="s">
        <v>254</v>
      </c>
      <c r="E2754" t="s">
        <v>217</v>
      </c>
      <c r="F2754">
        <v>0</v>
      </c>
      <c r="G2754">
        <v>0</v>
      </c>
      <c r="H2754">
        <v>4</v>
      </c>
      <c r="I2754">
        <v>0</v>
      </c>
      <c r="J2754">
        <v>4</v>
      </c>
      <c r="K2754">
        <v>0</v>
      </c>
    </row>
    <row r="2755" spans="1:11" x14ac:dyDescent="0.25">
      <c r="A2755" t="s">
        <v>3031</v>
      </c>
      <c r="B2755" t="s">
        <v>74</v>
      </c>
      <c r="C2755" t="s">
        <v>280</v>
      </c>
      <c r="D2755" t="s">
        <v>256</v>
      </c>
      <c r="E2755" t="s">
        <v>218</v>
      </c>
      <c r="F2755">
        <v>0</v>
      </c>
      <c r="G2755">
        <v>0</v>
      </c>
      <c r="H2755">
        <v>34</v>
      </c>
      <c r="I2755">
        <v>0</v>
      </c>
      <c r="J2755">
        <v>34</v>
      </c>
      <c r="K2755">
        <v>0</v>
      </c>
    </row>
    <row r="2756" spans="1:11" x14ac:dyDescent="0.25">
      <c r="A2756" t="s">
        <v>3032</v>
      </c>
      <c r="B2756" t="s">
        <v>74</v>
      </c>
      <c r="C2756" t="s">
        <v>280</v>
      </c>
      <c r="D2756" t="s">
        <v>253</v>
      </c>
      <c r="E2756" t="s">
        <v>219</v>
      </c>
      <c r="F2756">
        <v>0</v>
      </c>
      <c r="G2756">
        <v>0</v>
      </c>
      <c r="H2756">
        <v>10</v>
      </c>
      <c r="I2756">
        <v>0</v>
      </c>
      <c r="J2756">
        <v>10</v>
      </c>
      <c r="K2756">
        <v>0</v>
      </c>
    </row>
    <row r="2757" spans="1:11" x14ac:dyDescent="0.25">
      <c r="A2757" t="s">
        <v>3033</v>
      </c>
      <c r="B2757" t="s">
        <v>74</v>
      </c>
      <c r="C2757" t="s">
        <v>280</v>
      </c>
      <c r="D2757" t="s">
        <v>257</v>
      </c>
      <c r="E2757" t="s">
        <v>220</v>
      </c>
      <c r="F2757">
        <v>0</v>
      </c>
      <c r="G2757">
        <v>0</v>
      </c>
      <c r="H2757">
        <v>2</v>
      </c>
      <c r="I2757">
        <v>0</v>
      </c>
      <c r="J2757">
        <v>2</v>
      </c>
      <c r="K2757">
        <v>0</v>
      </c>
    </row>
    <row r="2758" spans="1:11" x14ac:dyDescent="0.25">
      <c r="A2758" t="s">
        <v>3034</v>
      </c>
      <c r="B2758" t="s">
        <v>74</v>
      </c>
      <c r="C2758" t="s">
        <v>280</v>
      </c>
      <c r="D2758" t="s">
        <v>255</v>
      </c>
      <c r="E2758" t="s">
        <v>221</v>
      </c>
      <c r="F2758">
        <v>0</v>
      </c>
      <c r="G2758">
        <v>0</v>
      </c>
      <c r="H2758">
        <v>11</v>
      </c>
      <c r="I2758">
        <v>0</v>
      </c>
      <c r="J2758">
        <v>11</v>
      </c>
      <c r="K2758">
        <v>0</v>
      </c>
    </row>
    <row r="2759" spans="1:11" x14ac:dyDescent="0.25">
      <c r="A2759" t="s">
        <v>3035</v>
      </c>
      <c r="B2759" t="s">
        <v>74</v>
      </c>
      <c r="C2759" t="s">
        <v>280</v>
      </c>
      <c r="D2759" t="s">
        <v>258</v>
      </c>
      <c r="E2759" t="s">
        <v>222</v>
      </c>
      <c r="F2759">
        <v>0</v>
      </c>
      <c r="G2759">
        <v>0</v>
      </c>
      <c r="H2759">
        <v>4</v>
      </c>
      <c r="I2759">
        <v>0</v>
      </c>
      <c r="J2759">
        <v>4</v>
      </c>
      <c r="K2759">
        <v>0</v>
      </c>
    </row>
    <row r="2760" spans="1:11" x14ac:dyDescent="0.25">
      <c r="A2760" t="s">
        <v>3036</v>
      </c>
      <c r="B2760" t="s">
        <v>74</v>
      </c>
      <c r="C2760" t="s">
        <v>280</v>
      </c>
      <c r="D2760" t="s">
        <v>252</v>
      </c>
      <c r="E2760" t="s">
        <v>223</v>
      </c>
      <c r="F2760">
        <v>0</v>
      </c>
      <c r="G2760">
        <v>0</v>
      </c>
      <c r="H2760">
        <v>17</v>
      </c>
      <c r="I2760">
        <v>0</v>
      </c>
      <c r="J2760">
        <v>17</v>
      </c>
      <c r="K2760">
        <v>0</v>
      </c>
    </row>
    <row r="2761" spans="1:11" x14ac:dyDescent="0.25">
      <c r="A2761" t="s">
        <v>15000</v>
      </c>
      <c r="B2761" t="s">
        <v>74</v>
      </c>
      <c r="C2761" t="s">
        <v>280</v>
      </c>
      <c r="D2761" t="s">
        <v>257</v>
      </c>
      <c r="E2761" t="s">
        <v>224</v>
      </c>
      <c r="F2761">
        <v>0</v>
      </c>
      <c r="G2761">
        <v>0</v>
      </c>
      <c r="H2761">
        <v>1</v>
      </c>
      <c r="I2761">
        <v>0</v>
      </c>
      <c r="J2761">
        <v>1</v>
      </c>
      <c r="K2761">
        <v>0</v>
      </c>
    </row>
    <row r="2762" spans="1:11" x14ac:dyDescent="0.25">
      <c r="A2762" t="s">
        <v>3037</v>
      </c>
      <c r="B2762" t="s">
        <v>74</v>
      </c>
      <c r="C2762" t="s">
        <v>280</v>
      </c>
      <c r="D2762" t="s">
        <v>253</v>
      </c>
      <c r="E2762" t="s">
        <v>225</v>
      </c>
      <c r="F2762">
        <v>0</v>
      </c>
      <c r="G2762">
        <v>0</v>
      </c>
      <c r="H2762">
        <v>3</v>
      </c>
      <c r="I2762">
        <v>0</v>
      </c>
      <c r="J2762">
        <v>3</v>
      </c>
      <c r="K2762">
        <v>0</v>
      </c>
    </row>
    <row r="2763" spans="1:11" x14ac:dyDescent="0.25">
      <c r="A2763" t="s">
        <v>3038</v>
      </c>
      <c r="B2763" t="s">
        <v>74</v>
      </c>
      <c r="C2763" t="s">
        <v>280</v>
      </c>
      <c r="D2763" t="s">
        <v>255</v>
      </c>
      <c r="E2763" t="s">
        <v>226</v>
      </c>
      <c r="F2763">
        <v>0</v>
      </c>
      <c r="G2763">
        <v>0</v>
      </c>
      <c r="H2763">
        <v>5</v>
      </c>
      <c r="I2763">
        <v>0</v>
      </c>
      <c r="J2763">
        <v>5</v>
      </c>
      <c r="K2763">
        <v>0</v>
      </c>
    </row>
    <row r="2764" spans="1:11" x14ac:dyDescent="0.25">
      <c r="A2764" t="s">
        <v>3039</v>
      </c>
      <c r="B2764" t="s">
        <v>74</v>
      </c>
      <c r="C2764" t="s">
        <v>280</v>
      </c>
      <c r="D2764" t="s">
        <v>259</v>
      </c>
      <c r="E2764" t="s">
        <v>227</v>
      </c>
      <c r="F2764">
        <v>0</v>
      </c>
      <c r="G2764">
        <v>0</v>
      </c>
      <c r="H2764">
        <v>4</v>
      </c>
      <c r="I2764">
        <v>0</v>
      </c>
      <c r="J2764">
        <v>4</v>
      </c>
      <c r="K2764">
        <v>0</v>
      </c>
    </row>
    <row r="2765" spans="1:11" x14ac:dyDescent="0.25">
      <c r="A2765" t="s">
        <v>3040</v>
      </c>
      <c r="B2765" t="s">
        <v>74</v>
      </c>
      <c r="C2765" t="s">
        <v>280</v>
      </c>
      <c r="D2765" t="s">
        <v>258</v>
      </c>
      <c r="E2765" t="s">
        <v>228</v>
      </c>
      <c r="F2765">
        <v>0</v>
      </c>
      <c r="G2765">
        <v>0</v>
      </c>
      <c r="H2765">
        <v>2</v>
      </c>
      <c r="I2765">
        <v>0</v>
      </c>
      <c r="J2765">
        <v>2</v>
      </c>
      <c r="K2765">
        <v>0</v>
      </c>
    </row>
    <row r="2766" spans="1:11" x14ac:dyDescent="0.25">
      <c r="A2766" t="s">
        <v>3041</v>
      </c>
      <c r="B2766" t="s">
        <v>74</v>
      </c>
      <c r="C2766" t="s">
        <v>280</v>
      </c>
      <c r="D2766" t="s">
        <v>253</v>
      </c>
      <c r="E2766" t="s">
        <v>229</v>
      </c>
      <c r="F2766">
        <v>0</v>
      </c>
      <c r="G2766">
        <v>0</v>
      </c>
      <c r="H2766">
        <v>15</v>
      </c>
      <c r="I2766">
        <v>0</v>
      </c>
      <c r="J2766">
        <v>15</v>
      </c>
      <c r="K2766">
        <v>0</v>
      </c>
    </row>
    <row r="2767" spans="1:11" x14ac:dyDescent="0.25">
      <c r="A2767" t="s">
        <v>3042</v>
      </c>
      <c r="B2767" t="s">
        <v>74</v>
      </c>
      <c r="C2767" t="s">
        <v>280</v>
      </c>
      <c r="D2767" t="s">
        <v>253</v>
      </c>
      <c r="E2767" t="s">
        <v>230</v>
      </c>
      <c r="F2767">
        <v>0</v>
      </c>
      <c r="G2767">
        <v>0</v>
      </c>
      <c r="H2767">
        <v>11</v>
      </c>
      <c r="I2767">
        <v>0</v>
      </c>
      <c r="J2767">
        <v>11</v>
      </c>
      <c r="K2767">
        <v>0</v>
      </c>
    </row>
    <row r="2768" spans="1:11" x14ac:dyDescent="0.25">
      <c r="A2768" t="s">
        <v>3043</v>
      </c>
      <c r="B2768" t="s">
        <v>74</v>
      </c>
      <c r="C2768" t="s">
        <v>280</v>
      </c>
      <c r="D2768" t="s">
        <v>255</v>
      </c>
      <c r="E2768" t="s">
        <v>231</v>
      </c>
      <c r="F2768">
        <v>0</v>
      </c>
      <c r="G2768">
        <v>0</v>
      </c>
      <c r="H2768">
        <v>11</v>
      </c>
      <c r="I2768">
        <v>0</v>
      </c>
      <c r="J2768">
        <v>11</v>
      </c>
      <c r="K2768">
        <v>0</v>
      </c>
    </row>
    <row r="2769" spans="1:11" x14ac:dyDescent="0.25">
      <c r="A2769" t="s">
        <v>3044</v>
      </c>
      <c r="B2769" t="s">
        <v>74</v>
      </c>
      <c r="C2769" t="s">
        <v>280</v>
      </c>
      <c r="D2769" t="s">
        <v>258</v>
      </c>
      <c r="E2769" t="s">
        <v>232</v>
      </c>
      <c r="F2769">
        <v>0</v>
      </c>
      <c r="G2769">
        <v>0</v>
      </c>
      <c r="H2769">
        <v>12</v>
      </c>
      <c r="I2769">
        <v>0</v>
      </c>
      <c r="J2769">
        <v>12</v>
      </c>
      <c r="K2769">
        <v>0</v>
      </c>
    </row>
    <row r="2770" spans="1:11" x14ac:dyDescent="0.25">
      <c r="A2770" t="s">
        <v>3045</v>
      </c>
      <c r="B2770" t="s">
        <v>74</v>
      </c>
      <c r="C2770" t="s">
        <v>280</v>
      </c>
      <c r="D2770" t="s">
        <v>256</v>
      </c>
      <c r="E2770" t="s">
        <v>233</v>
      </c>
      <c r="F2770">
        <v>0</v>
      </c>
      <c r="G2770">
        <v>0</v>
      </c>
      <c r="H2770">
        <v>3</v>
      </c>
      <c r="I2770">
        <v>0</v>
      </c>
      <c r="J2770">
        <v>3</v>
      </c>
      <c r="K2770">
        <v>0</v>
      </c>
    </row>
    <row r="2771" spans="1:11" x14ac:dyDescent="0.25">
      <c r="A2771" t="s">
        <v>3046</v>
      </c>
      <c r="B2771" t="s">
        <v>74</v>
      </c>
      <c r="C2771" t="s">
        <v>280</v>
      </c>
      <c r="D2771" t="s">
        <v>258</v>
      </c>
      <c r="E2771" t="s">
        <v>272</v>
      </c>
      <c r="F2771">
        <v>0</v>
      </c>
      <c r="G2771">
        <v>0</v>
      </c>
      <c r="H2771">
        <v>115</v>
      </c>
      <c r="I2771">
        <v>0</v>
      </c>
      <c r="J2771">
        <v>115</v>
      </c>
      <c r="K2771">
        <v>0</v>
      </c>
    </row>
    <row r="2772" spans="1:11" x14ac:dyDescent="0.25">
      <c r="A2772" t="s">
        <v>3047</v>
      </c>
      <c r="B2772" t="s">
        <v>74</v>
      </c>
      <c r="C2772" t="s">
        <v>280</v>
      </c>
      <c r="D2772" t="s">
        <v>256</v>
      </c>
      <c r="E2772" t="s">
        <v>234</v>
      </c>
      <c r="F2772">
        <v>0</v>
      </c>
      <c r="G2772">
        <v>0</v>
      </c>
      <c r="H2772">
        <v>23</v>
      </c>
      <c r="I2772">
        <v>0</v>
      </c>
      <c r="J2772">
        <v>23</v>
      </c>
      <c r="K2772">
        <v>0</v>
      </c>
    </row>
    <row r="2773" spans="1:11" x14ac:dyDescent="0.25">
      <c r="A2773" t="s">
        <v>3048</v>
      </c>
      <c r="B2773" t="s">
        <v>74</v>
      </c>
      <c r="C2773" t="s">
        <v>280</v>
      </c>
      <c r="D2773" t="s">
        <v>253</v>
      </c>
      <c r="E2773" t="s">
        <v>235</v>
      </c>
      <c r="F2773">
        <v>0</v>
      </c>
      <c r="G2773">
        <v>0</v>
      </c>
      <c r="H2773">
        <v>5</v>
      </c>
      <c r="I2773">
        <v>0</v>
      </c>
      <c r="J2773">
        <v>5</v>
      </c>
      <c r="K2773">
        <v>0</v>
      </c>
    </row>
    <row r="2774" spans="1:11" x14ac:dyDescent="0.25">
      <c r="A2774" t="s">
        <v>3049</v>
      </c>
      <c r="B2774" t="s">
        <v>74</v>
      </c>
      <c r="C2774" t="s">
        <v>280</v>
      </c>
      <c r="D2774" t="s">
        <v>255</v>
      </c>
      <c r="E2774" t="s">
        <v>236</v>
      </c>
      <c r="F2774">
        <v>0</v>
      </c>
      <c r="G2774">
        <v>0</v>
      </c>
      <c r="H2774">
        <v>10</v>
      </c>
      <c r="I2774">
        <v>0</v>
      </c>
      <c r="J2774">
        <v>10</v>
      </c>
      <c r="K2774">
        <v>0</v>
      </c>
    </row>
    <row r="2775" spans="1:11" x14ac:dyDescent="0.25">
      <c r="A2775" t="s">
        <v>3050</v>
      </c>
      <c r="B2775" t="s">
        <v>74</v>
      </c>
      <c r="C2775" t="s">
        <v>280</v>
      </c>
      <c r="D2775" t="s">
        <v>257</v>
      </c>
      <c r="E2775" t="s">
        <v>237</v>
      </c>
      <c r="F2775">
        <v>0</v>
      </c>
      <c r="G2775">
        <v>0</v>
      </c>
      <c r="H2775">
        <v>11</v>
      </c>
      <c r="I2775">
        <v>0</v>
      </c>
      <c r="J2775">
        <v>11</v>
      </c>
      <c r="K2775">
        <v>0</v>
      </c>
    </row>
    <row r="2776" spans="1:11" x14ac:dyDescent="0.25">
      <c r="A2776" t="s">
        <v>3051</v>
      </c>
      <c r="B2776" t="s">
        <v>74</v>
      </c>
      <c r="C2776" t="s">
        <v>280</v>
      </c>
      <c r="D2776" t="s">
        <v>256</v>
      </c>
      <c r="E2776" t="s">
        <v>238</v>
      </c>
      <c r="F2776">
        <v>0</v>
      </c>
      <c r="G2776">
        <v>0</v>
      </c>
      <c r="H2776">
        <v>3</v>
      </c>
      <c r="I2776">
        <v>0</v>
      </c>
      <c r="J2776">
        <v>3</v>
      </c>
      <c r="K2776">
        <v>0</v>
      </c>
    </row>
    <row r="2777" spans="1:11" x14ac:dyDescent="0.25">
      <c r="A2777" t="s">
        <v>3052</v>
      </c>
      <c r="B2777" t="s">
        <v>74</v>
      </c>
      <c r="C2777" t="s">
        <v>280</v>
      </c>
      <c r="D2777" t="s">
        <v>255</v>
      </c>
      <c r="E2777" t="s">
        <v>239</v>
      </c>
      <c r="F2777">
        <v>0</v>
      </c>
      <c r="G2777">
        <v>0</v>
      </c>
      <c r="H2777">
        <v>9</v>
      </c>
      <c r="I2777">
        <v>0</v>
      </c>
      <c r="J2777">
        <v>9</v>
      </c>
      <c r="K2777">
        <v>0</v>
      </c>
    </row>
    <row r="2778" spans="1:11" x14ac:dyDescent="0.25">
      <c r="A2778" t="s">
        <v>3053</v>
      </c>
      <c r="B2778" t="s">
        <v>74</v>
      </c>
      <c r="C2778" t="s">
        <v>280</v>
      </c>
      <c r="D2778" t="s">
        <v>256</v>
      </c>
      <c r="E2778" t="s">
        <v>240</v>
      </c>
      <c r="F2778">
        <v>0</v>
      </c>
      <c r="G2778">
        <v>0</v>
      </c>
      <c r="H2778">
        <v>9</v>
      </c>
      <c r="I2778">
        <v>0</v>
      </c>
      <c r="J2778">
        <v>9</v>
      </c>
      <c r="K2778">
        <v>0</v>
      </c>
    </row>
    <row r="2779" spans="1:11" x14ac:dyDescent="0.25">
      <c r="A2779" t="s">
        <v>3054</v>
      </c>
      <c r="B2779" t="s">
        <v>74</v>
      </c>
      <c r="C2779" t="s">
        <v>280</v>
      </c>
      <c r="D2779" t="s">
        <v>258</v>
      </c>
      <c r="E2779" t="s">
        <v>242</v>
      </c>
      <c r="F2779">
        <v>0</v>
      </c>
      <c r="G2779">
        <v>0</v>
      </c>
      <c r="H2779">
        <v>6</v>
      </c>
      <c r="I2779">
        <v>0</v>
      </c>
      <c r="J2779">
        <v>6</v>
      </c>
      <c r="K2779">
        <v>0</v>
      </c>
    </row>
    <row r="2780" spans="1:11" x14ac:dyDescent="0.25">
      <c r="A2780" t="s">
        <v>3055</v>
      </c>
      <c r="B2780" t="s">
        <v>74</v>
      </c>
      <c r="C2780" t="s">
        <v>280</v>
      </c>
      <c r="D2780" t="s">
        <v>259</v>
      </c>
      <c r="E2780" t="s">
        <v>243</v>
      </c>
      <c r="F2780">
        <v>0</v>
      </c>
      <c r="G2780">
        <v>0</v>
      </c>
      <c r="H2780">
        <v>3</v>
      </c>
      <c r="I2780">
        <v>0</v>
      </c>
      <c r="J2780">
        <v>3</v>
      </c>
      <c r="K2780">
        <v>0</v>
      </c>
    </row>
    <row r="2781" spans="1:11" x14ac:dyDescent="0.25">
      <c r="A2781" t="s">
        <v>3056</v>
      </c>
      <c r="B2781" t="s">
        <v>74</v>
      </c>
      <c r="C2781" t="s">
        <v>280</v>
      </c>
      <c r="D2781" t="s">
        <v>259</v>
      </c>
      <c r="E2781" t="s">
        <v>273</v>
      </c>
      <c r="F2781">
        <v>0</v>
      </c>
      <c r="G2781">
        <v>0</v>
      </c>
      <c r="H2781">
        <v>120</v>
      </c>
      <c r="I2781">
        <v>0</v>
      </c>
      <c r="J2781">
        <v>120</v>
      </c>
      <c r="K2781">
        <v>0</v>
      </c>
    </row>
    <row r="2782" spans="1:11" x14ac:dyDescent="0.25">
      <c r="A2782" t="s">
        <v>3057</v>
      </c>
      <c r="B2782" t="s">
        <v>74</v>
      </c>
      <c r="C2782" t="s">
        <v>282</v>
      </c>
      <c r="D2782" t="s">
        <v>92</v>
      </c>
      <c r="E2782" t="s">
        <v>264</v>
      </c>
      <c r="F2782">
        <v>0</v>
      </c>
      <c r="G2782">
        <v>0</v>
      </c>
      <c r="H2782">
        <v>77</v>
      </c>
      <c r="I2782">
        <v>0</v>
      </c>
      <c r="J2782">
        <v>77</v>
      </c>
      <c r="K2782">
        <v>0</v>
      </c>
    </row>
    <row r="2783" spans="1:11" x14ac:dyDescent="0.25">
      <c r="A2783" t="s">
        <v>3058</v>
      </c>
      <c r="B2783" t="s">
        <v>74</v>
      </c>
      <c r="C2783" t="s">
        <v>282</v>
      </c>
      <c r="D2783" t="s">
        <v>253</v>
      </c>
      <c r="E2783" t="s">
        <v>93</v>
      </c>
      <c r="F2783">
        <v>0</v>
      </c>
      <c r="G2783">
        <v>0</v>
      </c>
      <c r="H2783">
        <v>2</v>
      </c>
      <c r="I2783">
        <v>0</v>
      </c>
      <c r="J2783">
        <v>2</v>
      </c>
      <c r="K2783">
        <v>0</v>
      </c>
    </row>
    <row r="2784" spans="1:11" x14ac:dyDescent="0.25">
      <c r="A2784" t="s">
        <v>3059</v>
      </c>
      <c r="B2784" t="s">
        <v>74</v>
      </c>
      <c r="C2784" t="s">
        <v>282</v>
      </c>
      <c r="D2784" t="s">
        <v>253</v>
      </c>
      <c r="E2784" t="s">
        <v>94</v>
      </c>
      <c r="F2784">
        <v>0</v>
      </c>
      <c r="G2784">
        <v>0</v>
      </c>
      <c r="H2784">
        <v>1</v>
      </c>
      <c r="I2784">
        <v>0</v>
      </c>
      <c r="J2784">
        <v>1</v>
      </c>
      <c r="K2784">
        <v>0</v>
      </c>
    </row>
    <row r="2785" spans="1:11" x14ac:dyDescent="0.25">
      <c r="A2785" t="s">
        <v>3060</v>
      </c>
      <c r="B2785" t="s">
        <v>74</v>
      </c>
      <c r="C2785" t="s">
        <v>282</v>
      </c>
      <c r="D2785" t="s">
        <v>258</v>
      </c>
      <c r="E2785" t="s">
        <v>99</v>
      </c>
      <c r="F2785">
        <v>0</v>
      </c>
      <c r="G2785">
        <v>0</v>
      </c>
      <c r="H2785">
        <v>2</v>
      </c>
      <c r="I2785">
        <v>0</v>
      </c>
      <c r="J2785">
        <v>2</v>
      </c>
      <c r="K2785">
        <v>0</v>
      </c>
    </row>
    <row r="2786" spans="1:11" x14ac:dyDescent="0.25">
      <c r="A2786" t="s">
        <v>3061</v>
      </c>
      <c r="B2786" t="s">
        <v>74</v>
      </c>
      <c r="C2786" t="s">
        <v>282</v>
      </c>
      <c r="D2786" t="s">
        <v>259</v>
      </c>
      <c r="E2786" t="s">
        <v>105</v>
      </c>
      <c r="F2786">
        <v>0</v>
      </c>
      <c r="G2786">
        <v>0</v>
      </c>
      <c r="H2786">
        <v>1</v>
      </c>
      <c r="I2786">
        <v>0</v>
      </c>
      <c r="J2786">
        <v>1</v>
      </c>
      <c r="K2786">
        <v>0</v>
      </c>
    </row>
    <row r="2787" spans="1:11" x14ac:dyDescent="0.25">
      <c r="A2787" t="s">
        <v>3062</v>
      </c>
      <c r="B2787" t="s">
        <v>74</v>
      </c>
      <c r="C2787" t="s">
        <v>282</v>
      </c>
      <c r="D2787" t="s">
        <v>253</v>
      </c>
      <c r="E2787" t="s">
        <v>106</v>
      </c>
      <c r="F2787">
        <v>0</v>
      </c>
      <c r="G2787">
        <v>0</v>
      </c>
      <c r="H2787">
        <v>1</v>
      </c>
      <c r="I2787">
        <v>0</v>
      </c>
      <c r="J2787">
        <v>1</v>
      </c>
      <c r="K2787">
        <v>0</v>
      </c>
    </row>
    <row r="2788" spans="1:11" x14ac:dyDescent="0.25">
      <c r="A2788" t="s">
        <v>3063</v>
      </c>
      <c r="B2788" t="s">
        <v>74</v>
      </c>
      <c r="C2788" t="s">
        <v>282</v>
      </c>
      <c r="D2788" t="s">
        <v>256</v>
      </c>
      <c r="E2788" t="s">
        <v>107</v>
      </c>
      <c r="F2788">
        <v>0</v>
      </c>
      <c r="G2788">
        <v>0</v>
      </c>
      <c r="H2788">
        <v>1</v>
      </c>
      <c r="I2788">
        <v>0</v>
      </c>
      <c r="J2788">
        <v>1</v>
      </c>
      <c r="K2788">
        <v>0</v>
      </c>
    </row>
    <row r="2789" spans="1:11" x14ac:dyDescent="0.25">
      <c r="A2789" t="s">
        <v>3064</v>
      </c>
      <c r="B2789" t="s">
        <v>74</v>
      </c>
      <c r="C2789" t="s">
        <v>282</v>
      </c>
      <c r="D2789" t="s">
        <v>253</v>
      </c>
      <c r="E2789" t="s">
        <v>109</v>
      </c>
      <c r="F2789">
        <v>0</v>
      </c>
      <c r="G2789">
        <v>0</v>
      </c>
      <c r="H2789">
        <v>2</v>
      </c>
      <c r="I2789">
        <v>0</v>
      </c>
      <c r="J2789">
        <v>2</v>
      </c>
      <c r="K2789">
        <v>0</v>
      </c>
    </row>
    <row r="2790" spans="1:11" x14ac:dyDescent="0.25">
      <c r="A2790" t="s">
        <v>3065</v>
      </c>
      <c r="B2790" t="s">
        <v>74</v>
      </c>
      <c r="C2790" t="s">
        <v>282</v>
      </c>
      <c r="D2790" t="s">
        <v>256</v>
      </c>
      <c r="E2790" t="s">
        <v>110</v>
      </c>
      <c r="F2790">
        <v>0</v>
      </c>
      <c r="G2790">
        <v>0</v>
      </c>
      <c r="H2790">
        <v>2</v>
      </c>
      <c r="I2790">
        <v>0</v>
      </c>
      <c r="J2790">
        <v>2</v>
      </c>
      <c r="K2790">
        <v>0</v>
      </c>
    </row>
    <row r="2791" spans="1:11" x14ac:dyDescent="0.25">
      <c r="A2791" t="s">
        <v>3066</v>
      </c>
      <c r="B2791" t="s">
        <v>74</v>
      </c>
      <c r="C2791" t="s">
        <v>282</v>
      </c>
      <c r="D2791" t="s">
        <v>252</v>
      </c>
      <c r="E2791" t="s">
        <v>113</v>
      </c>
      <c r="F2791">
        <v>0</v>
      </c>
      <c r="G2791">
        <v>0</v>
      </c>
      <c r="H2791">
        <v>1</v>
      </c>
      <c r="I2791">
        <v>0</v>
      </c>
      <c r="J2791">
        <v>1</v>
      </c>
      <c r="K2791">
        <v>0</v>
      </c>
    </row>
    <row r="2792" spans="1:11" x14ac:dyDescent="0.25">
      <c r="A2792" t="s">
        <v>3067</v>
      </c>
      <c r="B2792" t="s">
        <v>74</v>
      </c>
      <c r="C2792" t="s">
        <v>282</v>
      </c>
      <c r="D2792" t="s">
        <v>258</v>
      </c>
      <c r="E2792" t="s">
        <v>120</v>
      </c>
      <c r="F2792">
        <v>0</v>
      </c>
      <c r="G2792">
        <v>0</v>
      </c>
      <c r="H2792">
        <v>2</v>
      </c>
      <c r="I2792">
        <v>0</v>
      </c>
      <c r="J2792">
        <v>2</v>
      </c>
      <c r="K2792">
        <v>0</v>
      </c>
    </row>
    <row r="2793" spans="1:11" x14ac:dyDescent="0.25">
      <c r="A2793" t="s">
        <v>3068</v>
      </c>
      <c r="B2793" t="s">
        <v>74</v>
      </c>
      <c r="C2793" t="s">
        <v>282</v>
      </c>
      <c r="D2793" t="s">
        <v>253</v>
      </c>
      <c r="E2793" t="s">
        <v>121</v>
      </c>
      <c r="F2793">
        <v>0</v>
      </c>
      <c r="G2793">
        <v>0</v>
      </c>
      <c r="H2793">
        <v>2</v>
      </c>
      <c r="I2793">
        <v>0</v>
      </c>
      <c r="J2793">
        <v>2</v>
      </c>
      <c r="K2793">
        <v>0</v>
      </c>
    </row>
    <row r="2794" spans="1:11" x14ac:dyDescent="0.25">
      <c r="A2794" t="s">
        <v>3069</v>
      </c>
      <c r="B2794" t="s">
        <v>74</v>
      </c>
      <c r="C2794" t="s">
        <v>282</v>
      </c>
      <c r="D2794" t="s">
        <v>251</v>
      </c>
      <c r="E2794" t="s">
        <v>124</v>
      </c>
      <c r="F2794">
        <v>0</v>
      </c>
      <c r="G2794">
        <v>0</v>
      </c>
      <c r="H2794">
        <v>1</v>
      </c>
      <c r="I2794">
        <v>0</v>
      </c>
      <c r="J2794">
        <v>1</v>
      </c>
      <c r="K2794">
        <v>0</v>
      </c>
    </row>
    <row r="2795" spans="1:11" x14ac:dyDescent="0.25">
      <c r="A2795" t="s">
        <v>3070</v>
      </c>
      <c r="B2795" t="s">
        <v>74</v>
      </c>
      <c r="C2795" t="s">
        <v>282</v>
      </c>
      <c r="D2795" t="s">
        <v>251</v>
      </c>
      <c r="E2795" t="s">
        <v>125</v>
      </c>
      <c r="F2795">
        <v>0</v>
      </c>
      <c r="G2795">
        <v>0</v>
      </c>
      <c r="H2795">
        <v>1</v>
      </c>
      <c r="I2795">
        <v>0</v>
      </c>
      <c r="J2795">
        <v>1</v>
      </c>
      <c r="K2795">
        <v>0</v>
      </c>
    </row>
    <row r="2796" spans="1:11" x14ac:dyDescent="0.25">
      <c r="A2796" t="s">
        <v>3071</v>
      </c>
      <c r="B2796" t="s">
        <v>74</v>
      </c>
      <c r="C2796" t="s">
        <v>282</v>
      </c>
      <c r="D2796" t="s">
        <v>251</v>
      </c>
      <c r="E2796" t="s">
        <v>265</v>
      </c>
      <c r="F2796">
        <v>0</v>
      </c>
      <c r="G2796">
        <v>0</v>
      </c>
      <c r="H2796">
        <v>6</v>
      </c>
      <c r="I2796">
        <v>0</v>
      </c>
      <c r="J2796">
        <v>6</v>
      </c>
      <c r="K2796">
        <v>0</v>
      </c>
    </row>
    <row r="2797" spans="1:11" x14ac:dyDescent="0.25">
      <c r="A2797" t="s">
        <v>3072</v>
      </c>
      <c r="B2797" t="s">
        <v>74</v>
      </c>
      <c r="C2797" t="s">
        <v>282</v>
      </c>
      <c r="D2797" t="s">
        <v>252</v>
      </c>
      <c r="E2797" t="s">
        <v>266</v>
      </c>
      <c r="F2797">
        <v>0</v>
      </c>
      <c r="G2797">
        <v>0</v>
      </c>
      <c r="H2797">
        <v>7</v>
      </c>
      <c r="I2797">
        <v>0</v>
      </c>
      <c r="J2797">
        <v>7</v>
      </c>
      <c r="K2797">
        <v>0</v>
      </c>
    </row>
    <row r="2798" spans="1:11" x14ac:dyDescent="0.25">
      <c r="A2798" t="s">
        <v>3073</v>
      </c>
      <c r="B2798" t="s">
        <v>74</v>
      </c>
      <c r="C2798" t="s">
        <v>282</v>
      </c>
      <c r="D2798" t="s">
        <v>253</v>
      </c>
      <c r="E2798" t="s">
        <v>134</v>
      </c>
      <c r="F2798">
        <v>0</v>
      </c>
      <c r="G2798">
        <v>0</v>
      </c>
      <c r="H2798">
        <v>1</v>
      </c>
      <c r="I2798">
        <v>0</v>
      </c>
      <c r="J2798">
        <v>1</v>
      </c>
      <c r="K2798">
        <v>0</v>
      </c>
    </row>
    <row r="2799" spans="1:11" x14ac:dyDescent="0.25">
      <c r="A2799" t="s">
        <v>3074</v>
      </c>
      <c r="B2799" t="s">
        <v>74</v>
      </c>
      <c r="C2799" t="s">
        <v>282</v>
      </c>
      <c r="D2799" t="s">
        <v>252</v>
      </c>
      <c r="E2799" t="s">
        <v>135</v>
      </c>
      <c r="F2799">
        <v>0</v>
      </c>
      <c r="G2799">
        <v>0</v>
      </c>
      <c r="H2799">
        <v>2</v>
      </c>
      <c r="I2799">
        <v>0</v>
      </c>
      <c r="J2799">
        <v>2</v>
      </c>
      <c r="K2799">
        <v>0</v>
      </c>
    </row>
    <row r="2800" spans="1:11" x14ac:dyDescent="0.25">
      <c r="A2800" t="s">
        <v>3075</v>
      </c>
      <c r="B2800" t="s">
        <v>74</v>
      </c>
      <c r="C2800" t="s">
        <v>282</v>
      </c>
      <c r="D2800" t="s">
        <v>253</v>
      </c>
      <c r="E2800" t="s">
        <v>138</v>
      </c>
      <c r="F2800">
        <v>0</v>
      </c>
      <c r="G2800">
        <v>0</v>
      </c>
      <c r="H2800">
        <v>1</v>
      </c>
      <c r="I2800">
        <v>0</v>
      </c>
      <c r="J2800">
        <v>1</v>
      </c>
      <c r="K2800">
        <v>0</v>
      </c>
    </row>
    <row r="2801" spans="1:11" x14ac:dyDescent="0.25">
      <c r="A2801" t="s">
        <v>3076</v>
      </c>
      <c r="B2801" t="s">
        <v>74</v>
      </c>
      <c r="C2801" t="s">
        <v>282</v>
      </c>
      <c r="D2801" t="s">
        <v>253</v>
      </c>
      <c r="E2801" t="s">
        <v>139</v>
      </c>
      <c r="F2801">
        <v>0</v>
      </c>
      <c r="G2801">
        <v>0</v>
      </c>
      <c r="H2801">
        <v>2</v>
      </c>
      <c r="I2801">
        <v>0</v>
      </c>
      <c r="J2801">
        <v>2</v>
      </c>
      <c r="K2801">
        <v>0</v>
      </c>
    </row>
    <row r="2802" spans="1:11" x14ac:dyDescent="0.25">
      <c r="A2802" t="s">
        <v>3077</v>
      </c>
      <c r="B2802" t="s">
        <v>74</v>
      </c>
      <c r="C2802" t="s">
        <v>282</v>
      </c>
      <c r="D2802" t="s">
        <v>253</v>
      </c>
      <c r="E2802" t="s">
        <v>141</v>
      </c>
      <c r="F2802">
        <v>0</v>
      </c>
      <c r="G2802">
        <v>0</v>
      </c>
      <c r="H2802">
        <v>1</v>
      </c>
      <c r="I2802">
        <v>0</v>
      </c>
      <c r="J2802">
        <v>1</v>
      </c>
      <c r="K2802">
        <v>0</v>
      </c>
    </row>
    <row r="2803" spans="1:11" x14ac:dyDescent="0.25">
      <c r="A2803" t="s">
        <v>3078</v>
      </c>
      <c r="B2803" t="s">
        <v>74</v>
      </c>
      <c r="C2803" t="s">
        <v>282</v>
      </c>
      <c r="D2803" t="s">
        <v>256</v>
      </c>
      <c r="E2803" t="s">
        <v>142</v>
      </c>
      <c r="F2803">
        <v>0</v>
      </c>
      <c r="G2803">
        <v>0</v>
      </c>
      <c r="H2803">
        <v>2</v>
      </c>
      <c r="I2803">
        <v>0</v>
      </c>
      <c r="J2803">
        <v>2</v>
      </c>
      <c r="K2803">
        <v>0</v>
      </c>
    </row>
    <row r="2804" spans="1:11" x14ac:dyDescent="0.25">
      <c r="A2804" t="s">
        <v>3079</v>
      </c>
      <c r="B2804" t="s">
        <v>74</v>
      </c>
      <c r="C2804" t="s">
        <v>282</v>
      </c>
      <c r="D2804" t="s">
        <v>253</v>
      </c>
      <c r="E2804" t="s">
        <v>143</v>
      </c>
      <c r="F2804">
        <v>0</v>
      </c>
      <c r="G2804">
        <v>0</v>
      </c>
      <c r="H2804">
        <v>3</v>
      </c>
      <c r="I2804">
        <v>0</v>
      </c>
      <c r="J2804">
        <v>3</v>
      </c>
      <c r="K2804">
        <v>0</v>
      </c>
    </row>
    <row r="2805" spans="1:11" x14ac:dyDescent="0.25">
      <c r="A2805" t="s">
        <v>3080</v>
      </c>
      <c r="B2805" t="s">
        <v>74</v>
      </c>
      <c r="C2805" t="s">
        <v>282</v>
      </c>
      <c r="D2805" t="s">
        <v>253</v>
      </c>
      <c r="E2805" t="s">
        <v>144</v>
      </c>
      <c r="F2805">
        <v>0</v>
      </c>
      <c r="G2805">
        <v>0</v>
      </c>
      <c r="H2805">
        <v>1</v>
      </c>
      <c r="I2805">
        <v>0</v>
      </c>
      <c r="J2805">
        <v>1</v>
      </c>
      <c r="K2805">
        <v>0</v>
      </c>
    </row>
    <row r="2806" spans="1:11" x14ac:dyDescent="0.25">
      <c r="A2806" t="s">
        <v>3081</v>
      </c>
      <c r="B2806" t="s">
        <v>74</v>
      </c>
      <c r="C2806" t="s">
        <v>282</v>
      </c>
      <c r="D2806" t="s">
        <v>253</v>
      </c>
      <c r="E2806" t="s">
        <v>146</v>
      </c>
      <c r="F2806">
        <v>0</v>
      </c>
      <c r="G2806">
        <v>0</v>
      </c>
      <c r="H2806">
        <v>3</v>
      </c>
      <c r="I2806">
        <v>0</v>
      </c>
      <c r="J2806">
        <v>3</v>
      </c>
      <c r="K2806">
        <v>0</v>
      </c>
    </row>
    <row r="2807" spans="1:11" x14ac:dyDescent="0.25">
      <c r="A2807" t="s">
        <v>3082</v>
      </c>
      <c r="B2807" t="s">
        <v>74</v>
      </c>
      <c r="C2807" t="s">
        <v>282</v>
      </c>
      <c r="D2807" t="s">
        <v>252</v>
      </c>
      <c r="E2807" t="s">
        <v>148</v>
      </c>
      <c r="F2807">
        <v>0</v>
      </c>
      <c r="G2807">
        <v>0</v>
      </c>
      <c r="H2807">
        <v>2</v>
      </c>
      <c r="I2807">
        <v>0</v>
      </c>
      <c r="J2807">
        <v>2</v>
      </c>
      <c r="K2807">
        <v>0</v>
      </c>
    </row>
    <row r="2808" spans="1:11" x14ac:dyDescent="0.25">
      <c r="A2808" t="s">
        <v>15007</v>
      </c>
      <c r="B2808" t="s">
        <v>74</v>
      </c>
      <c r="C2808" t="s">
        <v>282</v>
      </c>
      <c r="D2808" t="s">
        <v>256</v>
      </c>
      <c r="E2808" t="s">
        <v>151</v>
      </c>
      <c r="F2808">
        <v>0</v>
      </c>
      <c r="G2808">
        <v>0</v>
      </c>
      <c r="H2808">
        <v>1</v>
      </c>
      <c r="I2808">
        <v>0</v>
      </c>
      <c r="J2808">
        <v>1</v>
      </c>
      <c r="K2808">
        <v>0</v>
      </c>
    </row>
    <row r="2809" spans="1:11" x14ac:dyDescent="0.25">
      <c r="A2809" t="s">
        <v>3083</v>
      </c>
      <c r="B2809" t="s">
        <v>74</v>
      </c>
      <c r="C2809" t="s">
        <v>282</v>
      </c>
      <c r="D2809" t="s">
        <v>253</v>
      </c>
      <c r="E2809" t="s">
        <v>153</v>
      </c>
      <c r="F2809">
        <v>0</v>
      </c>
      <c r="G2809">
        <v>0</v>
      </c>
      <c r="H2809">
        <v>1</v>
      </c>
      <c r="I2809">
        <v>0</v>
      </c>
      <c r="J2809">
        <v>1</v>
      </c>
      <c r="K2809">
        <v>0</v>
      </c>
    </row>
    <row r="2810" spans="1:11" x14ac:dyDescent="0.25">
      <c r="A2810" t="s">
        <v>3084</v>
      </c>
      <c r="B2810" t="s">
        <v>74</v>
      </c>
      <c r="C2810" t="s">
        <v>282</v>
      </c>
      <c r="D2810" t="s">
        <v>256</v>
      </c>
      <c r="E2810" t="s">
        <v>155</v>
      </c>
      <c r="F2810">
        <v>0</v>
      </c>
      <c r="G2810">
        <v>0</v>
      </c>
      <c r="H2810">
        <v>2</v>
      </c>
      <c r="I2810">
        <v>0</v>
      </c>
      <c r="J2810">
        <v>2</v>
      </c>
      <c r="K2810">
        <v>0</v>
      </c>
    </row>
    <row r="2811" spans="1:11" x14ac:dyDescent="0.25">
      <c r="A2811" t="s">
        <v>3085</v>
      </c>
      <c r="B2811" t="s">
        <v>74</v>
      </c>
      <c r="C2811" t="s">
        <v>282</v>
      </c>
      <c r="D2811" t="s">
        <v>259</v>
      </c>
      <c r="E2811" t="s">
        <v>158</v>
      </c>
      <c r="F2811">
        <v>0</v>
      </c>
      <c r="G2811">
        <v>0</v>
      </c>
      <c r="H2811">
        <v>1</v>
      </c>
      <c r="I2811">
        <v>0</v>
      </c>
      <c r="J2811">
        <v>1</v>
      </c>
      <c r="K2811">
        <v>0</v>
      </c>
    </row>
    <row r="2812" spans="1:11" x14ac:dyDescent="0.25">
      <c r="A2812" t="s">
        <v>3086</v>
      </c>
      <c r="B2812" t="s">
        <v>74</v>
      </c>
      <c r="C2812" t="s">
        <v>282</v>
      </c>
      <c r="D2812" t="s">
        <v>255</v>
      </c>
      <c r="E2812" t="s">
        <v>159</v>
      </c>
      <c r="F2812">
        <v>0</v>
      </c>
      <c r="G2812">
        <v>0</v>
      </c>
      <c r="H2812">
        <v>1</v>
      </c>
      <c r="I2812">
        <v>0</v>
      </c>
      <c r="J2812">
        <v>1</v>
      </c>
      <c r="K2812">
        <v>0</v>
      </c>
    </row>
    <row r="2813" spans="1:11" x14ac:dyDescent="0.25">
      <c r="A2813" t="s">
        <v>3087</v>
      </c>
      <c r="B2813" t="s">
        <v>74</v>
      </c>
      <c r="C2813" t="s">
        <v>282</v>
      </c>
      <c r="D2813" t="s">
        <v>255</v>
      </c>
      <c r="E2813" t="s">
        <v>161</v>
      </c>
      <c r="F2813">
        <v>0</v>
      </c>
      <c r="G2813">
        <v>0</v>
      </c>
      <c r="H2813">
        <v>1</v>
      </c>
      <c r="I2813">
        <v>0</v>
      </c>
      <c r="J2813">
        <v>1</v>
      </c>
      <c r="K2813">
        <v>0</v>
      </c>
    </row>
    <row r="2814" spans="1:11" x14ac:dyDescent="0.25">
      <c r="A2814" t="s">
        <v>3088</v>
      </c>
      <c r="B2814" t="s">
        <v>74</v>
      </c>
      <c r="C2814" t="s">
        <v>282</v>
      </c>
      <c r="D2814" t="s">
        <v>259</v>
      </c>
      <c r="E2814" t="s">
        <v>162</v>
      </c>
      <c r="F2814">
        <v>0</v>
      </c>
      <c r="G2814">
        <v>0</v>
      </c>
      <c r="H2814">
        <v>1</v>
      </c>
      <c r="I2814">
        <v>0</v>
      </c>
      <c r="J2814">
        <v>1</v>
      </c>
      <c r="K2814">
        <v>0</v>
      </c>
    </row>
    <row r="2815" spans="1:11" x14ac:dyDescent="0.25">
      <c r="A2815" t="s">
        <v>3089</v>
      </c>
      <c r="B2815" t="s">
        <v>74</v>
      </c>
      <c r="C2815" t="s">
        <v>282</v>
      </c>
      <c r="D2815" t="s">
        <v>251</v>
      </c>
      <c r="E2815" t="s">
        <v>164</v>
      </c>
      <c r="F2815">
        <v>0</v>
      </c>
      <c r="G2815">
        <v>0</v>
      </c>
      <c r="H2815">
        <v>1</v>
      </c>
      <c r="I2815">
        <v>0</v>
      </c>
      <c r="J2815">
        <v>1</v>
      </c>
      <c r="K2815">
        <v>0</v>
      </c>
    </row>
    <row r="2816" spans="1:11" x14ac:dyDescent="0.25">
      <c r="A2816" t="s">
        <v>3090</v>
      </c>
      <c r="B2816" t="s">
        <v>74</v>
      </c>
      <c r="C2816" t="s">
        <v>282</v>
      </c>
      <c r="D2816" t="s">
        <v>253</v>
      </c>
      <c r="E2816" t="s">
        <v>165</v>
      </c>
      <c r="F2816">
        <v>0</v>
      </c>
      <c r="G2816">
        <v>0</v>
      </c>
      <c r="H2816">
        <v>3</v>
      </c>
      <c r="I2816">
        <v>0</v>
      </c>
      <c r="J2816">
        <v>3</v>
      </c>
      <c r="K2816">
        <v>0</v>
      </c>
    </row>
    <row r="2817" spans="1:11" x14ac:dyDescent="0.25">
      <c r="A2817" t="s">
        <v>3091</v>
      </c>
      <c r="B2817" t="s">
        <v>74</v>
      </c>
      <c r="C2817" t="s">
        <v>282</v>
      </c>
      <c r="D2817" t="s">
        <v>253</v>
      </c>
      <c r="E2817" t="s">
        <v>267</v>
      </c>
      <c r="F2817">
        <v>0</v>
      </c>
      <c r="G2817">
        <v>0</v>
      </c>
      <c r="H2817">
        <v>28</v>
      </c>
      <c r="I2817">
        <v>0</v>
      </c>
      <c r="J2817">
        <v>28</v>
      </c>
      <c r="K2817">
        <v>0</v>
      </c>
    </row>
    <row r="2818" spans="1:11" x14ac:dyDescent="0.25">
      <c r="A2818" t="s">
        <v>14996</v>
      </c>
      <c r="B2818" t="s">
        <v>74</v>
      </c>
      <c r="C2818" t="s">
        <v>282</v>
      </c>
      <c r="D2818" t="s">
        <v>255</v>
      </c>
      <c r="E2818" t="s">
        <v>169</v>
      </c>
      <c r="F2818">
        <v>0</v>
      </c>
      <c r="G2818">
        <v>0</v>
      </c>
      <c r="H2818">
        <v>2</v>
      </c>
      <c r="I2818">
        <v>0</v>
      </c>
      <c r="J2818">
        <v>2</v>
      </c>
      <c r="K2818">
        <v>0</v>
      </c>
    </row>
    <row r="2819" spans="1:11" x14ac:dyDescent="0.25">
      <c r="A2819" t="s">
        <v>3092</v>
      </c>
      <c r="B2819" t="s">
        <v>74</v>
      </c>
      <c r="C2819" t="s">
        <v>282</v>
      </c>
      <c r="D2819" t="s">
        <v>256</v>
      </c>
      <c r="E2819" t="s">
        <v>173</v>
      </c>
      <c r="F2819">
        <v>0</v>
      </c>
      <c r="G2819">
        <v>0</v>
      </c>
      <c r="H2819">
        <v>1</v>
      </c>
      <c r="I2819">
        <v>0</v>
      </c>
      <c r="J2819">
        <v>1</v>
      </c>
      <c r="K2819">
        <v>0</v>
      </c>
    </row>
    <row r="2820" spans="1:11" x14ac:dyDescent="0.25">
      <c r="A2820" t="s">
        <v>3093</v>
      </c>
      <c r="B2820" t="s">
        <v>74</v>
      </c>
      <c r="C2820" t="s">
        <v>282</v>
      </c>
      <c r="D2820" t="s">
        <v>253</v>
      </c>
      <c r="E2820" t="s">
        <v>175</v>
      </c>
      <c r="F2820">
        <v>0</v>
      </c>
      <c r="G2820">
        <v>0</v>
      </c>
      <c r="H2820">
        <v>1</v>
      </c>
      <c r="I2820">
        <v>0</v>
      </c>
      <c r="J2820">
        <v>1</v>
      </c>
      <c r="K2820">
        <v>0</v>
      </c>
    </row>
    <row r="2821" spans="1:11" x14ac:dyDescent="0.25">
      <c r="A2821" t="s">
        <v>3094</v>
      </c>
      <c r="B2821" t="s">
        <v>74</v>
      </c>
      <c r="C2821" t="s">
        <v>282</v>
      </c>
      <c r="D2821" t="s">
        <v>252</v>
      </c>
      <c r="E2821" t="s">
        <v>176</v>
      </c>
      <c r="F2821">
        <v>0</v>
      </c>
      <c r="G2821">
        <v>0</v>
      </c>
      <c r="H2821">
        <v>1</v>
      </c>
      <c r="I2821">
        <v>0</v>
      </c>
      <c r="J2821">
        <v>1</v>
      </c>
      <c r="K2821">
        <v>0</v>
      </c>
    </row>
    <row r="2822" spans="1:11" x14ac:dyDescent="0.25">
      <c r="A2822" t="s">
        <v>3095</v>
      </c>
      <c r="B2822" t="s">
        <v>74</v>
      </c>
      <c r="C2822" t="s">
        <v>282</v>
      </c>
      <c r="D2822" t="s">
        <v>254</v>
      </c>
      <c r="E2822" t="s">
        <v>268</v>
      </c>
      <c r="F2822">
        <v>0</v>
      </c>
      <c r="G2822">
        <v>0</v>
      </c>
      <c r="H2822">
        <v>1</v>
      </c>
      <c r="I2822">
        <v>0</v>
      </c>
      <c r="J2822">
        <v>1</v>
      </c>
      <c r="K2822">
        <v>0</v>
      </c>
    </row>
    <row r="2823" spans="1:11" x14ac:dyDescent="0.25">
      <c r="A2823" t="s">
        <v>3096</v>
      </c>
      <c r="B2823" t="s">
        <v>74</v>
      </c>
      <c r="C2823" t="s">
        <v>282</v>
      </c>
      <c r="D2823" t="s">
        <v>259</v>
      </c>
      <c r="E2823" t="s">
        <v>178</v>
      </c>
      <c r="F2823">
        <v>0</v>
      </c>
      <c r="G2823">
        <v>0</v>
      </c>
      <c r="H2823">
        <v>1</v>
      </c>
      <c r="I2823">
        <v>0</v>
      </c>
      <c r="J2823">
        <v>1</v>
      </c>
      <c r="K2823">
        <v>0</v>
      </c>
    </row>
    <row r="2824" spans="1:11" x14ac:dyDescent="0.25">
      <c r="A2824" t="s">
        <v>3097</v>
      </c>
      <c r="B2824" t="s">
        <v>74</v>
      </c>
      <c r="C2824" t="s">
        <v>282</v>
      </c>
      <c r="D2824" t="s">
        <v>255</v>
      </c>
      <c r="E2824" t="s">
        <v>269</v>
      </c>
      <c r="F2824">
        <v>0</v>
      </c>
      <c r="G2824">
        <v>0</v>
      </c>
      <c r="H2824">
        <v>6</v>
      </c>
      <c r="I2824">
        <v>0</v>
      </c>
      <c r="J2824">
        <v>6</v>
      </c>
      <c r="K2824">
        <v>0</v>
      </c>
    </row>
    <row r="2825" spans="1:11" x14ac:dyDescent="0.25">
      <c r="A2825" t="s">
        <v>3098</v>
      </c>
      <c r="B2825" t="s">
        <v>74</v>
      </c>
      <c r="C2825" t="s">
        <v>282</v>
      </c>
      <c r="D2825" t="s">
        <v>251</v>
      </c>
      <c r="E2825" t="s">
        <v>182</v>
      </c>
      <c r="F2825">
        <v>0</v>
      </c>
      <c r="G2825">
        <v>0</v>
      </c>
      <c r="H2825">
        <v>3</v>
      </c>
      <c r="I2825">
        <v>0</v>
      </c>
      <c r="J2825">
        <v>3</v>
      </c>
      <c r="K2825">
        <v>0</v>
      </c>
    </row>
    <row r="2826" spans="1:11" x14ac:dyDescent="0.25">
      <c r="A2826" t="s">
        <v>3099</v>
      </c>
      <c r="B2826" t="s">
        <v>74</v>
      </c>
      <c r="C2826" t="s">
        <v>282</v>
      </c>
      <c r="D2826" t="s">
        <v>254</v>
      </c>
      <c r="E2826" t="s">
        <v>183</v>
      </c>
      <c r="F2826">
        <v>0</v>
      </c>
      <c r="G2826">
        <v>0</v>
      </c>
      <c r="H2826">
        <v>1</v>
      </c>
      <c r="I2826">
        <v>0</v>
      </c>
      <c r="J2826">
        <v>1</v>
      </c>
      <c r="K2826">
        <v>0</v>
      </c>
    </row>
    <row r="2827" spans="1:11" x14ac:dyDescent="0.25">
      <c r="A2827" t="s">
        <v>3100</v>
      </c>
      <c r="B2827" t="s">
        <v>74</v>
      </c>
      <c r="C2827" t="s">
        <v>282</v>
      </c>
      <c r="D2827" t="s">
        <v>256</v>
      </c>
      <c r="E2827" t="s">
        <v>187</v>
      </c>
      <c r="F2827">
        <v>0</v>
      </c>
      <c r="G2827">
        <v>0</v>
      </c>
      <c r="H2827">
        <v>1</v>
      </c>
      <c r="I2827">
        <v>0</v>
      </c>
      <c r="J2827">
        <v>1</v>
      </c>
      <c r="K2827">
        <v>0</v>
      </c>
    </row>
    <row r="2828" spans="1:11" x14ac:dyDescent="0.25">
      <c r="A2828" t="s">
        <v>3101</v>
      </c>
      <c r="B2828" t="s">
        <v>74</v>
      </c>
      <c r="C2828" t="s">
        <v>282</v>
      </c>
      <c r="D2828" t="s">
        <v>253</v>
      </c>
      <c r="E2828" t="s">
        <v>192</v>
      </c>
      <c r="F2828">
        <v>0</v>
      </c>
      <c r="G2828">
        <v>0</v>
      </c>
      <c r="H2828">
        <v>1</v>
      </c>
      <c r="I2828">
        <v>0</v>
      </c>
      <c r="J2828">
        <v>1</v>
      </c>
      <c r="K2828">
        <v>0</v>
      </c>
    </row>
    <row r="2829" spans="1:11" x14ac:dyDescent="0.25">
      <c r="A2829" t="s">
        <v>3102</v>
      </c>
      <c r="B2829" t="s">
        <v>74</v>
      </c>
      <c r="C2829" t="s">
        <v>282</v>
      </c>
      <c r="D2829" t="s">
        <v>255</v>
      </c>
      <c r="E2829" t="s">
        <v>195</v>
      </c>
      <c r="F2829">
        <v>0</v>
      </c>
      <c r="G2829">
        <v>0</v>
      </c>
      <c r="H2829">
        <v>1</v>
      </c>
      <c r="I2829">
        <v>0</v>
      </c>
      <c r="J2829">
        <v>1</v>
      </c>
      <c r="K2829">
        <v>0</v>
      </c>
    </row>
    <row r="2830" spans="1:11" x14ac:dyDescent="0.25">
      <c r="A2830" t="s">
        <v>3103</v>
      </c>
      <c r="B2830" t="s">
        <v>74</v>
      </c>
      <c r="C2830" t="s">
        <v>282</v>
      </c>
      <c r="D2830" t="s">
        <v>259</v>
      </c>
      <c r="E2830" t="s">
        <v>196</v>
      </c>
      <c r="F2830">
        <v>0</v>
      </c>
      <c r="G2830">
        <v>0</v>
      </c>
      <c r="H2830">
        <v>1</v>
      </c>
      <c r="I2830">
        <v>0</v>
      </c>
      <c r="J2830">
        <v>1</v>
      </c>
      <c r="K2830">
        <v>0</v>
      </c>
    </row>
    <row r="2831" spans="1:11" x14ac:dyDescent="0.25">
      <c r="A2831" t="s">
        <v>3104</v>
      </c>
      <c r="B2831" t="s">
        <v>74</v>
      </c>
      <c r="C2831" t="s">
        <v>282</v>
      </c>
      <c r="D2831" t="s">
        <v>255</v>
      </c>
      <c r="E2831" t="s">
        <v>198</v>
      </c>
      <c r="F2831">
        <v>0</v>
      </c>
      <c r="G2831">
        <v>0</v>
      </c>
      <c r="H2831">
        <v>1</v>
      </c>
      <c r="I2831">
        <v>0</v>
      </c>
      <c r="J2831">
        <v>1</v>
      </c>
      <c r="K2831">
        <v>0</v>
      </c>
    </row>
    <row r="2832" spans="1:11" x14ac:dyDescent="0.25">
      <c r="A2832" t="s">
        <v>3105</v>
      </c>
      <c r="B2832" t="s">
        <v>74</v>
      </c>
      <c r="C2832" t="s">
        <v>282</v>
      </c>
      <c r="D2832" t="s">
        <v>259</v>
      </c>
      <c r="E2832" t="s">
        <v>201</v>
      </c>
      <c r="F2832">
        <v>0</v>
      </c>
      <c r="G2832">
        <v>0</v>
      </c>
      <c r="H2832">
        <v>1</v>
      </c>
      <c r="I2832">
        <v>0</v>
      </c>
      <c r="J2832">
        <v>1</v>
      </c>
      <c r="K2832">
        <v>0</v>
      </c>
    </row>
    <row r="2833" spans="1:11" x14ac:dyDescent="0.25">
      <c r="A2833" t="s">
        <v>3106</v>
      </c>
      <c r="B2833" t="s">
        <v>74</v>
      </c>
      <c r="C2833" t="s">
        <v>282</v>
      </c>
      <c r="D2833" t="s">
        <v>256</v>
      </c>
      <c r="E2833" t="s">
        <v>203</v>
      </c>
      <c r="F2833">
        <v>0</v>
      </c>
      <c r="G2833">
        <v>0</v>
      </c>
      <c r="H2833">
        <v>1</v>
      </c>
      <c r="I2833">
        <v>0</v>
      </c>
      <c r="J2833">
        <v>1</v>
      </c>
      <c r="K2833">
        <v>0</v>
      </c>
    </row>
    <row r="2834" spans="1:11" x14ac:dyDescent="0.25">
      <c r="A2834" t="s">
        <v>3107</v>
      </c>
      <c r="B2834" t="s">
        <v>74</v>
      </c>
      <c r="C2834" t="s">
        <v>282</v>
      </c>
      <c r="D2834" t="s">
        <v>256</v>
      </c>
      <c r="E2834" t="s">
        <v>270</v>
      </c>
      <c r="F2834">
        <v>0</v>
      </c>
      <c r="G2834">
        <v>0</v>
      </c>
      <c r="H2834">
        <v>15</v>
      </c>
      <c r="I2834">
        <v>0</v>
      </c>
      <c r="J2834">
        <v>15</v>
      </c>
      <c r="K2834">
        <v>0</v>
      </c>
    </row>
    <row r="2835" spans="1:11" x14ac:dyDescent="0.25">
      <c r="A2835" t="s">
        <v>3108</v>
      </c>
      <c r="B2835" t="s">
        <v>74</v>
      </c>
      <c r="C2835" t="s">
        <v>282</v>
      </c>
      <c r="D2835" t="s">
        <v>257</v>
      </c>
      <c r="E2835" t="s">
        <v>271</v>
      </c>
      <c r="F2835">
        <v>0</v>
      </c>
      <c r="G2835">
        <v>0</v>
      </c>
      <c r="H2835">
        <v>2</v>
      </c>
      <c r="I2835">
        <v>0</v>
      </c>
      <c r="J2835">
        <v>2</v>
      </c>
      <c r="K2835">
        <v>0</v>
      </c>
    </row>
    <row r="2836" spans="1:11" x14ac:dyDescent="0.25">
      <c r="A2836" t="s">
        <v>3109</v>
      </c>
      <c r="B2836" t="s">
        <v>74</v>
      </c>
      <c r="C2836" t="s">
        <v>282</v>
      </c>
      <c r="D2836" t="s">
        <v>253</v>
      </c>
      <c r="E2836" t="s">
        <v>210</v>
      </c>
      <c r="F2836">
        <v>0</v>
      </c>
      <c r="G2836">
        <v>0</v>
      </c>
      <c r="H2836">
        <v>1</v>
      </c>
      <c r="I2836">
        <v>0</v>
      </c>
      <c r="J2836">
        <v>1</v>
      </c>
      <c r="K2836">
        <v>0</v>
      </c>
    </row>
    <row r="2837" spans="1:11" x14ac:dyDescent="0.25">
      <c r="A2837" t="s">
        <v>3110</v>
      </c>
      <c r="B2837" t="s">
        <v>74</v>
      </c>
      <c r="C2837" t="s">
        <v>282</v>
      </c>
      <c r="D2837" t="s">
        <v>252</v>
      </c>
      <c r="E2837" t="s">
        <v>216</v>
      </c>
      <c r="F2837">
        <v>0</v>
      </c>
      <c r="G2837">
        <v>0</v>
      </c>
      <c r="H2837">
        <v>1</v>
      </c>
      <c r="I2837">
        <v>0</v>
      </c>
      <c r="J2837">
        <v>1</v>
      </c>
      <c r="K2837">
        <v>0</v>
      </c>
    </row>
    <row r="2838" spans="1:11" x14ac:dyDescent="0.25">
      <c r="A2838" t="s">
        <v>3111</v>
      </c>
      <c r="B2838" t="s">
        <v>74</v>
      </c>
      <c r="C2838" t="s">
        <v>282</v>
      </c>
      <c r="D2838" t="s">
        <v>256</v>
      </c>
      <c r="E2838" t="s">
        <v>218</v>
      </c>
      <c r="F2838">
        <v>0</v>
      </c>
      <c r="G2838">
        <v>0</v>
      </c>
      <c r="H2838">
        <v>2</v>
      </c>
      <c r="I2838">
        <v>0</v>
      </c>
      <c r="J2838">
        <v>2</v>
      </c>
      <c r="K2838">
        <v>0</v>
      </c>
    </row>
    <row r="2839" spans="1:11" x14ac:dyDescent="0.25">
      <c r="A2839" t="s">
        <v>3112</v>
      </c>
      <c r="B2839" t="s">
        <v>74</v>
      </c>
      <c r="C2839" t="s">
        <v>282</v>
      </c>
      <c r="D2839" t="s">
        <v>253</v>
      </c>
      <c r="E2839" t="s">
        <v>219</v>
      </c>
      <c r="F2839">
        <v>0</v>
      </c>
      <c r="G2839">
        <v>0</v>
      </c>
      <c r="H2839">
        <v>1</v>
      </c>
      <c r="I2839">
        <v>0</v>
      </c>
      <c r="J2839">
        <v>1</v>
      </c>
      <c r="K2839">
        <v>0</v>
      </c>
    </row>
    <row r="2840" spans="1:11" x14ac:dyDescent="0.25">
      <c r="A2840" t="s">
        <v>3113</v>
      </c>
      <c r="B2840" t="s">
        <v>74</v>
      </c>
      <c r="C2840" t="s">
        <v>282</v>
      </c>
      <c r="D2840" t="s">
        <v>257</v>
      </c>
      <c r="E2840" t="s">
        <v>224</v>
      </c>
      <c r="F2840">
        <v>0</v>
      </c>
      <c r="G2840">
        <v>0</v>
      </c>
      <c r="H2840">
        <v>1</v>
      </c>
      <c r="I2840">
        <v>0</v>
      </c>
      <c r="J2840">
        <v>1</v>
      </c>
      <c r="K2840">
        <v>0</v>
      </c>
    </row>
    <row r="2841" spans="1:11" x14ac:dyDescent="0.25">
      <c r="A2841" t="s">
        <v>3114</v>
      </c>
      <c r="B2841" t="s">
        <v>74</v>
      </c>
      <c r="C2841" t="s">
        <v>282</v>
      </c>
      <c r="D2841" t="s">
        <v>258</v>
      </c>
      <c r="E2841" t="s">
        <v>232</v>
      </c>
      <c r="F2841">
        <v>0</v>
      </c>
      <c r="G2841">
        <v>0</v>
      </c>
      <c r="H2841">
        <v>2</v>
      </c>
      <c r="I2841">
        <v>0</v>
      </c>
      <c r="J2841">
        <v>2</v>
      </c>
      <c r="K2841">
        <v>0</v>
      </c>
    </row>
    <row r="2842" spans="1:11" x14ac:dyDescent="0.25">
      <c r="A2842" t="s">
        <v>3115</v>
      </c>
      <c r="B2842" t="s">
        <v>74</v>
      </c>
      <c r="C2842" t="s">
        <v>282</v>
      </c>
      <c r="D2842" t="s">
        <v>258</v>
      </c>
      <c r="E2842" t="s">
        <v>272</v>
      </c>
      <c r="F2842">
        <v>0</v>
      </c>
      <c r="G2842">
        <v>0</v>
      </c>
      <c r="H2842">
        <v>6</v>
      </c>
      <c r="I2842">
        <v>0</v>
      </c>
      <c r="J2842">
        <v>6</v>
      </c>
      <c r="K2842">
        <v>0</v>
      </c>
    </row>
    <row r="2843" spans="1:11" x14ac:dyDescent="0.25">
      <c r="A2843" t="s">
        <v>3116</v>
      </c>
      <c r="B2843" t="s">
        <v>74</v>
      </c>
      <c r="C2843" t="s">
        <v>282</v>
      </c>
      <c r="D2843" t="s">
        <v>256</v>
      </c>
      <c r="E2843" t="s">
        <v>234</v>
      </c>
      <c r="F2843">
        <v>0</v>
      </c>
      <c r="G2843">
        <v>0</v>
      </c>
      <c r="H2843">
        <v>1</v>
      </c>
      <c r="I2843">
        <v>0</v>
      </c>
      <c r="J2843">
        <v>1</v>
      </c>
      <c r="K2843">
        <v>0</v>
      </c>
    </row>
    <row r="2844" spans="1:11" x14ac:dyDescent="0.25">
      <c r="A2844" t="s">
        <v>3117</v>
      </c>
      <c r="B2844" t="s">
        <v>74</v>
      </c>
      <c r="C2844" t="s">
        <v>282</v>
      </c>
      <c r="D2844" t="s">
        <v>257</v>
      </c>
      <c r="E2844" t="s">
        <v>237</v>
      </c>
      <c r="F2844">
        <v>0</v>
      </c>
      <c r="G2844">
        <v>0</v>
      </c>
      <c r="H2844">
        <v>1</v>
      </c>
      <c r="I2844">
        <v>0</v>
      </c>
      <c r="J2844">
        <v>1</v>
      </c>
      <c r="K2844">
        <v>0</v>
      </c>
    </row>
    <row r="2845" spans="1:11" x14ac:dyDescent="0.25">
      <c r="A2845" t="s">
        <v>3118</v>
      </c>
      <c r="B2845" t="s">
        <v>74</v>
      </c>
      <c r="C2845" t="s">
        <v>282</v>
      </c>
      <c r="D2845" t="s">
        <v>256</v>
      </c>
      <c r="E2845" t="s">
        <v>238</v>
      </c>
      <c r="F2845">
        <v>0</v>
      </c>
      <c r="G2845">
        <v>0</v>
      </c>
      <c r="H2845">
        <v>1</v>
      </c>
      <c r="I2845">
        <v>0</v>
      </c>
      <c r="J2845">
        <v>1</v>
      </c>
      <c r="K2845">
        <v>0</v>
      </c>
    </row>
    <row r="2846" spans="1:11" x14ac:dyDescent="0.25">
      <c r="A2846" t="s">
        <v>3119</v>
      </c>
      <c r="B2846" t="s">
        <v>74</v>
      </c>
      <c r="C2846" t="s">
        <v>282</v>
      </c>
      <c r="D2846" t="s">
        <v>259</v>
      </c>
      <c r="E2846" t="s">
        <v>273</v>
      </c>
      <c r="F2846">
        <v>0</v>
      </c>
      <c r="G2846">
        <v>0</v>
      </c>
      <c r="H2846">
        <v>6</v>
      </c>
      <c r="I2846">
        <v>0</v>
      </c>
      <c r="J2846">
        <v>6</v>
      </c>
      <c r="K2846">
        <v>0</v>
      </c>
    </row>
    <row r="2847" spans="1:11" x14ac:dyDescent="0.25">
      <c r="A2847" t="s">
        <v>3120</v>
      </c>
      <c r="B2847" t="s">
        <v>74</v>
      </c>
      <c r="C2847" t="s">
        <v>279</v>
      </c>
      <c r="D2847" t="s">
        <v>92</v>
      </c>
      <c r="E2847" t="s">
        <v>264</v>
      </c>
      <c r="F2847">
        <v>2557</v>
      </c>
      <c r="G2847">
        <v>15740.66</v>
      </c>
      <c r="H2847">
        <v>0</v>
      </c>
      <c r="I2847">
        <v>0</v>
      </c>
      <c r="J2847">
        <v>2557</v>
      </c>
      <c r="K2847">
        <v>15740.66</v>
      </c>
    </row>
    <row r="2848" spans="1:11" x14ac:dyDescent="0.25">
      <c r="A2848" t="s">
        <v>3121</v>
      </c>
      <c r="B2848" t="s">
        <v>74</v>
      </c>
      <c r="C2848" t="s">
        <v>279</v>
      </c>
      <c r="D2848" t="s">
        <v>253</v>
      </c>
      <c r="E2848" t="s">
        <v>93</v>
      </c>
      <c r="F2848">
        <v>12</v>
      </c>
      <c r="G2848">
        <v>68</v>
      </c>
      <c r="H2848">
        <v>0</v>
      </c>
      <c r="I2848">
        <v>0</v>
      </c>
      <c r="J2848">
        <v>12</v>
      </c>
      <c r="K2848">
        <v>68</v>
      </c>
    </row>
    <row r="2849" spans="1:11" x14ac:dyDescent="0.25">
      <c r="A2849" t="s">
        <v>3122</v>
      </c>
      <c r="B2849" t="s">
        <v>74</v>
      </c>
      <c r="C2849" t="s">
        <v>279</v>
      </c>
      <c r="D2849" t="s">
        <v>253</v>
      </c>
      <c r="E2849" t="s">
        <v>94</v>
      </c>
      <c r="F2849">
        <v>40</v>
      </c>
      <c r="G2849">
        <v>263.92</v>
      </c>
      <c r="H2849">
        <v>0</v>
      </c>
      <c r="I2849">
        <v>0</v>
      </c>
      <c r="J2849">
        <v>40</v>
      </c>
      <c r="K2849">
        <v>263.92</v>
      </c>
    </row>
    <row r="2850" spans="1:11" x14ac:dyDescent="0.25">
      <c r="A2850" t="s">
        <v>3123</v>
      </c>
      <c r="B2850" t="s">
        <v>74</v>
      </c>
      <c r="C2850" t="s">
        <v>279</v>
      </c>
      <c r="D2850" t="s">
        <v>259</v>
      </c>
      <c r="E2850" t="s">
        <v>95</v>
      </c>
      <c r="F2850">
        <v>6</v>
      </c>
      <c r="G2850">
        <v>42</v>
      </c>
      <c r="H2850">
        <v>0</v>
      </c>
      <c r="I2850">
        <v>0</v>
      </c>
      <c r="J2850">
        <v>6</v>
      </c>
      <c r="K2850">
        <v>42</v>
      </c>
    </row>
    <row r="2851" spans="1:11" x14ac:dyDescent="0.25">
      <c r="A2851" t="s">
        <v>3124</v>
      </c>
      <c r="B2851" t="s">
        <v>74</v>
      </c>
      <c r="C2851" t="s">
        <v>279</v>
      </c>
      <c r="D2851" t="s">
        <v>257</v>
      </c>
      <c r="E2851" t="s">
        <v>96</v>
      </c>
      <c r="F2851">
        <v>6</v>
      </c>
      <c r="G2851">
        <v>30</v>
      </c>
      <c r="H2851">
        <v>0</v>
      </c>
      <c r="I2851">
        <v>0</v>
      </c>
      <c r="J2851">
        <v>6</v>
      </c>
      <c r="K2851">
        <v>30</v>
      </c>
    </row>
    <row r="2852" spans="1:11" x14ac:dyDescent="0.25">
      <c r="A2852" t="s">
        <v>3125</v>
      </c>
      <c r="B2852" t="s">
        <v>74</v>
      </c>
      <c r="C2852" t="s">
        <v>279</v>
      </c>
      <c r="D2852" t="s">
        <v>252</v>
      </c>
      <c r="E2852" t="s">
        <v>97</v>
      </c>
      <c r="F2852">
        <v>19</v>
      </c>
      <c r="G2852">
        <v>121</v>
      </c>
      <c r="H2852">
        <v>0</v>
      </c>
      <c r="I2852">
        <v>0</v>
      </c>
      <c r="J2852">
        <v>19</v>
      </c>
      <c r="K2852">
        <v>121</v>
      </c>
    </row>
    <row r="2853" spans="1:11" x14ac:dyDescent="0.25">
      <c r="A2853" t="s">
        <v>3126</v>
      </c>
      <c r="B2853" t="s">
        <v>74</v>
      </c>
      <c r="C2853" t="s">
        <v>279</v>
      </c>
      <c r="D2853" t="s">
        <v>253</v>
      </c>
      <c r="E2853" t="s">
        <v>98</v>
      </c>
      <c r="F2853">
        <v>19</v>
      </c>
      <c r="G2853">
        <v>98</v>
      </c>
      <c r="H2853">
        <v>0</v>
      </c>
      <c r="I2853">
        <v>0</v>
      </c>
      <c r="J2853">
        <v>19</v>
      </c>
      <c r="K2853">
        <v>98</v>
      </c>
    </row>
    <row r="2854" spans="1:11" x14ac:dyDescent="0.25">
      <c r="A2854" t="s">
        <v>3127</v>
      </c>
      <c r="B2854" t="s">
        <v>74</v>
      </c>
      <c r="C2854" t="s">
        <v>279</v>
      </c>
      <c r="D2854" t="s">
        <v>258</v>
      </c>
      <c r="E2854" t="s">
        <v>99</v>
      </c>
      <c r="F2854">
        <v>58</v>
      </c>
      <c r="G2854">
        <v>380</v>
      </c>
      <c r="H2854">
        <v>0</v>
      </c>
      <c r="I2854">
        <v>0</v>
      </c>
      <c r="J2854">
        <v>58</v>
      </c>
      <c r="K2854">
        <v>380</v>
      </c>
    </row>
    <row r="2855" spans="1:11" x14ac:dyDescent="0.25">
      <c r="A2855" t="s">
        <v>3128</v>
      </c>
      <c r="B2855" t="s">
        <v>74</v>
      </c>
      <c r="C2855" t="s">
        <v>279</v>
      </c>
      <c r="D2855" t="s">
        <v>255</v>
      </c>
      <c r="E2855" t="s">
        <v>100</v>
      </c>
      <c r="F2855">
        <v>5</v>
      </c>
      <c r="G2855">
        <v>30</v>
      </c>
      <c r="H2855">
        <v>0</v>
      </c>
      <c r="I2855">
        <v>0</v>
      </c>
      <c r="J2855">
        <v>5</v>
      </c>
      <c r="K2855">
        <v>30</v>
      </c>
    </row>
    <row r="2856" spans="1:11" x14ac:dyDescent="0.25">
      <c r="A2856" t="s">
        <v>3129</v>
      </c>
      <c r="B2856" t="s">
        <v>74</v>
      </c>
      <c r="C2856" t="s">
        <v>279</v>
      </c>
      <c r="D2856" t="s">
        <v>255</v>
      </c>
      <c r="E2856" t="s">
        <v>101</v>
      </c>
      <c r="F2856">
        <v>2</v>
      </c>
      <c r="G2856">
        <v>12</v>
      </c>
      <c r="H2856">
        <v>0</v>
      </c>
      <c r="I2856">
        <v>0</v>
      </c>
      <c r="J2856">
        <v>2</v>
      </c>
      <c r="K2856">
        <v>12</v>
      </c>
    </row>
    <row r="2857" spans="1:11" x14ac:dyDescent="0.25">
      <c r="A2857" t="s">
        <v>3130</v>
      </c>
      <c r="B2857" t="s">
        <v>74</v>
      </c>
      <c r="C2857" t="s">
        <v>279</v>
      </c>
      <c r="D2857" t="s">
        <v>255</v>
      </c>
      <c r="E2857" t="s">
        <v>102</v>
      </c>
      <c r="F2857">
        <v>2</v>
      </c>
      <c r="G2857">
        <v>12</v>
      </c>
      <c r="H2857">
        <v>0</v>
      </c>
      <c r="I2857">
        <v>0</v>
      </c>
      <c r="J2857">
        <v>2</v>
      </c>
      <c r="K2857">
        <v>12</v>
      </c>
    </row>
    <row r="2858" spans="1:11" x14ac:dyDescent="0.25">
      <c r="A2858" t="s">
        <v>3131</v>
      </c>
      <c r="B2858" t="s">
        <v>74</v>
      </c>
      <c r="C2858" t="s">
        <v>279</v>
      </c>
      <c r="D2858" t="s">
        <v>257</v>
      </c>
      <c r="E2858" t="s">
        <v>103</v>
      </c>
      <c r="F2858">
        <v>13</v>
      </c>
      <c r="G2858">
        <v>86</v>
      </c>
      <c r="H2858">
        <v>0</v>
      </c>
      <c r="I2858">
        <v>0</v>
      </c>
      <c r="J2858">
        <v>13</v>
      </c>
      <c r="K2858">
        <v>86</v>
      </c>
    </row>
    <row r="2859" spans="1:11" x14ac:dyDescent="0.25">
      <c r="A2859" t="s">
        <v>3132</v>
      </c>
      <c r="B2859" t="s">
        <v>74</v>
      </c>
      <c r="C2859" t="s">
        <v>279</v>
      </c>
      <c r="D2859" t="s">
        <v>256</v>
      </c>
      <c r="E2859" t="s">
        <v>104</v>
      </c>
      <c r="F2859">
        <v>6</v>
      </c>
      <c r="G2859">
        <v>34</v>
      </c>
      <c r="H2859">
        <v>0</v>
      </c>
      <c r="I2859">
        <v>0</v>
      </c>
      <c r="J2859">
        <v>6</v>
      </c>
      <c r="K2859">
        <v>34</v>
      </c>
    </row>
    <row r="2860" spans="1:11" x14ac:dyDescent="0.25">
      <c r="A2860" t="s">
        <v>3133</v>
      </c>
      <c r="B2860" t="s">
        <v>74</v>
      </c>
      <c r="C2860" t="s">
        <v>279</v>
      </c>
      <c r="D2860" t="s">
        <v>259</v>
      </c>
      <c r="E2860" t="s">
        <v>105</v>
      </c>
      <c r="F2860">
        <v>16</v>
      </c>
      <c r="G2860">
        <v>94</v>
      </c>
      <c r="H2860">
        <v>0</v>
      </c>
      <c r="I2860">
        <v>0</v>
      </c>
      <c r="J2860">
        <v>16</v>
      </c>
      <c r="K2860">
        <v>94</v>
      </c>
    </row>
    <row r="2861" spans="1:11" x14ac:dyDescent="0.25">
      <c r="A2861" t="s">
        <v>3134</v>
      </c>
      <c r="B2861" t="s">
        <v>74</v>
      </c>
      <c r="C2861" t="s">
        <v>279</v>
      </c>
      <c r="D2861" t="s">
        <v>253</v>
      </c>
      <c r="E2861" t="s">
        <v>106</v>
      </c>
      <c r="F2861">
        <v>12</v>
      </c>
      <c r="G2861">
        <v>76</v>
      </c>
      <c r="H2861">
        <v>0</v>
      </c>
      <c r="I2861">
        <v>0</v>
      </c>
      <c r="J2861">
        <v>12</v>
      </c>
      <c r="K2861">
        <v>76</v>
      </c>
    </row>
    <row r="2862" spans="1:11" x14ac:dyDescent="0.25">
      <c r="A2862" t="s">
        <v>3135</v>
      </c>
      <c r="B2862" t="s">
        <v>74</v>
      </c>
      <c r="C2862" t="s">
        <v>279</v>
      </c>
      <c r="D2862" t="s">
        <v>256</v>
      </c>
      <c r="E2862" t="s">
        <v>107</v>
      </c>
      <c r="F2862">
        <v>9</v>
      </c>
      <c r="G2862">
        <v>54</v>
      </c>
      <c r="H2862">
        <v>0</v>
      </c>
      <c r="I2862">
        <v>0</v>
      </c>
      <c r="J2862">
        <v>9</v>
      </c>
      <c r="K2862">
        <v>54</v>
      </c>
    </row>
    <row r="2863" spans="1:11" x14ac:dyDescent="0.25">
      <c r="A2863" t="s">
        <v>3136</v>
      </c>
      <c r="B2863" t="s">
        <v>74</v>
      </c>
      <c r="C2863" t="s">
        <v>279</v>
      </c>
      <c r="D2863" t="s">
        <v>257</v>
      </c>
      <c r="E2863" t="s">
        <v>108</v>
      </c>
      <c r="F2863">
        <v>16</v>
      </c>
      <c r="G2863">
        <v>86</v>
      </c>
      <c r="H2863">
        <v>0</v>
      </c>
      <c r="I2863">
        <v>0</v>
      </c>
      <c r="J2863">
        <v>16</v>
      </c>
      <c r="K2863">
        <v>86</v>
      </c>
    </row>
    <row r="2864" spans="1:11" x14ac:dyDescent="0.25">
      <c r="A2864" t="s">
        <v>3137</v>
      </c>
      <c r="B2864" t="s">
        <v>74</v>
      </c>
      <c r="C2864" t="s">
        <v>279</v>
      </c>
      <c r="D2864" t="s">
        <v>253</v>
      </c>
      <c r="E2864" t="s">
        <v>109</v>
      </c>
      <c r="F2864">
        <v>44</v>
      </c>
      <c r="G2864">
        <v>250</v>
      </c>
      <c r="H2864">
        <v>0</v>
      </c>
      <c r="I2864">
        <v>0</v>
      </c>
      <c r="J2864">
        <v>44</v>
      </c>
      <c r="K2864">
        <v>250</v>
      </c>
    </row>
    <row r="2865" spans="1:11" x14ac:dyDescent="0.25">
      <c r="A2865" t="s">
        <v>3138</v>
      </c>
      <c r="B2865" t="s">
        <v>74</v>
      </c>
      <c r="C2865" t="s">
        <v>279</v>
      </c>
      <c r="D2865" t="s">
        <v>256</v>
      </c>
      <c r="E2865" t="s">
        <v>110</v>
      </c>
      <c r="F2865">
        <v>30</v>
      </c>
      <c r="G2865">
        <v>162</v>
      </c>
      <c r="H2865">
        <v>0</v>
      </c>
      <c r="I2865">
        <v>0</v>
      </c>
      <c r="J2865">
        <v>30</v>
      </c>
      <c r="K2865">
        <v>162</v>
      </c>
    </row>
    <row r="2866" spans="1:11" x14ac:dyDescent="0.25">
      <c r="A2866" t="s">
        <v>3139</v>
      </c>
      <c r="B2866" t="s">
        <v>74</v>
      </c>
      <c r="C2866" t="s">
        <v>279</v>
      </c>
      <c r="D2866" t="s">
        <v>255</v>
      </c>
      <c r="E2866" t="s">
        <v>111</v>
      </c>
      <c r="F2866">
        <v>6</v>
      </c>
      <c r="G2866">
        <v>72</v>
      </c>
      <c r="H2866">
        <v>0</v>
      </c>
      <c r="I2866">
        <v>0</v>
      </c>
      <c r="J2866">
        <v>6</v>
      </c>
      <c r="K2866">
        <v>72</v>
      </c>
    </row>
    <row r="2867" spans="1:11" x14ac:dyDescent="0.25">
      <c r="A2867" t="s">
        <v>3140</v>
      </c>
      <c r="B2867" t="s">
        <v>74</v>
      </c>
      <c r="C2867" t="s">
        <v>279</v>
      </c>
      <c r="D2867" t="s">
        <v>259</v>
      </c>
      <c r="E2867" t="s">
        <v>112</v>
      </c>
      <c r="F2867">
        <v>8</v>
      </c>
      <c r="G2867">
        <v>54</v>
      </c>
      <c r="H2867">
        <v>0</v>
      </c>
      <c r="I2867">
        <v>0</v>
      </c>
      <c r="J2867">
        <v>8</v>
      </c>
      <c r="K2867">
        <v>54</v>
      </c>
    </row>
    <row r="2868" spans="1:11" x14ac:dyDescent="0.25">
      <c r="A2868" t="s">
        <v>3141</v>
      </c>
      <c r="B2868" t="s">
        <v>74</v>
      </c>
      <c r="C2868" t="s">
        <v>279</v>
      </c>
      <c r="D2868" t="s">
        <v>252</v>
      </c>
      <c r="E2868" t="s">
        <v>113</v>
      </c>
      <c r="F2868">
        <v>49</v>
      </c>
      <c r="G2868">
        <v>322.38</v>
      </c>
      <c r="H2868">
        <v>0</v>
      </c>
      <c r="I2868">
        <v>0</v>
      </c>
      <c r="J2868">
        <v>49</v>
      </c>
      <c r="K2868">
        <v>322.38</v>
      </c>
    </row>
    <row r="2869" spans="1:11" x14ac:dyDescent="0.25">
      <c r="A2869" t="s">
        <v>3142</v>
      </c>
      <c r="B2869" t="s">
        <v>74</v>
      </c>
      <c r="C2869" t="s">
        <v>279</v>
      </c>
      <c r="D2869" t="s">
        <v>253</v>
      </c>
      <c r="E2869" t="s">
        <v>114</v>
      </c>
      <c r="F2869">
        <v>13</v>
      </c>
      <c r="G2869">
        <v>89.46</v>
      </c>
      <c r="H2869">
        <v>0</v>
      </c>
      <c r="I2869">
        <v>0</v>
      </c>
      <c r="J2869">
        <v>13</v>
      </c>
      <c r="K2869">
        <v>89.46</v>
      </c>
    </row>
    <row r="2870" spans="1:11" x14ac:dyDescent="0.25">
      <c r="A2870" t="s">
        <v>3143</v>
      </c>
      <c r="B2870" t="s">
        <v>74</v>
      </c>
      <c r="C2870" t="s">
        <v>279</v>
      </c>
      <c r="D2870" t="s">
        <v>252</v>
      </c>
      <c r="E2870" t="s">
        <v>115</v>
      </c>
      <c r="F2870">
        <v>31</v>
      </c>
      <c r="G2870">
        <v>174</v>
      </c>
      <c r="H2870">
        <v>0</v>
      </c>
      <c r="I2870">
        <v>0</v>
      </c>
      <c r="J2870">
        <v>31</v>
      </c>
      <c r="K2870">
        <v>174</v>
      </c>
    </row>
    <row r="2871" spans="1:11" x14ac:dyDescent="0.25">
      <c r="A2871" t="s">
        <v>3144</v>
      </c>
      <c r="B2871" t="s">
        <v>74</v>
      </c>
      <c r="C2871" t="s">
        <v>279</v>
      </c>
      <c r="D2871" t="s">
        <v>255</v>
      </c>
      <c r="E2871" t="s">
        <v>116</v>
      </c>
      <c r="F2871">
        <v>7</v>
      </c>
      <c r="G2871">
        <v>40.46</v>
      </c>
      <c r="H2871">
        <v>0</v>
      </c>
      <c r="I2871">
        <v>0</v>
      </c>
      <c r="J2871">
        <v>7</v>
      </c>
      <c r="K2871">
        <v>40.46</v>
      </c>
    </row>
    <row r="2872" spans="1:11" x14ac:dyDescent="0.25">
      <c r="A2872" t="s">
        <v>3145</v>
      </c>
      <c r="B2872" t="s">
        <v>74</v>
      </c>
      <c r="C2872" t="s">
        <v>279</v>
      </c>
      <c r="D2872" t="s">
        <v>255</v>
      </c>
      <c r="E2872" t="s">
        <v>117</v>
      </c>
      <c r="F2872">
        <v>9</v>
      </c>
      <c r="G2872">
        <v>60</v>
      </c>
      <c r="H2872">
        <v>0</v>
      </c>
      <c r="I2872">
        <v>0</v>
      </c>
      <c r="J2872">
        <v>9</v>
      </c>
      <c r="K2872">
        <v>60</v>
      </c>
    </row>
    <row r="2873" spans="1:11" x14ac:dyDescent="0.25">
      <c r="A2873" t="s">
        <v>3146</v>
      </c>
      <c r="B2873" t="s">
        <v>74</v>
      </c>
      <c r="C2873" t="s">
        <v>279</v>
      </c>
      <c r="D2873" t="s">
        <v>257</v>
      </c>
      <c r="E2873" t="s">
        <v>119</v>
      </c>
      <c r="F2873">
        <v>16</v>
      </c>
      <c r="G2873">
        <v>108</v>
      </c>
      <c r="H2873">
        <v>0</v>
      </c>
      <c r="I2873">
        <v>0</v>
      </c>
      <c r="J2873">
        <v>16</v>
      </c>
      <c r="K2873">
        <v>108</v>
      </c>
    </row>
    <row r="2874" spans="1:11" x14ac:dyDescent="0.25">
      <c r="A2874" t="s">
        <v>3147</v>
      </c>
      <c r="B2874" t="s">
        <v>74</v>
      </c>
      <c r="C2874" t="s">
        <v>279</v>
      </c>
      <c r="D2874" t="s">
        <v>258</v>
      </c>
      <c r="E2874" t="s">
        <v>120</v>
      </c>
      <c r="F2874">
        <v>39</v>
      </c>
      <c r="G2874">
        <v>241</v>
      </c>
      <c r="H2874">
        <v>0</v>
      </c>
      <c r="I2874">
        <v>0</v>
      </c>
      <c r="J2874">
        <v>39</v>
      </c>
      <c r="K2874">
        <v>241</v>
      </c>
    </row>
    <row r="2875" spans="1:11" x14ac:dyDescent="0.25">
      <c r="A2875" t="s">
        <v>3148</v>
      </c>
      <c r="B2875" t="s">
        <v>74</v>
      </c>
      <c r="C2875" t="s">
        <v>279</v>
      </c>
      <c r="D2875" t="s">
        <v>253</v>
      </c>
      <c r="E2875" t="s">
        <v>121</v>
      </c>
      <c r="F2875">
        <v>30</v>
      </c>
      <c r="G2875">
        <v>165.46</v>
      </c>
      <c r="H2875">
        <v>0</v>
      </c>
      <c r="I2875">
        <v>0</v>
      </c>
      <c r="J2875">
        <v>30</v>
      </c>
      <c r="K2875">
        <v>165.46</v>
      </c>
    </row>
    <row r="2876" spans="1:11" x14ac:dyDescent="0.25">
      <c r="A2876" t="s">
        <v>3149</v>
      </c>
      <c r="B2876" t="s">
        <v>74</v>
      </c>
      <c r="C2876" t="s">
        <v>279</v>
      </c>
      <c r="D2876" t="s">
        <v>255</v>
      </c>
      <c r="E2876" t="s">
        <v>122</v>
      </c>
      <c r="F2876">
        <v>13</v>
      </c>
      <c r="G2876">
        <v>126</v>
      </c>
      <c r="H2876">
        <v>0</v>
      </c>
      <c r="I2876">
        <v>0</v>
      </c>
      <c r="J2876">
        <v>13</v>
      </c>
      <c r="K2876">
        <v>126</v>
      </c>
    </row>
    <row r="2877" spans="1:11" x14ac:dyDescent="0.25">
      <c r="A2877" t="s">
        <v>3150</v>
      </c>
      <c r="B2877" t="s">
        <v>74</v>
      </c>
      <c r="C2877" t="s">
        <v>279</v>
      </c>
      <c r="D2877" t="s">
        <v>254</v>
      </c>
      <c r="E2877" t="s">
        <v>123</v>
      </c>
      <c r="F2877">
        <v>5</v>
      </c>
      <c r="G2877">
        <v>27</v>
      </c>
      <c r="H2877">
        <v>0</v>
      </c>
      <c r="I2877">
        <v>0</v>
      </c>
      <c r="J2877">
        <v>5</v>
      </c>
      <c r="K2877">
        <v>27</v>
      </c>
    </row>
    <row r="2878" spans="1:11" x14ac:dyDescent="0.25">
      <c r="A2878" t="s">
        <v>3151</v>
      </c>
      <c r="B2878" t="s">
        <v>74</v>
      </c>
      <c r="C2878" t="s">
        <v>279</v>
      </c>
      <c r="D2878" t="s">
        <v>251</v>
      </c>
      <c r="E2878" t="s">
        <v>124</v>
      </c>
      <c r="F2878">
        <v>10</v>
      </c>
      <c r="G2878">
        <v>60</v>
      </c>
      <c r="H2878">
        <v>0</v>
      </c>
      <c r="I2878">
        <v>0</v>
      </c>
      <c r="J2878">
        <v>10</v>
      </c>
      <c r="K2878">
        <v>60</v>
      </c>
    </row>
    <row r="2879" spans="1:11" x14ac:dyDescent="0.25">
      <c r="A2879" t="s">
        <v>3152</v>
      </c>
      <c r="B2879" t="s">
        <v>74</v>
      </c>
      <c r="C2879" t="s">
        <v>279</v>
      </c>
      <c r="D2879" t="s">
        <v>251</v>
      </c>
      <c r="E2879" t="s">
        <v>125</v>
      </c>
      <c r="F2879">
        <v>16</v>
      </c>
      <c r="G2879">
        <v>107</v>
      </c>
      <c r="H2879">
        <v>0</v>
      </c>
      <c r="I2879">
        <v>0</v>
      </c>
      <c r="J2879">
        <v>16</v>
      </c>
      <c r="K2879">
        <v>107</v>
      </c>
    </row>
    <row r="2880" spans="1:11" x14ac:dyDescent="0.25">
      <c r="A2880" t="s">
        <v>3153</v>
      </c>
      <c r="B2880" t="s">
        <v>74</v>
      </c>
      <c r="C2880" t="s">
        <v>279</v>
      </c>
      <c r="D2880" t="s">
        <v>257</v>
      </c>
      <c r="E2880" t="s">
        <v>126</v>
      </c>
      <c r="F2880">
        <v>39</v>
      </c>
      <c r="G2880">
        <v>201.46</v>
      </c>
      <c r="H2880">
        <v>0</v>
      </c>
      <c r="I2880">
        <v>0</v>
      </c>
      <c r="J2880">
        <v>39</v>
      </c>
      <c r="K2880">
        <v>201.46</v>
      </c>
    </row>
    <row r="2881" spans="1:11" x14ac:dyDescent="0.25">
      <c r="A2881" t="s">
        <v>3154</v>
      </c>
      <c r="B2881" t="s">
        <v>74</v>
      </c>
      <c r="C2881" t="s">
        <v>279</v>
      </c>
      <c r="D2881" t="s">
        <v>259</v>
      </c>
      <c r="E2881" t="s">
        <v>127</v>
      </c>
      <c r="F2881">
        <v>10</v>
      </c>
      <c r="G2881">
        <v>60</v>
      </c>
      <c r="H2881">
        <v>0</v>
      </c>
      <c r="I2881">
        <v>0</v>
      </c>
      <c r="J2881">
        <v>10</v>
      </c>
      <c r="K2881">
        <v>60</v>
      </c>
    </row>
    <row r="2882" spans="1:11" x14ac:dyDescent="0.25">
      <c r="A2882" t="s">
        <v>3155</v>
      </c>
      <c r="B2882" t="s">
        <v>74</v>
      </c>
      <c r="C2882" t="s">
        <v>279</v>
      </c>
      <c r="D2882" t="s">
        <v>257</v>
      </c>
      <c r="E2882" t="s">
        <v>128</v>
      </c>
      <c r="F2882">
        <v>14</v>
      </c>
      <c r="G2882">
        <v>77</v>
      </c>
      <c r="H2882">
        <v>0</v>
      </c>
      <c r="I2882">
        <v>0</v>
      </c>
      <c r="J2882">
        <v>14</v>
      </c>
      <c r="K2882">
        <v>77</v>
      </c>
    </row>
    <row r="2883" spans="1:11" x14ac:dyDescent="0.25">
      <c r="A2883" t="s">
        <v>3156</v>
      </c>
      <c r="B2883" t="s">
        <v>74</v>
      </c>
      <c r="C2883" t="s">
        <v>279</v>
      </c>
      <c r="D2883" t="s">
        <v>258</v>
      </c>
      <c r="E2883" t="s">
        <v>129</v>
      </c>
      <c r="F2883">
        <v>12</v>
      </c>
      <c r="G2883">
        <v>78</v>
      </c>
      <c r="H2883">
        <v>0</v>
      </c>
      <c r="I2883">
        <v>0</v>
      </c>
      <c r="J2883">
        <v>12</v>
      </c>
      <c r="K2883">
        <v>78</v>
      </c>
    </row>
    <row r="2884" spans="1:11" x14ac:dyDescent="0.25">
      <c r="A2884" t="s">
        <v>3157</v>
      </c>
      <c r="B2884" t="s">
        <v>74</v>
      </c>
      <c r="C2884" t="s">
        <v>279</v>
      </c>
      <c r="D2884" t="s">
        <v>254</v>
      </c>
      <c r="E2884" t="s">
        <v>130</v>
      </c>
      <c r="F2884">
        <v>7</v>
      </c>
      <c r="G2884">
        <v>39</v>
      </c>
      <c r="H2884">
        <v>0</v>
      </c>
      <c r="I2884">
        <v>0</v>
      </c>
      <c r="J2884">
        <v>7</v>
      </c>
      <c r="K2884">
        <v>39</v>
      </c>
    </row>
    <row r="2885" spans="1:11" x14ac:dyDescent="0.25">
      <c r="A2885" t="s">
        <v>3158</v>
      </c>
      <c r="B2885" t="s">
        <v>74</v>
      </c>
      <c r="C2885" t="s">
        <v>279</v>
      </c>
      <c r="D2885" t="s">
        <v>253</v>
      </c>
      <c r="E2885" t="s">
        <v>131</v>
      </c>
      <c r="F2885">
        <v>16</v>
      </c>
      <c r="G2885">
        <v>104</v>
      </c>
      <c r="H2885">
        <v>0</v>
      </c>
      <c r="I2885">
        <v>0</v>
      </c>
      <c r="J2885">
        <v>16</v>
      </c>
      <c r="K2885">
        <v>104</v>
      </c>
    </row>
    <row r="2886" spans="1:11" x14ac:dyDescent="0.25">
      <c r="A2886" t="s">
        <v>3159</v>
      </c>
      <c r="B2886" t="s">
        <v>74</v>
      </c>
      <c r="C2886" t="s">
        <v>279</v>
      </c>
      <c r="D2886" t="s">
        <v>251</v>
      </c>
      <c r="E2886" t="s">
        <v>265</v>
      </c>
      <c r="F2886">
        <v>179</v>
      </c>
      <c r="G2886">
        <v>1120.92</v>
      </c>
      <c r="H2886">
        <v>0</v>
      </c>
      <c r="I2886">
        <v>0</v>
      </c>
      <c r="J2886">
        <v>179</v>
      </c>
      <c r="K2886">
        <v>1120.92</v>
      </c>
    </row>
    <row r="2887" spans="1:11" x14ac:dyDescent="0.25">
      <c r="A2887" t="s">
        <v>3160</v>
      </c>
      <c r="B2887" t="s">
        <v>74</v>
      </c>
      <c r="C2887" t="s">
        <v>279</v>
      </c>
      <c r="D2887" t="s">
        <v>252</v>
      </c>
      <c r="E2887" t="s">
        <v>266</v>
      </c>
      <c r="F2887">
        <v>340</v>
      </c>
      <c r="G2887">
        <v>2210.3000000000002</v>
      </c>
      <c r="H2887">
        <v>0</v>
      </c>
      <c r="I2887">
        <v>0</v>
      </c>
      <c r="J2887">
        <v>340</v>
      </c>
      <c r="K2887">
        <v>2210.3000000000002</v>
      </c>
    </row>
    <row r="2888" spans="1:11" x14ac:dyDescent="0.25">
      <c r="A2888" t="s">
        <v>3161</v>
      </c>
      <c r="B2888" t="s">
        <v>74</v>
      </c>
      <c r="C2888" t="s">
        <v>279</v>
      </c>
      <c r="D2888" t="s">
        <v>259</v>
      </c>
      <c r="E2888" t="s">
        <v>132</v>
      </c>
      <c r="F2888">
        <v>13</v>
      </c>
      <c r="G2888">
        <v>83</v>
      </c>
      <c r="H2888">
        <v>0</v>
      </c>
      <c r="I2888">
        <v>0</v>
      </c>
      <c r="J2888">
        <v>13</v>
      </c>
      <c r="K2888">
        <v>83</v>
      </c>
    </row>
    <row r="2889" spans="1:11" x14ac:dyDescent="0.25">
      <c r="A2889" t="s">
        <v>3162</v>
      </c>
      <c r="B2889" t="s">
        <v>74</v>
      </c>
      <c r="C2889" t="s">
        <v>279</v>
      </c>
      <c r="D2889" t="s">
        <v>256</v>
      </c>
      <c r="E2889" t="s">
        <v>133</v>
      </c>
      <c r="F2889">
        <v>12</v>
      </c>
      <c r="G2889">
        <v>74</v>
      </c>
      <c r="H2889">
        <v>0</v>
      </c>
      <c r="I2889">
        <v>0</v>
      </c>
      <c r="J2889">
        <v>12</v>
      </c>
      <c r="K2889">
        <v>74</v>
      </c>
    </row>
    <row r="2890" spans="1:11" x14ac:dyDescent="0.25">
      <c r="A2890" t="s">
        <v>3163</v>
      </c>
      <c r="B2890" t="s">
        <v>74</v>
      </c>
      <c r="C2890" t="s">
        <v>279</v>
      </c>
      <c r="D2890" t="s">
        <v>253</v>
      </c>
      <c r="E2890" t="s">
        <v>134</v>
      </c>
      <c r="F2890">
        <v>20</v>
      </c>
      <c r="G2890">
        <v>110.46</v>
      </c>
      <c r="H2890">
        <v>0</v>
      </c>
      <c r="I2890">
        <v>0</v>
      </c>
      <c r="J2890">
        <v>20</v>
      </c>
      <c r="K2890">
        <v>110.46</v>
      </c>
    </row>
    <row r="2891" spans="1:11" x14ac:dyDescent="0.25">
      <c r="A2891" t="s">
        <v>3164</v>
      </c>
      <c r="B2891" t="s">
        <v>74</v>
      </c>
      <c r="C2891" t="s">
        <v>279</v>
      </c>
      <c r="D2891" t="s">
        <v>252</v>
      </c>
      <c r="E2891" t="s">
        <v>135</v>
      </c>
      <c r="F2891">
        <v>43</v>
      </c>
      <c r="G2891">
        <v>242.46</v>
      </c>
      <c r="H2891">
        <v>0</v>
      </c>
      <c r="I2891">
        <v>0</v>
      </c>
      <c r="J2891">
        <v>43</v>
      </c>
      <c r="K2891">
        <v>242.46</v>
      </c>
    </row>
    <row r="2892" spans="1:11" x14ac:dyDescent="0.25">
      <c r="A2892" t="s">
        <v>3165</v>
      </c>
      <c r="B2892" t="s">
        <v>74</v>
      </c>
      <c r="C2892" t="s">
        <v>279</v>
      </c>
      <c r="D2892" t="s">
        <v>254</v>
      </c>
      <c r="E2892" t="s">
        <v>136</v>
      </c>
      <c r="F2892">
        <v>5</v>
      </c>
      <c r="G2892">
        <v>30</v>
      </c>
      <c r="H2892">
        <v>0</v>
      </c>
      <c r="I2892">
        <v>0</v>
      </c>
      <c r="J2892">
        <v>5</v>
      </c>
      <c r="K2892">
        <v>30</v>
      </c>
    </row>
    <row r="2893" spans="1:11" x14ac:dyDescent="0.25">
      <c r="A2893" t="s">
        <v>3166</v>
      </c>
      <c r="B2893" t="s">
        <v>74</v>
      </c>
      <c r="C2893" t="s">
        <v>279</v>
      </c>
      <c r="D2893" t="s">
        <v>257</v>
      </c>
      <c r="E2893" t="s">
        <v>137</v>
      </c>
      <c r="F2893">
        <v>19</v>
      </c>
      <c r="G2893">
        <v>131</v>
      </c>
      <c r="H2893">
        <v>0</v>
      </c>
      <c r="I2893">
        <v>0</v>
      </c>
      <c r="J2893">
        <v>19</v>
      </c>
      <c r="K2893">
        <v>131</v>
      </c>
    </row>
    <row r="2894" spans="1:11" x14ac:dyDescent="0.25">
      <c r="A2894" t="s">
        <v>3167</v>
      </c>
      <c r="B2894" t="s">
        <v>74</v>
      </c>
      <c r="C2894" t="s">
        <v>279</v>
      </c>
      <c r="D2894" t="s">
        <v>253</v>
      </c>
      <c r="E2894" t="s">
        <v>138</v>
      </c>
      <c r="F2894">
        <v>33</v>
      </c>
      <c r="G2894">
        <v>204</v>
      </c>
      <c r="H2894">
        <v>0</v>
      </c>
      <c r="I2894">
        <v>0</v>
      </c>
      <c r="J2894">
        <v>33</v>
      </c>
      <c r="K2894">
        <v>204</v>
      </c>
    </row>
    <row r="2895" spans="1:11" x14ac:dyDescent="0.25">
      <c r="A2895" t="s">
        <v>3168</v>
      </c>
      <c r="B2895" t="s">
        <v>74</v>
      </c>
      <c r="C2895" t="s">
        <v>279</v>
      </c>
      <c r="D2895" t="s">
        <v>253</v>
      </c>
      <c r="E2895" t="s">
        <v>139</v>
      </c>
      <c r="F2895">
        <v>26</v>
      </c>
      <c r="G2895">
        <v>170</v>
      </c>
      <c r="H2895">
        <v>0</v>
      </c>
      <c r="I2895">
        <v>0</v>
      </c>
      <c r="J2895">
        <v>26</v>
      </c>
      <c r="K2895">
        <v>170</v>
      </c>
    </row>
    <row r="2896" spans="1:11" x14ac:dyDescent="0.25">
      <c r="A2896" t="s">
        <v>3169</v>
      </c>
      <c r="B2896" t="s">
        <v>74</v>
      </c>
      <c r="C2896" t="s">
        <v>279</v>
      </c>
      <c r="D2896" t="s">
        <v>253</v>
      </c>
      <c r="E2896" t="s">
        <v>141</v>
      </c>
      <c r="F2896">
        <v>9</v>
      </c>
      <c r="G2896">
        <v>51</v>
      </c>
      <c r="H2896">
        <v>0</v>
      </c>
      <c r="I2896">
        <v>0</v>
      </c>
      <c r="J2896">
        <v>9</v>
      </c>
      <c r="K2896">
        <v>51</v>
      </c>
    </row>
    <row r="2897" spans="1:11" x14ac:dyDescent="0.25">
      <c r="A2897" t="s">
        <v>3170</v>
      </c>
      <c r="B2897" t="s">
        <v>74</v>
      </c>
      <c r="C2897" t="s">
        <v>279</v>
      </c>
      <c r="D2897" t="s">
        <v>256</v>
      </c>
      <c r="E2897" t="s">
        <v>142</v>
      </c>
      <c r="F2897">
        <v>69</v>
      </c>
      <c r="G2897">
        <v>374</v>
      </c>
      <c r="H2897">
        <v>0</v>
      </c>
      <c r="I2897">
        <v>0</v>
      </c>
      <c r="J2897">
        <v>69</v>
      </c>
      <c r="K2897">
        <v>374</v>
      </c>
    </row>
    <row r="2898" spans="1:11" x14ac:dyDescent="0.25">
      <c r="A2898" t="s">
        <v>3171</v>
      </c>
      <c r="B2898" t="s">
        <v>74</v>
      </c>
      <c r="C2898" t="s">
        <v>279</v>
      </c>
      <c r="D2898" t="s">
        <v>253</v>
      </c>
      <c r="E2898" t="s">
        <v>143</v>
      </c>
      <c r="F2898">
        <v>24</v>
      </c>
      <c r="G2898">
        <v>147</v>
      </c>
      <c r="H2898">
        <v>0</v>
      </c>
      <c r="I2898">
        <v>0</v>
      </c>
      <c r="J2898">
        <v>24</v>
      </c>
      <c r="K2898">
        <v>147</v>
      </c>
    </row>
    <row r="2899" spans="1:11" x14ac:dyDescent="0.25">
      <c r="A2899" t="s">
        <v>3172</v>
      </c>
      <c r="B2899" t="s">
        <v>74</v>
      </c>
      <c r="C2899" t="s">
        <v>279</v>
      </c>
      <c r="D2899" t="s">
        <v>253</v>
      </c>
      <c r="E2899" t="s">
        <v>144</v>
      </c>
      <c r="F2899">
        <v>13</v>
      </c>
      <c r="G2899">
        <v>75</v>
      </c>
      <c r="H2899">
        <v>0</v>
      </c>
      <c r="I2899">
        <v>0</v>
      </c>
      <c r="J2899">
        <v>13</v>
      </c>
      <c r="K2899">
        <v>75</v>
      </c>
    </row>
    <row r="2900" spans="1:11" x14ac:dyDescent="0.25">
      <c r="A2900" t="s">
        <v>3173</v>
      </c>
      <c r="B2900" t="s">
        <v>74</v>
      </c>
      <c r="C2900" t="s">
        <v>279</v>
      </c>
      <c r="D2900" t="s">
        <v>254</v>
      </c>
      <c r="E2900" t="s">
        <v>145</v>
      </c>
      <c r="F2900">
        <v>2</v>
      </c>
      <c r="G2900">
        <v>12</v>
      </c>
      <c r="H2900">
        <v>0</v>
      </c>
      <c r="I2900">
        <v>0</v>
      </c>
      <c r="J2900">
        <v>2</v>
      </c>
      <c r="K2900">
        <v>12</v>
      </c>
    </row>
    <row r="2901" spans="1:11" x14ac:dyDescent="0.25">
      <c r="A2901" t="s">
        <v>3174</v>
      </c>
      <c r="B2901" t="s">
        <v>74</v>
      </c>
      <c r="C2901" t="s">
        <v>279</v>
      </c>
      <c r="D2901" t="s">
        <v>253</v>
      </c>
      <c r="E2901" t="s">
        <v>146</v>
      </c>
      <c r="F2901">
        <v>16</v>
      </c>
      <c r="G2901">
        <v>105</v>
      </c>
      <c r="H2901">
        <v>0</v>
      </c>
      <c r="I2901">
        <v>0</v>
      </c>
      <c r="J2901">
        <v>16</v>
      </c>
      <c r="K2901">
        <v>105</v>
      </c>
    </row>
    <row r="2902" spans="1:11" x14ac:dyDescent="0.25">
      <c r="A2902" t="s">
        <v>3175</v>
      </c>
      <c r="B2902" t="s">
        <v>74</v>
      </c>
      <c r="C2902" t="s">
        <v>279</v>
      </c>
      <c r="D2902" t="s">
        <v>258</v>
      </c>
      <c r="E2902" t="s">
        <v>147</v>
      </c>
      <c r="F2902">
        <v>9</v>
      </c>
      <c r="G2902">
        <v>52</v>
      </c>
      <c r="H2902">
        <v>0</v>
      </c>
      <c r="I2902">
        <v>0</v>
      </c>
      <c r="J2902">
        <v>9</v>
      </c>
      <c r="K2902">
        <v>52</v>
      </c>
    </row>
    <row r="2903" spans="1:11" x14ac:dyDescent="0.25">
      <c r="A2903" t="s">
        <v>3176</v>
      </c>
      <c r="B2903" t="s">
        <v>74</v>
      </c>
      <c r="C2903" t="s">
        <v>279</v>
      </c>
      <c r="D2903" t="s">
        <v>252</v>
      </c>
      <c r="E2903" t="s">
        <v>148</v>
      </c>
      <c r="F2903">
        <v>95</v>
      </c>
      <c r="G2903">
        <v>637.46</v>
      </c>
      <c r="H2903">
        <v>0</v>
      </c>
      <c r="I2903">
        <v>0</v>
      </c>
      <c r="J2903">
        <v>95</v>
      </c>
      <c r="K2903">
        <v>637.46</v>
      </c>
    </row>
    <row r="2904" spans="1:11" x14ac:dyDescent="0.25">
      <c r="A2904" t="s">
        <v>3177</v>
      </c>
      <c r="B2904" t="s">
        <v>74</v>
      </c>
      <c r="C2904" t="s">
        <v>279</v>
      </c>
      <c r="D2904" t="s">
        <v>253</v>
      </c>
      <c r="E2904" t="s">
        <v>149</v>
      </c>
      <c r="F2904">
        <v>17</v>
      </c>
      <c r="G2904">
        <v>88</v>
      </c>
      <c r="H2904">
        <v>0</v>
      </c>
      <c r="I2904">
        <v>0</v>
      </c>
      <c r="J2904">
        <v>17</v>
      </c>
      <c r="K2904">
        <v>88</v>
      </c>
    </row>
    <row r="2905" spans="1:11" x14ac:dyDescent="0.25">
      <c r="A2905" t="s">
        <v>3178</v>
      </c>
      <c r="B2905" t="s">
        <v>74</v>
      </c>
      <c r="C2905" t="s">
        <v>279</v>
      </c>
      <c r="D2905" t="s">
        <v>253</v>
      </c>
      <c r="E2905" t="s">
        <v>150</v>
      </c>
      <c r="F2905">
        <v>15</v>
      </c>
      <c r="G2905">
        <v>71</v>
      </c>
      <c r="H2905">
        <v>0</v>
      </c>
      <c r="I2905">
        <v>0</v>
      </c>
      <c r="J2905">
        <v>15</v>
      </c>
      <c r="K2905">
        <v>71</v>
      </c>
    </row>
    <row r="2906" spans="1:11" x14ac:dyDescent="0.25">
      <c r="A2906" t="s">
        <v>3179</v>
      </c>
      <c r="B2906" t="s">
        <v>74</v>
      </c>
      <c r="C2906" t="s">
        <v>279</v>
      </c>
      <c r="D2906" t="s">
        <v>256</v>
      </c>
      <c r="E2906" t="s">
        <v>151</v>
      </c>
      <c r="F2906">
        <v>5</v>
      </c>
      <c r="G2906">
        <v>36</v>
      </c>
      <c r="H2906">
        <v>0</v>
      </c>
      <c r="I2906">
        <v>0</v>
      </c>
      <c r="J2906">
        <v>5</v>
      </c>
      <c r="K2906">
        <v>36</v>
      </c>
    </row>
    <row r="2907" spans="1:11" x14ac:dyDescent="0.25">
      <c r="A2907" t="s">
        <v>3180</v>
      </c>
      <c r="B2907" t="s">
        <v>74</v>
      </c>
      <c r="C2907" t="s">
        <v>279</v>
      </c>
      <c r="D2907" t="s">
        <v>257</v>
      </c>
      <c r="E2907" t="s">
        <v>152</v>
      </c>
      <c r="F2907">
        <v>1</v>
      </c>
      <c r="G2907">
        <v>4</v>
      </c>
      <c r="H2907">
        <v>0</v>
      </c>
      <c r="I2907">
        <v>0</v>
      </c>
      <c r="J2907">
        <v>1</v>
      </c>
      <c r="K2907">
        <v>4</v>
      </c>
    </row>
    <row r="2908" spans="1:11" x14ac:dyDescent="0.25">
      <c r="A2908" t="s">
        <v>3181</v>
      </c>
      <c r="B2908" t="s">
        <v>74</v>
      </c>
      <c r="C2908" t="s">
        <v>279</v>
      </c>
      <c r="D2908" t="s">
        <v>253</v>
      </c>
      <c r="E2908" t="s">
        <v>153</v>
      </c>
      <c r="F2908">
        <v>22</v>
      </c>
      <c r="G2908">
        <v>125</v>
      </c>
      <c r="H2908">
        <v>0</v>
      </c>
      <c r="I2908">
        <v>0</v>
      </c>
      <c r="J2908">
        <v>22</v>
      </c>
      <c r="K2908">
        <v>125</v>
      </c>
    </row>
    <row r="2909" spans="1:11" x14ac:dyDescent="0.25">
      <c r="A2909" t="s">
        <v>3182</v>
      </c>
      <c r="B2909" t="s">
        <v>74</v>
      </c>
      <c r="C2909" t="s">
        <v>279</v>
      </c>
      <c r="D2909" t="s">
        <v>253</v>
      </c>
      <c r="E2909" t="s">
        <v>154</v>
      </c>
      <c r="F2909">
        <v>5</v>
      </c>
      <c r="G2909">
        <v>25</v>
      </c>
      <c r="H2909">
        <v>0</v>
      </c>
      <c r="I2909">
        <v>0</v>
      </c>
      <c r="J2909">
        <v>5</v>
      </c>
      <c r="K2909">
        <v>25</v>
      </c>
    </row>
    <row r="2910" spans="1:11" x14ac:dyDescent="0.25">
      <c r="A2910" t="s">
        <v>3183</v>
      </c>
      <c r="B2910" t="s">
        <v>74</v>
      </c>
      <c r="C2910" t="s">
        <v>279</v>
      </c>
      <c r="D2910" t="s">
        <v>256</v>
      </c>
      <c r="E2910" t="s">
        <v>155</v>
      </c>
      <c r="F2910">
        <v>62</v>
      </c>
      <c r="G2910">
        <v>341</v>
      </c>
      <c r="H2910">
        <v>0</v>
      </c>
      <c r="I2910">
        <v>0</v>
      </c>
      <c r="J2910">
        <v>62</v>
      </c>
      <c r="K2910">
        <v>341</v>
      </c>
    </row>
    <row r="2911" spans="1:11" x14ac:dyDescent="0.25">
      <c r="A2911" t="s">
        <v>3184</v>
      </c>
      <c r="B2911" t="s">
        <v>74</v>
      </c>
      <c r="C2911" t="s">
        <v>279</v>
      </c>
      <c r="D2911" t="s">
        <v>259</v>
      </c>
      <c r="E2911" t="s">
        <v>156</v>
      </c>
      <c r="F2911">
        <v>5</v>
      </c>
      <c r="G2911">
        <v>30</v>
      </c>
      <c r="H2911">
        <v>0</v>
      </c>
      <c r="I2911">
        <v>0</v>
      </c>
      <c r="J2911">
        <v>5</v>
      </c>
      <c r="K2911">
        <v>30</v>
      </c>
    </row>
    <row r="2912" spans="1:11" x14ac:dyDescent="0.25">
      <c r="A2912" t="s">
        <v>3185</v>
      </c>
      <c r="B2912" t="s">
        <v>74</v>
      </c>
      <c r="C2912" t="s">
        <v>279</v>
      </c>
      <c r="D2912" t="s">
        <v>253</v>
      </c>
      <c r="E2912" t="s">
        <v>157</v>
      </c>
      <c r="F2912">
        <v>15</v>
      </c>
      <c r="G2912">
        <v>81</v>
      </c>
      <c r="H2912">
        <v>0</v>
      </c>
      <c r="I2912">
        <v>0</v>
      </c>
      <c r="J2912">
        <v>15</v>
      </c>
      <c r="K2912">
        <v>81</v>
      </c>
    </row>
    <row r="2913" spans="1:11" x14ac:dyDescent="0.25">
      <c r="A2913" t="s">
        <v>3186</v>
      </c>
      <c r="B2913" t="s">
        <v>74</v>
      </c>
      <c r="C2913" t="s">
        <v>279</v>
      </c>
      <c r="D2913" t="s">
        <v>259</v>
      </c>
      <c r="E2913" t="s">
        <v>158</v>
      </c>
      <c r="F2913">
        <v>12</v>
      </c>
      <c r="G2913">
        <v>76</v>
      </c>
      <c r="H2913">
        <v>0</v>
      </c>
      <c r="I2913">
        <v>0</v>
      </c>
      <c r="J2913">
        <v>12</v>
      </c>
      <c r="K2913">
        <v>76</v>
      </c>
    </row>
    <row r="2914" spans="1:11" x14ac:dyDescent="0.25">
      <c r="A2914" t="s">
        <v>3187</v>
      </c>
      <c r="B2914" t="s">
        <v>74</v>
      </c>
      <c r="C2914" t="s">
        <v>279</v>
      </c>
      <c r="D2914" t="s">
        <v>255</v>
      </c>
      <c r="E2914" t="s">
        <v>159</v>
      </c>
      <c r="F2914">
        <v>8</v>
      </c>
      <c r="G2914">
        <v>57</v>
      </c>
      <c r="H2914">
        <v>0</v>
      </c>
      <c r="I2914">
        <v>0</v>
      </c>
      <c r="J2914">
        <v>8</v>
      </c>
      <c r="K2914">
        <v>57</v>
      </c>
    </row>
    <row r="2915" spans="1:11" x14ac:dyDescent="0.25">
      <c r="A2915" t="s">
        <v>3188</v>
      </c>
      <c r="B2915" t="s">
        <v>74</v>
      </c>
      <c r="C2915" t="s">
        <v>279</v>
      </c>
      <c r="D2915" t="s">
        <v>253</v>
      </c>
      <c r="E2915" t="s">
        <v>160</v>
      </c>
      <c r="F2915">
        <v>28</v>
      </c>
      <c r="G2915">
        <v>164</v>
      </c>
      <c r="H2915">
        <v>0</v>
      </c>
      <c r="I2915">
        <v>0</v>
      </c>
      <c r="J2915">
        <v>28</v>
      </c>
      <c r="K2915">
        <v>164</v>
      </c>
    </row>
    <row r="2916" spans="1:11" x14ac:dyDescent="0.25">
      <c r="A2916" t="s">
        <v>3189</v>
      </c>
      <c r="B2916" t="s">
        <v>74</v>
      </c>
      <c r="C2916" t="s">
        <v>279</v>
      </c>
      <c r="D2916" t="s">
        <v>255</v>
      </c>
      <c r="E2916" t="s">
        <v>161</v>
      </c>
      <c r="F2916">
        <v>38</v>
      </c>
      <c r="G2916">
        <v>264</v>
      </c>
      <c r="H2916">
        <v>0</v>
      </c>
      <c r="I2916">
        <v>0</v>
      </c>
      <c r="J2916">
        <v>38</v>
      </c>
      <c r="K2916">
        <v>264</v>
      </c>
    </row>
    <row r="2917" spans="1:11" x14ac:dyDescent="0.25">
      <c r="A2917" t="s">
        <v>3190</v>
      </c>
      <c r="B2917" t="s">
        <v>74</v>
      </c>
      <c r="C2917" t="s">
        <v>279</v>
      </c>
      <c r="D2917" t="s">
        <v>259</v>
      </c>
      <c r="E2917" t="s">
        <v>162</v>
      </c>
      <c r="F2917">
        <v>22</v>
      </c>
      <c r="G2917">
        <v>159</v>
      </c>
      <c r="H2917">
        <v>0</v>
      </c>
      <c r="I2917">
        <v>0</v>
      </c>
      <c r="J2917">
        <v>22</v>
      </c>
      <c r="K2917">
        <v>159</v>
      </c>
    </row>
    <row r="2918" spans="1:11" x14ac:dyDescent="0.25">
      <c r="A2918" t="s">
        <v>3191</v>
      </c>
      <c r="B2918" t="s">
        <v>74</v>
      </c>
      <c r="C2918" t="s">
        <v>279</v>
      </c>
      <c r="D2918" t="s">
        <v>251</v>
      </c>
      <c r="E2918" t="s">
        <v>163</v>
      </c>
      <c r="F2918">
        <v>5</v>
      </c>
      <c r="G2918">
        <v>28</v>
      </c>
      <c r="H2918">
        <v>0</v>
      </c>
      <c r="I2918">
        <v>0</v>
      </c>
      <c r="J2918">
        <v>5</v>
      </c>
      <c r="K2918">
        <v>28</v>
      </c>
    </row>
    <row r="2919" spans="1:11" x14ac:dyDescent="0.25">
      <c r="A2919" t="s">
        <v>3192</v>
      </c>
      <c r="B2919" t="s">
        <v>74</v>
      </c>
      <c r="C2919" t="s">
        <v>279</v>
      </c>
      <c r="D2919" t="s">
        <v>251</v>
      </c>
      <c r="E2919" t="s">
        <v>164</v>
      </c>
      <c r="F2919">
        <v>34</v>
      </c>
      <c r="G2919">
        <v>196.46</v>
      </c>
      <c r="H2919">
        <v>0</v>
      </c>
      <c r="I2919">
        <v>0</v>
      </c>
      <c r="J2919">
        <v>34</v>
      </c>
      <c r="K2919">
        <v>196.46</v>
      </c>
    </row>
    <row r="2920" spans="1:11" x14ac:dyDescent="0.25">
      <c r="A2920" t="s">
        <v>3193</v>
      </c>
      <c r="B2920" t="s">
        <v>74</v>
      </c>
      <c r="C2920" t="s">
        <v>279</v>
      </c>
      <c r="D2920" t="s">
        <v>253</v>
      </c>
      <c r="E2920" t="s">
        <v>165</v>
      </c>
      <c r="F2920">
        <v>31</v>
      </c>
      <c r="G2920">
        <v>172.46</v>
      </c>
      <c r="H2920">
        <v>0</v>
      </c>
      <c r="I2920">
        <v>0</v>
      </c>
      <c r="J2920">
        <v>31</v>
      </c>
      <c r="K2920">
        <v>172.46</v>
      </c>
    </row>
    <row r="2921" spans="1:11" x14ac:dyDescent="0.25">
      <c r="A2921" t="s">
        <v>3194</v>
      </c>
      <c r="B2921" t="s">
        <v>74</v>
      </c>
      <c r="C2921" t="s">
        <v>279</v>
      </c>
      <c r="D2921" t="s">
        <v>251</v>
      </c>
      <c r="E2921" t="s">
        <v>166</v>
      </c>
      <c r="F2921">
        <v>20</v>
      </c>
      <c r="G2921">
        <v>148</v>
      </c>
      <c r="H2921">
        <v>0</v>
      </c>
      <c r="I2921">
        <v>0</v>
      </c>
      <c r="J2921">
        <v>20</v>
      </c>
      <c r="K2921">
        <v>148</v>
      </c>
    </row>
    <row r="2922" spans="1:11" x14ac:dyDescent="0.25">
      <c r="A2922" t="s">
        <v>3195</v>
      </c>
      <c r="B2922" t="s">
        <v>74</v>
      </c>
      <c r="C2922" t="s">
        <v>279</v>
      </c>
      <c r="D2922" t="s">
        <v>255</v>
      </c>
      <c r="E2922" t="s">
        <v>167</v>
      </c>
      <c r="F2922">
        <v>8</v>
      </c>
      <c r="G2922">
        <v>60</v>
      </c>
      <c r="H2922">
        <v>0</v>
      </c>
      <c r="I2922">
        <v>0</v>
      </c>
      <c r="J2922">
        <v>8</v>
      </c>
      <c r="K2922">
        <v>60</v>
      </c>
    </row>
    <row r="2923" spans="1:11" x14ac:dyDescent="0.25">
      <c r="A2923" t="s">
        <v>3196</v>
      </c>
      <c r="B2923" t="s">
        <v>74</v>
      </c>
      <c r="C2923" t="s">
        <v>279</v>
      </c>
      <c r="D2923" t="s">
        <v>253</v>
      </c>
      <c r="E2923" t="s">
        <v>267</v>
      </c>
      <c r="F2923">
        <v>633</v>
      </c>
      <c r="G2923">
        <v>3690.22</v>
      </c>
      <c r="H2923">
        <v>0</v>
      </c>
      <c r="I2923">
        <v>0</v>
      </c>
      <c r="J2923">
        <v>633</v>
      </c>
      <c r="K2923">
        <v>3690.22</v>
      </c>
    </row>
    <row r="2924" spans="1:11" x14ac:dyDescent="0.25">
      <c r="A2924" t="s">
        <v>3197</v>
      </c>
      <c r="B2924" t="s">
        <v>74</v>
      </c>
      <c r="C2924" t="s">
        <v>279</v>
      </c>
      <c r="D2924" t="s">
        <v>252</v>
      </c>
      <c r="E2924" t="s">
        <v>168</v>
      </c>
      <c r="F2924">
        <v>8</v>
      </c>
      <c r="G2924">
        <v>43</v>
      </c>
      <c r="H2924">
        <v>0</v>
      </c>
      <c r="I2924">
        <v>0</v>
      </c>
      <c r="J2924">
        <v>8</v>
      </c>
      <c r="K2924">
        <v>43</v>
      </c>
    </row>
    <row r="2925" spans="1:11" x14ac:dyDescent="0.25">
      <c r="A2925" t="s">
        <v>3198</v>
      </c>
      <c r="B2925" t="s">
        <v>74</v>
      </c>
      <c r="C2925" t="s">
        <v>279</v>
      </c>
      <c r="D2925" t="s">
        <v>255</v>
      </c>
      <c r="E2925" t="s">
        <v>169</v>
      </c>
      <c r="F2925">
        <v>33</v>
      </c>
      <c r="G2925">
        <v>212</v>
      </c>
      <c r="H2925">
        <v>0</v>
      </c>
      <c r="I2925">
        <v>0</v>
      </c>
      <c r="J2925">
        <v>33</v>
      </c>
      <c r="K2925">
        <v>212</v>
      </c>
    </row>
    <row r="2926" spans="1:11" x14ac:dyDescent="0.25">
      <c r="A2926" t="s">
        <v>3199</v>
      </c>
      <c r="B2926" t="s">
        <v>74</v>
      </c>
      <c r="C2926" t="s">
        <v>279</v>
      </c>
      <c r="D2926" t="s">
        <v>256</v>
      </c>
      <c r="E2926" t="s">
        <v>170</v>
      </c>
      <c r="F2926">
        <v>12</v>
      </c>
      <c r="G2926">
        <v>57</v>
      </c>
      <c r="H2926">
        <v>0</v>
      </c>
      <c r="I2926">
        <v>0</v>
      </c>
      <c r="J2926">
        <v>12</v>
      </c>
      <c r="K2926">
        <v>57</v>
      </c>
    </row>
    <row r="2927" spans="1:11" x14ac:dyDescent="0.25">
      <c r="A2927" t="s">
        <v>3200</v>
      </c>
      <c r="B2927" t="s">
        <v>74</v>
      </c>
      <c r="C2927" t="s">
        <v>279</v>
      </c>
      <c r="D2927" t="s">
        <v>253</v>
      </c>
      <c r="E2927" t="s">
        <v>171</v>
      </c>
      <c r="F2927">
        <v>25</v>
      </c>
      <c r="G2927">
        <v>135</v>
      </c>
      <c r="H2927">
        <v>0</v>
      </c>
      <c r="I2927">
        <v>0</v>
      </c>
      <c r="J2927">
        <v>25</v>
      </c>
      <c r="K2927">
        <v>135</v>
      </c>
    </row>
    <row r="2928" spans="1:11" x14ac:dyDescent="0.25">
      <c r="A2928" t="s">
        <v>3201</v>
      </c>
      <c r="B2928" t="s">
        <v>74</v>
      </c>
      <c r="C2928" t="s">
        <v>279</v>
      </c>
      <c r="D2928" t="s">
        <v>254</v>
      </c>
      <c r="E2928" t="s">
        <v>172</v>
      </c>
      <c r="F2928">
        <v>6</v>
      </c>
      <c r="G2928">
        <v>66</v>
      </c>
      <c r="H2928">
        <v>0</v>
      </c>
      <c r="I2928">
        <v>0</v>
      </c>
      <c r="J2928">
        <v>6</v>
      </c>
      <c r="K2928">
        <v>66</v>
      </c>
    </row>
    <row r="2929" spans="1:11" x14ac:dyDescent="0.25">
      <c r="A2929" t="s">
        <v>3202</v>
      </c>
      <c r="B2929" t="s">
        <v>74</v>
      </c>
      <c r="C2929" t="s">
        <v>279</v>
      </c>
      <c r="D2929" t="s">
        <v>256</v>
      </c>
      <c r="E2929" t="s">
        <v>173</v>
      </c>
      <c r="F2929">
        <v>23</v>
      </c>
      <c r="G2929">
        <v>143</v>
      </c>
      <c r="H2929">
        <v>0</v>
      </c>
      <c r="I2929">
        <v>0</v>
      </c>
      <c r="J2929">
        <v>23</v>
      </c>
      <c r="K2929">
        <v>143</v>
      </c>
    </row>
    <row r="2930" spans="1:11" x14ac:dyDescent="0.25">
      <c r="A2930" t="s">
        <v>3203</v>
      </c>
      <c r="B2930" t="s">
        <v>74</v>
      </c>
      <c r="C2930" t="s">
        <v>279</v>
      </c>
      <c r="D2930" t="s">
        <v>254</v>
      </c>
      <c r="E2930" t="s">
        <v>174</v>
      </c>
      <c r="F2930">
        <v>7</v>
      </c>
      <c r="G2930">
        <v>42</v>
      </c>
      <c r="H2930">
        <v>0</v>
      </c>
      <c r="I2930">
        <v>0</v>
      </c>
      <c r="J2930">
        <v>7</v>
      </c>
      <c r="K2930">
        <v>42</v>
      </c>
    </row>
    <row r="2931" spans="1:11" x14ac:dyDescent="0.25">
      <c r="A2931" t="s">
        <v>3204</v>
      </c>
      <c r="B2931" t="s">
        <v>74</v>
      </c>
      <c r="C2931" t="s">
        <v>279</v>
      </c>
      <c r="D2931" t="s">
        <v>253</v>
      </c>
      <c r="E2931" t="s">
        <v>175</v>
      </c>
      <c r="F2931">
        <v>24</v>
      </c>
      <c r="G2931">
        <v>121</v>
      </c>
      <c r="H2931">
        <v>0</v>
      </c>
      <c r="I2931">
        <v>0</v>
      </c>
      <c r="J2931">
        <v>24</v>
      </c>
      <c r="K2931">
        <v>121</v>
      </c>
    </row>
    <row r="2932" spans="1:11" x14ac:dyDescent="0.25">
      <c r="A2932" t="s">
        <v>3205</v>
      </c>
      <c r="B2932" t="s">
        <v>74</v>
      </c>
      <c r="C2932" t="s">
        <v>279</v>
      </c>
      <c r="D2932" t="s">
        <v>252</v>
      </c>
      <c r="E2932" t="s">
        <v>176</v>
      </c>
      <c r="F2932">
        <v>48</v>
      </c>
      <c r="G2932">
        <v>345</v>
      </c>
      <c r="H2932">
        <v>0</v>
      </c>
      <c r="I2932">
        <v>0</v>
      </c>
      <c r="J2932">
        <v>48</v>
      </c>
      <c r="K2932">
        <v>345</v>
      </c>
    </row>
    <row r="2933" spans="1:11" x14ac:dyDescent="0.25">
      <c r="A2933" t="s">
        <v>3206</v>
      </c>
      <c r="B2933" t="s">
        <v>74</v>
      </c>
      <c r="C2933" t="s">
        <v>279</v>
      </c>
      <c r="D2933" t="s">
        <v>259</v>
      </c>
      <c r="E2933" t="s">
        <v>177</v>
      </c>
      <c r="F2933">
        <v>4</v>
      </c>
      <c r="G2933">
        <v>24</v>
      </c>
      <c r="H2933">
        <v>0</v>
      </c>
      <c r="I2933">
        <v>0</v>
      </c>
      <c r="J2933">
        <v>4</v>
      </c>
      <c r="K2933">
        <v>24</v>
      </c>
    </row>
    <row r="2934" spans="1:11" x14ac:dyDescent="0.25">
      <c r="A2934" t="s">
        <v>3207</v>
      </c>
      <c r="B2934" t="s">
        <v>74</v>
      </c>
      <c r="C2934" t="s">
        <v>279</v>
      </c>
      <c r="D2934" t="s">
        <v>254</v>
      </c>
      <c r="E2934" t="s">
        <v>268</v>
      </c>
      <c r="F2934">
        <v>65</v>
      </c>
      <c r="G2934">
        <v>439.46</v>
      </c>
      <c r="H2934">
        <v>0</v>
      </c>
      <c r="I2934">
        <v>0</v>
      </c>
      <c r="J2934">
        <v>65</v>
      </c>
      <c r="K2934">
        <v>439.46</v>
      </c>
    </row>
    <row r="2935" spans="1:11" x14ac:dyDescent="0.25">
      <c r="A2935" t="s">
        <v>3208</v>
      </c>
      <c r="B2935" t="s">
        <v>74</v>
      </c>
      <c r="C2935" t="s">
        <v>279</v>
      </c>
      <c r="D2935" t="s">
        <v>259</v>
      </c>
      <c r="E2935" t="s">
        <v>178</v>
      </c>
      <c r="F2935">
        <v>7</v>
      </c>
      <c r="G2935">
        <v>40</v>
      </c>
      <c r="H2935">
        <v>0</v>
      </c>
      <c r="I2935">
        <v>0</v>
      </c>
      <c r="J2935">
        <v>7</v>
      </c>
      <c r="K2935">
        <v>40</v>
      </c>
    </row>
    <row r="2936" spans="1:11" x14ac:dyDescent="0.25">
      <c r="A2936" t="s">
        <v>3209</v>
      </c>
      <c r="B2936" t="s">
        <v>74</v>
      </c>
      <c r="C2936" t="s">
        <v>279</v>
      </c>
      <c r="D2936" t="s">
        <v>257</v>
      </c>
      <c r="E2936" t="s">
        <v>179</v>
      </c>
      <c r="F2936">
        <v>7</v>
      </c>
      <c r="G2936">
        <v>40</v>
      </c>
      <c r="H2936">
        <v>0</v>
      </c>
      <c r="I2936">
        <v>0</v>
      </c>
      <c r="J2936">
        <v>7</v>
      </c>
      <c r="K2936">
        <v>40</v>
      </c>
    </row>
    <row r="2937" spans="1:11" x14ac:dyDescent="0.25">
      <c r="A2937" t="s">
        <v>3210</v>
      </c>
      <c r="B2937" t="s">
        <v>74</v>
      </c>
      <c r="C2937" t="s">
        <v>279</v>
      </c>
      <c r="D2937" t="s">
        <v>254</v>
      </c>
      <c r="E2937" t="s">
        <v>180</v>
      </c>
      <c r="F2937">
        <v>7</v>
      </c>
      <c r="G2937">
        <v>57</v>
      </c>
      <c r="H2937">
        <v>0</v>
      </c>
      <c r="I2937">
        <v>0</v>
      </c>
      <c r="J2937">
        <v>7</v>
      </c>
      <c r="K2937">
        <v>57</v>
      </c>
    </row>
    <row r="2938" spans="1:11" x14ac:dyDescent="0.25">
      <c r="A2938" t="s">
        <v>3211</v>
      </c>
      <c r="B2938" t="s">
        <v>74</v>
      </c>
      <c r="C2938" t="s">
        <v>279</v>
      </c>
      <c r="D2938" t="s">
        <v>255</v>
      </c>
      <c r="E2938" t="s">
        <v>269</v>
      </c>
      <c r="F2938">
        <v>222</v>
      </c>
      <c r="G2938">
        <v>1545.38</v>
      </c>
      <c r="H2938">
        <v>0</v>
      </c>
      <c r="I2938">
        <v>0</v>
      </c>
      <c r="J2938">
        <v>222</v>
      </c>
      <c r="K2938">
        <v>1545.38</v>
      </c>
    </row>
    <row r="2939" spans="1:11" x14ac:dyDescent="0.25">
      <c r="A2939" t="s">
        <v>3212</v>
      </c>
      <c r="B2939" t="s">
        <v>74</v>
      </c>
      <c r="C2939" t="s">
        <v>279</v>
      </c>
      <c r="D2939" t="s">
        <v>259</v>
      </c>
      <c r="E2939" t="s">
        <v>181</v>
      </c>
      <c r="F2939">
        <v>15</v>
      </c>
      <c r="G2939">
        <v>88</v>
      </c>
      <c r="H2939">
        <v>0</v>
      </c>
      <c r="I2939">
        <v>0</v>
      </c>
      <c r="J2939">
        <v>15</v>
      </c>
      <c r="K2939">
        <v>88</v>
      </c>
    </row>
    <row r="2940" spans="1:11" x14ac:dyDescent="0.25">
      <c r="A2940" t="s">
        <v>3213</v>
      </c>
      <c r="B2940" t="s">
        <v>74</v>
      </c>
      <c r="C2940" t="s">
        <v>279</v>
      </c>
      <c r="D2940" t="s">
        <v>251</v>
      </c>
      <c r="E2940" t="s">
        <v>182</v>
      </c>
      <c r="F2940">
        <v>51</v>
      </c>
      <c r="G2940">
        <v>318.45999999999998</v>
      </c>
      <c r="H2940">
        <v>0</v>
      </c>
      <c r="I2940">
        <v>0</v>
      </c>
      <c r="J2940">
        <v>51</v>
      </c>
      <c r="K2940">
        <v>318.45999999999998</v>
      </c>
    </row>
    <row r="2941" spans="1:11" x14ac:dyDescent="0.25">
      <c r="A2941" t="s">
        <v>3214</v>
      </c>
      <c r="B2941" t="s">
        <v>74</v>
      </c>
      <c r="C2941" t="s">
        <v>279</v>
      </c>
      <c r="D2941" t="s">
        <v>254</v>
      </c>
      <c r="E2941" t="s">
        <v>183</v>
      </c>
      <c r="F2941">
        <v>7</v>
      </c>
      <c r="G2941">
        <v>42</v>
      </c>
      <c r="H2941">
        <v>0</v>
      </c>
      <c r="I2941">
        <v>0</v>
      </c>
      <c r="J2941">
        <v>7</v>
      </c>
      <c r="K2941">
        <v>42</v>
      </c>
    </row>
    <row r="2942" spans="1:11" x14ac:dyDescent="0.25">
      <c r="A2942" t="s">
        <v>3215</v>
      </c>
      <c r="B2942" t="s">
        <v>74</v>
      </c>
      <c r="C2942" t="s">
        <v>279</v>
      </c>
      <c r="D2942" t="s">
        <v>260</v>
      </c>
      <c r="E2942" t="s">
        <v>260</v>
      </c>
      <c r="F2942">
        <v>1</v>
      </c>
      <c r="G2942">
        <v>6</v>
      </c>
      <c r="H2942">
        <v>0</v>
      </c>
      <c r="I2942">
        <v>0</v>
      </c>
      <c r="J2942">
        <v>1</v>
      </c>
      <c r="K2942">
        <v>6</v>
      </c>
    </row>
    <row r="2943" spans="1:11" x14ac:dyDescent="0.25">
      <c r="A2943" t="s">
        <v>3216</v>
      </c>
      <c r="B2943" t="s">
        <v>74</v>
      </c>
      <c r="C2943" t="s">
        <v>279</v>
      </c>
      <c r="D2943" t="s">
        <v>260</v>
      </c>
      <c r="E2943" t="s">
        <v>274</v>
      </c>
      <c r="F2943">
        <v>1</v>
      </c>
      <c r="G2943">
        <v>6</v>
      </c>
      <c r="H2943">
        <v>0</v>
      </c>
      <c r="I2943">
        <v>0</v>
      </c>
      <c r="J2943">
        <v>1</v>
      </c>
      <c r="K2943">
        <v>6</v>
      </c>
    </row>
    <row r="2944" spans="1:11" x14ac:dyDescent="0.25">
      <c r="A2944" t="s">
        <v>3217</v>
      </c>
      <c r="B2944" t="s">
        <v>74</v>
      </c>
      <c r="C2944" t="s">
        <v>279</v>
      </c>
      <c r="D2944" t="s">
        <v>251</v>
      </c>
      <c r="E2944" t="s">
        <v>184</v>
      </c>
      <c r="F2944">
        <v>9</v>
      </c>
      <c r="G2944">
        <v>54</v>
      </c>
      <c r="H2944">
        <v>0</v>
      </c>
      <c r="I2944">
        <v>0</v>
      </c>
      <c r="J2944">
        <v>9</v>
      </c>
      <c r="K2944">
        <v>54</v>
      </c>
    </row>
    <row r="2945" spans="1:11" x14ac:dyDescent="0.25">
      <c r="A2945" t="s">
        <v>3218</v>
      </c>
      <c r="B2945" t="s">
        <v>74</v>
      </c>
      <c r="C2945" t="s">
        <v>279</v>
      </c>
      <c r="D2945" t="s">
        <v>251</v>
      </c>
      <c r="E2945" t="s">
        <v>185</v>
      </c>
      <c r="F2945">
        <v>34</v>
      </c>
      <c r="G2945">
        <v>209</v>
      </c>
      <c r="H2945">
        <v>0</v>
      </c>
      <c r="I2945">
        <v>0</v>
      </c>
      <c r="J2945">
        <v>34</v>
      </c>
      <c r="K2945">
        <v>209</v>
      </c>
    </row>
    <row r="2946" spans="1:11" x14ac:dyDescent="0.25">
      <c r="A2946" t="s">
        <v>3219</v>
      </c>
      <c r="B2946" t="s">
        <v>74</v>
      </c>
      <c r="C2946" t="s">
        <v>279</v>
      </c>
      <c r="D2946" t="s">
        <v>255</v>
      </c>
      <c r="E2946" t="s">
        <v>186</v>
      </c>
      <c r="F2946">
        <v>6</v>
      </c>
      <c r="G2946">
        <v>42</v>
      </c>
      <c r="H2946">
        <v>0</v>
      </c>
      <c r="I2946">
        <v>0</v>
      </c>
      <c r="J2946">
        <v>6</v>
      </c>
      <c r="K2946">
        <v>42</v>
      </c>
    </row>
    <row r="2947" spans="1:11" x14ac:dyDescent="0.25">
      <c r="A2947" t="s">
        <v>3220</v>
      </c>
      <c r="B2947" t="s">
        <v>74</v>
      </c>
      <c r="C2947" t="s">
        <v>279</v>
      </c>
      <c r="D2947" t="s">
        <v>256</v>
      </c>
      <c r="E2947" t="s">
        <v>187</v>
      </c>
      <c r="F2947">
        <v>31</v>
      </c>
      <c r="G2947">
        <v>164.46</v>
      </c>
      <c r="H2947">
        <v>0</v>
      </c>
      <c r="I2947">
        <v>0</v>
      </c>
      <c r="J2947">
        <v>31</v>
      </c>
      <c r="K2947">
        <v>164.46</v>
      </c>
    </row>
    <row r="2948" spans="1:11" x14ac:dyDescent="0.25">
      <c r="A2948" t="s">
        <v>3221</v>
      </c>
      <c r="B2948" t="s">
        <v>74</v>
      </c>
      <c r="C2948" t="s">
        <v>279</v>
      </c>
      <c r="D2948" t="s">
        <v>252</v>
      </c>
      <c r="E2948" t="s">
        <v>188</v>
      </c>
      <c r="F2948">
        <v>14</v>
      </c>
      <c r="G2948">
        <v>101</v>
      </c>
      <c r="H2948">
        <v>0</v>
      </c>
      <c r="I2948">
        <v>0</v>
      </c>
      <c r="J2948">
        <v>14</v>
      </c>
      <c r="K2948">
        <v>101</v>
      </c>
    </row>
    <row r="2949" spans="1:11" x14ac:dyDescent="0.25">
      <c r="A2949" t="s">
        <v>3222</v>
      </c>
      <c r="B2949" t="s">
        <v>74</v>
      </c>
      <c r="C2949" t="s">
        <v>279</v>
      </c>
      <c r="D2949" t="s">
        <v>257</v>
      </c>
      <c r="E2949" t="s">
        <v>189</v>
      </c>
      <c r="F2949">
        <v>5</v>
      </c>
      <c r="G2949">
        <v>31</v>
      </c>
      <c r="H2949">
        <v>0</v>
      </c>
      <c r="I2949">
        <v>0</v>
      </c>
      <c r="J2949">
        <v>5</v>
      </c>
      <c r="K2949">
        <v>31</v>
      </c>
    </row>
    <row r="2950" spans="1:11" x14ac:dyDescent="0.25">
      <c r="A2950" t="s">
        <v>3223</v>
      </c>
      <c r="B2950" t="s">
        <v>74</v>
      </c>
      <c r="C2950" t="s">
        <v>279</v>
      </c>
      <c r="D2950" t="s">
        <v>256</v>
      </c>
      <c r="E2950" t="s">
        <v>190</v>
      </c>
      <c r="F2950">
        <v>10</v>
      </c>
      <c r="G2950">
        <v>59</v>
      </c>
      <c r="H2950">
        <v>0</v>
      </c>
      <c r="I2950">
        <v>0</v>
      </c>
      <c r="J2950">
        <v>10</v>
      </c>
      <c r="K2950">
        <v>59</v>
      </c>
    </row>
    <row r="2951" spans="1:11" x14ac:dyDescent="0.25">
      <c r="A2951" t="s">
        <v>3224</v>
      </c>
      <c r="B2951" t="s">
        <v>74</v>
      </c>
      <c r="C2951" t="s">
        <v>279</v>
      </c>
      <c r="D2951" t="s">
        <v>256</v>
      </c>
      <c r="E2951" t="s">
        <v>191</v>
      </c>
      <c r="F2951">
        <v>7</v>
      </c>
      <c r="G2951">
        <v>35</v>
      </c>
      <c r="H2951">
        <v>0</v>
      </c>
      <c r="I2951">
        <v>0</v>
      </c>
      <c r="J2951">
        <v>7</v>
      </c>
      <c r="K2951">
        <v>35</v>
      </c>
    </row>
    <row r="2952" spans="1:11" x14ac:dyDescent="0.25">
      <c r="A2952" t="s">
        <v>3225</v>
      </c>
      <c r="B2952" t="s">
        <v>74</v>
      </c>
      <c r="C2952" t="s">
        <v>279</v>
      </c>
      <c r="D2952" t="s">
        <v>253</v>
      </c>
      <c r="E2952" t="s">
        <v>192</v>
      </c>
      <c r="F2952">
        <v>13</v>
      </c>
      <c r="G2952">
        <v>99</v>
      </c>
      <c r="H2952">
        <v>0</v>
      </c>
      <c r="I2952">
        <v>0</v>
      </c>
      <c r="J2952">
        <v>13</v>
      </c>
      <c r="K2952">
        <v>99</v>
      </c>
    </row>
    <row r="2953" spans="1:11" x14ac:dyDescent="0.25">
      <c r="A2953" t="s">
        <v>3226</v>
      </c>
      <c r="B2953" t="s">
        <v>74</v>
      </c>
      <c r="C2953" t="s">
        <v>279</v>
      </c>
      <c r="D2953" t="s">
        <v>254</v>
      </c>
      <c r="E2953" t="s">
        <v>193</v>
      </c>
      <c r="F2953">
        <v>5</v>
      </c>
      <c r="G2953">
        <v>29</v>
      </c>
      <c r="H2953">
        <v>0</v>
      </c>
      <c r="I2953">
        <v>0</v>
      </c>
      <c r="J2953">
        <v>5</v>
      </c>
      <c r="K2953">
        <v>29</v>
      </c>
    </row>
    <row r="2954" spans="1:11" x14ac:dyDescent="0.25">
      <c r="A2954" t="s">
        <v>3227</v>
      </c>
      <c r="B2954" t="s">
        <v>74</v>
      </c>
      <c r="C2954" t="s">
        <v>279</v>
      </c>
      <c r="D2954" t="s">
        <v>253</v>
      </c>
      <c r="E2954" t="s">
        <v>194</v>
      </c>
      <c r="F2954">
        <v>8</v>
      </c>
      <c r="G2954">
        <v>41</v>
      </c>
      <c r="H2954">
        <v>0</v>
      </c>
      <c r="I2954">
        <v>0</v>
      </c>
      <c r="J2954">
        <v>8</v>
      </c>
      <c r="K2954">
        <v>41</v>
      </c>
    </row>
    <row r="2955" spans="1:11" x14ac:dyDescent="0.25">
      <c r="A2955" t="s">
        <v>3228</v>
      </c>
      <c r="B2955" t="s">
        <v>74</v>
      </c>
      <c r="C2955" t="s">
        <v>279</v>
      </c>
      <c r="D2955" t="s">
        <v>255</v>
      </c>
      <c r="E2955" t="s">
        <v>195</v>
      </c>
      <c r="F2955">
        <v>6</v>
      </c>
      <c r="G2955">
        <v>36</v>
      </c>
      <c r="H2955">
        <v>0</v>
      </c>
      <c r="I2955">
        <v>0</v>
      </c>
      <c r="J2955">
        <v>6</v>
      </c>
      <c r="K2955">
        <v>36</v>
      </c>
    </row>
    <row r="2956" spans="1:11" x14ac:dyDescent="0.25">
      <c r="A2956" t="s">
        <v>3229</v>
      </c>
      <c r="B2956" t="s">
        <v>74</v>
      </c>
      <c r="C2956" t="s">
        <v>279</v>
      </c>
      <c r="D2956" t="s">
        <v>259</v>
      </c>
      <c r="E2956" t="s">
        <v>196</v>
      </c>
      <c r="F2956">
        <v>4</v>
      </c>
      <c r="G2956">
        <v>26</v>
      </c>
      <c r="H2956">
        <v>0</v>
      </c>
      <c r="I2956">
        <v>0</v>
      </c>
      <c r="J2956">
        <v>4</v>
      </c>
      <c r="K2956">
        <v>26</v>
      </c>
    </row>
    <row r="2957" spans="1:11" x14ac:dyDescent="0.25">
      <c r="A2957" t="s">
        <v>3230</v>
      </c>
      <c r="B2957" t="s">
        <v>74</v>
      </c>
      <c r="C2957" t="s">
        <v>279</v>
      </c>
      <c r="D2957" t="s">
        <v>255</v>
      </c>
      <c r="E2957" t="s">
        <v>198</v>
      </c>
      <c r="F2957">
        <v>17</v>
      </c>
      <c r="G2957">
        <v>126.46</v>
      </c>
      <c r="H2957">
        <v>0</v>
      </c>
      <c r="I2957">
        <v>0</v>
      </c>
      <c r="J2957">
        <v>17</v>
      </c>
      <c r="K2957">
        <v>126.46</v>
      </c>
    </row>
    <row r="2958" spans="1:11" x14ac:dyDescent="0.25">
      <c r="A2958" t="s">
        <v>3231</v>
      </c>
      <c r="B2958" t="s">
        <v>74</v>
      </c>
      <c r="C2958" t="s">
        <v>279</v>
      </c>
      <c r="D2958" t="s">
        <v>258</v>
      </c>
      <c r="E2958" t="s">
        <v>199</v>
      </c>
      <c r="F2958">
        <v>8</v>
      </c>
      <c r="G2958">
        <v>49</v>
      </c>
      <c r="H2958">
        <v>0</v>
      </c>
      <c r="I2958">
        <v>0</v>
      </c>
      <c r="J2958">
        <v>8</v>
      </c>
      <c r="K2958">
        <v>49</v>
      </c>
    </row>
    <row r="2959" spans="1:11" x14ac:dyDescent="0.25">
      <c r="A2959" t="s">
        <v>3232</v>
      </c>
      <c r="B2959" t="s">
        <v>74</v>
      </c>
      <c r="C2959" t="s">
        <v>279</v>
      </c>
      <c r="D2959" t="s">
        <v>255</v>
      </c>
      <c r="E2959" t="s">
        <v>200</v>
      </c>
      <c r="F2959">
        <v>2</v>
      </c>
      <c r="G2959">
        <v>12</v>
      </c>
      <c r="H2959">
        <v>0</v>
      </c>
      <c r="I2959">
        <v>0</v>
      </c>
      <c r="J2959">
        <v>2</v>
      </c>
      <c r="K2959">
        <v>12</v>
      </c>
    </row>
    <row r="2960" spans="1:11" x14ac:dyDescent="0.25">
      <c r="A2960" t="s">
        <v>3233</v>
      </c>
      <c r="B2960" t="s">
        <v>74</v>
      </c>
      <c r="C2960" t="s">
        <v>279</v>
      </c>
      <c r="D2960" t="s">
        <v>259</v>
      </c>
      <c r="E2960" t="s">
        <v>201</v>
      </c>
      <c r="F2960">
        <v>10</v>
      </c>
      <c r="G2960">
        <v>71</v>
      </c>
      <c r="H2960">
        <v>0</v>
      </c>
      <c r="I2960">
        <v>0</v>
      </c>
      <c r="J2960">
        <v>10</v>
      </c>
      <c r="K2960">
        <v>71</v>
      </c>
    </row>
    <row r="2961" spans="1:11" x14ac:dyDescent="0.25">
      <c r="A2961" t="s">
        <v>3234</v>
      </c>
      <c r="B2961" t="s">
        <v>74</v>
      </c>
      <c r="C2961" t="s">
        <v>279</v>
      </c>
      <c r="D2961" t="s">
        <v>258</v>
      </c>
      <c r="E2961" t="s">
        <v>202</v>
      </c>
      <c r="F2961">
        <v>13</v>
      </c>
      <c r="G2961">
        <v>120</v>
      </c>
      <c r="H2961">
        <v>0</v>
      </c>
      <c r="I2961">
        <v>0</v>
      </c>
      <c r="J2961">
        <v>13</v>
      </c>
      <c r="K2961">
        <v>120</v>
      </c>
    </row>
    <row r="2962" spans="1:11" x14ac:dyDescent="0.25">
      <c r="A2962" t="s">
        <v>3235</v>
      </c>
      <c r="B2962" t="s">
        <v>74</v>
      </c>
      <c r="C2962" t="s">
        <v>279</v>
      </c>
      <c r="D2962" t="s">
        <v>256</v>
      </c>
      <c r="E2962" t="s">
        <v>203</v>
      </c>
      <c r="F2962">
        <v>3</v>
      </c>
      <c r="G2962">
        <v>22</v>
      </c>
      <c r="H2962">
        <v>0</v>
      </c>
      <c r="I2962">
        <v>0</v>
      </c>
      <c r="J2962">
        <v>3</v>
      </c>
      <c r="K2962">
        <v>22</v>
      </c>
    </row>
    <row r="2963" spans="1:11" x14ac:dyDescent="0.25">
      <c r="A2963" t="s">
        <v>3236</v>
      </c>
      <c r="B2963" t="s">
        <v>74</v>
      </c>
      <c r="C2963" t="s">
        <v>279</v>
      </c>
      <c r="D2963" t="s">
        <v>258</v>
      </c>
      <c r="E2963" t="s">
        <v>204</v>
      </c>
      <c r="F2963">
        <v>25</v>
      </c>
      <c r="G2963">
        <v>146</v>
      </c>
      <c r="H2963">
        <v>0</v>
      </c>
      <c r="I2963">
        <v>0</v>
      </c>
      <c r="J2963">
        <v>25</v>
      </c>
      <c r="K2963">
        <v>146</v>
      </c>
    </row>
    <row r="2964" spans="1:11" x14ac:dyDescent="0.25">
      <c r="A2964" t="s">
        <v>3237</v>
      </c>
      <c r="B2964" t="s">
        <v>74</v>
      </c>
      <c r="C2964" t="s">
        <v>279</v>
      </c>
      <c r="D2964" t="s">
        <v>257</v>
      </c>
      <c r="E2964" t="s">
        <v>205</v>
      </c>
      <c r="F2964">
        <v>19</v>
      </c>
      <c r="G2964">
        <v>104</v>
      </c>
      <c r="H2964">
        <v>0</v>
      </c>
      <c r="I2964">
        <v>0</v>
      </c>
      <c r="J2964">
        <v>19</v>
      </c>
      <c r="K2964">
        <v>104</v>
      </c>
    </row>
    <row r="2965" spans="1:11" x14ac:dyDescent="0.25">
      <c r="A2965" t="s">
        <v>3238</v>
      </c>
      <c r="B2965" t="s">
        <v>74</v>
      </c>
      <c r="C2965" t="s">
        <v>279</v>
      </c>
      <c r="D2965" t="s">
        <v>256</v>
      </c>
      <c r="E2965" t="s">
        <v>270</v>
      </c>
      <c r="F2965">
        <v>455</v>
      </c>
      <c r="G2965">
        <v>2567.46</v>
      </c>
      <c r="H2965">
        <v>0</v>
      </c>
      <c r="I2965">
        <v>0</v>
      </c>
      <c r="J2965">
        <v>455</v>
      </c>
      <c r="K2965">
        <v>2567.46</v>
      </c>
    </row>
    <row r="2966" spans="1:11" x14ac:dyDescent="0.25">
      <c r="A2966" t="s">
        <v>3239</v>
      </c>
      <c r="B2966" t="s">
        <v>74</v>
      </c>
      <c r="C2966" t="s">
        <v>279</v>
      </c>
      <c r="D2966" t="s">
        <v>257</v>
      </c>
      <c r="E2966" t="s">
        <v>206</v>
      </c>
      <c r="F2966">
        <v>13</v>
      </c>
      <c r="G2966">
        <v>77</v>
      </c>
      <c r="H2966">
        <v>0</v>
      </c>
      <c r="I2966">
        <v>0</v>
      </c>
      <c r="J2966">
        <v>13</v>
      </c>
      <c r="K2966">
        <v>77</v>
      </c>
    </row>
    <row r="2967" spans="1:11" x14ac:dyDescent="0.25">
      <c r="A2967" t="s">
        <v>3240</v>
      </c>
      <c r="B2967" t="s">
        <v>74</v>
      </c>
      <c r="C2967" t="s">
        <v>279</v>
      </c>
      <c r="D2967" t="s">
        <v>254</v>
      </c>
      <c r="E2967" t="s">
        <v>207</v>
      </c>
      <c r="F2967">
        <v>6</v>
      </c>
      <c r="G2967">
        <v>36</v>
      </c>
      <c r="H2967">
        <v>0</v>
      </c>
      <c r="I2967">
        <v>0</v>
      </c>
      <c r="J2967">
        <v>6</v>
      </c>
      <c r="K2967">
        <v>36</v>
      </c>
    </row>
    <row r="2968" spans="1:11" x14ac:dyDescent="0.25">
      <c r="A2968" t="s">
        <v>3241</v>
      </c>
      <c r="B2968" t="s">
        <v>74</v>
      </c>
      <c r="C2968" t="s">
        <v>279</v>
      </c>
      <c r="D2968" t="s">
        <v>257</v>
      </c>
      <c r="E2968" t="s">
        <v>271</v>
      </c>
      <c r="F2968">
        <v>208</v>
      </c>
      <c r="G2968">
        <v>1205.46</v>
      </c>
      <c r="H2968">
        <v>0</v>
      </c>
      <c r="I2968">
        <v>0</v>
      </c>
      <c r="J2968">
        <v>208</v>
      </c>
      <c r="K2968">
        <v>1205.46</v>
      </c>
    </row>
    <row r="2969" spans="1:11" x14ac:dyDescent="0.25">
      <c r="A2969" t="s">
        <v>3242</v>
      </c>
      <c r="B2969" t="s">
        <v>74</v>
      </c>
      <c r="C2969" t="s">
        <v>279</v>
      </c>
      <c r="D2969" t="s">
        <v>256</v>
      </c>
      <c r="E2969" t="s">
        <v>208</v>
      </c>
      <c r="F2969">
        <v>13</v>
      </c>
      <c r="G2969">
        <v>77</v>
      </c>
      <c r="H2969">
        <v>0</v>
      </c>
      <c r="I2969">
        <v>0</v>
      </c>
      <c r="J2969">
        <v>13</v>
      </c>
      <c r="K2969">
        <v>77</v>
      </c>
    </row>
    <row r="2970" spans="1:11" x14ac:dyDescent="0.25">
      <c r="A2970" t="s">
        <v>3243</v>
      </c>
      <c r="B2970" t="s">
        <v>74</v>
      </c>
      <c r="C2970" t="s">
        <v>279</v>
      </c>
      <c r="D2970" t="s">
        <v>252</v>
      </c>
      <c r="E2970" t="s">
        <v>209</v>
      </c>
      <c r="F2970">
        <v>6</v>
      </c>
      <c r="G2970">
        <v>34</v>
      </c>
      <c r="H2970">
        <v>0</v>
      </c>
      <c r="I2970">
        <v>0</v>
      </c>
      <c r="J2970">
        <v>6</v>
      </c>
      <c r="K2970">
        <v>34</v>
      </c>
    </row>
    <row r="2971" spans="1:11" x14ac:dyDescent="0.25">
      <c r="A2971" t="s">
        <v>3244</v>
      </c>
      <c r="B2971" t="s">
        <v>74</v>
      </c>
      <c r="C2971" t="s">
        <v>279</v>
      </c>
      <c r="D2971" t="s">
        <v>253</v>
      </c>
      <c r="E2971" t="s">
        <v>210</v>
      </c>
      <c r="F2971">
        <v>22</v>
      </c>
      <c r="G2971">
        <v>145</v>
      </c>
      <c r="H2971">
        <v>0</v>
      </c>
      <c r="I2971">
        <v>0</v>
      </c>
      <c r="J2971">
        <v>22</v>
      </c>
      <c r="K2971">
        <v>145</v>
      </c>
    </row>
    <row r="2972" spans="1:11" x14ac:dyDescent="0.25">
      <c r="A2972" t="s">
        <v>3245</v>
      </c>
      <c r="B2972" t="s">
        <v>74</v>
      </c>
      <c r="C2972" t="s">
        <v>279</v>
      </c>
      <c r="D2972" t="s">
        <v>255</v>
      </c>
      <c r="E2972" t="s">
        <v>211</v>
      </c>
      <c r="F2972">
        <v>2</v>
      </c>
      <c r="G2972">
        <v>12</v>
      </c>
      <c r="H2972">
        <v>0</v>
      </c>
      <c r="I2972">
        <v>0</v>
      </c>
      <c r="J2972">
        <v>2</v>
      </c>
      <c r="K2972">
        <v>12</v>
      </c>
    </row>
    <row r="2973" spans="1:11" x14ac:dyDescent="0.25">
      <c r="A2973" t="s">
        <v>3246</v>
      </c>
      <c r="B2973" t="s">
        <v>74</v>
      </c>
      <c r="C2973" t="s">
        <v>279</v>
      </c>
      <c r="D2973" t="s">
        <v>258</v>
      </c>
      <c r="E2973" t="s">
        <v>212</v>
      </c>
      <c r="F2973">
        <v>21</v>
      </c>
      <c r="G2973">
        <v>147</v>
      </c>
      <c r="H2973">
        <v>0</v>
      </c>
      <c r="I2973">
        <v>0</v>
      </c>
      <c r="J2973">
        <v>21</v>
      </c>
      <c r="K2973">
        <v>147</v>
      </c>
    </row>
    <row r="2974" spans="1:11" x14ac:dyDescent="0.25">
      <c r="A2974" t="s">
        <v>3247</v>
      </c>
      <c r="B2974" t="s">
        <v>74</v>
      </c>
      <c r="C2974" t="s">
        <v>279</v>
      </c>
      <c r="D2974" t="s">
        <v>255</v>
      </c>
      <c r="E2974" t="s">
        <v>213</v>
      </c>
      <c r="F2974">
        <v>21</v>
      </c>
      <c r="G2974">
        <v>125</v>
      </c>
      <c r="H2974">
        <v>0</v>
      </c>
      <c r="I2974">
        <v>0</v>
      </c>
      <c r="J2974">
        <v>21</v>
      </c>
      <c r="K2974">
        <v>125</v>
      </c>
    </row>
    <row r="2975" spans="1:11" x14ac:dyDescent="0.25">
      <c r="A2975" t="s">
        <v>3248</v>
      </c>
      <c r="B2975" t="s">
        <v>74</v>
      </c>
      <c r="C2975" t="s">
        <v>279</v>
      </c>
      <c r="D2975" t="s">
        <v>254</v>
      </c>
      <c r="E2975" t="s">
        <v>214</v>
      </c>
      <c r="F2975">
        <v>6</v>
      </c>
      <c r="G2975">
        <v>47.46</v>
      </c>
      <c r="H2975">
        <v>0</v>
      </c>
      <c r="I2975">
        <v>0</v>
      </c>
      <c r="J2975">
        <v>6</v>
      </c>
      <c r="K2975">
        <v>47.46</v>
      </c>
    </row>
    <row r="2976" spans="1:11" x14ac:dyDescent="0.25">
      <c r="A2976" t="s">
        <v>3249</v>
      </c>
      <c r="B2976" t="s">
        <v>74</v>
      </c>
      <c r="C2976" t="s">
        <v>279</v>
      </c>
      <c r="D2976" t="s">
        <v>258</v>
      </c>
      <c r="E2976" t="s">
        <v>215</v>
      </c>
      <c r="F2976">
        <v>4</v>
      </c>
      <c r="G2976">
        <v>33</v>
      </c>
      <c r="H2976">
        <v>0</v>
      </c>
      <c r="I2976">
        <v>0</v>
      </c>
      <c r="J2976">
        <v>4</v>
      </c>
      <c r="K2976">
        <v>33</v>
      </c>
    </row>
    <row r="2977" spans="1:11" x14ac:dyDescent="0.25">
      <c r="A2977" t="s">
        <v>3250</v>
      </c>
      <c r="B2977" t="s">
        <v>74</v>
      </c>
      <c r="C2977" t="s">
        <v>279</v>
      </c>
      <c r="D2977" t="s">
        <v>252</v>
      </c>
      <c r="E2977" t="s">
        <v>216</v>
      </c>
      <c r="F2977">
        <v>15</v>
      </c>
      <c r="G2977">
        <v>99</v>
      </c>
      <c r="H2977">
        <v>0</v>
      </c>
      <c r="I2977">
        <v>0</v>
      </c>
      <c r="J2977">
        <v>15</v>
      </c>
      <c r="K2977">
        <v>99</v>
      </c>
    </row>
    <row r="2978" spans="1:11" x14ac:dyDescent="0.25">
      <c r="A2978" t="s">
        <v>3251</v>
      </c>
      <c r="B2978" t="s">
        <v>74</v>
      </c>
      <c r="C2978" t="s">
        <v>279</v>
      </c>
      <c r="D2978" t="s">
        <v>254</v>
      </c>
      <c r="E2978" t="s">
        <v>217</v>
      </c>
      <c r="F2978">
        <v>2</v>
      </c>
      <c r="G2978">
        <v>12</v>
      </c>
      <c r="H2978">
        <v>0</v>
      </c>
      <c r="I2978">
        <v>0</v>
      </c>
      <c r="J2978">
        <v>2</v>
      </c>
      <c r="K2978">
        <v>12</v>
      </c>
    </row>
    <row r="2979" spans="1:11" x14ac:dyDescent="0.25">
      <c r="A2979" t="s">
        <v>3252</v>
      </c>
      <c r="B2979" t="s">
        <v>74</v>
      </c>
      <c r="C2979" t="s">
        <v>279</v>
      </c>
      <c r="D2979" t="s">
        <v>256</v>
      </c>
      <c r="E2979" t="s">
        <v>218</v>
      </c>
      <c r="F2979">
        <v>104</v>
      </c>
      <c r="G2979">
        <v>612</v>
      </c>
      <c r="H2979">
        <v>0</v>
      </c>
      <c r="I2979">
        <v>0</v>
      </c>
      <c r="J2979">
        <v>104</v>
      </c>
      <c r="K2979">
        <v>612</v>
      </c>
    </row>
    <row r="2980" spans="1:11" x14ac:dyDescent="0.25">
      <c r="A2980" t="s">
        <v>3253</v>
      </c>
      <c r="B2980" t="s">
        <v>74</v>
      </c>
      <c r="C2980" t="s">
        <v>279</v>
      </c>
      <c r="D2980" t="s">
        <v>253</v>
      </c>
      <c r="E2980" t="s">
        <v>219</v>
      </c>
      <c r="F2980">
        <v>15</v>
      </c>
      <c r="G2980">
        <v>88</v>
      </c>
      <c r="H2980">
        <v>0</v>
      </c>
      <c r="I2980">
        <v>0</v>
      </c>
      <c r="J2980">
        <v>15</v>
      </c>
      <c r="K2980">
        <v>88</v>
      </c>
    </row>
    <row r="2981" spans="1:11" x14ac:dyDescent="0.25">
      <c r="A2981" t="s">
        <v>3254</v>
      </c>
      <c r="B2981" t="s">
        <v>74</v>
      </c>
      <c r="C2981" t="s">
        <v>279</v>
      </c>
      <c r="D2981" t="s">
        <v>257</v>
      </c>
      <c r="E2981" t="s">
        <v>220</v>
      </c>
      <c r="F2981">
        <v>12</v>
      </c>
      <c r="G2981">
        <v>74</v>
      </c>
      <c r="H2981">
        <v>0</v>
      </c>
      <c r="I2981">
        <v>0</v>
      </c>
      <c r="J2981">
        <v>12</v>
      </c>
      <c r="K2981">
        <v>74</v>
      </c>
    </row>
    <row r="2982" spans="1:11" x14ac:dyDescent="0.25">
      <c r="A2982" t="s">
        <v>3255</v>
      </c>
      <c r="B2982" t="s">
        <v>74</v>
      </c>
      <c r="C2982" t="s">
        <v>279</v>
      </c>
      <c r="D2982" t="s">
        <v>255</v>
      </c>
      <c r="E2982" t="s">
        <v>221</v>
      </c>
      <c r="F2982">
        <v>6</v>
      </c>
      <c r="G2982">
        <v>36</v>
      </c>
      <c r="H2982">
        <v>0</v>
      </c>
      <c r="I2982">
        <v>0</v>
      </c>
      <c r="J2982">
        <v>6</v>
      </c>
      <c r="K2982">
        <v>36</v>
      </c>
    </row>
    <row r="2983" spans="1:11" x14ac:dyDescent="0.25">
      <c r="A2983" t="s">
        <v>3256</v>
      </c>
      <c r="B2983" t="s">
        <v>74</v>
      </c>
      <c r="C2983" t="s">
        <v>279</v>
      </c>
      <c r="D2983" t="s">
        <v>258</v>
      </c>
      <c r="E2983" t="s">
        <v>222</v>
      </c>
      <c r="F2983">
        <v>5</v>
      </c>
      <c r="G2983">
        <v>29</v>
      </c>
      <c r="H2983">
        <v>0</v>
      </c>
      <c r="I2983">
        <v>0</v>
      </c>
      <c r="J2983">
        <v>5</v>
      </c>
      <c r="K2983">
        <v>29</v>
      </c>
    </row>
    <row r="2984" spans="1:11" x14ac:dyDescent="0.25">
      <c r="A2984" t="s">
        <v>3257</v>
      </c>
      <c r="B2984" t="s">
        <v>74</v>
      </c>
      <c r="C2984" t="s">
        <v>279</v>
      </c>
      <c r="D2984" t="s">
        <v>252</v>
      </c>
      <c r="E2984" t="s">
        <v>223</v>
      </c>
      <c r="F2984">
        <v>12</v>
      </c>
      <c r="G2984">
        <v>91</v>
      </c>
      <c r="H2984">
        <v>0</v>
      </c>
      <c r="I2984">
        <v>0</v>
      </c>
      <c r="J2984">
        <v>12</v>
      </c>
      <c r="K2984">
        <v>91</v>
      </c>
    </row>
    <row r="2985" spans="1:11" x14ac:dyDescent="0.25">
      <c r="A2985" t="s">
        <v>3258</v>
      </c>
      <c r="B2985" t="s">
        <v>74</v>
      </c>
      <c r="C2985" t="s">
        <v>279</v>
      </c>
      <c r="D2985" t="s">
        <v>257</v>
      </c>
      <c r="E2985" t="s">
        <v>224</v>
      </c>
      <c r="F2985">
        <v>7</v>
      </c>
      <c r="G2985">
        <v>47</v>
      </c>
      <c r="H2985">
        <v>0</v>
      </c>
      <c r="I2985">
        <v>0</v>
      </c>
      <c r="J2985">
        <v>7</v>
      </c>
      <c r="K2985">
        <v>47</v>
      </c>
    </row>
    <row r="2986" spans="1:11" x14ac:dyDescent="0.25">
      <c r="A2986" t="s">
        <v>3259</v>
      </c>
      <c r="B2986" t="s">
        <v>74</v>
      </c>
      <c r="C2986" t="s">
        <v>279</v>
      </c>
      <c r="D2986" t="s">
        <v>253</v>
      </c>
      <c r="E2986" t="s">
        <v>225</v>
      </c>
      <c r="F2986">
        <v>6</v>
      </c>
      <c r="G2986">
        <v>23</v>
      </c>
      <c r="H2986">
        <v>0</v>
      </c>
      <c r="I2986">
        <v>0</v>
      </c>
      <c r="J2986">
        <v>6</v>
      </c>
      <c r="K2986">
        <v>23</v>
      </c>
    </row>
    <row r="2987" spans="1:11" x14ac:dyDescent="0.25">
      <c r="A2987" t="s">
        <v>3260</v>
      </c>
      <c r="B2987" t="s">
        <v>74</v>
      </c>
      <c r="C2987" t="s">
        <v>279</v>
      </c>
      <c r="D2987" t="s">
        <v>255</v>
      </c>
      <c r="E2987" t="s">
        <v>226</v>
      </c>
      <c r="F2987">
        <v>13</v>
      </c>
      <c r="G2987">
        <v>90.46</v>
      </c>
      <c r="H2987">
        <v>0</v>
      </c>
      <c r="I2987">
        <v>0</v>
      </c>
      <c r="J2987">
        <v>13</v>
      </c>
      <c r="K2987">
        <v>90.46</v>
      </c>
    </row>
    <row r="2988" spans="1:11" x14ac:dyDescent="0.25">
      <c r="A2988" t="s">
        <v>3261</v>
      </c>
      <c r="B2988" t="s">
        <v>74</v>
      </c>
      <c r="C2988" t="s">
        <v>279</v>
      </c>
      <c r="D2988" t="s">
        <v>259</v>
      </c>
      <c r="E2988" t="s">
        <v>227</v>
      </c>
      <c r="F2988">
        <v>11</v>
      </c>
      <c r="G2988">
        <v>71</v>
      </c>
      <c r="H2988">
        <v>0</v>
      </c>
      <c r="I2988">
        <v>0</v>
      </c>
      <c r="J2988">
        <v>11</v>
      </c>
      <c r="K2988">
        <v>71</v>
      </c>
    </row>
    <row r="2989" spans="1:11" x14ac:dyDescent="0.25">
      <c r="A2989" t="s">
        <v>3262</v>
      </c>
      <c r="B2989" t="s">
        <v>74</v>
      </c>
      <c r="C2989" t="s">
        <v>279</v>
      </c>
      <c r="D2989" t="s">
        <v>258</v>
      </c>
      <c r="E2989" t="s">
        <v>228</v>
      </c>
      <c r="F2989">
        <v>9</v>
      </c>
      <c r="G2989">
        <v>60</v>
      </c>
      <c r="H2989">
        <v>0</v>
      </c>
      <c r="I2989">
        <v>0</v>
      </c>
      <c r="J2989">
        <v>9</v>
      </c>
      <c r="K2989">
        <v>60</v>
      </c>
    </row>
    <row r="2990" spans="1:11" x14ac:dyDescent="0.25">
      <c r="A2990" t="s">
        <v>3263</v>
      </c>
      <c r="B2990" t="s">
        <v>74</v>
      </c>
      <c r="C2990" t="s">
        <v>279</v>
      </c>
      <c r="D2990" t="s">
        <v>253</v>
      </c>
      <c r="E2990" t="s">
        <v>229</v>
      </c>
      <c r="F2990">
        <v>32</v>
      </c>
      <c r="G2990">
        <v>166</v>
      </c>
      <c r="H2990">
        <v>0</v>
      </c>
      <c r="I2990">
        <v>0</v>
      </c>
      <c r="J2990">
        <v>32</v>
      </c>
      <c r="K2990">
        <v>166</v>
      </c>
    </row>
    <row r="2991" spans="1:11" x14ac:dyDescent="0.25">
      <c r="A2991" t="s">
        <v>3264</v>
      </c>
      <c r="B2991" t="s">
        <v>74</v>
      </c>
      <c r="C2991" t="s">
        <v>279</v>
      </c>
      <c r="D2991" t="s">
        <v>253</v>
      </c>
      <c r="E2991" t="s">
        <v>230</v>
      </c>
      <c r="F2991">
        <v>20</v>
      </c>
      <c r="G2991">
        <v>126</v>
      </c>
      <c r="H2991">
        <v>0</v>
      </c>
      <c r="I2991">
        <v>0</v>
      </c>
      <c r="J2991">
        <v>20</v>
      </c>
      <c r="K2991">
        <v>126</v>
      </c>
    </row>
    <row r="2992" spans="1:11" x14ac:dyDescent="0.25">
      <c r="A2992" t="s">
        <v>3265</v>
      </c>
      <c r="B2992" t="s">
        <v>74</v>
      </c>
      <c r="C2992" t="s">
        <v>279</v>
      </c>
      <c r="D2992" t="s">
        <v>255</v>
      </c>
      <c r="E2992" t="s">
        <v>231</v>
      </c>
      <c r="F2992">
        <v>6</v>
      </c>
      <c r="G2992">
        <v>42</v>
      </c>
      <c r="H2992">
        <v>0</v>
      </c>
      <c r="I2992">
        <v>0</v>
      </c>
      <c r="J2992">
        <v>6</v>
      </c>
      <c r="K2992">
        <v>42</v>
      </c>
    </row>
    <row r="2993" spans="1:11" x14ac:dyDescent="0.25">
      <c r="A2993" t="s">
        <v>3266</v>
      </c>
      <c r="B2993" t="s">
        <v>74</v>
      </c>
      <c r="C2993" t="s">
        <v>279</v>
      </c>
      <c r="D2993" t="s">
        <v>258</v>
      </c>
      <c r="E2993" t="s">
        <v>232</v>
      </c>
      <c r="F2993">
        <v>64</v>
      </c>
      <c r="G2993">
        <v>426.46</v>
      </c>
      <c r="H2993">
        <v>0</v>
      </c>
      <c r="I2993">
        <v>0</v>
      </c>
      <c r="J2993">
        <v>64</v>
      </c>
      <c r="K2993">
        <v>426.46</v>
      </c>
    </row>
    <row r="2994" spans="1:11" x14ac:dyDescent="0.25">
      <c r="A2994" t="s">
        <v>3267</v>
      </c>
      <c r="B2994" t="s">
        <v>74</v>
      </c>
      <c r="C2994" t="s">
        <v>279</v>
      </c>
      <c r="D2994" t="s">
        <v>256</v>
      </c>
      <c r="E2994" t="s">
        <v>233</v>
      </c>
      <c r="F2994">
        <v>4</v>
      </c>
      <c r="G2994">
        <v>25</v>
      </c>
      <c r="H2994">
        <v>0</v>
      </c>
      <c r="I2994">
        <v>0</v>
      </c>
      <c r="J2994">
        <v>4</v>
      </c>
      <c r="K2994">
        <v>25</v>
      </c>
    </row>
    <row r="2995" spans="1:11" x14ac:dyDescent="0.25">
      <c r="A2995" t="s">
        <v>3268</v>
      </c>
      <c r="B2995" t="s">
        <v>74</v>
      </c>
      <c r="C2995" t="s">
        <v>279</v>
      </c>
      <c r="D2995" t="s">
        <v>258</v>
      </c>
      <c r="E2995" t="s">
        <v>272</v>
      </c>
      <c r="F2995">
        <v>304</v>
      </c>
      <c r="G2995">
        <v>1995.46</v>
      </c>
      <c r="H2995">
        <v>0</v>
      </c>
      <c r="I2995">
        <v>0</v>
      </c>
      <c r="J2995">
        <v>304</v>
      </c>
      <c r="K2995">
        <v>1995.46</v>
      </c>
    </row>
    <row r="2996" spans="1:11" x14ac:dyDescent="0.25">
      <c r="A2996" t="s">
        <v>3269</v>
      </c>
      <c r="B2996" t="s">
        <v>74</v>
      </c>
      <c r="C2996" t="s">
        <v>279</v>
      </c>
      <c r="D2996" t="s">
        <v>256</v>
      </c>
      <c r="E2996" t="s">
        <v>234</v>
      </c>
      <c r="F2996">
        <v>35</v>
      </c>
      <c r="G2996">
        <v>190</v>
      </c>
      <c r="H2996">
        <v>0</v>
      </c>
      <c r="I2996">
        <v>0</v>
      </c>
      <c r="J2996">
        <v>35</v>
      </c>
      <c r="K2996">
        <v>190</v>
      </c>
    </row>
    <row r="2997" spans="1:11" x14ac:dyDescent="0.25">
      <c r="A2997" t="s">
        <v>3270</v>
      </c>
      <c r="B2997" t="s">
        <v>74</v>
      </c>
      <c r="C2997" t="s">
        <v>279</v>
      </c>
      <c r="D2997" t="s">
        <v>253</v>
      </c>
      <c r="E2997" t="s">
        <v>235</v>
      </c>
      <c r="F2997">
        <v>8</v>
      </c>
      <c r="G2997">
        <v>42.46</v>
      </c>
      <c r="H2997">
        <v>0</v>
      </c>
      <c r="I2997">
        <v>0</v>
      </c>
      <c r="J2997">
        <v>8</v>
      </c>
      <c r="K2997">
        <v>42.46</v>
      </c>
    </row>
    <row r="2998" spans="1:11" x14ac:dyDescent="0.25">
      <c r="A2998" t="s">
        <v>3271</v>
      </c>
      <c r="B2998" t="s">
        <v>74</v>
      </c>
      <c r="C2998" t="s">
        <v>279</v>
      </c>
      <c r="D2998" t="s">
        <v>255</v>
      </c>
      <c r="E2998" t="s">
        <v>236</v>
      </c>
      <c r="F2998">
        <v>5</v>
      </c>
      <c r="G2998">
        <v>36</v>
      </c>
      <c r="H2998">
        <v>0</v>
      </c>
      <c r="I2998">
        <v>0</v>
      </c>
      <c r="J2998">
        <v>5</v>
      </c>
      <c r="K2998">
        <v>36</v>
      </c>
    </row>
    <row r="2999" spans="1:11" x14ac:dyDescent="0.25">
      <c r="A2999" t="s">
        <v>3272</v>
      </c>
      <c r="B2999" t="s">
        <v>74</v>
      </c>
      <c r="C2999" t="s">
        <v>279</v>
      </c>
      <c r="D2999" t="s">
        <v>257</v>
      </c>
      <c r="E2999" t="s">
        <v>237</v>
      </c>
      <c r="F2999">
        <v>21</v>
      </c>
      <c r="G2999">
        <v>109</v>
      </c>
      <c r="H2999">
        <v>0</v>
      </c>
      <c r="I2999">
        <v>0</v>
      </c>
      <c r="J2999">
        <v>21</v>
      </c>
      <c r="K2999">
        <v>109</v>
      </c>
    </row>
    <row r="3000" spans="1:11" x14ac:dyDescent="0.25">
      <c r="A3000" t="s">
        <v>3273</v>
      </c>
      <c r="B3000" t="s">
        <v>74</v>
      </c>
      <c r="C3000" t="s">
        <v>279</v>
      </c>
      <c r="D3000" t="s">
        <v>256</v>
      </c>
      <c r="E3000" t="s">
        <v>238</v>
      </c>
      <c r="F3000">
        <v>8</v>
      </c>
      <c r="G3000">
        <v>37</v>
      </c>
      <c r="H3000">
        <v>0</v>
      </c>
      <c r="I3000">
        <v>0</v>
      </c>
      <c r="J3000">
        <v>8</v>
      </c>
      <c r="K3000">
        <v>37</v>
      </c>
    </row>
    <row r="3001" spans="1:11" x14ac:dyDescent="0.25">
      <c r="A3001" t="s">
        <v>3274</v>
      </c>
      <c r="B3001" t="s">
        <v>74</v>
      </c>
      <c r="C3001" t="s">
        <v>279</v>
      </c>
      <c r="D3001" t="s">
        <v>255</v>
      </c>
      <c r="E3001" t="s">
        <v>239</v>
      </c>
      <c r="F3001">
        <v>7</v>
      </c>
      <c r="G3001">
        <v>42</v>
      </c>
      <c r="H3001">
        <v>0</v>
      </c>
      <c r="I3001">
        <v>0</v>
      </c>
      <c r="J3001">
        <v>7</v>
      </c>
      <c r="K3001">
        <v>42</v>
      </c>
    </row>
    <row r="3002" spans="1:11" x14ac:dyDescent="0.25">
      <c r="A3002" t="s">
        <v>3275</v>
      </c>
      <c r="B3002" t="s">
        <v>74</v>
      </c>
      <c r="C3002" t="s">
        <v>279</v>
      </c>
      <c r="D3002" t="s">
        <v>256</v>
      </c>
      <c r="E3002" t="s">
        <v>240</v>
      </c>
      <c r="F3002">
        <v>12</v>
      </c>
      <c r="G3002">
        <v>71</v>
      </c>
      <c r="H3002">
        <v>0</v>
      </c>
      <c r="I3002">
        <v>0</v>
      </c>
      <c r="J3002">
        <v>12</v>
      </c>
      <c r="K3002">
        <v>71</v>
      </c>
    </row>
    <row r="3003" spans="1:11" x14ac:dyDescent="0.25">
      <c r="A3003" t="s">
        <v>3276</v>
      </c>
      <c r="B3003" t="s">
        <v>74</v>
      </c>
      <c r="C3003" t="s">
        <v>279</v>
      </c>
      <c r="D3003" t="s">
        <v>258</v>
      </c>
      <c r="E3003" t="s">
        <v>241</v>
      </c>
      <c r="F3003">
        <v>9</v>
      </c>
      <c r="G3003">
        <v>61</v>
      </c>
      <c r="H3003">
        <v>0</v>
      </c>
      <c r="I3003">
        <v>0</v>
      </c>
      <c r="J3003">
        <v>9</v>
      </c>
      <c r="K3003">
        <v>61</v>
      </c>
    </row>
    <row r="3004" spans="1:11" x14ac:dyDescent="0.25">
      <c r="A3004" t="s">
        <v>3277</v>
      </c>
      <c r="B3004" t="s">
        <v>74</v>
      </c>
      <c r="C3004" t="s">
        <v>279</v>
      </c>
      <c r="D3004" t="s">
        <v>258</v>
      </c>
      <c r="E3004" t="s">
        <v>242</v>
      </c>
      <c r="F3004">
        <v>28</v>
      </c>
      <c r="G3004">
        <v>173</v>
      </c>
      <c r="H3004">
        <v>0</v>
      </c>
      <c r="I3004">
        <v>0</v>
      </c>
      <c r="J3004">
        <v>28</v>
      </c>
      <c r="K3004">
        <v>173</v>
      </c>
    </row>
    <row r="3005" spans="1:11" x14ac:dyDescent="0.25">
      <c r="A3005" t="s">
        <v>3278</v>
      </c>
      <c r="B3005" t="s">
        <v>74</v>
      </c>
      <c r="C3005" t="s">
        <v>279</v>
      </c>
      <c r="D3005" t="s">
        <v>259</v>
      </c>
      <c r="E3005" t="s">
        <v>243</v>
      </c>
      <c r="F3005">
        <v>7</v>
      </c>
      <c r="G3005">
        <v>42</v>
      </c>
      <c r="H3005">
        <v>0</v>
      </c>
      <c r="I3005">
        <v>0</v>
      </c>
      <c r="J3005">
        <v>7</v>
      </c>
      <c r="K3005">
        <v>42</v>
      </c>
    </row>
    <row r="3006" spans="1:11" x14ac:dyDescent="0.25">
      <c r="A3006" t="s">
        <v>3279</v>
      </c>
      <c r="B3006" t="s">
        <v>74</v>
      </c>
      <c r="C3006" t="s">
        <v>279</v>
      </c>
      <c r="D3006" t="s">
        <v>259</v>
      </c>
      <c r="E3006" t="s">
        <v>273</v>
      </c>
      <c r="F3006">
        <v>150</v>
      </c>
      <c r="G3006">
        <v>960</v>
      </c>
      <c r="H3006">
        <v>0</v>
      </c>
      <c r="I3006">
        <v>0</v>
      </c>
      <c r="J3006">
        <v>150</v>
      </c>
      <c r="K3006">
        <v>960</v>
      </c>
    </row>
    <row r="3007" spans="1:11" x14ac:dyDescent="0.25">
      <c r="A3007" t="s">
        <v>3280</v>
      </c>
      <c r="B3007" t="s">
        <v>74</v>
      </c>
      <c r="C3007" t="s">
        <v>281</v>
      </c>
      <c r="D3007" t="s">
        <v>92</v>
      </c>
      <c r="E3007" t="s">
        <v>264</v>
      </c>
      <c r="F3007">
        <v>5</v>
      </c>
      <c r="G3007">
        <v>17</v>
      </c>
      <c r="H3007">
        <v>0</v>
      </c>
      <c r="I3007">
        <v>0</v>
      </c>
      <c r="J3007">
        <v>5</v>
      </c>
      <c r="K3007">
        <v>17</v>
      </c>
    </row>
    <row r="3008" spans="1:11" x14ac:dyDescent="0.25">
      <c r="A3008" t="s">
        <v>14982</v>
      </c>
      <c r="B3008" t="s">
        <v>74</v>
      </c>
      <c r="C3008" t="s">
        <v>281</v>
      </c>
      <c r="D3008" t="s">
        <v>251</v>
      </c>
      <c r="E3008" t="s">
        <v>265</v>
      </c>
      <c r="F3008">
        <v>1</v>
      </c>
      <c r="G3008">
        <v>3</v>
      </c>
      <c r="H3008">
        <v>0</v>
      </c>
      <c r="I3008">
        <v>0</v>
      </c>
      <c r="J3008">
        <v>1</v>
      </c>
      <c r="K3008">
        <v>3</v>
      </c>
    </row>
    <row r="3009" spans="1:11" x14ac:dyDescent="0.25">
      <c r="A3009" t="s">
        <v>3281</v>
      </c>
      <c r="B3009" t="s">
        <v>74</v>
      </c>
      <c r="C3009" t="s">
        <v>281</v>
      </c>
      <c r="D3009" t="s">
        <v>252</v>
      </c>
      <c r="E3009" t="s">
        <v>266</v>
      </c>
      <c r="F3009">
        <v>1</v>
      </c>
      <c r="G3009">
        <v>3</v>
      </c>
      <c r="H3009">
        <v>0</v>
      </c>
      <c r="I3009">
        <v>0</v>
      </c>
      <c r="J3009">
        <v>1</v>
      </c>
      <c r="K3009">
        <v>3</v>
      </c>
    </row>
    <row r="3010" spans="1:11" x14ac:dyDescent="0.25">
      <c r="A3010" t="s">
        <v>3282</v>
      </c>
      <c r="B3010" t="s">
        <v>74</v>
      </c>
      <c r="C3010" t="s">
        <v>281</v>
      </c>
      <c r="D3010" t="s">
        <v>254</v>
      </c>
      <c r="E3010" t="s">
        <v>136</v>
      </c>
      <c r="F3010">
        <v>1</v>
      </c>
      <c r="G3010">
        <v>3</v>
      </c>
      <c r="H3010">
        <v>0</v>
      </c>
      <c r="I3010">
        <v>0</v>
      </c>
      <c r="J3010">
        <v>1</v>
      </c>
      <c r="K3010">
        <v>3</v>
      </c>
    </row>
    <row r="3011" spans="1:11" x14ac:dyDescent="0.25">
      <c r="A3011" t="s">
        <v>3283</v>
      </c>
      <c r="B3011" t="s">
        <v>74</v>
      </c>
      <c r="C3011" t="s">
        <v>281</v>
      </c>
      <c r="D3011" t="s">
        <v>259</v>
      </c>
      <c r="E3011" t="s">
        <v>162</v>
      </c>
      <c r="F3011">
        <v>1</v>
      </c>
      <c r="G3011">
        <v>3</v>
      </c>
      <c r="H3011">
        <v>0</v>
      </c>
      <c r="I3011">
        <v>0</v>
      </c>
      <c r="J3011">
        <v>1</v>
      </c>
      <c r="K3011">
        <v>3</v>
      </c>
    </row>
    <row r="3012" spans="1:11" x14ac:dyDescent="0.25">
      <c r="A3012" t="s">
        <v>3284</v>
      </c>
      <c r="B3012" t="s">
        <v>74</v>
      </c>
      <c r="C3012" t="s">
        <v>281</v>
      </c>
      <c r="D3012" t="s">
        <v>252</v>
      </c>
      <c r="E3012" t="s">
        <v>176</v>
      </c>
      <c r="F3012">
        <v>1</v>
      </c>
      <c r="G3012">
        <v>3</v>
      </c>
      <c r="H3012">
        <v>0</v>
      </c>
      <c r="I3012">
        <v>0</v>
      </c>
      <c r="J3012">
        <v>1</v>
      </c>
      <c r="K3012">
        <v>3</v>
      </c>
    </row>
    <row r="3013" spans="1:11" x14ac:dyDescent="0.25">
      <c r="A3013" t="s">
        <v>3285</v>
      </c>
      <c r="B3013" t="s">
        <v>74</v>
      </c>
      <c r="C3013" t="s">
        <v>281</v>
      </c>
      <c r="D3013" t="s">
        <v>254</v>
      </c>
      <c r="E3013" t="s">
        <v>268</v>
      </c>
      <c r="F3013">
        <v>1</v>
      </c>
      <c r="G3013">
        <v>3</v>
      </c>
      <c r="H3013">
        <v>0</v>
      </c>
      <c r="I3013">
        <v>0</v>
      </c>
      <c r="J3013">
        <v>1</v>
      </c>
      <c r="K3013">
        <v>3</v>
      </c>
    </row>
    <row r="3014" spans="1:11" x14ac:dyDescent="0.25">
      <c r="A3014" t="s">
        <v>15004</v>
      </c>
      <c r="B3014" t="s">
        <v>74</v>
      </c>
      <c r="C3014" t="s">
        <v>281</v>
      </c>
      <c r="D3014" t="s">
        <v>251</v>
      </c>
      <c r="E3014" t="s">
        <v>182</v>
      </c>
      <c r="F3014">
        <v>1</v>
      </c>
      <c r="G3014">
        <v>3</v>
      </c>
      <c r="H3014">
        <v>0</v>
      </c>
      <c r="I3014">
        <v>0</v>
      </c>
      <c r="J3014">
        <v>1</v>
      </c>
      <c r="K3014">
        <v>3</v>
      </c>
    </row>
    <row r="3015" spans="1:11" x14ac:dyDescent="0.25">
      <c r="A3015" t="s">
        <v>3286</v>
      </c>
      <c r="B3015" t="s">
        <v>74</v>
      </c>
      <c r="C3015" t="s">
        <v>281</v>
      </c>
      <c r="D3015" t="s">
        <v>256</v>
      </c>
      <c r="E3015" t="s">
        <v>270</v>
      </c>
      <c r="F3015">
        <v>1</v>
      </c>
      <c r="G3015">
        <v>5</v>
      </c>
      <c r="H3015">
        <v>0</v>
      </c>
      <c r="I3015">
        <v>0</v>
      </c>
      <c r="J3015">
        <v>1</v>
      </c>
      <c r="K3015">
        <v>5</v>
      </c>
    </row>
    <row r="3016" spans="1:11" x14ac:dyDescent="0.25">
      <c r="A3016" t="s">
        <v>3287</v>
      </c>
      <c r="B3016" t="s">
        <v>74</v>
      </c>
      <c r="C3016" t="s">
        <v>281</v>
      </c>
      <c r="D3016" t="s">
        <v>256</v>
      </c>
      <c r="E3016" t="s">
        <v>218</v>
      </c>
      <c r="F3016">
        <v>1</v>
      </c>
      <c r="G3016">
        <v>5</v>
      </c>
      <c r="H3016">
        <v>0</v>
      </c>
      <c r="I3016">
        <v>0</v>
      </c>
      <c r="J3016">
        <v>1</v>
      </c>
      <c r="K3016">
        <v>5</v>
      </c>
    </row>
    <row r="3017" spans="1:11" x14ac:dyDescent="0.25">
      <c r="A3017" t="s">
        <v>3288</v>
      </c>
      <c r="B3017" t="s">
        <v>74</v>
      </c>
      <c r="C3017" t="s">
        <v>281</v>
      </c>
      <c r="D3017" t="s">
        <v>259</v>
      </c>
      <c r="E3017" t="s">
        <v>273</v>
      </c>
      <c r="F3017">
        <v>1</v>
      </c>
      <c r="G3017">
        <v>3</v>
      </c>
      <c r="H3017">
        <v>0</v>
      </c>
      <c r="I3017">
        <v>0</v>
      </c>
      <c r="J3017">
        <v>1</v>
      </c>
      <c r="K3017">
        <v>3</v>
      </c>
    </row>
    <row r="3018" spans="1:11" x14ac:dyDescent="0.25">
      <c r="A3018" t="s">
        <v>3289</v>
      </c>
      <c r="B3018" t="s">
        <v>74</v>
      </c>
      <c r="C3018" t="s">
        <v>86</v>
      </c>
      <c r="D3018" t="s">
        <v>92</v>
      </c>
      <c r="E3018" t="s">
        <v>264</v>
      </c>
      <c r="F3018">
        <v>237</v>
      </c>
      <c r="G3018">
        <v>1126.72</v>
      </c>
      <c r="H3018">
        <v>0</v>
      </c>
      <c r="I3018">
        <v>0</v>
      </c>
      <c r="J3018">
        <v>237</v>
      </c>
      <c r="K3018">
        <v>1126.72</v>
      </c>
    </row>
    <row r="3019" spans="1:11" x14ac:dyDescent="0.25">
      <c r="A3019" t="s">
        <v>3290</v>
      </c>
      <c r="B3019" t="s">
        <v>74</v>
      </c>
      <c r="C3019" t="s">
        <v>86</v>
      </c>
      <c r="D3019" t="s">
        <v>253</v>
      </c>
      <c r="E3019" t="s">
        <v>93</v>
      </c>
      <c r="F3019">
        <v>2</v>
      </c>
      <c r="G3019">
        <v>5</v>
      </c>
      <c r="H3019">
        <v>0</v>
      </c>
      <c r="I3019">
        <v>0</v>
      </c>
      <c r="J3019">
        <v>2</v>
      </c>
      <c r="K3019">
        <v>5</v>
      </c>
    </row>
    <row r="3020" spans="1:11" x14ac:dyDescent="0.25">
      <c r="A3020" t="s">
        <v>3291</v>
      </c>
      <c r="B3020" t="s">
        <v>74</v>
      </c>
      <c r="C3020" t="s">
        <v>86</v>
      </c>
      <c r="D3020" t="s">
        <v>253</v>
      </c>
      <c r="E3020" t="s">
        <v>94</v>
      </c>
      <c r="F3020">
        <v>7</v>
      </c>
      <c r="G3020">
        <v>48</v>
      </c>
      <c r="H3020">
        <v>0</v>
      </c>
      <c r="I3020">
        <v>0</v>
      </c>
      <c r="J3020">
        <v>7</v>
      </c>
      <c r="K3020">
        <v>48</v>
      </c>
    </row>
    <row r="3021" spans="1:11" x14ac:dyDescent="0.25">
      <c r="A3021" t="s">
        <v>15005</v>
      </c>
      <c r="B3021" t="s">
        <v>74</v>
      </c>
      <c r="C3021" t="s">
        <v>86</v>
      </c>
      <c r="D3021" t="s">
        <v>253</v>
      </c>
      <c r="E3021" t="s">
        <v>98</v>
      </c>
      <c r="F3021">
        <v>1</v>
      </c>
      <c r="G3021">
        <v>4</v>
      </c>
      <c r="H3021">
        <v>0</v>
      </c>
      <c r="I3021">
        <v>0</v>
      </c>
      <c r="J3021">
        <v>1</v>
      </c>
      <c r="K3021">
        <v>4</v>
      </c>
    </row>
    <row r="3022" spans="1:11" x14ac:dyDescent="0.25">
      <c r="A3022" t="s">
        <v>3292</v>
      </c>
      <c r="B3022" t="s">
        <v>74</v>
      </c>
      <c r="C3022" t="s">
        <v>86</v>
      </c>
      <c r="D3022" t="s">
        <v>258</v>
      </c>
      <c r="E3022" t="s">
        <v>99</v>
      </c>
      <c r="F3022">
        <v>1</v>
      </c>
      <c r="G3022">
        <v>2</v>
      </c>
      <c r="H3022">
        <v>0</v>
      </c>
      <c r="I3022">
        <v>0</v>
      </c>
      <c r="J3022">
        <v>1</v>
      </c>
      <c r="K3022">
        <v>2</v>
      </c>
    </row>
    <row r="3023" spans="1:11" x14ac:dyDescent="0.25">
      <c r="A3023" t="s">
        <v>3293</v>
      </c>
      <c r="B3023" t="s">
        <v>74</v>
      </c>
      <c r="C3023" t="s">
        <v>86</v>
      </c>
      <c r="D3023" t="s">
        <v>255</v>
      </c>
      <c r="E3023" t="s">
        <v>101</v>
      </c>
      <c r="F3023">
        <v>1</v>
      </c>
      <c r="G3023">
        <v>3</v>
      </c>
      <c r="H3023">
        <v>0</v>
      </c>
      <c r="I3023">
        <v>0</v>
      </c>
      <c r="J3023">
        <v>1</v>
      </c>
      <c r="K3023">
        <v>3</v>
      </c>
    </row>
    <row r="3024" spans="1:11" x14ac:dyDescent="0.25">
      <c r="A3024" t="s">
        <v>3294</v>
      </c>
      <c r="B3024" t="s">
        <v>74</v>
      </c>
      <c r="C3024" t="s">
        <v>86</v>
      </c>
      <c r="D3024" t="s">
        <v>257</v>
      </c>
      <c r="E3024" t="s">
        <v>103</v>
      </c>
      <c r="F3024">
        <v>4</v>
      </c>
      <c r="G3024">
        <v>18.46</v>
      </c>
      <c r="H3024">
        <v>0</v>
      </c>
      <c r="I3024">
        <v>0</v>
      </c>
      <c r="J3024">
        <v>4</v>
      </c>
      <c r="K3024">
        <v>18.46</v>
      </c>
    </row>
    <row r="3025" spans="1:11" x14ac:dyDescent="0.25">
      <c r="A3025" t="s">
        <v>3295</v>
      </c>
      <c r="B3025" t="s">
        <v>74</v>
      </c>
      <c r="C3025" t="s">
        <v>86</v>
      </c>
      <c r="D3025" t="s">
        <v>253</v>
      </c>
      <c r="E3025" t="s">
        <v>106</v>
      </c>
      <c r="F3025">
        <v>2</v>
      </c>
      <c r="G3025">
        <v>9.4600000000000009</v>
      </c>
      <c r="H3025">
        <v>0</v>
      </c>
      <c r="I3025">
        <v>0</v>
      </c>
      <c r="J3025">
        <v>2</v>
      </c>
      <c r="K3025">
        <v>9.4600000000000009</v>
      </c>
    </row>
    <row r="3026" spans="1:11" x14ac:dyDescent="0.25">
      <c r="A3026" t="s">
        <v>15003</v>
      </c>
      <c r="B3026" t="s">
        <v>74</v>
      </c>
      <c r="C3026" t="s">
        <v>86</v>
      </c>
      <c r="D3026" t="s">
        <v>256</v>
      </c>
      <c r="E3026" t="s">
        <v>107</v>
      </c>
      <c r="F3026">
        <v>1</v>
      </c>
      <c r="G3026">
        <v>3</v>
      </c>
      <c r="H3026">
        <v>0</v>
      </c>
      <c r="I3026">
        <v>0</v>
      </c>
      <c r="J3026">
        <v>1</v>
      </c>
      <c r="K3026">
        <v>3</v>
      </c>
    </row>
    <row r="3027" spans="1:11" x14ac:dyDescent="0.25">
      <c r="A3027" t="s">
        <v>14986</v>
      </c>
      <c r="B3027" t="s">
        <v>74</v>
      </c>
      <c r="C3027" t="s">
        <v>86</v>
      </c>
      <c r="D3027" t="s">
        <v>257</v>
      </c>
      <c r="E3027" t="s">
        <v>108</v>
      </c>
      <c r="F3027">
        <v>1</v>
      </c>
      <c r="G3027">
        <v>3</v>
      </c>
      <c r="H3027">
        <v>0</v>
      </c>
      <c r="I3027">
        <v>0</v>
      </c>
      <c r="J3027">
        <v>1</v>
      </c>
      <c r="K3027">
        <v>3</v>
      </c>
    </row>
    <row r="3028" spans="1:11" x14ac:dyDescent="0.25">
      <c r="A3028" t="s">
        <v>3296</v>
      </c>
      <c r="B3028" t="s">
        <v>74</v>
      </c>
      <c r="C3028" t="s">
        <v>86</v>
      </c>
      <c r="D3028" t="s">
        <v>253</v>
      </c>
      <c r="E3028" t="s">
        <v>109</v>
      </c>
      <c r="F3028">
        <v>5</v>
      </c>
      <c r="G3028">
        <v>23</v>
      </c>
      <c r="H3028">
        <v>0</v>
      </c>
      <c r="I3028">
        <v>0</v>
      </c>
      <c r="J3028">
        <v>5</v>
      </c>
      <c r="K3028">
        <v>23</v>
      </c>
    </row>
    <row r="3029" spans="1:11" x14ac:dyDescent="0.25">
      <c r="A3029" t="s">
        <v>3297</v>
      </c>
      <c r="B3029" t="s">
        <v>74</v>
      </c>
      <c r="C3029" t="s">
        <v>86</v>
      </c>
      <c r="D3029" t="s">
        <v>256</v>
      </c>
      <c r="E3029" t="s">
        <v>110</v>
      </c>
      <c r="F3029">
        <v>4</v>
      </c>
      <c r="G3029">
        <v>14.46</v>
      </c>
      <c r="H3029">
        <v>0</v>
      </c>
      <c r="I3029">
        <v>0</v>
      </c>
      <c r="J3029">
        <v>4</v>
      </c>
      <c r="K3029">
        <v>14.46</v>
      </c>
    </row>
    <row r="3030" spans="1:11" x14ac:dyDescent="0.25">
      <c r="A3030" t="s">
        <v>3298</v>
      </c>
      <c r="B3030" t="s">
        <v>74</v>
      </c>
      <c r="C3030" t="s">
        <v>86</v>
      </c>
      <c r="D3030" t="s">
        <v>255</v>
      </c>
      <c r="E3030" t="s">
        <v>111</v>
      </c>
      <c r="F3030">
        <v>3</v>
      </c>
      <c r="G3030">
        <v>18.46</v>
      </c>
      <c r="H3030">
        <v>0</v>
      </c>
      <c r="I3030">
        <v>0</v>
      </c>
      <c r="J3030">
        <v>3</v>
      </c>
      <c r="K3030">
        <v>18.46</v>
      </c>
    </row>
    <row r="3031" spans="1:11" x14ac:dyDescent="0.25">
      <c r="A3031" t="s">
        <v>3299</v>
      </c>
      <c r="B3031" t="s">
        <v>74</v>
      </c>
      <c r="C3031" t="s">
        <v>86</v>
      </c>
      <c r="D3031" t="s">
        <v>252</v>
      </c>
      <c r="E3031" t="s">
        <v>113</v>
      </c>
      <c r="F3031">
        <v>5</v>
      </c>
      <c r="G3031">
        <v>27.92</v>
      </c>
      <c r="H3031">
        <v>0</v>
      </c>
      <c r="I3031">
        <v>0</v>
      </c>
      <c r="J3031">
        <v>5</v>
      </c>
      <c r="K3031">
        <v>27.92</v>
      </c>
    </row>
    <row r="3032" spans="1:11" x14ac:dyDescent="0.25">
      <c r="A3032" t="s">
        <v>3300</v>
      </c>
      <c r="B3032" t="s">
        <v>74</v>
      </c>
      <c r="C3032" t="s">
        <v>86</v>
      </c>
      <c r="D3032" t="s">
        <v>253</v>
      </c>
      <c r="E3032" t="s">
        <v>114</v>
      </c>
      <c r="F3032">
        <v>2</v>
      </c>
      <c r="G3032">
        <v>16</v>
      </c>
      <c r="H3032">
        <v>0</v>
      </c>
      <c r="I3032">
        <v>0</v>
      </c>
      <c r="J3032">
        <v>2</v>
      </c>
      <c r="K3032">
        <v>16</v>
      </c>
    </row>
    <row r="3033" spans="1:11" x14ac:dyDescent="0.25">
      <c r="A3033" t="s">
        <v>3301</v>
      </c>
      <c r="B3033" t="s">
        <v>74</v>
      </c>
      <c r="C3033" t="s">
        <v>86</v>
      </c>
      <c r="D3033" t="s">
        <v>252</v>
      </c>
      <c r="E3033" t="s">
        <v>115</v>
      </c>
      <c r="F3033">
        <v>1</v>
      </c>
      <c r="G3033">
        <v>6</v>
      </c>
      <c r="H3033">
        <v>0</v>
      </c>
      <c r="I3033">
        <v>0</v>
      </c>
      <c r="J3033">
        <v>1</v>
      </c>
      <c r="K3033">
        <v>6</v>
      </c>
    </row>
    <row r="3034" spans="1:11" x14ac:dyDescent="0.25">
      <c r="A3034" t="s">
        <v>3302</v>
      </c>
      <c r="B3034" t="s">
        <v>74</v>
      </c>
      <c r="C3034" t="s">
        <v>86</v>
      </c>
      <c r="D3034" t="s">
        <v>255</v>
      </c>
      <c r="E3034" t="s">
        <v>116</v>
      </c>
      <c r="F3034">
        <v>1</v>
      </c>
      <c r="G3034">
        <v>6</v>
      </c>
      <c r="H3034">
        <v>0</v>
      </c>
      <c r="I3034">
        <v>0</v>
      </c>
      <c r="J3034">
        <v>1</v>
      </c>
      <c r="K3034">
        <v>6</v>
      </c>
    </row>
    <row r="3035" spans="1:11" x14ac:dyDescent="0.25">
      <c r="A3035" t="s">
        <v>3303</v>
      </c>
      <c r="B3035" t="s">
        <v>74</v>
      </c>
      <c r="C3035" t="s">
        <v>86</v>
      </c>
      <c r="D3035" t="s">
        <v>257</v>
      </c>
      <c r="E3035" t="s">
        <v>119</v>
      </c>
      <c r="F3035">
        <v>1</v>
      </c>
      <c r="G3035">
        <v>6</v>
      </c>
      <c r="H3035">
        <v>0</v>
      </c>
      <c r="I3035">
        <v>0</v>
      </c>
      <c r="J3035">
        <v>1</v>
      </c>
      <c r="K3035">
        <v>6</v>
      </c>
    </row>
    <row r="3036" spans="1:11" x14ac:dyDescent="0.25">
      <c r="A3036" t="s">
        <v>3304</v>
      </c>
      <c r="B3036" t="s">
        <v>74</v>
      </c>
      <c r="C3036" t="s">
        <v>86</v>
      </c>
      <c r="D3036" t="s">
        <v>258</v>
      </c>
      <c r="E3036" t="s">
        <v>120</v>
      </c>
      <c r="F3036">
        <v>3</v>
      </c>
      <c r="G3036">
        <v>9</v>
      </c>
      <c r="H3036">
        <v>0</v>
      </c>
      <c r="I3036">
        <v>0</v>
      </c>
      <c r="J3036">
        <v>3</v>
      </c>
      <c r="K3036">
        <v>9</v>
      </c>
    </row>
    <row r="3037" spans="1:11" x14ac:dyDescent="0.25">
      <c r="A3037" t="s">
        <v>3305</v>
      </c>
      <c r="B3037" t="s">
        <v>74</v>
      </c>
      <c r="C3037" t="s">
        <v>86</v>
      </c>
      <c r="D3037" t="s">
        <v>253</v>
      </c>
      <c r="E3037" t="s">
        <v>121</v>
      </c>
      <c r="F3037">
        <v>5</v>
      </c>
      <c r="G3037">
        <v>22.46</v>
      </c>
      <c r="H3037">
        <v>0</v>
      </c>
      <c r="I3037">
        <v>0</v>
      </c>
      <c r="J3037">
        <v>5</v>
      </c>
      <c r="K3037">
        <v>22.46</v>
      </c>
    </row>
    <row r="3038" spans="1:11" x14ac:dyDescent="0.25">
      <c r="A3038" t="s">
        <v>3306</v>
      </c>
      <c r="B3038" t="s">
        <v>74</v>
      </c>
      <c r="C3038" t="s">
        <v>86</v>
      </c>
      <c r="D3038" t="s">
        <v>251</v>
      </c>
      <c r="E3038" t="s">
        <v>125</v>
      </c>
      <c r="F3038">
        <v>1</v>
      </c>
      <c r="G3038">
        <v>3</v>
      </c>
      <c r="H3038">
        <v>0</v>
      </c>
      <c r="I3038">
        <v>0</v>
      </c>
      <c r="J3038">
        <v>1</v>
      </c>
      <c r="K3038">
        <v>3</v>
      </c>
    </row>
    <row r="3039" spans="1:11" x14ac:dyDescent="0.25">
      <c r="A3039" t="s">
        <v>3307</v>
      </c>
      <c r="B3039" t="s">
        <v>74</v>
      </c>
      <c r="C3039" t="s">
        <v>86</v>
      </c>
      <c r="D3039" t="s">
        <v>257</v>
      </c>
      <c r="E3039" t="s">
        <v>126</v>
      </c>
      <c r="F3039">
        <v>6</v>
      </c>
      <c r="G3039">
        <v>32.46</v>
      </c>
      <c r="H3039">
        <v>0</v>
      </c>
      <c r="I3039">
        <v>0</v>
      </c>
      <c r="J3039">
        <v>6</v>
      </c>
      <c r="K3039">
        <v>32.46</v>
      </c>
    </row>
    <row r="3040" spans="1:11" x14ac:dyDescent="0.25">
      <c r="A3040" t="s">
        <v>3308</v>
      </c>
      <c r="B3040" t="s">
        <v>74</v>
      </c>
      <c r="C3040" t="s">
        <v>86</v>
      </c>
      <c r="D3040" t="s">
        <v>257</v>
      </c>
      <c r="E3040" t="s">
        <v>128</v>
      </c>
      <c r="F3040">
        <v>2</v>
      </c>
      <c r="G3040">
        <v>8</v>
      </c>
      <c r="H3040">
        <v>0</v>
      </c>
      <c r="I3040">
        <v>0</v>
      </c>
      <c r="J3040">
        <v>2</v>
      </c>
      <c r="K3040">
        <v>8</v>
      </c>
    </row>
    <row r="3041" spans="1:11" x14ac:dyDescent="0.25">
      <c r="A3041" t="s">
        <v>3309</v>
      </c>
      <c r="B3041" t="s">
        <v>74</v>
      </c>
      <c r="C3041" t="s">
        <v>86</v>
      </c>
      <c r="D3041" t="s">
        <v>258</v>
      </c>
      <c r="E3041" t="s">
        <v>129</v>
      </c>
      <c r="F3041">
        <v>1</v>
      </c>
      <c r="G3041">
        <v>3</v>
      </c>
      <c r="H3041">
        <v>0</v>
      </c>
      <c r="I3041">
        <v>0</v>
      </c>
      <c r="J3041">
        <v>1</v>
      </c>
      <c r="K3041">
        <v>3</v>
      </c>
    </row>
    <row r="3042" spans="1:11" x14ac:dyDescent="0.25">
      <c r="A3042" t="s">
        <v>3310</v>
      </c>
      <c r="B3042" t="s">
        <v>74</v>
      </c>
      <c r="C3042" t="s">
        <v>86</v>
      </c>
      <c r="D3042" t="s">
        <v>253</v>
      </c>
      <c r="E3042" t="s">
        <v>131</v>
      </c>
      <c r="F3042">
        <v>4</v>
      </c>
      <c r="G3042">
        <v>13</v>
      </c>
      <c r="H3042">
        <v>0</v>
      </c>
      <c r="I3042">
        <v>0</v>
      </c>
      <c r="J3042">
        <v>4</v>
      </c>
      <c r="K3042">
        <v>13</v>
      </c>
    </row>
    <row r="3043" spans="1:11" x14ac:dyDescent="0.25">
      <c r="A3043" t="s">
        <v>3311</v>
      </c>
      <c r="B3043" t="s">
        <v>74</v>
      </c>
      <c r="C3043" t="s">
        <v>86</v>
      </c>
      <c r="D3043" t="s">
        <v>251</v>
      </c>
      <c r="E3043" t="s">
        <v>265</v>
      </c>
      <c r="F3043">
        <v>9</v>
      </c>
      <c r="G3043">
        <v>49.46</v>
      </c>
      <c r="H3043">
        <v>0</v>
      </c>
      <c r="I3043">
        <v>0</v>
      </c>
      <c r="J3043">
        <v>9</v>
      </c>
      <c r="K3043">
        <v>49.46</v>
      </c>
    </row>
    <row r="3044" spans="1:11" x14ac:dyDescent="0.25">
      <c r="A3044" t="s">
        <v>3312</v>
      </c>
      <c r="B3044" t="s">
        <v>74</v>
      </c>
      <c r="C3044" t="s">
        <v>86</v>
      </c>
      <c r="D3044" t="s">
        <v>252</v>
      </c>
      <c r="E3044" t="s">
        <v>266</v>
      </c>
      <c r="F3044">
        <v>22</v>
      </c>
      <c r="G3044">
        <v>123.84</v>
      </c>
      <c r="H3044">
        <v>0</v>
      </c>
      <c r="I3044">
        <v>0</v>
      </c>
      <c r="J3044">
        <v>22</v>
      </c>
      <c r="K3044">
        <v>123.84</v>
      </c>
    </row>
    <row r="3045" spans="1:11" x14ac:dyDescent="0.25">
      <c r="A3045" t="s">
        <v>3313</v>
      </c>
      <c r="B3045" t="s">
        <v>74</v>
      </c>
      <c r="C3045" t="s">
        <v>86</v>
      </c>
      <c r="D3045" t="s">
        <v>259</v>
      </c>
      <c r="E3045" t="s">
        <v>132</v>
      </c>
      <c r="F3045">
        <v>1</v>
      </c>
      <c r="G3045">
        <v>6.46</v>
      </c>
      <c r="H3045">
        <v>0</v>
      </c>
      <c r="I3045">
        <v>0</v>
      </c>
      <c r="J3045">
        <v>1</v>
      </c>
      <c r="K3045">
        <v>6.46</v>
      </c>
    </row>
    <row r="3046" spans="1:11" x14ac:dyDescent="0.25">
      <c r="A3046" t="s">
        <v>3314</v>
      </c>
      <c r="B3046" t="s">
        <v>74</v>
      </c>
      <c r="C3046" t="s">
        <v>86</v>
      </c>
      <c r="D3046" t="s">
        <v>253</v>
      </c>
      <c r="E3046" t="s">
        <v>134</v>
      </c>
      <c r="F3046">
        <v>3</v>
      </c>
      <c r="G3046">
        <v>15</v>
      </c>
      <c r="H3046">
        <v>0</v>
      </c>
      <c r="I3046">
        <v>0</v>
      </c>
      <c r="J3046">
        <v>3</v>
      </c>
      <c r="K3046">
        <v>15</v>
      </c>
    </row>
    <row r="3047" spans="1:11" x14ac:dyDescent="0.25">
      <c r="A3047" t="s">
        <v>3315</v>
      </c>
      <c r="B3047" t="s">
        <v>74</v>
      </c>
      <c r="C3047" t="s">
        <v>86</v>
      </c>
      <c r="D3047" t="s">
        <v>252</v>
      </c>
      <c r="E3047" t="s">
        <v>135</v>
      </c>
      <c r="F3047">
        <v>3</v>
      </c>
      <c r="G3047">
        <v>17</v>
      </c>
      <c r="H3047">
        <v>0</v>
      </c>
      <c r="I3047">
        <v>0</v>
      </c>
      <c r="J3047">
        <v>3</v>
      </c>
      <c r="K3047">
        <v>17</v>
      </c>
    </row>
    <row r="3048" spans="1:11" x14ac:dyDescent="0.25">
      <c r="A3048" t="s">
        <v>3316</v>
      </c>
      <c r="B3048" t="s">
        <v>74</v>
      </c>
      <c r="C3048" t="s">
        <v>86</v>
      </c>
      <c r="D3048" t="s">
        <v>254</v>
      </c>
      <c r="E3048" t="s">
        <v>136</v>
      </c>
      <c r="F3048">
        <v>1</v>
      </c>
      <c r="G3048">
        <v>3</v>
      </c>
      <c r="H3048">
        <v>0</v>
      </c>
      <c r="I3048">
        <v>0</v>
      </c>
      <c r="J3048">
        <v>1</v>
      </c>
      <c r="K3048">
        <v>3</v>
      </c>
    </row>
    <row r="3049" spans="1:11" x14ac:dyDescent="0.25">
      <c r="A3049" t="s">
        <v>3317</v>
      </c>
      <c r="B3049" t="s">
        <v>74</v>
      </c>
      <c r="C3049" t="s">
        <v>86</v>
      </c>
      <c r="D3049" t="s">
        <v>257</v>
      </c>
      <c r="E3049" t="s">
        <v>137</v>
      </c>
      <c r="F3049">
        <v>2</v>
      </c>
      <c r="G3049">
        <v>13</v>
      </c>
      <c r="H3049">
        <v>0</v>
      </c>
      <c r="I3049">
        <v>0</v>
      </c>
      <c r="J3049">
        <v>2</v>
      </c>
      <c r="K3049">
        <v>13</v>
      </c>
    </row>
    <row r="3050" spans="1:11" x14ac:dyDescent="0.25">
      <c r="A3050" t="s">
        <v>3318</v>
      </c>
      <c r="B3050" t="s">
        <v>74</v>
      </c>
      <c r="C3050" t="s">
        <v>86</v>
      </c>
      <c r="D3050" t="s">
        <v>253</v>
      </c>
      <c r="E3050" t="s">
        <v>138</v>
      </c>
      <c r="F3050">
        <v>2</v>
      </c>
      <c r="G3050">
        <v>9</v>
      </c>
      <c r="H3050">
        <v>0</v>
      </c>
      <c r="I3050">
        <v>0</v>
      </c>
      <c r="J3050">
        <v>2</v>
      </c>
      <c r="K3050">
        <v>9</v>
      </c>
    </row>
    <row r="3051" spans="1:11" x14ac:dyDescent="0.25">
      <c r="A3051" t="s">
        <v>3319</v>
      </c>
      <c r="B3051" t="s">
        <v>74</v>
      </c>
      <c r="C3051" t="s">
        <v>86</v>
      </c>
      <c r="D3051" t="s">
        <v>253</v>
      </c>
      <c r="E3051" t="s">
        <v>139</v>
      </c>
      <c r="F3051">
        <v>3</v>
      </c>
      <c r="G3051">
        <v>18.920000000000002</v>
      </c>
      <c r="H3051">
        <v>0</v>
      </c>
      <c r="I3051">
        <v>0</v>
      </c>
      <c r="J3051">
        <v>3</v>
      </c>
      <c r="K3051">
        <v>18.920000000000002</v>
      </c>
    </row>
    <row r="3052" spans="1:11" x14ac:dyDescent="0.25">
      <c r="A3052" t="s">
        <v>3320</v>
      </c>
      <c r="B3052" t="s">
        <v>74</v>
      </c>
      <c r="C3052" t="s">
        <v>86</v>
      </c>
      <c r="D3052" t="s">
        <v>256</v>
      </c>
      <c r="E3052" t="s">
        <v>142</v>
      </c>
      <c r="F3052">
        <v>6</v>
      </c>
      <c r="G3052">
        <v>29.92</v>
      </c>
      <c r="H3052">
        <v>0</v>
      </c>
      <c r="I3052">
        <v>0</v>
      </c>
      <c r="J3052">
        <v>6</v>
      </c>
      <c r="K3052">
        <v>29.92</v>
      </c>
    </row>
    <row r="3053" spans="1:11" x14ac:dyDescent="0.25">
      <c r="A3053" t="s">
        <v>3321</v>
      </c>
      <c r="B3053" t="s">
        <v>74</v>
      </c>
      <c r="C3053" t="s">
        <v>86</v>
      </c>
      <c r="D3053" t="s">
        <v>253</v>
      </c>
      <c r="E3053" t="s">
        <v>143</v>
      </c>
      <c r="F3053">
        <v>4</v>
      </c>
      <c r="G3053">
        <v>20.46</v>
      </c>
      <c r="H3053">
        <v>0</v>
      </c>
      <c r="I3053">
        <v>0</v>
      </c>
      <c r="J3053">
        <v>4</v>
      </c>
      <c r="K3053">
        <v>20.46</v>
      </c>
    </row>
    <row r="3054" spans="1:11" x14ac:dyDescent="0.25">
      <c r="A3054" t="s">
        <v>3322</v>
      </c>
      <c r="B3054" t="s">
        <v>74</v>
      </c>
      <c r="C3054" t="s">
        <v>86</v>
      </c>
      <c r="D3054" t="s">
        <v>253</v>
      </c>
      <c r="E3054" t="s">
        <v>144</v>
      </c>
      <c r="F3054">
        <v>2</v>
      </c>
      <c r="G3054">
        <v>6</v>
      </c>
      <c r="H3054">
        <v>0</v>
      </c>
      <c r="I3054">
        <v>0</v>
      </c>
      <c r="J3054">
        <v>2</v>
      </c>
      <c r="K3054">
        <v>6</v>
      </c>
    </row>
    <row r="3055" spans="1:11" x14ac:dyDescent="0.25">
      <c r="A3055" t="s">
        <v>3323</v>
      </c>
      <c r="B3055" t="s">
        <v>74</v>
      </c>
      <c r="C3055" t="s">
        <v>86</v>
      </c>
      <c r="D3055" t="s">
        <v>253</v>
      </c>
      <c r="E3055" t="s">
        <v>146</v>
      </c>
      <c r="F3055">
        <v>1</v>
      </c>
      <c r="G3055">
        <v>12</v>
      </c>
      <c r="H3055">
        <v>0</v>
      </c>
      <c r="I3055">
        <v>0</v>
      </c>
      <c r="J3055">
        <v>1</v>
      </c>
      <c r="K3055">
        <v>12</v>
      </c>
    </row>
    <row r="3056" spans="1:11" x14ac:dyDescent="0.25">
      <c r="A3056" t="s">
        <v>3324</v>
      </c>
      <c r="B3056" t="s">
        <v>74</v>
      </c>
      <c r="C3056" t="s">
        <v>86</v>
      </c>
      <c r="D3056" t="s">
        <v>258</v>
      </c>
      <c r="E3056" t="s">
        <v>147</v>
      </c>
      <c r="F3056">
        <v>1</v>
      </c>
      <c r="G3056">
        <v>3</v>
      </c>
      <c r="H3056">
        <v>0</v>
      </c>
      <c r="I3056">
        <v>0</v>
      </c>
      <c r="J3056">
        <v>1</v>
      </c>
      <c r="K3056">
        <v>3</v>
      </c>
    </row>
    <row r="3057" spans="1:11" x14ac:dyDescent="0.25">
      <c r="A3057" t="s">
        <v>3325</v>
      </c>
      <c r="B3057" t="s">
        <v>74</v>
      </c>
      <c r="C3057" t="s">
        <v>86</v>
      </c>
      <c r="D3057" t="s">
        <v>252</v>
      </c>
      <c r="E3057" t="s">
        <v>148</v>
      </c>
      <c r="F3057">
        <v>7</v>
      </c>
      <c r="G3057">
        <v>39.46</v>
      </c>
      <c r="H3057">
        <v>0</v>
      </c>
      <c r="I3057">
        <v>0</v>
      </c>
      <c r="J3057">
        <v>7</v>
      </c>
      <c r="K3057">
        <v>39.46</v>
      </c>
    </row>
    <row r="3058" spans="1:11" x14ac:dyDescent="0.25">
      <c r="A3058" t="s">
        <v>3326</v>
      </c>
      <c r="B3058" t="s">
        <v>74</v>
      </c>
      <c r="C3058" t="s">
        <v>86</v>
      </c>
      <c r="D3058" t="s">
        <v>253</v>
      </c>
      <c r="E3058" t="s">
        <v>150</v>
      </c>
      <c r="F3058">
        <v>2</v>
      </c>
      <c r="G3058">
        <v>11</v>
      </c>
      <c r="H3058">
        <v>0</v>
      </c>
      <c r="I3058">
        <v>0</v>
      </c>
      <c r="J3058">
        <v>2</v>
      </c>
      <c r="K3058">
        <v>11</v>
      </c>
    </row>
    <row r="3059" spans="1:11" x14ac:dyDescent="0.25">
      <c r="A3059" t="s">
        <v>3327</v>
      </c>
      <c r="B3059" t="s">
        <v>74</v>
      </c>
      <c r="C3059" t="s">
        <v>86</v>
      </c>
      <c r="D3059" t="s">
        <v>253</v>
      </c>
      <c r="E3059" t="s">
        <v>153</v>
      </c>
      <c r="F3059">
        <v>1</v>
      </c>
      <c r="G3059">
        <v>4</v>
      </c>
      <c r="H3059">
        <v>0</v>
      </c>
      <c r="I3059">
        <v>0</v>
      </c>
      <c r="J3059">
        <v>1</v>
      </c>
      <c r="K3059">
        <v>4</v>
      </c>
    </row>
    <row r="3060" spans="1:11" x14ac:dyDescent="0.25">
      <c r="A3060" t="s">
        <v>3328</v>
      </c>
      <c r="B3060" t="s">
        <v>74</v>
      </c>
      <c r="C3060" t="s">
        <v>86</v>
      </c>
      <c r="D3060" t="s">
        <v>256</v>
      </c>
      <c r="E3060" t="s">
        <v>155</v>
      </c>
      <c r="F3060">
        <v>7</v>
      </c>
      <c r="G3060">
        <v>33.46</v>
      </c>
      <c r="H3060">
        <v>0</v>
      </c>
      <c r="I3060">
        <v>0</v>
      </c>
      <c r="J3060">
        <v>7</v>
      </c>
      <c r="K3060">
        <v>33.46</v>
      </c>
    </row>
    <row r="3061" spans="1:11" x14ac:dyDescent="0.25">
      <c r="A3061" t="s">
        <v>3329</v>
      </c>
      <c r="B3061" t="s">
        <v>74</v>
      </c>
      <c r="C3061" t="s">
        <v>86</v>
      </c>
      <c r="D3061" t="s">
        <v>253</v>
      </c>
      <c r="E3061" t="s">
        <v>157</v>
      </c>
      <c r="F3061">
        <v>2</v>
      </c>
      <c r="G3061">
        <v>15.46</v>
      </c>
      <c r="H3061">
        <v>0</v>
      </c>
      <c r="I3061">
        <v>0</v>
      </c>
      <c r="J3061">
        <v>2</v>
      </c>
      <c r="K3061">
        <v>15.46</v>
      </c>
    </row>
    <row r="3062" spans="1:11" x14ac:dyDescent="0.25">
      <c r="A3062" t="s">
        <v>3330</v>
      </c>
      <c r="B3062" t="s">
        <v>74</v>
      </c>
      <c r="C3062" t="s">
        <v>86</v>
      </c>
      <c r="D3062" t="s">
        <v>259</v>
      </c>
      <c r="E3062" t="s">
        <v>158</v>
      </c>
      <c r="F3062">
        <v>1</v>
      </c>
      <c r="G3062">
        <v>3</v>
      </c>
      <c r="H3062">
        <v>0</v>
      </c>
      <c r="I3062">
        <v>0</v>
      </c>
      <c r="J3062">
        <v>1</v>
      </c>
      <c r="K3062">
        <v>3</v>
      </c>
    </row>
    <row r="3063" spans="1:11" x14ac:dyDescent="0.25">
      <c r="A3063" t="s">
        <v>3331</v>
      </c>
      <c r="B3063" t="s">
        <v>74</v>
      </c>
      <c r="C3063" t="s">
        <v>86</v>
      </c>
      <c r="D3063" t="s">
        <v>253</v>
      </c>
      <c r="E3063" t="s">
        <v>160</v>
      </c>
      <c r="F3063">
        <v>2</v>
      </c>
      <c r="G3063">
        <v>5</v>
      </c>
      <c r="H3063">
        <v>0</v>
      </c>
      <c r="I3063">
        <v>0</v>
      </c>
      <c r="J3063">
        <v>2</v>
      </c>
      <c r="K3063">
        <v>5</v>
      </c>
    </row>
    <row r="3064" spans="1:11" x14ac:dyDescent="0.25">
      <c r="A3064" t="s">
        <v>3332</v>
      </c>
      <c r="B3064" t="s">
        <v>74</v>
      </c>
      <c r="C3064" t="s">
        <v>86</v>
      </c>
      <c r="D3064" t="s">
        <v>255</v>
      </c>
      <c r="E3064" t="s">
        <v>161</v>
      </c>
      <c r="F3064">
        <v>4</v>
      </c>
      <c r="G3064">
        <v>13</v>
      </c>
      <c r="H3064">
        <v>0</v>
      </c>
      <c r="I3064">
        <v>0</v>
      </c>
      <c r="J3064">
        <v>4</v>
      </c>
      <c r="K3064">
        <v>13</v>
      </c>
    </row>
    <row r="3065" spans="1:11" x14ac:dyDescent="0.25">
      <c r="A3065" t="s">
        <v>3333</v>
      </c>
      <c r="B3065" t="s">
        <v>74</v>
      </c>
      <c r="C3065" t="s">
        <v>86</v>
      </c>
      <c r="D3065" t="s">
        <v>259</v>
      </c>
      <c r="E3065" t="s">
        <v>162</v>
      </c>
      <c r="F3065">
        <v>1</v>
      </c>
      <c r="G3065">
        <v>3</v>
      </c>
      <c r="H3065">
        <v>0</v>
      </c>
      <c r="I3065">
        <v>0</v>
      </c>
      <c r="J3065">
        <v>1</v>
      </c>
      <c r="K3065">
        <v>3</v>
      </c>
    </row>
    <row r="3066" spans="1:11" x14ac:dyDescent="0.25">
      <c r="A3066" t="s">
        <v>3334</v>
      </c>
      <c r="B3066" t="s">
        <v>74</v>
      </c>
      <c r="C3066" t="s">
        <v>86</v>
      </c>
      <c r="D3066" t="s">
        <v>251</v>
      </c>
      <c r="E3066" t="s">
        <v>163</v>
      </c>
      <c r="F3066">
        <v>1</v>
      </c>
      <c r="G3066">
        <v>6</v>
      </c>
      <c r="H3066">
        <v>0</v>
      </c>
      <c r="I3066">
        <v>0</v>
      </c>
      <c r="J3066">
        <v>1</v>
      </c>
      <c r="K3066">
        <v>6</v>
      </c>
    </row>
    <row r="3067" spans="1:11" x14ac:dyDescent="0.25">
      <c r="A3067" t="s">
        <v>3335</v>
      </c>
      <c r="B3067" t="s">
        <v>74</v>
      </c>
      <c r="C3067" t="s">
        <v>86</v>
      </c>
      <c r="D3067" t="s">
        <v>253</v>
      </c>
      <c r="E3067" t="s">
        <v>165</v>
      </c>
      <c r="F3067">
        <v>4</v>
      </c>
      <c r="G3067">
        <v>14.46</v>
      </c>
      <c r="H3067">
        <v>0</v>
      </c>
      <c r="I3067">
        <v>0</v>
      </c>
      <c r="J3067">
        <v>4</v>
      </c>
      <c r="K3067">
        <v>14.46</v>
      </c>
    </row>
    <row r="3068" spans="1:11" x14ac:dyDescent="0.25">
      <c r="A3068" t="s">
        <v>3336</v>
      </c>
      <c r="B3068" t="s">
        <v>74</v>
      </c>
      <c r="C3068" t="s">
        <v>86</v>
      </c>
      <c r="D3068" t="s">
        <v>251</v>
      </c>
      <c r="E3068" t="s">
        <v>166</v>
      </c>
      <c r="F3068">
        <v>2</v>
      </c>
      <c r="G3068">
        <v>13</v>
      </c>
      <c r="H3068">
        <v>0</v>
      </c>
      <c r="I3068">
        <v>0</v>
      </c>
      <c r="J3068">
        <v>2</v>
      </c>
      <c r="K3068">
        <v>13</v>
      </c>
    </row>
    <row r="3069" spans="1:11" x14ac:dyDescent="0.25">
      <c r="A3069" t="s">
        <v>15001</v>
      </c>
      <c r="B3069" t="s">
        <v>74</v>
      </c>
      <c r="C3069" t="s">
        <v>86</v>
      </c>
      <c r="D3069" t="s">
        <v>255</v>
      </c>
      <c r="E3069" t="s">
        <v>167</v>
      </c>
      <c r="F3069">
        <v>3</v>
      </c>
      <c r="G3069">
        <v>13.46</v>
      </c>
      <c r="H3069">
        <v>0</v>
      </c>
      <c r="I3069">
        <v>0</v>
      </c>
      <c r="J3069">
        <v>3</v>
      </c>
      <c r="K3069">
        <v>13.46</v>
      </c>
    </row>
    <row r="3070" spans="1:11" x14ac:dyDescent="0.25">
      <c r="A3070" t="s">
        <v>3337</v>
      </c>
      <c r="B3070" t="s">
        <v>74</v>
      </c>
      <c r="C3070" t="s">
        <v>86</v>
      </c>
      <c r="D3070" t="s">
        <v>253</v>
      </c>
      <c r="E3070" t="s">
        <v>267</v>
      </c>
      <c r="F3070">
        <v>78</v>
      </c>
      <c r="G3070">
        <v>378.44</v>
      </c>
      <c r="H3070">
        <v>0</v>
      </c>
      <c r="I3070">
        <v>0</v>
      </c>
      <c r="J3070">
        <v>78</v>
      </c>
      <c r="K3070">
        <v>378.44</v>
      </c>
    </row>
    <row r="3071" spans="1:11" x14ac:dyDescent="0.25">
      <c r="A3071" t="s">
        <v>3338</v>
      </c>
      <c r="B3071" t="s">
        <v>74</v>
      </c>
      <c r="C3071" t="s">
        <v>86</v>
      </c>
      <c r="D3071" t="s">
        <v>252</v>
      </c>
      <c r="E3071" t="s">
        <v>168</v>
      </c>
      <c r="F3071">
        <v>1</v>
      </c>
      <c r="G3071">
        <v>6.46</v>
      </c>
      <c r="H3071">
        <v>0</v>
      </c>
      <c r="I3071">
        <v>0</v>
      </c>
      <c r="J3071">
        <v>1</v>
      </c>
      <c r="K3071">
        <v>6.46</v>
      </c>
    </row>
    <row r="3072" spans="1:11" x14ac:dyDescent="0.25">
      <c r="A3072" t="s">
        <v>3339</v>
      </c>
      <c r="B3072" t="s">
        <v>74</v>
      </c>
      <c r="C3072" t="s">
        <v>86</v>
      </c>
      <c r="D3072" t="s">
        <v>255</v>
      </c>
      <c r="E3072" t="s">
        <v>169</v>
      </c>
      <c r="F3072">
        <v>3</v>
      </c>
      <c r="G3072">
        <v>12</v>
      </c>
      <c r="H3072">
        <v>0</v>
      </c>
      <c r="I3072">
        <v>0</v>
      </c>
      <c r="J3072">
        <v>3</v>
      </c>
      <c r="K3072">
        <v>12</v>
      </c>
    </row>
    <row r="3073" spans="1:11" x14ac:dyDescent="0.25">
      <c r="A3073" t="s">
        <v>3340</v>
      </c>
      <c r="B3073" t="s">
        <v>74</v>
      </c>
      <c r="C3073" t="s">
        <v>86</v>
      </c>
      <c r="D3073" t="s">
        <v>253</v>
      </c>
      <c r="E3073" t="s">
        <v>171</v>
      </c>
      <c r="F3073">
        <v>2</v>
      </c>
      <c r="G3073">
        <v>6</v>
      </c>
      <c r="H3073">
        <v>0</v>
      </c>
      <c r="I3073">
        <v>0</v>
      </c>
      <c r="J3073">
        <v>2</v>
      </c>
      <c r="K3073">
        <v>6</v>
      </c>
    </row>
    <row r="3074" spans="1:11" x14ac:dyDescent="0.25">
      <c r="A3074" t="s">
        <v>3341</v>
      </c>
      <c r="B3074" t="s">
        <v>74</v>
      </c>
      <c r="C3074" t="s">
        <v>86</v>
      </c>
      <c r="D3074" t="s">
        <v>254</v>
      </c>
      <c r="E3074" t="s">
        <v>172</v>
      </c>
      <c r="F3074">
        <v>1</v>
      </c>
      <c r="G3074">
        <v>6</v>
      </c>
      <c r="H3074">
        <v>0</v>
      </c>
      <c r="I3074">
        <v>0</v>
      </c>
      <c r="J3074">
        <v>1</v>
      </c>
      <c r="K3074">
        <v>6</v>
      </c>
    </row>
    <row r="3075" spans="1:11" x14ac:dyDescent="0.25">
      <c r="A3075" t="s">
        <v>3342</v>
      </c>
      <c r="B3075" t="s">
        <v>74</v>
      </c>
      <c r="C3075" t="s">
        <v>86</v>
      </c>
      <c r="D3075" t="s">
        <v>254</v>
      </c>
      <c r="E3075" t="s">
        <v>174</v>
      </c>
      <c r="F3075">
        <v>1</v>
      </c>
      <c r="G3075">
        <v>6</v>
      </c>
      <c r="H3075">
        <v>0</v>
      </c>
      <c r="I3075">
        <v>0</v>
      </c>
      <c r="J3075">
        <v>1</v>
      </c>
      <c r="K3075">
        <v>6</v>
      </c>
    </row>
    <row r="3076" spans="1:11" x14ac:dyDescent="0.25">
      <c r="A3076" t="s">
        <v>3343</v>
      </c>
      <c r="B3076" t="s">
        <v>74</v>
      </c>
      <c r="C3076" t="s">
        <v>86</v>
      </c>
      <c r="D3076" t="s">
        <v>253</v>
      </c>
      <c r="E3076" t="s">
        <v>175</v>
      </c>
      <c r="F3076">
        <v>3</v>
      </c>
      <c r="G3076">
        <v>15</v>
      </c>
      <c r="H3076">
        <v>0</v>
      </c>
      <c r="I3076">
        <v>0</v>
      </c>
      <c r="J3076">
        <v>3</v>
      </c>
      <c r="K3076">
        <v>15</v>
      </c>
    </row>
    <row r="3077" spans="1:11" x14ac:dyDescent="0.25">
      <c r="A3077" t="s">
        <v>3344</v>
      </c>
      <c r="B3077" t="s">
        <v>74</v>
      </c>
      <c r="C3077" t="s">
        <v>86</v>
      </c>
      <c r="D3077" t="s">
        <v>252</v>
      </c>
      <c r="E3077" t="s">
        <v>176</v>
      </c>
      <c r="F3077">
        <v>2</v>
      </c>
      <c r="G3077">
        <v>9</v>
      </c>
      <c r="H3077">
        <v>0</v>
      </c>
      <c r="I3077">
        <v>0</v>
      </c>
      <c r="J3077">
        <v>2</v>
      </c>
      <c r="K3077">
        <v>9</v>
      </c>
    </row>
    <row r="3078" spans="1:11" x14ac:dyDescent="0.25">
      <c r="A3078" t="s">
        <v>3345</v>
      </c>
      <c r="B3078" t="s">
        <v>74</v>
      </c>
      <c r="C3078" t="s">
        <v>86</v>
      </c>
      <c r="D3078" t="s">
        <v>259</v>
      </c>
      <c r="E3078" t="s">
        <v>177</v>
      </c>
      <c r="F3078">
        <v>1</v>
      </c>
      <c r="G3078">
        <v>4</v>
      </c>
      <c r="H3078">
        <v>0</v>
      </c>
      <c r="I3078">
        <v>0</v>
      </c>
      <c r="J3078">
        <v>1</v>
      </c>
      <c r="K3078">
        <v>4</v>
      </c>
    </row>
    <row r="3079" spans="1:11" x14ac:dyDescent="0.25">
      <c r="A3079" t="s">
        <v>3346</v>
      </c>
      <c r="B3079" t="s">
        <v>74</v>
      </c>
      <c r="C3079" t="s">
        <v>86</v>
      </c>
      <c r="D3079" t="s">
        <v>254</v>
      </c>
      <c r="E3079" t="s">
        <v>268</v>
      </c>
      <c r="F3079">
        <v>4</v>
      </c>
      <c r="G3079">
        <v>21</v>
      </c>
      <c r="H3079">
        <v>0</v>
      </c>
      <c r="I3079">
        <v>0</v>
      </c>
      <c r="J3079">
        <v>4</v>
      </c>
      <c r="K3079">
        <v>21</v>
      </c>
    </row>
    <row r="3080" spans="1:11" x14ac:dyDescent="0.25">
      <c r="A3080" t="s">
        <v>3347</v>
      </c>
      <c r="B3080" t="s">
        <v>74</v>
      </c>
      <c r="C3080" t="s">
        <v>86</v>
      </c>
      <c r="D3080" t="s">
        <v>257</v>
      </c>
      <c r="E3080" t="s">
        <v>179</v>
      </c>
      <c r="F3080">
        <v>1</v>
      </c>
      <c r="G3080">
        <v>3</v>
      </c>
      <c r="H3080">
        <v>0</v>
      </c>
      <c r="I3080">
        <v>0</v>
      </c>
      <c r="J3080">
        <v>1</v>
      </c>
      <c r="K3080">
        <v>3</v>
      </c>
    </row>
    <row r="3081" spans="1:11" x14ac:dyDescent="0.25">
      <c r="A3081" t="s">
        <v>3348</v>
      </c>
      <c r="B3081" t="s">
        <v>74</v>
      </c>
      <c r="C3081" t="s">
        <v>86</v>
      </c>
      <c r="D3081" t="s">
        <v>255</v>
      </c>
      <c r="E3081" t="s">
        <v>269</v>
      </c>
      <c r="F3081">
        <v>28</v>
      </c>
      <c r="G3081">
        <v>132.38</v>
      </c>
      <c r="H3081">
        <v>0</v>
      </c>
      <c r="I3081">
        <v>0</v>
      </c>
      <c r="J3081">
        <v>28</v>
      </c>
      <c r="K3081">
        <v>132.38</v>
      </c>
    </row>
    <row r="3082" spans="1:11" x14ac:dyDescent="0.25">
      <c r="A3082" t="s">
        <v>14998</v>
      </c>
      <c r="B3082" t="s">
        <v>74</v>
      </c>
      <c r="C3082" t="s">
        <v>86</v>
      </c>
      <c r="D3082" t="s">
        <v>259</v>
      </c>
      <c r="E3082" t="s">
        <v>181</v>
      </c>
      <c r="F3082">
        <v>1</v>
      </c>
      <c r="G3082">
        <v>3</v>
      </c>
      <c r="H3082">
        <v>0</v>
      </c>
      <c r="I3082">
        <v>0</v>
      </c>
      <c r="J3082">
        <v>1</v>
      </c>
      <c r="K3082">
        <v>3</v>
      </c>
    </row>
    <row r="3083" spans="1:11" x14ac:dyDescent="0.25">
      <c r="A3083" t="s">
        <v>3349</v>
      </c>
      <c r="B3083" t="s">
        <v>74</v>
      </c>
      <c r="C3083" t="s">
        <v>86</v>
      </c>
      <c r="D3083" t="s">
        <v>251</v>
      </c>
      <c r="E3083" t="s">
        <v>182</v>
      </c>
      <c r="F3083">
        <v>5</v>
      </c>
      <c r="G3083">
        <v>27.46</v>
      </c>
      <c r="H3083">
        <v>0</v>
      </c>
      <c r="I3083">
        <v>0</v>
      </c>
      <c r="J3083">
        <v>5</v>
      </c>
      <c r="K3083">
        <v>27.46</v>
      </c>
    </row>
    <row r="3084" spans="1:11" x14ac:dyDescent="0.25">
      <c r="A3084" t="s">
        <v>3350</v>
      </c>
      <c r="B3084" t="s">
        <v>74</v>
      </c>
      <c r="C3084" t="s">
        <v>86</v>
      </c>
      <c r="D3084" t="s">
        <v>256</v>
      </c>
      <c r="E3084" t="s">
        <v>187</v>
      </c>
      <c r="F3084">
        <v>7</v>
      </c>
      <c r="G3084">
        <v>32.46</v>
      </c>
      <c r="H3084">
        <v>0</v>
      </c>
      <c r="I3084">
        <v>0</v>
      </c>
      <c r="J3084">
        <v>7</v>
      </c>
      <c r="K3084">
        <v>32.46</v>
      </c>
    </row>
    <row r="3085" spans="1:11" x14ac:dyDescent="0.25">
      <c r="A3085" t="s">
        <v>3351</v>
      </c>
      <c r="B3085" t="s">
        <v>74</v>
      </c>
      <c r="C3085" t="s">
        <v>86</v>
      </c>
      <c r="D3085" t="s">
        <v>252</v>
      </c>
      <c r="E3085" t="s">
        <v>188</v>
      </c>
      <c r="F3085">
        <v>1</v>
      </c>
      <c r="G3085">
        <v>6</v>
      </c>
      <c r="H3085">
        <v>0</v>
      </c>
      <c r="I3085">
        <v>0</v>
      </c>
      <c r="J3085">
        <v>1</v>
      </c>
      <c r="K3085">
        <v>6</v>
      </c>
    </row>
    <row r="3086" spans="1:11" x14ac:dyDescent="0.25">
      <c r="A3086" t="s">
        <v>15011</v>
      </c>
      <c r="B3086" t="s">
        <v>74</v>
      </c>
      <c r="C3086" t="s">
        <v>86</v>
      </c>
      <c r="D3086" t="s">
        <v>257</v>
      </c>
      <c r="E3086" t="s">
        <v>189</v>
      </c>
      <c r="F3086">
        <v>1</v>
      </c>
      <c r="G3086">
        <v>3</v>
      </c>
      <c r="H3086">
        <v>0</v>
      </c>
      <c r="I3086">
        <v>0</v>
      </c>
      <c r="J3086">
        <v>1</v>
      </c>
      <c r="K3086">
        <v>3</v>
      </c>
    </row>
    <row r="3087" spans="1:11" x14ac:dyDescent="0.25">
      <c r="A3087" t="s">
        <v>3352</v>
      </c>
      <c r="B3087" t="s">
        <v>74</v>
      </c>
      <c r="C3087" t="s">
        <v>86</v>
      </c>
      <c r="D3087" t="s">
        <v>256</v>
      </c>
      <c r="E3087" t="s">
        <v>191</v>
      </c>
      <c r="F3087">
        <v>1</v>
      </c>
      <c r="G3087">
        <v>3</v>
      </c>
      <c r="H3087">
        <v>0</v>
      </c>
      <c r="I3087">
        <v>0</v>
      </c>
      <c r="J3087">
        <v>1</v>
      </c>
      <c r="K3087">
        <v>3</v>
      </c>
    </row>
    <row r="3088" spans="1:11" x14ac:dyDescent="0.25">
      <c r="A3088" t="s">
        <v>3353</v>
      </c>
      <c r="B3088" t="s">
        <v>74</v>
      </c>
      <c r="C3088" t="s">
        <v>86</v>
      </c>
      <c r="D3088" t="s">
        <v>253</v>
      </c>
      <c r="E3088" t="s">
        <v>192</v>
      </c>
      <c r="F3088">
        <v>2</v>
      </c>
      <c r="G3088">
        <v>4</v>
      </c>
      <c r="H3088">
        <v>0</v>
      </c>
      <c r="I3088">
        <v>0</v>
      </c>
      <c r="J3088">
        <v>2</v>
      </c>
      <c r="K3088">
        <v>4</v>
      </c>
    </row>
    <row r="3089" spans="1:11" x14ac:dyDescent="0.25">
      <c r="A3089" t="s">
        <v>3354</v>
      </c>
      <c r="B3089" t="s">
        <v>74</v>
      </c>
      <c r="C3089" t="s">
        <v>86</v>
      </c>
      <c r="D3089" t="s">
        <v>253</v>
      </c>
      <c r="E3089" t="s">
        <v>194</v>
      </c>
      <c r="F3089">
        <v>1</v>
      </c>
      <c r="G3089">
        <v>9</v>
      </c>
      <c r="H3089">
        <v>0</v>
      </c>
      <c r="I3089">
        <v>0</v>
      </c>
      <c r="J3089">
        <v>1</v>
      </c>
      <c r="K3089">
        <v>9</v>
      </c>
    </row>
    <row r="3090" spans="1:11" x14ac:dyDescent="0.25">
      <c r="A3090" t="s">
        <v>3355</v>
      </c>
      <c r="B3090" t="s">
        <v>74</v>
      </c>
      <c r="C3090" t="s">
        <v>86</v>
      </c>
      <c r="D3090" t="s">
        <v>255</v>
      </c>
      <c r="E3090" t="s">
        <v>198</v>
      </c>
      <c r="F3090">
        <v>7</v>
      </c>
      <c r="G3090">
        <v>39.46</v>
      </c>
      <c r="H3090">
        <v>0</v>
      </c>
      <c r="I3090">
        <v>0</v>
      </c>
      <c r="J3090">
        <v>7</v>
      </c>
      <c r="K3090">
        <v>39.46</v>
      </c>
    </row>
    <row r="3091" spans="1:11" x14ac:dyDescent="0.25">
      <c r="A3091" t="s">
        <v>3356</v>
      </c>
      <c r="B3091" t="s">
        <v>74</v>
      </c>
      <c r="C3091" t="s">
        <v>86</v>
      </c>
      <c r="D3091" t="s">
        <v>259</v>
      </c>
      <c r="E3091" t="s">
        <v>201</v>
      </c>
      <c r="F3091">
        <v>4</v>
      </c>
      <c r="G3091">
        <v>21</v>
      </c>
      <c r="H3091">
        <v>0</v>
      </c>
      <c r="I3091">
        <v>0</v>
      </c>
      <c r="J3091">
        <v>4</v>
      </c>
      <c r="K3091">
        <v>21</v>
      </c>
    </row>
    <row r="3092" spans="1:11" x14ac:dyDescent="0.25">
      <c r="A3092" t="s">
        <v>3357</v>
      </c>
      <c r="B3092" t="s">
        <v>74</v>
      </c>
      <c r="C3092" t="s">
        <v>86</v>
      </c>
      <c r="D3092" t="s">
        <v>258</v>
      </c>
      <c r="E3092" t="s">
        <v>202</v>
      </c>
      <c r="F3092">
        <v>1</v>
      </c>
      <c r="G3092">
        <v>6</v>
      </c>
      <c r="H3092">
        <v>0</v>
      </c>
      <c r="I3092">
        <v>0</v>
      </c>
      <c r="J3092">
        <v>1</v>
      </c>
      <c r="K3092">
        <v>6</v>
      </c>
    </row>
    <row r="3093" spans="1:11" x14ac:dyDescent="0.25">
      <c r="A3093" t="s">
        <v>3358</v>
      </c>
      <c r="B3093" t="s">
        <v>74</v>
      </c>
      <c r="C3093" t="s">
        <v>86</v>
      </c>
      <c r="D3093" t="s">
        <v>257</v>
      </c>
      <c r="E3093" t="s">
        <v>205</v>
      </c>
      <c r="F3093">
        <v>2</v>
      </c>
      <c r="G3093">
        <v>10</v>
      </c>
      <c r="H3093">
        <v>0</v>
      </c>
      <c r="I3093">
        <v>0</v>
      </c>
      <c r="J3093">
        <v>2</v>
      </c>
      <c r="K3093">
        <v>10</v>
      </c>
    </row>
    <row r="3094" spans="1:11" x14ac:dyDescent="0.25">
      <c r="A3094" t="s">
        <v>3359</v>
      </c>
      <c r="B3094" t="s">
        <v>74</v>
      </c>
      <c r="C3094" t="s">
        <v>86</v>
      </c>
      <c r="D3094" t="s">
        <v>256</v>
      </c>
      <c r="E3094" t="s">
        <v>270</v>
      </c>
      <c r="F3094">
        <v>36</v>
      </c>
      <c r="G3094">
        <v>157.30000000000001</v>
      </c>
      <c r="H3094">
        <v>0</v>
      </c>
      <c r="I3094">
        <v>0</v>
      </c>
      <c r="J3094">
        <v>36</v>
      </c>
      <c r="K3094">
        <v>157.30000000000001</v>
      </c>
    </row>
    <row r="3095" spans="1:11" x14ac:dyDescent="0.25">
      <c r="A3095" t="s">
        <v>3360</v>
      </c>
      <c r="B3095" t="s">
        <v>74</v>
      </c>
      <c r="C3095" t="s">
        <v>86</v>
      </c>
      <c r="D3095" t="s">
        <v>257</v>
      </c>
      <c r="E3095" t="s">
        <v>271</v>
      </c>
      <c r="F3095">
        <v>30</v>
      </c>
      <c r="G3095">
        <v>141.84</v>
      </c>
      <c r="H3095">
        <v>0</v>
      </c>
      <c r="I3095">
        <v>0</v>
      </c>
      <c r="J3095">
        <v>30</v>
      </c>
      <c r="K3095">
        <v>141.84</v>
      </c>
    </row>
    <row r="3096" spans="1:11" x14ac:dyDescent="0.25">
      <c r="A3096" t="s">
        <v>3361</v>
      </c>
      <c r="B3096" t="s">
        <v>74</v>
      </c>
      <c r="C3096" t="s">
        <v>86</v>
      </c>
      <c r="D3096" t="s">
        <v>256</v>
      </c>
      <c r="E3096" t="s">
        <v>208</v>
      </c>
      <c r="F3096">
        <v>3</v>
      </c>
      <c r="G3096">
        <v>16</v>
      </c>
      <c r="H3096">
        <v>0</v>
      </c>
      <c r="I3096">
        <v>0</v>
      </c>
      <c r="J3096">
        <v>3</v>
      </c>
      <c r="K3096">
        <v>16</v>
      </c>
    </row>
    <row r="3097" spans="1:11" x14ac:dyDescent="0.25">
      <c r="A3097" t="s">
        <v>14994</v>
      </c>
      <c r="B3097" t="s">
        <v>74</v>
      </c>
      <c r="C3097" t="s">
        <v>86</v>
      </c>
      <c r="D3097" t="s">
        <v>252</v>
      </c>
      <c r="E3097" t="s">
        <v>209</v>
      </c>
      <c r="F3097">
        <v>2</v>
      </c>
      <c r="G3097">
        <v>12</v>
      </c>
      <c r="H3097">
        <v>0</v>
      </c>
      <c r="I3097">
        <v>0</v>
      </c>
      <c r="J3097">
        <v>2</v>
      </c>
      <c r="K3097">
        <v>12</v>
      </c>
    </row>
    <row r="3098" spans="1:11" x14ac:dyDescent="0.25">
      <c r="A3098" t="s">
        <v>3362</v>
      </c>
      <c r="B3098" t="s">
        <v>74</v>
      </c>
      <c r="C3098" t="s">
        <v>86</v>
      </c>
      <c r="D3098" t="s">
        <v>253</v>
      </c>
      <c r="E3098" t="s">
        <v>210</v>
      </c>
      <c r="F3098">
        <v>3</v>
      </c>
      <c r="G3098">
        <v>10.46</v>
      </c>
      <c r="H3098">
        <v>0</v>
      </c>
      <c r="I3098">
        <v>0</v>
      </c>
      <c r="J3098">
        <v>3</v>
      </c>
      <c r="K3098">
        <v>10.46</v>
      </c>
    </row>
    <row r="3099" spans="1:11" x14ac:dyDescent="0.25">
      <c r="A3099" t="s">
        <v>3363</v>
      </c>
      <c r="B3099" t="s">
        <v>74</v>
      </c>
      <c r="C3099" t="s">
        <v>86</v>
      </c>
      <c r="D3099" t="s">
        <v>258</v>
      </c>
      <c r="E3099" t="s">
        <v>212</v>
      </c>
      <c r="F3099">
        <v>2</v>
      </c>
      <c r="G3099">
        <v>12</v>
      </c>
      <c r="H3099">
        <v>0</v>
      </c>
      <c r="I3099">
        <v>0</v>
      </c>
      <c r="J3099">
        <v>2</v>
      </c>
      <c r="K3099">
        <v>12</v>
      </c>
    </row>
    <row r="3100" spans="1:11" x14ac:dyDescent="0.25">
      <c r="A3100" t="s">
        <v>3364</v>
      </c>
      <c r="B3100" t="s">
        <v>74</v>
      </c>
      <c r="C3100" t="s">
        <v>86</v>
      </c>
      <c r="D3100" t="s">
        <v>255</v>
      </c>
      <c r="E3100" t="s">
        <v>213</v>
      </c>
      <c r="F3100">
        <v>1</v>
      </c>
      <c r="G3100">
        <v>3</v>
      </c>
      <c r="H3100">
        <v>0</v>
      </c>
      <c r="I3100">
        <v>0</v>
      </c>
      <c r="J3100">
        <v>1</v>
      </c>
      <c r="K3100">
        <v>3</v>
      </c>
    </row>
    <row r="3101" spans="1:11" x14ac:dyDescent="0.25">
      <c r="A3101" t="s">
        <v>3365</v>
      </c>
      <c r="B3101" t="s">
        <v>74</v>
      </c>
      <c r="C3101" t="s">
        <v>86</v>
      </c>
      <c r="D3101" t="s">
        <v>258</v>
      </c>
      <c r="E3101" t="s">
        <v>215</v>
      </c>
      <c r="F3101">
        <v>2</v>
      </c>
      <c r="G3101">
        <v>6</v>
      </c>
      <c r="H3101">
        <v>0</v>
      </c>
      <c r="I3101">
        <v>0</v>
      </c>
      <c r="J3101">
        <v>2</v>
      </c>
      <c r="K3101">
        <v>6</v>
      </c>
    </row>
    <row r="3102" spans="1:11" x14ac:dyDescent="0.25">
      <c r="A3102" t="s">
        <v>3366</v>
      </c>
      <c r="B3102" t="s">
        <v>74</v>
      </c>
      <c r="C3102" t="s">
        <v>86</v>
      </c>
      <c r="D3102" t="s">
        <v>254</v>
      </c>
      <c r="E3102" t="s">
        <v>217</v>
      </c>
      <c r="F3102">
        <v>1</v>
      </c>
      <c r="G3102">
        <v>6</v>
      </c>
      <c r="H3102">
        <v>0</v>
      </c>
      <c r="I3102">
        <v>0</v>
      </c>
      <c r="J3102">
        <v>1</v>
      </c>
      <c r="K3102">
        <v>6</v>
      </c>
    </row>
    <row r="3103" spans="1:11" x14ac:dyDescent="0.25">
      <c r="A3103" t="s">
        <v>3367</v>
      </c>
      <c r="B3103" t="s">
        <v>74</v>
      </c>
      <c r="C3103" t="s">
        <v>86</v>
      </c>
      <c r="D3103" t="s">
        <v>256</v>
      </c>
      <c r="E3103" t="s">
        <v>218</v>
      </c>
      <c r="F3103">
        <v>6</v>
      </c>
      <c r="G3103">
        <v>24</v>
      </c>
      <c r="H3103">
        <v>0</v>
      </c>
      <c r="I3103">
        <v>0</v>
      </c>
      <c r="J3103">
        <v>6</v>
      </c>
      <c r="K3103">
        <v>24</v>
      </c>
    </row>
    <row r="3104" spans="1:11" x14ac:dyDescent="0.25">
      <c r="A3104" t="s">
        <v>3368</v>
      </c>
      <c r="B3104" t="s">
        <v>74</v>
      </c>
      <c r="C3104" t="s">
        <v>86</v>
      </c>
      <c r="D3104" t="s">
        <v>257</v>
      </c>
      <c r="E3104" t="s">
        <v>220</v>
      </c>
      <c r="F3104">
        <v>2</v>
      </c>
      <c r="G3104">
        <v>12.46</v>
      </c>
      <c r="H3104">
        <v>0</v>
      </c>
      <c r="I3104">
        <v>0</v>
      </c>
      <c r="J3104">
        <v>2</v>
      </c>
      <c r="K3104">
        <v>12.46</v>
      </c>
    </row>
    <row r="3105" spans="1:11" x14ac:dyDescent="0.25">
      <c r="A3105" t="s">
        <v>3369</v>
      </c>
      <c r="B3105" t="s">
        <v>74</v>
      </c>
      <c r="C3105" t="s">
        <v>86</v>
      </c>
      <c r="D3105" t="s">
        <v>258</v>
      </c>
      <c r="E3105" t="s">
        <v>222</v>
      </c>
      <c r="F3105">
        <v>2</v>
      </c>
      <c r="G3105">
        <v>6</v>
      </c>
      <c r="H3105">
        <v>0</v>
      </c>
      <c r="I3105">
        <v>0</v>
      </c>
      <c r="J3105">
        <v>2</v>
      </c>
      <c r="K3105">
        <v>6</v>
      </c>
    </row>
    <row r="3106" spans="1:11" x14ac:dyDescent="0.25">
      <c r="A3106" t="s">
        <v>3370</v>
      </c>
      <c r="B3106" t="s">
        <v>74</v>
      </c>
      <c r="C3106" t="s">
        <v>86</v>
      </c>
      <c r="D3106" t="s">
        <v>255</v>
      </c>
      <c r="E3106" t="s">
        <v>226</v>
      </c>
      <c r="F3106">
        <v>2</v>
      </c>
      <c r="G3106">
        <v>12</v>
      </c>
      <c r="H3106">
        <v>0</v>
      </c>
      <c r="I3106">
        <v>0</v>
      </c>
      <c r="J3106">
        <v>2</v>
      </c>
      <c r="K3106">
        <v>12</v>
      </c>
    </row>
    <row r="3107" spans="1:11" x14ac:dyDescent="0.25">
      <c r="A3107" t="s">
        <v>3371</v>
      </c>
      <c r="B3107" t="s">
        <v>74</v>
      </c>
      <c r="C3107" t="s">
        <v>86</v>
      </c>
      <c r="D3107" t="s">
        <v>259</v>
      </c>
      <c r="E3107" t="s">
        <v>227</v>
      </c>
      <c r="F3107">
        <v>1</v>
      </c>
      <c r="G3107">
        <v>6</v>
      </c>
      <c r="H3107">
        <v>0</v>
      </c>
      <c r="I3107">
        <v>0</v>
      </c>
      <c r="J3107">
        <v>1</v>
      </c>
      <c r="K3107">
        <v>6</v>
      </c>
    </row>
    <row r="3108" spans="1:11" x14ac:dyDescent="0.25">
      <c r="A3108" t="s">
        <v>3372</v>
      </c>
      <c r="B3108" t="s">
        <v>74</v>
      </c>
      <c r="C3108" t="s">
        <v>86</v>
      </c>
      <c r="D3108" t="s">
        <v>258</v>
      </c>
      <c r="E3108" t="s">
        <v>228</v>
      </c>
      <c r="F3108">
        <v>1</v>
      </c>
      <c r="G3108">
        <v>3</v>
      </c>
      <c r="H3108">
        <v>0</v>
      </c>
      <c r="I3108">
        <v>0</v>
      </c>
      <c r="J3108">
        <v>1</v>
      </c>
      <c r="K3108">
        <v>3</v>
      </c>
    </row>
    <row r="3109" spans="1:11" x14ac:dyDescent="0.25">
      <c r="A3109" t="s">
        <v>3373</v>
      </c>
      <c r="B3109" t="s">
        <v>74</v>
      </c>
      <c r="C3109" t="s">
        <v>86</v>
      </c>
      <c r="D3109" t="s">
        <v>253</v>
      </c>
      <c r="E3109" t="s">
        <v>229</v>
      </c>
      <c r="F3109">
        <v>5</v>
      </c>
      <c r="G3109">
        <v>25.38</v>
      </c>
      <c r="H3109">
        <v>0</v>
      </c>
      <c r="I3109">
        <v>0</v>
      </c>
      <c r="J3109">
        <v>5</v>
      </c>
      <c r="K3109">
        <v>25.38</v>
      </c>
    </row>
    <row r="3110" spans="1:11" x14ac:dyDescent="0.25">
      <c r="A3110" t="s">
        <v>3374</v>
      </c>
      <c r="B3110" t="s">
        <v>74</v>
      </c>
      <c r="C3110" t="s">
        <v>86</v>
      </c>
      <c r="D3110" t="s">
        <v>253</v>
      </c>
      <c r="E3110" t="s">
        <v>230</v>
      </c>
      <c r="F3110">
        <v>7</v>
      </c>
      <c r="G3110">
        <v>33.380000000000003</v>
      </c>
      <c r="H3110">
        <v>0</v>
      </c>
      <c r="I3110">
        <v>0</v>
      </c>
      <c r="J3110">
        <v>7</v>
      </c>
      <c r="K3110">
        <v>33.380000000000003</v>
      </c>
    </row>
    <row r="3111" spans="1:11" x14ac:dyDescent="0.25">
      <c r="A3111" t="s">
        <v>3375</v>
      </c>
      <c r="B3111" t="s">
        <v>74</v>
      </c>
      <c r="C3111" t="s">
        <v>86</v>
      </c>
      <c r="D3111" t="s">
        <v>258</v>
      </c>
      <c r="E3111" t="s">
        <v>232</v>
      </c>
      <c r="F3111">
        <v>3</v>
      </c>
      <c r="G3111">
        <v>11</v>
      </c>
      <c r="H3111">
        <v>0</v>
      </c>
      <c r="I3111">
        <v>0</v>
      </c>
      <c r="J3111">
        <v>3</v>
      </c>
      <c r="K3111">
        <v>11</v>
      </c>
    </row>
    <row r="3112" spans="1:11" x14ac:dyDescent="0.25">
      <c r="A3112" t="s">
        <v>3376</v>
      </c>
      <c r="B3112" t="s">
        <v>74</v>
      </c>
      <c r="C3112" t="s">
        <v>86</v>
      </c>
      <c r="D3112" t="s">
        <v>258</v>
      </c>
      <c r="E3112" t="s">
        <v>272</v>
      </c>
      <c r="F3112">
        <v>18</v>
      </c>
      <c r="G3112">
        <v>67</v>
      </c>
      <c r="H3112">
        <v>0</v>
      </c>
      <c r="I3112">
        <v>0</v>
      </c>
      <c r="J3112">
        <v>18</v>
      </c>
      <c r="K3112">
        <v>67</v>
      </c>
    </row>
    <row r="3113" spans="1:11" x14ac:dyDescent="0.25">
      <c r="A3113" t="s">
        <v>3377</v>
      </c>
      <c r="B3113" t="s">
        <v>74</v>
      </c>
      <c r="C3113" t="s">
        <v>86</v>
      </c>
      <c r="D3113" t="s">
        <v>256</v>
      </c>
      <c r="E3113" t="s">
        <v>234</v>
      </c>
      <c r="F3113">
        <v>1</v>
      </c>
      <c r="G3113">
        <v>1</v>
      </c>
      <c r="H3113">
        <v>0</v>
      </c>
      <c r="I3113">
        <v>0</v>
      </c>
      <c r="J3113">
        <v>1</v>
      </c>
      <c r="K3113">
        <v>1</v>
      </c>
    </row>
    <row r="3114" spans="1:11" x14ac:dyDescent="0.25">
      <c r="A3114" t="s">
        <v>3378</v>
      </c>
      <c r="B3114" t="s">
        <v>74</v>
      </c>
      <c r="C3114" t="s">
        <v>86</v>
      </c>
      <c r="D3114" t="s">
        <v>253</v>
      </c>
      <c r="E3114" t="s">
        <v>235</v>
      </c>
      <c r="F3114">
        <v>1</v>
      </c>
      <c r="G3114">
        <v>3</v>
      </c>
      <c r="H3114">
        <v>0</v>
      </c>
      <c r="I3114">
        <v>0</v>
      </c>
      <c r="J3114">
        <v>1</v>
      </c>
      <c r="K3114">
        <v>3</v>
      </c>
    </row>
    <row r="3115" spans="1:11" x14ac:dyDescent="0.25">
      <c r="A3115" t="s">
        <v>3379</v>
      </c>
      <c r="B3115" t="s">
        <v>74</v>
      </c>
      <c r="C3115" t="s">
        <v>86</v>
      </c>
      <c r="D3115" t="s">
        <v>255</v>
      </c>
      <c r="E3115" t="s">
        <v>236</v>
      </c>
      <c r="F3115">
        <v>3</v>
      </c>
      <c r="G3115">
        <v>12</v>
      </c>
      <c r="H3115">
        <v>0</v>
      </c>
      <c r="I3115">
        <v>0</v>
      </c>
      <c r="J3115">
        <v>3</v>
      </c>
      <c r="K3115">
        <v>12</v>
      </c>
    </row>
    <row r="3116" spans="1:11" x14ac:dyDescent="0.25">
      <c r="A3116" t="s">
        <v>3380</v>
      </c>
      <c r="B3116" t="s">
        <v>74</v>
      </c>
      <c r="C3116" t="s">
        <v>86</v>
      </c>
      <c r="D3116" t="s">
        <v>257</v>
      </c>
      <c r="E3116" t="s">
        <v>237</v>
      </c>
      <c r="F3116">
        <v>8</v>
      </c>
      <c r="G3116">
        <v>32.46</v>
      </c>
      <c r="H3116">
        <v>0</v>
      </c>
      <c r="I3116">
        <v>0</v>
      </c>
      <c r="J3116">
        <v>8</v>
      </c>
      <c r="K3116">
        <v>32.46</v>
      </c>
    </row>
    <row r="3117" spans="1:11" x14ac:dyDescent="0.25">
      <c r="A3117" t="s">
        <v>3381</v>
      </c>
      <c r="B3117" t="s">
        <v>74</v>
      </c>
      <c r="C3117" t="s">
        <v>86</v>
      </c>
      <c r="D3117" t="s">
        <v>258</v>
      </c>
      <c r="E3117" t="s">
        <v>242</v>
      </c>
      <c r="F3117">
        <v>1</v>
      </c>
      <c r="G3117">
        <v>6</v>
      </c>
      <c r="H3117">
        <v>0</v>
      </c>
      <c r="I3117">
        <v>0</v>
      </c>
      <c r="J3117">
        <v>1</v>
      </c>
      <c r="K3117">
        <v>6</v>
      </c>
    </row>
    <row r="3118" spans="1:11" x14ac:dyDescent="0.25">
      <c r="A3118" t="s">
        <v>14989</v>
      </c>
      <c r="B3118" t="s">
        <v>74</v>
      </c>
      <c r="C3118" t="s">
        <v>86</v>
      </c>
      <c r="D3118" t="s">
        <v>259</v>
      </c>
      <c r="E3118" t="s">
        <v>243</v>
      </c>
      <c r="F3118">
        <v>2</v>
      </c>
      <c r="G3118">
        <v>9</v>
      </c>
      <c r="H3118">
        <v>0</v>
      </c>
      <c r="I3118">
        <v>0</v>
      </c>
      <c r="J3118">
        <v>2</v>
      </c>
      <c r="K3118">
        <v>9</v>
      </c>
    </row>
    <row r="3119" spans="1:11" x14ac:dyDescent="0.25">
      <c r="A3119" t="s">
        <v>3382</v>
      </c>
      <c r="B3119" t="s">
        <v>74</v>
      </c>
      <c r="C3119" t="s">
        <v>86</v>
      </c>
      <c r="D3119" t="s">
        <v>259</v>
      </c>
      <c r="E3119" t="s">
        <v>273</v>
      </c>
      <c r="F3119">
        <v>12</v>
      </c>
      <c r="G3119">
        <v>55.46</v>
      </c>
      <c r="H3119">
        <v>0</v>
      </c>
      <c r="I3119">
        <v>0</v>
      </c>
      <c r="J3119">
        <v>12</v>
      </c>
      <c r="K3119">
        <v>55.46</v>
      </c>
    </row>
    <row r="3120" spans="1:11" x14ac:dyDescent="0.25">
      <c r="A3120" t="s">
        <v>3383</v>
      </c>
      <c r="B3120" t="s">
        <v>74</v>
      </c>
      <c r="C3120" t="s">
        <v>275</v>
      </c>
      <c r="D3120" t="s">
        <v>92</v>
      </c>
      <c r="E3120" t="s">
        <v>264</v>
      </c>
      <c r="F3120">
        <v>30205</v>
      </c>
      <c r="G3120">
        <v>196222.22</v>
      </c>
      <c r="H3120">
        <v>0</v>
      </c>
      <c r="I3120">
        <v>0</v>
      </c>
      <c r="J3120">
        <v>30205</v>
      </c>
      <c r="K3120">
        <v>196222.22</v>
      </c>
    </row>
    <row r="3121" spans="1:11" x14ac:dyDescent="0.25">
      <c r="A3121" t="s">
        <v>3384</v>
      </c>
      <c r="B3121" t="s">
        <v>74</v>
      </c>
      <c r="C3121" t="s">
        <v>275</v>
      </c>
      <c r="D3121" t="s">
        <v>253</v>
      </c>
      <c r="E3121" t="s">
        <v>93</v>
      </c>
      <c r="F3121">
        <v>96</v>
      </c>
      <c r="G3121">
        <v>552.46</v>
      </c>
      <c r="H3121">
        <v>0</v>
      </c>
      <c r="I3121">
        <v>0</v>
      </c>
      <c r="J3121">
        <v>96</v>
      </c>
      <c r="K3121">
        <v>552.46</v>
      </c>
    </row>
    <row r="3122" spans="1:11" x14ac:dyDescent="0.25">
      <c r="A3122" t="s">
        <v>3385</v>
      </c>
      <c r="B3122" t="s">
        <v>74</v>
      </c>
      <c r="C3122" t="s">
        <v>275</v>
      </c>
      <c r="D3122" t="s">
        <v>253</v>
      </c>
      <c r="E3122" t="s">
        <v>94</v>
      </c>
      <c r="F3122">
        <v>213</v>
      </c>
      <c r="G3122">
        <v>1378.46</v>
      </c>
      <c r="H3122">
        <v>0</v>
      </c>
      <c r="I3122">
        <v>0</v>
      </c>
      <c r="J3122">
        <v>213</v>
      </c>
      <c r="K3122">
        <v>1378.46</v>
      </c>
    </row>
    <row r="3123" spans="1:11" x14ac:dyDescent="0.25">
      <c r="A3123" t="s">
        <v>3386</v>
      </c>
      <c r="B3123" t="s">
        <v>74</v>
      </c>
      <c r="C3123" t="s">
        <v>275</v>
      </c>
      <c r="D3123" t="s">
        <v>259</v>
      </c>
      <c r="E3123" t="s">
        <v>95</v>
      </c>
      <c r="F3123">
        <v>140</v>
      </c>
      <c r="G3123">
        <v>1038</v>
      </c>
      <c r="H3123">
        <v>0</v>
      </c>
      <c r="I3123">
        <v>0</v>
      </c>
      <c r="J3123">
        <v>140</v>
      </c>
      <c r="K3123">
        <v>1038</v>
      </c>
    </row>
    <row r="3124" spans="1:11" x14ac:dyDescent="0.25">
      <c r="A3124" t="s">
        <v>3387</v>
      </c>
      <c r="B3124" t="s">
        <v>74</v>
      </c>
      <c r="C3124" t="s">
        <v>275</v>
      </c>
      <c r="D3124" t="s">
        <v>257</v>
      </c>
      <c r="E3124" t="s">
        <v>96</v>
      </c>
      <c r="F3124">
        <v>95</v>
      </c>
      <c r="G3124">
        <v>555</v>
      </c>
      <c r="H3124">
        <v>0</v>
      </c>
      <c r="I3124">
        <v>0</v>
      </c>
      <c r="J3124">
        <v>95</v>
      </c>
      <c r="K3124">
        <v>555</v>
      </c>
    </row>
    <row r="3125" spans="1:11" x14ac:dyDescent="0.25">
      <c r="A3125" t="s">
        <v>3388</v>
      </c>
      <c r="B3125" t="s">
        <v>74</v>
      </c>
      <c r="C3125" t="s">
        <v>275</v>
      </c>
      <c r="D3125" t="s">
        <v>252</v>
      </c>
      <c r="E3125" t="s">
        <v>97</v>
      </c>
      <c r="F3125">
        <v>100</v>
      </c>
      <c r="G3125">
        <v>668</v>
      </c>
      <c r="H3125">
        <v>0</v>
      </c>
      <c r="I3125">
        <v>0</v>
      </c>
      <c r="J3125">
        <v>100</v>
      </c>
      <c r="K3125">
        <v>668</v>
      </c>
    </row>
    <row r="3126" spans="1:11" x14ac:dyDescent="0.25">
      <c r="A3126" t="s">
        <v>3389</v>
      </c>
      <c r="B3126" t="s">
        <v>74</v>
      </c>
      <c r="C3126" t="s">
        <v>275</v>
      </c>
      <c r="D3126" t="s">
        <v>253</v>
      </c>
      <c r="E3126" t="s">
        <v>98</v>
      </c>
      <c r="F3126">
        <v>307</v>
      </c>
      <c r="G3126">
        <v>1788.46</v>
      </c>
      <c r="H3126">
        <v>0</v>
      </c>
      <c r="I3126">
        <v>0</v>
      </c>
      <c r="J3126">
        <v>307</v>
      </c>
      <c r="K3126">
        <v>1788.46</v>
      </c>
    </row>
    <row r="3127" spans="1:11" x14ac:dyDescent="0.25">
      <c r="A3127" t="s">
        <v>3390</v>
      </c>
      <c r="B3127" t="s">
        <v>74</v>
      </c>
      <c r="C3127" t="s">
        <v>275</v>
      </c>
      <c r="D3127" t="s">
        <v>258</v>
      </c>
      <c r="E3127" t="s">
        <v>99</v>
      </c>
      <c r="F3127">
        <v>360</v>
      </c>
      <c r="G3127">
        <v>2473</v>
      </c>
      <c r="H3127">
        <v>0</v>
      </c>
      <c r="I3127">
        <v>0</v>
      </c>
      <c r="J3127">
        <v>360</v>
      </c>
      <c r="K3127">
        <v>2473</v>
      </c>
    </row>
    <row r="3128" spans="1:11" x14ac:dyDescent="0.25">
      <c r="A3128" t="s">
        <v>3391</v>
      </c>
      <c r="B3128" t="s">
        <v>74</v>
      </c>
      <c r="C3128" t="s">
        <v>275</v>
      </c>
      <c r="D3128" t="s">
        <v>255</v>
      </c>
      <c r="E3128" t="s">
        <v>100</v>
      </c>
      <c r="F3128">
        <v>72</v>
      </c>
      <c r="G3128">
        <v>506.46</v>
      </c>
      <c r="H3128">
        <v>0</v>
      </c>
      <c r="I3128">
        <v>0</v>
      </c>
      <c r="J3128">
        <v>72</v>
      </c>
      <c r="K3128">
        <v>506.46</v>
      </c>
    </row>
    <row r="3129" spans="1:11" x14ac:dyDescent="0.25">
      <c r="A3129" t="s">
        <v>3392</v>
      </c>
      <c r="B3129" t="s">
        <v>74</v>
      </c>
      <c r="C3129" t="s">
        <v>275</v>
      </c>
      <c r="D3129" t="s">
        <v>255</v>
      </c>
      <c r="E3129" t="s">
        <v>101</v>
      </c>
      <c r="F3129">
        <v>56</v>
      </c>
      <c r="G3129">
        <v>364</v>
      </c>
      <c r="H3129">
        <v>0</v>
      </c>
      <c r="I3129">
        <v>0</v>
      </c>
      <c r="J3129">
        <v>56</v>
      </c>
      <c r="K3129">
        <v>364</v>
      </c>
    </row>
    <row r="3130" spans="1:11" x14ac:dyDescent="0.25">
      <c r="A3130" t="s">
        <v>3393</v>
      </c>
      <c r="B3130" t="s">
        <v>74</v>
      </c>
      <c r="C3130" t="s">
        <v>275</v>
      </c>
      <c r="D3130" t="s">
        <v>255</v>
      </c>
      <c r="E3130" t="s">
        <v>102</v>
      </c>
      <c r="F3130">
        <v>118</v>
      </c>
      <c r="G3130">
        <v>857</v>
      </c>
      <c r="H3130">
        <v>0</v>
      </c>
      <c r="I3130">
        <v>0</v>
      </c>
      <c r="J3130">
        <v>118</v>
      </c>
      <c r="K3130">
        <v>857</v>
      </c>
    </row>
    <row r="3131" spans="1:11" x14ac:dyDescent="0.25">
      <c r="A3131" t="s">
        <v>3394</v>
      </c>
      <c r="B3131" t="s">
        <v>74</v>
      </c>
      <c r="C3131" t="s">
        <v>275</v>
      </c>
      <c r="D3131" t="s">
        <v>257</v>
      </c>
      <c r="E3131" t="s">
        <v>103</v>
      </c>
      <c r="F3131">
        <v>176</v>
      </c>
      <c r="G3131">
        <v>1163.46</v>
      </c>
      <c r="H3131">
        <v>0</v>
      </c>
      <c r="I3131">
        <v>0</v>
      </c>
      <c r="J3131">
        <v>176</v>
      </c>
      <c r="K3131">
        <v>1163.46</v>
      </c>
    </row>
    <row r="3132" spans="1:11" x14ac:dyDescent="0.25">
      <c r="A3132" t="s">
        <v>3395</v>
      </c>
      <c r="B3132" t="s">
        <v>74</v>
      </c>
      <c r="C3132" t="s">
        <v>275</v>
      </c>
      <c r="D3132" t="s">
        <v>256</v>
      </c>
      <c r="E3132" t="s">
        <v>104</v>
      </c>
      <c r="F3132">
        <v>155</v>
      </c>
      <c r="G3132">
        <v>904.46</v>
      </c>
      <c r="H3132">
        <v>0</v>
      </c>
      <c r="I3132">
        <v>0</v>
      </c>
      <c r="J3132">
        <v>155</v>
      </c>
      <c r="K3132">
        <v>904.46</v>
      </c>
    </row>
    <row r="3133" spans="1:11" x14ac:dyDescent="0.25">
      <c r="A3133" t="s">
        <v>3396</v>
      </c>
      <c r="B3133" t="s">
        <v>74</v>
      </c>
      <c r="C3133" t="s">
        <v>275</v>
      </c>
      <c r="D3133" t="s">
        <v>259</v>
      </c>
      <c r="E3133" t="s">
        <v>105</v>
      </c>
      <c r="F3133">
        <v>325</v>
      </c>
      <c r="G3133">
        <v>2414</v>
      </c>
      <c r="H3133">
        <v>0</v>
      </c>
      <c r="I3133">
        <v>0</v>
      </c>
      <c r="J3133">
        <v>325</v>
      </c>
      <c r="K3133">
        <v>2414</v>
      </c>
    </row>
    <row r="3134" spans="1:11" x14ac:dyDescent="0.25">
      <c r="A3134" t="s">
        <v>3397</v>
      </c>
      <c r="B3134" t="s">
        <v>74</v>
      </c>
      <c r="C3134" t="s">
        <v>275</v>
      </c>
      <c r="D3134" t="s">
        <v>253</v>
      </c>
      <c r="E3134" t="s">
        <v>106</v>
      </c>
      <c r="F3134">
        <v>131</v>
      </c>
      <c r="G3134">
        <v>819</v>
      </c>
      <c r="H3134">
        <v>0</v>
      </c>
      <c r="I3134">
        <v>0</v>
      </c>
      <c r="J3134">
        <v>131</v>
      </c>
      <c r="K3134">
        <v>819</v>
      </c>
    </row>
    <row r="3135" spans="1:11" x14ac:dyDescent="0.25">
      <c r="A3135" t="s">
        <v>3398</v>
      </c>
      <c r="B3135" t="s">
        <v>74</v>
      </c>
      <c r="C3135" t="s">
        <v>275</v>
      </c>
      <c r="D3135" t="s">
        <v>256</v>
      </c>
      <c r="E3135" t="s">
        <v>107</v>
      </c>
      <c r="F3135">
        <v>78</v>
      </c>
      <c r="G3135">
        <v>493</v>
      </c>
      <c r="H3135">
        <v>0</v>
      </c>
      <c r="I3135">
        <v>0</v>
      </c>
      <c r="J3135">
        <v>78</v>
      </c>
      <c r="K3135">
        <v>493</v>
      </c>
    </row>
    <row r="3136" spans="1:11" x14ac:dyDescent="0.25">
      <c r="A3136" t="s">
        <v>3399</v>
      </c>
      <c r="B3136" t="s">
        <v>74</v>
      </c>
      <c r="C3136" t="s">
        <v>275</v>
      </c>
      <c r="D3136" t="s">
        <v>257</v>
      </c>
      <c r="E3136" t="s">
        <v>108</v>
      </c>
      <c r="F3136">
        <v>323</v>
      </c>
      <c r="G3136">
        <v>2036.92</v>
      </c>
      <c r="H3136">
        <v>0</v>
      </c>
      <c r="I3136">
        <v>0</v>
      </c>
      <c r="J3136">
        <v>323</v>
      </c>
      <c r="K3136">
        <v>2036.92</v>
      </c>
    </row>
    <row r="3137" spans="1:11" x14ac:dyDescent="0.25">
      <c r="A3137" t="s">
        <v>3400</v>
      </c>
      <c r="B3137" t="s">
        <v>74</v>
      </c>
      <c r="C3137" t="s">
        <v>275</v>
      </c>
      <c r="D3137" t="s">
        <v>253</v>
      </c>
      <c r="E3137" t="s">
        <v>109</v>
      </c>
      <c r="F3137">
        <v>392</v>
      </c>
      <c r="G3137">
        <v>2295.38</v>
      </c>
      <c r="H3137">
        <v>0</v>
      </c>
      <c r="I3137">
        <v>0</v>
      </c>
      <c r="J3137">
        <v>392</v>
      </c>
      <c r="K3137">
        <v>2295.38</v>
      </c>
    </row>
    <row r="3138" spans="1:11" x14ac:dyDescent="0.25">
      <c r="A3138" t="s">
        <v>3401</v>
      </c>
      <c r="B3138" t="s">
        <v>74</v>
      </c>
      <c r="C3138" t="s">
        <v>275</v>
      </c>
      <c r="D3138" t="s">
        <v>256</v>
      </c>
      <c r="E3138" t="s">
        <v>110</v>
      </c>
      <c r="F3138">
        <v>435</v>
      </c>
      <c r="G3138">
        <v>2617.92</v>
      </c>
      <c r="H3138">
        <v>0</v>
      </c>
      <c r="I3138">
        <v>0</v>
      </c>
      <c r="J3138">
        <v>435</v>
      </c>
      <c r="K3138">
        <v>2617.92</v>
      </c>
    </row>
    <row r="3139" spans="1:11" x14ac:dyDescent="0.25">
      <c r="A3139" t="s">
        <v>3402</v>
      </c>
      <c r="B3139" t="s">
        <v>74</v>
      </c>
      <c r="C3139" t="s">
        <v>275</v>
      </c>
      <c r="D3139" t="s">
        <v>255</v>
      </c>
      <c r="E3139" t="s">
        <v>111</v>
      </c>
      <c r="F3139">
        <v>89</v>
      </c>
      <c r="G3139">
        <v>666</v>
      </c>
      <c r="H3139">
        <v>0</v>
      </c>
      <c r="I3139">
        <v>0</v>
      </c>
      <c r="J3139">
        <v>89</v>
      </c>
      <c r="K3139">
        <v>666</v>
      </c>
    </row>
    <row r="3140" spans="1:11" x14ac:dyDescent="0.25">
      <c r="A3140" t="s">
        <v>3403</v>
      </c>
      <c r="B3140" t="s">
        <v>74</v>
      </c>
      <c r="C3140" t="s">
        <v>275</v>
      </c>
      <c r="D3140" t="s">
        <v>259</v>
      </c>
      <c r="E3140" t="s">
        <v>112</v>
      </c>
      <c r="F3140">
        <v>98</v>
      </c>
      <c r="G3140">
        <v>722</v>
      </c>
      <c r="H3140">
        <v>0</v>
      </c>
      <c r="I3140">
        <v>0</v>
      </c>
      <c r="J3140">
        <v>98</v>
      </c>
      <c r="K3140">
        <v>722</v>
      </c>
    </row>
    <row r="3141" spans="1:11" x14ac:dyDescent="0.25">
      <c r="A3141" t="s">
        <v>3404</v>
      </c>
      <c r="B3141" t="s">
        <v>74</v>
      </c>
      <c r="C3141" t="s">
        <v>275</v>
      </c>
      <c r="D3141" t="s">
        <v>252</v>
      </c>
      <c r="E3141" t="s">
        <v>113</v>
      </c>
      <c r="F3141">
        <v>482</v>
      </c>
      <c r="G3141">
        <v>3155.46</v>
      </c>
      <c r="H3141">
        <v>0</v>
      </c>
      <c r="I3141">
        <v>0</v>
      </c>
      <c r="J3141">
        <v>482</v>
      </c>
      <c r="K3141">
        <v>3155.46</v>
      </c>
    </row>
    <row r="3142" spans="1:11" x14ac:dyDescent="0.25">
      <c r="A3142" t="s">
        <v>3405</v>
      </c>
      <c r="B3142" t="s">
        <v>74</v>
      </c>
      <c r="C3142" t="s">
        <v>275</v>
      </c>
      <c r="D3142" t="s">
        <v>253</v>
      </c>
      <c r="E3142" t="s">
        <v>114</v>
      </c>
      <c r="F3142">
        <v>100</v>
      </c>
      <c r="G3142">
        <v>576.46</v>
      </c>
      <c r="H3142">
        <v>0</v>
      </c>
      <c r="I3142">
        <v>0</v>
      </c>
      <c r="J3142">
        <v>100</v>
      </c>
      <c r="K3142">
        <v>576.46</v>
      </c>
    </row>
    <row r="3143" spans="1:11" x14ac:dyDescent="0.25">
      <c r="A3143" t="s">
        <v>3406</v>
      </c>
      <c r="B3143" t="s">
        <v>74</v>
      </c>
      <c r="C3143" t="s">
        <v>275</v>
      </c>
      <c r="D3143" t="s">
        <v>252</v>
      </c>
      <c r="E3143" t="s">
        <v>115</v>
      </c>
      <c r="F3143">
        <v>281</v>
      </c>
      <c r="G3143">
        <v>1794</v>
      </c>
      <c r="H3143">
        <v>0</v>
      </c>
      <c r="I3143">
        <v>0</v>
      </c>
      <c r="J3143">
        <v>281</v>
      </c>
      <c r="K3143">
        <v>1794</v>
      </c>
    </row>
    <row r="3144" spans="1:11" x14ac:dyDescent="0.25">
      <c r="A3144" t="s">
        <v>3407</v>
      </c>
      <c r="B3144" t="s">
        <v>74</v>
      </c>
      <c r="C3144" t="s">
        <v>275</v>
      </c>
      <c r="D3144" t="s">
        <v>255</v>
      </c>
      <c r="E3144" t="s">
        <v>116</v>
      </c>
      <c r="F3144">
        <v>149</v>
      </c>
      <c r="G3144">
        <v>1005</v>
      </c>
      <c r="H3144">
        <v>0</v>
      </c>
      <c r="I3144">
        <v>0</v>
      </c>
      <c r="J3144">
        <v>149</v>
      </c>
      <c r="K3144">
        <v>1005</v>
      </c>
    </row>
    <row r="3145" spans="1:11" x14ac:dyDescent="0.25">
      <c r="A3145" t="s">
        <v>3408</v>
      </c>
      <c r="B3145" t="s">
        <v>74</v>
      </c>
      <c r="C3145" t="s">
        <v>275</v>
      </c>
      <c r="D3145" t="s">
        <v>255</v>
      </c>
      <c r="E3145" t="s">
        <v>117</v>
      </c>
      <c r="F3145">
        <v>138</v>
      </c>
      <c r="G3145">
        <v>989</v>
      </c>
      <c r="H3145">
        <v>0</v>
      </c>
      <c r="I3145">
        <v>0</v>
      </c>
      <c r="J3145">
        <v>138</v>
      </c>
      <c r="K3145">
        <v>989</v>
      </c>
    </row>
    <row r="3146" spans="1:11" x14ac:dyDescent="0.25">
      <c r="A3146" t="s">
        <v>3409</v>
      </c>
      <c r="B3146" t="s">
        <v>74</v>
      </c>
      <c r="C3146" t="s">
        <v>275</v>
      </c>
      <c r="D3146" t="s">
        <v>257</v>
      </c>
      <c r="E3146" t="s">
        <v>119</v>
      </c>
      <c r="F3146">
        <v>200</v>
      </c>
      <c r="G3146">
        <v>1237.46</v>
      </c>
      <c r="H3146">
        <v>0</v>
      </c>
      <c r="I3146">
        <v>0</v>
      </c>
      <c r="J3146">
        <v>200</v>
      </c>
      <c r="K3146">
        <v>1237.46</v>
      </c>
    </row>
    <row r="3147" spans="1:11" x14ac:dyDescent="0.25">
      <c r="A3147" t="s">
        <v>3410</v>
      </c>
      <c r="B3147" t="s">
        <v>74</v>
      </c>
      <c r="C3147" t="s">
        <v>275</v>
      </c>
      <c r="D3147" t="s">
        <v>258</v>
      </c>
      <c r="E3147" t="s">
        <v>120</v>
      </c>
      <c r="F3147">
        <v>182</v>
      </c>
      <c r="G3147">
        <v>1186</v>
      </c>
      <c r="H3147">
        <v>0</v>
      </c>
      <c r="I3147">
        <v>0</v>
      </c>
      <c r="J3147">
        <v>182</v>
      </c>
      <c r="K3147">
        <v>1186</v>
      </c>
    </row>
    <row r="3148" spans="1:11" x14ac:dyDescent="0.25">
      <c r="A3148" t="s">
        <v>3411</v>
      </c>
      <c r="B3148" t="s">
        <v>74</v>
      </c>
      <c r="C3148" t="s">
        <v>275</v>
      </c>
      <c r="D3148" t="s">
        <v>253</v>
      </c>
      <c r="E3148" t="s">
        <v>121</v>
      </c>
      <c r="F3148">
        <v>295</v>
      </c>
      <c r="G3148">
        <v>1767.92</v>
      </c>
      <c r="H3148">
        <v>0</v>
      </c>
      <c r="I3148">
        <v>0</v>
      </c>
      <c r="J3148">
        <v>295</v>
      </c>
      <c r="K3148">
        <v>1767.92</v>
      </c>
    </row>
    <row r="3149" spans="1:11" x14ac:dyDescent="0.25">
      <c r="A3149" t="s">
        <v>3412</v>
      </c>
      <c r="B3149" t="s">
        <v>74</v>
      </c>
      <c r="C3149" t="s">
        <v>275</v>
      </c>
      <c r="D3149" t="s">
        <v>255</v>
      </c>
      <c r="E3149" t="s">
        <v>122</v>
      </c>
      <c r="F3149">
        <v>129</v>
      </c>
      <c r="G3149">
        <v>977</v>
      </c>
      <c r="H3149">
        <v>0</v>
      </c>
      <c r="I3149">
        <v>0</v>
      </c>
      <c r="J3149">
        <v>129</v>
      </c>
      <c r="K3149">
        <v>977</v>
      </c>
    </row>
    <row r="3150" spans="1:11" x14ac:dyDescent="0.25">
      <c r="A3150" t="s">
        <v>3413</v>
      </c>
      <c r="B3150" t="s">
        <v>74</v>
      </c>
      <c r="C3150" t="s">
        <v>275</v>
      </c>
      <c r="D3150" t="s">
        <v>254</v>
      </c>
      <c r="E3150" t="s">
        <v>123</v>
      </c>
      <c r="F3150">
        <v>64</v>
      </c>
      <c r="G3150">
        <v>431</v>
      </c>
      <c r="H3150">
        <v>0</v>
      </c>
      <c r="I3150">
        <v>0</v>
      </c>
      <c r="J3150">
        <v>64</v>
      </c>
      <c r="K3150">
        <v>431</v>
      </c>
    </row>
    <row r="3151" spans="1:11" x14ac:dyDescent="0.25">
      <c r="A3151" t="s">
        <v>3414</v>
      </c>
      <c r="B3151" t="s">
        <v>74</v>
      </c>
      <c r="C3151" t="s">
        <v>275</v>
      </c>
      <c r="D3151" t="s">
        <v>251</v>
      </c>
      <c r="E3151" t="s">
        <v>124</v>
      </c>
      <c r="F3151">
        <v>111</v>
      </c>
      <c r="G3151">
        <v>846</v>
      </c>
      <c r="H3151">
        <v>0</v>
      </c>
      <c r="I3151">
        <v>0</v>
      </c>
      <c r="J3151">
        <v>111</v>
      </c>
      <c r="K3151">
        <v>846</v>
      </c>
    </row>
    <row r="3152" spans="1:11" x14ac:dyDescent="0.25">
      <c r="A3152" t="s">
        <v>3415</v>
      </c>
      <c r="B3152" t="s">
        <v>74</v>
      </c>
      <c r="C3152" t="s">
        <v>275</v>
      </c>
      <c r="D3152" t="s">
        <v>251</v>
      </c>
      <c r="E3152" t="s">
        <v>125</v>
      </c>
      <c r="F3152">
        <v>376</v>
      </c>
      <c r="G3152">
        <v>2678</v>
      </c>
      <c r="H3152">
        <v>0</v>
      </c>
      <c r="I3152">
        <v>0</v>
      </c>
      <c r="J3152">
        <v>376</v>
      </c>
      <c r="K3152">
        <v>2678</v>
      </c>
    </row>
    <row r="3153" spans="1:11" x14ac:dyDescent="0.25">
      <c r="A3153" t="s">
        <v>3416</v>
      </c>
      <c r="B3153" t="s">
        <v>74</v>
      </c>
      <c r="C3153" t="s">
        <v>275</v>
      </c>
      <c r="D3153" t="s">
        <v>257</v>
      </c>
      <c r="E3153" t="s">
        <v>126</v>
      </c>
      <c r="F3153">
        <v>386</v>
      </c>
      <c r="G3153">
        <v>2341.92</v>
      </c>
      <c r="H3153">
        <v>0</v>
      </c>
      <c r="I3153">
        <v>0</v>
      </c>
      <c r="J3153">
        <v>386</v>
      </c>
      <c r="K3153">
        <v>2341.92</v>
      </c>
    </row>
    <row r="3154" spans="1:11" x14ac:dyDescent="0.25">
      <c r="A3154" t="s">
        <v>3417</v>
      </c>
      <c r="B3154" t="s">
        <v>74</v>
      </c>
      <c r="C3154" t="s">
        <v>275</v>
      </c>
      <c r="D3154" t="s">
        <v>259</v>
      </c>
      <c r="E3154" t="s">
        <v>127</v>
      </c>
      <c r="F3154">
        <v>236</v>
      </c>
      <c r="G3154">
        <v>1805</v>
      </c>
      <c r="H3154">
        <v>0</v>
      </c>
      <c r="I3154">
        <v>0</v>
      </c>
      <c r="J3154">
        <v>236</v>
      </c>
      <c r="K3154">
        <v>1805</v>
      </c>
    </row>
    <row r="3155" spans="1:11" x14ac:dyDescent="0.25">
      <c r="A3155" t="s">
        <v>3418</v>
      </c>
      <c r="B3155" t="s">
        <v>74</v>
      </c>
      <c r="C3155" t="s">
        <v>275</v>
      </c>
      <c r="D3155" t="s">
        <v>257</v>
      </c>
      <c r="E3155" t="s">
        <v>128</v>
      </c>
      <c r="F3155">
        <v>137</v>
      </c>
      <c r="G3155">
        <v>836</v>
      </c>
      <c r="H3155">
        <v>0</v>
      </c>
      <c r="I3155">
        <v>0</v>
      </c>
      <c r="J3155">
        <v>137</v>
      </c>
      <c r="K3155">
        <v>836</v>
      </c>
    </row>
    <row r="3156" spans="1:11" x14ac:dyDescent="0.25">
      <c r="A3156" t="s">
        <v>3419</v>
      </c>
      <c r="B3156" t="s">
        <v>74</v>
      </c>
      <c r="C3156" t="s">
        <v>275</v>
      </c>
      <c r="D3156" t="s">
        <v>258</v>
      </c>
      <c r="E3156" t="s">
        <v>129</v>
      </c>
      <c r="F3156">
        <v>100</v>
      </c>
      <c r="G3156">
        <v>625</v>
      </c>
      <c r="H3156">
        <v>0</v>
      </c>
      <c r="I3156">
        <v>0</v>
      </c>
      <c r="J3156">
        <v>100</v>
      </c>
      <c r="K3156">
        <v>625</v>
      </c>
    </row>
    <row r="3157" spans="1:11" x14ac:dyDescent="0.25">
      <c r="A3157" t="s">
        <v>3420</v>
      </c>
      <c r="B3157" t="s">
        <v>74</v>
      </c>
      <c r="C3157" t="s">
        <v>275</v>
      </c>
      <c r="D3157" t="s">
        <v>254</v>
      </c>
      <c r="E3157" t="s">
        <v>130</v>
      </c>
      <c r="F3157">
        <v>256</v>
      </c>
      <c r="G3157">
        <v>1828.46</v>
      </c>
      <c r="H3157">
        <v>0</v>
      </c>
      <c r="I3157">
        <v>0</v>
      </c>
      <c r="J3157">
        <v>256</v>
      </c>
      <c r="K3157">
        <v>1828.46</v>
      </c>
    </row>
    <row r="3158" spans="1:11" x14ac:dyDescent="0.25">
      <c r="A3158" t="s">
        <v>3421</v>
      </c>
      <c r="B3158" t="s">
        <v>74</v>
      </c>
      <c r="C3158" t="s">
        <v>275</v>
      </c>
      <c r="D3158" t="s">
        <v>253</v>
      </c>
      <c r="E3158" t="s">
        <v>131</v>
      </c>
      <c r="F3158">
        <v>166</v>
      </c>
      <c r="G3158">
        <v>1061.46</v>
      </c>
      <c r="H3158">
        <v>0</v>
      </c>
      <c r="I3158">
        <v>0</v>
      </c>
      <c r="J3158">
        <v>166</v>
      </c>
      <c r="K3158">
        <v>1061.46</v>
      </c>
    </row>
    <row r="3159" spans="1:11" x14ac:dyDescent="0.25">
      <c r="A3159" t="s">
        <v>3422</v>
      </c>
      <c r="B3159" t="s">
        <v>74</v>
      </c>
      <c r="C3159" t="s">
        <v>275</v>
      </c>
      <c r="D3159" t="s">
        <v>251</v>
      </c>
      <c r="E3159" t="s">
        <v>265</v>
      </c>
      <c r="F3159">
        <v>2447</v>
      </c>
      <c r="G3159">
        <v>17007.919999999998</v>
      </c>
      <c r="H3159">
        <v>0</v>
      </c>
      <c r="I3159">
        <v>0</v>
      </c>
      <c r="J3159">
        <v>2447</v>
      </c>
      <c r="K3159">
        <v>17007.919999999998</v>
      </c>
    </row>
    <row r="3160" spans="1:11" x14ac:dyDescent="0.25">
      <c r="A3160" t="s">
        <v>3423</v>
      </c>
      <c r="B3160" t="s">
        <v>74</v>
      </c>
      <c r="C3160" t="s">
        <v>275</v>
      </c>
      <c r="D3160" t="s">
        <v>252</v>
      </c>
      <c r="E3160" t="s">
        <v>266</v>
      </c>
      <c r="F3160">
        <v>3717</v>
      </c>
      <c r="G3160">
        <v>24750.3</v>
      </c>
      <c r="H3160">
        <v>0</v>
      </c>
      <c r="I3160">
        <v>0</v>
      </c>
      <c r="J3160">
        <v>3717</v>
      </c>
      <c r="K3160">
        <v>24750.3</v>
      </c>
    </row>
    <row r="3161" spans="1:11" x14ac:dyDescent="0.25">
      <c r="A3161" t="s">
        <v>3424</v>
      </c>
      <c r="B3161" t="s">
        <v>74</v>
      </c>
      <c r="C3161" t="s">
        <v>275</v>
      </c>
      <c r="D3161" t="s">
        <v>259</v>
      </c>
      <c r="E3161" t="s">
        <v>132</v>
      </c>
      <c r="F3161">
        <v>170</v>
      </c>
      <c r="G3161">
        <v>1114</v>
      </c>
      <c r="H3161">
        <v>0</v>
      </c>
      <c r="I3161">
        <v>0</v>
      </c>
      <c r="J3161">
        <v>170</v>
      </c>
      <c r="K3161">
        <v>1114</v>
      </c>
    </row>
    <row r="3162" spans="1:11" x14ac:dyDescent="0.25">
      <c r="A3162" t="s">
        <v>3425</v>
      </c>
      <c r="B3162" t="s">
        <v>74</v>
      </c>
      <c r="C3162" t="s">
        <v>275</v>
      </c>
      <c r="D3162" t="s">
        <v>256</v>
      </c>
      <c r="E3162" t="s">
        <v>133</v>
      </c>
      <c r="F3162">
        <v>168</v>
      </c>
      <c r="G3162">
        <v>1069</v>
      </c>
      <c r="H3162">
        <v>0</v>
      </c>
      <c r="I3162">
        <v>0</v>
      </c>
      <c r="J3162">
        <v>168</v>
      </c>
      <c r="K3162">
        <v>1069</v>
      </c>
    </row>
    <row r="3163" spans="1:11" x14ac:dyDescent="0.25">
      <c r="A3163" t="s">
        <v>3426</v>
      </c>
      <c r="B3163" t="s">
        <v>74</v>
      </c>
      <c r="C3163" t="s">
        <v>275</v>
      </c>
      <c r="D3163" t="s">
        <v>253</v>
      </c>
      <c r="E3163" t="s">
        <v>134</v>
      </c>
      <c r="F3163">
        <v>189</v>
      </c>
      <c r="G3163">
        <v>1194.46</v>
      </c>
      <c r="H3163">
        <v>0</v>
      </c>
      <c r="I3163">
        <v>0</v>
      </c>
      <c r="J3163">
        <v>189</v>
      </c>
      <c r="K3163">
        <v>1194.46</v>
      </c>
    </row>
    <row r="3164" spans="1:11" x14ac:dyDescent="0.25">
      <c r="A3164" t="s">
        <v>3427</v>
      </c>
      <c r="B3164" t="s">
        <v>74</v>
      </c>
      <c r="C3164" t="s">
        <v>275</v>
      </c>
      <c r="D3164" t="s">
        <v>252</v>
      </c>
      <c r="E3164" t="s">
        <v>135</v>
      </c>
      <c r="F3164">
        <v>768</v>
      </c>
      <c r="G3164">
        <v>5277.92</v>
      </c>
      <c r="H3164">
        <v>0</v>
      </c>
      <c r="I3164">
        <v>0</v>
      </c>
      <c r="J3164">
        <v>768</v>
      </c>
      <c r="K3164">
        <v>5277.92</v>
      </c>
    </row>
    <row r="3165" spans="1:11" x14ac:dyDescent="0.25">
      <c r="A3165" t="s">
        <v>3428</v>
      </c>
      <c r="B3165" t="s">
        <v>74</v>
      </c>
      <c r="C3165" t="s">
        <v>275</v>
      </c>
      <c r="D3165" t="s">
        <v>254</v>
      </c>
      <c r="E3165" t="s">
        <v>136</v>
      </c>
      <c r="F3165">
        <v>77</v>
      </c>
      <c r="G3165">
        <v>524</v>
      </c>
      <c r="H3165">
        <v>0</v>
      </c>
      <c r="I3165">
        <v>0</v>
      </c>
      <c r="J3165">
        <v>77</v>
      </c>
      <c r="K3165">
        <v>524</v>
      </c>
    </row>
    <row r="3166" spans="1:11" x14ac:dyDescent="0.25">
      <c r="A3166" t="s">
        <v>3429</v>
      </c>
      <c r="B3166" t="s">
        <v>74</v>
      </c>
      <c r="C3166" t="s">
        <v>275</v>
      </c>
      <c r="D3166" t="s">
        <v>257</v>
      </c>
      <c r="E3166" t="s">
        <v>137</v>
      </c>
      <c r="F3166">
        <v>287</v>
      </c>
      <c r="G3166">
        <v>1890.46</v>
      </c>
      <c r="H3166">
        <v>0</v>
      </c>
      <c r="I3166">
        <v>0</v>
      </c>
      <c r="J3166">
        <v>287</v>
      </c>
      <c r="K3166">
        <v>1890.46</v>
      </c>
    </row>
    <row r="3167" spans="1:11" x14ac:dyDescent="0.25">
      <c r="A3167" t="s">
        <v>3430</v>
      </c>
      <c r="B3167" t="s">
        <v>74</v>
      </c>
      <c r="C3167" t="s">
        <v>275</v>
      </c>
      <c r="D3167" t="s">
        <v>253</v>
      </c>
      <c r="E3167" t="s">
        <v>138</v>
      </c>
      <c r="F3167">
        <v>291</v>
      </c>
      <c r="G3167">
        <v>1699</v>
      </c>
      <c r="H3167">
        <v>0</v>
      </c>
      <c r="I3167">
        <v>0</v>
      </c>
      <c r="J3167">
        <v>291</v>
      </c>
      <c r="K3167">
        <v>1699</v>
      </c>
    </row>
    <row r="3168" spans="1:11" x14ac:dyDescent="0.25">
      <c r="A3168" t="s">
        <v>3431</v>
      </c>
      <c r="B3168" t="s">
        <v>74</v>
      </c>
      <c r="C3168" t="s">
        <v>275</v>
      </c>
      <c r="D3168" t="s">
        <v>253</v>
      </c>
      <c r="E3168" t="s">
        <v>139</v>
      </c>
      <c r="F3168">
        <v>112</v>
      </c>
      <c r="G3168">
        <v>612</v>
      </c>
      <c r="H3168">
        <v>0</v>
      </c>
      <c r="I3168">
        <v>0</v>
      </c>
      <c r="J3168">
        <v>112</v>
      </c>
      <c r="K3168">
        <v>612</v>
      </c>
    </row>
    <row r="3169" spans="1:11" x14ac:dyDescent="0.25">
      <c r="A3169" t="s">
        <v>3432</v>
      </c>
      <c r="B3169" t="s">
        <v>74</v>
      </c>
      <c r="C3169" t="s">
        <v>275</v>
      </c>
      <c r="D3169" t="s">
        <v>255</v>
      </c>
      <c r="E3169" t="s">
        <v>140</v>
      </c>
      <c r="F3169">
        <v>71</v>
      </c>
      <c r="G3169">
        <v>495</v>
      </c>
      <c r="H3169">
        <v>0</v>
      </c>
      <c r="I3169">
        <v>0</v>
      </c>
      <c r="J3169">
        <v>71</v>
      </c>
      <c r="K3169">
        <v>495</v>
      </c>
    </row>
    <row r="3170" spans="1:11" x14ac:dyDescent="0.25">
      <c r="A3170" t="s">
        <v>3433</v>
      </c>
      <c r="B3170" t="s">
        <v>74</v>
      </c>
      <c r="C3170" t="s">
        <v>275</v>
      </c>
      <c r="D3170" t="s">
        <v>253</v>
      </c>
      <c r="E3170" t="s">
        <v>141</v>
      </c>
      <c r="F3170">
        <v>73</v>
      </c>
      <c r="G3170">
        <v>406</v>
      </c>
      <c r="H3170">
        <v>0</v>
      </c>
      <c r="I3170">
        <v>0</v>
      </c>
      <c r="J3170">
        <v>73</v>
      </c>
      <c r="K3170">
        <v>406</v>
      </c>
    </row>
    <row r="3171" spans="1:11" x14ac:dyDescent="0.25">
      <c r="A3171" t="s">
        <v>3434</v>
      </c>
      <c r="B3171" t="s">
        <v>74</v>
      </c>
      <c r="C3171" t="s">
        <v>275</v>
      </c>
      <c r="D3171" t="s">
        <v>256</v>
      </c>
      <c r="E3171" t="s">
        <v>142</v>
      </c>
      <c r="F3171">
        <v>946</v>
      </c>
      <c r="G3171">
        <v>5606.46</v>
      </c>
      <c r="H3171">
        <v>0</v>
      </c>
      <c r="I3171">
        <v>0</v>
      </c>
      <c r="J3171">
        <v>946</v>
      </c>
      <c r="K3171">
        <v>5606.46</v>
      </c>
    </row>
    <row r="3172" spans="1:11" x14ac:dyDescent="0.25">
      <c r="A3172" t="s">
        <v>3435</v>
      </c>
      <c r="B3172" t="s">
        <v>74</v>
      </c>
      <c r="C3172" t="s">
        <v>275</v>
      </c>
      <c r="D3172" t="s">
        <v>253</v>
      </c>
      <c r="E3172" t="s">
        <v>143</v>
      </c>
      <c r="F3172">
        <v>115</v>
      </c>
      <c r="G3172">
        <v>817.46</v>
      </c>
      <c r="H3172">
        <v>0</v>
      </c>
      <c r="I3172">
        <v>0</v>
      </c>
      <c r="J3172">
        <v>115</v>
      </c>
      <c r="K3172">
        <v>817.46</v>
      </c>
    </row>
    <row r="3173" spans="1:11" x14ac:dyDescent="0.25">
      <c r="A3173" t="s">
        <v>3436</v>
      </c>
      <c r="B3173" t="s">
        <v>74</v>
      </c>
      <c r="C3173" t="s">
        <v>275</v>
      </c>
      <c r="D3173" t="s">
        <v>253</v>
      </c>
      <c r="E3173" t="s">
        <v>144</v>
      </c>
      <c r="F3173">
        <v>112</v>
      </c>
      <c r="G3173">
        <v>650</v>
      </c>
      <c r="H3173">
        <v>0</v>
      </c>
      <c r="I3173">
        <v>0</v>
      </c>
      <c r="J3173">
        <v>112</v>
      </c>
      <c r="K3173">
        <v>650</v>
      </c>
    </row>
    <row r="3174" spans="1:11" x14ac:dyDescent="0.25">
      <c r="A3174" t="s">
        <v>3437</v>
      </c>
      <c r="B3174" t="s">
        <v>74</v>
      </c>
      <c r="C3174" t="s">
        <v>275</v>
      </c>
      <c r="D3174" t="s">
        <v>254</v>
      </c>
      <c r="E3174" t="s">
        <v>145</v>
      </c>
      <c r="F3174">
        <v>49</v>
      </c>
      <c r="G3174">
        <v>322</v>
      </c>
      <c r="H3174">
        <v>0</v>
      </c>
      <c r="I3174">
        <v>0</v>
      </c>
      <c r="J3174">
        <v>49</v>
      </c>
      <c r="K3174">
        <v>322</v>
      </c>
    </row>
    <row r="3175" spans="1:11" x14ac:dyDescent="0.25">
      <c r="A3175" t="s">
        <v>3438</v>
      </c>
      <c r="B3175" t="s">
        <v>74</v>
      </c>
      <c r="C3175" t="s">
        <v>275</v>
      </c>
      <c r="D3175" t="s">
        <v>253</v>
      </c>
      <c r="E3175" t="s">
        <v>146</v>
      </c>
      <c r="F3175">
        <v>158</v>
      </c>
      <c r="G3175">
        <v>987</v>
      </c>
      <c r="H3175">
        <v>0</v>
      </c>
      <c r="I3175">
        <v>0</v>
      </c>
      <c r="J3175">
        <v>158</v>
      </c>
      <c r="K3175">
        <v>987</v>
      </c>
    </row>
    <row r="3176" spans="1:11" x14ac:dyDescent="0.25">
      <c r="A3176" t="s">
        <v>3439</v>
      </c>
      <c r="B3176" t="s">
        <v>74</v>
      </c>
      <c r="C3176" t="s">
        <v>275</v>
      </c>
      <c r="D3176" t="s">
        <v>258</v>
      </c>
      <c r="E3176" t="s">
        <v>147</v>
      </c>
      <c r="F3176">
        <v>52</v>
      </c>
      <c r="G3176">
        <v>333</v>
      </c>
      <c r="H3176">
        <v>0</v>
      </c>
      <c r="I3176">
        <v>0</v>
      </c>
      <c r="J3176">
        <v>52</v>
      </c>
      <c r="K3176">
        <v>333</v>
      </c>
    </row>
    <row r="3177" spans="1:11" x14ac:dyDescent="0.25">
      <c r="A3177" t="s">
        <v>3440</v>
      </c>
      <c r="B3177" t="s">
        <v>74</v>
      </c>
      <c r="C3177" t="s">
        <v>275</v>
      </c>
      <c r="D3177" t="s">
        <v>252</v>
      </c>
      <c r="E3177" t="s">
        <v>148</v>
      </c>
      <c r="F3177">
        <v>1023</v>
      </c>
      <c r="G3177">
        <v>6638.46</v>
      </c>
      <c r="H3177">
        <v>0</v>
      </c>
      <c r="I3177">
        <v>0</v>
      </c>
      <c r="J3177">
        <v>1023</v>
      </c>
      <c r="K3177">
        <v>6638.46</v>
      </c>
    </row>
    <row r="3178" spans="1:11" x14ac:dyDescent="0.25">
      <c r="A3178" t="s">
        <v>3441</v>
      </c>
      <c r="B3178" t="s">
        <v>74</v>
      </c>
      <c r="C3178" t="s">
        <v>275</v>
      </c>
      <c r="D3178" t="s">
        <v>253</v>
      </c>
      <c r="E3178" t="s">
        <v>149</v>
      </c>
      <c r="F3178">
        <v>223</v>
      </c>
      <c r="G3178">
        <v>1331</v>
      </c>
      <c r="H3178">
        <v>0</v>
      </c>
      <c r="I3178">
        <v>0</v>
      </c>
      <c r="J3178">
        <v>223</v>
      </c>
      <c r="K3178">
        <v>1331</v>
      </c>
    </row>
    <row r="3179" spans="1:11" x14ac:dyDescent="0.25">
      <c r="A3179" t="s">
        <v>3442</v>
      </c>
      <c r="B3179" t="s">
        <v>74</v>
      </c>
      <c r="C3179" t="s">
        <v>275</v>
      </c>
      <c r="D3179" t="s">
        <v>253</v>
      </c>
      <c r="E3179" t="s">
        <v>150</v>
      </c>
      <c r="F3179">
        <v>155</v>
      </c>
      <c r="G3179">
        <v>872.46</v>
      </c>
      <c r="H3179">
        <v>0</v>
      </c>
      <c r="I3179">
        <v>0</v>
      </c>
      <c r="J3179">
        <v>155</v>
      </c>
      <c r="K3179">
        <v>872.46</v>
      </c>
    </row>
    <row r="3180" spans="1:11" x14ac:dyDescent="0.25">
      <c r="A3180" t="s">
        <v>3443</v>
      </c>
      <c r="B3180" t="s">
        <v>74</v>
      </c>
      <c r="C3180" t="s">
        <v>275</v>
      </c>
      <c r="D3180" t="s">
        <v>256</v>
      </c>
      <c r="E3180" t="s">
        <v>151</v>
      </c>
      <c r="F3180">
        <v>39</v>
      </c>
      <c r="G3180">
        <v>212.46</v>
      </c>
      <c r="H3180">
        <v>0</v>
      </c>
      <c r="I3180">
        <v>0</v>
      </c>
      <c r="J3180">
        <v>39</v>
      </c>
      <c r="K3180">
        <v>212.46</v>
      </c>
    </row>
    <row r="3181" spans="1:11" x14ac:dyDescent="0.25">
      <c r="A3181" t="s">
        <v>3444</v>
      </c>
      <c r="B3181" t="s">
        <v>74</v>
      </c>
      <c r="C3181" t="s">
        <v>275</v>
      </c>
      <c r="D3181" t="s">
        <v>257</v>
      </c>
      <c r="E3181" t="s">
        <v>152</v>
      </c>
      <c r="F3181">
        <v>2</v>
      </c>
      <c r="G3181">
        <v>11</v>
      </c>
      <c r="H3181">
        <v>0</v>
      </c>
      <c r="I3181">
        <v>0</v>
      </c>
      <c r="J3181">
        <v>2</v>
      </c>
      <c r="K3181">
        <v>11</v>
      </c>
    </row>
    <row r="3182" spans="1:11" x14ac:dyDescent="0.25">
      <c r="A3182" t="s">
        <v>3445</v>
      </c>
      <c r="B3182" t="s">
        <v>74</v>
      </c>
      <c r="C3182" t="s">
        <v>275</v>
      </c>
      <c r="D3182" t="s">
        <v>253</v>
      </c>
      <c r="E3182" t="s">
        <v>153</v>
      </c>
      <c r="F3182">
        <v>127</v>
      </c>
      <c r="G3182">
        <v>746</v>
      </c>
      <c r="H3182">
        <v>0</v>
      </c>
      <c r="I3182">
        <v>0</v>
      </c>
      <c r="J3182">
        <v>127</v>
      </c>
      <c r="K3182">
        <v>746</v>
      </c>
    </row>
    <row r="3183" spans="1:11" x14ac:dyDescent="0.25">
      <c r="A3183" t="s">
        <v>3446</v>
      </c>
      <c r="B3183" t="s">
        <v>74</v>
      </c>
      <c r="C3183" t="s">
        <v>275</v>
      </c>
      <c r="D3183" t="s">
        <v>253</v>
      </c>
      <c r="E3183" t="s">
        <v>154</v>
      </c>
      <c r="F3183">
        <v>25</v>
      </c>
      <c r="G3183">
        <v>143.46</v>
      </c>
      <c r="H3183">
        <v>0</v>
      </c>
      <c r="I3183">
        <v>0</v>
      </c>
      <c r="J3183">
        <v>25</v>
      </c>
      <c r="K3183">
        <v>143.46</v>
      </c>
    </row>
    <row r="3184" spans="1:11" x14ac:dyDescent="0.25">
      <c r="A3184" t="s">
        <v>3447</v>
      </c>
      <c r="B3184" t="s">
        <v>74</v>
      </c>
      <c r="C3184" t="s">
        <v>275</v>
      </c>
      <c r="D3184" t="s">
        <v>256</v>
      </c>
      <c r="E3184" t="s">
        <v>155</v>
      </c>
      <c r="F3184">
        <v>846</v>
      </c>
      <c r="G3184">
        <v>5123.46</v>
      </c>
      <c r="H3184">
        <v>0</v>
      </c>
      <c r="I3184">
        <v>0</v>
      </c>
      <c r="J3184">
        <v>846</v>
      </c>
      <c r="K3184">
        <v>5123.46</v>
      </c>
    </row>
    <row r="3185" spans="1:11" x14ac:dyDescent="0.25">
      <c r="A3185" t="s">
        <v>3448</v>
      </c>
      <c r="B3185" t="s">
        <v>74</v>
      </c>
      <c r="C3185" t="s">
        <v>275</v>
      </c>
      <c r="D3185" t="s">
        <v>259</v>
      </c>
      <c r="E3185" t="s">
        <v>156</v>
      </c>
      <c r="F3185">
        <v>65</v>
      </c>
      <c r="G3185">
        <v>500</v>
      </c>
      <c r="H3185">
        <v>0</v>
      </c>
      <c r="I3185">
        <v>0</v>
      </c>
      <c r="J3185">
        <v>65</v>
      </c>
      <c r="K3185">
        <v>500</v>
      </c>
    </row>
    <row r="3186" spans="1:11" x14ac:dyDescent="0.25">
      <c r="A3186" t="s">
        <v>3449</v>
      </c>
      <c r="B3186" t="s">
        <v>74</v>
      </c>
      <c r="C3186" t="s">
        <v>275</v>
      </c>
      <c r="D3186" t="s">
        <v>253</v>
      </c>
      <c r="E3186" t="s">
        <v>157</v>
      </c>
      <c r="F3186">
        <v>142</v>
      </c>
      <c r="G3186">
        <v>836</v>
      </c>
      <c r="H3186">
        <v>0</v>
      </c>
      <c r="I3186">
        <v>0</v>
      </c>
      <c r="J3186">
        <v>142</v>
      </c>
      <c r="K3186">
        <v>836</v>
      </c>
    </row>
    <row r="3187" spans="1:11" x14ac:dyDescent="0.25">
      <c r="A3187" t="s">
        <v>3450</v>
      </c>
      <c r="B3187" t="s">
        <v>74</v>
      </c>
      <c r="C3187" t="s">
        <v>275</v>
      </c>
      <c r="D3187" t="s">
        <v>259</v>
      </c>
      <c r="E3187" t="s">
        <v>158</v>
      </c>
      <c r="F3187">
        <v>226</v>
      </c>
      <c r="G3187">
        <v>1609</v>
      </c>
      <c r="H3187">
        <v>0</v>
      </c>
      <c r="I3187">
        <v>0</v>
      </c>
      <c r="J3187">
        <v>226</v>
      </c>
      <c r="K3187">
        <v>1609</v>
      </c>
    </row>
    <row r="3188" spans="1:11" x14ac:dyDescent="0.25">
      <c r="A3188" t="s">
        <v>3451</v>
      </c>
      <c r="B3188" t="s">
        <v>74</v>
      </c>
      <c r="C3188" t="s">
        <v>275</v>
      </c>
      <c r="D3188" t="s">
        <v>255</v>
      </c>
      <c r="E3188" t="s">
        <v>159</v>
      </c>
      <c r="F3188">
        <v>61</v>
      </c>
      <c r="G3188">
        <v>453</v>
      </c>
      <c r="H3188">
        <v>0</v>
      </c>
      <c r="I3188">
        <v>0</v>
      </c>
      <c r="J3188">
        <v>61</v>
      </c>
      <c r="K3188">
        <v>453</v>
      </c>
    </row>
    <row r="3189" spans="1:11" x14ac:dyDescent="0.25">
      <c r="A3189" t="s">
        <v>3452</v>
      </c>
      <c r="B3189" t="s">
        <v>74</v>
      </c>
      <c r="C3189" t="s">
        <v>275</v>
      </c>
      <c r="D3189" t="s">
        <v>253</v>
      </c>
      <c r="E3189" t="s">
        <v>160</v>
      </c>
      <c r="F3189">
        <v>176</v>
      </c>
      <c r="G3189">
        <v>1024.46</v>
      </c>
      <c r="H3189">
        <v>0</v>
      </c>
      <c r="I3189">
        <v>0</v>
      </c>
      <c r="J3189">
        <v>176</v>
      </c>
      <c r="K3189">
        <v>1024.46</v>
      </c>
    </row>
    <row r="3190" spans="1:11" x14ac:dyDescent="0.25">
      <c r="A3190" t="s">
        <v>3453</v>
      </c>
      <c r="B3190" t="s">
        <v>74</v>
      </c>
      <c r="C3190" t="s">
        <v>275</v>
      </c>
      <c r="D3190" t="s">
        <v>255</v>
      </c>
      <c r="E3190" t="s">
        <v>161</v>
      </c>
      <c r="F3190">
        <v>568</v>
      </c>
      <c r="G3190">
        <v>3714</v>
      </c>
      <c r="H3190">
        <v>0</v>
      </c>
      <c r="I3190">
        <v>0</v>
      </c>
      <c r="J3190">
        <v>568</v>
      </c>
      <c r="K3190">
        <v>3714</v>
      </c>
    </row>
    <row r="3191" spans="1:11" x14ac:dyDescent="0.25">
      <c r="A3191" t="s">
        <v>3454</v>
      </c>
      <c r="B3191" t="s">
        <v>74</v>
      </c>
      <c r="C3191" t="s">
        <v>275</v>
      </c>
      <c r="D3191" t="s">
        <v>259</v>
      </c>
      <c r="E3191" t="s">
        <v>162</v>
      </c>
      <c r="F3191">
        <v>634</v>
      </c>
      <c r="G3191">
        <v>4369</v>
      </c>
      <c r="H3191">
        <v>0</v>
      </c>
      <c r="I3191">
        <v>0</v>
      </c>
      <c r="J3191">
        <v>634</v>
      </c>
      <c r="K3191">
        <v>4369</v>
      </c>
    </row>
    <row r="3192" spans="1:11" x14ac:dyDescent="0.25">
      <c r="A3192" t="s">
        <v>3455</v>
      </c>
      <c r="B3192" t="s">
        <v>74</v>
      </c>
      <c r="C3192" t="s">
        <v>275</v>
      </c>
      <c r="D3192" t="s">
        <v>251</v>
      </c>
      <c r="E3192" t="s">
        <v>163</v>
      </c>
      <c r="F3192">
        <v>76</v>
      </c>
      <c r="G3192">
        <v>487</v>
      </c>
      <c r="H3192">
        <v>0</v>
      </c>
      <c r="I3192">
        <v>0</v>
      </c>
      <c r="J3192">
        <v>76</v>
      </c>
      <c r="K3192">
        <v>487</v>
      </c>
    </row>
    <row r="3193" spans="1:11" x14ac:dyDescent="0.25">
      <c r="A3193" t="s">
        <v>3456</v>
      </c>
      <c r="B3193" t="s">
        <v>74</v>
      </c>
      <c r="C3193" t="s">
        <v>275</v>
      </c>
      <c r="D3193" t="s">
        <v>251</v>
      </c>
      <c r="E3193" t="s">
        <v>164</v>
      </c>
      <c r="F3193">
        <v>431</v>
      </c>
      <c r="G3193">
        <v>2870</v>
      </c>
      <c r="H3193">
        <v>0</v>
      </c>
      <c r="I3193">
        <v>0</v>
      </c>
      <c r="J3193">
        <v>431</v>
      </c>
      <c r="K3193">
        <v>2870</v>
      </c>
    </row>
    <row r="3194" spans="1:11" x14ac:dyDescent="0.25">
      <c r="A3194" t="s">
        <v>3457</v>
      </c>
      <c r="B3194" t="s">
        <v>74</v>
      </c>
      <c r="C3194" t="s">
        <v>275</v>
      </c>
      <c r="D3194" t="s">
        <v>253</v>
      </c>
      <c r="E3194" t="s">
        <v>165</v>
      </c>
      <c r="F3194">
        <v>266</v>
      </c>
      <c r="G3194">
        <v>1617.46</v>
      </c>
      <c r="H3194">
        <v>0</v>
      </c>
      <c r="I3194">
        <v>0</v>
      </c>
      <c r="J3194">
        <v>266</v>
      </c>
      <c r="K3194">
        <v>1617.46</v>
      </c>
    </row>
    <row r="3195" spans="1:11" x14ac:dyDescent="0.25">
      <c r="A3195" t="s">
        <v>3458</v>
      </c>
      <c r="B3195" t="s">
        <v>74</v>
      </c>
      <c r="C3195" t="s">
        <v>275</v>
      </c>
      <c r="D3195" t="s">
        <v>251</v>
      </c>
      <c r="E3195" t="s">
        <v>166</v>
      </c>
      <c r="F3195">
        <v>356</v>
      </c>
      <c r="G3195">
        <v>2644</v>
      </c>
      <c r="H3195">
        <v>0</v>
      </c>
      <c r="I3195">
        <v>0</v>
      </c>
      <c r="J3195">
        <v>356</v>
      </c>
      <c r="K3195">
        <v>2644</v>
      </c>
    </row>
    <row r="3196" spans="1:11" x14ac:dyDescent="0.25">
      <c r="A3196" t="s">
        <v>3459</v>
      </c>
      <c r="B3196" t="s">
        <v>74</v>
      </c>
      <c r="C3196" t="s">
        <v>275</v>
      </c>
      <c r="D3196" t="s">
        <v>255</v>
      </c>
      <c r="E3196" t="s">
        <v>167</v>
      </c>
      <c r="F3196">
        <v>159</v>
      </c>
      <c r="G3196">
        <v>1103</v>
      </c>
      <c r="H3196">
        <v>0</v>
      </c>
      <c r="I3196">
        <v>0</v>
      </c>
      <c r="J3196">
        <v>159</v>
      </c>
      <c r="K3196">
        <v>1103</v>
      </c>
    </row>
    <row r="3197" spans="1:11" x14ac:dyDescent="0.25">
      <c r="A3197" t="s">
        <v>3460</v>
      </c>
      <c r="B3197" t="s">
        <v>74</v>
      </c>
      <c r="C3197" t="s">
        <v>275</v>
      </c>
      <c r="D3197" t="s">
        <v>253</v>
      </c>
      <c r="E3197" t="s">
        <v>267</v>
      </c>
      <c r="F3197">
        <v>5336</v>
      </c>
      <c r="G3197">
        <v>31966.74</v>
      </c>
      <c r="H3197">
        <v>0</v>
      </c>
      <c r="I3197">
        <v>0</v>
      </c>
      <c r="J3197">
        <v>5336</v>
      </c>
      <c r="K3197">
        <v>31966.74</v>
      </c>
    </row>
    <row r="3198" spans="1:11" x14ac:dyDescent="0.25">
      <c r="A3198" t="s">
        <v>3461</v>
      </c>
      <c r="B3198" t="s">
        <v>74</v>
      </c>
      <c r="C3198" t="s">
        <v>275</v>
      </c>
      <c r="D3198" t="s">
        <v>252</v>
      </c>
      <c r="E3198" t="s">
        <v>168</v>
      </c>
      <c r="F3198">
        <v>103</v>
      </c>
      <c r="G3198">
        <v>672</v>
      </c>
      <c r="H3198">
        <v>0</v>
      </c>
      <c r="I3198">
        <v>0</v>
      </c>
      <c r="J3198">
        <v>103</v>
      </c>
      <c r="K3198">
        <v>672</v>
      </c>
    </row>
    <row r="3199" spans="1:11" x14ac:dyDescent="0.25">
      <c r="A3199" t="s">
        <v>3462</v>
      </c>
      <c r="B3199" t="s">
        <v>74</v>
      </c>
      <c r="C3199" t="s">
        <v>275</v>
      </c>
      <c r="D3199" t="s">
        <v>255</v>
      </c>
      <c r="E3199" t="s">
        <v>169</v>
      </c>
      <c r="F3199">
        <v>316</v>
      </c>
      <c r="G3199">
        <v>2173.46</v>
      </c>
      <c r="H3199">
        <v>0</v>
      </c>
      <c r="I3199">
        <v>0</v>
      </c>
      <c r="J3199">
        <v>316</v>
      </c>
      <c r="K3199">
        <v>2173.46</v>
      </c>
    </row>
    <row r="3200" spans="1:11" x14ac:dyDescent="0.25">
      <c r="A3200" t="s">
        <v>3463</v>
      </c>
      <c r="B3200" t="s">
        <v>74</v>
      </c>
      <c r="C3200" t="s">
        <v>275</v>
      </c>
      <c r="D3200" t="s">
        <v>256</v>
      </c>
      <c r="E3200" t="s">
        <v>170</v>
      </c>
      <c r="F3200">
        <v>160</v>
      </c>
      <c r="G3200">
        <v>943.46</v>
      </c>
      <c r="H3200">
        <v>0</v>
      </c>
      <c r="I3200">
        <v>0</v>
      </c>
      <c r="J3200">
        <v>160</v>
      </c>
      <c r="K3200">
        <v>943.46</v>
      </c>
    </row>
    <row r="3201" spans="1:11" x14ac:dyDescent="0.25">
      <c r="A3201" t="s">
        <v>3464</v>
      </c>
      <c r="B3201" t="s">
        <v>74</v>
      </c>
      <c r="C3201" t="s">
        <v>275</v>
      </c>
      <c r="D3201" t="s">
        <v>253</v>
      </c>
      <c r="E3201" t="s">
        <v>171</v>
      </c>
      <c r="F3201">
        <v>203</v>
      </c>
      <c r="G3201">
        <v>1250</v>
      </c>
      <c r="H3201">
        <v>0</v>
      </c>
      <c r="I3201">
        <v>0</v>
      </c>
      <c r="J3201">
        <v>203</v>
      </c>
      <c r="K3201">
        <v>1250</v>
      </c>
    </row>
    <row r="3202" spans="1:11" x14ac:dyDescent="0.25">
      <c r="A3202" t="s">
        <v>3465</v>
      </c>
      <c r="B3202" t="s">
        <v>74</v>
      </c>
      <c r="C3202" t="s">
        <v>275</v>
      </c>
      <c r="D3202" t="s">
        <v>254</v>
      </c>
      <c r="E3202" t="s">
        <v>172</v>
      </c>
      <c r="F3202">
        <v>59</v>
      </c>
      <c r="G3202">
        <v>450.46</v>
      </c>
      <c r="H3202">
        <v>0</v>
      </c>
      <c r="I3202">
        <v>0</v>
      </c>
      <c r="J3202">
        <v>59</v>
      </c>
      <c r="K3202">
        <v>450.46</v>
      </c>
    </row>
    <row r="3203" spans="1:11" x14ac:dyDescent="0.25">
      <c r="A3203" t="s">
        <v>3466</v>
      </c>
      <c r="B3203" t="s">
        <v>74</v>
      </c>
      <c r="C3203" t="s">
        <v>275</v>
      </c>
      <c r="D3203" t="s">
        <v>256</v>
      </c>
      <c r="E3203" t="s">
        <v>173</v>
      </c>
      <c r="F3203">
        <v>175</v>
      </c>
      <c r="G3203">
        <v>1127</v>
      </c>
      <c r="H3203">
        <v>0</v>
      </c>
      <c r="I3203">
        <v>0</v>
      </c>
      <c r="J3203">
        <v>175</v>
      </c>
      <c r="K3203">
        <v>1127</v>
      </c>
    </row>
    <row r="3204" spans="1:11" x14ac:dyDescent="0.25">
      <c r="A3204" t="s">
        <v>3467</v>
      </c>
      <c r="B3204" t="s">
        <v>74</v>
      </c>
      <c r="C3204" t="s">
        <v>275</v>
      </c>
      <c r="D3204" t="s">
        <v>254</v>
      </c>
      <c r="E3204" t="s">
        <v>174</v>
      </c>
      <c r="F3204">
        <v>129</v>
      </c>
      <c r="G3204">
        <v>928</v>
      </c>
      <c r="H3204">
        <v>0</v>
      </c>
      <c r="I3204">
        <v>0</v>
      </c>
      <c r="J3204">
        <v>129</v>
      </c>
      <c r="K3204">
        <v>928</v>
      </c>
    </row>
    <row r="3205" spans="1:11" x14ac:dyDescent="0.25">
      <c r="A3205" t="s">
        <v>3468</v>
      </c>
      <c r="B3205" t="s">
        <v>74</v>
      </c>
      <c r="C3205" t="s">
        <v>275</v>
      </c>
      <c r="D3205" t="s">
        <v>253</v>
      </c>
      <c r="E3205" t="s">
        <v>175</v>
      </c>
      <c r="F3205">
        <v>121</v>
      </c>
      <c r="G3205">
        <v>703</v>
      </c>
      <c r="H3205">
        <v>0</v>
      </c>
      <c r="I3205">
        <v>0</v>
      </c>
      <c r="J3205">
        <v>121</v>
      </c>
      <c r="K3205">
        <v>703</v>
      </c>
    </row>
    <row r="3206" spans="1:11" x14ac:dyDescent="0.25">
      <c r="A3206" t="s">
        <v>3469</v>
      </c>
      <c r="B3206" t="s">
        <v>74</v>
      </c>
      <c r="C3206" t="s">
        <v>275</v>
      </c>
      <c r="D3206" t="s">
        <v>252</v>
      </c>
      <c r="E3206" t="s">
        <v>176</v>
      </c>
      <c r="F3206">
        <v>325</v>
      </c>
      <c r="G3206">
        <v>2351.46</v>
      </c>
      <c r="H3206">
        <v>0</v>
      </c>
      <c r="I3206">
        <v>0</v>
      </c>
      <c r="J3206">
        <v>325</v>
      </c>
      <c r="K3206">
        <v>2351.46</v>
      </c>
    </row>
    <row r="3207" spans="1:11" x14ac:dyDescent="0.25">
      <c r="A3207" t="s">
        <v>3470</v>
      </c>
      <c r="B3207" t="s">
        <v>74</v>
      </c>
      <c r="C3207" t="s">
        <v>275</v>
      </c>
      <c r="D3207" t="s">
        <v>259</v>
      </c>
      <c r="E3207" t="s">
        <v>177</v>
      </c>
      <c r="F3207">
        <v>54</v>
      </c>
      <c r="G3207">
        <v>393</v>
      </c>
      <c r="H3207">
        <v>0</v>
      </c>
      <c r="I3207">
        <v>0</v>
      </c>
      <c r="J3207">
        <v>54</v>
      </c>
      <c r="K3207">
        <v>393</v>
      </c>
    </row>
    <row r="3208" spans="1:11" x14ac:dyDescent="0.25">
      <c r="A3208" t="s">
        <v>3471</v>
      </c>
      <c r="B3208" t="s">
        <v>74</v>
      </c>
      <c r="C3208" t="s">
        <v>275</v>
      </c>
      <c r="D3208" t="s">
        <v>254</v>
      </c>
      <c r="E3208" t="s">
        <v>268</v>
      </c>
      <c r="F3208">
        <v>1297</v>
      </c>
      <c r="G3208">
        <v>9142.92</v>
      </c>
      <c r="H3208">
        <v>0</v>
      </c>
      <c r="I3208">
        <v>0</v>
      </c>
      <c r="J3208">
        <v>1297</v>
      </c>
      <c r="K3208">
        <v>9142.92</v>
      </c>
    </row>
    <row r="3209" spans="1:11" x14ac:dyDescent="0.25">
      <c r="A3209" t="s">
        <v>3472</v>
      </c>
      <c r="B3209" t="s">
        <v>74</v>
      </c>
      <c r="C3209" t="s">
        <v>275</v>
      </c>
      <c r="D3209" t="s">
        <v>259</v>
      </c>
      <c r="E3209" t="s">
        <v>178</v>
      </c>
      <c r="F3209">
        <v>72</v>
      </c>
      <c r="G3209">
        <v>548</v>
      </c>
      <c r="H3209">
        <v>0</v>
      </c>
      <c r="I3209">
        <v>0</v>
      </c>
      <c r="J3209">
        <v>72</v>
      </c>
      <c r="K3209">
        <v>548</v>
      </c>
    </row>
    <row r="3210" spans="1:11" x14ac:dyDescent="0.25">
      <c r="A3210" t="s">
        <v>3473</v>
      </c>
      <c r="B3210" t="s">
        <v>74</v>
      </c>
      <c r="C3210" t="s">
        <v>275</v>
      </c>
      <c r="D3210" t="s">
        <v>257</v>
      </c>
      <c r="E3210" t="s">
        <v>179</v>
      </c>
      <c r="F3210">
        <v>123</v>
      </c>
      <c r="G3210">
        <v>879</v>
      </c>
      <c r="H3210">
        <v>0</v>
      </c>
      <c r="I3210">
        <v>0</v>
      </c>
      <c r="J3210">
        <v>123</v>
      </c>
      <c r="K3210">
        <v>879</v>
      </c>
    </row>
    <row r="3211" spans="1:11" x14ac:dyDescent="0.25">
      <c r="A3211" t="s">
        <v>3474</v>
      </c>
      <c r="B3211" t="s">
        <v>74</v>
      </c>
      <c r="C3211" t="s">
        <v>275</v>
      </c>
      <c r="D3211" t="s">
        <v>254</v>
      </c>
      <c r="E3211" t="s">
        <v>180</v>
      </c>
      <c r="F3211">
        <v>116</v>
      </c>
      <c r="G3211">
        <v>747</v>
      </c>
      <c r="H3211">
        <v>0</v>
      </c>
      <c r="I3211">
        <v>0</v>
      </c>
      <c r="J3211">
        <v>116</v>
      </c>
      <c r="K3211">
        <v>747</v>
      </c>
    </row>
    <row r="3212" spans="1:11" x14ac:dyDescent="0.25">
      <c r="A3212" t="s">
        <v>3475</v>
      </c>
      <c r="B3212" t="s">
        <v>74</v>
      </c>
      <c r="C3212" t="s">
        <v>275</v>
      </c>
      <c r="D3212" t="s">
        <v>255</v>
      </c>
      <c r="E3212" t="s">
        <v>269</v>
      </c>
      <c r="F3212">
        <v>3551</v>
      </c>
      <c r="G3212">
        <v>24489.3</v>
      </c>
      <c r="H3212">
        <v>0</v>
      </c>
      <c r="I3212">
        <v>0</v>
      </c>
      <c r="J3212">
        <v>3551</v>
      </c>
      <c r="K3212">
        <v>24489.3</v>
      </c>
    </row>
    <row r="3213" spans="1:11" x14ac:dyDescent="0.25">
      <c r="A3213" t="s">
        <v>3476</v>
      </c>
      <c r="B3213" t="s">
        <v>74</v>
      </c>
      <c r="C3213" t="s">
        <v>275</v>
      </c>
      <c r="D3213" t="s">
        <v>259</v>
      </c>
      <c r="E3213" t="s">
        <v>181</v>
      </c>
      <c r="F3213">
        <v>289</v>
      </c>
      <c r="G3213">
        <v>2104</v>
      </c>
      <c r="H3213">
        <v>0</v>
      </c>
      <c r="I3213">
        <v>0</v>
      </c>
      <c r="J3213">
        <v>289</v>
      </c>
      <c r="K3213">
        <v>2104</v>
      </c>
    </row>
    <row r="3214" spans="1:11" x14ac:dyDescent="0.25">
      <c r="A3214" t="s">
        <v>3477</v>
      </c>
      <c r="B3214" t="s">
        <v>74</v>
      </c>
      <c r="C3214" t="s">
        <v>275</v>
      </c>
      <c r="D3214" t="s">
        <v>251</v>
      </c>
      <c r="E3214" t="s">
        <v>182</v>
      </c>
      <c r="F3214">
        <v>477</v>
      </c>
      <c r="G3214">
        <v>3367.46</v>
      </c>
      <c r="H3214">
        <v>0</v>
      </c>
      <c r="I3214">
        <v>0</v>
      </c>
      <c r="J3214">
        <v>477</v>
      </c>
      <c r="K3214">
        <v>3367.46</v>
      </c>
    </row>
    <row r="3215" spans="1:11" x14ac:dyDescent="0.25">
      <c r="A3215" t="s">
        <v>3478</v>
      </c>
      <c r="B3215" t="s">
        <v>74</v>
      </c>
      <c r="C3215" t="s">
        <v>275</v>
      </c>
      <c r="D3215" t="s">
        <v>254</v>
      </c>
      <c r="E3215" t="s">
        <v>183</v>
      </c>
      <c r="F3215">
        <v>146</v>
      </c>
      <c r="G3215">
        <v>1009</v>
      </c>
      <c r="H3215">
        <v>0</v>
      </c>
      <c r="I3215">
        <v>0</v>
      </c>
      <c r="J3215">
        <v>146</v>
      </c>
      <c r="K3215">
        <v>1009</v>
      </c>
    </row>
    <row r="3216" spans="1:11" x14ac:dyDescent="0.25">
      <c r="A3216" t="s">
        <v>3479</v>
      </c>
      <c r="B3216" t="s">
        <v>74</v>
      </c>
      <c r="C3216" t="s">
        <v>275</v>
      </c>
      <c r="D3216" t="s">
        <v>260</v>
      </c>
      <c r="E3216" t="s">
        <v>260</v>
      </c>
      <c r="F3216">
        <v>7</v>
      </c>
      <c r="G3216">
        <v>52</v>
      </c>
      <c r="H3216">
        <v>0</v>
      </c>
      <c r="I3216">
        <v>0</v>
      </c>
      <c r="J3216">
        <v>7</v>
      </c>
      <c r="K3216">
        <v>52</v>
      </c>
    </row>
    <row r="3217" spans="1:11" x14ac:dyDescent="0.25">
      <c r="A3217" t="s">
        <v>3480</v>
      </c>
      <c r="B3217" t="s">
        <v>74</v>
      </c>
      <c r="C3217" t="s">
        <v>275</v>
      </c>
      <c r="D3217" t="s">
        <v>260</v>
      </c>
      <c r="E3217" t="s">
        <v>274</v>
      </c>
      <c r="F3217">
        <v>7</v>
      </c>
      <c r="G3217">
        <v>52</v>
      </c>
      <c r="H3217">
        <v>0</v>
      </c>
      <c r="I3217">
        <v>0</v>
      </c>
      <c r="J3217">
        <v>7</v>
      </c>
      <c r="K3217">
        <v>52</v>
      </c>
    </row>
    <row r="3218" spans="1:11" x14ac:dyDescent="0.25">
      <c r="A3218" t="s">
        <v>3481</v>
      </c>
      <c r="B3218" t="s">
        <v>74</v>
      </c>
      <c r="C3218" t="s">
        <v>275</v>
      </c>
      <c r="D3218" t="s">
        <v>251</v>
      </c>
      <c r="E3218" t="s">
        <v>184</v>
      </c>
      <c r="F3218">
        <v>139</v>
      </c>
      <c r="G3218">
        <v>878.46</v>
      </c>
      <c r="H3218">
        <v>0</v>
      </c>
      <c r="I3218">
        <v>0</v>
      </c>
      <c r="J3218">
        <v>139</v>
      </c>
      <c r="K3218">
        <v>878.46</v>
      </c>
    </row>
    <row r="3219" spans="1:11" x14ac:dyDescent="0.25">
      <c r="A3219" t="s">
        <v>3482</v>
      </c>
      <c r="B3219" t="s">
        <v>74</v>
      </c>
      <c r="C3219" t="s">
        <v>275</v>
      </c>
      <c r="D3219" t="s">
        <v>251</v>
      </c>
      <c r="E3219" t="s">
        <v>185</v>
      </c>
      <c r="F3219">
        <v>470</v>
      </c>
      <c r="G3219">
        <v>3163</v>
      </c>
      <c r="H3219">
        <v>0</v>
      </c>
      <c r="I3219">
        <v>0</v>
      </c>
      <c r="J3219">
        <v>470</v>
      </c>
      <c r="K3219">
        <v>3163</v>
      </c>
    </row>
    <row r="3220" spans="1:11" x14ac:dyDescent="0.25">
      <c r="A3220" t="s">
        <v>3483</v>
      </c>
      <c r="B3220" t="s">
        <v>74</v>
      </c>
      <c r="C3220" t="s">
        <v>275</v>
      </c>
      <c r="D3220" t="s">
        <v>255</v>
      </c>
      <c r="E3220" t="s">
        <v>186</v>
      </c>
      <c r="F3220">
        <v>137</v>
      </c>
      <c r="G3220">
        <v>962</v>
      </c>
      <c r="H3220">
        <v>0</v>
      </c>
      <c r="I3220">
        <v>0</v>
      </c>
      <c r="J3220">
        <v>137</v>
      </c>
      <c r="K3220">
        <v>962</v>
      </c>
    </row>
    <row r="3221" spans="1:11" x14ac:dyDescent="0.25">
      <c r="A3221" t="s">
        <v>3484</v>
      </c>
      <c r="B3221" t="s">
        <v>74</v>
      </c>
      <c r="C3221" t="s">
        <v>275</v>
      </c>
      <c r="D3221" t="s">
        <v>256</v>
      </c>
      <c r="E3221" t="s">
        <v>187</v>
      </c>
      <c r="F3221">
        <v>389</v>
      </c>
      <c r="G3221">
        <v>2347</v>
      </c>
      <c r="H3221">
        <v>0</v>
      </c>
      <c r="I3221">
        <v>0</v>
      </c>
      <c r="J3221">
        <v>389</v>
      </c>
      <c r="K3221">
        <v>2347</v>
      </c>
    </row>
    <row r="3222" spans="1:11" x14ac:dyDescent="0.25">
      <c r="A3222" t="s">
        <v>3485</v>
      </c>
      <c r="B3222" t="s">
        <v>74</v>
      </c>
      <c r="C3222" t="s">
        <v>275</v>
      </c>
      <c r="D3222" t="s">
        <v>252</v>
      </c>
      <c r="E3222" t="s">
        <v>188</v>
      </c>
      <c r="F3222">
        <v>126</v>
      </c>
      <c r="G3222">
        <v>790</v>
      </c>
      <c r="H3222">
        <v>0</v>
      </c>
      <c r="I3222">
        <v>0</v>
      </c>
      <c r="J3222">
        <v>126</v>
      </c>
      <c r="K3222">
        <v>790</v>
      </c>
    </row>
    <row r="3223" spans="1:11" x14ac:dyDescent="0.25">
      <c r="A3223" t="s">
        <v>3486</v>
      </c>
      <c r="B3223" t="s">
        <v>74</v>
      </c>
      <c r="C3223" t="s">
        <v>275</v>
      </c>
      <c r="D3223" t="s">
        <v>257</v>
      </c>
      <c r="E3223" t="s">
        <v>189</v>
      </c>
      <c r="F3223">
        <v>95</v>
      </c>
      <c r="G3223">
        <v>596</v>
      </c>
      <c r="H3223">
        <v>0</v>
      </c>
      <c r="I3223">
        <v>0</v>
      </c>
      <c r="J3223">
        <v>95</v>
      </c>
      <c r="K3223">
        <v>596</v>
      </c>
    </row>
    <row r="3224" spans="1:11" x14ac:dyDescent="0.25">
      <c r="A3224" t="s">
        <v>3487</v>
      </c>
      <c r="B3224" t="s">
        <v>74</v>
      </c>
      <c r="C3224" t="s">
        <v>275</v>
      </c>
      <c r="D3224" t="s">
        <v>256</v>
      </c>
      <c r="E3224" t="s">
        <v>190</v>
      </c>
      <c r="F3224">
        <v>81</v>
      </c>
      <c r="G3224">
        <v>488</v>
      </c>
      <c r="H3224">
        <v>0</v>
      </c>
      <c r="I3224">
        <v>0</v>
      </c>
      <c r="J3224">
        <v>81</v>
      </c>
      <c r="K3224">
        <v>488</v>
      </c>
    </row>
    <row r="3225" spans="1:11" x14ac:dyDescent="0.25">
      <c r="A3225" t="s">
        <v>3488</v>
      </c>
      <c r="B3225" t="s">
        <v>74</v>
      </c>
      <c r="C3225" t="s">
        <v>275</v>
      </c>
      <c r="D3225" t="s">
        <v>256</v>
      </c>
      <c r="E3225" t="s">
        <v>191</v>
      </c>
      <c r="F3225">
        <v>93</v>
      </c>
      <c r="G3225">
        <v>517.46</v>
      </c>
      <c r="H3225">
        <v>0</v>
      </c>
      <c r="I3225">
        <v>0</v>
      </c>
      <c r="J3225">
        <v>93</v>
      </c>
      <c r="K3225">
        <v>517.46</v>
      </c>
    </row>
    <row r="3226" spans="1:11" x14ac:dyDescent="0.25">
      <c r="A3226" t="s">
        <v>3489</v>
      </c>
      <c r="B3226" t="s">
        <v>74</v>
      </c>
      <c r="C3226" t="s">
        <v>275</v>
      </c>
      <c r="D3226" t="s">
        <v>253</v>
      </c>
      <c r="E3226" t="s">
        <v>192</v>
      </c>
      <c r="F3226">
        <v>134</v>
      </c>
      <c r="G3226">
        <v>788</v>
      </c>
      <c r="H3226">
        <v>0</v>
      </c>
      <c r="I3226">
        <v>0</v>
      </c>
      <c r="J3226">
        <v>134</v>
      </c>
      <c r="K3226">
        <v>788</v>
      </c>
    </row>
    <row r="3227" spans="1:11" x14ac:dyDescent="0.25">
      <c r="A3227" t="s">
        <v>3490</v>
      </c>
      <c r="B3227" t="s">
        <v>74</v>
      </c>
      <c r="C3227" t="s">
        <v>275</v>
      </c>
      <c r="D3227" t="s">
        <v>254</v>
      </c>
      <c r="E3227" t="s">
        <v>193</v>
      </c>
      <c r="F3227">
        <v>105</v>
      </c>
      <c r="G3227">
        <v>773</v>
      </c>
      <c r="H3227">
        <v>0</v>
      </c>
      <c r="I3227">
        <v>0</v>
      </c>
      <c r="J3227">
        <v>105</v>
      </c>
      <c r="K3227">
        <v>773</v>
      </c>
    </row>
    <row r="3228" spans="1:11" x14ac:dyDescent="0.25">
      <c r="A3228" t="s">
        <v>3491</v>
      </c>
      <c r="B3228" t="s">
        <v>74</v>
      </c>
      <c r="C3228" t="s">
        <v>275</v>
      </c>
      <c r="D3228" t="s">
        <v>253</v>
      </c>
      <c r="E3228" t="s">
        <v>194</v>
      </c>
      <c r="F3228">
        <v>137</v>
      </c>
      <c r="G3228">
        <v>862.92</v>
      </c>
      <c r="H3228">
        <v>0</v>
      </c>
      <c r="I3228">
        <v>0</v>
      </c>
      <c r="J3228">
        <v>137</v>
      </c>
      <c r="K3228">
        <v>862.92</v>
      </c>
    </row>
    <row r="3229" spans="1:11" x14ac:dyDescent="0.25">
      <c r="A3229" t="s">
        <v>3492</v>
      </c>
      <c r="B3229" t="s">
        <v>74</v>
      </c>
      <c r="C3229" t="s">
        <v>275</v>
      </c>
      <c r="D3229" t="s">
        <v>255</v>
      </c>
      <c r="E3229" t="s">
        <v>195</v>
      </c>
      <c r="F3229">
        <v>146</v>
      </c>
      <c r="G3229">
        <v>963</v>
      </c>
      <c r="H3229">
        <v>0</v>
      </c>
      <c r="I3229">
        <v>0</v>
      </c>
      <c r="J3229">
        <v>146</v>
      </c>
      <c r="K3229">
        <v>963</v>
      </c>
    </row>
    <row r="3230" spans="1:11" x14ac:dyDescent="0.25">
      <c r="A3230" t="s">
        <v>3493</v>
      </c>
      <c r="B3230" t="s">
        <v>74</v>
      </c>
      <c r="C3230" t="s">
        <v>275</v>
      </c>
      <c r="D3230" t="s">
        <v>259</v>
      </c>
      <c r="E3230" t="s">
        <v>196</v>
      </c>
      <c r="F3230">
        <v>190</v>
      </c>
      <c r="G3230">
        <v>1340</v>
      </c>
      <c r="H3230">
        <v>0</v>
      </c>
      <c r="I3230">
        <v>0</v>
      </c>
      <c r="J3230">
        <v>190</v>
      </c>
      <c r="K3230">
        <v>1340</v>
      </c>
    </row>
    <row r="3231" spans="1:11" x14ac:dyDescent="0.25">
      <c r="A3231" t="s">
        <v>3494</v>
      </c>
      <c r="B3231" t="s">
        <v>74</v>
      </c>
      <c r="C3231" t="s">
        <v>275</v>
      </c>
      <c r="D3231" t="s">
        <v>251</v>
      </c>
      <c r="E3231" t="s">
        <v>197</v>
      </c>
      <c r="F3231">
        <v>11</v>
      </c>
      <c r="G3231">
        <v>74</v>
      </c>
      <c r="H3231">
        <v>0</v>
      </c>
      <c r="I3231">
        <v>0</v>
      </c>
      <c r="J3231">
        <v>11</v>
      </c>
      <c r="K3231">
        <v>74</v>
      </c>
    </row>
    <row r="3232" spans="1:11" x14ac:dyDescent="0.25">
      <c r="A3232" t="s">
        <v>3495</v>
      </c>
      <c r="B3232" t="s">
        <v>74</v>
      </c>
      <c r="C3232" t="s">
        <v>275</v>
      </c>
      <c r="D3232" t="s">
        <v>255</v>
      </c>
      <c r="E3232" t="s">
        <v>198</v>
      </c>
      <c r="F3232">
        <v>154</v>
      </c>
      <c r="G3232">
        <v>1106</v>
      </c>
      <c r="H3232">
        <v>0</v>
      </c>
      <c r="I3232">
        <v>0</v>
      </c>
      <c r="J3232">
        <v>154</v>
      </c>
      <c r="K3232">
        <v>1106</v>
      </c>
    </row>
    <row r="3233" spans="1:11" x14ac:dyDescent="0.25">
      <c r="A3233" t="s">
        <v>3496</v>
      </c>
      <c r="B3233" t="s">
        <v>74</v>
      </c>
      <c r="C3233" t="s">
        <v>275</v>
      </c>
      <c r="D3233" t="s">
        <v>258</v>
      </c>
      <c r="E3233" t="s">
        <v>199</v>
      </c>
      <c r="F3233">
        <v>97</v>
      </c>
      <c r="G3233">
        <v>664</v>
      </c>
      <c r="H3233">
        <v>0</v>
      </c>
      <c r="I3233">
        <v>0</v>
      </c>
      <c r="J3233">
        <v>97</v>
      </c>
      <c r="K3233">
        <v>664</v>
      </c>
    </row>
    <row r="3234" spans="1:11" x14ac:dyDescent="0.25">
      <c r="A3234" t="s">
        <v>3497</v>
      </c>
      <c r="B3234" t="s">
        <v>74</v>
      </c>
      <c r="C3234" t="s">
        <v>275</v>
      </c>
      <c r="D3234" t="s">
        <v>255</v>
      </c>
      <c r="E3234" t="s">
        <v>200</v>
      </c>
      <c r="F3234">
        <v>67</v>
      </c>
      <c r="G3234">
        <v>457</v>
      </c>
      <c r="H3234">
        <v>0</v>
      </c>
      <c r="I3234">
        <v>0</v>
      </c>
      <c r="J3234">
        <v>67</v>
      </c>
      <c r="K3234">
        <v>457</v>
      </c>
    </row>
    <row r="3235" spans="1:11" x14ac:dyDescent="0.25">
      <c r="A3235" t="s">
        <v>3498</v>
      </c>
      <c r="B3235" t="s">
        <v>74</v>
      </c>
      <c r="C3235" t="s">
        <v>275</v>
      </c>
      <c r="D3235" t="s">
        <v>259</v>
      </c>
      <c r="E3235" t="s">
        <v>201</v>
      </c>
      <c r="F3235">
        <v>252</v>
      </c>
      <c r="G3235">
        <v>1672</v>
      </c>
      <c r="H3235">
        <v>0</v>
      </c>
      <c r="I3235">
        <v>0</v>
      </c>
      <c r="J3235">
        <v>252</v>
      </c>
      <c r="K3235">
        <v>1672</v>
      </c>
    </row>
    <row r="3236" spans="1:11" x14ac:dyDescent="0.25">
      <c r="A3236" t="s">
        <v>3499</v>
      </c>
      <c r="B3236" t="s">
        <v>74</v>
      </c>
      <c r="C3236" t="s">
        <v>275</v>
      </c>
      <c r="D3236" t="s">
        <v>258</v>
      </c>
      <c r="E3236" t="s">
        <v>202</v>
      </c>
      <c r="F3236">
        <v>113</v>
      </c>
      <c r="G3236">
        <v>897</v>
      </c>
      <c r="H3236">
        <v>0</v>
      </c>
      <c r="I3236">
        <v>0</v>
      </c>
      <c r="J3236">
        <v>113</v>
      </c>
      <c r="K3236">
        <v>897</v>
      </c>
    </row>
    <row r="3237" spans="1:11" x14ac:dyDescent="0.25">
      <c r="A3237" t="s">
        <v>3500</v>
      </c>
      <c r="B3237" t="s">
        <v>74</v>
      </c>
      <c r="C3237" t="s">
        <v>275</v>
      </c>
      <c r="D3237" t="s">
        <v>256</v>
      </c>
      <c r="E3237" t="s">
        <v>203</v>
      </c>
      <c r="F3237">
        <v>91</v>
      </c>
      <c r="G3237">
        <v>594</v>
      </c>
      <c r="H3237">
        <v>0</v>
      </c>
      <c r="I3237">
        <v>0</v>
      </c>
      <c r="J3237">
        <v>91</v>
      </c>
      <c r="K3237">
        <v>594</v>
      </c>
    </row>
    <row r="3238" spans="1:11" x14ac:dyDescent="0.25">
      <c r="A3238" t="s">
        <v>3501</v>
      </c>
      <c r="B3238" t="s">
        <v>74</v>
      </c>
      <c r="C3238" t="s">
        <v>275</v>
      </c>
      <c r="D3238" t="s">
        <v>258</v>
      </c>
      <c r="E3238" t="s">
        <v>204</v>
      </c>
      <c r="F3238">
        <v>123</v>
      </c>
      <c r="G3238">
        <v>801</v>
      </c>
      <c r="H3238">
        <v>0</v>
      </c>
      <c r="I3238">
        <v>0</v>
      </c>
      <c r="J3238">
        <v>123</v>
      </c>
      <c r="K3238">
        <v>801</v>
      </c>
    </row>
    <row r="3239" spans="1:11" x14ac:dyDescent="0.25">
      <c r="A3239" t="s">
        <v>3502</v>
      </c>
      <c r="B3239" t="s">
        <v>74</v>
      </c>
      <c r="C3239" t="s">
        <v>275</v>
      </c>
      <c r="D3239" t="s">
        <v>257</v>
      </c>
      <c r="E3239" t="s">
        <v>205</v>
      </c>
      <c r="F3239">
        <v>220</v>
      </c>
      <c r="G3239">
        <v>1430</v>
      </c>
      <c r="H3239">
        <v>0</v>
      </c>
      <c r="I3239">
        <v>0</v>
      </c>
      <c r="J3239">
        <v>220</v>
      </c>
      <c r="K3239">
        <v>1430</v>
      </c>
    </row>
    <row r="3240" spans="1:11" x14ac:dyDescent="0.25">
      <c r="A3240" t="s">
        <v>3503</v>
      </c>
      <c r="B3240" t="s">
        <v>74</v>
      </c>
      <c r="C3240" t="s">
        <v>275</v>
      </c>
      <c r="D3240" t="s">
        <v>256</v>
      </c>
      <c r="E3240" t="s">
        <v>270</v>
      </c>
      <c r="F3240">
        <v>5762</v>
      </c>
      <c r="G3240">
        <v>34424.44</v>
      </c>
      <c r="H3240">
        <v>0</v>
      </c>
      <c r="I3240">
        <v>0</v>
      </c>
      <c r="J3240">
        <v>5762</v>
      </c>
      <c r="K3240">
        <v>34424.44</v>
      </c>
    </row>
    <row r="3241" spans="1:11" x14ac:dyDescent="0.25">
      <c r="A3241" t="s">
        <v>3504</v>
      </c>
      <c r="B3241" t="s">
        <v>74</v>
      </c>
      <c r="C3241" t="s">
        <v>275</v>
      </c>
      <c r="D3241" t="s">
        <v>257</v>
      </c>
      <c r="E3241" t="s">
        <v>206</v>
      </c>
      <c r="F3241">
        <v>161</v>
      </c>
      <c r="G3241">
        <v>957.46</v>
      </c>
      <c r="H3241">
        <v>0</v>
      </c>
      <c r="I3241">
        <v>0</v>
      </c>
      <c r="J3241">
        <v>161</v>
      </c>
      <c r="K3241">
        <v>957.46</v>
      </c>
    </row>
    <row r="3242" spans="1:11" x14ac:dyDescent="0.25">
      <c r="A3242" t="s">
        <v>3505</v>
      </c>
      <c r="B3242" t="s">
        <v>74</v>
      </c>
      <c r="C3242" t="s">
        <v>275</v>
      </c>
      <c r="D3242" t="s">
        <v>254</v>
      </c>
      <c r="E3242" t="s">
        <v>207</v>
      </c>
      <c r="F3242">
        <v>70</v>
      </c>
      <c r="G3242">
        <v>490</v>
      </c>
      <c r="H3242">
        <v>0</v>
      </c>
      <c r="I3242">
        <v>0</v>
      </c>
      <c r="J3242">
        <v>70</v>
      </c>
      <c r="K3242">
        <v>490</v>
      </c>
    </row>
    <row r="3243" spans="1:11" x14ac:dyDescent="0.25">
      <c r="A3243" t="s">
        <v>3506</v>
      </c>
      <c r="B3243" t="s">
        <v>74</v>
      </c>
      <c r="C3243" t="s">
        <v>275</v>
      </c>
      <c r="D3243" t="s">
        <v>257</v>
      </c>
      <c r="E3243" t="s">
        <v>271</v>
      </c>
      <c r="F3243">
        <v>2786</v>
      </c>
      <c r="G3243">
        <v>17352.14</v>
      </c>
      <c r="H3243">
        <v>0</v>
      </c>
      <c r="I3243">
        <v>0</v>
      </c>
      <c r="J3243">
        <v>2786</v>
      </c>
      <c r="K3243">
        <v>17352.14</v>
      </c>
    </row>
    <row r="3244" spans="1:11" x14ac:dyDescent="0.25">
      <c r="A3244" t="s">
        <v>3507</v>
      </c>
      <c r="B3244" t="s">
        <v>74</v>
      </c>
      <c r="C3244" t="s">
        <v>275</v>
      </c>
      <c r="D3244" t="s">
        <v>256</v>
      </c>
      <c r="E3244" t="s">
        <v>208</v>
      </c>
      <c r="F3244">
        <v>112</v>
      </c>
      <c r="G3244">
        <v>672</v>
      </c>
      <c r="H3244">
        <v>0</v>
      </c>
      <c r="I3244">
        <v>0</v>
      </c>
      <c r="J3244">
        <v>112</v>
      </c>
      <c r="K3244">
        <v>672</v>
      </c>
    </row>
    <row r="3245" spans="1:11" x14ac:dyDescent="0.25">
      <c r="A3245" t="s">
        <v>3508</v>
      </c>
      <c r="B3245" t="s">
        <v>74</v>
      </c>
      <c r="C3245" t="s">
        <v>275</v>
      </c>
      <c r="D3245" t="s">
        <v>252</v>
      </c>
      <c r="E3245" t="s">
        <v>209</v>
      </c>
      <c r="F3245">
        <v>111</v>
      </c>
      <c r="G3245">
        <v>718</v>
      </c>
      <c r="H3245">
        <v>0</v>
      </c>
      <c r="I3245">
        <v>0</v>
      </c>
      <c r="J3245">
        <v>111</v>
      </c>
      <c r="K3245">
        <v>718</v>
      </c>
    </row>
    <row r="3246" spans="1:11" x14ac:dyDescent="0.25">
      <c r="A3246" t="s">
        <v>3509</v>
      </c>
      <c r="B3246" t="s">
        <v>74</v>
      </c>
      <c r="C3246" t="s">
        <v>275</v>
      </c>
      <c r="D3246" t="s">
        <v>253</v>
      </c>
      <c r="E3246" t="s">
        <v>210</v>
      </c>
      <c r="F3246">
        <v>251</v>
      </c>
      <c r="G3246">
        <v>1499</v>
      </c>
      <c r="H3246">
        <v>0</v>
      </c>
      <c r="I3246">
        <v>0</v>
      </c>
      <c r="J3246">
        <v>251</v>
      </c>
      <c r="K3246">
        <v>1499</v>
      </c>
    </row>
    <row r="3247" spans="1:11" x14ac:dyDescent="0.25">
      <c r="A3247" t="s">
        <v>3510</v>
      </c>
      <c r="B3247" t="s">
        <v>74</v>
      </c>
      <c r="C3247" t="s">
        <v>275</v>
      </c>
      <c r="D3247" t="s">
        <v>255</v>
      </c>
      <c r="E3247" t="s">
        <v>211</v>
      </c>
      <c r="F3247">
        <v>58</v>
      </c>
      <c r="G3247">
        <v>409</v>
      </c>
      <c r="H3247">
        <v>0</v>
      </c>
      <c r="I3247">
        <v>0</v>
      </c>
      <c r="J3247">
        <v>58</v>
      </c>
      <c r="K3247">
        <v>409</v>
      </c>
    </row>
    <row r="3248" spans="1:11" x14ac:dyDescent="0.25">
      <c r="A3248" t="s">
        <v>3511</v>
      </c>
      <c r="B3248" t="s">
        <v>74</v>
      </c>
      <c r="C3248" t="s">
        <v>275</v>
      </c>
      <c r="D3248" t="s">
        <v>258</v>
      </c>
      <c r="E3248" t="s">
        <v>212</v>
      </c>
      <c r="F3248">
        <v>380</v>
      </c>
      <c r="G3248">
        <v>2542</v>
      </c>
      <c r="H3248">
        <v>0</v>
      </c>
      <c r="I3248">
        <v>0</v>
      </c>
      <c r="J3248">
        <v>380</v>
      </c>
      <c r="K3248">
        <v>2542</v>
      </c>
    </row>
    <row r="3249" spans="1:11" x14ac:dyDescent="0.25">
      <c r="A3249" t="s">
        <v>3512</v>
      </c>
      <c r="B3249" t="s">
        <v>74</v>
      </c>
      <c r="C3249" t="s">
        <v>275</v>
      </c>
      <c r="D3249" t="s">
        <v>255</v>
      </c>
      <c r="E3249" t="s">
        <v>213</v>
      </c>
      <c r="F3249">
        <v>253</v>
      </c>
      <c r="G3249">
        <v>1750</v>
      </c>
      <c r="H3249">
        <v>0</v>
      </c>
      <c r="I3249">
        <v>0</v>
      </c>
      <c r="J3249">
        <v>253</v>
      </c>
      <c r="K3249">
        <v>1750</v>
      </c>
    </row>
    <row r="3250" spans="1:11" x14ac:dyDescent="0.25">
      <c r="A3250" t="s">
        <v>3513</v>
      </c>
      <c r="B3250" t="s">
        <v>74</v>
      </c>
      <c r="C3250" t="s">
        <v>275</v>
      </c>
      <c r="D3250" t="s">
        <v>254</v>
      </c>
      <c r="E3250" t="s">
        <v>214</v>
      </c>
      <c r="F3250">
        <v>125</v>
      </c>
      <c r="G3250">
        <v>886</v>
      </c>
      <c r="H3250">
        <v>0</v>
      </c>
      <c r="I3250">
        <v>0</v>
      </c>
      <c r="J3250">
        <v>125</v>
      </c>
      <c r="K3250">
        <v>886</v>
      </c>
    </row>
    <row r="3251" spans="1:11" x14ac:dyDescent="0.25">
      <c r="A3251" t="s">
        <v>3514</v>
      </c>
      <c r="B3251" t="s">
        <v>74</v>
      </c>
      <c r="C3251" t="s">
        <v>275</v>
      </c>
      <c r="D3251" t="s">
        <v>258</v>
      </c>
      <c r="E3251" t="s">
        <v>215</v>
      </c>
      <c r="F3251">
        <v>67</v>
      </c>
      <c r="G3251">
        <v>459</v>
      </c>
      <c r="H3251">
        <v>0</v>
      </c>
      <c r="I3251">
        <v>0</v>
      </c>
      <c r="J3251">
        <v>67</v>
      </c>
      <c r="K3251">
        <v>459</v>
      </c>
    </row>
    <row r="3252" spans="1:11" x14ac:dyDescent="0.25">
      <c r="A3252" t="s">
        <v>3515</v>
      </c>
      <c r="B3252" t="s">
        <v>74</v>
      </c>
      <c r="C3252" t="s">
        <v>275</v>
      </c>
      <c r="D3252" t="s">
        <v>252</v>
      </c>
      <c r="E3252" t="s">
        <v>216</v>
      </c>
      <c r="F3252">
        <v>273</v>
      </c>
      <c r="G3252">
        <v>1830</v>
      </c>
      <c r="H3252">
        <v>0</v>
      </c>
      <c r="I3252">
        <v>0</v>
      </c>
      <c r="J3252">
        <v>273</v>
      </c>
      <c r="K3252">
        <v>1830</v>
      </c>
    </row>
    <row r="3253" spans="1:11" x14ac:dyDescent="0.25">
      <c r="A3253" t="s">
        <v>3516</v>
      </c>
      <c r="B3253" t="s">
        <v>74</v>
      </c>
      <c r="C3253" t="s">
        <v>275</v>
      </c>
      <c r="D3253" t="s">
        <v>254</v>
      </c>
      <c r="E3253" t="s">
        <v>217</v>
      </c>
      <c r="F3253">
        <v>101</v>
      </c>
      <c r="G3253">
        <v>754</v>
      </c>
      <c r="H3253">
        <v>0</v>
      </c>
      <c r="I3253">
        <v>0</v>
      </c>
      <c r="J3253">
        <v>101</v>
      </c>
      <c r="K3253">
        <v>754</v>
      </c>
    </row>
    <row r="3254" spans="1:11" x14ac:dyDescent="0.25">
      <c r="A3254" t="s">
        <v>3517</v>
      </c>
      <c r="B3254" t="s">
        <v>74</v>
      </c>
      <c r="C3254" t="s">
        <v>275</v>
      </c>
      <c r="D3254" t="s">
        <v>256</v>
      </c>
      <c r="E3254" t="s">
        <v>218</v>
      </c>
      <c r="F3254">
        <v>1072</v>
      </c>
      <c r="G3254">
        <v>6246.38</v>
      </c>
      <c r="H3254">
        <v>0</v>
      </c>
      <c r="I3254">
        <v>0</v>
      </c>
      <c r="J3254">
        <v>1072</v>
      </c>
      <c r="K3254">
        <v>6246.38</v>
      </c>
    </row>
    <row r="3255" spans="1:11" x14ac:dyDescent="0.25">
      <c r="A3255" t="s">
        <v>3518</v>
      </c>
      <c r="B3255" t="s">
        <v>74</v>
      </c>
      <c r="C3255" t="s">
        <v>275</v>
      </c>
      <c r="D3255" t="s">
        <v>253</v>
      </c>
      <c r="E3255" t="s">
        <v>219</v>
      </c>
      <c r="F3255">
        <v>185</v>
      </c>
      <c r="G3255">
        <v>1079</v>
      </c>
      <c r="H3255">
        <v>0</v>
      </c>
      <c r="I3255">
        <v>0</v>
      </c>
      <c r="J3255">
        <v>185</v>
      </c>
      <c r="K3255">
        <v>1079</v>
      </c>
    </row>
    <row r="3256" spans="1:11" x14ac:dyDescent="0.25">
      <c r="A3256" t="s">
        <v>3519</v>
      </c>
      <c r="B3256" t="s">
        <v>74</v>
      </c>
      <c r="C3256" t="s">
        <v>275</v>
      </c>
      <c r="D3256" t="s">
        <v>257</v>
      </c>
      <c r="E3256" t="s">
        <v>220</v>
      </c>
      <c r="F3256">
        <v>178</v>
      </c>
      <c r="G3256">
        <v>1107</v>
      </c>
      <c r="H3256">
        <v>0</v>
      </c>
      <c r="I3256">
        <v>0</v>
      </c>
      <c r="J3256">
        <v>178</v>
      </c>
      <c r="K3256">
        <v>1107</v>
      </c>
    </row>
    <row r="3257" spans="1:11" x14ac:dyDescent="0.25">
      <c r="A3257" t="s">
        <v>3520</v>
      </c>
      <c r="B3257" t="s">
        <v>74</v>
      </c>
      <c r="C3257" t="s">
        <v>275</v>
      </c>
      <c r="D3257" t="s">
        <v>255</v>
      </c>
      <c r="E3257" t="s">
        <v>221</v>
      </c>
      <c r="F3257">
        <v>203</v>
      </c>
      <c r="G3257">
        <v>1378</v>
      </c>
      <c r="H3257">
        <v>0</v>
      </c>
      <c r="I3257">
        <v>0</v>
      </c>
      <c r="J3257">
        <v>203</v>
      </c>
      <c r="K3257">
        <v>1378</v>
      </c>
    </row>
    <row r="3258" spans="1:11" x14ac:dyDescent="0.25">
      <c r="A3258" t="s">
        <v>3521</v>
      </c>
      <c r="B3258" t="s">
        <v>74</v>
      </c>
      <c r="C3258" t="s">
        <v>275</v>
      </c>
      <c r="D3258" t="s">
        <v>258</v>
      </c>
      <c r="E3258" t="s">
        <v>222</v>
      </c>
      <c r="F3258">
        <v>97</v>
      </c>
      <c r="G3258">
        <v>680</v>
      </c>
      <c r="H3258">
        <v>0</v>
      </c>
      <c r="I3258">
        <v>0</v>
      </c>
      <c r="J3258">
        <v>97</v>
      </c>
      <c r="K3258">
        <v>680</v>
      </c>
    </row>
    <row r="3259" spans="1:11" x14ac:dyDescent="0.25">
      <c r="A3259" t="s">
        <v>3522</v>
      </c>
      <c r="B3259" t="s">
        <v>74</v>
      </c>
      <c r="C3259" t="s">
        <v>275</v>
      </c>
      <c r="D3259" t="s">
        <v>252</v>
      </c>
      <c r="E3259" t="s">
        <v>223</v>
      </c>
      <c r="F3259">
        <v>125</v>
      </c>
      <c r="G3259">
        <v>855</v>
      </c>
      <c r="H3259">
        <v>0</v>
      </c>
      <c r="I3259">
        <v>0</v>
      </c>
      <c r="J3259">
        <v>125</v>
      </c>
      <c r="K3259">
        <v>855</v>
      </c>
    </row>
    <row r="3260" spans="1:11" x14ac:dyDescent="0.25">
      <c r="A3260" t="s">
        <v>3523</v>
      </c>
      <c r="B3260" t="s">
        <v>74</v>
      </c>
      <c r="C3260" t="s">
        <v>275</v>
      </c>
      <c r="D3260" t="s">
        <v>257</v>
      </c>
      <c r="E3260" t="s">
        <v>224</v>
      </c>
      <c r="F3260">
        <v>60</v>
      </c>
      <c r="G3260">
        <v>309</v>
      </c>
      <c r="H3260">
        <v>0</v>
      </c>
      <c r="I3260">
        <v>0</v>
      </c>
      <c r="J3260">
        <v>60</v>
      </c>
      <c r="K3260">
        <v>309</v>
      </c>
    </row>
    <row r="3261" spans="1:11" x14ac:dyDescent="0.25">
      <c r="A3261" t="s">
        <v>3524</v>
      </c>
      <c r="B3261" t="s">
        <v>74</v>
      </c>
      <c r="C3261" t="s">
        <v>275</v>
      </c>
      <c r="D3261" t="s">
        <v>253</v>
      </c>
      <c r="E3261" t="s">
        <v>225</v>
      </c>
      <c r="F3261">
        <v>92</v>
      </c>
      <c r="G3261">
        <v>541.46</v>
      </c>
      <c r="H3261">
        <v>0</v>
      </c>
      <c r="I3261">
        <v>0</v>
      </c>
      <c r="J3261">
        <v>92</v>
      </c>
      <c r="K3261">
        <v>541.46</v>
      </c>
    </row>
    <row r="3262" spans="1:11" x14ac:dyDescent="0.25">
      <c r="A3262" t="s">
        <v>3525</v>
      </c>
      <c r="B3262" t="s">
        <v>74</v>
      </c>
      <c r="C3262" t="s">
        <v>275</v>
      </c>
      <c r="D3262" t="s">
        <v>255</v>
      </c>
      <c r="E3262" t="s">
        <v>226</v>
      </c>
      <c r="F3262">
        <v>190</v>
      </c>
      <c r="G3262">
        <v>1362.92</v>
      </c>
      <c r="H3262">
        <v>0</v>
      </c>
      <c r="I3262">
        <v>0</v>
      </c>
      <c r="J3262">
        <v>190</v>
      </c>
      <c r="K3262">
        <v>1362.92</v>
      </c>
    </row>
    <row r="3263" spans="1:11" x14ac:dyDescent="0.25">
      <c r="A3263" t="s">
        <v>3526</v>
      </c>
      <c r="B3263" t="s">
        <v>74</v>
      </c>
      <c r="C3263" t="s">
        <v>275</v>
      </c>
      <c r="D3263" t="s">
        <v>259</v>
      </c>
      <c r="E3263" t="s">
        <v>227</v>
      </c>
      <c r="F3263">
        <v>218</v>
      </c>
      <c r="G3263">
        <v>1697</v>
      </c>
      <c r="H3263">
        <v>0</v>
      </c>
      <c r="I3263">
        <v>0</v>
      </c>
      <c r="J3263">
        <v>218</v>
      </c>
      <c r="K3263">
        <v>1697</v>
      </c>
    </row>
    <row r="3264" spans="1:11" x14ac:dyDescent="0.25">
      <c r="A3264" t="s">
        <v>3527</v>
      </c>
      <c r="B3264" t="s">
        <v>74</v>
      </c>
      <c r="C3264" t="s">
        <v>275</v>
      </c>
      <c r="D3264" t="s">
        <v>258</v>
      </c>
      <c r="E3264" t="s">
        <v>228</v>
      </c>
      <c r="F3264">
        <v>80</v>
      </c>
      <c r="G3264">
        <v>531</v>
      </c>
      <c r="H3264">
        <v>0</v>
      </c>
      <c r="I3264">
        <v>0</v>
      </c>
      <c r="J3264">
        <v>80</v>
      </c>
      <c r="K3264">
        <v>531</v>
      </c>
    </row>
    <row r="3265" spans="1:11" x14ac:dyDescent="0.25">
      <c r="A3265" t="s">
        <v>3528</v>
      </c>
      <c r="B3265" t="s">
        <v>74</v>
      </c>
      <c r="C3265" t="s">
        <v>275</v>
      </c>
      <c r="D3265" t="s">
        <v>253</v>
      </c>
      <c r="E3265" t="s">
        <v>229</v>
      </c>
      <c r="F3265">
        <v>158</v>
      </c>
      <c r="G3265">
        <v>967</v>
      </c>
      <c r="H3265">
        <v>0</v>
      </c>
      <c r="I3265">
        <v>0</v>
      </c>
      <c r="J3265">
        <v>158</v>
      </c>
      <c r="K3265">
        <v>967</v>
      </c>
    </row>
    <row r="3266" spans="1:11" x14ac:dyDescent="0.25">
      <c r="A3266" t="s">
        <v>3529</v>
      </c>
      <c r="B3266" t="s">
        <v>74</v>
      </c>
      <c r="C3266" t="s">
        <v>275</v>
      </c>
      <c r="D3266" t="s">
        <v>253</v>
      </c>
      <c r="E3266" t="s">
        <v>230</v>
      </c>
      <c r="F3266">
        <v>144</v>
      </c>
      <c r="G3266">
        <v>836</v>
      </c>
      <c r="H3266">
        <v>0</v>
      </c>
      <c r="I3266">
        <v>0</v>
      </c>
      <c r="J3266">
        <v>144</v>
      </c>
      <c r="K3266">
        <v>836</v>
      </c>
    </row>
    <row r="3267" spans="1:11" x14ac:dyDescent="0.25">
      <c r="A3267" t="s">
        <v>3530</v>
      </c>
      <c r="B3267" t="s">
        <v>74</v>
      </c>
      <c r="C3267" t="s">
        <v>275</v>
      </c>
      <c r="D3267" t="s">
        <v>255</v>
      </c>
      <c r="E3267" t="s">
        <v>231</v>
      </c>
      <c r="F3267">
        <v>132</v>
      </c>
      <c r="G3267">
        <v>864</v>
      </c>
      <c r="H3267">
        <v>0</v>
      </c>
      <c r="I3267">
        <v>0</v>
      </c>
      <c r="J3267">
        <v>132</v>
      </c>
      <c r="K3267">
        <v>864</v>
      </c>
    </row>
    <row r="3268" spans="1:11" x14ac:dyDescent="0.25">
      <c r="A3268" t="s">
        <v>3531</v>
      </c>
      <c r="B3268" t="s">
        <v>74</v>
      </c>
      <c r="C3268" t="s">
        <v>275</v>
      </c>
      <c r="D3268" t="s">
        <v>258</v>
      </c>
      <c r="E3268" t="s">
        <v>232</v>
      </c>
      <c r="F3268">
        <v>250</v>
      </c>
      <c r="G3268">
        <v>1630.46</v>
      </c>
      <c r="H3268">
        <v>0</v>
      </c>
      <c r="I3268">
        <v>0</v>
      </c>
      <c r="J3268">
        <v>250</v>
      </c>
      <c r="K3268">
        <v>1630.46</v>
      </c>
    </row>
    <row r="3269" spans="1:11" x14ac:dyDescent="0.25">
      <c r="A3269" t="s">
        <v>3532</v>
      </c>
      <c r="B3269" t="s">
        <v>74</v>
      </c>
      <c r="C3269" t="s">
        <v>275</v>
      </c>
      <c r="D3269" t="s">
        <v>256</v>
      </c>
      <c r="E3269" t="s">
        <v>233</v>
      </c>
      <c r="F3269">
        <v>141</v>
      </c>
      <c r="G3269">
        <v>812</v>
      </c>
      <c r="H3269">
        <v>0</v>
      </c>
      <c r="I3269">
        <v>0</v>
      </c>
      <c r="J3269">
        <v>141</v>
      </c>
      <c r="K3269">
        <v>812</v>
      </c>
    </row>
    <row r="3270" spans="1:11" x14ac:dyDescent="0.25">
      <c r="A3270" t="s">
        <v>3533</v>
      </c>
      <c r="B3270" t="s">
        <v>74</v>
      </c>
      <c r="C3270" t="s">
        <v>275</v>
      </c>
      <c r="D3270" t="s">
        <v>258</v>
      </c>
      <c r="E3270" t="s">
        <v>272</v>
      </c>
      <c r="F3270">
        <v>2216</v>
      </c>
      <c r="G3270">
        <v>14910.46</v>
      </c>
      <c r="H3270">
        <v>0</v>
      </c>
      <c r="I3270">
        <v>0</v>
      </c>
      <c r="J3270">
        <v>2216</v>
      </c>
      <c r="K3270">
        <v>14910.46</v>
      </c>
    </row>
    <row r="3271" spans="1:11" x14ac:dyDescent="0.25">
      <c r="A3271" t="s">
        <v>3534</v>
      </c>
      <c r="B3271" t="s">
        <v>74</v>
      </c>
      <c r="C3271" t="s">
        <v>275</v>
      </c>
      <c r="D3271" t="s">
        <v>256</v>
      </c>
      <c r="E3271" t="s">
        <v>234</v>
      </c>
      <c r="F3271">
        <v>502</v>
      </c>
      <c r="G3271">
        <v>2968.92</v>
      </c>
      <c r="H3271">
        <v>0</v>
      </c>
      <c r="I3271">
        <v>0</v>
      </c>
      <c r="J3271">
        <v>502</v>
      </c>
      <c r="K3271">
        <v>2968.92</v>
      </c>
    </row>
    <row r="3272" spans="1:11" x14ac:dyDescent="0.25">
      <c r="A3272" t="s">
        <v>3535</v>
      </c>
      <c r="B3272" t="s">
        <v>74</v>
      </c>
      <c r="C3272" t="s">
        <v>275</v>
      </c>
      <c r="D3272" t="s">
        <v>253</v>
      </c>
      <c r="E3272" t="s">
        <v>235</v>
      </c>
      <c r="F3272">
        <v>47</v>
      </c>
      <c r="G3272">
        <v>264</v>
      </c>
      <c r="H3272">
        <v>0</v>
      </c>
      <c r="I3272">
        <v>0</v>
      </c>
      <c r="J3272">
        <v>47</v>
      </c>
      <c r="K3272">
        <v>264</v>
      </c>
    </row>
    <row r="3273" spans="1:11" x14ac:dyDescent="0.25">
      <c r="A3273" t="s">
        <v>3536</v>
      </c>
      <c r="B3273" t="s">
        <v>74</v>
      </c>
      <c r="C3273" t="s">
        <v>275</v>
      </c>
      <c r="D3273" t="s">
        <v>255</v>
      </c>
      <c r="E3273" t="s">
        <v>236</v>
      </c>
      <c r="F3273">
        <v>133</v>
      </c>
      <c r="G3273">
        <v>863.46</v>
      </c>
      <c r="H3273">
        <v>0</v>
      </c>
      <c r="I3273">
        <v>0</v>
      </c>
      <c r="J3273">
        <v>133</v>
      </c>
      <c r="K3273">
        <v>863.46</v>
      </c>
    </row>
    <row r="3274" spans="1:11" x14ac:dyDescent="0.25">
      <c r="A3274" t="s">
        <v>3537</v>
      </c>
      <c r="B3274" t="s">
        <v>74</v>
      </c>
      <c r="C3274" t="s">
        <v>275</v>
      </c>
      <c r="D3274" t="s">
        <v>257</v>
      </c>
      <c r="E3274" t="s">
        <v>237</v>
      </c>
      <c r="F3274">
        <v>343</v>
      </c>
      <c r="G3274">
        <v>2001.46</v>
      </c>
      <c r="H3274">
        <v>0</v>
      </c>
      <c r="I3274">
        <v>0</v>
      </c>
      <c r="J3274">
        <v>343</v>
      </c>
      <c r="K3274">
        <v>2001.46</v>
      </c>
    </row>
    <row r="3275" spans="1:11" x14ac:dyDescent="0.25">
      <c r="A3275" t="s">
        <v>3538</v>
      </c>
      <c r="B3275" t="s">
        <v>74</v>
      </c>
      <c r="C3275" t="s">
        <v>275</v>
      </c>
      <c r="D3275" t="s">
        <v>256</v>
      </c>
      <c r="E3275" t="s">
        <v>238</v>
      </c>
      <c r="F3275">
        <v>114</v>
      </c>
      <c r="G3275">
        <v>714</v>
      </c>
      <c r="H3275">
        <v>0</v>
      </c>
      <c r="I3275">
        <v>0</v>
      </c>
      <c r="J3275">
        <v>114</v>
      </c>
      <c r="K3275">
        <v>714</v>
      </c>
    </row>
    <row r="3276" spans="1:11" x14ac:dyDescent="0.25">
      <c r="A3276" t="s">
        <v>3539</v>
      </c>
      <c r="B3276" t="s">
        <v>74</v>
      </c>
      <c r="C3276" t="s">
        <v>275</v>
      </c>
      <c r="D3276" t="s">
        <v>255</v>
      </c>
      <c r="E3276" t="s">
        <v>239</v>
      </c>
      <c r="F3276">
        <v>152</v>
      </c>
      <c r="G3276">
        <v>1071</v>
      </c>
      <c r="H3276">
        <v>0</v>
      </c>
      <c r="I3276">
        <v>0</v>
      </c>
      <c r="J3276">
        <v>152</v>
      </c>
      <c r="K3276">
        <v>1071</v>
      </c>
    </row>
    <row r="3277" spans="1:11" x14ac:dyDescent="0.25">
      <c r="A3277" t="s">
        <v>3540</v>
      </c>
      <c r="B3277" t="s">
        <v>74</v>
      </c>
      <c r="C3277" t="s">
        <v>275</v>
      </c>
      <c r="D3277" t="s">
        <v>256</v>
      </c>
      <c r="E3277" t="s">
        <v>240</v>
      </c>
      <c r="F3277">
        <v>165</v>
      </c>
      <c r="G3277">
        <v>967.46</v>
      </c>
      <c r="H3277">
        <v>0</v>
      </c>
      <c r="I3277">
        <v>0</v>
      </c>
      <c r="J3277">
        <v>165</v>
      </c>
      <c r="K3277">
        <v>967.46</v>
      </c>
    </row>
    <row r="3278" spans="1:11" x14ac:dyDescent="0.25">
      <c r="A3278" t="s">
        <v>3541</v>
      </c>
      <c r="B3278" t="s">
        <v>74</v>
      </c>
      <c r="C3278" t="s">
        <v>275</v>
      </c>
      <c r="D3278" t="s">
        <v>258</v>
      </c>
      <c r="E3278" t="s">
        <v>241</v>
      </c>
      <c r="F3278">
        <v>73</v>
      </c>
      <c r="G3278">
        <v>464</v>
      </c>
      <c r="H3278">
        <v>0</v>
      </c>
      <c r="I3278">
        <v>0</v>
      </c>
      <c r="J3278">
        <v>73</v>
      </c>
      <c r="K3278">
        <v>464</v>
      </c>
    </row>
    <row r="3279" spans="1:11" x14ac:dyDescent="0.25">
      <c r="A3279" t="s">
        <v>3542</v>
      </c>
      <c r="B3279" t="s">
        <v>74</v>
      </c>
      <c r="C3279" t="s">
        <v>275</v>
      </c>
      <c r="D3279" t="s">
        <v>258</v>
      </c>
      <c r="E3279" t="s">
        <v>242</v>
      </c>
      <c r="F3279">
        <v>242</v>
      </c>
      <c r="G3279">
        <v>1625</v>
      </c>
      <c r="H3279">
        <v>0</v>
      </c>
      <c r="I3279">
        <v>0</v>
      </c>
      <c r="J3279">
        <v>242</v>
      </c>
      <c r="K3279">
        <v>1625</v>
      </c>
    </row>
    <row r="3280" spans="1:11" x14ac:dyDescent="0.25">
      <c r="A3280" t="s">
        <v>3543</v>
      </c>
      <c r="B3280" t="s">
        <v>74</v>
      </c>
      <c r="C3280" t="s">
        <v>275</v>
      </c>
      <c r="D3280" t="s">
        <v>259</v>
      </c>
      <c r="E3280" t="s">
        <v>243</v>
      </c>
      <c r="F3280">
        <v>117</v>
      </c>
      <c r="G3280">
        <v>801</v>
      </c>
      <c r="H3280">
        <v>0</v>
      </c>
      <c r="I3280">
        <v>0</v>
      </c>
      <c r="J3280">
        <v>117</v>
      </c>
      <c r="K3280">
        <v>801</v>
      </c>
    </row>
    <row r="3281" spans="1:11" x14ac:dyDescent="0.25">
      <c r="A3281" t="s">
        <v>3544</v>
      </c>
      <c r="B3281" t="s">
        <v>74</v>
      </c>
      <c r="C3281" t="s">
        <v>275</v>
      </c>
      <c r="D3281" t="s">
        <v>259</v>
      </c>
      <c r="E3281" t="s">
        <v>273</v>
      </c>
      <c r="F3281">
        <v>3086</v>
      </c>
      <c r="G3281">
        <v>22126</v>
      </c>
      <c r="H3281">
        <v>0</v>
      </c>
      <c r="I3281">
        <v>0</v>
      </c>
      <c r="J3281">
        <v>3086</v>
      </c>
      <c r="K3281">
        <v>22126</v>
      </c>
    </row>
    <row r="3282" spans="1:11" x14ac:dyDescent="0.25">
      <c r="A3282" t="s">
        <v>3545</v>
      </c>
      <c r="B3282" t="s">
        <v>74</v>
      </c>
      <c r="C3282" t="s">
        <v>283</v>
      </c>
      <c r="D3282" t="s">
        <v>92</v>
      </c>
      <c r="E3282" t="s">
        <v>264</v>
      </c>
      <c r="F3282">
        <v>0</v>
      </c>
      <c r="G3282">
        <v>0</v>
      </c>
      <c r="H3282">
        <v>145</v>
      </c>
      <c r="I3282">
        <v>0</v>
      </c>
      <c r="J3282">
        <v>145</v>
      </c>
      <c r="K3282">
        <v>0</v>
      </c>
    </row>
    <row r="3283" spans="1:11" x14ac:dyDescent="0.25">
      <c r="A3283" t="s">
        <v>3546</v>
      </c>
      <c r="B3283" t="s">
        <v>74</v>
      </c>
      <c r="C3283" t="s">
        <v>283</v>
      </c>
      <c r="D3283" t="s">
        <v>253</v>
      </c>
      <c r="E3283" t="s">
        <v>93</v>
      </c>
      <c r="F3283">
        <v>0</v>
      </c>
      <c r="G3283">
        <v>0</v>
      </c>
      <c r="H3283">
        <v>1</v>
      </c>
      <c r="I3283">
        <v>0</v>
      </c>
      <c r="J3283">
        <v>1</v>
      </c>
      <c r="K3283">
        <v>0</v>
      </c>
    </row>
    <row r="3284" spans="1:11" x14ac:dyDescent="0.25">
      <c r="A3284" t="s">
        <v>3547</v>
      </c>
      <c r="B3284" t="s">
        <v>74</v>
      </c>
      <c r="C3284" t="s">
        <v>283</v>
      </c>
      <c r="D3284" t="s">
        <v>253</v>
      </c>
      <c r="E3284" t="s">
        <v>94</v>
      </c>
      <c r="F3284">
        <v>0</v>
      </c>
      <c r="G3284">
        <v>0</v>
      </c>
      <c r="H3284">
        <v>2</v>
      </c>
      <c r="I3284">
        <v>0</v>
      </c>
      <c r="J3284">
        <v>2</v>
      </c>
      <c r="K3284">
        <v>0</v>
      </c>
    </row>
    <row r="3285" spans="1:11" x14ac:dyDescent="0.25">
      <c r="A3285" t="s">
        <v>3548</v>
      </c>
      <c r="B3285" t="s">
        <v>74</v>
      </c>
      <c r="C3285" t="s">
        <v>283</v>
      </c>
      <c r="D3285" t="s">
        <v>253</v>
      </c>
      <c r="E3285" t="s">
        <v>98</v>
      </c>
      <c r="F3285">
        <v>0</v>
      </c>
      <c r="G3285">
        <v>0</v>
      </c>
      <c r="H3285">
        <v>2</v>
      </c>
      <c r="I3285">
        <v>0</v>
      </c>
      <c r="J3285">
        <v>2</v>
      </c>
      <c r="K3285">
        <v>0</v>
      </c>
    </row>
    <row r="3286" spans="1:11" x14ac:dyDescent="0.25">
      <c r="A3286" t="s">
        <v>3549</v>
      </c>
      <c r="B3286" t="s">
        <v>74</v>
      </c>
      <c r="C3286" t="s">
        <v>283</v>
      </c>
      <c r="D3286" t="s">
        <v>258</v>
      </c>
      <c r="E3286" t="s">
        <v>99</v>
      </c>
      <c r="F3286">
        <v>0</v>
      </c>
      <c r="G3286">
        <v>0</v>
      </c>
      <c r="H3286">
        <v>2</v>
      </c>
      <c r="I3286">
        <v>0</v>
      </c>
      <c r="J3286">
        <v>2</v>
      </c>
      <c r="K3286">
        <v>0</v>
      </c>
    </row>
    <row r="3287" spans="1:11" x14ac:dyDescent="0.25">
      <c r="A3287" t="s">
        <v>3550</v>
      </c>
      <c r="B3287" t="s">
        <v>74</v>
      </c>
      <c r="C3287" t="s">
        <v>283</v>
      </c>
      <c r="D3287" t="s">
        <v>255</v>
      </c>
      <c r="E3287" t="s">
        <v>102</v>
      </c>
      <c r="F3287">
        <v>0</v>
      </c>
      <c r="G3287">
        <v>0</v>
      </c>
      <c r="H3287">
        <v>1</v>
      </c>
      <c r="I3287">
        <v>0</v>
      </c>
      <c r="J3287">
        <v>1</v>
      </c>
      <c r="K3287">
        <v>0</v>
      </c>
    </row>
    <row r="3288" spans="1:11" x14ac:dyDescent="0.25">
      <c r="A3288" t="s">
        <v>3551</v>
      </c>
      <c r="B3288" t="s">
        <v>74</v>
      </c>
      <c r="C3288" t="s">
        <v>283</v>
      </c>
      <c r="D3288" t="s">
        <v>257</v>
      </c>
      <c r="E3288" t="s">
        <v>103</v>
      </c>
      <c r="F3288">
        <v>0</v>
      </c>
      <c r="G3288">
        <v>0</v>
      </c>
      <c r="H3288">
        <v>1</v>
      </c>
      <c r="I3288">
        <v>0</v>
      </c>
      <c r="J3288">
        <v>1</v>
      </c>
      <c r="K3288">
        <v>0</v>
      </c>
    </row>
    <row r="3289" spans="1:11" x14ac:dyDescent="0.25">
      <c r="A3289" t="s">
        <v>3552</v>
      </c>
      <c r="B3289" t="s">
        <v>74</v>
      </c>
      <c r="C3289" t="s">
        <v>283</v>
      </c>
      <c r="D3289" t="s">
        <v>256</v>
      </c>
      <c r="E3289" t="s">
        <v>104</v>
      </c>
      <c r="F3289">
        <v>0</v>
      </c>
      <c r="G3289">
        <v>0</v>
      </c>
      <c r="H3289">
        <v>1</v>
      </c>
      <c r="I3289">
        <v>0</v>
      </c>
      <c r="J3289">
        <v>1</v>
      </c>
      <c r="K3289">
        <v>0</v>
      </c>
    </row>
    <row r="3290" spans="1:11" x14ac:dyDescent="0.25">
      <c r="A3290" t="s">
        <v>3553</v>
      </c>
      <c r="B3290" t="s">
        <v>74</v>
      </c>
      <c r="C3290" t="s">
        <v>283</v>
      </c>
      <c r="D3290" t="s">
        <v>259</v>
      </c>
      <c r="E3290" t="s">
        <v>105</v>
      </c>
      <c r="F3290">
        <v>0</v>
      </c>
      <c r="G3290">
        <v>0</v>
      </c>
      <c r="H3290">
        <v>2</v>
      </c>
      <c r="I3290">
        <v>0</v>
      </c>
      <c r="J3290">
        <v>2</v>
      </c>
      <c r="K3290">
        <v>0</v>
      </c>
    </row>
    <row r="3291" spans="1:11" x14ac:dyDescent="0.25">
      <c r="A3291" t="s">
        <v>3554</v>
      </c>
      <c r="B3291" t="s">
        <v>74</v>
      </c>
      <c r="C3291" t="s">
        <v>283</v>
      </c>
      <c r="D3291" t="s">
        <v>253</v>
      </c>
      <c r="E3291" t="s">
        <v>106</v>
      </c>
      <c r="F3291">
        <v>0</v>
      </c>
      <c r="G3291">
        <v>0</v>
      </c>
      <c r="H3291">
        <v>1</v>
      </c>
      <c r="I3291">
        <v>0</v>
      </c>
      <c r="J3291">
        <v>1</v>
      </c>
      <c r="K3291">
        <v>0</v>
      </c>
    </row>
    <row r="3292" spans="1:11" x14ac:dyDescent="0.25">
      <c r="A3292" t="s">
        <v>3555</v>
      </c>
      <c r="B3292" t="s">
        <v>74</v>
      </c>
      <c r="C3292" t="s">
        <v>283</v>
      </c>
      <c r="D3292" t="s">
        <v>256</v>
      </c>
      <c r="E3292" t="s">
        <v>107</v>
      </c>
      <c r="F3292">
        <v>0</v>
      </c>
      <c r="G3292">
        <v>0</v>
      </c>
      <c r="H3292">
        <v>1</v>
      </c>
      <c r="I3292">
        <v>0</v>
      </c>
      <c r="J3292">
        <v>1</v>
      </c>
      <c r="K3292">
        <v>0</v>
      </c>
    </row>
    <row r="3293" spans="1:11" x14ac:dyDescent="0.25">
      <c r="A3293" t="s">
        <v>3556</v>
      </c>
      <c r="B3293" t="s">
        <v>74</v>
      </c>
      <c r="C3293" t="s">
        <v>283</v>
      </c>
      <c r="D3293" t="s">
        <v>253</v>
      </c>
      <c r="E3293" t="s">
        <v>109</v>
      </c>
      <c r="F3293">
        <v>0</v>
      </c>
      <c r="G3293">
        <v>0</v>
      </c>
      <c r="H3293">
        <v>1</v>
      </c>
      <c r="I3293">
        <v>0</v>
      </c>
      <c r="J3293">
        <v>1</v>
      </c>
      <c r="K3293">
        <v>0</v>
      </c>
    </row>
    <row r="3294" spans="1:11" x14ac:dyDescent="0.25">
      <c r="A3294" t="s">
        <v>3557</v>
      </c>
      <c r="B3294" t="s">
        <v>74</v>
      </c>
      <c r="C3294" t="s">
        <v>283</v>
      </c>
      <c r="D3294" t="s">
        <v>252</v>
      </c>
      <c r="E3294" t="s">
        <v>113</v>
      </c>
      <c r="F3294">
        <v>0</v>
      </c>
      <c r="G3294">
        <v>0</v>
      </c>
      <c r="H3294">
        <v>1</v>
      </c>
      <c r="I3294">
        <v>0</v>
      </c>
      <c r="J3294">
        <v>1</v>
      </c>
      <c r="K3294">
        <v>0</v>
      </c>
    </row>
    <row r="3295" spans="1:11" x14ac:dyDescent="0.25">
      <c r="A3295" t="s">
        <v>3558</v>
      </c>
      <c r="B3295" t="s">
        <v>74</v>
      </c>
      <c r="C3295" t="s">
        <v>283</v>
      </c>
      <c r="D3295" t="s">
        <v>253</v>
      </c>
      <c r="E3295" t="s">
        <v>114</v>
      </c>
      <c r="F3295">
        <v>0</v>
      </c>
      <c r="G3295">
        <v>0</v>
      </c>
      <c r="H3295">
        <v>1</v>
      </c>
      <c r="I3295">
        <v>0</v>
      </c>
      <c r="J3295">
        <v>1</v>
      </c>
      <c r="K3295">
        <v>0</v>
      </c>
    </row>
    <row r="3296" spans="1:11" x14ac:dyDescent="0.25">
      <c r="A3296" t="s">
        <v>3559</v>
      </c>
      <c r="B3296" t="s">
        <v>74</v>
      </c>
      <c r="C3296" t="s">
        <v>283</v>
      </c>
      <c r="D3296" t="s">
        <v>252</v>
      </c>
      <c r="E3296" t="s">
        <v>115</v>
      </c>
      <c r="F3296">
        <v>0</v>
      </c>
      <c r="G3296">
        <v>0</v>
      </c>
      <c r="H3296">
        <v>2</v>
      </c>
      <c r="I3296">
        <v>0</v>
      </c>
      <c r="J3296">
        <v>2</v>
      </c>
      <c r="K3296">
        <v>0</v>
      </c>
    </row>
    <row r="3297" spans="1:11" x14ac:dyDescent="0.25">
      <c r="A3297" t="s">
        <v>3560</v>
      </c>
      <c r="B3297" t="s">
        <v>74</v>
      </c>
      <c r="C3297" t="s">
        <v>283</v>
      </c>
      <c r="D3297" t="s">
        <v>255</v>
      </c>
      <c r="E3297" t="s">
        <v>117</v>
      </c>
      <c r="F3297">
        <v>0</v>
      </c>
      <c r="G3297">
        <v>0</v>
      </c>
      <c r="H3297">
        <v>2</v>
      </c>
      <c r="I3297">
        <v>0</v>
      </c>
      <c r="J3297">
        <v>2</v>
      </c>
      <c r="K3297">
        <v>0</v>
      </c>
    </row>
    <row r="3298" spans="1:11" x14ac:dyDescent="0.25">
      <c r="A3298" t="s">
        <v>3561</v>
      </c>
      <c r="B3298" t="s">
        <v>74</v>
      </c>
      <c r="C3298" t="s">
        <v>283</v>
      </c>
      <c r="D3298" t="s">
        <v>257</v>
      </c>
      <c r="E3298" t="s">
        <v>119</v>
      </c>
      <c r="F3298">
        <v>0</v>
      </c>
      <c r="G3298">
        <v>0</v>
      </c>
      <c r="H3298">
        <v>1</v>
      </c>
      <c r="I3298">
        <v>0</v>
      </c>
      <c r="J3298">
        <v>1</v>
      </c>
      <c r="K3298">
        <v>0</v>
      </c>
    </row>
    <row r="3299" spans="1:11" x14ac:dyDescent="0.25">
      <c r="A3299" t="s">
        <v>3562</v>
      </c>
      <c r="B3299" t="s">
        <v>74</v>
      </c>
      <c r="C3299" t="s">
        <v>283</v>
      </c>
      <c r="D3299" t="s">
        <v>253</v>
      </c>
      <c r="E3299" t="s">
        <v>121</v>
      </c>
      <c r="F3299">
        <v>0</v>
      </c>
      <c r="G3299">
        <v>0</v>
      </c>
      <c r="H3299">
        <v>3</v>
      </c>
      <c r="I3299">
        <v>0</v>
      </c>
      <c r="J3299">
        <v>3</v>
      </c>
      <c r="K3299">
        <v>0</v>
      </c>
    </row>
    <row r="3300" spans="1:11" x14ac:dyDescent="0.25">
      <c r="A3300" t="s">
        <v>3563</v>
      </c>
      <c r="B3300" t="s">
        <v>74</v>
      </c>
      <c r="C3300" t="s">
        <v>283</v>
      </c>
      <c r="D3300" t="s">
        <v>255</v>
      </c>
      <c r="E3300" t="s">
        <v>122</v>
      </c>
      <c r="F3300">
        <v>0</v>
      </c>
      <c r="G3300">
        <v>0</v>
      </c>
      <c r="H3300">
        <v>1</v>
      </c>
      <c r="I3300">
        <v>0</v>
      </c>
      <c r="J3300">
        <v>1</v>
      </c>
      <c r="K3300">
        <v>0</v>
      </c>
    </row>
    <row r="3301" spans="1:11" x14ac:dyDescent="0.25">
      <c r="A3301" t="s">
        <v>3564</v>
      </c>
      <c r="B3301" t="s">
        <v>74</v>
      </c>
      <c r="C3301" t="s">
        <v>283</v>
      </c>
      <c r="D3301" t="s">
        <v>257</v>
      </c>
      <c r="E3301" t="s">
        <v>126</v>
      </c>
      <c r="F3301">
        <v>0</v>
      </c>
      <c r="G3301">
        <v>0</v>
      </c>
      <c r="H3301">
        <v>1</v>
      </c>
      <c r="I3301">
        <v>0</v>
      </c>
      <c r="J3301">
        <v>1</v>
      </c>
      <c r="K3301">
        <v>0</v>
      </c>
    </row>
    <row r="3302" spans="1:11" x14ac:dyDescent="0.25">
      <c r="A3302" t="s">
        <v>3565</v>
      </c>
      <c r="B3302" t="s">
        <v>74</v>
      </c>
      <c r="C3302" t="s">
        <v>283</v>
      </c>
      <c r="D3302" t="s">
        <v>259</v>
      </c>
      <c r="E3302" t="s">
        <v>127</v>
      </c>
      <c r="F3302">
        <v>0</v>
      </c>
      <c r="G3302">
        <v>0</v>
      </c>
      <c r="H3302">
        <v>1</v>
      </c>
      <c r="I3302">
        <v>0</v>
      </c>
      <c r="J3302">
        <v>1</v>
      </c>
      <c r="K3302">
        <v>0</v>
      </c>
    </row>
    <row r="3303" spans="1:11" x14ac:dyDescent="0.25">
      <c r="A3303" t="s">
        <v>3566</v>
      </c>
      <c r="B3303" t="s">
        <v>74</v>
      </c>
      <c r="C3303" t="s">
        <v>283</v>
      </c>
      <c r="D3303" t="s">
        <v>258</v>
      </c>
      <c r="E3303" t="s">
        <v>129</v>
      </c>
      <c r="F3303">
        <v>0</v>
      </c>
      <c r="G3303">
        <v>0</v>
      </c>
      <c r="H3303">
        <v>1</v>
      </c>
      <c r="I3303">
        <v>0</v>
      </c>
      <c r="J3303">
        <v>1</v>
      </c>
      <c r="K3303">
        <v>0</v>
      </c>
    </row>
    <row r="3304" spans="1:11" x14ac:dyDescent="0.25">
      <c r="A3304" t="s">
        <v>3567</v>
      </c>
      <c r="B3304" t="s">
        <v>74</v>
      </c>
      <c r="C3304" t="s">
        <v>283</v>
      </c>
      <c r="D3304" t="s">
        <v>254</v>
      </c>
      <c r="E3304" t="s">
        <v>130</v>
      </c>
      <c r="F3304">
        <v>0</v>
      </c>
      <c r="G3304">
        <v>0</v>
      </c>
      <c r="H3304">
        <v>2</v>
      </c>
      <c r="I3304">
        <v>0</v>
      </c>
      <c r="J3304">
        <v>2</v>
      </c>
      <c r="K3304">
        <v>0</v>
      </c>
    </row>
    <row r="3305" spans="1:11" x14ac:dyDescent="0.25">
      <c r="A3305" t="s">
        <v>3568</v>
      </c>
      <c r="B3305" t="s">
        <v>74</v>
      </c>
      <c r="C3305" t="s">
        <v>283</v>
      </c>
      <c r="D3305" t="s">
        <v>251</v>
      </c>
      <c r="E3305" t="s">
        <v>265</v>
      </c>
      <c r="F3305">
        <v>0</v>
      </c>
      <c r="G3305">
        <v>0</v>
      </c>
      <c r="H3305">
        <v>10</v>
      </c>
      <c r="I3305">
        <v>0</v>
      </c>
      <c r="J3305">
        <v>10</v>
      </c>
      <c r="K3305">
        <v>0</v>
      </c>
    </row>
    <row r="3306" spans="1:11" x14ac:dyDescent="0.25">
      <c r="A3306" t="s">
        <v>3569</v>
      </c>
      <c r="B3306" t="s">
        <v>74</v>
      </c>
      <c r="C3306" t="s">
        <v>283</v>
      </c>
      <c r="D3306" t="s">
        <v>252</v>
      </c>
      <c r="E3306" t="s">
        <v>266</v>
      </c>
      <c r="F3306">
        <v>0</v>
      </c>
      <c r="G3306">
        <v>0</v>
      </c>
      <c r="H3306">
        <v>12</v>
      </c>
      <c r="I3306">
        <v>0</v>
      </c>
      <c r="J3306">
        <v>12</v>
      </c>
      <c r="K3306">
        <v>0</v>
      </c>
    </row>
    <row r="3307" spans="1:11" x14ac:dyDescent="0.25">
      <c r="A3307" t="s">
        <v>3570</v>
      </c>
      <c r="B3307" t="s">
        <v>74</v>
      </c>
      <c r="C3307" t="s">
        <v>283</v>
      </c>
      <c r="D3307" t="s">
        <v>253</v>
      </c>
      <c r="E3307" t="s">
        <v>134</v>
      </c>
      <c r="F3307">
        <v>0</v>
      </c>
      <c r="G3307">
        <v>0</v>
      </c>
      <c r="H3307">
        <v>1</v>
      </c>
      <c r="I3307">
        <v>0</v>
      </c>
      <c r="J3307">
        <v>1</v>
      </c>
      <c r="K3307">
        <v>0</v>
      </c>
    </row>
    <row r="3308" spans="1:11" x14ac:dyDescent="0.25">
      <c r="A3308" t="s">
        <v>3571</v>
      </c>
      <c r="B3308" t="s">
        <v>74</v>
      </c>
      <c r="C3308" t="s">
        <v>283</v>
      </c>
      <c r="D3308" t="s">
        <v>252</v>
      </c>
      <c r="E3308" t="s">
        <v>135</v>
      </c>
      <c r="F3308">
        <v>0</v>
      </c>
      <c r="G3308">
        <v>0</v>
      </c>
      <c r="H3308">
        <v>1</v>
      </c>
      <c r="I3308">
        <v>0</v>
      </c>
      <c r="J3308">
        <v>1</v>
      </c>
      <c r="K3308">
        <v>0</v>
      </c>
    </row>
    <row r="3309" spans="1:11" x14ac:dyDescent="0.25">
      <c r="A3309" t="s">
        <v>3572</v>
      </c>
      <c r="B3309" t="s">
        <v>74</v>
      </c>
      <c r="C3309" t="s">
        <v>283</v>
      </c>
      <c r="D3309" t="s">
        <v>254</v>
      </c>
      <c r="E3309" t="s">
        <v>136</v>
      </c>
      <c r="F3309">
        <v>0</v>
      </c>
      <c r="G3309">
        <v>0</v>
      </c>
      <c r="H3309">
        <v>2</v>
      </c>
      <c r="I3309">
        <v>0</v>
      </c>
      <c r="J3309">
        <v>2</v>
      </c>
      <c r="K3309">
        <v>0</v>
      </c>
    </row>
    <row r="3310" spans="1:11" x14ac:dyDescent="0.25">
      <c r="A3310" t="s">
        <v>3573</v>
      </c>
      <c r="B3310" t="s">
        <v>74</v>
      </c>
      <c r="C3310" t="s">
        <v>283</v>
      </c>
      <c r="D3310" t="s">
        <v>257</v>
      </c>
      <c r="E3310" t="s">
        <v>137</v>
      </c>
      <c r="F3310">
        <v>0</v>
      </c>
      <c r="G3310">
        <v>0</v>
      </c>
      <c r="H3310">
        <v>1</v>
      </c>
      <c r="I3310">
        <v>0</v>
      </c>
      <c r="J3310">
        <v>1</v>
      </c>
      <c r="K3310">
        <v>0</v>
      </c>
    </row>
    <row r="3311" spans="1:11" x14ac:dyDescent="0.25">
      <c r="A3311" t="s">
        <v>3574</v>
      </c>
      <c r="B3311" t="s">
        <v>74</v>
      </c>
      <c r="C3311" t="s">
        <v>283</v>
      </c>
      <c r="D3311" t="s">
        <v>253</v>
      </c>
      <c r="E3311" t="s">
        <v>138</v>
      </c>
      <c r="F3311">
        <v>0</v>
      </c>
      <c r="G3311">
        <v>0</v>
      </c>
      <c r="H3311">
        <v>6</v>
      </c>
      <c r="I3311">
        <v>0</v>
      </c>
      <c r="J3311">
        <v>6</v>
      </c>
      <c r="K3311">
        <v>0</v>
      </c>
    </row>
    <row r="3312" spans="1:11" x14ac:dyDescent="0.25">
      <c r="A3312" t="s">
        <v>3575</v>
      </c>
      <c r="B3312" t="s">
        <v>74</v>
      </c>
      <c r="C3312" t="s">
        <v>283</v>
      </c>
      <c r="D3312" t="s">
        <v>253</v>
      </c>
      <c r="E3312" t="s">
        <v>139</v>
      </c>
      <c r="F3312">
        <v>0</v>
      </c>
      <c r="G3312">
        <v>0</v>
      </c>
      <c r="H3312">
        <v>2</v>
      </c>
      <c r="I3312">
        <v>0</v>
      </c>
      <c r="J3312">
        <v>2</v>
      </c>
      <c r="K3312">
        <v>0</v>
      </c>
    </row>
    <row r="3313" spans="1:11" x14ac:dyDescent="0.25">
      <c r="A3313" t="s">
        <v>3576</v>
      </c>
      <c r="B3313" t="s">
        <v>74</v>
      </c>
      <c r="C3313" t="s">
        <v>283</v>
      </c>
      <c r="D3313" t="s">
        <v>256</v>
      </c>
      <c r="E3313" t="s">
        <v>142</v>
      </c>
      <c r="F3313">
        <v>0</v>
      </c>
      <c r="G3313">
        <v>0</v>
      </c>
      <c r="H3313">
        <v>6</v>
      </c>
      <c r="I3313">
        <v>0</v>
      </c>
      <c r="J3313">
        <v>6</v>
      </c>
      <c r="K3313">
        <v>0</v>
      </c>
    </row>
    <row r="3314" spans="1:11" x14ac:dyDescent="0.25">
      <c r="A3314" t="s">
        <v>3577</v>
      </c>
      <c r="B3314" t="s">
        <v>74</v>
      </c>
      <c r="C3314" t="s">
        <v>283</v>
      </c>
      <c r="D3314" t="s">
        <v>253</v>
      </c>
      <c r="E3314" t="s">
        <v>143</v>
      </c>
      <c r="F3314">
        <v>0</v>
      </c>
      <c r="G3314">
        <v>0</v>
      </c>
      <c r="H3314">
        <v>2</v>
      </c>
      <c r="I3314">
        <v>0</v>
      </c>
      <c r="J3314">
        <v>2</v>
      </c>
      <c r="K3314">
        <v>0</v>
      </c>
    </row>
    <row r="3315" spans="1:11" x14ac:dyDescent="0.25">
      <c r="A3315" t="s">
        <v>3578</v>
      </c>
      <c r="B3315" t="s">
        <v>74</v>
      </c>
      <c r="C3315" t="s">
        <v>283</v>
      </c>
      <c r="D3315" t="s">
        <v>252</v>
      </c>
      <c r="E3315" t="s">
        <v>148</v>
      </c>
      <c r="F3315">
        <v>0</v>
      </c>
      <c r="G3315">
        <v>0</v>
      </c>
      <c r="H3315">
        <v>4</v>
      </c>
      <c r="I3315">
        <v>0</v>
      </c>
      <c r="J3315">
        <v>4</v>
      </c>
      <c r="K3315">
        <v>0</v>
      </c>
    </row>
    <row r="3316" spans="1:11" x14ac:dyDescent="0.25">
      <c r="A3316" t="s">
        <v>3579</v>
      </c>
      <c r="B3316" t="s">
        <v>74</v>
      </c>
      <c r="C3316" t="s">
        <v>283</v>
      </c>
      <c r="D3316" t="s">
        <v>253</v>
      </c>
      <c r="E3316" t="s">
        <v>149</v>
      </c>
      <c r="F3316">
        <v>0</v>
      </c>
      <c r="G3316">
        <v>0</v>
      </c>
      <c r="H3316">
        <v>4</v>
      </c>
      <c r="I3316">
        <v>0</v>
      </c>
      <c r="J3316">
        <v>4</v>
      </c>
      <c r="K3316">
        <v>0</v>
      </c>
    </row>
    <row r="3317" spans="1:11" x14ac:dyDescent="0.25">
      <c r="A3317" t="s">
        <v>3580</v>
      </c>
      <c r="B3317" t="s">
        <v>74</v>
      </c>
      <c r="C3317" t="s">
        <v>283</v>
      </c>
      <c r="D3317" t="s">
        <v>253</v>
      </c>
      <c r="E3317" t="s">
        <v>150</v>
      </c>
      <c r="F3317">
        <v>0</v>
      </c>
      <c r="G3317">
        <v>0</v>
      </c>
      <c r="H3317">
        <v>1</v>
      </c>
      <c r="I3317">
        <v>0</v>
      </c>
      <c r="J3317">
        <v>1</v>
      </c>
      <c r="K3317">
        <v>0</v>
      </c>
    </row>
    <row r="3318" spans="1:11" x14ac:dyDescent="0.25">
      <c r="A3318" t="s">
        <v>3581</v>
      </c>
      <c r="B3318" t="s">
        <v>74</v>
      </c>
      <c r="C3318" t="s">
        <v>283</v>
      </c>
      <c r="D3318" t="s">
        <v>253</v>
      </c>
      <c r="E3318" t="s">
        <v>153</v>
      </c>
      <c r="F3318">
        <v>0</v>
      </c>
      <c r="G3318">
        <v>0</v>
      </c>
      <c r="H3318">
        <v>1</v>
      </c>
      <c r="I3318">
        <v>0</v>
      </c>
      <c r="J3318">
        <v>1</v>
      </c>
      <c r="K3318">
        <v>0</v>
      </c>
    </row>
    <row r="3319" spans="1:11" x14ac:dyDescent="0.25">
      <c r="A3319" t="s">
        <v>3582</v>
      </c>
      <c r="B3319" t="s">
        <v>74</v>
      </c>
      <c r="C3319" t="s">
        <v>283</v>
      </c>
      <c r="D3319" t="s">
        <v>256</v>
      </c>
      <c r="E3319" t="s">
        <v>155</v>
      </c>
      <c r="F3319">
        <v>0</v>
      </c>
      <c r="G3319">
        <v>0</v>
      </c>
      <c r="H3319">
        <v>3</v>
      </c>
      <c r="I3319">
        <v>0</v>
      </c>
      <c r="J3319">
        <v>3</v>
      </c>
      <c r="K3319">
        <v>0</v>
      </c>
    </row>
    <row r="3320" spans="1:11" x14ac:dyDescent="0.25">
      <c r="A3320" t="s">
        <v>14987</v>
      </c>
      <c r="B3320" t="s">
        <v>74</v>
      </c>
      <c r="C3320" t="s">
        <v>283</v>
      </c>
      <c r="D3320" t="s">
        <v>259</v>
      </c>
      <c r="E3320" t="s">
        <v>158</v>
      </c>
      <c r="F3320">
        <v>0</v>
      </c>
      <c r="G3320">
        <v>0</v>
      </c>
      <c r="H3320">
        <v>1</v>
      </c>
      <c r="I3320">
        <v>0</v>
      </c>
      <c r="J3320">
        <v>1</v>
      </c>
      <c r="K3320">
        <v>0</v>
      </c>
    </row>
    <row r="3321" spans="1:11" x14ac:dyDescent="0.25">
      <c r="A3321" t="s">
        <v>3583</v>
      </c>
      <c r="B3321" t="s">
        <v>74</v>
      </c>
      <c r="C3321" t="s">
        <v>283</v>
      </c>
      <c r="D3321" t="s">
        <v>255</v>
      </c>
      <c r="E3321" t="s">
        <v>161</v>
      </c>
      <c r="F3321">
        <v>0</v>
      </c>
      <c r="G3321">
        <v>0</v>
      </c>
      <c r="H3321">
        <v>1</v>
      </c>
      <c r="I3321">
        <v>0</v>
      </c>
      <c r="J3321">
        <v>1</v>
      </c>
      <c r="K3321">
        <v>0</v>
      </c>
    </row>
    <row r="3322" spans="1:11" x14ac:dyDescent="0.25">
      <c r="A3322" t="s">
        <v>3584</v>
      </c>
      <c r="B3322" t="s">
        <v>74</v>
      </c>
      <c r="C3322" t="s">
        <v>283</v>
      </c>
      <c r="D3322" t="s">
        <v>259</v>
      </c>
      <c r="E3322" t="s">
        <v>162</v>
      </c>
      <c r="F3322">
        <v>0</v>
      </c>
      <c r="G3322">
        <v>0</v>
      </c>
      <c r="H3322">
        <v>2</v>
      </c>
      <c r="I3322">
        <v>0</v>
      </c>
      <c r="J3322">
        <v>2</v>
      </c>
      <c r="K3322">
        <v>0</v>
      </c>
    </row>
    <row r="3323" spans="1:11" x14ac:dyDescent="0.25">
      <c r="A3323" t="s">
        <v>3585</v>
      </c>
      <c r="B3323" t="s">
        <v>74</v>
      </c>
      <c r="C3323" t="s">
        <v>283</v>
      </c>
      <c r="D3323" t="s">
        <v>251</v>
      </c>
      <c r="E3323" t="s">
        <v>164</v>
      </c>
      <c r="F3323">
        <v>0</v>
      </c>
      <c r="G3323">
        <v>0</v>
      </c>
      <c r="H3323">
        <v>2</v>
      </c>
      <c r="I3323">
        <v>0</v>
      </c>
      <c r="J3323">
        <v>2</v>
      </c>
      <c r="K3323">
        <v>0</v>
      </c>
    </row>
    <row r="3324" spans="1:11" x14ac:dyDescent="0.25">
      <c r="A3324" t="s">
        <v>3586</v>
      </c>
      <c r="B3324" t="s">
        <v>74</v>
      </c>
      <c r="C3324" t="s">
        <v>283</v>
      </c>
      <c r="D3324" t="s">
        <v>253</v>
      </c>
      <c r="E3324" t="s">
        <v>165</v>
      </c>
      <c r="F3324">
        <v>0</v>
      </c>
      <c r="G3324">
        <v>0</v>
      </c>
      <c r="H3324">
        <v>8</v>
      </c>
      <c r="I3324">
        <v>0</v>
      </c>
      <c r="J3324">
        <v>8</v>
      </c>
      <c r="K3324">
        <v>0</v>
      </c>
    </row>
    <row r="3325" spans="1:11" x14ac:dyDescent="0.25">
      <c r="A3325" t="s">
        <v>3587</v>
      </c>
      <c r="B3325" t="s">
        <v>74</v>
      </c>
      <c r="C3325" t="s">
        <v>283</v>
      </c>
      <c r="D3325" t="s">
        <v>251</v>
      </c>
      <c r="E3325" t="s">
        <v>166</v>
      </c>
      <c r="F3325">
        <v>0</v>
      </c>
      <c r="G3325">
        <v>0</v>
      </c>
      <c r="H3325">
        <v>2</v>
      </c>
      <c r="I3325">
        <v>0</v>
      </c>
      <c r="J3325">
        <v>2</v>
      </c>
      <c r="K3325">
        <v>0</v>
      </c>
    </row>
    <row r="3326" spans="1:11" x14ac:dyDescent="0.25">
      <c r="A3326" t="s">
        <v>3588</v>
      </c>
      <c r="B3326" t="s">
        <v>74</v>
      </c>
      <c r="C3326" t="s">
        <v>283</v>
      </c>
      <c r="D3326" t="s">
        <v>253</v>
      </c>
      <c r="E3326" t="s">
        <v>267</v>
      </c>
      <c r="F3326">
        <v>0</v>
      </c>
      <c r="G3326">
        <v>0</v>
      </c>
      <c r="H3326">
        <v>47</v>
      </c>
      <c r="I3326">
        <v>0</v>
      </c>
      <c r="J3326">
        <v>47</v>
      </c>
      <c r="K3326">
        <v>0</v>
      </c>
    </row>
    <row r="3327" spans="1:11" x14ac:dyDescent="0.25">
      <c r="A3327" t="s">
        <v>3589</v>
      </c>
      <c r="B3327" t="s">
        <v>74</v>
      </c>
      <c r="C3327" t="s">
        <v>283</v>
      </c>
      <c r="D3327" t="s">
        <v>255</v>
      </c>
      <c r="E3327" t="s">
        <v>169</v>
      </c>
      <c r="F3327">
        <v>0</v>
      </c>
      <c r="G3327">
        <v>0</v>
      </c>
      <c r="H3327">
        <v>2</v>
      </c>
      <c r="I3327">
        <v>0</v>
      </c>
      <c r="J3327">
        <v>2</v>
      </c>
      <c r="K3327">
        <v>0</v>
      </c>
    </row>
    <row r="3328" spans="1:11" x14ac:dyDescent="0.25">
      <c r="A3328" t="s">
        <v>3590</v>
      </c>
      <c r="B3328" t="s">
        <v>74</v>
      </c>
      <c r="C3328" t="s">
        <v>283</v>
      </c>
      <c r="D3328" t="s">
        <v>256</v>
      </c>
      <c r="E3328" t="s">
        <v>170</v>
      </c>
      <c r="F3328">
        <v>0</v>
      </c>
      <c r="G3328">
        <v>0</v>
      </c>
      <c r="H3328">
        <v>3</v>
      </c>
      <c r="I3328">
        <v>0</v>
      </c>
      <c r="J3328">
        <v>3</v>
      </c>
      <c r="K3328">
        <v>0</v>
      </c>
    </row>
    <row r="3329" spans="1:11" x14ac:dyDescent="0.25">
      <c r="A3329" t="s">
        <v>3591</v>
      </c>
      <c r="B3329" t="s">
        <v>74</v>
      </c>
      <c r="C3329" t="s">
        <v>283</v>
      </c>
      <c r="D3329" t="s">
        <v>254</v>
      </c>
      <c r="E3329" t="s">
        <v>172</v>
      </c>
      <c r="F3329">
        <v>0</v>
      </c>
      <c r="G3329">
        <v>0</v>
      </c>
      <c r="H3329">
        <v>1</v>
      </c>
      <c r="I3329">
        <v>0</v>
      </c>
      <c r="J3329">
        <v>1</v>
      </c>
      <c r="K3329">
        <v>0</v>
      </c>
    </row>
    <row r="3330" spans="1:11" x14ac:dyDescent="0.25">
      <c r="A3330" t="s">
        <v>3592</v>
      </c>
      <c r="B3330" t="s">
        <v>74</v>
      </c>
      <c r="C3330" t="s">
        <v>283</v>
      </c>
      <c r="D3330" t="s">
        <v>256</v>
      </c>
      <c r="E3330" t="s">
        <v>173</v>
      </c>
      <c r="F3330">
        <v>0</v>
      </c>
      <c r="G3330">
        <v>0</v>
      </c>
      <c r="H3330">
        <v>3</v>
      </c>
      <c r="I3330">
        <v>0</v>
      </c>
      <c r="J3330">
        <v>3</v>
      </c>
      <c r="K3330">
        <v>0</v>
      </c>
    </row>
    <row r="3331" spans="1:11" x14ac:dyDescent="0.25">
      <c r="A3331" t="s">
        <v>3593</v>
      </c>
      <c r="B3331" t="s">
        <v>74</v>
      </c>
      <c r="C3331" t="s">
        <v>283</v>
      </c>
      <c r="D3331" t="s">
        <v>252</v>
      </c>
      <c r="E3331" t="s">
        <v>176</v>
      </c>
      <c r="F3331">
        <v>0</v>
      </c>
      <c r="G3331">
        <v>0</v>
      </c>
      <c r="H3331">
        <v>1</v>
      </c>
      <c r="I3331">
        <v>0</v>
      </c>
      <c r="J3331">
        <v>1</v>
      </c>
      <c r="K3331">
        <v>0</v>
      </c>
    </row>
    <row r="3332" spans="1:11" x14ac:dyDescent="0.25">
      <c r="A3332" t="s">
        <v>3594</v>
      </c>
      <c r="B3332" t="s">
        <v>74</v>
      </c>
      <c r="C3332" t="s">
        <v>283</v>
      </c>
      <c r="D3332" t="s">
        <v>254</v>
      </c>
      <c r="E3332" t="s">
        <v>268</v>
      </c>
      <c r="F3332">
        <v>0</v>
      </c>
      <c r="G3332">
        <v>0</v>
      </c>
      <c r="H3332">
        <v>8</v>
      </c>
      <c r="I3332">
        <v>0</v>
      </c>
      <c r="J3332">
        <v>8</v>
      </c>
      <c r="K3332">
        <v>0</v>
      </c>
    </row>
    <row r="3333" spans="1:11" x14ac:dyDescent="0.25">
      <c r="A3333" t="s">
        <v>3595</v>
      </c>
      <c r="B3333" t="s">
        <v>74</v>
      </c>
      <c r="C3333" t="s">
        <v>283</v>
      </c>
      <c r="D3333" t="s">
        <v>257</v>
      </c>
      <c r="E3333" t="s">
        <v>179</v>
      </c>
      <c r="F3333">
        <v>0</v>
      </c>
      <c r="G3333">
        <v>0</v>
      </c>
      <c r="H3333">
        <v>2</v>
      </c>
      <c r="I3333">
        <v>0</v>
      </c>
      <c r="J3333">
        <v>2</v>
      </c>
      <c r="K3333">
        <v>0</v>
      </c>
    </row>
    <row r="3334" spans="1:11" x14ac:dyDescent="0.25">
      <c r="A3334" t="s">
        <v>3596</v>
      </c>
      <c r="B3334" t="s">
        <v>74</v>
      </c>
      <c r="C3334" t="s">
        <v>283</v>
      </c>
      <c r="D3334" t="s">
        <v>255</v>
      </c>
      <c r="E3334" t="s">
        <v>269</v>
      </c>
      <c r="F3334">
        <v>0</v>
      </c>
      <c r="G3334">
        <v>0</v>
      </c>
      <c r="H3334">
        <v>14</v>
      </c>
      <c r="I3334">
        <v>0</v>
      </c>
      <c r="J3334">
        <v>14</v>
      </c>
      <c r="K3334">
        <v>0</v>
      </c>
    </row>
    <row r="3335" spans="1:11" x14ac:dyDescent="0.25">
      <c r="A3335" t="s">
        <v>3597</v>
      </c>
      <c r="B3335" t="s">
        <v>74</v>
      </c>
      <c r="C3335" t="s">
        <v>283</v>
      </c>
      <c r="D3335" t="s">
        <v>251</v>
      </c>
      <c r="E3335" t="s">
        <v>182</v>
      </c>
      <c r="F3335">
        <v>0</v>
      </c>
      <c r="G3335">
        <v>0</v>
      </c>
      <c r="H3335">
        <v>6</v>
      </c>
      <c r="I3335">
        <v>0</v>
      </c>
      <c r="J3335">
        <v>6</v>
      </c>
      <c r="K3335">
        <v>0</v>
      </c>
    </row>
    <row r="3336" spans="1:11" x14ac:dyDescent="0.25">
      <c r="A3336" t="s">
        <v>3598</v>
      </c>
      <c r="B3336" t="s">
        <v>74</v>
      </c>
      <c r="C3336" t="s">
        <v>283</v>
      </c>
      <c r="D3336" t="s">
        <v>254</v>
      </c>
      <c r="E3336" t="s">
        <v>183</v>
      </c>
      <c r="F3336">
        <v>0</v>
      </c>
      <c r="G3336">
        <v>0</v>
      </c>
      <c r="H3336">
        <v>1</v>
      </c>
      <c r="I3336">
        <v>0</v>
      </c>
      <c r="J3336">
        <v>1</v>
      </c>
      <c r="K3336">
        <v>0</v>
      </c>
    </row>
    <row r="3337" spans="1:11" x14ac:dyDescent="0.25">
      <c r="A3337" t="s">
        <v>3599</v>
      </c>
      <c r="B3337" t="s">
        <v>74</v>
      </c>
      <c r="C3337" t="s">
        <v>283</v>
      </c>
      <c r="D3337" t="s">
        <v>255</v>
      </c>
      <c r="E3337" t="s">
        <v>186</v>
      </c>
      <c r="F3337">
        <v>0</v>
      </c>
      <c r="G3337">
        <v>0</v>
      </c>
      <c r="H3337">
        <v>1</v>
      </c>
      <c r="I3337">
        <v>0</v>
      </c>
      <c r="J3337">
        <v>1</v>
      </c>
      <c r="K3337">
        <v>0</v>
      </c>
    </row>
    <row r="3338" spans="1:11" x14ac:dyDescent="0.25">
      <c r="A3338" t="s">
        <v>3600</v>
      </c>
      <c r="B3338" t="s">
        <v>74</v>
      </c>
      <c r="C3338" t="s">
        <v>283</v>
      </c>
      <c r="D3338" t="s">
        <v>252</v>
      </c>
      <c r="E3338" t="s">
        <v>188</v>
      </c>
      <c r="F3338">
        <v>0</v>
      </c>
      <c r="G3338">
        <v>0</v>
      </c>
      <c r="H3338">
        <v>1</v>
      </c>
      <c r="I3338">
        <v>0</v>
      </c>
      <c r="J3338">
        <v>1</v>
      </c>
      <c r="K3338">
        <v>0</v>
      </c>
    </row>
    <row r="3339" spans="1:11" x14ac:dyDescent="0.25">
      <c r="A3339" t="s">
        <v>3601</v>
      </c>
      <c r="B3339" t="s">
        <v>74</v>
      </c>
      <c r="C3339" t="s">
        <v>283</v>
      </c>
      <c r="D3339" t="s">
        <v>257</v>
      </c>
      <c r="E3339" t="s">
        <v>189</v>
      </c>
      <c r="F3339">
        <v>0</v>
      </c>
      <c r="G3339">
        <v>0</v>
      </c>
      <c r="H3339">
        <v>1</v>
      </c>
      <c r="I3339">
        <v>0</v>
      </c>
      <c r="J3339">
        <v>1</v>
      </c>
      <c r="K3339">
        <v>0</v>
      </c>
    </row>
    <row r="3340" spans="1:11" x14ac:dyDescent="0.25">
      <c r="A3340" t="s">
        <v>3602</v>
      </c>
      <c r="B3340" t="s">
        <v>74</v>
      </c>
      <c r="C3340" t="s">
        <v>283</v>
      </c>
      <c r="D3340" t="s">
        <v>256</v>
      </c>
      <c r="E3340" t="s">
        <v>191</v>
      </c>
      <c r="F3340">
        <v>0</v>
      </c>
      <c r="G3340">
        <v>0</v>
      </c>
      <c r="H3340">
        <v>1</v>
      </c>
      <c r="I3340">
        <v>0</v>
      </c>
      <c r="J3340">
        <v>1</v>
      </c>
      <c r="K3340">
        <v>0</v>
      </c>
    </row>
    <row r="3341" spans="1:11" x14ac:dyDescent="0.25">
      <c r="A3341" t="s">
        <v>3603</v>
      </c>
      <c r="B3341" t="s">
        <v>74</v>
      </c>
      <c r="C3341" t="s">
        <v>283</v>
      </c>
      <c r="D3341" t="s">
        <v>253</v>
      </c>
      <c r="E3341" t="s">
        <v>192</v>
      </c>
      <c r="F3341">
        <v>0</v>
      </c>
      <c r="G3341">
        <v>0</v>
      </c>
      <c r="H3341">
        <v>2</v>
      </c>
      <c r="I3341">
        <v>0</v>
      </c>
      <c r="J3341">
        <v>2</v>
      </c>
      <c r="K3341">
        <v>0</v>
      </c>
    </row>
    <row r="3342" spans="1:11" x14ac:dyDescent="0.25">
      <c r="A3342" t="s">
        <v>3604</v>
      </c>
      <c r="B3342" t="s">
        <v>74</v>
      </c>
      <c r="C3342" t="s">
        <v>283</v>
      </c>
      <c r="D3342" t="s">
        <v>255</v>
      </c>
      <c r="E3342" t="s">
        <v>195</v>
      </c>
      <c r="F3342">
        <v>0</v>
      </c>
      <c r="G3342">
        <v>0</v>
      </c>
      <c r="H3342">
        <v>1</v>
      </c>
      <c r="I3342">
        <v>0</v>
      </c>
      <c r="J3342">
        <v>1</v>
      </c>
      <c r="K3342">
        <v>0</v>
      </c>
    </row>
    <row r="3343" spans="1:11" x14ac:dyDescent="0.25">
      <c r="A3343" t="s">
        <v>3605</v>
      </c>
      <c r="B3343" t="s">
        <v>74</v>
      </c>
      <c r="C3343" t="s">
        <v>283</v>
      </c>
      <c r="D3343" t="s">
        <v>255</v>
      </c>
      <c r="E3343" t="s">
        <v>198</v>
      </c>
      <c r="F3343">
        <v>0</v>
      </c>
      <c r="G3343">
        <v>0</v>
      </c>
      <c r="H3343">
        <v>1</v>
      </c>
      <c r="I3343">
        <v>0</v>
      </c>
      <c r="J3343">
        <v>1</v>
      </c>
      <c r="K3343">
        <v>0</v>
      </c>
    </row>
    <row r="3344" spans="1:11" x14ac:dyDescent="0.25">
      <c r="A3344" t="s">
        <v>3606</v>
      </c>
      <c r="B3344" t="s">
        <v>74</v>
      </c>
      <c r="C3344" t="s">
        <v>283</v>
      </c>
      <c r="D3344" t="s">
        <v>259</v>
      </c>
      <c r="E3344" t="s">
        <v>201</v>
      </c>
      <c r="F3344">
        <v>0</v>
      </c>
      <c r="G3344">
        <v>0</v>
      </c>
      <c r="H3344">
        <v>2</v>
      </c>
      <c r="I3344">
        <v>0</v>
      </c>
      <c r="J3344">
        <v>2</v>
      </c>
      <c r="K3344">
        <v>0</v>
      </c>
    </row>
    <row r="3345" spans="1:11" x14ac:dyDescent="0.25">
      <c r="A3345" t="s">
        <v>3607</v>
      </c>
      <c r="B3345" t="s">
        <v>74</v>
      </c>
      <c r="C3345" t="s">
        <v>283</v>
      </c>
      <c r="D3345" t="s">
        <v>256</v>
      </c>
      <c r="E3345" t="s">
        <v>203</v>
      </c>
      <c r="F3345">
        <v>0</v>
      </c>
      <c r="G3345">
        <v>0</v>
      </c>
      <c r="H3345">
        <v>1</v>
      </c>
      <c r="I3345">
        <v>0</v>
      </c>
      <c r="J3345">
        <v>1</v>
      </c>
      <c r="K3345">
        <v>0</v>
      </c>
    </row>
    <row r="3346" spans="1:11" x14ac:dyDescent="0.25">
      <c r="A3346" t="s">
        <v>3608</v>
      </c>
      <c r="B3346" t="s">
        <v>74</v>
      </c>
      <c r="C3346" t="s">
        <v>283</v>
      </c>
      <c r="D3346" t="s">
        <v>257</v>
      </c>
      <c r="E3346" t="s">
        <v>205</v>
      </c>
      <c r="F3346">
        <v>0</v>
      </c>
      <c r="G3346">
        <v>0</v>
      </c>
      <c r="H3346">
        <v>1</v>
      </c>
      <c r="I3346">
        <v>0</v>
      </c>
      <c r="J3346">
        <v>1</v>
      </c>
      <c r="K3346">
        <v>0</v>
      </c>
    </row>
    <row r="3347" spans="1:11" x14ac:dyDescent="0.25">
      <c r="A3347" t="s">
        <v>3609</v>
      </c>
      <c r="B3347" t="s">
        <v>74</v>
      </c>
      <c r="C3347" t="s">
        <v>283</v>
      </c>
      <c r="D3347" t="s">
        <v>256</v>
      </c>
      <c r="E3347" t="s">
        <v>270</v>
      </c>
      <c r="F3347">
        <v>0</v>
      </c>
      <c r="G3347">
        <v>0</v>
      </c>
      <c r="H3347">
        <v>27</v>
      </c>
      <c r="I3347">
        <v>0</v>
      </c>
      <c r="J3347">
        <v>27</v>
      </c>
      <c r="K3347">
        <v>0</v>
      </c>
    </row>
    <row r="3348" spans="1:11" x14ac:dyDescent="0.25">
      <c r="A3348" t="s">
        <v>14997</v>
      </c>
      <c r="B3348" t="s">
        <v>74</v>
      </c>
      <c r="C3348" t="s">
        <v>283</v>
      </c>
      <c r="D3348" t="s">
        <v>254</v>
      </c>
      <c r="E3348" t="s">
        <v>207</v>
      </c>
      <c r="F3348">
        <v>0</v>
      </c>
      <c r="G3348">
        <v>0</v>
      </c>
      <c r="H3348">
        <v>1</v>
      </c>
      <c r="I3348">
        <v>0</v>
      </c>
      <c r="J3348">
        <v>1</v>
      </c>
      <c r="K3348">
        <v>0</v>
      </c>
    </row>
    <row r="3349" spans="1:11" x14ac:dyDescent="0.25">
      <c r="A3349" t="s">
        <v>3610</v>
      </c>
      <c r="B3349" t="s">
        <v>74</v>
      </c>
      <c r="C3349" t="s">
        <v>283</v>
      </c>
      <c r="D3349" t="s">
        <v>257</v>
      </c>
      <c r="E3349" t="s">
        <v>271</v>
      </c>
      <c r="F3349">
        <v>0</v>
      </c>
      <c r="G3349">
        <v>0</v>
      </c>
      <c r="H3349">
        <v>9</v>
      </c>
      <c r="I3349">
        <v>0</v>
      </c>
      <c r="J3349">
        <v>9</v>
      </c>
      <c r="K3349">
        <v>0</v>
      </c>
    </row>
    <row r="3350" spans="1:11" x14ac:dyDescent="0.25">
      <c r="A3350" t="s">
        <v>3611</v>
      </c>
      <c r="B3350" t="s">
        <v>74</v>
      </c>
      <c r="C3350" t="s">
        <v>283</v>
      </c>
      <c r="D3350" t="s">
        <v>256</v>
      </c>
      <c r="E3350" t="s">
        <v>208</v>
      </c>
      <c r="F3350">
        <v>0</v>
      </c>
      <c r="G3350">
        <v>0</v>
      </c>
      <c r="H3350">
        <v>1</v>
      </c>
      <c r="I3350">
        <v>0</v>
      </c>
      <c r="J3350">
        <v>1</v>
      </c>
      <c r="K3350">
        <v>0</v>
      </c>
    </row>
    <row r="3351" spans="1:11" x14ac:dyDescent="0.25">
      <c r="A3351" t="s">
        <v>3612</v>
      </c>
      <c r="B3351" t="s">
        <v>74</v>
      </c>
      <c r="C3351" t="s">
        <v>283</v>
      </c>
      <c r="D3351" t="s">
        <v>252</v>
      </c>
      <c r="E3351" t="s">
        <v>209</v>
      </c>
      <c r="F3351">
        <v>0</v>
      </c>
      <c r="G3351">
        <v>0</v>
      </c>
      <c r="H3351">
        <v>1</v>
      </c>
      <c r="I3351">
        <v>0</v>
      </c>
      <c r="J3351">
        <v>1</v>
      </c>
      <c r="K3351">
        <v>0</v>
      </c>
    </row>
    <row r="3352" spans="1:11" x14ac:dyDescent="0.25">
      <c r="A3352" t="s">
        <v>3613</v>
      </c>
      <c r="B3352" t="s">
        <v>74</v>
      </c>
      <c r="C3352" t="s">
        <v>283</v>
      </c>
      <c r="D3352" t="s">
        <v>253</v>
      </c>
      <c r="E3352" t="s">
        <v>210</v>
      </c>
      <c r="F3352">
        <v>0</v>
      </c>
      <c r="G3352">
        <v>0</v>
      </c>
      <c r="H3352">
        <v>4</v>
      </c>
      <c r="I3352">
        <v>0</v>
      </c>
      <c r="J3352">
        <v>4</v>
      </c>
      <c r="K3352">
        <v>0</v>
      </c>
    </row>
    <row r="3353" spans="1:11" x14ac:dyDescent="0.25">
      <c r="A3353" t="s">
        <v>3614</v>
      </c>
      <c r="B3353" t="s">
        <v>74</v>
      </c>
      <c r="C3353" t="s">
        <v>283</v>
      </c>
      <c r="D3353" t="s">
        <v>258</v>
      </c>
      <c r="E3353" t="s">
        <v>212</v>
      </c>
      <c r="F3353">
        <v>0</v>
      </c>
      <c r="G3353">
        <v>0</v>
      </c>
      <c r="H3353">
        <v>3</v>
      </c>
      <c r="I3353">
        <v>0</v>
      </c>
      <c r="J3353">
        <v>3</v>
      </c>
      <c r="K3353">
        <v>0</v>
      </c>
    </row>
    <row r="3354" spans="1:11" x14ac:dyDescent="0.25">
      <c r="A3354" t="s">
        <v>3615</v>
      </c>
      <c r="B3354" t="s">
        <v>74</v>
      </c>
      <c r="C3354" t="s">
        <v>283</v>
      </c>
      <c r="D3354" t="s">
        <v>254</v>
      </c>
      <c r="E3354" t="s">
        <v>214</v>
      </c>
      <c r="F3354">
        <v>0</v>
      </c>
      <c r="G3354">
        <v>0</v>
      </c>
      <c r="H3354">
        <v>1</v>
      </c>
      <c r="I3354">
        <v>0</v>
      </c>
      <c r="J3354">
        <v>1</v>
      </c>
      <c r="K3354">
        <v>0</v>
      </c>
    </row>
    <row r="3355" spans="1:11" x14ac:dyDescent="0.25">
      <c r="A3355" t="s">
        <v>3616</v>
      </c>
      <c r="B3355" t="s">
        <v>74</v>
      </c>
      <c r="C3355" t="s">
        <v>283</v>
      </c>
      <c r="D3355" t="s">
        <v>256</v>
      </c>
      <c r="E3355" t="s">
        <v>218</v>
      </c>
      <c r="F3355">
        <v>0</v>
      </c>
      <c r="G3355">
        <v>0</v>
      </c>
      <c r="H3355">
        <v>6</v>
      </c>
      <c r="I3355">
        <v>0</v>
      </c>
      <c r="J3355">
        <v>6</v>
      </c>
      <c r="K3355">
        <v>0</v>
      </c>
    </row>
    <row r="3356" spans="1:11" x14ac:dyDescent="0.25">
      <c r="A3356" t="s">
        <v>3617</v>
      </c>
      <c r="B3356" t="s">
        <v>74</v>
      </c>
      <c r="C3356" t="s">
        <v>283</v>
      </c>
      <c r="D3356" t="s">
        <v>253</v>
      </c>
      <c r="E3356" t="s">
        <v>219</v>
      </c>
      <c r="F3356">
        <v>0</v>
      </c>
      <c r="G3356">
        <v>0</v>
      </c>
      <c r="H3356">
        <v>1</v>
      </c>
      <c r="I3356">
        <v>0</v>
      </c>
      <c r="J3356">
        <v>1</v>
      </c>
      <c r="K3356">
        <v>0</v>
      </c>
    </row>
    <row r="3357" spans="1:11" x14ac:dyDescent="0.25">
      <c r="A3357" t="s">
        <v>3618</v>
      </c>
      <c r="B3357" t="s">
        <v>74</v>
      </c>
      <c r="C3357" t="s">
        <v>283</v>
      </c>
      <c r="D3357" t="s">
        <v>255</v>
      </c>
      <c r="E3357" t="s">
        <v>221</v>
      </c>
      <c r="F3357">
        <v>0</v>
      </c>
      <c r="G3357">
        <v>0</v>
      </c>
      <c r="H3357">
        <v>1</v>
      </c>
      <c r="I3357">
        <v>0</v>
      </c>
      <c r="J3357">
        <v>1</v>
      </c>
      <c r="K3357">
        <v>0</v>
      </c>
    </row>
    <row r="3358" spans="1:11" x14ac:dyDescent="0.25">
      <c r="A3358" t="s">
        <v>3619</v>
      </c>
      <c r="B3358" t="s">
        <v>74</v>
      </c>
      <c r="C3358" t="s">
        <v>283</v>
      </c>
      <c r="D3358" t="s">
        <v>252</v>
      </c>
      <c r="E3358" t="s">
        <v>223</v>
      </c>
      <c r="F3358">
        <v>0</v>
      </c>
      <c r="G3358">
        <v>0</v>
      </c>
      <c r="H3358">
        <v>1</v>
      </c>
      <c r="I3358">
        <v>0</v>
      </c>
      <c r="J3358">
        <v>1</v>
      </c>
      <c r="K3358">
        <v>0</v>
      </c>
    </row>
    <row r="3359" spans="1:11" x14ac:dyDescent="0.25">
      <c r="A3359" t="s">
        <v>3620</v>
      </c>
      <c r="B3359" t="s">
        <v>74</v>
      </c>
      <c r="C3359" t="s">
        <v>283</v>
      </c>
      <c r="D3359" t="s">
        <v>255</v>
      </c>
      <c r="E3359" t="s">
        <v>226</v>
      </c>
      <c r="F3359">
        <v>0</v>
      </c>
      <c r="G3359">
        <v>0</v>
      </c>
      <c r="H3359">
        <v>1</v>
      </c>
      <c r="I3359">
        <v>0</v>
      </c>
      <c r="J3359">
        <v>1</v>
      </c>
      <c r="K3359">
        <v>0</v>
      </c>
    </row>
    <row r="3360" spans="1:11" x14ac:dyDescent="0.25">
      <c r="A3360" t="s">
        <v>14984</v>
      </c>
      <c r="B3360" t="s">
        <v>74</v>
      </c>
      <c r="C3360" t="s">
        <v>283</v>
      </c>
      <c r="D3360" t="s">
        <v>258</v>
      </c>
      <c r="E3360" t="s">
        <v>228</v>
      </c>
      <c r="F3360">
        <v>0</v>
      </c>
      <c r="G3360">
        <v>0</v>
      </c>
      <c r="H3360">
        <v>1</v>
      </c>
      <c r="I3360">
        <v>0</v>
      </c>
      <c r="J3360">
        <v>1</v>
      </c>
      <c r="K3360">
        <v>0</v>
      </c>
    </row>
    <row r="3361" spans="1:11" x14ac:dyDescent="0.25">
      <c r="A3361" t="s">
        <v>3621</v>
      </c>
      <c r="B3361" t="s">
        <v>74</v>
      </c>
      <c r="C3361" t="s">
        <v>283</v>
      </c>
      <c r="D3361" t="s">
        <v>253</v>
      </c>
      <c r="E3361" t="s">
        <v>229</v>
      </c>
      <c r="F3361">
        <v>0</v>
      </c>
      <c r="G3361">
        <v>0</v>
      </c>
      <c r="H3361">
        <v>1</v>
      </c>
      <c r="I3361">
        <v>0</v>
      </c>
      <c r="J3361">
        <v>1</v>
      </c>
      <c r="K3361">
        <v>0</v>
      </c>
    </row>
    <row r="3362" spans="1:11" x14ac:dyDescent="0.25">
      <c r="A3362" t="s">
        <v>3622</v>
      </c>
      <c r="B3362" t="s">
        <v>74</v>
      </c>
      <c r="C3362" t="s">
        <v>283</v>
      </c>
      <c r="D3362" t="s">
        <v>253</v>
      </c>
      <c r="E3362" t="s">
        <v>230</v>
      </c>
      <c r="F3362">
        <v>0</v>
      </c>
      <c r="G3362">
        <v>0</v>
      </c>
      <c r="H3362">
        <v>3</v>
      </c>
      <c r="I3362">
        <v>0</v>
      </c>
      <c r="J3362">
        <v>3</v>
      </c>
      <c r="K3362">
        <v>0</v>
      </c>
    </row>
    <row r="3363" spans="1:11" x14ac:dyDescent="0.25">
      <c r="A3363" t="s">
        <v>3623</v>
      </c>
      <c r="B3363" t="s">
        <v>74</v>
      </c>
      <c r="C3363" t="s">
        <v>283</v>
      </c>
      <c r="D3363" t="s">
        <v>255</v>
      </c>
      <c r="E3363" t="s">
        <v>231</v>
      </c>
      <c r="F3363">
        <v>0</v>
      </c>
      <c r="G3363">
        <v>0</v>
      </c>
      <c r="H3363">
        <v>1</v>
      </c>
      <c r="I3363">
        <v>0</v>
      </c>
      <c r="J3363">
        <v>1</v>
      </c>
      <c r="K3363">
        <v>0</v>
      </c>
    </row>
    <row r="3364" spans="1:11" x14ac:dyDescent="0.25">
      <c r="A3364" t="s">
        <v>3624</v>
      </c>
      <c r="B3364" t="s">
        <v>74</v>
      </c>
      <c r="C3364" t="s">
        <v>283</v>
      </c>
      <c r="D3364" t="s">
        <v>258</v>
      </c>
      <c r="E3364" t="s">
        <v>232</v>
      </c>
      <c r="F3364">
        <v>0</v>
      </c>
      <c r="G3364">
        <v>0</v>
      </c>
      <c r="H3364">
        <v>1</v>
      </c>
      <c r="I3364">
        <v>0</v>
      </c>
      <c r="J3364">
        <v>1</v>
      </c>
      <c r="K3364">
        <v>0</v>
      </c>
    </row>
    <row r="3365" spans="1:11" x14ac:dyDescent="0.25">
      <c r="A3365" t="s">
        <v>3625</v>
      </c>
      <c r="B3365" t="s">
        <v>74</v>
      </c>
      <c r="C3365" t="s">
        <v>283</v>
      </c>
      <c r="D3365" t="s">
        <v>258</v>
      </c>
      <c r="E3365" t="s">
        <v>272</v>
      </c>
      <c r="F3365">
        <v>0</v>
      </c>
      <c r="G3365">
        <v>0</v>
      </c>
      <c r="H3365">
        <v>10</v>
      </c>
      <c r="I3365">
        <v>0</v>
      </c>
      <c r="J3365">
        <v>10</v>
      </c>
      <c r="K3365">
        <v>0</v>
      </c>
    </row>
    <row r="3366" spans="1:11" x14ac:dyDescent="0.25">
      <c r="A3366" t="s">
        <v>3626</v>
      </c>
      <c r="B3366" t="s">
        <v>74</v>
      </c>
      <c r="C3366" t="s">
        <v>283</v>
      </c>
      <c r="D3366" t="s">
        <v>256</v>
      </c>
      <c r="E3366" t="s">
        <v>234</v>
      </c>
      <c r="F3366">
        <v>0</v>
      </c>
      <c r="G3366">
        <v>0</v>
      </c>
      <c r="H3366">
        <v>1</v>
      </c>
      <c r="I3366">
        <v>0</v>
      </c>
      <c r="J3366">
        <v>1</v>
      </c>
      <c r="K3366">
        <v>0</v>
      </c>
    </row>
    <row r="3367" spans="1:11" x14ac:dyDescent="0.25">
      <c r="A3367" t="s">
        <v>3627</v>
      </c>
      <c r="B3367" t="s">
        <v>74</v>
      </c>
      <c r="C3367" t="s">
        <v>283</v>
      </c>
      <c r="D3367" t="s">
        <v>255</v>
      </c>
      <c r="E3367" t="s">
        <v>236</v>
      </c>
      <c r="F3367">
        <v>0</v>
      </c>
      <c r="G3367">
        <v>0</v>
      </c>
      <c r="H3367">
        <v>1</v>
      </c>
      <c r="I3367">
        <v>0</v>
      </c>
      <c r="J3367">
        <v>1</v>
      </c>
      <c r="K3367">
        <v>0</v>
      </c>
    </row>
    <row r="3368" spans="1:11" x14ac:dyDescent="0.25">
      <c r="A3368" t="s">
        <v>3628</v>
      </c>
      <c r="B3368" t="s">
        <v>74</v>
      </c>
      <c r="C3368" t="s">
        <v>283</v>
      </c>
      <c r="D3368" t="s">
        <v>257</v>
      </c>
      <c r="E3368" t="s">
        <v>237</v>
      </c>
      <c r="F3368">
        <v>0</v>
      </c>
      <c r="G3368">
        <v>0</v>
      </c>
      <c r="H3368">
        <v>1</v>
      </c>
      <c r="I3368">
        <v>0</v>
      </c>
      <c r="J3368">
        <v>1</v>
      </c>
      <c r="K3368">
        <v>0</v>
      </c>
    </row>
    <row r="3369" spans="1:11" x14ac:dyDescent="0.25">
      <c r="A3369" t="s">
        <v>3629</v>
      </c>
      <c r="B3369" t="s">
        <v>74</v>
      </c>
      <c r="C3369" t="s">
        <v>283</v>
      </c>
      <c r="D3369" t="s">
        <v>258</v>
      </c>
      <c r="E3369" t="s">
        <v>242</v>
      </c>
      <c r="F3369">
        <v>0</v>
      </c>
      <c r="G3369">
        <v>0</v>
      </c>
      <c r="H3369">
        <v>2</v>
      </c>
      <c r="I3369">
        <v>0</v>
      </c>
      <c r="J3369">
        <v>2</v>
      </c>
      <c r="K3369">
        <v>0</v>
      </c>
    </row>
    <row r="3370" spans="1:11" x14ac:dyDescent="0.25">
      <c r="A3370" t="s">
        <v>3630</v>
      </c>
      <c r="B3370" t="s">
        <v>74</v>
      </c>
      <c r="C3370" t="s">
        <v>283</v>
      </c>
      <c r="D3370" t="s">
        <v>259</v>
      </c>
      <c r="E3370" t="s">
        <v>273</v>
      </c>
      <c r="F3370">
        <v>0</v>
      </c>
      <c r="G3370">
        <v>0</v>
      </c>
      <c r="H3370">
        <v>8</v>
      </c>
      <c r="I3370">
        <v>0</v>
      </c>
      <c r="J3370">
        <v>8</v>
      </c>
      <c r="K3370">
        <v>0</v>
      </c>
    </row>
    <row r="3371" spans="1:11" x14ac:dyDescent="0.25">
      <c r="A3371" t="s">
        <v>3631</v>
      </c>
      <c r="B3371" t="s">
        <v>79</v>
      </c>
      <c r="C3371" t="s">
        <v>262</v>
      </c>
      <c r="D3371" t="s">
        <v>92</v>
      </c>
      <c r="E3371" t="s">
        <v>264</v>
      </c>
      <c r="F3371">
        <v>0</v>
      </c>
      <c r="G3371">
        <v>0</v>
      </c>
      <c r="H3371">
        <v>9848</v>
      </c>
      <c r="I3371">
        <v>0</v>
      </c>
      <c r="J3371">
        <v>9848</v>
      </c>
      <c r="K3371">
        <v>0</v>
      </c>
    </row>
    <row r="3372" spans="1:11" x14ac:dyDescent="0.25">
      <c r="A3372" t="s">
        <v>3632</v>
      </c>
      <c r="B3372" t="s">
        <v>79</v>
      </c>
      <c r="C3372" t="s">
        <v>262</v>
      </c>
      <c r="D3372" t="s">
        <v>253</v>
      </c>
      <c r="E3372" t="s">
        <v>93</v>
      </c>
      <c r="F3372">
        <v>0</v>
      </c>
      <c r="G3372">
        <v>0</v>
      </c>
      <c r="H3372">
        <v>132</v>
      </c>
      <c r="I3372">
        <v>0</v>
      </c>
      <c r="J3372">
        <v>132</v>
      </c>
      <c r="K3372">
        <v>0</v>
      </c>
    </row>
    <row r="3373" spans="1:11" x14ac:dyDescent="0.25">
      <c r="A3373" t="s">
        <v>3633</v>
      </c>
      <c r="B3373" t="s">
        <v>79</v>
      </c>
      <c r="C3373" t="s">
        <v>262</v>
      </c>
      <c r="D3373" t="s">
        <v>253</v>
      </c>
      <c r="E3373" t="s">
        <v>94</v>
      </c>
      <c r="F3373">
        <v>0</v>
      </c>
      <c r="G3373">
        <v>0</v>
      </c>
      <c r="H3373">
        <v>179</v>
      </c>
      <c r="I3373">
        <v>0</v>
      </c>
      <c r="J3373">
        <v>179</v>
      </c>
      <c r="K3373">
        <v>0</v>
      </c>
    </row>
    <row r="3374" spans="1:11" x14ac:dyDescent="0.25">
      <c r="A3374" t="s">
        <v>3634</v>
      </c>
      <c r="B3374" t="s">
        <v>79</v>
      </c>
      <c r="C3374" t="s">
        <v>262</v>
      </c>
      <c r="D3374" t="s">
        <v>259</v>
      </c>
      <c r="E3374" t="s">
        <v>95</v>
      </c>
      <c r="F3374">
        <v>0</v>
      </c>
      <c r="G3374">
        <v>0</v>
      </c>
      <c r="H3374">
        <v>5</v>
      </c>
      <c r="I3374">
        <v>0</v>
      </c>
      <c r="J3374">
        <v>5</v>
      </c>
      <c r="K3374">
        <v>0</v>
      </c>
    </row>
    <row r="3375" spans="1:11" x14ac:dyDescent="0.25">
      <c r="A3375" t="s">
        <v>3635</v>
      </c>
      <c r="B3375" t="s">
        <v>79</v>
      </c>
      <c r="C3375" t="s">
        <v>262</v>
      </c>
      <c r="D3375" t="s">
        <v>257</v>
      </c>
      <c r="E3375" t="s">
        <v>96</v>
      </c>
      <c r="F3375">
        <v>0</v>
      </c>
      <c r="G3375">
        <v>0</v>
      </c>
      <c r="H3375">
        <v>35</v>
      </c>
      <c r="I3375">
        <v>0</v>
      </c>
      <c r="J3375">
        <v>35</v>
      </c>
      <c r="K3375">
        <v>0</v>
      </c>
    </row>
    <row r="3376" spans="1:11" x14ac:dyDescent="0.25">
      <c r="A3376" t="s">
        <v>3636</v>
      </c>
      <c r="B3376" t="s">
        <v>79</v>
      </c>
      <c r="C3376" t="s">
        <v>262</v>
      </c>
      <c r="D3376" t="s">
        <v>252</v>
      </c>
      <c r="E3376" t="s">
        <v>97</v>
      </c>
      <c r="F3376">
        <v>0</v>
      </c>
      <c r="G3376">
        <v>0</v>
      </c>
      <c r="H3376">
        <v>18</v>
      </c>
      <c r="I3376">
        <v>0</v>
      </c>
      <c r="J3376">
        <v>18</v>
      </c>
      <c r="K3376">
        <v>0</v>
      </c>
    </row>
    <row r="3377" spans="1:11" x14ac:dyDescent="0.25">
      <c r="A3377" t="s">
        <v>3637</v>
      </c>
      <c r="B3377" t="s">
        <v>79</v>
      </c>
      <c r="C3377" t="s">
        <v>262</v>
      </c>
      <c r="D3377" t="s">
        <v>253</v>
      </c>
      <c r="E3377" t="s">
        <v>98</v>
      </c>
      <c r="F3377">
        <v>0</v>
      </c>
      <c r="G3377">
        <v>0</v>
      </c>
      <c r="H3377">
        <v>104</v>
      </c>
      <c r="I3377">
        <v>0</v>
      </c>
      <c r="J3377">
        <v>104</v>
      </c>
      <c r="K3377">
        <v>0</v>
      </c>
    </row>
    <row r="3378" spans="1:11" x14ac:dyDescent="0.25">
      <c r="A3378" t="s">
        <v>3638</v>
      </c>
      <c r="B3378" t="s">
        <v>79</v>
      </c>
      <c r="C3378" t="s">
        <v>262</v>
      </c>
      <c r="D3378" t="s">
        <v>258</v>
      </c>
      <c r="E3378" t="s">
        <v>99</v>
      </c>
      <c r="F3378">
        <v>0</v>
      </c>
      <c r="G3378">
        <v>0</v>
      </c>
      <c r="H3378">
        <v>83</v>
      </c>
      <c r="I3378">
        <v>0</v>
      </c>
      <c r="J3378">
        <v>83</v>
      </c>
      <c r="K3378">
        <v>0</v>
      </c>
    </row>
    <row r="3379" spans="1:11" x14ac:dyDescent="0.25">
      <c r="A3379" t="s">
        <v>3639</v>
      </c>
      <c r="B3379" t="s">
        <v>79</v>
      </c>
      <c r="C3379" t="s">
        <v>262</v>
      </c>
      <c r="D3379" t="s">
        <v>255</v>
      </c>
      <c r="E3379" t="s">
        <v>100</v>
      </c>
      <c r="F3379">
        <v>0</v>
      </c>
      <c r="G3379">
        <v>0</v>
      </c>
      <c r="H3379">
        <v>4</v>
      </c>
      <c r="I3379">
        <v>0</v>
      </c>
      <c r="J3379">
        <v>4</v>
      </c>
      <c r="K3379">
        <v>0</v>
      </c>
    </row>
    <row r="3380" spans="1:11" x14ac:dyDescent="0.25">
      <c r="A3380" t="s">
        <v>3640</v>
      </c>
      <c r="B3380" t="s">
        <v>79</v>
      </c>
      <c r="C3380" t="s">
        <v>262</v>
      </c>
      <c r="D3380" t="s">
        <v>255</v>
      </c>
      <c r="E3380" t="s">
        <v>102</v>
      </c>
      <c r="F3380">
        <v>0</v>
      </c>
      <c r="G3380">
        <v>0</v>
      </c>
      <c r="H3380">
        <v>11</v>
      </c>
      <c r="I3380">
        <v>0</v>
      </c>
      <c r="J3380">
        <v>11</v>
      </c>
      <c r="K3380">
        <v>0</v>
      </c>
    </row>
    <row r="3381" spans="1:11" x14ac:dyDescent="0.25">
      <c r="A3381" t="s">
        <v>3641</v>
      </c>
      <c r="B3381" t="s">
        <v>79</v>
      </c>
      <c r="C3381" t="s">
        <v>262</v>
      </c>
      <c r="D3381" t="s">
        <v>257</v>
      </c>
      <c r="E3381" t="s">
        <v>103</v>
      </c>
      <c r="F3381">
        <v>0</v>
      </c>
      <c r="G3381">
        <v>0</v>
      </c>
      <c r="H3381">
        <v>43</v>
      </c>
      <c r="I3381">
        <v>0</v>
      </c>
      <c r="J3381">
        <v>43</v>
      </c>
      <c r="K3381">
        <v>0</v>
      </c>
    </row>
    <row r="3382" spans="1:11" x14ac:dyDescent="0.25">
      <c r="A3382" t="s">
        <v>3642</v>
      </c>
      <c r="B3382" t="s">
        <v>79</v>
      </c>
      <c r="C3382" t="s">
        <v>262</v>
      </c>
      <c r="D3382" t="s">
        <v>256</v>
      </c>
      <c r="E3382" t="s">
        <v>104</v>
      </c>
      <c r="F3382">
        <v>0</v>
      </c>
      <c r="G3382">
        <v>0</v>
      </c>
      <c r="H3382">
        <v>45</v>
      </c>
      <c r="I3382">
        <v>0</v>
      </c>
      <c r="J3382">
        <v>45</v>
      </c>
      <c r="K3382">
        <v>0</v>
      </c>
    </row>
    <row r="3383" spans="1:11" x14ac:dyDescent="0.25">
      <c r="A3383" t="s">
        <v>3643</v>
      </c>
      <c r="B3383" t="s">
        <v>79</v>
      </c>
      <c r="C3383" t="s">
        <v>262</v>
      </c>
      <c r="D3383" t="s">
        <v>259</v>
      </c>
      <c r="E3383" t="s">
        <v>105</v>
      </c>
      <c r="F3383">
        <v>0</v>
      </c>
      <c r="G3383">
        <v>0</v>
      </c>
      <c r="H3383">
        <v>24</v>
      </c>
      <c r="I3383">
        <v>0</v>
      </c>
      <c r="J3383">
        <v>24</v>
      </c>
      <c r="K3383">
        <v>0</v>
      </c>
    </row>
    <row r="3384" spans="1:11" x14ac:dyDescent="0.25">
      <c r="A3384" t="s">
        <v>3644</v>
      </c>
      <c r="B3384" t="s">
        <v>79</v>
      </c>
      <c r="C3384" t="s">
        <v>262</v>
      </c>
      <c r="D3384" t="s">
        <v>253</v>
      </c>
      <c r="E3384" t="s">
        <v>106</v>
      </c>
      <c r="F3384">
        <v>0</v>
      </c>
      <c r="G3384">
        <v>0</v>
      </c>
      <c r="H3384">
        <v>144</v>
      </c>
      <c r="I3384">
        <v>0</v>
      </c>
      <c r="J3384">
        <v>144</v>
      </c>
      <c r="K3384">
        <v>0</v>
      </c>
    </row>
    <row r="3385" spans="1:11" x14ac:dyDescent="0.25">
      <c r="A3385" t="s">
        <v>3645</v>
      </c>
      <c r="B3385" t="s">
        <v>79</v>
      </c>
      <c r="C3385" t="s">
        <v>262</v>
      </c>
      <c r="D3385" t="s">
        <v>256</v>
      </c>
      <c r="E3385" t="s">
        <v>107</v>
      </c>
      <c r="F3385">
        <v>0</v>
      </c>
      <c r="G3385">
        <v>0</v>
      </c>
      <c r="H3385">
        <v>58</v>
      </c>
      <c r="I3385">
        <v>0</v>
      </c>
      <c r="J3385">
        <v>58</v>
      </c>
      <c r="K3385">
        <v>0</v>
      </c>
    </row>
    <row r="3386" spans="1:11" x14ac:dyDescent="0.25">
      <c r="A3386" t="s">
        <v>3646</v>
      </c>
      <c r="B3386" t="s">
        <v>79</v>
      </c>
      <c r="C3386" t="s">
        <v>262</v>
      </c>
      <c r="D3386" t="s">
        <v>257</v>
      </c>
      <c r="E3386" t="s">
        <v>108</v>
      </c>
      <c r="F3386">
        <v>0</v>
      </c>
      <c r="G3386">
        <v>0</v>
      </c>
      <c r="H3386">
        <v>124</v>
      </c>
      <c r="I3386">
        <v>0</v>
      </c>
      <c r="J3386">
        <v>124</v>
      </c>
      <c r="K3386">
        <v>0</v>
      </c>
    </row>
    <row r="3387" spans="1:11" x14ac:dyDescent="0.25">
      <c r="A3387" t="s">
        <v>3647</v>
      </c>
      <c r="B3387" t="s">
        <v>79</v>
      </c>
      <c r="C3387" t="s">
        <v>262</v>
      </c>
      <c r="D3387" t="s">
        <v>253</v>
      </c>
      <c r="E3387" t="s">
        <v>109</v>
      </c>
      <c r="F3387">
        <v>0</v>
      </c>
      <c r="G3387">
        <v>0</v>
      </c>
      <c r="H3387">
        <v>164</v>
      </c>
      <c r="I3387">
        <v>0</v>
      </c>
      <c r="J3387">
        <v>164</v>
      </c>
      <c r="K3387">
        <v>0</v>
      </c>
    </row>
    <row r="3388" spans="1:11" x14ac:dyDescent="0.25">
      <c r="A3388" t="s">
        <v>3648</v>
      </c>
      <c r="B3388" t="s">
        <v>79</v>
      </c>
      <c r="C3388" t="s">
        <v>262</v>
      </c>
      <c r="D3388" t="s">
        <v>256</v>
      </c>
      <c r="E3388" t="s">
        <v>110</v>
      </c>
      <c r="F3388">
        <v>0</v>
      </c>
      <c r="G3388">
        <v>0</v>
      </c>
      <c r="H3388">
        <v>234</v>
      </c>
      <c r="I3388">
        <v>0</v>
      </c>
      <c r="J3388">
        <v>234</v>
      </c>
      <c r="K3388">
        <v>0</v>
      </c>
    </row>
    <row r="3389" spans="1:11" x14ac:dyDescent="0.25">
      <c r="A3389" t="s">
        <v>3649</v>
      </c>
      <c r="B3389" t="s">
        <v>79</v>
      </c>
      <c r="C3389" t="s">
        <v>262</v>
      </c>
      <c r="D3389" t="s">
        <v>255</v>
      </c>
      <c r="E3389" t="s">
        <v>111</v>
      </c>
      <c r="F3389">
        <v>0</v>
      </c>
      <c r="G3389">
        <v>0</v>
      </c>
      <c r="H3389">
        <v>9</v>
      </c>
      <c r="I3389">
        <v>0</v>
      </c>
      <c r="J3389">
        <v>9</v>
      </c>
      <c r="K3389">
        <v>0</v>
      </c>
    </row>
    <row r="3390" spans="1:11" x14ac:dyDescent="0.25">
      <c r="A3390" t="s">
        <v>3650</v>
      </c>
      <c r="B3390" t="s">
        <v>79</v>
      </c>
      <c r="C3390" t="s">
        <v>262</v>
      </c>
      <c r="D3390" t="s">
        <v>259</v>
      </c>
      <c r="E3390" t="s">
        <v>112</v>
      </c>
      <c r="F3390">
        <v>0</v>
      </c>
      <c r="G3390">
        <v>0</v>
      </c>
      <c r="H3390">
        <v>4</v>
      </c>
      <c r="I3390">
        <v>0</v>
      </c>
      <c r="J3390">
        <v>4</v>
      </c>
      <c r="K3390">
        <v>0</v>
      </c>
    </row>
    <row r="3391" spans="1:11" x14ac:dyDescent="0.25">
      <c r="A3391" t="s">
        <v>3651</v>
      </c>
      <c r="B3391" t="s">
        <v>79</v>
      </c>
      <c r="C3391" t="s">
        <v>262</v>
      </c>
      <c r="D3391" t="s">
        <v>252</v>
      </c>
      <c r="E3391" t="s">
        <v>113</v>
      </c>
      <c r="F3391">
        <v>0</v>
      </c>
      <c r="G3391">
        <v>0</v>
      </c>
      <c r="H3391">
        <v>140</v>
      </c>
      <c r="I3391">
        <v>0</v>
      </c>
      <c r="J3391">
        <v>140</v>
      </c>
      <c r="K3391">
        <v>0</v>
      </c>
    </row>
    <row r="3392" spans="1:11" x14ac:dyDescent="0.25">
      <c r="A3392" t="s">
        <v>3652</v>
      </c>
      <c r="B3392" t="s">
        <v>79</v>
      </c>
      <c r="C3392" t="s">
        <v>262</v>
      </c>
      <c r="D3392" t="s">
        <v>253</v>
      </c>
      <c r="E3392" t="s">
        <v>114</v>
      </c>
      <c r="F3392">
        <v>0</v>
      </c>
      <c r="G3392">
        <v>0</v>
      </c>
      <c r="H3392">
        <v>95</v>
      </c>
      <c r="I3392">
        <v>0</v>
      </c>
      <c r="J3392">
        <v>95</v>
      </c>
      <c r="K3392">
        <v>0</v>
      </c>
    </row>
    <row r="3393" spans="1:11" x14ac:dyDescent="0.25">
      <c r="A3393" t="s">
        <v>3653</v>
      </c>
      <c r="B3393" t="s">
        <v>79</v>
      </c>
      <c r="C3393" t="s">
        <v>262</v>
      </c>
      <c r="D3393" t="s">
        <v>252</v>
      </c>
      <c r="E3393" t="s">
        <v>115</v>
      </c>
      <c r="F3393">
        <v>0</v>
      </c>
      <c r="G3393">
        <v>0</v>
      </c>
      <c r="H3393">
        <v>103</v>
      </c>
      <c r="I3393">
        <v>0</v>
      </c>
      <c r="J3393">
        <v>103</v>
      </c>
      <c r="K3393">
        <v>0</v>
      </c>
    </row>
    <row r="3394" spans="1:11" x14ac:dyDescent="0.25">
      <c r="A3394" t="s">
        <v>3654</v>
      </c>
      <c r="B3394" t="s">
        <v>79</v>
      </c>
      <c r="C3394" t="s">
        <v>262</v>
      </c>
      <c r="D3394" t="s">
        <v>255</v>
      </c>
      <c r="E3394" t="s">
        <v>116</v>
      </c>
      <c r="F3394">
        <v>0</v>
      </c>
      <c r="G3394">
        <v>0</v>
      </c>
      <c r="H3394">
        <v>32</v>
      </c>
      <c r="I3394">
        <v>0</v>
      </c>
      <c r="J3394">
        <v>32</v>
      </c>
      <c r="K3394">
        <v>0</v>
      </c>
    </row>
    <row r="3395" spans="1:11" x14ac:dyDescent="0.25">
      <c r="A3395" t="s">
        <v>3655</v>
      </c>
      <c r="B3395" t="s">
        <v>79</v>
      </c>
      <c r="C3395" t="s">
        <v>262</v>
      </c>
      <c r="D3395" t="s">
        <v>255</v>
      </c>
      <c r="E3395" t="s">
        <v>117</v>
      </c>
      <c r="F3395">
        <v>0</v>
      </c>
      <c r="G3395">
        <v>0</v>
      </c>
      <c r="H3395">
        <v>24</v>
      </c>
      <c r="I3395">
        <v>0</v>
      </c>
      <c r="J3395">
        <v>24</v>
      </c>
      <c r="K3395">
        <v>0</v>
      </c>
    </row>
    <row r="3396" spans="1:11" x14ac:dyDescent="0.25">
      <c r="A3396" t="s">
        <v>3656</v>
      </c>
      <c r="B3396" t="s">
        <v>79</v>
      </c>
      <c r="C3396" t="s">
        <v>262</v>
      </c>
      <c r="D3396" t="s">
        <v>253</v>
      </c>
      <c r="E3396" t="s">
        <v>118</v>
      </c>
      <c r="F3396">
        <v>0</v>
      </c>
      <c r="G3396">
        <v>0</v>
      </c>
      <c r="H3396">
        <v>1</v>
      </c>
      <c r="I3396">
        <v>0</v>
      </c>
      <c r="J3396">
        <v>1</v>
      </c>
      <c r="K3396">
        <v>0</v>
      </c>
    </row>
    <row r="3397" spans="1:11" x14ac:dyDescent="0.25">
      <c r="A3397" t="s">
        <v>3657</v>
      </c>
      <c r="B3397" t="s">
        <v>79</v>
      </c>
      <c r="C3397" t="s">
        <v>262</v>
      </c>
      <c r="D3397" t="s">
        <v>257</v>
      </c>
      <c r="E3397" t="s">
        <v>119</v>
      </c>
      <c r="F3397">
        <v>0</v>
      </c>
      <c r="G3397">
        <v>0</v>
      </c>
      <c r="H3397">
        <v>39</v>
      </c>
      <c r="I3397">
        <v>0</v>
      </c>
      <c r="J3397">
        <v>39</v>
      </c>
      <c r="K3397">
        <v>0</v>
      </c>
    </row>
    <row r="3398" spans="1:11" x14ac:dyDescent="0.25">
      <c r="A3398" t="s">
        <v>3658</v>
      </c>
      <c r="B3398" t="s">
        <v>79</v>
      </c>
      <c r="C3398" t="s">
        <v>262</v>
      </c>
      <c r="D3398" t="s">
        <v>258</v>
      </c>
      <c r="E3398" t="s">
        <v>120</v>
      </c>
      <c r="F3398">
        <v>0</v>
      </c>
      <c r="G3398">
        <v>0</v>
      </c>
      <c r="H3398">
        <v>13</v>
      </c>
      <c r="I3398">
        <v>0</v>
      </c>
      <c r="J3398">
        <v>13</v>
      </c>
      <c r="K3398">
        <v>0</v>
      </c>
    </row>
    <row r="3399" spans="1:11" x14ac:dyDescent="0.25">
      <c r="A3399" t="s">
        <v>3659</v>
      </c>
      <c r="B3399" t="s">
        <v>79</v>
      </c>
      <c r="C3399" t="s">
        <v>262</v>
      </c>
      <c r="D3399" t="s">
        <v>253</v>
      </c>
      <c r="E3399" t="s">
        <v>121</v>
      </c>
      <c r="F3399">
        <v>0</v>
      </c>
      <c r="G3399">
        <v>0</v>
      </c>
      <c r="H3399">
        <v>182</v>
      </c>
      <c r="I3399">
        <v>0</v>
      </c>
      <c r="J3399">
        <v>182</v>
      </c>
      <c r="K3399">
        <v>0</v>
      </c>
    </row>
    <row r="3400" spans="1:11" x14ac:dyDescent="0.25">
      <c r="A3400" t="s">
        <v>3660</v>
      </c>
      <c r="B3400" t="s">
        <v>79</v>
      </c>
      <c r="C3400" t="s">
        <v>262</v>
      </c>
      <c r="D3400" t="s">
        <v>255</v>
      </c>
      <c r="E3400" t="s">
        <v>122</v>
      </c>
      <c r="F3400">
        <v>0</v>
      </c>
      <c r="G3400">
        <v>0</v>
      </c>
      <c r="H3400">
        <v>12</v>
      </c>
      <c r="I3400">
        <v>0</v>
      </c>
      <c r="J3400">
        <v>12</v>
      </c>
      <c r="K3400">
        <v>0</v>
      </c>
    </row>
    <row r="3401" spans="1:11" x14ac:dyDescent="0.25">
      <c r="A3401" t="s">
        <v>3661</v>
      </c>
      <c r="B3401" t="s">
        <v>79</v>
      </c>
      <c r="C3401" t="s">
        <v>262</v>
      </c>
      <c r="D3401" t="s">
        <v>254</v>
      </c>
      <c r="E3401" t="s">
        <v>123</v>
      </c>
      <c r="F3401">
        <v>0</v>
      </c>
      <c r="G3401">
        <v>0</v>
      </c>
      <c r="H3401">
        <v>9</v>
      </c>
      <c r="I3401">
        <v>0</v>
      </c>
      <c r="J3401">
        <v>9</v>
      </c>
      <c r="K3401">
        <v>0</v>
      </c>
    </row>
    <row r="3402" spans="1:11" x14ac:dyDescent="0.25">
      <c r="A3402" t="s">
        <v>3662</v>
      </c>
      <c r="B3402" t="s">
        <v>79</v>
      </c>
      <c r="C3402" t="s">
        <v>262</v>
      </c>
      <c r="D3402" t="s">
        <v>251</v>
      </c>
      <c r="E3402" t="s">
        <v>124</v>
      </c>
      <c r="F3402">
        <v>0</v>
      </c>
      <c r="G3402">
        <v>0</v>
      </c>
      <c r="H3402">
        <v>15</v>
      </c>
      <c r="I3402">
        <v>0</v>
      </c>
      <c r="J3402">
        <v>15</v>
      </c>
      <c r="K3402">
        <v>0</v>
      </c>
    </row>
    <row r="3403" spans="1:11" x14ac:dyDescent="0.25">
      <c r="A3403" t="s">
        <v>3663</v>
      </c>
      <c r="B3403" t="s">
        <v>79</v>
      </c>
      <c r="C3403" t="s">
        <v>262</v>
      </c>
      <c r="D3403" t="s">
        <v>251</v>
      </c>
      <c r="E3403" t="s">
        <v>125</v>
      </c>
      <c r="F3403">
        <v>0</v>
      </c>
      <c r="G3403">
        <v>0</v>
      </c>
      <c r="H3403">
        <v>49</v>
      </c>
      <c r="I3403">
        <v>0</v>
      </c>
      <c r="J3403">
        <v>49</v>
      </c>
      <c r="K3403">
        <v>0</v>
      </c>
    </row>
    <row r="3404" spans="1:11" x14ac:dyDescent="0.25">
      <c r="A3404" t="s">
        <v>3664</v>
      </c>
      <c r="B3404" t="s">
        <v>79</v>
      </c>
      <c r="C3404" t="s">
        <v>262</v>
      </c>
      <c r="D3404" t="s">
        <v>257</v>
      </c>
      <c r="E3404" t="s">
        <v>126</v>
      </c>
      <c r="F3404">
        <v>0</v>
      </c>
      <c r="G3404">
        <v>0</v>
      </c>
      <c r="H3404">
        <v>107</v>
      </c>
      <c r="I3404">
        <v>0</v>
      </c>
      <c r="J3404">
        <v>107</v>
      </c>
      <c r="K3404">
        <v>0</v>
      </c>
    </row>
    <row r="3405" spans="1:11" x14ac:dyDescent="0.25">
      <c r="A3405" t="s">
        <v>3665</v>
      </c>
      <c r="B3405" t="s">
        <v>79</v>
      </c>
      <c r="C3405" t="s">
        <v>262</v>
      </c>
      <c r="D3405" t="s">
        <v>259</v>
      </c>
      <c r="E3405" t="s">
        <v>127</v>
      </c>
      <c r="F3405">
        <v>0</v>
      </c>
      <c r="G3405">
        <v>0</v>
      </c>
      <c r="H3405">
        <v>2</v>
      </c>
      <c r="I3405">
        <v>0</v>
      </c>
      <c r="J3405">
        <v>2</v>
      </c>
      <c r="K3405">
        <v>0</v>
      </c>
    </row>
    <row r="3406" spans="1:11" x14ac:dyDescent="0.25">
      <c r="A3406" t="s">
        <v>3666</v>
      </c>
      <c r="B3406" t="s">
        <v>79</v>
      </c>
      <c r="C3406" t="s">
        <v>262</v>
      </c>
      <c r="D3406" t="s">
        <v>257</v>
      </c>
      <c r="E3406" t="s">
        <v>128</v>
      </c>
      <c r="F3406">
        <v>0</v>
      </c>
      <c r="G3406">
        <v>0</v>
      </c>
      <c r="H3406">
        <v>25</v>
      </c>
      <c r="I3406">
        <v>0</v>
      </c>
      <c r="J3406">
        <v>25</v>
      </c>
      <c r="K3406">
        <v>0</v>
      </c>
    </row>
    <row r="3407" spans="1:11" x14ac:dyDescent="0.25">
      <c r="A3407" t="s">
        <v>3667</v>
      </c>
      <c r="B3407" t="s">
        <v>79</v>
      </c>
      <c r="C3407" t="s">
        <v>262</v>
      </c>
      <c r="D3407" t="s">
        <v>258</v>
      </c>
      <c r="E3407" t="s">
        <v>129</v>
      </c>
      <c r="F3407">
        <v>0</v>
      </c>
      <c r="G3407">
        <v>0</v>
      </c>
      <c r="H3407">
        <v>11</v>
      </c>
      <c r="I3407">
        <v>0</v>
      </c>
      <c r="J3407">
        <v>11</v>
      </c>
      <c r="K3407">
        <v>0</v>
      </c>
    </row>
    <row r="3408" spans="1:11" x14ac:dyDescent="0.25">
      <c r="A3408" t="s">
        <v>3668</v>
      </c>
      <c r="B3408" t="s">
        <v>79</v>
      </c>
      <c r="C3408" t="s">
        <v>262</v>
      </c>
      <c r="D3408" t="s">
        <v>254</v>
      </c>
      <c r="E3408" t="s">
        <v>130</v>
      </c>
      <c r="F3408">
        <v>0</v>
      </c>
      <c r="G3408">
        <v>0</v>
      </c>
      <c r="H3408">
        <v>17</v>
      </c>
      <c r="I3408">
        <v>0</v>
      </c>
      <c r="J3408">
        <v>17</v>
      </c>
      <c r="K3408">
        <v>0</v>
      </c>
    </row>
    <row r="3409" spans="1:11" x14ac:dyDescent="0.25">
      <c r="A3409" t="s">
        <v>3669</v>
      </c>
      <c r="B3409" t="s">
        <v>79</v>
      </c>
      <c r="C3409" t="s">
        <v>262</v>
      </c>
      <c r="D3409" t="s">
        <v>253</v>
      </c>
      <c r="E3409" t="s">
        <v>131</v>
      </c>
      <c r="F3409">
        <v>0</v>
      </c>
      <c r="G3409">
        <v>0</v>
      </c>
      <c r="H3409">
        <v>198</v>
      </c>
      <c r="I3409">
        <v>0</v>
      </c>
      <c r="J3409">
        <v>198</v>
      </c>
      <c r="K3409">
        <v>0</v>
      </c>
    </row>
    <row r="3410" spans="1:11" x14ac:dyDescent="0.25">
      <c r="A3410" t="s">
        <v>3670</v>
      </c>
      <c r="B3410" t="s">
        <v>79</v>
      </c>
      <c r="C3410" t="s">
        <v>262</v>
      </c>
      <c r="D3410" t="s">
        <v>251</v>
      </c>
      <c r="E3410" t="s">
        <v>265</v>
      </c>
      <c r="F3410">
        <v>0</v>
      </c>
      <c r="G3410">
        <v>0</v>
      </c>
      <c r="H3410">
        <v>327</v>
      </c>
      <c r="I3410">
        <v>0</v>
      </c>
      <c r="J3410">
        <v>327</v>
      </c>
      <c r="K3410">
        <v>0</v>
      </c>
    </row>
    <row r="3411" spans="1:11" x14ac:dyDescent="0.25">
      <c r="A3411" t="s">
        <v>3671</v>
      </c>
      <c r="B3411" t="s">
        <v>79</v>
      </c>
      <c r="C3411" t="s">
        <v>262</v>
      </c>
      <c r="D3411" t="s">
        <v>252</v>
      </c>
      <c r="E3411" t="s">
        <v>266</v>
      </c>
      <c r="F3411">
        <v>0</v>
      </c>
      <c r="G3411">
        <v>0</v>
      </c>
      <c r="H3411">
        <v>1199</v>
      </c>
      <c r="I3411">
        <v>0</v>
      </c>
      <c r="J3411">
        <v>1199</v>
      </c>
      <c r="K3411">
        <v>0</v>
      </c>
    </row>
    <row r="3412" spans="1:11" x14ac:dyDescent="0.25">
      <c r="A3412" t="s">
        <v>3672</v>
      </c>
      <c r="B3412" t="s">
        <v>79</v>
      </c>
      <c r="C3412" t="s">
        <v>262</v>
      </c>
      <c r="D3412" t="s">
        <v>259</v>
      </c>
      <c r="E3412" t="s">
        <v>132</v>
      </c>
      <c r="F3412">
        <v>0</v>
      </c>
      <c r="G3412">
        <v>0</v>
      </c>
      <c r="H3412">
        <v>18</v>
      </c>
      <c r="I3412">
        <v>0</v>
      </c>
      <c r="J3412">
        <v>18</v>
      </c>
      <c r="K3412">
        <v>0</v>
      </c>
    </row>
    <row r="3413" spans="1:11" x14ac:dyDescent="0.25">
      <c r="A3413" t="s">
        <v>3673</v>
      </c>
      <c r="B3413" t="s">
        <v>79</v>
      </c>
      <c r="C3413" t="s">
        <v>262</v>
      </c>
      <c r="D3413" t="s">
        <v>256</v>
      </c>
      <c r="E3413" t="s">
        <v>133</v>
      </c>
      <c r="F3413">
        <v>0</v>
      </c>
      <c r="G3413">
        <v>0</v>
      </c>
      <c r="H3413">
        <v>71</v>
      </c>
      <c r="I3413">
        <v>0</v>
      </c>
      <c r="J3413">
        <v>71</v>
      </c>
      <c r="K3413">
        <v>0</v>
      </c>
    </row>
    <row r="3414" spans="1:11" x14ac:dyDescent="0.25">
      <c r="A3414" t="s">
        <v>3674</v>
      </c>
      <c r="B3414" t="s">
        <v>79</v>
      </c>
      <c r="C3414" t="s">
        <v>262</v>
      </c>
      <c r="D3414" t="s">
        <v>253</v>
      </c>
      <c r="E3414" t="s">
        <v>134</v>
      </c>
      <c r="F3414">
        <v>0</v>
      </c>
      <c r="G3414">
        <v>0</v>
      </c>
      <c r="H3414">
        <v>268</v>
      </c>
      <c r="I3414">
        <v>0</v>
      </c>
      <c r="J3414">
        <v>268</v>
      </c>
      <c r="K3414">
        <v>0</v>
      </c>
    </row>
    <row r="3415" spans="1:11" x14ac:dyDescent="0.25">
      <c r="A3415" t="s">
        <v>3675</v>
      </c>
      <c r="B3415" t="s">
        <v>79</v>
      </c>
      <c r="C3415" t="s">
        <v>262</v>
      </c>
      <c r="D3415" t="s">
        <v>252</v>
      </c>
      <c r="E3415" t="s">
        <v>135</v>
      </c>
      <c r="F3415">
        <v>0</v>
      </c>
      <c r="G3415">
        <v>0</v>
      </c>
      <c r="H3415">
        <v>261</v>
      </c>
      <c r="I3415">
        <v>0</v>
      </c>
      <c r="J3415">
        <v>261</v>
      </c>
      <c r="K3415">
        <v>0</v>
      </c>
    </row>
    <row r="3416" spans="1:11" x14ac:dyDescent="0.25">
      <c r="A3416" t="s">
        <v>3676</v>
      </c>
      <c r="B3416" t="s">
        <v>79</v>
      </c>
      <c r="C3416" t="s">
        <v>262</v>
      </c>
      <c r="D3416" t="s">
        <v>254</v>
      </c>
      <c r="E3416" t="s">
        <v>136</v>
      </c>
      <c r="F3416">
        <v>0</v>
      </c>
      <c r="G3416">
        <v>0</v>
      </c>
      <c r="H3416">
        <v>9</v>
      </c>
      <c r="I3416">
        <v>0</v>
      </c>
      <c r="J3416">
        <v>9</v>
      </c>
      <c r="K3416">
        <v>0</v>
      </c>
    </row>
    <row r="3417" spans="1:11" x14ac:dyDescent="0.25">
      <c r="A3417" t="s">
        <v>3677</v>
      </c>
      <c r="B3417" t="s">
        <v>79</v>
      </c>
      <c r="C3417" t="s">
        <v>262</v>
      </c>
      <c r="D3417" t="s">
        <v>257</v>
      </c>
      <c r="E3417" t="s">
        <v>137</v>
      </c>
      <c r="F3417">
        <v>0</v>
      </c>
      <c r="G3417">
        <v>0</v>
      </c>
      <c r="H3417">
        <v>74</v>
      </c>
      <c r="I3417">
        <v>0</v>
      </c>
      <c r="J3417">
        <v>74</v>
      </c>
      <c r="K3417">
        <v>0</v>
      </c>
    </row>
    <row r="3418" spans="1:11" x14ac:dyDescent="0.25">
      <c r="A3418" t="s">
        <v>3678</v>
      </c>
      <c r="B3418" t="s">
        <v>79</v>
      </c>
      <c r="C3418" t="s">
        <v>262</v>
      </c>
      <c r="D3418" t="s">
        <v>253</v>
      </c>
      <c r="E3418" t="s">
        <v>138</v>
      </c>
      <c r="F3418">
        <v>0</v>
      </c>
      <c r="G3418">
        <v>0</v>
      </c>
      <c r="H3418">
        <v>125</v>
      </c>
      <c r="I3418">
        <v>0</v>
      </c>
      <c r="J3418">
        <v>125</v>
      </c>
      <c r="K3418">
        <v>0</v>
      </c>
    </row>
    <row r="3419" spans="1:11" x14ac:dyDescent="0.25">
      <c r="A3419" t="s">
        <v>3679</v>
      </c>
      <c r="B3419" t="s">
        <v>79</v>
      </c>
      <c r="C3419" t="s">
        <v>262</v>
      </c>
      <c r="D3419" t="s">
        <v>253</v>
      </c>
      <c r="E3419" t="s">
        <v>139</v>
      </c>
      <c r="F3419">
        <v>0</v>
      </c>
      <c r="G3419">
        <v>0</v>
      </c>
      <c r="H3419">
        <v>132</v>
      </c>
      <c r="I3419">
        <v>0</v>
      </c>
      <c r="J3419">
        <v>132</v>
      </c>
      <c r="K3419">
        <v>0</v>
      </c>
    </row>
    <row r="3420" spans="1:11" x14ac:dyDescent="0.25">
      <c r="A3420" t="s">
        <v>3680</v>
      </c>
      <c r="B3420" t="s">
        <v>79</v>
      </c>
      <c r="C3420" t="s">
        <v>262</v>
      </c>
      <c r="D3420" t="s">
        <v>255</v>
      </c>
      <c r="E3420" t="s">
        <v>140</v>
      </c>
      <c r="F3420">
        <v>0</v>
      </c>
      <c r="G3420">
        <v>0</v>
      </c>
      <c r="H3420">
        <v>2</v>
      </c>
      <c r="I3420">
        <v>0</v>
      </c>
      <c r="J3420">
        <v>2</v>
      </c>
      <c r="K3420">
        <v>0</v>
      </c>
    </row>
    <row r="3421" spans="1:11" x14ac:dyDescent="0.25">
      <c r="A3421" t="s">
        <v>3681</v>
      </c>
      <c r="B3421" t="s">
        <v>79</v>
      </c>
      <c r="C3421" t="s">
        <v>262</v>
      </c>
      <c r="D3421" t="s">
        <v>253</v>
      </c>
      <c r="E3421" t="s">
        <v>141</v>
      </c>
      <c r="F3421">
        <v>0</v>
      </c>
      <c r="G3421">
        <v>0</v>
      </c>
      <c r="H3421">
        <v>99</v>
      </c>
      <c r="I3421">
        <v>0</v>
      </c>
      <c r="J3421">
        <v>99</v>
      </c>
      <c r="K3421">
        <v>0</v>
      </c>
    </row>
    <row r="3422" spans="1:11" x14ac:dyDescent="0.25">
      <c r="A3422" t="s">
        <v>3682</v>
      </c>
      <c r="B3422" t="s">
        <v>79</v>
      </c>
      <c r="C3422" t="s">
        <v>262</v>
      </c>
      <c r="D3422" t="s">
        <v>256</v>
      </c>
      <c r="E3422" t="s">
        <v>142</v>
      </c>
      <c r="F3422">
        <v>0</v>
      </c>
      <c r="G3422">
        <v>0</v>
      </c>
      <c r="H3422">
        <v>308</v>
      </c>
      <c r="I3422">
        <v>0</v>
      </c>
      <c r="J3422">
        <v>308</v>
      </c>
      <c r="K3422">
        <v>0</v>
      </c>
    </row>
    <row r="3423" spans="1:11" x14ac:dyDescent="0.25">
      <c r="A3423" t="s">
        <v>3683</v>
      </c>
      <c r="B3423" t="s">
        <v>79</v>
      </c>
      <c r="C3423" t="s">
        <v>262</v>
      </c>
      <c r="D3423" t="s">
        <v>253</v>
      </c>
      <c r="E3423" t="s">
        <v>143</v>
      </c>
      <c r="F3423">
        <v>0</v>
      </c>
      <c r="G3423">
        <v>0</v>
      </c>
      <c r="H3423">
        <v>228</v>
      </c>
      <c r="I3423">
        <v>0</v>
      </c>
      <c r="J3423">
        <v>228</v>
      </c>
      <c r="K3423">
        <v>0</v>
      </c>
    </row>
    <row r="3424" spans="1:11" x14ac:dyDescent="0.25">
      <c r="A3424" t="s">
        <v>3684</v>
      </c>
      <c r="B3424" t="s">
        <v>79</v>
      </c>
      <c r="C3424" t="s">
        <v>262</v>
      </c>
      <c r="D3424" t="s">
        <v>253</v>
      </c>
      <c r="E3424" t="s">
        <v>144</v>
      </c>
      <c r="F3424">
        <v>0</v>
      </c>
      <c r="G3424">
        <v>0</v>
      </c>
      <c r="H3424">
        <v>60</v>
      </c>
      <c r="I3424">
        <v>0</v>
      </c>
      <c r="J3424">
        <v>60</v>
      </c>
      <c r="K3424">
        <v>0</v>
      </c>
    </row>
    <row r="3425" spans="1:11" x14ac:dyDescent="0.25">
      <c r="A3425" t="s">
        <v>3685</v>
      </c>
      <c r="B3425" t="s">
        <v>79</v>
      </c>
      <c r="C3425" t="s">
        <v>262</v>
      </c>
      <c r="D3425" t="s">
        <v>254</v>
      </c>
      <c r="E3425" t="s">
        <v>145</v>
      </c>
      <c r="F3425">
        <v>0</v>
      </c>
      <c r="G3425">
        <v>0</v>
      </c>
      <c r="H3425">
        <v>2</v>
      </c>
      <c r="I3425">
        <v>0</v>
      </c>
      <c r="J3425">
        <v>2</v>
      </c>
      <c r="K3425">
        <v>0</v>
      </c>
    </row>
    <row r="3426" spans="1:11" x14ac:dyDescent="0.25">
      <c r="A3426" t="s">
        <v>3686</v>
      </c>
      <c r="B3426" t="s">
        <v>79</v>
      </c>
      <c r="C3426" t="s">
        <v>262</v>
      </c>
      <c r="D3426" t="s">
        <v>253</v>
      </c>
      <c r="E3426" t="s">
        <v>146</v>
      </c>
      <c r="F3426">
        <v>0</v>
      </c>
      <c r="G3426">
        <v>0</v>
      </c>
      <c r="H3426">
        <v>60</v>
      </c>
      <c r="I3426">
        <v>0</v>
      </c>
      <c r="J3426">
        <v>60</v>
      </c>
      <c r="K3426">
        <v>0</v>
      </c>
    </row>
    <row r="3427" spans="1:11" x14ac:dyDescent="0.25">
      <c r="A3427" t="s">
        <v>3687</v>
      </c>
      <c r="B3427" t="s">
        <v>79</v>
      </c>
      <c r="C3427" t="s">
        <v>262</v>
      </c>
      <c r="D3427" t="s">
        <v>258</v>
      </c>
      <c r="E3427" t="s">
        <v>147</v>
      </c>
      <c r="F3427">
        <v>0</v>
      </c>
      <c r="G3427">
        <v>0</v>
      </c>
      <c r="H3427">
        <v>8</v>
      </c>
      <c r="I3427">
        <v>0</v>
      </c>
      <c r="J3427">
        <v>8</v>
      </c>
      <c r="K3427">
        <v>0</v>
      </c>
    </row>
    <row r="3428" spans="1:11" x14ac:dyDescent="0.25">
      <c r="A3428" t="s">
        <v>3688</v>
      </c>
      <c r="B3428" t="s">
        <v>79</v>
      </c>
      <c r="C3428" t="s">
        <v>262</v>
      </c>
      <c r="D3428" t="s">
        <v>252</v>
      </c>
      <c r="E3428" t="s">
        <v>148</v>
      </c>
      <c r="F3428">
        <v>0</v>
      </c>
      <c r="G3428">
        <v>0</v>
      </c>
      <c r="H3428">
        <v>468</v>
      </c>
      <c r="I3428">
        <v>0</v>
      </c>
      <c r="J3428">
        <v>468</v>
      </c>
      <c r="K3428">
        <v>0</v>
      </c>
    </row>
    <row r="3429" spans="1:11" x14ac:dyDescent="0.25">
      <c r="A3429" t="s">
        <v>3689</v>
      </c>
      <c r="B3429" t="s">
        <v>79</v>
      </c>
      <c r="C3429" t="s">
        <v>262</v>
      </c>
      <c r="D3429" t="s">
        <v>253</v>
      </c>
      <c r="E3429" t="s">
        <v>149</v>
      </c>
      <c r="F3429">
        <v>0</v>
      </c>
      <c r="G3429">
        <v>0</v>
      </c>
      <c r="H3429">
        <v>54</v>
      </c>
      <c r="I3429">
        <v>0</v>
      </c>
      <c r="J3429">
        <v>54</v>
      </c>
      <c r="K3429">
        <v>0</v>
      </c>
    </row>
    <row r="3430" spans="1:11" x14ac:dyDescent="0.25">
      <c r="A3430" t="s">
        <v>3690</v>
      </c>
      <c r="B3430" t="s">
        <v>79</v>
      </c>
      <c r="C3430" t="s">
        <v>262</v>
      </c>
      <c r="D3430" t="s">
        <v>253</v>
      </c>
      <c r="E3430" t="s">
        <v>150</v>
      </c>
      <c r="F3430">
        <v>0</v>
      </c>
      <c r="G3430">
        <v>0</v>
      </c>
      <c r="H3430">
        <v>171</v>
      </c>
      <c r="I3430">
        <v>0</v>
      </c>
      <c r="J3430">
        <v>171</v>
      </c>
      <c r="K3430">
        <v>0</v>
      </c>
    </row>
    <row r="3431" spans="1:11" x14ac:dyDescent="0.25">
      <c r="A3431" t="s">
        <v>3691</v>
      </c>
      <c r="B3431" t="s">
        <v>79</v>
      </c>
      <c r="C3431" t="s">
        <v>262</v>
      </c>
      <c r="D3431" t="s">
        <v>256</v>
      </c>
      <c r="E3431" t="s">
        <v>151</v>
      </c>
      <c r="F3431">
        <v>0</v>
      </c>
      <c r="G3431">
        <v>0</v>
      </c>
      <c r="H3431">
        <v>10</v>
      </c>
      <c r="I3431">
        <v>0</v>
      </c>
      <c r="J3431">
        <v>10</v>
      </c>
      <c r="K3431">
        <v>0</v>
      </c>
    </row>
    <row r="3432" spans="1:11" x14ac:dyDescent="0.25">
      <c r="A3432" t="s">
        <v>3692</v>
      </c>
      <c r="B3432" t="s">
        <v>79</v>
      </c>
      <c r="C3432" t="s">
        <v>262</v>
      </c>
      <c r="D3432" t="s">
        <v>253</v>
      </c>
      <c r="E3432" t="s">
        <v>153</v>
      </c>
      <c r="F3432">
        <v>0</v>
      </c>
      <c r="G3432">
        <v>0</v>
      </c>
      <c r="H3432">
        <v>137</v>
      </c>
      <c r="I3432">
        <v>0</v>
      </c>
      <c r="J3432">
        <v>137</v>
      </c>
      <c r="K3432">
        <v>0</v>
      </c>
    </row>
    <row r="3433" spans="1:11" x14ac:dyDescent="0.25">
      <c r="A3433" t="s">
        <v>3693</v>
      </c>
      <c r="B3433" t="s">
        <v>79</v>
      </c>
      <c r="C3433" t="s">
        <v>262</v>
      </c>
      <c r="D3433" t="s">
        <v>253</v>
      </c>
      <c r="E3433" t="s">
        <v>154</v>
      </c>
      <c r="F3433">
        <v>0</v>
      </c>
      <c r="G3433">
        <v>0</v>
      </c>
      <c r="H3433">
        <v>35</v>
      </c>
      <c r="I3433">
        <v>0</v>
      </c>
      <c r="J3433">
        <v>35</v>
      </c>
      <c r="K3433">
        <v>0</v>
      </c>
    </row>
    <row r="3434" spans="1:11" x14ac:dyDescent="0.25">
      <c r="A3434" t="s">
        <v>3694</v>
      </c>
      <c r="B3434" t="s">
        <v>79</v>
      </c>
      <c r="C3434" t="s">
        <v>262</v>
      </c>
      <c r="D3434" t="s">
        <v>256</v>
      </c>
      <c r="E3434" t="s">
        <v>155</v>
      </c>
      <c r="F3434">
        <v>0</v>
      </c>
      <c r="G3434">
        <v>0</v>
      </c>
      <c r="H3434">
        <v>315</v>
      </c>
      <c r="I3434">
        <v>0</v>
      </c>
      <c r="J3434">
        <v>315</v>
      </c>
      <c r="K3434">
        <v>0</v>
      </c>
    </row>
    <row r="3435" spans="1:11" x14ac:dyDescent="0.25">
      <c r="A3435" t="s">
        <v>3695</v>
      </c>
      <c r="B3435" t="s">
        <v>79</v>
      </c>
      <c r="C3435" t="s">
        <v>262</v>
      </c>
      <c r="D3435" t="s">
        <v>259</v>
      </c>
      <c r="E3435" t="s">
        <v>156</v>
      </c>
      <c r="F3435">
        <v>0</v>
      </c>
      <c r="G3435">
        <v>0</v>
      </c>
      <c r="H3435">
        <v>5</v>
      </c>
      <c r="I3435">
        <v>0</v>
      </c>
      <c r="J3435">
        <v>5</v>
      </c>
      <c r="K3435">
        <v>0</v>
      </c>
    </row>
    <row r="3436" spans="1:11" x14ac:dyDescent="0.25">
      <c r="A3436" t="s">
        <v>3696</v>
      </c>
      <c r="B3436" t="s">
        <v>79</v>
      </c>
      <c r="C3436" t="s">
        <v>262</v>
      </c>
      <c r="D3436" t="s">
        <v>253</v>
      </c>
      <c r="E3436" t="s">
        <v>157</v>
      </c>
      <c r="F3436">
        <v>0</v>
      </c>
      <c r="G3436">
        <v>0</v>
      </c>
      <c r="H3436">
        <v>104</v>
      </c>
      <c r="I3436">
        <v>0</v>
      </c>
      <c r="J3436">
        <v>104</v>
      </c>
      <c r="K3436">
        <v>0</v>
      </c>
    </row>
    <row r="3437" spans="1:11" x14ac:dyDescent="0.25">
      <c r="A3437" t="s">
        <v>3697</v>
      </c>
      <c r="B3437" t="s">
        <v>79</v>
      </c>
      <c r="C3437" t="s">
        <v>262</v>
      </c>
      <c r="D3437" t="s">
        <v>259</v>
      </c>
      <c r="E3437" t="s">
        <v>158</v>
      </c>
      <c r="F3437">
        <v>0</v>
      </c>
      <c r="G3437">
        <v>0</v>
      </c>
      <c r="H3437">
        <v>19</v>
      </c>
      <c r="I3437">
        <v>0</v>
      </c>
      <c r="J3437">
        <v>19</v>
      </c>
      <c r="K3437">
        <v>0</v>
      </c>
    </row>
    <row r="3438" spans="1:11" x14ac:dyDescent="0.25">
      <c r="A3438" t="s">
        <v>3698</v>
      </c>
      <c r="B3438" t="s">
        <v>79</v>
      </c>
      <c r="C3438" t="s">
        <v>262</v>
      </c>
      <c r="D3438" t="s">
        <v>255</v>
      </c>
      <c r="E3438" t="s">
        <v>159</v>
      </c>
      <c r="F3438">
        <v>0</v>
      </c>
      <c r="G3438">
        <v>0</v>
      </c>
      <c r="H3438">
        <v>5</v>
      </c>
      <c r="I3438">
        <v>0</v>
      </c>
      <c r="J3438">
        <v>5</v>
      </c>
      <c r="K3438">
        <v>0</v>
      </c>
    </row>
    <row r="3439" spans="1:11" x14ac:dyDescent="0.25">
      <c r="A3439" t="s">
        <v>3699</v>
      </c>
      <c r="B3439" t="s">
        <v>79</v>
      </c>
      <c r="C3439" t="s">
        <v>262</v>
      </c>
      <c r="D3439" t="s">
        <v>253</v>
      </c>
      <c r="E3439" t="s">
        <v>160</v>
      </c>
      <c r="F3439">
        <v>0</v>
      </c>
      <c r="G3439">
        <v>0</v>
      </c>
      <c r="H3439">
        <v>195</v>
      </c>
      <c r="I3439">
        <v>0</v>
      </c>
      <c r="J3439">
        <v>195</v>
      </c>
      <c r="K3439">
        <v>0</v>
      </c>
    </row>
    <row r="3440" spans="1:11" x14ac:dyDescent="0.25">
      <c r="A3440" t="s">
        <v>3700</v>
      </c>
      <c r="B3440" t="s">
        <v>79</v>
      </c>
      <c r="C3440" t="s">
        <v>262</v>
      </c>
      <c r="D3440" t="s">
        <v>255</v>
      </c>
      <c r="E3440" t="s">
        <v>161</v>
      </c>
      <c r="F3440">
        <v>0</v>
      </c>
      <c r="G3440">
        <v>0</v>
      </c>
      <c r="H3440">
        <v>31</v>
      </c>
      <c r="I3440">
        <v>0</v>
      </c>
      <c r="J3440">
        <v>31</v>
      </c>
      <c r="K3440">
        <v>0</v>
      </c>
    </row>
    <row r="3441" spans="1:11" x14ac:dyDescent="0.25">
      <c r="A3441" t="s">
        <v>3701</v>
      </c>
      <c r="B3441" t="s">
        <v>79</v>
      </c>
      <c r="C3441" t="s">
        <v>262</v>
      </c>
      <c r="D3441" t="s">
        <v>259</v>
      </c>
      <c r="E3441" t="s">
        <v>162</v>
      </c>
      <c r="F3441">
        <v>0</v>
      </c>
      <c r="G3441">
        <v>0</v>
      </c>
      <c r="H3441">
        <v>49</v>
      </c>
      <c r="I3441">
        <v>0</v>
      </c>
      <c r="J3441">
        <v>49</v>
      </c>
      <c r="K3441">
        <v>0</v>
      </c>
    </row>
    <row r="3442" spans="1:11" x14ac:dyDescent="0.25">
      <c r="A3442" t="s">
        <v>3702</v>
      </c>
      <c r="B3442" t="s">
        <v>79</v>
      </c>
      <c r="C3442" t="s">
        <v>262</v>
      </c>
      <c r="D3442" t="s">
        <v>251</v>
      </c>
      <c r="E3442" t="s">
        <v>163</v>
      </c>
      <c r="F3442">
        <v>0</v>
      </c>
      <c r="G3442">
        <v>0</v>
      </c>
      <c r="H3442">
        <v>59</v>
      </c>
      <c r="I3442">
        <v>0</v>
      </c>
      <c r="J3442">
        <v>59</v>
      </c>
      <c r="K3442">
        <v>0</v>
      </c>
    </row>
    <row r="3443" spans="1:11" x14ac:dyDescent="0.25">
      <c r="A3443" t="s">
        <v>3703</v>
      </c>
      <c r="B3443" t="s">
        <v>79</v>
      </c>
      <c r="C3443" t="s">
        <v>262</v>
      </c>
      <c r="D3443" t="s">
        <v>251</v>
      </c>
      <c r="E3443" t="s">
        <v>164</v>
      </c>
      <c r="F3443">
        <v>0</v>
      </c>
      <c r="G3443">
        <v>0</v>
      </c>
      <c r="H3443">
        <v>30</v>
      </c>
      <c r="I3443">
        <v>0</v>
      </c>
      <c r="J3443">
        <v>30</v>
      </c>
      <c r="K3443">
        <v>0</v>
      </c>
    </row>
    <row r="3444" spans="1:11" x14ac:dyDescent="0.25">
      <c r="A3444" t="s">
        <v>3704</v>
      </c>
      <c r="B3444" t="s">
        <v>79</v>
      </c>
      <c r="C3444" t="s">
        <v>262</v>
      </c>
      <c r="D3444" t="s">
        <v>253</v>
      </c>
      <c r="E3444" t="s">
        <v>165</v>
      </c>
      <c r="F3444">
        <v>0</v>
      </c>
      <c r="G3444">
        <v>0</v>
      </c>
      <c r="H3444">
        <v>184</v>
      </c>
      <c r="I3444">
        <v>0</v>
      </c>
      <c r="J3444">
        <v>184</v>
      </c>
      <c r="K3444">
        <v>0</v>
      </c>
    </row>
    <row r="3445" spans="1:11" x14ac:dyDescent="0.25">
      <c r="A3445" t="s">
        <v>3705</v>
      </c>
      <c r="B3445" t="s">
        <v>79</v>
      </c>
      <c r="C3445" t="s">
        <v>262</v>
      </c>
      <c r="D3445" t="s">
        <v>251</v>
      </c>
      <c r="E3445" t="s">
        <v>166</v>
      </c>
      <c r="F3445">
        <v>0</v>
      </c>
      <c r="G3445">
        <v>0</v>
      </c>
      <c r="H3445">
        <v>35</v>
      </c>
      <c r="I3445">
        <v>0</v>
      </c>
      <c r="J3445">
        <v>35</v>
      </c>
      <c r="K3445">
        <v>0</v>
      </c>
    </row>
    <row r="3446" spans="1:11" x14ac:dyDescent="0.25">
      <c r="A3446" t="s">
        <v>3706</v>
      </c>
      <c r="B3446" t="s">
        <v>79</v>
      </c>
      <c r="C3446" t="s">
        <v>262</v>
      </c>
      <c r="D3446" t="s">
        <v>255</v>
      </c>
      <c r="E3446" t="s">
        <v>167</v>
      </c>
      <c r="F3446">
        <v>0</v>
      </c>
      <c r="G3446">
        <v>0</v>
      </c>
      <c r="H3446">
        <v>11</v>
      </c>
      <c r="I3446">
        <v>0</v>
      </c>
      <c r="J3446">
        <v>11</v>
      </c>
      <c r="K3446">
        <v>0</v>
      </c>
    </row>
    <row r="3447" spans="1:11" x14ac:dyDescent="0.25">
      <c r="A3447" t="s">
        <v>3707</v>
      </c>
      <c r="B3447" t="s">
        <v>79</v>
      </c>
      <c r="C3447" t="s">
        <v>262</v>
      </c>
      <c r="D3447" t="s">
        <v>253</v>
      </c>
      <c r="E3447" t="s">
        <v>267</v>
      </c>
      <c r="F3447">
        <v>0</v>
      </c>
      <c r="G3447">
        <v>0</v>
      </c>
      <c r="H3447">
        <v>4297</v>
      </c>
      <c r="I3447">
        <v>0</v>
      </c>
      <c r="J3447">
        <v>4297</v>
      </c>
      <c r="K3447">
        <v>0</v>
      </c>
    </row>
    <row r="3448" spans="1:11" x14ac:dyDescent="0.25">
      <c r="A3448" t="s">
        <v>3708</v>
      </c>
      <c r="B3448" t="s">
        <v>79</v>
      </c>
      <c r="C3448" t="s">
        <v>262</v>
      </c>
      <c r="D3448" t="s">
        <v>252</v>
      </c>
      <c r="E3448" t="s">
        <v>168</v>
      </c>
      <c r="F3448">
        <v>0</v>
      </c>
      <c r="G3448">
        <v>0</v>
      </c>
      <c r="H3448">
        <v>36</v>
      </c>
      <c r="I3448">
        <v>0</v>
      </c>
      <c r="J3448">
        <v>36</v>
      </c>
      <c r="K3448">
        <v>0</v>
      </c>
    </row>
    <row r="3449" spans="1:11" x14ac:dyDescent="0.25">
      <c r="A3449" t="s">
        <v>3709</v>
      </c>
      <c r="B3449" t="s">
        <v>79</v>
      </c>
      <c r="C3449" t="s">
        <v>262</v>
      </c>
      <c r="D3449" t="s">
        <v>255</v>
      </c>
      <c r="E3449" t="s">
        <v>169</v>
      </c>
      <c r="F3449">
        <v>0</v>
      </c>
      <c r="G3449">
        <v>0</v>
      </c>
      <c r="H3449">
        <v>63</v>
      </c>
      <c r="I3449">
        <v>0</v>
      </c>
      <c r="J3449">
        <v>63</v>
      </c>
      <c r="K3449">
        <v>0</v>
      </c>
    </row>
    <row r="3450" spans="1:11" x14ac:dyDescent="0.25">
      <c r="A3450" t="s">
        <v>3710</v>
      </c>
      <c r="B3450" t="s">
        <v>79</v>
      </c>
      <c r="C3450" t="s">
        <v>262</v>
      </c>
      <c r="D3450" t="s">
        <v>256</v>
      </c>
      <c r="E3450" t="s">
        <v>170</v>
      </c>
      <c r="F3450">
        <v>0</v>
      </c>
      <c r="G3450">
        <v>0</v>
      </c>
      <c r="H3450">
        <v>34</v>
      </c>
      <c r="I3450">
        <v>0</v>
      </c>
      <c r="J3450">
        <v>34</v>
      </c>
      <c r="K3450">
        <v>0</v>
      </c>
    </row>
    <row r="3451" spans="1:11" x14ac:dyDescent="0.25">
      <c r="A3451" t="s">
        <v>3711</v>
      </c>
      <c r="B3451" t="s">
        <v>79</v>
      </c>
      <c r="C3451" t="s">
        <v>262</v>
      </c>
      <c r="D3451" t="s">
        <v>253</v>
      </c>
      <c r="E3451" t="s">
        <v>171</v>
      </c>
      <c r="F3451">
        <v>0</v>
      </c>
      <c r="G3451">
        <v>0</v>
      </c>
      <c r="H3451">
        <v>164</v>
      </c>
      <c r="I3451">
        <v>0</v>
      </c>
      <c r="J3451">
        <v>164</v>
      </c>
      <c r="K3451">
        <v>0</v>
      </c>
    </row>
    <row r="3452" spans="1:11" x14ac:dyDescent="0.25">
      <c r="A3452" t="s">
        <v>3712</v>
      </c>
      <c r="B3452" t="s">
        <v>79</v>
      </c>
      <c r="C3452" t="s">
        <v>262</v>
      </c>
      <c r="D3452" t="s">
        <v>254</v>
      </c>
      <c r="E3452" t="s">
        <v>172</v>
      </c>
      <c r="F3452">
        <v>0</v>
      </c>
      <c r="G3452">
        <v>0</v>
      </c>
      <c r="H3452">
        <v>2</v>
      </c>
      <c r="I3452">
        <v>0</v>
      </c>
      <c r="J3452">
        <v>2</v>
      </c>
      <c r="K3452">
        <v>0</v>
      </c>
    </row>
    <row r="3453" spans="1:11" x14ac:dyDescent="0.25">
      <c r="A3453" t="s">
        <v>3713</v>
      </c>
      <c r="B3453" t="s">
        <v>79</v>
      </c>
      <c r="C3453" t="s">
        <v>262</v>
      </c>
      <c r="D3453" t="s">
        <v>256</v>
      </c>
      <c r="E3453" t="s">
        <v>173</v>
      </c>
      <c r="F3453">
        <v>0</v>
      </c>
      <c r="G3453">
        <v>0</v>
      </c>
      <c r="H3453">
        <v>40</v>
      </c>
      <c r="I3453">
        <v>0</v>
      </c>
      <c r="J3453">
        <v>40</v>
      </c>
      <c r="K3453">
        <v>0</v>
      </c>
    </row>
    <row r="3454" spans="1:11" x14ac:dyDescent="0.25">
      <c r="A3454" t="s">
        <v>3714</v>
      </c>
      <c r="B3454" t="s">
        <v>79</v>
      </c>
      <c r="C3454" t="s">
        <v>262</v>
      </c>
      <c r="D3454" t="s">
        <v>254</v>
      </c>
      <c r="E3454" t="s">
        <v>174</v>
      </c>
      <c r="F3454">
        <v>0</v>
      </c>
      <c r="G3454">
        <v>0</v>
      </c>
      <c r="H3454">
        <v>20</v>
      </c>
      <c r="I3454">
        <v>0</v>
      </c>
      <c r="J3454">
        <v>20</v>
      </c>
      <c r="K3454">
        <v>0</v>
      </c>
    </row>
    <row r="3455" spans="1:11" x14ac:dyDescent="0.25">
      <c r="A3455" t="s">
        <v>3715</v>
      </c>
      <c r="B3455" t="s">
        <v>79</v>
      </c>
      <c r="C3455" t="s">
        <v>262</v>
      </c>
      <c r="D3455" t="s">
        <v>253</v>
      </c>
      <c r="E3455" t="s">
        <v>175</v>
      </c>
      <c r="F3455">
        <v>0</v>
      </c>
      <c r="G3455">
        <v>0</v>
      </c>
      <c r="H3455">
        <v>113</v>
      </c>
      <c r="I3455">
        <v>0</v>
      </c>
      <c r="J3455">
        <v>113</v>
      </c>
      <c r="K3455">
        <v>0</v>
      </c>
    </row>
    <row r="3456" spans="1:11" x14ac:dyDescent="0.25">
      <c r="A3456" t="s">
        <v>3716</v>
      </c>
      <c r="B3456" t="s">
        <v>79</v>
      </c>
      <c r="C3456" t="s">
        <v>262</v>
      </c>
      <c r="D3456" t="s">
        <v>252</v>
      </c>
      <c r="E3456" t="s">
        <v>176</v>
      </c>
      <c r="F3456">
        <v>0</v>
      </c>
      <c r="G3456">
        <v>0</v>
      </c>
      <c r="H3456">
        <v>61</v>
      </c>
      <c r="I3456">
        <v>0</v>
      </c>
      <c r="J3456">
        <v>61</v>
      </c>
      <c r="K3456">
        <v>0</v>
      </c>
    </row>
    <row r="3457" spans="1:11" x14ac:dyDescent="0.25">
      <c r="A3457" t="s">
        <v>3717</v>
      </c>
      <c r="B3457" t="s">
        <v>79</v>
      </c>
      <c r="C3457" t="s">
        <v>262</v>
      </c>
      <c r="D3457" t="s">
        <v>259</v>
      </c>
      <c r="E3457" t="s">
        <v>177</v>
      </c>
      <c r="F3457">
        <v>0</v>
      </c>
      <c r="G3457">
        <v>0</v>
      </c>
      <c r="H3457">
        <v>1</v>
      </c>
      <c r="I3457">
        <v>0</v>
      </c>
      <c r="J3457">
        <v>1</v>
      </c>
      <c r="K3457">
        <v>0</v>
      </c>
    </row>
    <row r="3458" spans="1:11" x14ac:dyDescent="0.25">
      <c r="A3458" t="s">
        <v>3718</v>
      </c>
      <c r="B3458" t="s">
        <v>79</v>
      </c>
      <c r="C3458" t="s">
        <v>262</v>
      </c>
      <c r="D3458" t="s">
        <v>254</v>
      </c>
      <c r="E3458" t="s">
        <v>268</v>
      </c>
      <c r="F3458">
        <v>0</v>
      </c>
      <c r="G3458">
        <v>0</v>
      </c>
      <c r="H3458">
        <v>120</v>
      </c>
      <c r="I3458">
        <v>0</v>
      </c>
      <c r="J3458">
        <v>120</v>
      </c>
      <c r="K3458">
        <v>0</v>
      </c>
    </row>
    <row r="3459" spans="1:11" x14ac:dyDescent="0.25">
      <c r="A3459" t="s">
        <v>3719</v>
      </c>
      <c r="B3459" t="s">
        <v>79</v>
      </c>
      <c r="C3459" t="s">
        <v>262</v>
      </c>
      <c r="D3459" t="s">
        <v>259</v>
      </c>
      <c r="E3459" t="s">
        <v>178</v>
      </c>
      <c r="F3459">
        <v>0</v>
      </c>
      <c r="G3459">
        <v>0</v>
      </c>
      <c r="H3459">
        <v>2</v>
      </c>
      <c r="I3459">
        <v>0</v>
      </c>
      <c r="J3459">
        <v>2</v>
      </c>
      <c r="K3459">
        <v>0</v>
      </c>
    </row>
    <row r="3460" spans="1:11" x14ac:dyDescent="0.25">
      <c r="A3460" t="s">
        <v>3720</v>
      </c>
      <c r="B3460" t="s">
        <v>79</v>
      </c>
      <c r="C3460" t="s">
        <v>262</v>
      </c>
      <c r="D3460" t="s">
        <v>257</v>
      </c>
      <c r="E3460" t="s">
        <v>179</v>
      </c>
      <c r="F3460">
        <v>0</v>
      </c>
      <c r="G3460">
        <v>0</v>
      </c>
      <c r="H3460">
        <v>36</v>
      </c>
      <c r="I3460">
        <v>0</v>
      </c>
      <c r="J3460">
        <v>36</v>
      </c>
      <c r="K3460">
        <v>0</v>
      </c>
    </row>
    <row r="3461" spans="1:11" x14ac:dyDescent="0.25">
      <c r="A3461" t="s">
        <v>3721</v>
      </c>
      <c r="B3461" t="s">
        <v>79</v>
      </c>
      <c r="C3461" t="s">
        <v>262</v>
      </c>
      <c r="D3461" t="s">
        <v>254</v>
      </c>
      <c r="E3461" t="s">
        <v>180</v>
      </c>
      <c r="F3461">
        <v>0</v>
      </c>
      <c r="G3461">
        <v>0</v>
      </c>
      <c r="H3461">
        <v>18</v>
      </c>
      <c r="I3461">
        <v>0</v>
      </c>
      <c r="J3461">
        <v>18</v>
      </c>
      <c r="K3461">
        <v>0</v>
      </c>
    </row>
    <row r="3462" spans="1:11" x14ac:dyDescent="0.25">
      <c r="A3462" t="s">
        <v>3722</v>
      </c>
      <c r="B3462" t="s">
        <v>79</v>
      </c>
      <c r="C3462" t="s">
        <v>262</v>
      </c>
      <c r="D3462" t="s">
        <v>255</v>
      </c>
      <c r="E3462" t="s">
        <v>269</v>
      </c>
      <c r="F3462">
        <v>0</v>
      </c>
      <c r="G3462">
        <v>0</v>
      </c>
      <c r="H3462">
        <v>371</v>
      </c>
      <c r="I3462">
        <v>0</v>
      </c>
      <c r="J3462">
        <v>371</v>
      </c>
      <c r="K3462">
        <v>0</v>
      </c>
    </row>
    <row r="3463" spans="1:11" x14ac:dyDescent="0.25">
      <c r="A3463" t="s">
        <v>3723</v>
      </c>
      <c r="B3463" t="s">
        <v>79</v>
      </c>
      <c r="C3463" t="s">
        <v>262</v>
      </c>
      <c r="D3463" t="s">
        <v>259</v>
      </c>
      <c r="E3463" t="s">
        <v>181</v>
      </c>
      <c r="F3463">
        <v>0</v>
      </c>
      <c r="G3463">
        <v>0</v>
      </c>
      <c r="H3463">
        <v>61</v>
      </c>
      <c r="I3463">
        <v>0</v>
      </c>
      <c r="J3463">
        <v>61</v>
      </c>
      <c r="K3463">
        <v>0</v>
      </c>
    </row>
    <row r="3464" spans="1:11" x14ac:dyDescent="0.25">
      <c r="A3464" t="s">
        <v>3724</v>
      </c>
      <c r="B3464" t="s">
        <v>79</v>
      </c>
      <c r="C3464" t="s">
        <v>262</v>
      </c>
      <c r="D3464" t="s">
        <v>251</v>
      </c>
      <c r="E3464" t="s">
        <v>182</v>
      </c>
      <c r="F3464">
        <v>0</v>
      </c>
      <c r="G3464">
        <v>0</v>
      </c>
      <c r="H3464">
        <v>78</v>
      </c>
      <c r="I3464">
        <v>0</v>
      </c>
      <c r="J3464">
        <v>78</v>
      </c>
      <c r="K3464">
        <v>0</v>
      </c>
    </row>
    <row r="3465" spans="1:11" x14ac:dyDescent="0.25">
      <c r="A3465" t="s">
        <v>3725</v>
      </c>
      <c r="B3465" t="s">
        <v>79</v>
      </c>
      <c r="C3465" t="s">
        <v>262</v>
      </c>
      <c r="D3465" t="s">
        <v>254</v>
      </c>
      <c r="E3465" t="s">
        <v>183</v>
      </c>
      <c r="F3465">
        <v>0</v>
      </c>
      <c r="G3465">
        <v>0</v>
      </c>
      <c r="H3465">
        <v>30</v>
      </c>
      <c r="I3465">
        <v>0</v>
      </c>
      <c r="J3465">
        <v>30</v>
      </c>
      <c r="K3465">
        <v>0</v>
      </c>
    </row>
    <row r="3466" spans="1:11" x14ac:dyDescent="0.25">
      <c r="A3466" t="s">
        <v>3726</v>
      </c>
      <c r="B3466" t="s">
        <v>79</v>
      </c>
      <c r="C3466" t="s">
        <v>262</v>
      </c>
      <c r="D3466" t="s">
        <v>260</v>
      </c>
      <c r="E3466" t="s">
        <v>260</v>
      </c>
      <c r="F3466">
        <v>0</v>
      </c>
      <c r="G3466">
        <v>0</v>
      </c>
      <c r="H3466">
        <v>24</v>
      </c>
      <c r="I3466">
        <v>0</v>
      </c>
      <c r="J3466">
        <v>24</v>
      </c>
      <c r="K3466">
        <v>0</v>
      </c>
    </row>
    <row r="3467" spans="1:11" x14ac:dyDescent="0.25">
      <c r="A3467" t="s">
        <v>3727</v>
      </c>
      <c r="B3467" t="s">
        <v>79</v>
      </c>
      <c r="C3467" t="s">
        <v>262</v>
      </c>
      <c r="D3467" t="s">
        <v>260</v>
      </c>
      <c r="E3467" t="s">
        <v>274</v>
      </c>
      <c r="F3467">
        <v>0</v>
      </c>
      <c r="G3467">
        <v>0</v>
      </c>
      <c r="H3467">
        <v>24</v>
      </c>
      <c r="I3467">
        <v>0</v>
      </c>
      <c r="J3467">
        <v>24</v>
      </c>
      <c r="K3467">
        <v>0</v>
      </c>
    </row>
    <row r="3468" spans="1:11" x14ac:dyDescent="0.25">
      <c r="A3468" t="s">
        <v>3728</v>
      </c>
      <c r="B3468" t="s">
        <v>79</v>
      </c>
      <c r="C3468" t="s">
        <v>262</v>
      </c>
      <c r="D3468" t="s">
        <v>251</v>
      </c>
      <c r="E3468" t="s">
        <v>184</v>
      </c>
      <c r="F3468">
        <v>0</v>
      </c>
      <c r="G3468">
        <v>0</v>
      </c>
      <c r="H3468">
        <v>16</v>
      </c>
      <c r="I3468">
        <v>0</v>
      </c>
      <c r="J3468">
        <v>16</v>
      </c>
      <c r="K3468">
        <v>0</v>
      </c>
    </row>
    <row r="3469" spans="1:11" x14ac:dyDescent="0.25">
      <c r="A3469" t="s">
        <v>3729</v>
      </c>
      <c r="B3469" t="s">
        <v>79</v>
      </c>
      <c r="C3469" t="s">
        <v>262</v>
      </c>
      <c r="D3469" t="s">
        <v>251</v>
      </c>
      <c r="E3469" t="s">
        <v>185</v>
      </c>
      <c r="F3469">
        <v>0</v>
      </c>
      <c r="G3469">
        <v>0</v>
      </c>
      <c r="H3469">
        <v>42</v>
      </c>
      <c r="I3469">
        <v>0</v>
      </c>
      <c r="J3469">
        <v>42</v>
      </c>
      <c r="K3469">
        <v>0</v>
      </c>
    </row>
    <row r="3470" spans="1:11" x14ac:dyDescent="0.25">
      <c r="A3470" t="s">
        <v>3730</v>
      </c>
      <c r="B3470" t="s">
        <v>79</v>
      </c>
      <c r="C3470" t="s">
        <v>262</v>
      </c>
      <c r="D3470" t="s">
        <v>255</v>
      </c>
      <c r="E3470" t="s">
        <v>186</v>
      </c>
      <c r="F3470">
        <v>0</v>
      </c>
      <c r="G3470">
        <v>0</v>
      </c>
      <c r="H3470">
        <v>11</v>
      </c>
      <c r="I3470">
        <v>0</v>
      </c>
      <c r="J3470">
        <v>11</v>
      </c>
      <c r="K3470">
        <v>0</v>
      </c>
    </row>
    <row r="3471" spans="1:11" x14ac:dyDescent="0.25">
      <c r="A3471" t="s">
        <v>3731</v>
      </c>
      <c r="B3471" t="s">
        <v>79</v>
      </c>
      <c r="C3471" t="s">
        <v>262</v>
      </c>
      <c r="D3471" t="s">
        <v>256</v>
      </c>
      <c r="E3471" t="s">
        <v>187</v>
      </c>
      <c r="F3471">
        <v>0</v>
      </c>
      <c r="G3471">
        <v>0</v>
      </c>
      <c r="H3471">
        <v>199</v>
      </c>
      <c r="I3471">
        <v>0</v>
      </c>
      <c r="J3471">
        <v>199</v>
      </c>
      <c r="K3471">
        <v>0</v>
      </c>
    </row>
    <row r="3472" spans="1:11" x14ac:dyDescent="0.25">
      <c r="A3472" t="s">
        <v>3732</v>
      </c>
      <c r="B3472" t="s">
        <v>79</v>
      </c>
      <c r="C3472" t="s">
        <v>262</v>
      </c>
      <c r="D3472" t="s">
        <v>252</v>
      </c>
      <c r="E3472" t="s">
        <v>188</v>
      </c>
      <c r="F3472">
        <v>0</v>
      </c>
      <c r="G3472">
        <v>0</v>
      </c>
      <c r="H3472">
        <v>10</v>
      </c>
      <c r="I3472">
        <v>0</v>
      </c>
      <c r="J3472">
        <v>10</v>
      </c>
      <c r="K3472">
        <v>0</v>
      </c>
    </row>
    <row r="3473" spans="1:11" x14ac:dyDescent="0.25">
      <c r="A3473" t="s">
        <v>3733</v>
      </c>
      <c r="B3473" t="s">
        <v>79</v>
      </c>
      <c r="C3473" t="s">
        <v>262</v>
      </c>
      <c r="D3473" t="s">
        <v>257</v>
      </c>
      <c r="E3473" t="s">
        <v>189</v>
      </c>
      <c r="F3473">
        <v>0</v>
      </c>
      <c r="G3473">
        <v>0</v>
      </c>
      <c r="H3473">
        <v>15</v>
      </c>
      <c r="I3473">
        <v>0</v>
      </c>
      <c r="J3473">
        <v>15</v>
      </c>
      <c r="K3473">
        <v>0</v>
      </c>
    </row>
    <row r="3474" spans="1:11" x14ac:dyDescent="0.25">
      <c r="A3474" t="s">
        <v>3734</v>
      </c>
      <c r="B3474" t="s">
        <v>79</v>
      </c>
      <c r="C3474" t="s">
        <v>262</v>
      </c>
      <c r="D3474" t="s">
        <v>256</v>
      </c>
      <c r="E3474" t="s">
        <v>190</v>
      </c>
      <c r="F3474">
        <v>0</v>
      </c>
      <c r="G3474">
        <v>0</v>
      </c>
      <c r="H3474">
        <v>14</v>
      </c>
      <c r="I3474">
        <v>0</v>
      </c>
      <c r="J3474">
        <v>14</v>
      </c>
      <c r="K3474">
        <v>0</v>
      </c>
    </row>
    <row r="3475" spans="1:11" x14ac:dyDescent="0.25">
      <c r="A3475" t="s">
        <v>3735</v>
      </c>
      <c r="B3475" t="s">
        <v>79</v>
      </c>
      <c r="C3475" t="s">
        <v>262</v>
      </c>
      <c r="D3475" t="s">
        <v>256</v>
      </c>
      <c r="E3475" t="s">
        <v>191</v>
      </c>
      <c r="F3475">
        <v>0</v>
      </c>
      <c r="G3475">
        <v>0</v>
      </c>
      <c r="H3475">
        <v>29</v>
      </c>
      <c r="I3475">
        <v>0</v>
      </c>
      <c r="J3475">
        <v>29</v>
      </c>
      <c r="K3475">
        <v>0</v>
      </c>
    </row>
    <row r="3476" spans="1:11" x14ac:dyDescent="0.25">
      <c r="A3476" t="s">
        <v>3736</v>
      </c>
      <c r="B3476" t="s">
        <v>79</v>
      </c>
      <c r="C3476" t="s">
        <v>262</v>
      </c>
      <c r="D3476" t="s">
        <v>253</v>
      </c>
      <c r="E3476" t="s">
        <v>192</v>
      </c>
      <c r="F3476">
        <v>0</v>
      </c>
      <c r="G3476">
        <v>0</v>
      </c>
      <c r="H3476">
        <v>65</v>
      </c>
      <c r="I3476">
        <v>0</v>
      </c>
      <c r="J3476">
        <v>65</v>
      </c>
      <c r="K3476">
        <v>0</v>
      </c>
    </row>
    <row r="3477" spans="1:11" x14ac:dyDescent="0.25">
      <c r="A3477" t="s">
        <v>3737</v>
      </c>
      <c r="B3477" t="s">
        <v>79</v>
      </c>
      <c r="C3477" t="s">
        <v>262</v>
      </c>
      <c r="D3477" t="s">
        <v>254</v>
      </c>
      <c r="E3477" t="s">
        <v>193</v>
      </c>
      <c r="F3477">
        <v>0</v>
      </c>
      <c r="G3477">
        <v>0</v>
      </c>
      <c r="H3477">
        <v>3</v>
      </c>
      <c r="I3477">
        <v>0</v>
      </c>
      <c r="J3477">
        <v>3</v>
      </c>
      <c r="K3477">
        <v>0</v>
      </c>
    </row>
    <row r="3478" spans="1:11" x14ac:dyDescent="0.25">
      <c r="A3478" t="s">
        <v>3738</v>
      </c>
      <c r="B3478" t="s">
        <v>79</v>
      </c>
      <c r="C3478" t="s">
        <v>262</v>
      </c>
      <c r="D3478" t="s">
        <v>253</v>
      </c>
      <c r="E3478" t="s">
        <v>194</v>
      </c>
      <c r="F3478">
        <v>0</v>
      </c>
      <c r="G3478">
        <v>0</v>
      </c>
      <c r="H3478">
        <v>134</v>
      </c>
      <c r="I3478">
        <v>0</v>
      </c>
      <c r="J3478">
        <v>134</v>
      </c>
      <c r="K3478">
        <v>0</v>
      </c>
    </row>
    <row r="3479" spans="1:11" x14ac:dyDescent="0.25">
      <c r="A3479" t="s">
        <v>3739</v>
      </c>
      <c r="B3479" t="s">
        <v>79</v>
      </c>
      <c r="C3479" t="s">
        <v>262</v>
      </c>
      <c r="D3479" t="s">
        <v>255</v>
      </c>
      <c r="E3479" t="s">
        <v>195</v>
      </c>
      <c r="F3479">
        <v>0</v>
      </c>
      <c r="G3479">
        <v>0</v>
      </c>
      <c r="H3479">
        <v>4</v>
      </c>
      <c r="I3479">
        <v>0</v>
      </c>
      <c r="J3479">
        <v>4</v>
      </c>
      <c r="K3479">
        <v>0</v>
      </c>
    </row>
    <row r="3480" spans="1:11" x14ac:dyDescent="0.25">
      <c r="A3480" t="s">
        <v>3740</v>
      </c>
      <c r="B3480" t="s">
        <v>79</v>
      </c>
      <c r="C3480" t="s">
        <v>262</v>
      </c>
      <c r="D3480" t="s">
        <v>259</v>
      </c>
      <c r="E3480" t="s">
        <v>196</v>
      </c>
      <c r="F3480">
        <v>0</v>
      </c>
      <c r="G3480">
        <v>0</v>
      </c>
      <c r="H3480">
        <v>6</v>
      </c>
      <c r="I3480">
        <v>0</v>
      </c>
      <c r="J3480">
        <v>6</v>
      </c>
      <c r="K3480">
        <v>0</v>
      </c>
    </row>
    <row r="3481" spans="1:11" x14ac:dyDescent="0.25">
      <c r="A3481" t="s">
        <v>3741</v>
      </c>
      <c r="B3481" t="s">
        <v>79</v>
      </c>
      <c r="C3481" t="s">
        <v>262</v>
      </c>
      <c r="D3481" t="s">
        <v>251</v>
      </c>
      <c r="E3481" t="s">
        <v>197</v>
      </c>
      <c r="F3481">
        <v>0</v>
      </c>
      <c r="G3481">
        <v>0</v>
      </c>
      <c r="H3481">
        <v>3</v>
      </c>
      <c r="I3481">
        <v>0</v>
      </c>
      <c r="J3481">
        <v>3</v>
      </c>
      <c r="K3481">
        <v>0</v>
      </c>
    </row>
    <row r="3482" spans="1:11" x14ac:dyDescent="0.25">
      <c r="A3482" t="s">
        <v>3742</v>
      </c>
      <c r="B3482" t="s">
        <v>79</v>
      </c>
      <c r="C3482" t="s">
        <v>262</v>
      </c>
      <c r="D3482" t="s">
        <v>255</v>
      </c>
      <c r="E3482" t="s">
        <v>198</v>
      </c>
      <c r="F3482">
        <v>0</v>
      </c>
      <c r="G3482">
        <v>0</v>
      </c>
      <c r="H3482">
        <v>14</v>
      </c>
      <c r="I3482">
        <v>0</v>
      </c>
      <c r="J3482">
        <v>14</v>
      </c>
      <c r="K3482">
        <v>0</v>
      </c>
    </row>
    <row r="3483" spans="1:11" x14ac:dyDescent="0.25">
      <c r="A3483" t="s">
        <v>3743</v>
      </c>
      <c r="B3483" t="s">
        <v>79</v>
      </c>
      <c r="C3483" t="s">
        <v>262</v>
      </c>
      <c r="D3483" t="s">
        <v>258</v>
      </c>
      <c r="E3483" t="s">
        <v>199</v>
      </c>
      <c r="F3483">
        <v>0</v>
      </c>
      <c r="G3483">
        <v>0</v>
      </c>
      <c r="H3483">
        <v>10</v>
      </c>
      <c r="I3483">
        <v>0</v>
      </c>
      <c r="J3483">
        <v>10</v>
      </c>
      <c r="K3483">
        <v>0</v>
      </c>
    </row>
    <row r="3484" spans="1:11" x14ac:dyDescent="0.25">
      <c r="A3484" t="s">
        <v>3744</v>
      </c>
      <c r="B3484" t="s">
        <v>79</v>
      </c>
      <c r="C3484" t="s">
        <v>262</v>
      </c>
      <c r="D3484" t="s">
        <v>255</v>
      </c>
      <c r="E3484" t="s">
        <v>200</v>
      </c>
      <c r="F3484">
        <v>0</v>
      </c>
      <c r="G3484">
        <v>0</v>
      </c>
      <c r="H3484">
        <v>9</v>
      </c>
      <c r="I3484">
        <v>0</v>
      </c>
      <c r="J3484">
        <v>9</v>
      </c>
      <c r="K3484">
        <v>0</v>
      </c>
    </row>
    <row r="3485" spans="1:11" x14ac:dyDescent="0.25">
      <c r="A3485" t="s">
        <v>3745</v>
      </c>
      <c r="B3485" t="s">
        <v>79</v>
      </c>
      <c r="C3485" t="s">
        <v>262</v>
      </c>
      <c r="D3485" t="s">
        <v>259</v>
      </c>
      <c r="E3485" t="s">
        <v>201</v>
      </c>
      <c r="F3485">
        <v>0</v>
      </c>
      <c r="G3485">
        <v>0</v>
      </c>
      <c r="H3485">
        <v>40</v>
      </c>
      <c r="I3485">
        <v>0</v>
      </c>
      <c r="J3485">
        <v>40</v>
      </c>
      <c r="K3485">
        <v>0</v>
      </c>
    </row>
    <row r="3486" spans="1:11" x14ac:dyDescent="0.25">
      <c r="A3486" t="s">
        <v>3746</v>
      </c>
      <c r="B3486" t="s">
        <v>79</v>
      </c>
      <c r="C3486" t="s">
        <v>262</v>
      </c>
      <c r="D3486" t="s">
        <v>258</v>
      </c>
      <c r="E3486" t="s">
        <v>202</v>
      </c>
      <c r="F3486">
        <v>0</v>
      </c>
      <c r="G3486">
        <v>0</v>
      </c>
      <c r="H3486">
        <v>14</v>
      </c>
      <c r="I3486">
        <v>0</v>
      </c>
      <c r="J3486">
        <v>14</v>
      </c>
      <c r="K3486">
        <v>0</v>
      </c>
    </row>
    <row r="3487" spans="1:11" x14ac:dyDescent="0.25">
      <c r="A3487" t="s">
        <v>3747</v>
      </c>
      <c r="B3487" t="s">
        <v>79</v>
      </c>
      <c r="C3487" t="s">
        <v>262</v>
      </c>
      <c r="D3487" t="s">
        <v>256</v>
      </c>
      <c r="E3487" t="s">
        <v>203</v>
      </c>
      <c r="F3487">
        <v>0</v>
      </c>
      <c r="G3487">
        <v>0</v>
      </c>
      <c r="H3487">
        <v>30</v>
      </c>
      <c r="I3487">
        <v>0</v>
      </c>
      <c r="J3487">
        <v>30</v>
      </c>
      <c r="K3487">
        <v>0</v>
      </c>
    </row>
    <row r="3488" spans="1:11" x14ac:dyDescent="0.25">
      <c r="A3488" t="s">
        <v>3748</v>
      </c>
      <c r="B3488" t="s">
        <v>79</v>
      </c>
      <c r="C3488" t="s">
        <v>262</v>
      </c>
      <c r="D3488" t="s">
        <v>258</v>
      </c>
      <c r="E3488" t="s">
        <v>204</v>
      </c>
      <c r="F3488">
        <v>0</v>
      </c>
      <c r="G3488">
        <v>0</v>
      </c>
      <c r="H3488">
        <v>13</v>
      </c>
      <c r="I3488">
        <v>0</v>
      </c>
      <c r="J3488">
        <v>13</v>
      </c>
      <c r="K3488">
        <v>0</v>
      </c>
    </row>
    <row r="3489" spans="1:11" x14ac:dyDescent="0.25">
      <c r="A3489" t="s">
        <v>3749</v>
      </c>
      <c r="B3489" t="s">
        <v>79</v>
      </c>
      <c r="C3489" t="s">
        <v>262</v>
      </c>
      <c r="D3489" t="s">
        <v>257</v>
      </c>
      <c r="E3489" t="s">
        <v>205</v>
      </c>
      <c r="F3489">
        <v>0</v>
      </c>
      <c r="G3489">
        <v>0</v>
      </c>
      <c r="H3489">
        <v>51</v>
      </c>
      <c r="I3489">
        <v>0</v>
      </c>
      <c r="J3489">
        <v>51</v>
      </c>
      <c r="K3489">
        <v>0</v>
      </c>
    </row>
    <row r="3490" spans="1:11" x14ac:dyDescent="0.25">
      <c r="A3490" t="s">
        <v>3750</v>
      </c>
      <c r="B3490" t="s">
        <v>79</v>
      </c>
      <c r="C3490" t="s">
        <v>262</v>
      </c>
      <c r="D3490" t="s">
        <v>256</v>
      </c>
      <c r="E3490" t="s">
        <v>270</v>
      </c>
      <c r="F3490">
        <v>0</v>
      </c>
      <c r="G3490">
        <v>0</v>
      </c>
      <c r="H3490">
        <v>2227</v>
      </c>
      <c r="I3490">
        <v>0</v>
      </c>
      <c r="J3490">
        <v>2227</v>
      </c>
      <c r="K3490">
        <v>0</v>
      </c>
    </row>
    <row r="3491" spans="1:11" x14ac:dyDescent="0.25">
      <c r="A3491" t="s">
        <v>3751</v>
      </c>
      <c r="B3491" t="s">
        <v>79</v>
      </c>
      <c r="C3491" t="s">
        <v>262</v>
      </c>
      <c r="D3491" t="s">
        <v>257</v>
      </c>
      <c r="E3491" t="s">
        <v>206</v>
      </c>
      <c r="F3491">
        <v>0</v>
      </c>
      <c r="G3491">
        <v>0</v>
      </c>
      <c r="H3491">
        <v>53</v>
      </c>
      <c r="I3491">
        <v>0</v>
      </c>
      <c r="J3491">
        <v>53</v>
      </c>
      <c r="K3491">
        <v>0</v>
      </c>
    </row>
    <row r="3492" spans="1:11" x14ac:dyDescent="0.25">
      <c r="A3492" t="s">
        <v>3752</v>
      </c>
      <c r="B3492" t="s">
        <v>79</v>
      </c>
      <c r="C3492" t="s">
        <v>262</v>
      </c>
      <c r="D3492" t="s">
        <v>257</v>
      </c>
      <c r="E3492" t="s">
        <v>271</v>
      </c>
      <c r="F3492">
        <v>0</v>
      </c>
      <c r="G3492">
        <v>0</v>
      </c>
      <c r="H3492">
        <v>711</v>
      </c>
      <c r="I3492">
        <v>0</v>
      </c>
      <c r="J3492">
        <v>711</v>
      </c>
      <c r="K3492">
        <v>0</v>
      </c>
    </row>
    <row r="3493" spans="1:11" x14ac:dyDescent="0.25">
      <c r="A3493" t="s">
        <v>3753</v>
      </c>
      <c r="B3493" t="s">
        <v>79</v>
      </c>
      <c r="C3493" t="s">
        <v>262</v>
      </c>
      <c r="D3493" t="s">
        <v>256</v>
      </c>
      <c r="E3493" t="s">
        <v>208</v>
      </c>
      <c r="F3493">
        <v>0</v>
      </c>
      <c r="G3493">
        <v>0</v>
      </c>
      <c r="H3493">
        <v>27</v>
      </c>
      <c r="I3493">
        <v>0</v>
      </c>
      <c r="J3493">
        <v>27</v>
      </c>
      <c r="K3493">
        <v>0</v>
      </c>
    </row>
    <row r="3494" spans="1:11" x14ac:dyDescent="0.25">
      <c r="A3494" t="s">
        <v>3754</v>
      </c>
      <c r="B3494" t="s">
        <v>79</v>
      </c>
      <c r="C3494" t="s">
        <v>262</v>
      </c>
      <c r="D3494" t="s">
        <v>252</v>
      </c>
      <c r="E3494" t="s">
        <v>209</v>
      </c>
      <c r="F3494">
        <v>0</v>
      </c>
      <c r="G3494">
        <v>0</v>
      </c>
      <c r="H3494">
        <v>24</v>
      </c>
      <c r="I3494">
        <v>0</v>
      </c>
      <c r="J3494">
        <v>24</v>
      </c>
      <c r="K3494">
        <v>0</v>
      </c>
    </row>
    <row r="3495" spans="1:11" x14ac:dyDescent="0.25">
      <c r="A3495" t="s">
        <v>3755</v>
      </c>
      <c r="B3495" t="s">
        <v>79</v>
      </c>
      <c r="C3495" t="s">
        <v>262</v>
      </c>
      <c r="D3495" t="s">
        <v>253</v>
      </c>
      <c r="E3495" t="s">
        <v>210</v>
      </c>
      <c r="F3495">
        <v>0</v>
      </c>
      <c r="G3495">
        <v>0</v>
      </c>
      <c r="H3495">
        <v>149</v>
      </c>
      <c r="I3495">
        <v>0</v>
      </c>
      <c r="J3495">
        <v>149</v>
      </c>
      <c r="K3495">
        <v>0</v>
      </c>
    </row>
    <row r="3496" spans="1:11" x14ac:dyDescent="0.25">
      <c r="A3496" t="s">
        <v>3756</v>
      </c>
      <c r="B3496" t="s">
        <v>79</v>
      </c>
      <c r="C3496" t="s">
        <v>262</v>
      </c>
      <c r="D3496" t="s">
        <v>255</v>
      </c>
      <c r="E3496" t="s">
        <v>211</v>
      </c>
      <c r="F3496">
        <v>0</v>
      </c>
      <c r="G3496">
        <v>0</v>
      </c>
      <c r="H3496">
        <v>5</v>
      </c>
      <c r="I3496">
        <v>0</v>
      </c>
      <c r="J3496">
        <v>5</v>
      </c>
      <c r="K3496">
        <v>0</v>
      </c>
    </row>
    <row r="3497" spans="1:11" x14ac:dyDescent="0.25">
      <c r="A3497" t="s">
        <v>3757</v>
      </c>
      <c r="B3497" t="s">
        <v>79</v>
      </c>
      <c r="C3497" t="s">
        <v>262</v>
      </c>
      <c r="D3497" t="s">
        <v>258</v>
      </c>
      <c r="E3497" t="s">
        <v>212</v>
      </c>
      <c r="F3497">
        <v>0</v>
      </c>
      <c r="G3497">
        <v>0</v>
      </c>
      <c r="H3497">
        <v>29</v>
      </c>
      <c r="I3497">
        <v>0</v>
      </c>
      <c r="J3497">
        <v>29</v>
      </c>
      <c r="K3497">
        <v>0</v>
      </c>
    </row>
    <row r="3498" spans="1:11" x14ac:dyDescent="0.25">
      <c r="A3498" t="s">
        <v>3758</v>
      </c>
      <c r="B3498" t="s">
        <v>79</v>
      </c>
      <c r="C3498" t="s">
        <v>262</v>
      </c>
      <c r="D3498" t="s">
        <v>255</v>
      </c>
      <c r="E3498" t="s">
        <v>213</v>
      </c>
      <c r="F3498">
        <v>0</v>
      </c>
      <c r="G3498">
        <v>0</v>
      </c>
      <c r="H3498">
        <v>34</v>
      </c>
      <c r="I3498">
        <v>0</v>
      </c>
      <c r="J3498">
        <v>34</v>
      </c>
      <c r="K3498">
        <v>0</v>
      </c>
    </row>
    <row r="3499" spans="1:11" x14ac:dyDescent="0.25">
      <c r="A3499" t="s">
        <v>3759</v>
      </c>
      <c r="B3499" t="s">
        <v>79</v>
      </c>
      <c r="C3499" t="s">
        <v>262</v>
      </c>
      <c r="D3499" t="s">
        <v>254</v>
      </c>
      <c r="E3499" t="s">
        <v>214</v>
      </c>
      <c r="F3499">
        <v>0</v>
      </c>
      <c r="G3499">
        <v>0</v>
      </c>
      <c r="H3499">
        <v>6</v>
      </c>
      <c r="I3499">
        <v>0</v>
      </c>
      <c r="J3499">
        <v>6</v>
      </c>
      <c r="K3499">
        <v>0</v>
      </c>
    </row>
    <row r="3500" spans="1:11" x14ac:dyDescent="0.25">
      <c r="A3500" t="s">
        <v>3760</v>
      </c>
      <c r="B3500" t="s">
        <v>79</v>
      </c>
      <c r="C3500" t="s">
        <v>262</v>
      </c>
      <c r="D3500" t="s">
        <v>258</v>
      </c>
      <c r="E3500" t="s">
        <v>215</v>
      </c>
      <c r="F3500">
        <v>0</v>
      </c>
      <c r="G3500">
        <v>0</v>
      </c>
      <c r="H3500">
        <v>5</v>
      </c>
      <c r="I3500">
        <v>0</v>
      </c>
      <c r="J3500">
        <v>5</v>
      </c>
      <c r="K3500">
        <v>0</v>
      </c>
    </row>
    <row r="3501" spans="1:11" x14ac:dyDescent="0.25">
      <c r="A3501" t="s">
        <v>3761</v>
      </c>
      <c r="B3501" t="s">
        <v>79</v>
      </c>
      <c r="C3501" t="s">
        <v>262</v>
      </c>
      <c r="D3501" t="s">
        <v>252</v>
      </c>
      <c r="E3501" t="s">
        <v>216</v>
      </c>
      <c r="F3501">
        <v>0</v>
      </c>
      <c r="G3501">
        <v>0</v>
      </c>
      <c r="H3501">
        <v>49</v>
      </c>
      <c r="I3501">
        <v>0</v>
      </c>
      <c r="J3501">
        <v>49</v>
      </c>
      <c r="K3501">
        <v>0</v>
      </c>
    </row>
    <row r="3502" spans="1:11" x14ac:dyDescent="0.25">
      <c r="A3502" t="s">
        <v>3762</v>
      </c>
      <c r="B3502" t="s">
        <v>79</v>
      </c>
      <c r="C3502" t="s">
        <v>262</v>
      </c>
      <c r="D3502" t="s">
        <v>254</v>
      </c>
      <c r="E3502" t="s">
        <v>217</v>
      </c>
      <c r="F3502">
        <v>0</v>
      </c>
      <c r="G3502">
        <v>0</v>
      </c>
      <c r="H3502">
        <v>4</v>
      </c>
      <c r="I3502">
        <v>0</v>
      </c>
      <c r="J3502">
        <v>4</v>
      </c>
      <c r="K3502">
        <v>0</v>
      </c>
    </row>
    <row r="3503" spans="1:11" x14ac:dyDescent="0.25">
      <c r="A3503" t="s">
        <v>3763</v>
      </c>
      <c r="B3503" t="s">
        <v>79</v>
      </c>
      <c r="C3503" t="s">
        <v>262</v>
      </c>
      <c r="D3503" t="s">
        <v>256</v>
      </c>
      <c r="E3503" t="s">
        <v>218</v>
      </c>
      <c r="F3503">
        <v>0</v>
      </c>
      <c r="G3503">
        <v>0</v>
      </c>
      <c r="H3503">
        <v>526</v>
      </c>
      <c r="I3503">
        <v>0</v>
      </c>
      <c r="J3503">
        <v>526</v>
      </c>
      <c r="K3503">
        <v>0</v>
      </c>
    </row>
    <row r="3504" spans="1:11" x14ac:dyDescent="0.25">
      <c r="A3504" t="s">
        <v>3764</v>
      </c>
      <c r="B3504" t="s">
        <v>79</v>
      </c>
      <c r="C3504" t="s">
        <v>262</v>
      </c>
      <c r="D3504" t="s">
        <v>253</v>
      </c>
      <c r="E3504" t="s">
        <v>219</v>
      </c>
      <c r="F3504">
        <v>0</v>
      </c>
      <c r="G3504">
        <v>0</v>
      </c>
      <c r="H3504">
        <v>139</v>
      </c>
      <c r="I3504">
        <v>0</v>
      </c>
      <c r="J3504">
        <v>139</v>
      </c>
      <c r="K3504">
        <v>0</v>
      </c>
    </row>
    <row r="3505" spans="1:11" x14ac:dyDescent="0.25">
      <c r="A3505" t="s">
        <v>3765</v>
      </c>
      <c r="B3505" t="s">
        <v>79</v>
      </c>
      <c r="C3505" t="s">
        <v>262</v>
      </c>
      <c r="D3505" t="s">
        <v>257</v>
      </c>
      <c r="E3505" t="s">
        <v>220</v>
      </c>
      <c r="F3505">
        <v>0</v>
      </c>
      <c r="G3505">
        <v>0</v>
      </c>
      <c r="H3505">
        <v>18</v>
      </c>
      <c r="I3505">
        <v>0</v>
      </c>
      <c r="J3505">
        <v>18</v>
      </c>
      <c r="K3505">
        <v>0</v>
      </c>
    </row>
    <row r="3506" spans="1:11" x14ac:dyDescent="0.25">
      <c r="A3506" t="s">
        <v>3766</v>
      </c>
      <c r="B3506" t="s">
        <v>79</v>
      </c>
      <c r="C3506" t="s">
        <v>262</v>
      </c>
      <c r="D3506" t="s">
        <v>255</v>
      </c>
      <c r="E3506" t="s">
        <v>221</v>
      </c>
      <c r="F3506">
        <v>0</v>
      </c>
      <c r="G3506">
        <v>0</v>
      </c>
      <c r="H3506">
        <v>9</v>
      </c>
      <c r="I3506">
        <v>0</v>
      </c>
      <c r="J3506">
        <v>9</v>
      </c>
      <c r="K3506">
        <v>0</v>
      </c>
    </row>
    <row r="3507" spans="1:11" x14ac:dyDescent="0.25">
      <c r="A3507" t="s">
        <v>3767</v>
      </c>
      <c r="B3507" t="s">
        <v>79</v>
      </c>
      <c r="C3507" t="s">
        <v>262</v>
      </c>
      <c r="D3507" t="s">
        <v>258</v>
      </c>
      <c r="E3507" t="s">
        <v>222</v>
      </c>
      <c r="F3507">
        <v>0</v>
      </c>
      <c r="G3507">
        <v>0</v>
      </c>
      <c r="H3507">
        <v>4</v>
      </c>
      <c r="I3507">
        <v>0</v>
      </c>
      <c r="J3507">
        <v>4</v>
      </c>
      <c r="K3507">
        <v>0</v>
      </c>
    </row>
    <row r="3508" spans="1:11" x14ac:dyDescent="0.25">
      <c r="A3508" t="s">
        <v>3768</v>
      </c>
      <c r="B3508" t="s">
        <v>79</v>
      </c>
      <c r="C3508" t="s">
        <v>262</v>
      </c>
      <c r="D3508" t="s">
        <v>252</v>
      </c>
      <c r="E3508" t="s">
        <v>223</v>
      </c>
      <c r="F3508">
        <v>0</v>
      </c>
      <c r="G3508">
        <v>0</v>
      </c>
      <c r="H3508">
        <v>29</v>
      </c>
      <c r="I3508">
        <v>0</v>
      </c>
      <c r="J3508">
        <v>29</v>
      </c>
      <c r="K3508">
        <v>0</v>
      </c>
    </row>
    <row r="3509" spans="1:11" x14ac:dyDescent="0.25">
      <c r="A3509" t="s">
        <v>3769</v>
      </c>
      <c r="B3509" t="s">
        <v>79</v>
      </c>
      <c r="C3509" t="s">
        <v>262</v>
      </c>
      <c r="D3509" t="s">
        <v>257</v>
      </c>
      <c r="E3509" t="s">
        <v>224</v>
      </c>
      <c r="F3509">
        <v>0</v>
      </c>
      <c r="G3509">
        <v>0</v>
      </c>
      <c r="H3509">
        <v>14</v>
      </c>
      <c r="I3509">
        <v>0</v>
      </c>
      <c r="J3509">
        <v>14</v>
      </c>
      <c r="K3509">
        <v>0</v>
      </c>
    </row>
    <row r="3510" spans="1:11" x14ac:dyDescent="0.25">
      <c r="A3510" t="s">
        <v>3770</v>
      </c>
      <c r="B3510" t="s">
        <v>79</v>
      </c>
      <c r="C3510" t="s">
        <v>262</v>
      </c>
      <c r="D3510" t="s">
        <v>253</v>
      </c>
      <c r="E3510" t="s">
        <v>225</v>
      </c>
      <c r="F3510">
        <v>0</v>
      </c>
      <c r="G3510">
        <v>0</v>
      </c>
      <c r="H3510">
        <v>62</v>
      </c>
      <c r="I3510">
        <v>0</v>
      </c>
      <c r="J3510">
        <v>62</v>
      </c>
      <c r="K3510">
        <v>0</v>
      </c>
    </row>
    <row r="3511" spans="1:11" x14ac:dyDescent="0.25">
      <c r="A3511" t="s">
        <v>3771</v>
      </c>
      <c r="B3511" t="s">
        <v>79</v>
      </c>
      <c r="C3511" t="s">
        <v>262</v>
      </c>
      <c r="D3511" t="s">
        <v>255</v>
      </c>
      <c r="E3511" t="s">
        <v>226</v>
      </c>
      <c r="F3511">
        <v>0</v>
      </c>
      <c r="G3511">
        <v>0</v>
      </c>
      <c r="H3511">
        <v>28</v>
      </c>
      <c r="I3511">
        <v>0</v>
      </c>
      <c r="J3511">
        <v>28</v>
      </c>
      <c r="K3511">
        <v>0</v>
      </c>
    </row>
    <row r="3512" spans="1:11" x14ac:dyDescent="0.25">
      <c r="A3512" t="s">
        <v>3772</v>
      </c>
      <c r="B3512" t="s">
        <v>79</v>
      </c>
      <c r="C3512" t="s">
        <v>262</v>
      </c>
      <c r="D3512" t="s">
        <v>259</v>
      </c>
      <c r="E3512" t="s">
        <v>227</v>
      </c>
      <c r="F3512">
        <v>0</v>
      </c>
      <c r="G3512">
        <v>0</v>
      </c>
      <c r="H3512">
        <v>12</v>
      </c>
      <c r="I3512">
        <v>0</v>
      </c>
      <c r="J3512">
        <v>12</v>
      </c>
      <c r="K3512">
        <v>0</v>
      </c>
    </row>
    <row r="3513" spans="1:11" x14ac:dyDescent="0.25">
      <c r="A3513" t="s">
        <v>3773</v>
      </c>
      <c r="B3513" t="s">
        <v>79</v>
      </c>
      <c r="C3513" t="s">
        <v>262</v>
      </c>
      <c r="D3513" t="s">
        <v>258</v>
      </c>
      <c r="E3513" t="s">
        <v>228</v>
      </c>
      <c r="F3513">
        <v>0</v>
      </c>
      <c r="G3513">
        <v>0</v>
      </c>
      <c r="H3513">
        <v>10</v>
      </c>
      <c r="I3513">
        <v>0</v>
      </c>
      <c r="J3513">
        <v>10</v>
      </c>
      <c r="K3513">
        <v>0</v>
      </c>
    </row>
    <row r="3514" spans="1:11" x14ac:dyDescent="0.25">
      <c r="A3514" t="s">
        <v>3774</v>
      </c>
      <c r="B3514" t="s">
        <v>79</v>
      </c>
      <c r="C3514" t="s">
        <v>262</v>
      </c>
      <c r="D3514" t="s">
        <v>253</v>
      </c>
      <c r="E3514" t="s">
        <v>229</v>
      </c>
      <c r="F3514">
        <v>0</v>
      </c>
      <c r="G3514">
        <v>0</v>
      </c>
      <c r="H3514">
        <v>140</v>
      </c>
      <c r="I3514">
        <v>0</v>
      </c>
      <c r="J3514">
        <v>140</v>
      </c>
      <c r="K3514">
        <v>0</v>
      </c>
    </row>
    <row r="3515" spans="1:11" x14ac:dyDescent="0.25">
      <c r="A3515" t="s">
        <v>3775</v>
      </c>
      <c r="B3515" t="s">
        <v>79</v>
      </c>
      <c r="C3515" t="s">
        <v>262</v>
      </c>
      <c r="D3515" t="s">
        <v>253</v>
      </c>
      <c r="E3515" t="s">
        <v>230</v>
      </c>
      <c r="F3515">
        <v>0</v>
      </c>
      <c r="G3515">
        <v>0</v>
      </c>
      <c r="H3515">
        <v>242</v>
      </c>
      <c r="I3515">
        <v>0</v>
      </c>
      <c r="J3515">
        <v>242</v>
      </c>
      <c r="K3515">
        <v>0</v>
      </c>
    </row>
    <row r="3516" spans="1:11" x14ac:dyDescent="0.25">
      <c r="A3516" t="s">
        <v>3776</v>
      </c>
      <c r="B3516" t="s">
        <v>79</v>
      </c>
      <c r="C3516" t="s">
        <v>262</v>
      </c>
      <c r="D3516" t="s">
        <v>255</v>
      </c>
      <c r="E3516" t="s">
        <v>231</v>
      </c>
      <c r="F3516">
        <v>0</v>
      </c>
      <c r="G3516">
        <v>0</v>
      </c>
      <c r="H3516">
        <v>19</v>
      </c>
      <c r="I3516">
        <v>0</v>
      </c>
      <c r="J3516">
        <v>19</v>
      </c>
      <c r="K3516">
        <v>0</v>
      </c>
    </row>
    <row r="3517" spans="1:11" x14ac:dyDescent="0.25">
      <c r="A3517" t="s">
        <v>3777</v>
      </c>
      <c r="B3517" t="s">
        <v>79</v>
      </c>
      <c r="C3517" t="s">
        <v>262</v>
      </c>
      <c r="D3517" t="s">
        <v>258</v>
      </c>
      <c r="E3517" t="s">
        <v>232</v>
      </c>
      <c r="F3517">
        <v>0</v>
      </c>
      <c r="G3517">
        <v>0</v>
      </c>
      <c r="H3517">
        <v>51</v>
      </c>
      <c r="I3517">
        <v>0</v>
      </c>
      <c r="J3517">
        <v>51</v>
      </c>
      <c r="K3517">
        <v>0</v>
      </c>
    </row>
    <row r="3518" spans="1:11" x14ac:dyDescent="0.25">
      <c r="A3518" t="s">
        <v>3778</v>
      </c>
      <c r="B3518" t="s">
        <v>79</v>
      </c>
      <c r="C3518" t="s">
        <v>262</v>
      </c>
      <c r="D3518" t="s">
        <v>256</v>
      </c>
      <c r="E3518" t="s">
        <v>233</v>
      </c>
      <c r="F3518">
        <v>0</v>
      </c>
      <c r="G3518">
        <v>0</v>
      </c>
      <c r="H3518">
        <v>39</v>
      </c>
      <c r="I3518">
        <v>0</v>
      </c>
      <c r="J3518">
        <v>39</v>
      </c>
      <c r="K3518">
        <v>0</v>
      </c>
    </row>
    <row r="3519" spans="1:11" x14ac:dyDescent="0.25">
      <c r="A3519" t="s">
        <v>3779</v>
      </c>
      <c r="B3519" t="s">
        <v>79</v>
      </c>
      <c r="C3519" t="s">
        <v>262</v>
      </c>
      <c r="D3519" t="s">
        <v>258</v>
      </c>
      <c r="E3519" t="s">
        <v>272</v>
      </c>
      <c r="F3519">
        <v>0</v>
      </c>
      <c r="G3519">
        <v>0</v>
      </c>
      <c r="H3519">
        <v>300</v>
      </c>
      <c r="I3519">
        <v>0</v>
      </c>
      <c r="J3519">
        <v>300</v>
      </c>
      <c r="K3519">
        <v>0</v>
      </c>
    </row>
    <row r="3520" spans="1:11" x14ac:dyDescent="0.25">
      <c r="A3520" t="s">
        <v>3780</v>
      </c>
      <c r="B3520" t="s">
        <v>79</v>
      </c>
      <c r="C3520" t="s">
        <v>262</v>
      </c>
      <c r="D3520" t="s">
        <v>256</v>
      </c>
      <c r="E3520" t="s">
        <v>234</v>
      </c>
      <c r="F3520">
        <v>0</v>
      </c>
      <c r="G3520">
        <v>0</v>
      </c>
      <c r="H3520">
        <v>142</v>
      </c>
      <c r="I3520">
        <v>0</v>
      </c>
      <c r="J3520">
        <v>142</v>
      </c>
      <c r="K3520">
        <v>0</v>
      </c>
    </row>
    <row r="3521" spans="1:11" x14ac:dyDescent="0.25">
      <c r="A3521" t="s">
        <v>3781</v>
      </c>
      <c r="B3521" t="s">
        <v>79</v>
      </c>
      <c r="C3521" t="s">
        <v>262</v>
      </c>
      <c r="D3521" t="s">
        <v>253</v>
      </c>
      <c r="E3521" t="s">
        <v>235</v>
      </c>
      <c r="F3521">
        <v>0</v>
      </c>
      <c r="G3521">
        <v>0</v>
      </c>
      <c r="H3521">
        <v>38</v>
      </c>
      <c r="I3521">
        <v>0</v>
      </c>
      <c r="J3521">
        <v>38</v>
      </c>
      <c r="K3521">
        <v>0</v>
      </c>
    </row>
    <row r="3522" spans="1:11" x14ac:dyDescent="0.25">
      <c r="A3522" t="s">
        <v>3782</v>
      </c>
      <c r="B3522" t="s">
        <v>79</v>
      </c>
      <c r="C3522" t="s">
        <v>262</v>
      </c>
      <c r="D3522" t="s">
        <v>255</v>
      </c>
      <c r="E3522" t="s">
        <v>236</v>
      </c>
      <c r="F3522">
        <v>0</v>
      </c>
      <c r="G3522">
        <v>0</v>
      </c>
      <c r="H3522">
        <v>9</v>
      </c>
      <c r="I3522">
        <v>0</v>
      </c>
      <c r="J3522">
        <v>9</v>
      </c>
      <c r="K3522">
        <v>0</v>
      </c>
    </row>
    <row r="3523" spans="1:11" x14ac:dyDescent="0.25">
      <c r="A3523" t="s">
        <v>3783</v>
      </c>
      <c r="B3523" t="s">
        <v>79</v>
      </c>
      <c r="C3523" t="s">
        <v>262</v>
      </c>
      <c r="D3523" t="s">
        <v>257</v>
      </c>
      <c r="E3523" t="s">
        <v>237</v>
      </c>
      <c r="F3523">
        <v>0</v>
      </c>
      <c r="G3523">
        <v>0</v>
      </c>
      <c r="H3523">
        <v>77</v>
      </c>
      <c r="I3523">
        <v>0</v>
      </c>
      <c r="J3523">
        <v>77</v>
      </c>
      <c r="K3523">
        <v>0</v>
      </c>
    </row>
    <row r="3524" spans="1:11" x14ac:dyDescent="0.25">
      <c r="A3524" t="s">
        <v>3784</v>
      </c>
      <c r="B3524" t="s">
        <v>79</v>
      </c>
      <c r="C3524" t="s">
        <v>262</v>
      </c>
      <c r="D3524" t="s">
        <v>256</v>
      </c>
      <c r="E3524" t="s">
        <v>238</v>
      </c>
      <c r="F3524">
        <v>0</v>
      </c>
      <c r="G3524">
        <v>0</v>
      </c>
      <c r="H3524">
        <v>58</v>
      </c>
      <c r="I3524">
        <v>0</v>
      </c>
      <c r="J3524">
        <v>58</v>
      </c>
      <c r="K3524">
        <v>0</v>
      </c>
    </row>
    <row r="3525" spans="1:11" x14ac:dyDescent="0.25">
      <c r="A3525" t="s">
        <v>3785</v>
      </c>
      <c r="B3525" t="s">
        <v>79</v>
      </c>
      <c r="C3525" t="s">
        <v>262</v>
      </c>
      <c r="D3525" t="s">
        <v>255</v>
      </c>
      <c r="E3525" t="s">
        <v>239</v>
      </c>
      <c r="F3525">
        <v>0</v>
      </c>
      <c r="G3525">
        <v>0</v>
      </c>
      <c r="H3525">
        <v>25</v>
      </c>
      <c r="I3525">
        <v>0</v>
      </c>
      <c r="J3525">
        <v>25</v>
      </c>
      <c r="K3525">
        <v>0</v>
      </c>
    </row>
    <row r="3526" spans="1:11" x14ac:dyDescent="0.25">
      <c r="A3526" t="s">
        <v>3786</v>
      </c>
      <c r="B3526" t="s">
        <v>79</v>
      </c>
      <c r="C3526" t="s">
        <v>262</v>
      </c>
      <c r="D3526" t="s">
        <v>256</v>
      </c>
      <c r="E3526" t="s">
        <v>240</v>
      </c>
      <c r="F3526">
        <v>0</v>
      </c>
      <c r="G3526">
        <v>0</v>
      </c>
      <c r="H3526">
        <v>48</v>
      </c>
      <c r="I3526">
        <v>0</v>
      </c>
      <c r="J3526">
        <v>48</v>
      </c>
      <c r="K3526">
        <v>0</v>
      </c>
    </row>
    <row r="3527" spans="1:11" x14ac:dyDescent="0.25">
      <c r="A3527" t="s">
        <v>3787</v>
      </c>
      <c r="B3527" t="s">
        <v>79</v>
      </c>
      <c r="C3527" t="s">
        <v>262</v>
      </c>
      <c r="D3527" t="s">
        <v>258</v>
      </c>
      <c r="E3527" t="s">
        <v>241</v>
      </c>
      <c r="F3527">
        <v>0</v>
      </c>
      <c r="G3527">
        <v>0</v>
      </c>
      <c r="H3527">
        <v>10</v>
      </c>
      <c r="I3527">
        <v>0</v>
      </c>
      <c r="J3527">
        <v>10</v>
      </c>
      <c r="K3527">
        <v>0</v>
      </c>
    </row>
    <row r="3528" spans="1:11" x14ac:dyDescent="0.25">
      <c r="A3528" t="s">
        <v>3788</v>
      </c>
      <c r="B3528" t="s">
        <v>79</v>
      </c>
      <c r="C3528" t="s">
        <v>262</v>
      </c>
      <c r="D3528" t="s">
        <v>258</v>
      </c>
      <c r="E3528" t="s">
        <v>242</v>
      </c>
      <c r="F3528">
        <v>0</v>
      </c>
      <c r="G3528">
        <v>0</v>
      </c>
      <c r="H3528">
        <v>39</v>
      </c>
      <c r="I3528">
        <v>0</v>
      </c>
      <c r="J3528">
        <v>39</v>
      </c>
      <c r="K3528">
        <v>0</v>
      </c>
    </row>
    <row r="3529" spans="1:11" x14ac:dyDescent="0.25">
      <c r="A3529" t="s">
        <v>3789</v>
      </c>
      <c r="B3529" t="s">
        <v>79</v>
      </c>
      <c r="C3529" t="s">
        <v>262</v>
      </c>
      <c r="D3529" t="s">
        <v>259</v>
      </c>
      <c r="E3529" t="s">
        <v>243</v>
      </c>
      <c r="F3529">
        <v>0</v>
      </c>
      <c r="G3529">
        <v>0</v>
      </c>
      <c r="H3529">
        <v>24</v>
      </c>
      <c r="I3529">
        <v>0</v>
      </c>
      <c r="J3529">
        <v>24</v>
      </c>
      <c r="K3529">
        <v>0</v>
      </c>
    </row>
    <row r="3530" spans="1:11" x14ac:dyDescent="0.25">
      <c r="A3530" t="s">
        <v>3790</v>
      </c>
      <c r="B3530" t="s">
        <v>79</v>
      </c>
      <c r="C3530" t="s">
        <v>262</v>
      </c>
      <c r="D3530" t="s">
        <v>259</v>
      </c>
      <c r="E3530" t="s">
        <v>273</v>
      </c>
      <c r="F3530">
        <v>0</v>
      </c>
      <c r="G3530">
        <v>0</v>
      </c>
      <c r="H3530">
        <v>272</v>
      </c>
      <c r="I3530">
        <v>0</v>
      </c>
      <c r="J3530">
        <v>272</v>
      </c>
      <c r="K3530">
        <v>0</v>
      </c>
    </row>
    <row r="3531" spans="1:11" x14ac:dyDescent="0.25">
      <c r="A3531" t="s">
        <v>3791</v>
      </c>
      <c r="B3531" t="s">
        <v>79</v>
      </c>
      <c r="C3531" t="s">
        <v>280</v>
      </c>
      <c r="D3531" t="s">
        <v>92</v>
      </c>
      <c r="E3531" t="s">
        <v>264</v>
      </c>
      <c r="F3531">
        <v>0</v>
      </c>
      <c r="G3531">
        <v>0</v>
      </c>
      <c r="H3531">
        <v>3</v>
      </c>
      <c r="I3531">
        <v>0</v>
      </c>
      <c r="J3531">
        <v>3</v>
      </c>
      <c r="K3531">
        <v>0</v>
      </c>
    </row>
    <row r="3532" spans="1:11" x14ac:dyDescent="0.25">
      <c r="A3532" t="s">
        <v>3792</v>
      </c>
      <c r="B3532" t="s">
        <v>79</v>
      </c>
      <c r="C3532" t="s">
        <v>280</v>
      </c>
      <c r="D3532" t="s">
        <v>253</v>
      </c>
      <c r="E3532" t="s">
        <v>138</v>
      </c>
      <c r="F3532">
        <v>0</v>
      </c>
      <c r="G3532">
        <v>0</v>
      </c>
      <c r="H3532">
        <v>1</v>
      </c>
      <c r="I3532">
        <v>0</v>
      </c>
      <c r="J3532">
        <v>1</v>
      </c>
      <c r="K3532">
        <v>0</v>
      </c>
    </row>
    <row r="3533" spans="1:11" x14ac:dyDescent="0.25">
      <c r="A3533" t="s">
        <v>3793</v>
      </c>
      <c r="B3533" t="s">
        <v>79</v>
      </c>
      <c r="C3533" t="s">
        <v>280</v>
      </c>
      <c r="D3533" t="s">
        <v>253</v>
      </c>
      <c r="E3533" t="s">
        <v>139</v>
      </c>
      <c r="F3533">
        <v>0</v>
      </c>
      <c r="G3533">
        <v>0</v>
      </c>
      <c r="H3533">
        <v>1</v>
      </c>
      <c r="I3533">
        <v>0</v>
      </c>
      <c r="J3533">
        <v>1</v>
      </c>
      <c r="K3533">
        <v>0</v>
      </c>
    </row>
    <row r="3534" spans="1:11" x14ac:dyDescent="0.25">
      <c r="A3534" t="s">
        <v>3794</v>
      </c>
      <c r="B3534" t="s">
        <v>79</v>
      </c>
      <c r="C3534" t="s">
        <v>280</v>
      </c>
      <c r="D3534" t="s">
        <v>253</v>
      </c>
      <c r="E3534" t="s">
        <v>267</v>
      </c>
      <c r="F3534">
        <v>0</v>
      </c>
      <c r="G3534">
        <v>0</v>
      </c>
      <c r="H3534">
        <v>2</v>
      </c>
      <c r="I3534">
        <v>0</v>
      </c>
      <c r="J3534">
        <v>2</v>
      </c>
      <c r="K3534">
        <v>0</v>
      </c>
    </row>
    <row r="3535" spans="1:11" x14ac:dyDescent="0.25">
      <c r="A3535" t="s">
        <v>3795</v>
      </c>
      <c r="B3535" t="s">
        <v>79</v>
      </c>
      <c r="C3535" t="s">
        <v>280</v>
      </c>
      <c r="D3535" t="s">
        <v>256</v>
      </c>
      <c r="E3535" t="s">
        <v>170</v>
      </c>
      <c r="F3535">
        <v>0</v>
      </c>
      <c r="G3535">
        <v>0</v>
      </c>
      <c r="H3535">
        <v>1</v>
      </c>
      <c r="I3535">
        <v>0</v>
      </c>
      <c r="J3535">
        <v>1</v>
      </c>
      <c r="K3535">
        <v>0</v>
      </c>
    </row>
    <row r="3536" spans="1:11" x14ac:dyDescent="0.25">
      <c r="A3536" t="s">
        <v>3796</v>
      </c>
      <c r="B3536" t="s">
        <v>79</v>
      </c>
      <c r="C3536" t="s">
        <v>280</v>
      </c>
      <c r="D3536" t="s">
        <v>256</v>
      </c>
      <c r="E3536" t="s">
        <v>270</v>
      </c>
      <c r="F3536">
        <v>0</v>
      </c>
      <c r="G3536">
        <v>0</v>
      </c>
      <c r="H3536">
        <v>1</v>
      </c>
      <c r="I3536">
        <v>0</v>
      </c>
      <c r="J3536">
        <v>1</v>
      </c>
      <c r="K3536">
        <v>0</v>
      </c>
    </row>
    <row r="3537" spans="1:11" x14ac:dyDescent="0.25">
      <c r="A3537" t="s">
        <v>3797</v>
      </c>
      <c r="B3537" t="s">
        <v>79</v>
      </c>
      <c r="C3537" t="s">
        <v>283</v>
      </c>
      <c r="D3537" t="s">
        <v>92</v>
      </c>
      <c r="E3537" t="s">
        <v>264</v>
      </c>
      <c r="F3537">
        <v>0</v>
      </c>
      <c r="G3537">
        <v>0</v>
      </c>
      <c r="H3537">
        <v>9845</v>
      </c>
      <c r="I3537">
        <v>0</v>
      </c>
      <c r="J3537">
        <v>9845</v>
      </c>
      <c r="K3537">
        <v>0</v>
      </c>
    </row>
    <row r="3538" spans="1:11" x14ac:dyDescent="0.25">
      <c r="A3538" t="s">
        <v>3798</v>
      </c>
      <c r="B3538" t="s">
        <v>79</v>
      </c>
      <c r="C3538" t="s">
        <v>283</v>
      </c>
      <c r="D3538" t="s">
        <v>253</v>
      </c>
      <c r="E3538" t="s">
        <v>93</v>
      </c>
      <c r="F3538">
        <v>0</v>
      </c>
      <c r="G3538">
        <v>0</v>
      </c>
      <c r="H3538">
        <v>132</v>
      </c>
      <c r="I3538">
        <v>0</v>
      </c>
      <c r="J3538">
        <v>132</v>
      </c>
      <c r="K3538">
        <v>0</v>
      </c>
    </row>
    <row r="3539" spans="1:11" x14ac:dyDescent="0.25">
      <c r="A3539" t="s">
        <v>3799</v>
      </c>
      <c r="B3539" t="s">
        <v>79</v>
      </c>
      <c r="C3539" t="s">
        <v>283</v>
      </c>
      <c r="D3539" t="s">
        <v>253</v>
      </c>
      <c r="E3539" t="s">
        <v>94</v>
      </c>
      <c r="F3539">
        <v>0</v>
      </c>
      <c r="G3539">
        <v>0</v>
      </c>
      <c r="H3539">
        <v>179</v>
      </c>
      <c r="I3539">
        <v>0</v>
      </c>
      <c r="J3539">
        <v>179</v>
      </c>
      <c r="K3539">
        <v>0</v>
      </c>
    </row>
    <row r="3540" spans="1:11" x14ac:dyDescent="0.25">
      <c r="A3540" t="s">
        <v>3800</v>
      </c>
      <c r="B3540" t="s">
        <v>79</v>
      </c>
      <c r="C3540" t="s">
        <v>283</v>
      </c>
      <c r="D3540" t="s">
        <v>259</v>
      </c>
      <c r="E3540" t="s">
        <v>95</v>
      </c>
      <c r="F3540">
        <v>0</v>
      </c>
      <c r="G3540">
        <v>0</v>
      </c>
      <c r="H3540">
        <v>5</v>
      </c>
      <c r="I3540">
        <v>0</v>
      </c>
      <c r="J3540">
        <v>5</v>
      </c>
      <c r="K3540">
        <v>0</v>
      </c>
    </row>
    <row r="3541" spans="1:11" x14ac:dyDescent="0.25">
      <c r="A3541" t="s">
        <v>3801</v>
      </c>
      <c r="B3541" t="s">
        <v>79</v>
      </c>
      <c r="C3541" t="s">
        <v>283</v>
      </c>
      <c r="D3541" t="s">
        <v>257</v>
      </c>
      <c r="E3541" t="s">
        <v>96</v>
      </c>
      <c r="F3541">
        <v>0</v>
      </c>
      <c r="G3541">
        <v>0</v>
      </c>
      <c r="H3541">
        <v>35</v>
      </c>
      <c r="I3541">
        <v>0</v>
      </c>
      <c r="J3541">
        <v>35</v>
      </c>
      <c r="K3541">
        <v>0</v>
      </c>
    </row>
    <row r="3542" spans="1:11" x14ac:dyDescent="0.25">
      <c r="A3542" t="s">
        <v>3802</v>
      </c>
      <c r="B3542" t="s">
        <v>79</v>
      </c>
      <c r="C3542" t="s">
        <v>283</v>
      </c>
      <c r="D3542" t="s">
        <v>252</v>
      </c>
      <c r="E3542" t="s">
        <v>97</v>
      </c>
      <c r="F3542">
        <v>0</v>
      </c>
      <c r="G3542">
        <v>0</v>
      </c>
      <c r="H3542">
        <v>18</v>
      </c>
      <c r="I3542">
        <v>0</v>
      </c>
      <c r="J3542">
        <v>18</v>
      </c>
      <c r="K3542">
        <v>0</v>
      </c>
    </row>
    <row r="3543" spans="1:11" x14ac:dyDescent="0.25">
      <c r="A3543" t="s">
        <v>3803</v>
      </c>
      <c r="B3543" t="s">
        <v>79</v>
      </c>
      <c r="C3543" t="s">
        <v>283</v>
      </c>
      <c r="D3543" t="s">
        <v>253</v>
      </c>
      <c r="E3543" t="s">
        <v>98</v>
      </c>
      <c r="F3543">
        <v>0</v>
      </c>
      <c r="G3543">
        <v>0</v>
      </c>
      <c r="H3543">
        <v>104</v>
      </c>
      <c r="I3543">
        <v>0</v>
      </c>
      <c r="J3543">
        <v>104</v>
      </c>
      <c r="K3543">
        <v>0</v>
      </c>
    </row>
    <row r="3544" spans="1:11" x14ac:dyDescent="0.25">
      <c r="A3544" t="s">
        <v>3804</v>
      </c>
      <c r="B3544" t="s">
        <v>79</v>
      </c>
      <c r="C3544" t="s">
        <v>283</v>
      </c>
      <c r="D3544" t="s">
        <v>258</v>
      </c>
      <c r="E3544" t="s">
        <v>99</v>
      </c>
      <c r="F3544">
        <v>0</v>
      </c>
      <c r="G3544">
        <v>0</v>
      </c>
      <c r="H3544">
        <v>83</v>
      </c>
      <c r="I3544">
        <v>0</v>
      </c>
      <c r="J3544">
        <v>83</v>
      </c>
      <c r="K3544">
        <v>0</v>
      </c>
    </row>
    <row r="3545" spans="1:11" x14ac:dyDescent="0.25">
      <c r="A3545" t="s">
        <v>3805</v>
      </c>
      <c r="B3545" t="s">
        <v>79</v>
      </c>
      <c r="C3545" t="s">
        <v>283</v>
      </c>
      <c r="D3545" t="s">
        <v>255</v>
      </c>
      <c r="E3545" t="s">
        <v>100</v>
      </c>
      <c r="F3545">
        <v>0</v>
      </c>
      <c r="G3545">
        <v>0</v>
      </c>
      <c r="H3545">
        <v>4</v>
      </c>
      <c r="I3545">
        <v>0</v>
      </c>
      <c r="J3545">
        <v>4</v>
      </c>
      <c r="K3545">
        <v>0</v>
      </c>
    </row>
    <row r="3546" spans="1:11" x14ac:dyDescent="0.25">
      <c r="A3546" t="s">
        <v>3806</v>
      </c>
      <c r="B3546" t="s">
        <v>79</v>
      </c>
      <c r="C3546" t="s">
        <v>283</v>
      </c>
      <c r="D3546" t="s">
        <v>255</v>
      </c>
      <c r="E3546" t="s">
        <v>102</v>
      </c>
      <c r="F3546">
        <v>0</v>
      </c>
      <c r="G3546">
        <v>0</v>
      </c>
      <c r="H3546">
        <v>11</v>
      </c>
      <c r="I3546">
        <v>0</v>
      </c>
      <c r="J3546">
        <v>11</v>
      </c>
      <c r="K3546">
        <v>0</v>
      </c>
    </row>
    <row r="3547" spans="1:11" x14ac:dyDescent="0.25">
      <c r="A3547" t="s">
        <v>3807</v>
      </c>
      <c r="B3547" t="s">
        <v>79</v>
      </c>
      <c r="C3547" t="s">
        <v>283</v>
      </c>
      <c r="D3547" t="s">
        <v>257</v>
      </c>
      <c r="E3547" t="s">
        <v>103</v>
      </c>
      <c r="F3547">
        <v>0</v>
      </c>
      <c r="G3547">
        <v>0</v>
      </c>
      <c r="H3547">
        <v>43</v>
      </c>
      <c r="I3547">
        <v>0</v>
      </c>
      <c r="J3547">
        <v>43</v>
      </c>
      <c r="K3547">
        <v>0</v>
      </c>
    </row>
    <row r="3548" spans="1:11" x14ac:dyDescent="0.25">
      <c r="A3548" t="s">
        <v>3808</v>
      </c>
      <c r="B3548" t="s">
        <v>79</v>
      </c>
      <c r="C3548" t="s">
        <v>283</v>
      </c>
      <c r="D3548" t="s">
        <v>256</v>
      </c>
      <c r="E3548" t="s">
        <v>104</v>
      </c>
      <c r="F3548">
        <v>0</v>
      </c>
      <c r="G3548">
        <v>0</v>
      </c>
      <c r="H3548">
        <v>45</v>
      </c>
      <c r="I3548">
        <v>0</v>
      </c>
      <c r="J3548">
        <v>45</v>
      </c>
      <c r="K3548">
        <v>0</v>
      </c>
    </row>
    <row r="3549" spans="1:11" x14ac:dyDescent="0.25">
      <c r="A3549" t="s">
        <v>3809</v>
      </c>
      <c r="B3549" t="s">
        <v>79</v>
      </c>
      <c r="C3549" t="s">
        <v>283</v>
      </c>
      <c r="D3549" t="s">
        <v>259</v>
      </c>
      <c r="E3549" t="s">
        <v>105</v>
      </c>
      <c r="F3549">
        <v>0</v>
      </c>
      <c r="G3549">
        <v>0</v>
      </c>
      <c r="H3549">
        <v>24</v>
      </c>
      <c r="I3549">
        <v>0</v>
      </c>
      <c r="J3549">
        <v>24</v>
      </c>
      <c r="K3549">
        <v>0</v>
      </c>
    </row>
    <row r="3550" spans="1:11" x14ac:dyDescent="0.25">
      <c r="A3550" t="s">
        <v>3810</v>
      </c>
      <c r="B3550" t="s">
        <v>79</v>
      </c>
      <c r="C3550" t="s">
        <v>283</v>
      </c>
      <c r="D3550" t="s">
        <v>253</v>
      </c>
      <c r="E3550" t="s">
        <v>106</v>
      </c>
      <c r="F3550">
        <v>0</v>
      </c>
      <c r="G3550">
        <v>0</v>
      </c>
      <c r="H3550">
        <v>144</v>
      </c>
      <c r="I3550">
        <v>0</v>
      </c>
      <c r="J3550">
        <v>144</v>
      </c>
      <c r="K3550">
        <v>0</v>
      </c>
    </row>
    <row r="3551" spans="1:11" x14ac:dyDescent="0.25">
      <c r="A3551" t="s">
        <v>3811</v>
      </c>
      <c r="B3551" t="s">
        <v>79</v>
      </c>
      <c r="C3551" t="s">
        <v>283</v>
      </c>
      <c r="D3551" t="s">
        <v>256</v>
      </c>
      <c r="E3551" t="s">
        <v>107</v>
      </c>
      <c r="F3551">
        <v>0</v>
      </c>
      <c r="G3551">
        <v>0</v>
      </c>
      <c r="H3551">
        <v>58</v>
      </c>
      <c r="I3551">
        <v>0</v>
      </c>
      <c r="J3551">
        <v>58</v>
      </c>
      <c r="K3551">
        <v>0</v>
      </c>
    </row>
    <row r="3552" spans="1:11" x14ac:dyDescent="0.25">
      <c r="A3552" t="s">
        <v>3812</v>
      </c>
      <c r="B3552" t="s">
        <v>79</v>
      </c>
      <c r="C3552" t="s">
        <v>283</v>
      </c>
      <c r="D3552" t="s">
        <v>257</v>
      </c>
      <c r="E3552" t="s">
        <v>108</v>
      </c>
      <c r="F3552">
        <v>0</v>
      </c>
      <c r="G3552">
        <v>0</v>
      </c>
      <c r="H3552">
        <v>124</v>
      </c>
      <c r="I3552">
        <v>0</v>
      </c>
      <c r="J3552">
        <v>124</v>
      </c>
      <c r="K3552">
        <v>0</v>
      </c>
    </row>
    <row r="3553" spans="1:11" x14ac:dyDescent="0.25">
      <c r="A3553" t="s">
        <v>3813</v>
      </c>
      <c r="B3553" t="s">
        <v>79</v>
      </c>
      <c r="C3553" t="s">
        <v>283</v>
      </c>
      <c r="D3553" t="s">
        <v>253</v>
      </c>
      <c r="E3553" t="s">
        <v>109</v>
      </c>
      <c r="F3553">
        <v>0</v>
      </c>
      <c r="G3553">
        <v>0</v>
      </c>
      <c r="H3553">
        <v>164</v>
      </c>
      <c r="I3553">
        <v>0</v>
      </c>
      <c r="J3553">
        <v>164</v>
      </c>
      <c r="K3553">
        <v>0</v>
      </c>
    </row>
    <row r="3554" spans="1:11" x14ac:dyDescent="0.25">
      <c r="A3554" t="s">
        <v>3814</v>
      </c>
      <c r="B3554" t="s">
        <v>79</v>
      </c>
      <c r="C3554" t="s">
        <v>283</v>
      </c>
      <c r="D3554" t="s">
        <v>256</v>
      </c>
      <c r="E3554" t="s">
        <v>110</v>
      </c>
      <c r="F3554">
        <v>0</v>
      </c>
      <c r="G3554">
        <v>0</v>
      </c>
      <c r="H3554">
        <v>234</v>
      </c>
      <c r="I3554">
        <v>0</v>
      </c>
      <c r="J3554">
        <v>234</v>
      </c>
      <c r="K3554">
        <v>0</v>
      </c>
    </row>
    <row r="3555" spans="1:11" x14ac:dyDescent="0.25">
      <c r="A3555" t="s">
        <v>3815</v>
      </c>
      <c r="B3555" t="s">
        <v>79</v>
      </c>
      <c r="C3555" t="s">
        <v>283</v>
      </c>
      <c r="D3555" t="s">
        <v>255</v>
      </c>
      <c r="E3555" t="s">
        <v>111</v>
      </c>
      <c r="F3555">
        <v>0</v>
      </c>
      <c r="G3555">
        <v>0</v>
      </c>
      <c r="H3555">
        <v>9</v>
      </c>
      <c r="I3555">
        <v>0</v>
      </c>
      <c r="J3555">
        <v>9</v>
      </c>
      <c r="K3555">
        <v>0</v>
      </c>
    </row>
    <row r="3556" spans="1:11" x14ac:dyDescent="0.25">
      <c r="A3556" t="s">
        <v>3816</v>
      </c>
      <c r="B3556" t="s">
        <v>79</v>
      </c>
      <c r="C3556" t="s">
        <v>283</v>
      </c>
      <c r="D3556" t="s">
        <v>259</v>
      </c>
      <c r="E3556" t="s">
        <v>112</v>
      </c>
      <c r="F3556">
        <v>0</v>
      </c>
      <c r="G3556">
        <v>0</v>
      </c>
      <c r="H3556">
        <v>4</v>
      </c>
      <c r="I3556">
        <v>0</v>
      </c>
      <c r="J3556">
        <v>4</v>
      </c>
      <c r="K3556">
        <v>0</v>
      </c>
    </row>
    <row r="3557" spans="1:11" x14ac:dyDescent="0.25">
      <c r="A3557" t="s">
        <v>3817</v>
      </c>
      <c r="B3557" t="s">
        <v>79</v>
      </c>
      <c r="C3557" t="s">
        <v>283</v>
      </c>
      <c r="D3557" t="s">
        <v>252</v>
      </c>
      <c r="E3557" t="s">
        <v>113</v>
      </c>
      <c r="F3557">
        <v>0</v>
      </c>
      <c r="G3557">
        <v>0</v>
      </c>
      <c r="H3557">
        <v>140</v>
      </c>
      <c r="I3557">
        <v>0</v>
      </c>
      <c r="J3557">
        <v>140</v>
      </c>
      <c r="K3557">
        <v>0</v>
      </c>
    </row>
    <row r="3558" spans="1:11" x14ac:dyDescent="0.25">
      <c r="A3558" t="s">
        <v>3818</v>
      </c>
      <c r="B3558" t="s">
        <v>79</v>
      </c>
      <c r="C3558" t="s">
        <v>283</v>
      </c>
      <c r="D3558" t="s">
        <v>253</v>
      </c>
      <c r="E3558" t="s">
        <v>114</v>
      </c>
      <c r="F3558">
        <v>0</v>
      </c>
      <c r="G3558">
        <v>0</v>
      </c>
      <c r="H3558">
        <v>95</v>
      </c>
      <c r="I3558">
        <v>0</v>
      </c>
      <c r="J3558">
        <v>95</v>
      </c>
      <c r="K3558">
        <v>0</v>
      </c>
    </row>
    <row r="3559" spans="1:11" x14ac:dyDescent="0.25">
      <c r="A3559" t="s">
        <v>3819</v>
      </c>
      <c r="B3559" t="s">
        <v>79</v>
      </c>
      <c r="C3559" t="s">
        <v>283</v>
      </c>
      <c r="D3559" t="s">
        <v>252</v>
      </c>
      <c r="E3559" t="s">
        <v>115</v>
      </c>
      <c r="F3559">
        <v>0</v>
      </c>
      <c r="G3559">
        <v>0</v>
      </c>
      <c r="H3559">
        <v>103</v>
      </c>
      <c r="I3559">
        <v>0</v>
      </c>
      <c r="J3559">
        <v>103</v>
      </c>
      <c r="K3559">
        <v>0</v>
      </c>
    </row>
    <row r="3560" spans="1:11" x14ac:dyDescent="0.25">
      <c r="A3560" t="s">
        <v>3820</v>
      </c>
      <c r="B3560" t="s">
        <v>79</v>
      </c>
      <c r="C3560" t="s">
        <v>283</v>
      </c>
      <c r="D3560" t="s">
        <v>255</v>
      </c>
      <c r="E3560" t="s">
        <v>116</v>
      </c>
      <c r="F3560">
        <v>0</v>
      </c>
      <c r="G3560">
        <v>0</v>
      </c>
      <c r="H3560">
        <v>32</v>
      </c>
      <c r="I3560">
        <v>0</v>
      </c>
      <c r="J3560">
        <v>32</v>
      </c>
      <c r="K3560">
        <v>0</v>
      </c>
    </row>
    <row r="3561" spans="1:11" x14ac:dyDescent="0.25">
      <c r="A3561" t="s">
        <v>3821</v>
      </c>
      <c r="B3561" t="s">
        <v>79</v>
      </c>
      <c r="C3561" t="s">
        <v>283</v>
      </c>
      <c r="D3561" t="s">
        <v>255</v>
      </c>
      <c r="E3561" t="s">
        <v>117</v>
      </c>
      <c r="F3561">
        <v>0</v>
      </c>
      <c r="G3561">
        <v>0</v>
      </c>
      <c r="H3561">
        <v>24</v>
      </c>
      <c r="I3561">
        <v>0</v>
      </c>
      <c r="J3561">
        <v>24</v>
      </c>
      <c r="K3561">
        <v>0</v>
      </c>
    </row>
    <row r="3562" spans="1:11" x14ac:dyDescent="0.25">
      <c r="A3562" t="s">
        <v>3822</v>
      </c>
      <c r="B3562" t="s">
        <v>79</v>
      </c>
      <c r="C3562" t="s">
        <v>283</v>
      </c>
      <c r="D3562" t="s">
        <v>253</v>
      </c>
      <c r="E3562" t="s">
        <v>118</v>
      </c>
      <c r="F3562">
        <v>0</v>
      </c>
      <c r="G3562">
        <v>0</v>
      </c>
      <c r="H3562">
        <v>1</v>
      </c>
      <c r="I3562">
        <v>0</v>
      </c>
      <c r="J3562">
        <v>1</v>
      </c>
      <c r="K3562">
        <v>0</v>
      </c>
    </row>
    <row r="3563" spans="1:11" x14ac:dyDescent="0.25">
      <c r="A3563" t="s">
        <v>3823</v>
      </c>
      <c r="B3563" t="s">
        <v>79</v>
      </c>
      <c r="C3563" t="s">
        <v>283</v>
      </c>
      <c r="D3563" t="s">
        <v>257</v>
      </c>
      <c r="E3563" t="s">
        <v>119</v>
      </c>
      <c r="F3563">
        <v>0</v>
      </c>
      <c r="G3563">
        <v>0</v>
      </c>
      <c r="H3563">
        <v>39</v>
      </c>
      <c r="I3563">
        <v>0</v>
      </c>
      <c r="J3563">
        <v>39</v>
      </c>
      <c r="K3563">
        <v>0</v>
      </c>
    </row>
    <row r="3564" spans="1:11" x14ac:dyDescent="0.25">
      <c r="A3564" t="s">
        <v>3824</v>
      </c>
      <c r="B3564" t="s">
        <v>79</v>
      </c>
      <c r="C3564" t="s">
        <v>283</v>
      </c>
      <c r="D3564" t="s">
        <v>258</v>
      </c>
      <c r="E3564" t="s">
        <v>120</v>
      </c>
      <c r="F3564">
        <v>0</v>
      </c>
      <c r="G3564">
        <v>0</v>
      </c>
      <c r="H3564">
        <v>13</v>
      </c>
      <c r="I3564">
        <v>0</v>
      </c>
      <c r="J3564">
        <v>13</v>
      </c>
      <c r="K3564">
        <v>0</v>
      </c>
    </row>
    <row r="3565" spans="1:11" x14ac:dyDescent="0.25">
      <c r="A3565" t="s">
        <v>3825</v>
      </c>
      <c r="B3565" t="s">
        <v>79</v>
      </c>
      <c r="C3565" t="s">
        <v>283</v>
      </c>
      <c r="D3565" t="s">
        <v>253</v>
      </c>
      <c r="E3565" t="s">
        <v>121</v>
      </c>
      <c r="F3565">
        <v>0</v>
      </c>
      <c r="G3565">
        <v>0</v>
      </c>
      <c r="H3565">
        <v>182</v>
      </c>
      <c r="I3565">
        <v>0</v>
      </c>
      <c r="J3565">
        <v>182</v>
      </c>
      <c r="K3565">
        <v>0</v>
      </c>
    </row>
    <row r="3566" spans="1:11" x14ac:dyDescent="0.25">
      <c r="A3566" t="s">
        <v>3826</v>
      </c>
      <c r="B3566" t="s">
        <v>79</v>
      </c>
      <c r="C3566" t="s">
        <v>283</v>
      </c>
      <c r="D3566" t="s">
        <v>255</v>
      </c>
      <c r="E3566" t="s">
        <v>122</v>
      </c>
      <c r="F3566">
        <v>0</v>
      </c>
      <c r="G3566">
        <v>0</v>
      </c>
      <c r="H3566">
        <v>12</v>
      </c>
      <c r="I3566">
        <v>0</v>
      </c>
      <c r="J3566">
        <v>12</v>
      </c>
      <c r="K3566">
        <v>0</v>
      </c>
    </row>
    <row r="3567" spans="1:11" x14ac:dyDescent="0.25">
      <c r="A3567" t="s">
        <v>3827</v>
      </c>
      <c r="B3567" t="s">
        <v>79</v>
      </c>
      <c r="C3567" t="s">
        <v>283</v>
      </c>
      <c r="D3567" t="s">
        <v>254</v>
      </c>
      <c r="E3567" t="s">
        <v>123</v>
      </c>
      <c r="F3567">
        <v>0</v>
      </c>
      <c r="G3567">
        <v>0</v>
      </c>
      <c r="H3567">
        <v>9</v>
      </c>
      <c r="I3567">
        <v>0</v>
      </c>
      <c r="J3567">
        <v>9</v>
      </c>
      <c r="K3567">
        <v>0</v>
      </c>
    </row>
    <row r="3568" spans="1:11" x14ac:dyDescent="0.25">
      <c r="A3568" t="s">
        <v>3828</v>
      </c>
      <c r="B3568" t="s">
        <v>79</v>
      </c>
      <c r="C3568" t="s">
        <v>283</v>
      </c>
      <c r="D3568" t="s">
        <v>251</v>
      </c>
      <c r="E3568" t="s">
        <v>124</v>
      </c>
      <c r="F3568">
        <v>0</v>
      </c>
      <c r="G3568">
        <v>0</v>
      </c>
      <c r="H3568">
        <v>15</v>
      </c>
      <c r="I3568">
        <v>0</v>
      </c>
      <c r="J3568">
        <v>15</v>
      </c>
      <c r="K3568">
        <v>0</v>
      </c>
    </row>
    <row r="3569" spans="1:11" x14ac:dyDescent="0.25">
      <c r="A3569" t="s">
        <v>3829</v>
      </c>
      <c r="B3569" t="s">
        <v>79</v>
      </c>
      <c r="C3569" t="s">
        <v>283</v>
      </c>
      <c r="D3569" t="s">
        <v>251</v>
      </c>
      <c r="E3569" t="s">
        <v>125</v>
      </c>
      <c r="F3569">
        <v>0</v>
      </c>
      <c r="G3569">
        <v>0</v>
      </c>
      <c r="H3569">
        <v>49</v>
      </c>
      <c r="I3569">
        <v>0</v>
      </c>
      <c r="J3569">
        <v>49</v>
      </c>
      <c r="K3569">
        <v>0</v>
      </c>
    </row>
    <row r="3570" spans="1:11" x14ac:dyDescent="0.25">
      <c r="A3570" t="s">
        <v>3830</v>
      </c>
      <c r="B3570" t="s">
        <v>79</v>
      </c>
      <c r="C3570" t="s">
        <v>283</v>
      </c>
      <c r="D3570" t="s">
        <v>257</v>
      </c>
      <c r="E3570" t="s">
        <v>126</v>
      </c>
      <c r="F3570">
        <v>0</v>
      </c>
      <c r="G3570">
        <v>0</v>
      </c>
      <c r="H3570">
        <v>107</v>
      </c>
      <c r="I3570">
        <v>0</v>
      </c>
      <c r="J3570">
        <v>107</v>
      </c>
      <c r="K3570">
        <v>0</v>
      </c>
    </row>
    <row r="3571" spans="1:11" x14ac:dyDescent="0.25">
      <c r="A3571" t="s">
        <v>3831</v>
      </c>
      <c r="B3571" t="s">
        <v>79</v>
      </c>
      <c r="C3571" t="s">
        <v>283</v>
      </c>
      <c r="D3571" t="s">
        <v>259</v>
      </c>
      <c r="E3571" t="s">
        <v>127</v>
      </c>
      <c r="F3571">
        <v>0</v>
      </c>
      <c r="G3571">
        <v>0</v>
      </c>
      <c r="H3571">
        <v>2</v>
      </c>
      <c r="I3571">
        <v>0</v>
      </c>
      <c r="J3571">
        <v>2</v>
      </c>
      <c r="K3571">
        <v>0</v>
      </c>
    </row>
    <row r="3572" spans="1:11" x14ac:dyDescent="0.25">
      <c r="A3572" t="s">
        <v>3832</v>
      </c>
      <c r="B3572" t="s">
        <v>79</v>
      </c>
      <c r="C3572" t="s">
        <v>283</v>
      </c>
      <c r="D3572" t="s">
        <v>257</v>
      </c>
      <c r="E3572" t="s">
        <v>128</v>
      </c>
      <c r="F3572">
        <v>0</v>
      </c>
      <c r="G3572">
        <v>0</v>
      </c>
      <c r="H3572">
        <v>25</v>
      </c>
      <c r="I3572">
        <v>0</v>
      </c>
      <c r="J3572">
        <v>25</v>
      </c>
      <c r="K3572">
        <v>0</v>
      </c>
    </row>
    <row r="3573" spans="1:11" x14ac:dyDescent="0.25">
      <c r="A3573" t="s">
        <v>3833</v>
      </c>
      <c r="B3573" t="s">
        <v>79</v>
      </c>
      <c r="C3573" t="s">
        <v>283</v>
      </c>
      <c r="D3573" t="s">
        <v>258</v>
      </c>
      <c r="E3573" t="s">
        <v>129</v>
      </c>
      <c r="F3573">
        <v>0</v>
      </c>
      <c r="G3573">
        <v>0</v>
      </c>
      <c r="H3573">
        <v>11</v>
      </c>
      <c r="I3573">
        <v>0</v>
      </c>
      <c r="J3573">
        <v>11</v>
      </c>
      <c r="K3573">
        <v>0</v>
      </c>
    </row>
    <row r="3574" spans="1:11" x14ac:dyDescent="0.25">
      <c r="A3574" t="s">
        <v>3834</v>
      </c>
      <c r="B3574" t="s">
        <v>79</v>
      </c>
      <c r="C3574" t="s">
        <v>283</v>
      </c>
      <c r="D3574" t="s">
        <v>254</v>
      </c>
      <c r="E3574" t="s">
        <v>130</v>
      </c>
      <c r="F3574">
        <v>0</v>
      </c>
      <c r="G3574">
        <v>0</v>
      </c>
      <c r="H3574">
        <v>17</v>
      </c>
      <c r="I3574">
        <v>0</v>
      </c>
      <c r="J3574">
        <v>17</v>
      </c>
      <c r="K3574">
        <v>0</v>
      </c>
    </row>
    <row r="3575" spans="1:11" x14ac:dyDescent="0.25">
      <c r="A3575" t="s">
        <v>3835</v>
      </c>
      <c r="B3575" t="s">
        <v>79</v>
      </c>
      <c r="C3575" t="s">
        <v>283</v>
      </c>
      <c r="D3575" t="s">
        <v>253</v>
      </c>
      <c r="E3575" t="s">
        <v>131</v>
      </c>
      <c r="F3575">
        <v>0</v>
      </c>
      <c r="G3575">
        <v>0</v>
      </c>
      <c r="H3575">
        <v>198</v>
      </c>
      <c r="I3575">
        <v>0</v>
      </c>
      <c r="J3575">
        <v>198</v>
      </c>
      <c r="K3575">
        <v>0</v>
      </c>
    </row>
    <row r="3576" spans="1:11" x14ac:dyDescent="0.25">
      <c r="A3576" t="s">
        <v>3836</v>
      </c>
      <c r="B3576" t="s">
        <v>79</v>
      </c>
      <c r="C3576" t="s">
        <v>283</v>
      </c>
      <c r="D3576" t="s">
        <v>251</v>
      </c>
      <c r="E3576" t="s">
        <v>265</v>
      </c>
      <c r="F3576">
        <v>0</v>
      </c>
      <c r="G3576">
        <v>0</v>
      </c>
      <c r="H3576">
        <v>327</v>
      </c>
      <c r="I3576">
        <v>0</v>
      </c>
      <c r="J3576">
        <v>327</v>
      </c>
      <c r="K3576">
        <v>0</v>
      </c>
    </row>
    <row r="3577" spans="1:11" x14ac:dyDescent="0.25">
      <c r="A3577" t="s">
        <v>3837</v>
      </c>
      <c r="B3577" t="s">
        <v>79</v>
      </c>
      <c r="C3577" t="s">
        <v>283</v>
      </c>
      <c r="D3577" t="s">
        <v>252</v>
      </c>
      <c r="E3577" t="s">
        <v>266</v>
      </c>
      <c r="F3577">
        <v>0</v>
      </c>
      <c r="G3577">
        <v>0</v>
      </c>
      <c r="H3577">
        <v>1199</v>
      </c>
      <c r="I3577">
        <v>0</v>
      </c>
      <c r="J3577">
        <v>1199</v>
      </c>
      <c r="K3577">
        <v>0</v>
      </c>
    </row>
    <row r="3578" spans="1:11" x14ac:dyDescent="0.25">
      <c r="A3578" t="s">
        <v>3838</v>
      </c>
      <c r="B3578" t="s">
        <v>79</v>
      </c>
      <c r="C3578" t="s">
        <v>283</v>
      </c>
      <c r="D3578" t="s">
        <v>259</v>
      </c>
      <c r="E3578" t="s">
        <v>132</v>
      </c>
      <c r="F3578">
        <v>0</v>
      </c>
      <c r="G3578">
        <v>0</v>
      </c>
      <c r="H3578">
        <v>18</v>
      </c>
      <c r="I3578">
        <v>0</v>
      </c>
      <c r="J3578">
        <v>18</v>
      </c>
      <c r="K3578">
        <v>0</v>
      </c>
    </row>
    <row r="3579" spans="1:11" x14ac:dyDescent="0.25">
      <c r="A3579" t="s">
        <v>3839</v>
      </c>
      <c r="B3579" t="s">
        <v>79</v>
      </c>
      <c r="C3579" t="s">
        <v>283</v>
      </c>
      <c r="D3579" t="s">
        <v>256</v>
      </c>
      <c r="E3579" t="s">
        <v>133</v>
      </c>
      <c r="F3579">
        <v>0</v>
      </c>
      <c r="G3579">
        <v>0</v>
      </c>
      <c r="H3579">
        <v>71</v>
      </c>
      <c r="I3579">
        <v>0</v>
      </c>
      <c r="J3579">
        <v>71</v>
      </c>
      <c r="K3579">
        <v>0</v>
      </c>
    </row>
    <row r="3580" spans="1:11" x14ac:dyDescent="0.25">
      <c r="A3580" t="s">
        <v>3840</v>
      </c>
      <c r="B3580" t="s">
        <v>79</v>
      </c>
      <c r="C3580" t="s">
        <v>283</v>
      </c>
      <c r="D3580" t="s">
        <v>253</v>
      </c>
      <c r="E3580" t="s">
        <v>134</v>
      </c>
      <c r="F3580">
        <v>0</v>
      </c>
      <c r="G3580">
        <v>0</v>
      </c>
      <c r="H3580">
        <v>268</v>
      </c>
      <c r="I3580">
        <v>0</v>
      </c>
      <c r="J3580">
        <v>268</v>
      </c>
      <c r="K3580">
        <v>0</v>
      </c>
    </row>
    <row r="3581" spans="1:11" x14ac:dyDescent="0.25">
      <c r="A3581" t="s">
        <v>3841</v>
      </c>
      <c r="B3581" t="s">
        <v>79</v>
      </c>
      <c r="C3581" t="s">
        <v>283</v>
      </c>
      <c r="D3581" t="s">
        <v>252</v>
      </c>
      <c r="E3581" t="s">
        <v>135</v>
      </c>
      <c r="F3581">
        <v>0</v>
      </c>
      <c r="G3581">
        <v>0</v>
      </c>
      <c r="H3581">
        <v>261</v>
      </c>
      <c r="I3581">
        <v>0</v>
      </c>
      <c r="J3581">
        <v>261</v>
      </c>
      <c r="K3581">
        <v>0</v>
      </c>
    </row>
    <row r="3582" spans="1:11" x14ac:dyDescent="0.25">
      <c r="A3582" t="s">
        <v>3842</v>
      </c>
      <c r="B3582" t="s">
        <v>79</v>
      </c>
      <c r="C3582" t="s">
        <v>283</v>
      </c>
      <c r="D3582" t="s">
        <v>254</v>
      </c>
      <c r="E3582" t="s">
        <v>136</v>
      </c>
      <c r="F3582">
        <v>0</v>
      </c>
      <c r="G3582">
        <v>0</v>
      </c>
      <c r="H3582">
        <v>9</v>
      </c>
      <c r="I3582">
        <v>0</v>
      </c>
      <c r="J3582">
        <v>9</v>
      </c>
      <c r="K3582">
        <v>0</v>
      </c>
    </row>
    <row r="3583" spans="1:11" x14ac:dyDescent="0.25">
      <c r="A3583" t="s">
        <v>3843</v>
      </c>
      <c r="B3583" t="s">
        <v>79</v>
      </c>
      <c r="C3583" t="s">
        <v>283</v>
      </c>
      <c r="D3583" t="s">
        <v>257</v>
      </c>
      <c r="E3583" t="s">
        <v>137</v>
      </c>
      <c r="F3583">
        <v>0</v>
      </c>
      <c r="G3583">
        <v>0</v>
      </c>
      <c r="H3583">
        <v>74</v>
      </c>
      <c r="I3583">
        <v>0</v>
      </c>
      <c r="J3583">
        <v>74</v>
      </c>
      <c r="K3583">
        <v>0</v>
      </c>
    </row>
    <row r="3584" spans="1:11" x14ac:dyDescent="0.25">
      <c r="A3584" t="s">
        <v>3844</v>
      </c>
      <c r="B3584" t="s">
        <v>79</v>
      </c>
      <c r="C3584" t="s">
        <v>283</v>
      </c>
      <c r="D3584" t="s">
        <v>253</v>
      </c>
      <c r="E3584" t="s">
        <v>138</v>
      </c>
      <c r="F3584">
        <v>0</v>
      </c>
      <c r="G3584">
        <v>0</v>
      </c>
      <c r="H3584">
        <v>124</v>
      </c>
      <c r="I3584">
        <v>0</v>
      </c>
      <c r="J3584">
        <v>124</v>
      </c>
      <c r="K3584">
        <v>0</v>
      </c>
    </row>
    <row r="3585" spans="1:11" x14ac:dyDescent="0.25">
      <c r="A3585" t="s">
        <v>3845</v>
      </c>
      <c r="B3585" t="s">
        <v>79</v>
      </c>
      <c r="C3585" t="s">
        <v>283</v>
      </c>
      <c r="D3585" t="s">
        <v>253</v>
      </c>
      <c r="E3585" t="s">
        <v>139</v>
      </c>
      <c r="F3585">
        <v>0</v>
      </c>
      <c r="G3585">
        <v>0</v>
      </c>
      <c r="H3585">
        <v>131</v>
      </c>
      <c r="I3585">
        <v>0</v>
      </c>
      <c r="J3585">
        <v>131</v>
      </c>
      <c r="K3585">
        <v>0</v>
      </c>
    </row>
    <row r="3586" spans="1:11" x14ac:dyDescent="0.25">
      <c r="A3586" t="s">
        <v>3846</v>
      </c>
      <c r="B3586" t="s">
        <v>79</v>
      </c>
      <c r="C3586" t="s">
        <v>283</v>
      </c>
      <c r="D3586" t="s">
        <v>255</v>
      </c>
      <c r="E3586" t="s">
        <v>140</v>
      </c>
      <c r="F3586">
        <v>0</v>
      </c>
      <c r="G3586">
        <v>0</v>
      </c>
      <c r="H3586">
        <v>2</v>
      </c>
      <c r="I3586">
        <v>0</v>
      </c>
      <c r="J3586">
        <v>2</v>
      </c>
      <c r="K3586">
        <v>0</v>
      </c>
    </row>
    <row r="3587" spans="1:11" x14ac:dyDescent="0.25">
      <c r="A3587" t="s">
        <v>3847</v>
      </c>
      <c r="B3587" t="s">
        <v>79</v>
      </c>
      <c r="C3587" t="s">
        <v>283</v>
      </c>
      <c r="D3587" t="s">
        <v>253</v>
      </c>
      <c r="E3587" t="s">
        <v>141</v>
      </c>
      <c r="F3587">
        <v>0</v>
      </c>
      <c r="G3587">
        <v>0</v>
      </c>
      <c r="H3587">
        <v>99</v>
      </c>
      <c r="I3587">
        <v>0</v>
      </c>
      <c r="J3587">
        <v>99</v>
      </c>
      <c r="K3587">
        <v>0</v>
      </c>
    </row>
    <row r="3588" spans="1:11" x14ac:dyDescent="0.25">
      <c r="A3588" t="s">
        <v>3848</v>
      </c>
      <c r="B3588" t="s">
        <v>79</v>
      </c>
      <c r="C3588" t="s">
        <v>283</v>
      </c>
      <c r="D3588" t="s">
        <v>256</v>
      </c>
      <c r="E3588" t="s">
        <v>142</v>
      </c>
      <c r="F3588">
        <v>0</v>
      </c>
      <c r="G3588">
        <v>0</v>
      </c>
      <c r="H3588">
        <v>308</v>
      </c>
      <c r="I3588">
        <v>0</v>
      </c>
      <c r="J3588">
        <v>308</v>
      </c>
      <c r="K3588">
        <v>0</v>
      </c>
    </row>
    <row r="3589" spans="1:11" x14ac:dyDescent="0.25">
      <c r="A3589" t="s">
        <v>3849</v>
      </c>
      <c r="B3589" t="s">
        <v>79</v>
      </c>
      <c r="C3589" t="s">
        <v>283</v>
      </c>
      <c r="D3589" t="s">
        <v>253</v>
      </c>
      <c r="E3589" t="s">
        <v>143</v>
      </c>
      <c r="F3589">
        <v>0</v>
      </c>
      <c r="G3589">
        <v>0</v>
      </c>
      <c r="H3589">
        <v>228</v>
      </c>
      <c r="I3589">
        <v>0</v>
      </c>
      <c r="J3589">
        <v>228</v>
      </c>
      <c r="K3589">
        <v>0</v>
      </c>
    </row>
    <row r="3590" spans="1:11" x14ac:dyDescent="0.25">
      <c r="A3590" t="s">
        <v>3850</v>
      </c>
      <c r="B3590" t="s">
        <v>79</v>
      </c>
      <c r="C3590" t="s">
        <v>283</v>
      </c>
      <c r="D3590" t="s">
        <v>253</v>
      </c>
      <c r="E3590" t="s">
        <v>144</v>
      </c>
      <c r="F3590">
        <v>0</v>
      </c>
      <c r="G3590">
        <v>0</v>
      </c>
      <c r="H3590">
        <v>60</v>
      </c>
      <c r="I3590">
        <v>0</v>
      </c>
      <c r="J3590">
        <v>60</v>
      </c>
      <c r="K3590">
        <v>0</v>
      </c>
    </row>
    <row r="3591" spans="1:11" x14ac:dyDescent="0.25">
      <c r="A3591" t="s">
        <v>3851</v>
      </c>
      <c r="B3591" t="s">
        <v>79</v>
      </c>
      <c r="C3591" t="s">
        <v>283</v>
      </c>
      <c r="D3591" t="s">
        <v>254</v>
      </c>
      <c r="E3591" t="s">
        <v>145</v>
      </c>
      <c r="F3591">
        <v>0</v>
      </c>
      <c r="G3591">
        <v>0</v>
      </c>
      <c r="H3591">
        <v>2</v>
      </c>
      <c r="I3591">
        <v>0</v>
      </c>
      <c r="J3591">
        <v>2</v>
      </c>
      <c r="K3591">
        <v>0</v>
      </c>
    </row>
    <row r="3592" spans="1:11" x14ac:dyDescent="0.25">
      <c r="A3592" t="s">
        <v>3852</v>
      </c>
      <c r="B3592" t="s">
        <v>79</v>
      </c>
      <c r="C3592" t="s">
        <v>283</v>
      </c>
      <c r="D3592" t="s">
        <v>253</v>
      </c>
      <c r="E3592" t="s">
        <v>146</v>
      </c>
      <c r="F3592">
        <v>0</v>
      </c>
      <c r="G3592">
        <v>0</v>
      </c>
      <c r="H3592">
        <v>60</v>
      </c>
      <c r="I3592">
        <v>0</v>
      </c>
      <c r="J3592">
        <v>60</v>
      </c>
      <c r="K3592">
        <v>0</v>
      </c>
    </row>
    <row r="3593" spans="1:11" x14ac:dyDescent="0.25">
      <c r="A3593" t="s">
        <v>3853</v>
      </c>
      <c r="B3593" t="s">
        <v>79</v>
      </c>
      <c r="C3593" t="s">
        <v>283</v>
      </c>
      <c r="D3593" t="s">
        <v>258</v>
      </c>
      <c r="E3593" t="s">
        <v>147</v>
      </c>
      <c r="F3593">
        <v>0</v>
      </c>
      <c r="G3593">
        <v>0</v>
      </c>
      <c r="H3593">
        <v>8</v>
      </c>
      <c r="I3593">
        <v>0</v>
      </c>
      <c r="J3593">
        <v>8</v>
      </c>
      <c r="K3593">
        <v>0</v>
      </c>
    </row>
    <row r="3594" spans="1:11" x14ac:dyDescent="0.25">
      <c r="A3594" t="s">
        <v>3854</v>
      </c>
      <c r="B3594" t="s">
        <v>79</v>
      </c>
      <c r="C3594" t="s">
        <v>283</v>
      </c>
      <c r="D3594" t="s">
        <v>252</v>
      </c>
      <c r="E3594" t="s">
        <v>148</v>
      </c>
      <c r="F3594">
        <v>0</v>
      </c>
      <c r="G3594">
        <v>0</v>
      </c>
      <c r="H3594">
        <v>468</v>
      </c>
      <c r="I3594">
        <v>0</v>
      </c>
      <c r="J3594">
        <v>468</v>
      </c>
      <c r="K3594">
        <v>0</v>
      </c>
    </row>
    <row r="3595" spans="1:11" x14ac:dyDescent="0.25">
      <c r="A3595" t="s">
        <v>3855</v>
      </c>
      <c r="B3595" t="s">
        <v>79</v>
      </c>
      <c r="C3595" t="s">
        <v>283</v>
      </c>
      <c r="D3595" t="s">
        <v>253</v>
      </c>
      <c r="E3595" t="s">
        <v>149</v>
      </c>
      <c r="F3595">
        <v>0</v>
      </c>
      <c r="G3595">
        <v>0</v>
      </c>
      <c r="H3595">
        <v>54</v>
      </c>
      <c r="I3595">
        <v>0</v>
      </c>
      <c r="J3595">
        <v>54</v>
      </c>
      <c r="K3595">
        <v>0</v>
      </c>
    </row>
    <row r="3596" spans="1:11" x14ac:dyDescent="0.25">
      <c r="A3596" t="s">
        <v>3856</v>
      </c>
      <c r="B3596" t="s">
        <v>79</v>
      </c>
      <c r="C3596" t="s">
        <v>283</v>
      </c>
      <c r="D3596" t="s">
        <v>253</v>
      </c>
      <c r="E3596" t="s">
        <v>150</v>
      </c>
      <c r="F3596">
        <v>0</v>
      </c>
      <c r="G3596">
        <v>0</v>
      </c>
      <c r="H3596">
        <v>171</v>
      </c>
      <c r="I3596">
        <v>0</v>
      </c>
      <c r="J3596">
        <v>171</v>
      </c>
      <c r="K3596">
        <v>0</v>
      </c>
    </row>
    <row r="3597" spans="1:11" x14ac:dyDescent="0.25">
      <c r="A3597" t="s">
        <v>3857</v>
      </c>
      <c r="B3597" t="s">
        <v>79</v>
      </c>
      <c r="C3597" t="s">
        <v>283</v>
      </c>
      <c r="D3597" t="s">
        <v>256</v>
      </c>
      <c r="E3597" t="s">
        <v>151</v>
      </c>
      <c r="F3597">
        <v>0</v>
      </c>
      <c r="G3597">
        <v>0</v>
      </c>
      <c r="H3597">
        <v>10</v>
      </c>
      <c r="I3597">
        <v>0</v>
      </c>
      <c r="J3597">
        <v>10</v>
      </c>
      <c r="K3597">
        <v>0</v>
      </c>
    </row>
    <row r="3598" spans="1:11" x14ac:dyDescent="0.25">
      <c r="A3598" t="s">
        <v>3858</v>
      </c>
      <c r="B3598" t="s">
        <v>79</v>
      </c>
      <c r="C3598" t="s">
        <v>283</v>
      </c>
      <c r="D3598" t="s">
        <v>253</v>
      </c>
      <c r="E3598" t="s">
        <v>153</v>
      </c>
      <c r="F3598">
        <v>0</v>
      </c>
      <c r="G3598">
        <v>0</v>
      </c>
      <c r="H3598">
        <v>137</v>
      </c>
      <c r="I3598">
        <v>0</v>
      </c>
      <c r="J3598">
        <v>137</v>
      </c>
      <c r="K3598">
        <v>0</v>
      </c>
    </row>
    <row r="3599" spans="1:11" x14ac:dyDescent="0.25">
      <c r="A3599" t="s">
        <v>3859</v>
      </c>
      <c r="B3599" t="s">
        <v>79</v>
      </c>
      <c r="C3599" t="s">
        <v>283</v>
      </c>
      <c r="D3599" t="s">
        <v>253</v>
      </c>
      <c r="E3599" t="s">
        <v>154</v>
      </c>
      <c r="F3599">
        <v>0</v>
      </c>
      <c r="G3599">
        <v>0</v>
      </c>
      <c r="H3599">
        <v>35</v>
      </c>
      <c r="I3599">
        <v>0</v>
      </c>
      <c r="J3599">
        <v>35</v>
      </c>
      <c r="K3599">
        <v>0</v>
      </c>
    </row>
    <row r="3600" spans="1:11" x14ac:dyDescent="0.25">
      <c r="A3600" t="s">
        <v>3860</v>
      </c>
      <c r="B3600" t="s">
        <v>79</v>
      </c>
      <c r="C3600" t="s">
        <v>283</v>
      </c>
      <c r="D3600" t="s">
        <v>256</v>
      </c>
      <c r="E3600" t="s">
        <v>155</v>
      </c>
      <c r="F3600">
        <v>0</v>
      </c>
      <c r="G3600">
        <v>0</v>
      </c>
      <c r="H3600">
        <v>315</v>
      </c>
      <c r="I3600">
        <v>0</v>
      </c>
      <c r="J3600">
        <v>315</v>
      </c>
      <c r="K3600">
        <v>0</v>
      </c>
    </row>
    <row r="3601" spans="1:11" x14ac:dyDescent="0.25">
      <c r="A3601" t="s">
        <v>3861</v>
      </c>
      <c r="B3601" t="s">
        <v>79</v>
      </c>
      <c r="C3601" t="s">
        <v>283</v>
      </c>
      <c r="D3601" t="s">
        <v>259</v>
      </c>
      <c r="E3601" t="s">
        <v>156</v>
      </c>
      <c r="F3601">
        <v>0</v>
      </c>
      <c r="G3601">
        <v>0</v>
      </c>
      <c r="H3601">
        <v>5</v>
      </c>
      <c r="I3601">
        <v>0</v>
      </c>
      <c r="J3601">
        <v>5</v>
      </c>
      <c r="K3601">
        <v>0</v>
      </c>
    </row>
    <row r="3602" spans="1:11" x14ac:dyDescent="0.25">
      <c r="A3602" t="s">
        <v>3862</v>
      </c>
      <c r="B3602" t="s">
        <v>79</v>
      </c>
      <c r="C3602" t="s">
        <v>283</v>
      </c>
      <c r="D3602" t="s">
        <v>253</v>
      </c>
      <c r="E3602" t="s">
        <v>157</v>
      </c>
      <c r="F3602">
        <v>0</v>
      </c>
      <c r="G3602">
        <v>0</v>
      </c>
      <c r="H3602">
        <v>104</v>
      </c>
      <c r="I3602">
        <v>0</v>
      </c>
      <c r="J3602">
        <v>104</v>
      </c>
      <c r="K3602">
        <v>0</v>
      </c>
    </row>
    <row r="3603" spans="1:11" x14ac:dyDescent="0.25">
      <c r="A3603" t="s">
        <v>3863</v>
      </c>
      <c r="B3603" t="s">
        <v>79</v>
      </c>
      <c r="C3603" t="s">
        <v>283</v>
      </c>
      <c r="D3603" t="s">
        <v>259</v>
      </c>
      <c r="E3603" t="s">
        <v>158</v>
      </c>
      <c r="F3603">
        <v>0</v>
      </c>
      <c r="G3603">
        <v>0</v>
      </c>
      <c r="H3603">
        <v>19</v>
      </c>
      <c r="I3603">
        <v>0</v>
      </c>
      <c r="J3603">
        <v>19</v>
      </c>
      <c r="K3603">
        <v>0</v>
      </c>
    </row>
    <row r="3604" spans="1:11" x14ac:dyDescent="0.25">
      <c r="A3604" t="s">
        <v>3864</v>
      </c>
      <c r="B3604" t="s">
        <v>79</v>
      </c>
      <c r="C3604" t="s">
        <v>283</v>
      </c>
      <c r="D3604" t="s">
        <v>255</v>
      </c>
      <c r="E3604" t="s">
        <v>159</v>
      </c>
      <c r="F3604">
        <v>0</v>
      </c>
      <c r="G3604">
        <v>0</v>
      </c>
      <c r="H3604">
        <v>5</v>
      </c>
      <c r="I3604">
        <v>0</v>
      </c>
      <c r="J3604">
        <v>5</v>
      </c>
      <c r="K3604">
        <v>0</v>
      </c>
    </row>
    <row r="3605" spans="1:11" x14ac:dyDescent="0.25">
      <c r="A3605" t="s">
        <v>3865</v>
      </c>
      <c r="B3605" t="s">
        <v>79</v>
      </c>
      <c r="C3605" t="s">
        <v>283</v>
      </c>
      <c r="D3605" t="s">
        <v>253</v>
      </c>
      <c r="E3605" t="s">
        <v>160</v>
      </c>
      <c r="F3605">
        <v>0</v>
      </c>
      <c r="G3605">
        <v>0</v>
      </c>
      <c r="H3605">
        <v>195</v>
      </c>
      <c r="I3605">
        <v>0</v>
      </c>
      <c r="J3605">
        <v>195</v>
      </c>
      <c r="K3605">
        <v>0</v>
      </c>
    </row>
    <row r="3606" spans="1:11" x14ac:dyDescent="0.25">
      <c r="A3606" t="s">
        <v>3866</v>
      </c>
      <c r="B3606" t="s">
        <v>79</v>
      </c>
      <c r="C3606" t="s">
        <v>283</v>
      </c>
      <c r="D3606" t="s">
        <v>255</v>
      </c>
      <c r="E3606" t="s">
        <v>161</v>
      </c>
      <c r="F3606">
        <v>0</v>
      </c>
      <c r="G3606">
        <v>0</v>
      </c>
      <c r="H3606">
        <v>31</v>
      </c>
      <c r="I3606">
        <v>0</v>
      </c>
      <c r="J3606">
        <v>31</v>
      </c>
      <c r="K3606">
        <v>0</v>
      </c>
    </row>
    <row r="3607" spans="1:11" x14ac:dyDescent="0.25">
      <c r="A3607" t="s">
        <v>3867</v>
      </c>
      <c r="B3607" t="s">
        <v>79</v>
      </c>
      <c r="C3607" t="s">
        <v>283</v>
      </c>
      <c r="D3607" t="s">
        <v>259</v>
      </c>
      <c r="E3607" t="s">
        <v>162</v>
      </c>
      <c r="F3607">
        <v>0</v>
      </c>
      <c r="G3607">
        <v>0</v>
      </c>
      <c r="H3607">
        <v>49</v>
      </c>
      <c r="I3607">
        <v>0</v>
      </c>
      <c r="J3607">
        <v>49</v>
      </c>
      <c r="K3607">
        <v>0</v>
      </c>
    </row>
    <row r="3608" spans="1:11" x14ac:dyDescent="0.25">
      <c r="A3608" t="s">
        <v>3868</v>
      </c>
      <c r="B3608" t="s">
        <v>79</v>
      </c>
      <c r="C3608" t="s">
        <v>283</v>
      </c>
      <c r="D3608" t="s">
        <v>251</v>
      </c>
      <c r="E3608" t="s">
        <v>163</v>
      </c>
      <c r="F3608">
        <v>0</v>
      </c>
      <c r="G3608">
        <v>0</v>
      </c>
      <c r="H3608">
        <v>59</v>
      </c>
      <c r="I3608">
        <v>0</v>
      </c>
      <c r="J3608">
        <v>59</v>
      </c>
      <c r="K3608">
        <v>0</v>
      </c>
    </row>
    <row r="3609" spans="1:11" x14ac:dyDescent="0.25">
      <c r="A3609" t="s">
        <v>3869</v>
      </c>
      <c r="B3609" t="s">
        <v>79</v>
      </c>
      <c r="C3609" t="s">
        <v>283</v>
      </c>
      <c r="D3609" t="s">
        <v>251</v>
      </c>
      <c r="E3609" t="s">
        <v>164</v>
      </c>
      <c r="F3609">
        <v>0</v>
      </c>
      <c r="G3609">
        <v>0</v>
      </c>
      <c r="H3609">
        <v>30</v>
      </c>
      <c r="I3609">
        <v>0</v>
      </c>
      <c r="J3609">
        <v>30</v>
      </c>
      <c r="K3609">
        <v>0</v>
      </c>
    </row>
    <row r="3610" spans="1:11" x14ac:dyDescent="0.25">
      <c r="A3610" t="s">
        <v>3870</v>
      </c>
      <c r="B3610" t="s">
        <v>79</v>
      </c>
      <c r="C3610" t="s">
        <v>283</v>
      </c>
      <c r="D3610" t="s">
        <v>253</v>
      </c>
      <c r="E3610" t="s">
        <v>165</v>
      </c>
      <c r="F3610">
        <v>0</v>
      </c>
      <c r="G3610">
        <v>0</v>
      </c>
      <c r="H3610">
        <v>184</v>
      </c>
      <c r="I3610">
        <v>0</v>
      </c>
      <c r="J3610">
        <v>184</v>
      </c>
      <c r="K3610">
        <v>0</v>
      </c>
    </row>
    <row r="3611" spans="1:11" x14ac:dyDescent="0.25">
      <c r="A3611" t="s">
        <v>3871</v>
      </c>
      <c r="B3611" t="s">
        <v>79</v>
      </c>
      <c r="C3611" t="s">
        <v>283</v>
      </c>
      <c r="D3611" t="s">
        <v>251</v>
      </c>
      <c r="E3611" t="s">
        <v>166</v>
      </c>
      <c r="F3611">
        <v>0</v>
      </c>
      <c r="G3611">
        <v>0</v>
      </c>
      <c r="H3611">
        <v>35</v>
      </c>
      <c r="I3611">
        <v>0</v>
      </c>
      <c r="J3611">
        <v>35</v>
      </c>
      <c r="K3611">
        <v>0</v>
      </c>
    </row>
    <row r="3612" spans="1:11" x14ac:dyDescent="0.25">
      <c r="A3612" t="s">
        <v>3872</v>
      </c>
      <c r="B3612" t="s">
        <v>79</v>
      </c>
      <c r="C3612" t="s">
        <v>283</v>
      </c>
      <c r="D3612" t="s">
        <v>255</v>
      </c>
      <c r="E3612" t="s">
        <v>167</v>
      </c>
      <c r="F3612">
        <v>0</v>
      </c>
      <c r="G3612">
        <v>0</v>
      </c>
      <c r="H3612">
        <v>11</v>
      </c>
      <c r="I3612">
        <v>0</v>
      </c>
      <c r="J3612">
        <v>11</v>
      </c>
      <c r="K3612">
        <v>0</v>
      </c>
    </row>
    <row r="3613" spans="1:11" x14ac:dyDescent="0.25">
      <c r="A3613" t="s">
        <v>3873</v>
      </c>
      <c r="B3613" t="s">
        <v>79</v>
      </c>
      <c r="C3613" t="s">
        <v>283</v>
      </c>
      <c r="D3613" t="s">
        <v>253</v>
      </c>
      <c r="E3613" t="s">
        <v>267</v>
      </c>
      <c r="F3613">
        <v>0</v>
      </c>
      <c r="G3613">
        <v>0</v>
      </c>
      <c r="H3613">
        <v>4295</v>
      </c>
      <c r="I3613">
        <v>0</v>
      </c>
      <c r="J3613">
        <v>4295</v>
      </c>
      <c r="K3613">
        <v>0</v>
      </c>
    </row>
    <row r="3614" spans="1:11" x14ac:dyDescent="0.25">
      <c r="A3614" t="s">
        <v>3874</v>
      </c>
      <c r="B3614" t="s">
        <v>79</v>
      </c>
      <c r="C3614" t="s">
        <v>283</v>
      </c>
      <c r="D3614" t="s">
        <v>252</v>
      </c>
      <c r="E3614" t="s">
        <v>168</v>
      </c>
      <c r="F3614">
        <v>0</v>
      </c>
      <c r="G3614">
        <v>0</v>
      </c>
      <c r="H3614">
        <v>36</v>
      </c>
      <c r="I3614">
        <v>0</v>
      </c>
      <c r="J3614">
        <v>36</v>
      </c>
      <c r="K3614">
        <v>0</v>
      </c>
    </row>
    <row r="3615" spans="1:11" x14ac:dyDescent="0.25">
      <c r="A3615" t="s">
        <v>3875</v>
      </c>
      <c r="B3615" t="s">
        <v>79</v>
      </c>
      <c r="C3615" t="s">
        <v>283</v>
      </c>
      <c r="D3615" t="s">
        <v>255</v>
      </c>
      <c r="E3615" t="s">
        <v>169</v>
      </c>
      <c r="F3615">
        <v>0</v>
      </c>
      <c r="G3615">
        <v>0</v>
      </c>
      <c r="H3615">
        <v>63</v>
      </c>
      <c r="I3615">
        <v>0</v>
      </c>
      <c r="J3615">
        <v>63</v>
      </c>
      <c r="K3615">
        <v>0</v>
      </c>
    </row>
    <row r="3616" spans="1:11" x14ac:dyDescent="0.25">
      <c r="A3616" t="s">
        <v>3876</v>
      </c>
      <c r="B3616" t="s">
        <v>79</v>
      </c>
      <c r="C3616" t="s">
        <v>283</v>
      </c>
      <c r="D3616" t="s">
        <v>256</v>
      </c>
      <c r="E3616" t="s">
        <v>170</v>
      </c>
      <c r="F3616">
        <v>0</v>
      </c>
      <c r="G3616">
        <v>0</v>
      </c>
      <c r="H3616">
        <v>33</v>
      </c>
      <c r="I3616">
        <v>0</v>
      </c>
      <c r="J3616">
        <v>33</v>
      </c>
      <c r="K3616">
        <v>0</v>
      </c>
    </row>
    <row r="3617" spans="1:11" x14ac:dyDescent="0.25">
      <c r="A3617" t="s">
        <v>3877</v>
      </c>
      <c r="B3617" t="s">
        <v>79</v>
      </c>
      <c r="C3617" t="s">
        <v>283</v>
      </c>
      <c r="D3617" t="s">
        <v>253</v>
      </c>
      <c r="E3617" t="s">
        <v>171</v>
      </c>
      <c r="F3617">
        <v>0</v>
      </c>
      <c r="G3617">
        <v>0</v>
      </c>
      <c r="H3617">
        <v>164</v>
      </c>
      <c r="I3617">
        <v>0</v>
      </c>
      <c r="J3617">
        <v>164</v>
      </c>
      <c r="K3617">
        <v>0</v>
      </c>
    </row>
    <row r="3618" spans="1:11" x14ac:dyDescent="0.25">
      <c r="A3618" t="s">
        <v>3878</v>
      </c>
      <c r="B3618" t="s">
        <v>79</v>
      </c>
      <c r="C3618" t="s">
        <v>283</v>
      </c>
      <c r="D3618" t="s">
        <v>254</v>
      </c>
      <c r="E3618" t="s">
        <v>172</v>
      </c>
      <c r="F3618">
        <v>0</v>
      </c>
      <c r="G3618">
        <v>0</v>
      </c>
      <c r="H3618">
        <v>2</v>
      </c>
      <c r="I3618">
        <v>0</v>
      </c>
      <c r="J3618">
        <v>2</v>
      </c>
      <c r="K3618">
        <v>0</v>
      </c>
    </row>
    <row r="3619" spans="1:11" x14ac:dyDescent="0.25">
      <c r="A3619" t="s">
        <v>3879</v>
      </c>
      <c r="B3619" t="s">
        <v>79</v>
      </c>
      <c r="C3619" t="s">
        <v>283</v>
      </c>
      <c r="D3619" t="s">
        <v>256</v>
      </c>
      <c r="E3619" t="s">
        <v>173</v>
      </c>
      <c r="F3619">
        <v>0</v>
      </c>
      <c r="G3619">
        <v>0</v>
      </c>
      <c r="H3619">
        <v>40</v>
      </c>
      <c r="I3619">
        <v>0</v>
      </c>
      <c r="J3619">
        <v>40</v>
      </c>
      <c r="K3619">
        <v>0</v>
      </c>
    </row>
    <row r="3620" spans="1:11" x14ac:dyDescent="0.25">
      <c r="A3620" t="s">
        <v>3880</v>
      </c>
      <c r="B3620" t="s">
        <v>79</v>
      </c>
      <c r="C3620" t="s">
        <v>283</v>
      </c>
      <c r="D3620" t="s">
        <v>254</v>
      </c>
      <c r="E3620" t="s">
        <v>174</v>
      </c>
      <c r="F3620">
        <v>0</v>
      </c>
      <c r="G3620">
        <v>0</v>
      </c>
      <c r="H3620">
        <v>20</v>
      </c>
      <c r="I3620">
        <v>0</v>
      </c>
      <c r="J3620">
        <v>20</v>
      </c>
      <c r="K3620">
        <v>0</v>
      </c>
    </row>
    <row r="3621" spans="1:11" x14ac:dyDescent="0.25">
      <c r="A3621" t="s">
        <v>3881</v>
      </c>
      <c r="B3621" t="s">
        <v>79</v>
      </c>
      <c r="C3621" t="s">
        <v>283</v>
      </c>
      <c r="D3621" t="s">
        <v>253</v>
      </c>
      <c r="E3621" t="s">
        <v>175</v>
      </c>
      <c r="F3621">
        <v>0</v>
      </c>
      <c r="G3621">
        <v>0</v>
      </c>
      <c r="H3621">
        <v>113</v>
      </c>
      <c r="I3621">
        <v>0</v>
      </c>
      <c r="J3621">
        <v>113</v>
      </c>
      <c r="K3621">
        <v>0</v>
      </c>
    </row>
    <row r="3622" spans="1:11" x14ac:dyDescent="0.25">
      <c r="A3622" t="s">
        <v>3882</v>
      </c>
      <c r="B3622" t="s">
        <v>79</v>
      </c>
      <c r="C3622" t="s">
        <v>283</v>
      </c>
      <c r="D3622" t="s">
        <v>252</v>
      </c>
      <c r="E3622" t="s">
        <v>176</v>
      </c>
      <c r="F3622">
        <v>0</v>
      </c>
      <c r="G3622">
        <v>0</v>
      </c>
      <c r="H3622">
        <v>61</v>
      </c>
      <c r="I3622">
        <v>0</v>
      </c>
      <c r="J3622">
        <v>61</v>
      </c>
      <c r="K3622">
        <v>0</v>
      </c>
    </row>
    <row r="3623" spans="1:11" x14ac:dyDescent="0.25">
      <c r="A3623" t="s">
        <v>3883</v>
      </c>
      <c r="B3623" t="s">
        <v>79</v>
      </c>
      <c r="C3623" t="s">
        <v>283</v>
      </c>
      <c r="D3623" t="s">
        <v>259</v>
      </c>
      <c r="E3623" t="s">
        <v>177</v>
      </c>
      <c r="F3623">
        <v>0</v>
      </c>
      <c r="G3623">
        <v>0</v>
      </c>
      <c r="H3623">
        <v>1</v>
      </c>
      <c r="I3623">
        <v>0</v>
      </c>
      <c r="J3623">
        <v>1</v>
      </c>
      <c r="K3623">
        <v>0</v>
      </c>
    </row>
    <row r="3624" spans="1:11" x14ac:dyDescent="0.25">
      <c r="A3624" t="s">
        <v>3884</v>
      </c>
      <c r="B3624" t="s">
        <v>79</v>
      </c>
      <c r="C3624" t="s">
        <v>283</v>
      </c>
      <c r="D3624" t="s">
        <v>254</v>
      </c>
      <c r="E3624" t="s">
        <v>268</v>
      </c>
      <c r="F3624">
        <v>0</v>
      </c>
      <c r="G3624">
        <v>0</v>
      </c>
      <c r="H3624">
        <v>120</v>
      </c>
      <c r="I3624">
        <v>0</v>
      </c>
      <c r="J3624">
        <v>120</v>
      </c>
      <c r="K3624">
        <v>0</v>
      </c>
    </row>
    <row r="3625" spans="1:11" x14ac:dyDescent="0.25">
      <c r="A3625" t="s">
        <v>3885</v>
      </c>
      <c r="B3625" t="s">
        <v>79</v>
      </c>
      <c r="C3625" t="s">
        <v>283</v>
      </c>
      <c r="D3625" t="s">
        <v>259</v>
      </c>
      <c r="E3625" t="s">
        <v>178</v>
      </c>
      <c r="F3625">
        <v>0</v>
      </c>
      <c r="G3625">
        <v>0</v>
      </c>
      <c r="H3625">
        <v>2</v>
      </c>
      <c r="I3625">
        <v>0</v>
      </c>
      <c r="J3625">
        <v>2</v>
      </c>
      <c r="K3625">
        <v>0</v>
      </c>
    </row>
    <row r="3626" spans="1:11" x14ac:dyDescent="0.25">
      <c r="A3626" t="s">
        <v>3886</v>
      </c>
      <c r="B3626" t="s">
        <v>79</v>
      </c>
      <c r="C3626" t="s">
        <v>283</v>
      </c>
      <c r="D3626" t="s">
        <v>257</v>
      </c>
      <c r="E3626" t="s">
        <v>179</v>
      </c>
      <c r="F3626">
        <v>0</v>
      </c>
      <c r="G3626">
        <v>0</v>
      </c>
      <c r="H3626">
        <v>36</v>
      </c>
      <c r="I3626">
        <v>0</v>
      </c>
      <c r="J3626">
        <v>36</v>
      </c>
      <c r="K3626">
        <v>0</v>
      </c>
    </row>
    <row r="3627" spans="1:11" x14ac:dyDescent="0.25">
      <c r="A3627" t="s">
        <v>3887</v>
      </c>
      <c r="B3627" t="s">
        <v>79</v>
      </c>
      <c r="C3627" t="s">
        <v>283</v>
      </c>
      <c r="D3627" t="s">
        <v>254</v>
      </c>
      <c r="E3627" t="s">
        <v>180</v>
      </c>
      <c r="F3627">
        <v>0</v>
      </c>
      <c r="G3627">
        <v>0</v>
      </c>
      <c r="H3627">
        <v>18</v>
      </c>
      <c r="I3627">
        <v>0</v>
      </c>
      <c r="J3627">
        <v>18</v>
      </c>
      <c r="K3627">
        <v>0</v>
      </c>
    </row>
    <row r="3628" spans="1:11" x14ac:dyDescent="0.25">
      <c r="A3628" t="s">
        <v>3888</v>
      </c>
      <c r="B3628" t="s">
        <v>79</v>
      </c>
      <c r="C3628" t="s">
        <v>283</v>
      </c>
      <c r="D3628" t="s">
        <v>255</v>
      </c>
      <c r="E3628" t="s">
        <v>269</v>
      </c>
      <c r="F3628">
        <v>0</v>
      </c>
      <c r="G3628">
        <v>0</v>
      </c>
      <c r="H3628">
        <v>371</v>
      </c>
      <c r="I3628">
        <v>0</v>
      </c>
      <c r="J3628">
        <v>371</v>
      </c>
      <c r="K3628">
        <v>0</v>
      </c>
    </row>
    <row r="3629" spans="1:11" x14ac:dyDescent="0.25">
      <c r="A3629" t="s">
        <v>3889</v>
      </c>
      <c r="B3629" t="s">
        <v>79</v>
      </c>
      <c r="C3629" t="s">
        <v>283</v>
      </c>
      <c r="D3629" t="s">
        <v>259</v>
      </c>
      <c r="E3629" t="s">
        <v>181</v>
      </c>
      <c r="F3629">
        <v>0</v>
      </c>
      <c r="G3629">
        <v>0</v>
      </c>
      <c r="H3629">
        <v>61</v>
      </c>
      <c r="I3629">
        <v>0</v>
      </c>
      <c r="J3629">
        <v>61</v>
      </c>
      <c r="K3629">
        <v>0</v>
      </c>
    </row>
    <row r="3630" spans="1:11" x14ac:dyDescent="0.25">
      <c r="A3630" t="s">
        <v>3890</v>
      </c>
      <c r="B3630" t="s">
        <v>79</v>
      </c>
      <c r="C3630" t="s">
        <v>283</v>
      </c>
      <c r="D3630" t="s">
        <v>251</v>
      </c>
      <c r="E3630" t="s">
        <v>182</v>
      </c>
      <c r="F3630">
        <v>0</v>
      </c>
      <c r="G3630">
        <v>0</v>
      </c>
      <c r="H3630">
        <v>78</v>
      </c>
      <c r="I3630">
        <v>0</v>
      </c>
      <c r="J3630">
        <v>78</v>
      </c>
      <c r="K3630">
        <v>0</v>
      </c>
    </row>
    <row r="3631" spans="1:11" x14ac:dyDescent="0.25">
      <c r="A3631" t="s">
        <v>3891</v>
      </c>
      <c r="B3631" t="s">
        <v>79</v>
      </c>
      <c r="C3631" t="s">
        <v>283</v>
      </c>
      <c r="D3631" t="s">
        <v>254</v>
      </c>
      <c r="E3631" t="s">
        <v>183</v>
      </c>
      <c r="F3631">
        <v>0</v>
      </c>
      <c r="G3631">
        <v>0</v>
      </c>
      <c r="H3631">
        <v>30</v>
      </c>
      <c r="I3631">
        <v>0</v>
      </c>
      <c r="J3631">
        <v>30</v>
      </c>
      <c r="K3631">
        <v>0</v>
      </c>
    </row>
    <row r="3632" spans="1:11" x14ac:dyDescent="0.25">
      <c r="A3632" t="s">
        <v>3892</v>
      </c>
      <c r="B3632" t="s">
        <v>79</v>
      </c>
      <c r="C3632" t="s">
        <v>283</v>
      </c>
      <c r="D3632" t="s">
        <v>260</v>
      </c>
      <c r="E3632" t="s">
        <v>260</v>
      </c>
      <c r="F3632">
        <v>0</v>
      </c>
      <c r="G3632">
        <v>0</v>
      </c>
      <c r="H3632">
        <v>24</v>
      </c>
      <c r="I3632">
        <v>0</v>
      </c>
      <c r="J3632">
        <v>24</v>
      </c>
      <c r="K3632">
        <v>0</v>
      </c>
    </row>
    <row r="3633" spans="1:11" x14ac:dyDescent="0.25">
      <c r="A3633" t="s">
        <v>3893</v>
      </c>
      <c r="B3633" t="s">
        <v>79</v>
      </c>
      <c r="C3633" t="s">
        <v>283</v>
      </c>
      <c r="D3633" t="s">
        <v>260</v>
      </c>
      <c r="E3633" t="s">
        <v>274</v>
      </c>
      <c r="F3633">
        <v>0</v>
      </c>
      <c r="G3633">
        <v>0</v>
      </c>
      <c r="H3633">
        <v>24</v>
      </c>
      <c r="I3633">
        <v>0</v>
      </c>
      <c r="J3633">
        <v>24</v>
      </c>
      <c r="K3633">
        <v>0</v>
      </c>
    </row>
    <row r="3634" spans="1:11" x14ac:dyDescent="0.25">
      <c r="A3634" t="s">
        <v>3894</v>
      </c>
      <c r="B3634" t="s">
        <v>79</v>
      </c>
      <c r="C3634" t="s">
        <v>283</v>
      </c>
      <c r="D3634" t="s">
        <v>251</v>
      </c>
      <c r="E3634" t="s">
        <v>184</v>
      </c>
      <c r="F3634">
        <v>0</v>
      </c>
      <c r="G3634">
        <v>0</v>
      </c>
      <c r="H3634">
        <v>16</v>
      </c>
      <c r="I3634">
        <v>0</v>
      </c>
      <c r="J3634">
        <v>16</v>
      </c>
      <c r="K3634">
        <v>0</v>
      </c>
    </row>
    <row r="3635" spans="1:11" x14ac:dyDescent="0.25">
      <c r="A3635" t="s">
        <v>3895</v>
      </c>
      <c r="B3635" t="s">
        <v>79</v>
      </c>
      <c r="C3635" t="s">
        <v>283</v>
      </c>
      <c r="D3635" t="s">
        <v>251</v>
      </c>
      <c r="E3635" t="s">
        <v>185</v>
      </c>
      <c r="F3635">
        <v>0</v>
      </c>
      <c r="G3635">
        <v>0</v>
      </c>
      <c r="H3635">
        <v>42</v>
      </c>
      <c r="I3635">
        <v>0</v>
      </c>
      <c r="J3635">
        <v>42</v>
      </c>
      <c r="K3635">
        <v>0</v>
      </c>
    </row>
    <row r="3636" spans="1:11" x14ac:dyDescent="0.25">
      <c r="A3636" t="s">
        <v>3896</v>
      </c>
      <c r="B3636" t="s">
        <v>79</v>
      </c>
      <c r="C3636" t="s">
        <v>283</v>
      </c>
      <c r="D3636" t="s">
        <v>255</v>
      </c>
      <c r="E3636" t="s">
        <v>186</v>
      </c>
      <c r="F3636">
        <v>0</v>
      </c>
      <c r="G3636">
        <v>0</v>
      </c>
      <c r="H3636">
        <v>11</v>
      </c>
      <c r="I3636">
        <v>0</v>
      </c>
      <c r="J3636">
        <v>11</v>
      </c>
      <c r="K3636">
        <v>0</v>
      </c>
    </row>
    <row r="3637" spans="1:11" x14ac:dyDescent="0.25">
      <c r="A3637" t="s">
        <v>3897</v>
      </c>
      <c r="B3637" t="s">
        <v>79</v>
      </c>
      <c r="C3637" t="s">
        <v>283</v>
      </c>
      <c r="D3637" t="s">
        <v>256</v>
      </c>
      <c r="E3637" t="s">
        <v>187</v>
      </c>
      <c r="F3637">
        <v>0</v>
      </c>
      <c r="G3637">
        <v>0</v>
      </c>
      <c r="H3637">
        <v>199</v>
      </c>
      <c r="I3637">
        <v>0</v>
      </c>
      <c r="J3637">
        <v>199</v>
      </c>
      <c r="K3637">
        <v>0</v>
      </c>
    </row>
    <row r="3638" spans="1:11" x14ac:dyDescent="0.25">
      <c r="A3638" t="s">
        <v>3898</v>
      </c>
      <c r="B3638" t="s">
        <v>79</v>
      </c>
      <c r="C3638" t="s">
        <v>283</v>
      </c>
      <c r="D3638" t="s">
        <v>252</v>
      </c>
      <c r="E3638" t="s">
        <v>188</v>
      </c>
      <c r="F3638">
        <v>0</v>
      </c>
      <c r="G3638">
        <v>0</v>
      </c>
      <c r="H3638">
        <v>10</v>
      </c>
      <c r="I3638">
        <v>0</v>
      </c>
      <c r="J3638">
        <v>10</v>
      </c>
      <c r="K3638">
        <v>0</v>
      </c>
    </row>
    <row r="3639" spans="1:11" x14ac:dyDescent="0.25">
      <c r="A3639" t="s">
        <v>3899</v>
      </c>
      <c r="B3639" t="s">
        <v>79</v>
      </c>
      <c r="C3639" t="s">
        <v>283</v>
      </c>
      <c r="D3639" t="s">
        <v>257</v>
      </c>
      <c r="E3639" t="s">
        <v>189</v>
      </c>
      <c r="F3639">
        <v>0</v>
      </c>
      <c r="G3639">
        <v>0</v>
      </c>
      <c r="H3639">
        <v>15</v>
      </c>
      <c r="I3639">
        <v>0</v>
      </c>
      <c r="J3639">
        <v>15</v>
      </c>
      <c r="K3639">
        <v>0</v>
      </c>
    </row>
    <row r="3640" spans="1:11" x14ac:dyDescent="0.25">
      <c r="A3640" t="s">
        <v>3900</v>
      </c>
      <c r="B3640" t="s">
        <v>79</v>
      </c>
      <c r="C3640" t="s">
        <v>283</v>
      </c>
      <c r="D3640" t="s">
        <v>256</v>
      </c>
      <c r="E3640" t="s">
        <v>190</v>
      </c>
      <c r="F3640">
        <v>0</v>
      </c>
      <c r="G3640">
        <v>0</v>
      </c>
      <c r="H3640">
        <v>14</v>
      </c>
      <c r="I3640">
        <v>0</v>
      </c>
      <c r="J3640">
        <v>14</v>
      </c>
      <c r="K3640">
        <v>0</v>
      </c>
    </row>
    <row r="3641" spans="1:11" x14ac:dyDescent="0.25">
      <c r="A3641" t="s">
        <v>3901</v>
      </c>
      <c r="B3641" t="s">
        <v>79</v>
      </c>
      <c r="C3641" t="s">
        <v>283</v>
      </c>
      <c r="D3641" t="s">
        <v>256</v>
      </c>
      <c r="E3641" t="s">
        <v>191</v>
      </c>
      <c r="F3641">
        <v>0</v>
      </c>
      <c r="G3641">
        <v>0</v>
      </c>
      <c r="H3641">
        <v>29</v>
      </c>
      <c r="I3641">
        <v>0</v>
      </c>
      <c r="J3641">
        <v>29</v>
      </c>
      <c r="K3641">
        <v>0</v>
      </c>
    </row>
    <row r="3642" spans="1:11" x14ac:dyDescent="0.25">
      <c r="A3642" t="s">
        <v>3902</v>
      </c>
      <c r="B3642" t="s">
        <v>79</v>
      </c>
      <c r="C3642" t="s">
        <v>283</v>
      </c>
      <c r="D3642" t="s">
        <v>253</v>
      </c>
      <c r="E3642" t="s">
        <v>192</v>
      </c>
      <c r="F3642">
        <v>0</v>
      </c>
      <c r="G3642">
        <v>0</v>
      </c>
      <c r="H3642">
        <v>65</v>
      </c>
      <c r="I3642">
        <v>0</v>
      </c>
      <c r="J3642">
        <v>65</v>
      </c>
      <c r="K3642">
        <v>0</v>
      </c>
    </row>
    <row r="3643" spans="1:11" x14ac:dyDescent="0.25">
      <c r="A3643" t="s">
        <v>3903</v>
      </c>
      <c r="B3643" t="s">
        <v>79</v>
      </c>
      <c r="C3643" t="s">
        <v>283</v>
      </c>
      <c r="D3643" t="s">
        <v>254</v>
      </c>
      <c r="E3643" t="s">
        <v>193</v>
      </c>
      <c r="F3643">
        <v>0</v>
      </c>
      <c r="G3643">
        <v>0</v>
      </c>
      <c r="H3643">
        <v>3</v>
      </c>
      <c r="I3643">
        <v>0</v>
      </c>
      <c r="J3643">
        <v>3</v>
      </c>
      <c r="K3643">
        <v>0</v>
      </c>
    </row>
    <row r="3644" spans="1:11" x14ac:dyDescent="0.25">
      <c r="A3644" t="s">
        <v>3904</v>
      </c>
      <c r="B3644" t="s">
        <v>79</v>
      </c>
      <c r="C3644" t="s">
        <v>283</v>
      </c>
      <c r="D3644" t="s">
        <v>253</v>
      </c>
      <c r="E3644" t="s">
        <v>194</v>
      </c>
      <c r="F3644">
        <v>0</v>
      </c>
      <c r="G3644">
        <v>0</v>
      </c>
      <c r="H3644">
        <v>134</v>
      </c>
      <c r="I3644">
        <v>0</v>
      </c>
      <c r="J3644">
        <v>134</v>
      </c>
      <c r="K3644">
        <v>0</v>
      </c>
    </row>
    <row r="3645" spans="1:11" x14ac:dyDescent="0.25">
      <c r="A3645" t="s">
        <v>3905</v>
      </c>
      <c r="B3645" t="s">
        <v>79</v>
      </c>
      <c r="C3645" t="s">
        <v>283</v>
      </c>
      <c r="D3645" t="s">
        <v>255</v>
      </c>
      <c r="E3645" t="s">
        <v>195</v>
      </c>
      <c r="F3645">
        <v>0</v>
      </c>
      <c r="G3645">
        <v>0</v>
      </c>
      <c r="H3645">
        <v>4</v>
      </c>
      <c r="I3645">
        <v>0</v>
      </c>
      <c r="J3645">
        <v>4</v>
      </c>
      <c r="K3645">
        <v>0</v>
      </c>
    </row>
    <row r="3646" spans="1:11" x14ac:dyDescent="0.25">
      <c r="A3646" t="s">
        <v>3906</v>
      </c>
      <c r="B3646" t="s">
        <v>79</v>
      </c>
      <c r="C3646" t="s">
        <v>283</v>
      </c>
      <c r="D3646" t="s">
        <v>259</v>
      </c>
      <c r="E3646" t="s">
        <v>196</v>
      </c>
      <c r="F3646">
        <v>0</v>
      </c>
      <c r="G3646">
        <v>0</v>
      </c>
      <c r="H3646">
        <v>6</v>
      </c>
      <c r="I3646">
        <v>0</v>
      </c>
      <c r="J3646">
        <v>6</v>
      </c>
      <c r="K3646">
        <v>0</v>
      </c>
    </row>
    <row r="3647" spans="1:11" x14ac:dyDescent="0.25">
      <c r="A3647" t="s">
        <v>3907</v>
      </c>
      <c r="B3647" t="s">
        <v>79</v>
      </c>
      <c r="C3647" t="s">
        <v>283</v>
      </c>
      <c r="D3647" t="s">
        <v>251</v>
      </c>
      <c r="E3647" t="s">
        <v>197</v>
      </c>
      <c r="F3647">
        <v>0</v>
      </c>
      <c r="G3647">
        <v>0</v>
      </c>
      <c r="H3647">
        <v>3</v>
      </c>
      <c r="I3647">
        <v>0</v>
      </c>
      <c r="J3647">
        <v>3</v>
      </c>
      <c r="K3647">
        <v>0</v>
      </c>
    </row>
    <row r="3648" spans="1:11" x14ac:dyDescent="0.25">
      <c r="A3648" t="s">
        <v>3908</v>
      </c>
      <c r="B3648" t="s">
        <v>79</v>
      </c>
      <c r="C3648" t="s">
        <v>283</v>
      </c>
      <c r="D3648" t="s">
        <v>255</v>
      </c>
      <c r="E3648" t="s">
        <v>198</v>
      </c>
      <c r="F3648">
        <v>0</v>
      </c>
      <c r="G3648">
        <v>0</v>
      </c>
      <c r="H3648">
        <v>14</v>
      </c>
      <c r="I3648">
        <v>0</v>
      </c>
      <c r="J3648">
        <v>14</v>
      </c>
      <c r="K3648">
        <v>0</v>
      </c>
    </row>
    <row r="3649" spans="1:11" x14ac:dyDescent="0.25">
      <c r="A3649" t="s">
        <v>3909</v>
      </c>
      <c r="B3649" t="s">
        <v>79</v>
      </c>
      <c r="C3649" t="s">
        <v>283</v>
      </c>
      <c r="D3649" t="s">
        <v>258</v>
      </c>
      <c r="E3649" t="s">
        <v>199</v>
      </c>
      <c r="F3649">
        <v>0</v>
      </c>
      <c r="G3649">
        <v>0</v>
      </c>
      <c r="H3649">
        <v>10</v>
      </c>
      <c r="I3649">
        <v>0</v>
      </c>
      <c r="J3649">
        <v>10</v>
      </c>
      <c r="K3649">
        <v>0</v>
      </c>
    </row>
    <row r="3650" spans="1:11" x14ac:dyDescent="0.25">
      <c r="A3650" t="s">
        <v>3910</v>
      </c>
      <c r="B3650" t="s">
        <v>79</v>
      </c>
      <c r="C3650" t="s">
        <v>283</v>
      </c>
      <c r="D3650" t="s">
        <v>255</v>
      </c>
      <c r="E3650" t="s">
        <v>200</v>
      </c>
      <c r="F3650">
        <v>0</v>
      </c>
      <c r="G3650">
        <v>0</v>
      </c>
      <c r="H3650">
        <v>9</v>
      </c>
      <c r="I3650">
        <v>0</v>
      </c>
      <c r="J3650">
        <v>9</v>
      </c>
      <c r="K3650">
        <v>0</v>
      </c>
    </row>
    <row r="3651" spans="1:11" x14ac:dyDescent="0.25">
      <c r="A3651" t="s">
        <v>3911</v>
      </c>
      <c r="B3651" t="s">
        <v>79</v>
      </c>
      <c r="C3651" t="s">
        <v>283</v>
      </c>
      <c r="D3651" t="s">
        <v>259</v>
      </c>
      <c r="E3651" t="s">
        <v>201</v>
      </c>
      <c r="F3651">
        <v>0</v>
      </c>
      <c r="G3651">
        <v>0</v>
      </c>
      <c r="H3651">
        <v>40</v>
      </c>
      <c r="I3651">
        <v>0</v>
      </c>
      <c r="J3651">
        <v>40</v>
      </c>
      <c r="K3651">
        <v>0</v>
      </c>
    </row>
    <row r="3652" spans="1:11" x14ac:dyDescent="0.25">
      <c r="A3652" t="s">
        <v>3912</v>
      </c>
      <c r="B3652" t="s">
        <v>79</v>
      </c>
      <c r="C3652" t="s">
        <v>283</v>
      </c>
      <c r="D3652" t="s">
        <v>258</v>
      </c>
      <c r="E3652" t="s">
        <v>202</v>
      </c>
      <c r="F3652">
        <v>0</v>
      </c>
      <c r="G3652">
        <v>0</v>
      </c>
      <c r="H3652">
        <v>14</v>
      </c>
      <c r="I3652">
        <v>0</v>
      </c>
      <c r="J3652">
        <v>14</v>
      </c>
      <c r="K3652">
        <v>0</v>
      </c>
    </row>
    <row r="3653" spans="1:11" x14ac:dyDescent="0.25">
      <c r="A3653" t="s">
        <v>3913</v>
      </c>
      <c r="B3653" t="s">
        <v>79</v>
      </c>
      <c r="C3653" t="s">
        <v>283</v>
      </c>
      <c r="D3653" t="s">
        <v>256</v>
      </c>
      <c r="E3653" t="s">
        <v>203</v>
      </c>
      <c r="F3653">
        <v>0</v>
      </c>
      <c r="G3653">
        <v>0</v>
      </c>
      <c r="H3653">
        <v>30</v>
      </c>
      <c r="I3653">
        <v>0</v>
      </c>
      <c r="J3653">
        <v>30</v>
      </c>
      <c r="K3653">
        <v>0</v>
      </c>
    </row>
    <row r="3654" spans="1:11" x14ac:dyDescent="0.25">
      <c r="A3654" t="s">
        <v>3914</v>
      </c>
      <c r="B3654" t="s">
        <v>79</v>
      </c>
      <c r="C3654" t="s">
        <v>283</v>
      </c>
      <c r="D3654" t="s">
        <v>258</v>
      </c>
      <c r="E3654" t="s">
        <v>204</v>
      </c>
      <c r="F3654">
        <v>0</v>
      </c>
      <c r="G3654">
        <v>0</v>
      </c>
      <c r="H3654">
        <v>13</v>
      </c>
      <c r="I3654">
        <v>0</v>
      </c>
      <c r="J3654">
        <v>13</v>
      </c>
      <c r="K3654">
        <v>0</v>
      </c>
    </row>
    <row r="3655" spans="1:11" x14ac:dyDescent="0.25">
      <c r="A3655" t="s">
        <v>3915</v>
      </c>
      <c r="B3655" t="s">
        <v>79</v>
      </c>
      <c r="C3655" t="s">
        <v>283</v>
      </c>
      <c r="D3655" t="s">
        <v>257</v>
      </c>
      <c r="E3655" t="s">
        <v>205</v>
      </c>
      <c r="F3655">
        <v>0</v>
      </c>
      <c r="G3655">
        <v>0</v>
      </c>
      <c r="H3655">
        <v>51</v>
      </c>
      <c r="I3655">
        <v>0</v>
      </c>
      <c r="J3655">
        <v>51</v>
      </c>
      <c r="K3655">
        <v>0</v>
      </c>
    </row>
    <row r="3656" spans="1:11" x14ac:dyDescent="0.25">
      <c r="A3656" t="s">
        <v>3916</v>
      </c>
      <c r="B3656" t="s">
        <v>79</v>
      </c>
      <c r="C3656" t="s">
        <v>283</v>
      </c>
      <c r="D3656" t="s">
        <v>256</v>
      </c>
      <c r="E3656" t="s">
        <v>270</v>
      </c>
      <c r="F3656">
        <v>0</v>
      </c>
      <c r="G3656">
        <v>0</v>
      </c>
      <c r="H3656">
        <v>2226</v>
      </c>
      <c r="I3656">
        <v>0</v>
      </c>
      <c r="J3656">
        <v>2226</v>
      </c>
      <c r="K3656">
        <v>0</v>
      </c>
    </row>
    <row r="3657" spans="1:11" x14ac:dyDescent="0.25">
      <c r="A3657" t="s">
        <v>3917</v>
      </c>
      <c r="B3657" t="s">
        <v>79</v>
      </c>
      <c r="C3657" t="s">
        <v>283</v>
      </c>
      <c r="D3657" t="s">
        <v>257</v>
      </c>
      <c r="E3657" t="s">
        <v>206</v>
      </c>
      <c r="F3657">
        <v>0</v>
      </c>
      <c r="G3657">
        <v>0</v>
      </c>
      <c r="H3657">
        <v>53</v>
      </c>
      <c r="I3657">
        <v>0</v>
      </c>
      <c r="J3657">
        <v>53</v>
      </c>
      <c r="K3657">
        <v>0</v>
      </c>
    </row>
    <row r="3658" spans="1:11" x14ac:dyDescent="0.25">
      <c r="A3658" t="s">
        <v>3918</v>
      </c>
      <c r="B3658" t="s">
        <v>79</v>
      </c>
      <c r="C3658" t="s">
        <v>283</v>
      </c>
      <c r="D3658" t="s">
        <v>257</v>
      </c>
      <c r="E3658" t="s">
        <v>271</v>
      </c>
      <c r="F3658">
        <v>0</v>
      </c>
      <c r="G3658">
        <v>0</v>
      </c>
      <c r="H3658">
        <v>711</v>
      </c>
      <c r="I3658">
        <v>0</v>
      </c>
      <c r="J3658">
        <v>711</v>
      </c>
      <c r="K3658">
        <v>0</v>
      </c>
    </row>
    <row r="3659" spans="1:11" x14ac:dyDescent="0.25">
      <c r="A3659" t="s">
        <v>3919</v>
      </c>
      <c r="B3659" t="s">
        <v>79</v>
      </c>
      <c r="C3659" t="s">
        <v>283</v>
      </c>
      <c r="D3659" t="s">
        <v>256</v>
      </c>
      <c r="E3659" t="s">
        <v>208</v>
      </c>
      <c r="F3659">
        <v>0</v>
      </c>
      <c r="G3659">
        <v>0</v>
      </c>
      <c r="H3659">
        <v>27</v>
      </c>
      <c r="I3659">
        <v>0</v>
      </c>
      <c r="J3659">
        <v>27</v>
      </c>
      <c r="K3659">
        <v>0</v>
      </c>
    </row>
    <row r="3660" spans="1:11" x14ac:dyDescent="0.25">
      <c r="A3660" t="s">
        <v>3920</v>
      </c>
      <c r="B3660" t="s">
        <v>79</v>
      </c>
      <c r="C3660" t="s">
        <v>283</v>
      </c>
      <c r="D3660" t="s">
        <v>252</v>
      </c>
      <c r="E3660" t="s">
        <v>209</v>
      </c>
      <c r="F3660">
        <v>0</v>
      </c>
      <c r="G3660">
        <v>0</v>
      </c>
      <c r="H3660">
        <v>24</v>
      </c>
      <c r="I3660">
        <v>0</v>
      </c>
      <c r="J3660">
        <v>24</v>
      </c>
      <c r="K3660">
        <v>0</v>
      </c>
    </row>
    <row r="3661" spans="1:11" x14ac:dyDescent="0.25">
      <c r="A3661" t="s">
        <v>3921</v>
      </c>
      <c r="B3661" t="s">
        <v>79</v>
      </c>
      <c r="C3661" t="s">
        <v>283</v>
      </c>
      <c r="D3661" t="s">
        <v>253</v>
      </c>
      <c r="E3661" t="s">
        <v>210</v>
      </c>
      <c r="F3661">
        <v>0</v>
      </c>
      <c r="G3661">
        <v>0</v>
      </c>
      <c r="H3661">
        <v>149</v>
      </c>
      <c r="I3661">
        <v>0</v>
      </c>
      <c r="J3661">
        <v>149</v>
      </c>
      <c r="K3661">
        <v>0</v>
      </c>
    </row>
    <row r="3662" spans="1:11" x14ac:dyDescent="0.25">
      <c r="A3662" t="s">
        <v>3922</v>
      </c>
      <c r="B3662" t="s">
        <v>79</v>
      </c>
      <c r="C3662" t="s">
        <v>283</v>
      </c>
      <c r="D3662" t="s">
        <v>255</v>
      </c>
      <c r="E3662" t="s">
        <v>211</v>
      </c>
      <c r="F3662">
        <v>0</v>
      </c>
      <c r="G3662">
        <v>0</v>
      </c>
      <c r="H3662">
        <v>5</v>
      </c>
      <c r="I3662">
        <v>0</v>
      </c>
      <c r="J3662">
        <v>5</v>
      </c>
      <c r="K3662">
        <v>0</v>
      </c>
    </row>
    <row r="3663" spans="1:11" x14ac:dyDescent="0.25">
      <c r="A3663" t="s">
        <v>3923</v>
      </c>
      <c r="B3663" t="s">
        <v>79</v>
      </c>
      <c r="C3663" t="s">
        <v>283</v>
      </c>
      <c r="D3663" t="s">
        <v>258</v>
      </c>
      <c r="E3663" t="s">
        <v>212</v>
      </c>
      <c r="F3663">
        <v>0</v>
      </c>
      <c r="G3663">
        <v>0</v>
      </c>
      <c r="H3663">
        <v>29</v>
      </c>
      <c r="I3663">
        <v>0</v>
      </c>
      <c r="J3663">
        <v>29</v>
      </c>
      <c r="K3663">
        <v>0</v>
      </c>
    </row>
    <row r="3664" spans="1:11" x14ac:dyDescent="0.25">
      <c r="A3664" t="s">
        <v>3924</v>
      </c>
      <c r="B3664" t="s">
        <v>79</v>
      </c>
      <c r="C3664" t="s">
        <v>283</v>
      </c>
      <c r="D3664" t="s">
        <v>255</v>
      </c>
      <c r="E3664" t="s">
        <v>213</v>
      </c>
      <c r="F3664">
        <v>0</v>
      </c>
      <c r="G3664">
        <v>0</v>
      </c>
      <c r="H3664">
        <v>34</v>
      </c>
      <c r="I3664">
        <v>0</v>
      </c>
      <c r="J3664">
        <v>34</v>
      </c>
      <c r="K3664">
        <v>0</v>
      </c>
    </row>
    <row r="3665" spans="1:11" x14ac:dyDescent="0.25">
      <c r="A3665" t="s">
        <v>3925</v>
      </c>
      <c r="B3665" t="s">
        <v>79</v>
      </c>
      <c r="C3665" t="s">
        <v>283</v>
      </c>
      <c r="D3665" t="s">
        <v>254</v>
      </c>
      <c r="E3665" t="s">
        <v>214</v>
      </c>
      <c r="F3665">
        <v>0</v>
      </c>
      <c r="G3665">
        <v>0</v>
      </c>
      <c r="H3665">
        <v>6</v>
      </c>
      <c r="I3665">
        <v>0</v>
      </c>
      <c r="J3665">
        <v>6</v>
      </c>
      <c r="K3665">
        <v>0</v>
      </c>
    </row>
    <row r="3666" spans="1:11" x14ac:dyDescent="0.25">
      <c r="A3666" t="s">
        <v>3926</v>
      </c>
      <c r="B3666" t="s">
        <v>79</v>
      </c>
      <c r="C3666" t="s">
        <v>283</v>
      </c>
      <c r="D3666" t="s">
        <v>258</v>
      </c>
      <c r="E3666" t="s">
        <v>215</v>
      </c>
      <c r="F3666">
        <v>0</v>
      </c>
      <c r="G3666">
        <v>0</v>
      </c>
      <c r="H3666">
        <v>5</v>
      </c>
      <c r="I3666">
        <v>0</v>
      </c>
      <c r="J3666">
        <v>5</v>
      </c>
      <c r="K3666">
        <v>0</v>
      </c>
    </row>
    <row r="3667" spans="1:11" x14ac:dyDescent="0.25">
      <c r="A3667" t="s">
        <v>3927</v>
      </c>
      <c r="B3667" t="s">
        <v>79</v>
      </c>
      <c r="C3667" t="s">
        <v>283</v>
      </c>
      <c r="D3667" t="s">
        <v>252</v>
      </c>
      <c r="E3667" t="s">
        <v>216</v>
      </c>
      <c r="F3667">
        <v>0</v>
      </c>
      <c r="G3667">
        <v>0</v>
      </c>
      <c r="H3667">
        <v>49</v>
      </c>
      <c r="I3667">
        <v>0</v>
      </c>
      <c r="J3667">
        <v>49</v>
      </c>
      <c r="K3667">
        <v>0</v>
      </c>
    </row>
    <row r="3668" spans="1:11" x14ac:dyDescent="0.25">
      <c r="A3668" t="s">
        <v>3928</v>
      </c>
      <c r="B3668" t="s">
        <v>79</v>
      </c>
      <c r="C3668" t="s">
        <v>283</v>
      </c>
      <c r="D3668" t="s">
        <v>254</v>
      </c>
      <c r="E3668" t="s">
        <v>217</v>
      </c>
      <c r="F3668">
        <v>0</v>
      </c>
      <c r="G3668">
        <v>0</v>
      </c>
      <c r="H3668">
        <v>4</v>
      </c>
      <c r="I3668">
        <v>0</v>
      </c>
      <c r="J3668">
        <v>4</v>
      </c>
      <c r="K3668">
        <v>0</v>
      </c>
    </row>
    <row r="3669" spans="1:11" x14ac:dyDescent="0.25">
      <c r="A3669" t="s">
        <v>3929</v>
      </c>
      <c r="B3669" t="s">
        <v>79</v>
      </c>
      <c r="C3669" t="s">
        <v>283</v>
      </c>
      <c r="D3669" t="s">
        <v>256</v>
      </c>
      <c r="E3669" t="s">
        <v>218</v>
      </c>
      <c r="F3669">
        <v>0</v>
      </c>
      <c r="G3669">
        <v>0</v>
      </c>
      <c r="H3669">
        <v>526</v>
      </c>
      <c r="I3669">
        <v>0</v>
      </c>
      <c r="J3669">
        <v>526</v>
      </c>
      <c r="K3669">
        <v>0</v>
      </c>
    </row>
    <row r="3670" spans="1:11" x14ac:dyDescent="0.25">
      <c r="A3670" t="s">
        <v>3930</v>
      </c>
      <c r="B3670" t="s">
        <v>79</v>
      </c>
      <c r="C3670" t="s">
        <v>283</v>
      </c>
      <c r="D3670" t="s">
        <v>253</v>
      </c>
      <c r="E3670" t="s">
        <v>219</v>
      </c>
      <c r="F3670">
        <v>0</v>
      </c>
      <c r="G3670">
        <v>0</v>
      </c>
      <c r="H3670">
        <v>139</v>
      </c>
      <c r="I3670">
        <v>0</v>
      </c>
      <c r="J3670">
        <v>139</v>
      </c>
      <c r="K3670">
        <v>0</v>
      </c>
    </row>
    <row r="3671" spans="1:11" x14ac:dyDescent="0.25">
      <c r="A3671" t="s">
        <v>3931</v>
      </c>
      <c r="B3671" t="s">
        <v>79</v>
      </c>
      <c r="C3671" t="s">
        <v>283</v>
      </c>
      <c r="D3671" t="s">
        <v>257</v>
      </c>
      <c r="E3671" t="s">
        <v>220</v>
      </c>
      <c r="F3671">
        <v>0</v>
      </c>
      <c r="G3671">
        <v>0</v>
      </c>
      <c r="H3671">
        <v>18</v>
      </c>
      <c r="I3671">
        <v>0</v>
      </c>
      <c r="J3671">
        <v>18</v>
      </c>
      <c r="K3671">
        <v>0</v>
      </c>
    </row>
    <row r="3672" spans="1:11" x14ac:dyDescent="0.25">
      <c r="A3672" t="s">
        <v>3932</v>
      </c>
      <c r="B3672" t="s">
        <v>79</v>
      </c>
      <c r="C3672" t="s">
        <v>283</v>
      </c>
      <c r="D3672" t="s">
        <v>255</v>
      </c>
      <c r="E3672" t="s">
        <v>221</v>
      </c>
      <c r="F3672">
        <v>0</v>
      </c>
      <c r="G3672">
        <v>0</v>
      </c>
      <c r="H3672">
        <v>9</v>
      </c>
      <c r="I3672">
        <v>0</v>
      </c>
      <c r="J3672">
        <v>9</v>
      </c>
      <c r="K3672">
        <v>0</v>
      </c>
    </row>
    <row r="3673" spans="1:11" x14ac:dyDescent="0.25">
      <c r="A3673" t="s">
        <v>3933</v>
      </c>
      <c r="B3673" t="s">
        <v>79</v>
      </c>
      <c r="C3673" t="s">
        <v>283</v>
      </c>
      <c r="D3673" t="s">
        <v>258</v>
      </c>
      <c r="E3673" t="s">
        <v>222</v>
      </c>
      <c r="F3673">
        <v>0</v>
      </c>
      <c r="G3673">
        <v>0</v>
      </c>
      <c r="H3673">
        <v>4</v>
      </c>
      <c r="I3673">
        <v>0</v>
      </c>
      <c r="J3673">
        <v>4</v>
      </c>
      <c r="K3673">
        <v>0</v>
      </c>
    </row>
    <row r="3674" spans="1:11" x14ac:dyDescent="0.25">
      <c r="A3674" t="s">
        <v>3934</v>
      </c>
      <c r="B3674" t="s">
        <v>79</v>
      </c>
      <c r="C3674" t="s">
        <v>283</v>
      </c>
      <c r="D3674" t="s">
        <v>252</v>
      </c>
      <c r="E3674" t="s">
        <v>223</v>
      </c>
      <c r="F3674">
        <v>0</v>
      </c>
      <c r="G3674">
        <v>0</v>
      </c>
      <c r="H3674">
        <v>29</v>
      </c>
      <c r="I3674">
        <v>0</v>
      </c>
      <c r="J3674">
        <v>29</v>
      </c>
      <c r="K3674">
        <v>0</v>
      </c>
    </row>
    <row r="3675" spans="1:11" x14ac:dyDescent="0.25">
      <c r="A3675" t="s">
        <v>3935</v>
      </c>
      <c r="B3675" t="s">
        <v>79</v>
      </c>
      <c r="C3675" t="s">
        <v>283</v>
      </c>
      <c r="D3675" t="s">
        <v>257</v>
      </c>
      <c r="E3675" t="s">
        <v>224</v>
      </c>
      <c r="F3675">
        <v>0</v>
      </c>
      <c r="G3675">
        <v>0</v>
      </c>
      <c r="H3675">
        <v>14</v>
      </c>
      <c r="I3675">
        <v>0</v>
      </c>
      <c r="J3675">
        <v>14</v>
      </c>
      <c r="K3675">
        <v>0</v>
      </c>
    </row>
    <row r="3676" spans="1:11" x14ac:dyDescent="0.25">
      <c r="A3676" t="s">
        <v>3936</v>
      </c>
      <c r="B3676" t="s">
        <v>79</v>
      </c>
      <c r="C3676" t="s">
        <v>283</v>
      </c>
      <c r="D3676" t="s">
        <v>253</v>
      </c>
      <c r="E3676" t="s">
        <v>225</v>
      </c>
      <c r="F3676">
        <v>0</v>
      </c>
      <c r="G3676">
        <v>0</v>
      </c>
      <c r="H3676">
        <v>62</v>
      </c>
      <c r="I3676">
        <v>0</v>
      </c>
      <c r="J3676">
        <v>62</v>
      </c>
      <c r="K3676">
        <v>0</v>
      </c>
    </row>
    <row r="3677" spans="1:11" x14ac:dyDescent="0.25">
      <c r="A3677" t="s">
        <v>3937</v>
      </c>
      <c r="B3677" t="s">
        <v>79</v>
      </c>
      <c r="C3677" t="s">
        <v>283</v>
      </c>
      <c r="D3677" t="s">
        <v>255</v>
      </c>
      <c r="E3677" t="s">
        <v>226</v>
      </c>
      <c r="F3677">
        <v>0</v>
      </c>
      <c r="G3677">
        <v>0</v>
      </c>
      <c r="H3677">
        <v>28</v>
      </c>
      <c r="I3677">
        <v>0</v>
      </c>
      <c r="J3677">
        <v>28</v>
      </c>
      <c r="K3677">
        <v>0</v>
      </c>
    </row>
    <row r="3678" spans="1:11" x14ac:dyDescent="0.25">
      <c r="A3678" t="s">
        <v>3938</v>
      </c>
      <c r="B3678" t="s">
        <v>79</v>
      </c>
      <c r="C3678" t="s">
        <v>283</v>
      </c>
      <c r="D3678" t="s">
        <v>259</v>
      </c>
      <c r="E3678" t="s">
        <v>227</v>
      </c>
      <c r="F3678">
        <v>0</v>
      </c>
      <c r="G3678">
        <v>0</v>
      </c>
      <c r="H3678">
        <v>12</v>
      </c>
      <c r="I3678">
        <v>0</v>
      </c>
      <c r="J3678">
        <v>12</v>
      </c>
      <c r="K3678">
        <v>0</v>
      </c>
    </row>
    <row r="3679" spans="1:11" x14ac:dyDescent="0.25">
      <c r="A3679" t="s">
        <v>3939</v>
      </c>
      <c r="B3679" t="s">
        <v>79</v>
      </c>
      <c r="C3679" t="s">
        <v>283</v>
      </c>
      <c r="D3679" t="s">
        <v>258</v>
      </c>
      <c r="E3679" t="s">
        <v>228</v>
      </c>
      <c r="F3679">
        <v>0</v>
      </c>
      <c r="G3679">
        <v>0</v>
      </c>
      <c r="H3679">
        <v>10</v>
      </c>
      <c r="I3679">
        <v>0</v>
      </c>
      <c r="J3679">
        <v>10</v>
      </c>
      <c r="K3679">
        <v>0</v>
      </c>
    </row>
    <row r="3680" spans="1:11" x14ac:dyDescent="0.25">
      <c r="A3680" t="s">
        <v>3940</v>
      </c>
      <c r="B3680" t="s">
        <v>79</v>
      </c>
      <c r="C3680" t="s">
        <v>283</v>
      </c>
      <c r="D3680" t="s">
        <v>253</v>
      </c>
      <c r="E3680" t="s">
        <v>229</v>
      </c>
      <c r="F3680">
        <v>0</v>
      </c>
      <c r="G3680">
        <v>0</v>
      </c>
      <c r="H3680">
        <v>140</v>
      </c>
      <c r="I3680">
        <v>0</v>
      </c>
      <c r="J3680">
        <v>140</v>
      </c>
      <c r="K3680">
        <v>0</v>
      </c>
    </row>
    <row r="3681" spans="1:11" x14ac:dyDescent="0.25">
      <c r="A3681" t="s">
        <v>3941</v>
      </c>
      <c r="B3681" t="s">
        <v>79</v>
      </c>
      <c r="C3681" t="s">
        <v>283</v>
      </c>
      <c r="D3681" t="s">
        <v>253</v>
      </c>
      <c r="E3681" t="s">
        <v>230</v>
      </c>
      <c r="F3681">
        <v>0</v>
      </c>
      <c r="G3681">
        <v>0</v>
      </c>
      <c r="H3681">
        <v>242</v>
      </c>
      <c r="I3681">
        <v>0</v>
      </c>
      <c r="J3681">
        <v>242</v>
      </c>
      <c r="K3681">
        <v>0</v>
      </c>
    </row>
    <row r="3682" spans="1:11" x14ac:dyDescent="0.25">
      <c r="A3682" t="s">
        <v>3942</v>
      </c>
      <c r="B3682" t="s">
        <v>79</v>
      </c>
      <c r="C3682" t="s">
        <v>283</v>
      </c>
      <c r="D3682" t="s">
        <v>255</v>
      </c>
      <c r="E3682" t="s">
        <v>231</v>
      </c>
      <c r="F3682">
        <v>0</v>
      </c>
      <c r="G3682">
        <v>0</v>
      </c>
      <c r="H3682">
        <v>19</v>
      </c>
      <c r="I3682">
        <v>0</v>
      </c>
      <c r="J3682">
        <v>19</v>
      </c>
      <c r="K3682">
        <v>0</v>
      </c>
    </row>
    <row r="3683" spans="1:11" x14ac:dyDescent="0.25">
      <c r="A3683" t="s">
        <v>3943</v>
      </c>
      <c r="B3683" t="s">
        <v>79</v>
      </c>
      <c r="C3683" t="s">
        <v>283</v>
      </c>
      <c r="D3683" t="s">
        <v>258</v>
      </c>
      <c r="E3683" t="s">
        <v>232</v>
      </c>
      <c r="F3683">
        <v>0</v>
      </c>
      <c r="G3683">
        <v>0</v>
      </c>
      <c r="H3683">
        <v>51</v>
      </c>
      <c r="I3683">
        <v>0</v>
      </c>
      <c r="J3683">
        <v>51</v>
      </c>
      <c r="K3683">
        <v>0</v>
      </c>
    </row>
    <row r="3684" spans="1:11" x14ac:dyDescent="0.25">
      <c r="A3684" t="s">
        <v>3944</v>
      </c>
      <c r="B3684" t="s">
        <v>79</v>
      </c>
      <c r="C3684" t="s">
        <v>283</v>
      </c>
      <c r="D3684" t="s">
        <v>256</v>
      </c>
      <c r="E3684" t="s">
        <v>233</v>
      </c>
      <c r="F3684">
        <v>0</v>
      </c>
      <c r="G3684">
        <v>0</v>
      </c>
      <c r="H3684">
        <v>39</v>
      </c>
      <c r="I3684">
        <v>0</v>
      </c>
      <c r="J3684">
        <v>39</v>
      </c>
      <c r="K3684">
        <v>0</v>
      </c>
    </row>
    <row r="3685" spans="1:11" x14ac:dyDescent="0.25">
      <c r="A3685" t="s">
        <v>3945</v>
      </c>
      <c r="B3685" t="s">
        <v>79</v>
      </c>
      <c r="C3685" t="s">
        <v>283</v>
      </c>
      <c r="D3685" t="s">
        <v>258</v>
      </c>
      <c r="E3685" t="s">
        <v>272</v>
      </c>
      <c r="F3685">
        <v>0</v>
      </c>
      <c r="G3685">
        <v>0</v>
      </c>
      <c r="H3685">
        <v>300</v>
      </c>
      <c r="I3685">
        <v>0</v>
      </c>
      <c r="J3685">
        <v>300</v>
      </c>
      <c r="K3685">
        <v>0</v>
      </c>
    </row>
    <row r="3686" spans="1:11" x14ac:dyDescent="0.25">
      <c r="A3686" t="s">
        <v>3946</v>
      </c>
      <c r="B3686" t="s">
        <v>79</v>
      </c>
      <c r="C3686" t="s">
        <v>283</v>
      </c>
      <c r="D3686" t="s">
        <v>256</v>
      </c>
      <c r="E3686" t="s">
        <v>234</v>
      </c>
      <c r="F3686">
        <v>0</v>
      </c>
      <c r="G3686">
        <v>0</v>
      </c>
      <c r="H3686">
        <v>142</v>
      </c>
      <c r="I3686">
        <v>0</v>
      </c>
      <c r="J3686">
        <v>142</v>
      </c>
      <c r="K3686">
        <v>0</v>
      </c>
    </row>
    <row r="3687" spans="1:11" x14ac:dyDescent="0.25">
      <c r="A3687" t="s">
        <v>3947</v>
      </c>
      <c r="B3687" t="s">
        <v>79</v>
      </c>
      <c r="C3687" t="s">
        <v>283</v>
      </c>
      <c r="D3687" t="s">
        <v>253</v>
      </c>
      <c r="E3687" t="s">
        <v>235</v>
      </c>
      <c r="F3687">
        <v>0</v>
      </c>
      <c r="G3687">
        <v>0</v>
      </c>
      <c r="H3687">
        <v>38</v>
      </c>
      <c r="I3687">
        <v>0</v>
      </c>
      <c r="J3687">
        <v>38</v>
      </c>
      <c r="K3687">
        <v>0</v>
      </c>
    </row>
    <row r="3688" spans="1:11" x14ac:dyDescent="0.25">
      <c r="A3688" t="s">
        <v>3948</v>
      </c>
      <c r="B3688" t="s">
        <v>79</v>
      </c>
      <c r="C3688" t="s">
        <v>283</v>
      </c>
      <c r="D3688" t="s">
        <v>255</v>
      </c>
      <c r="E3688" t="s">
        <v>236</v>
      </c>
      <c r="F3688">
        <v>0</v>
      </c>
      <c r="G3688">
        <v>0</v>
      </c>
      <c r="H3688">
        <v>9</v>
      </c>
      <c r="I3688">
        <v>0</v>
      </c>
      <c r="J3688">
        <v>9</v>
      </c>
      <c r="K3688">
        <v>0</v>
      </c>
    </row>
    <row r="3689" spans="1:11" x14ac:dyDescent="0.25">
      <c r="A3689" t="s">
        <v>3949</v>
      </c>
      <c r="B3689" t="s">
        <v>79</v>
      </c>
      <c r="C3689" t="s">
        <v>283</v>
      </c>
      <c r="D3689" t="s">
        <v>257</v>
      </c>
      <c r="E3689" t="s">
        <v>237</v>
      </c>
      <c r="F3689">
        <v>0</v>
      </c>
      <c r="G3689">
        <v>0</v>
      </c>
      <c r="H3689">
        <v>77</v>
      </c>
      <c r="I3689">
        <v>0</v>
      </c>
      <c r="J3689">
        <v>77</v>
      </c>
      <c r="K3689">
        <v>0</v>
      </c>
    </row>
    <row r="3690" spans="1:11" x14ac:dyDescent="0.25">
      <c r="A3690" t="s">
        <v>3950</v>
      </c>
      <c r="B3690" t="s">
        <v>79</v>
      </c>
      <c r="C3690" t="s">
        <v>283</v>
      </c>
      <c r="D3690" t="s">
        <v>256</v>
      </c>
      <c r="E3690" t="s">
        <v>238</v>
      </c>
      <c r="F3690">
        <v>0</v>
      </c>
      <c r="G3690">
        <v>0</v>
      </c>
      <c r="H3690">
        <v>58</v>
      </c>
      <c r="I3690">
        <v>0</v>
      </c>
      <c r="J3690">
        <v>58</v>
      </c>
      <c r="K3690">
        <v>0</v>
      </c>
    </row>
    <row r="3691" spans="1:11" x14ac:dyDescent="0.25">
      <c r="A3691" t="s">
        <v>3951</v>
      </c>
      <c r="B3691" t="s">
        <v>79</v>
      </c>
      <c r="C3691" t="s">
        <v>283</v>
      </c>
      <c r="D3691" t="s">
        <v>255</v>
      </c>
      <c r="E3691" t="s">
        <v>239</v>
      </c>
      <c r="F3691">
        <v>0</v>
      </c>
      <c r="G3691">
        <v>0</v>
      </c>
      <c r="H3691">
        <v>25</v>
      </c>
      <c r="I3691">
        <v>0</v>
      </c>
      <c r="J3691">
        <v>25</v>
      </c>
      <c r="K3691">
        <v>0</v>
      </c>
    </row>
    <row r="3692" spans="1:11" x14ac:dyDescent="0.25">
      <c r="A3692" t="s">
        <v>3952</v>
      </c>
      <c r="B3692" t="s">
        <v>79</v>
      </c>
      <c r="C3692" t="s">
        <v>283</v>
      </c>
      <c r="D3692" t="s">
        <v>256</v>
      </c>
      <c r="E3692" t="s">
        <v>240</v>
      </c>
      <c r="F3692">
        <v>0</v>
      </c>
      <c r="G3692">
        <v>0</v>
      </c>
      <c r="H3692">
        <v>48</v>
      </c>
      <c r="I3692">
        <v>0</v>
      </c>
      <c r="J3692">
        <v>48</v>
      </c>
      <c r="K3692">
        <v>0</v>
      </c>
    </row>
    <row r="3693" spans="1:11" x14ac:dyDescent="0.25">
      <c r="A3693" t="s">
        <v>3953</v>
      </c>
      <c r="B3693" t="s">
        <v>79</v>
      </c>
      <c r="C3693" t="s">
        <v>283</v>
      </c>
      <c r="D3693" t="s">
        <v>258</v>
      </c>
      <c r="E3693" t="s">
        <v>241</v>
      </c>
      <c r="F3693">
        <v>0</v>
      </c>
      <c r="G3693">
        <v>0</v>
      </c>
      <c r="H3693">
        <v>10</v>
      </c>
      <c r="I3693">
        <v>0</v>
      </c>
      <c r="J3693">
        <v>10</v>
      </c>
      <c r="K3693">
        <v>0</v>
      </c>
    </row>
    <row r="3694" spans="1:11" x14ac:dyDescent="0.25">
      <c r="A3694" t="s">
        <v>3954</v>
      </c>
      <c r="B3694" t="s">
        <v>79</v>
      </c>
      <c r="C3694" t="s">
        <v>283</v>
      </c>
      <c r="D3694" t="s">
        <v>258</v>
      </c>
      <c r="E3694" t="s">
        <v>242</v>
      </c>
      <c r="F3694">
        <v>0</v>
      </c>
      <c r="G3694">
        <v>0</v>
      </c>
      <c r="H3694">
        <v>39</v>
      </c>
      <c r="I3694">
        <v>0</v>
      </c>
      <c r="J3694">
        <v>39</v>
      </c>
      <c r="K3694">
        <v>0</v>
      </c>
    </row>
    <row r="3695" spans="1:11" x14ac:dyDescent="0.25">
      <c r="A3695" t="s">
        <v>3955</v>
      </c>
      <c r="B3695" t="s">
        <v>79</v>
      </c>
      <c r="C3695" t="s">
        <v>283</v>
      </c>
      <c r="D3695" t="s">
        <v>259</v>
      </c>
      <c r="E3695" t="s">
        <v>243</v>
      </c>
      <c r="F3695">
        <v>0</v>
      </c>
      <c r="G3695">
        <v>0</v>
      </c>
      <c r="H3695">
        <v>24</v>
      </c>
      <c r="I3695">
        <v>0</v>
      </c>
      <c r="J3695">
        <v>24</v>
      </c>
      <c r="K3695">
        <v>0</v>
      </c>
    </row>
    <row r="3696" spans="1:11" x14ac:dyDescent="0.25">
      <c r="A3696" t="s">
        <v>3956</v>
      </c>
      <c r="B3696" t="s">
        <v>79</v>
      </c>
      <c r="C3696" t="s">
        <v>283</v>
      </c>
      <c r="D3696" t="s">
        <v>259</v>
      </c>
      <c r="E3696" t="s">
        <v>273</v>
      </c>
      <c r="F3696">
        <v>0</v>
      </c>
      <c r="G3696">
        <v>0</v>
      </c>
      <c r="H3696">
        <v>272</v>
      </c>
      <c r="I3696">
        <v>0</v>
      </c>
      <c r="J3696">
        <v>272</v>
      </c>
      <c r="K3696">
        <v>0</v>
      </c>
    </row>
  </sheetData>
  <sheetProtection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749"/>
  <sheetViews>
    <sheetView workbookViewId="0">
      <selection activeCell="A2" sqref="A2"/>
    </sheetView>
  </sheetViews>
  <sheetFormatPr defaultRowHeight="13.2" x14ac:dyDescent="0.25"/>
  <cols>
    <col min="1" max="1" width="80.88671875" bestFit="1" customWidth="1"/>
    <col min="2" max="2" width="31.33203125" bestFit="1" customWidth="1"/>
    <col min="3" max="3" width="23.21875" bestFit="1" customWidth="1"/>
    <col min="4" max="4" width="30.6640625" bestFit="1" customWidth="1"/>
    <col min="5" max="5" width="29.21875" bestFit="1" customWidth="1"/>
    <col min="6" max="6" width="21.44140625" bestFit="1" customWidth="1"/>
    <col min="7" max="7" width="23.109375" bestFit="1" customWidth="1"/>
    <col min="8" max="8" width="14.6640625" bestFit="1" customWidth="1"/>
    <col min="9" max="9" width="22.109375" bestFit="1" customWidth="1"/>
    <col min="10" max="10" width="14.88671875" bestFit="1" customWidth="1"/>
    <col min="11" max="11" width="22.33203125" bestFit="1" customWidth="1"/>
    <col min="12" max="12" width="24" bestFit="1" customWidth="1"/>
    <col min="13" max="13" width="20.5546875" bestFit="1" customWidth="1"/>
    <col min="14" max="14" width="22.21875" bestFit="1" customWidth="1"/>
    <col min="15" max="15" width="26.6640625" bestFit="1" customWidth="1"/>
    <col min="16" max="16" width="20" bestFit="1" customWidth="1"/>
    <col min="17" max="17" width="20.21875" bestFit="1" customWidth="1"/>
    <col min="18" max="18" width="25.77734375" bestFit="1" customWidth="1"/>
  </cols>
  <sheetData>
    <row r="1" spans="1:18" x14ac:dyDescent="0.25">
      <c r="A1" t="s">
        <v>285</v>
      </c>
      <c r="B1" t="s">
        <v>286</v>
      </c>
      <c r="C1" t="s">
        <v>288</v>
      </c>
      <c r="D1" t="s">
        <v>289</v>
      </c>
      <c r="E1" t="s">
        <v>245</v>
      </c>
      <c r="F1" t="s">
        <v>3957</v>
      </c>
      <c r="G1" t="s">
        <v>3958</v>
      </c>
      <c r="H1" t="s">
        <v>3959</v>
      </c>
      <c r="I1" t="s">
        <v>3960</v>
      </c>
      <c r="J1" t="s">
        <v>3961</v>
      </c>
      <c r="K1" t="s">
        <v>3962</v>
      </c>
      <c r="L1" t="s">
        <v>3963</v>
      </c>
      <c r="M1" t="s">
        <v>3964</v>
      </c>
      <c r="N1" t="s">
        <v>3965</v>
      </c>
      <c r="O1" t="s">
        <v>3966</v>
      </c>
      <c r="P1" t="s">
        <v>3967</v>
      </c>
      <c r="Q1" t="s">
        <v>3968</v>
      </c>
      <c r="R1" t="s">
        <v>3969</v>
      </c>
    </row>
    <row r="2" spans="1:18" x14ac:dyDescent="0.25">
      <c r="A2" t="s">
        <v>15012</v>
      </c>
      <c r="B2" t="s">
        <v>72</v>
      </c>
      <c r="C2" t="s">
        <v>255</v>
      </c>
      <c r="D2" t="s">
        <v>101</v>
      </c>
      <c r="E2" t="s">
        <v>82</v>
      </c>
      <c r="F2">
        <v>105</v>
      </c>
      <c r="G2">
        <v>2762</v>
      </c>
      <c r="H2">
        <v>1</v>
      </c>
      <c r="I2">
        <v>6</v>
      </c>
      <c r="J2">
        <v>6</v>
      </c>
      <c r="K2">
        <v>102</v>
      </c>
      <c r="L2">
        <v>0</v>
      </c>
      <c r="M2">
        <v>100</v>
      </c>
      <c r="N2">
        <v>2666</v>
      </c>
      <c r="O2">
        <v>1</v>
      </c>
      <c r="P2">
        <v>2</v>
      </c>
      <c r="Q2">
        <v>0</v>
      </c>
      <c r="R2">
        <v>3</v>
      </c>
    </row>
    <row r="3" spans="1:18" x14ac:dyDescent="0.25">
      <c r="A3" t="s">
        <v>15013</v>
      </c>
      <c r="B3" t="s">
        <v>79</v>
      </c>
      <c r="C3" t="s">
        <v>255</v>
      </c>
      <c r="D3" t="s">
        <v>102</v>
      </c>
      <c r="E3" t="s">
        <v>82</v>
      </c>
      <c r="F3">
        <v>0</v>
      </c>
      <c r="G3">
        <v>0</v>
      </c>
      <c r="H3">
        <v>0</v>
      </c>
      <c r="I3">
        <v>0</v>
      </c>
      <c r="J3">
        <v>0</v>
      </c>
      <c r="K3">
        <v>0</v>
      </c>
      <c r="L3">
        <v>0</v>
      </c>
      <c r="M3">
        <v>0</v>
      </c>
      <c r="N3">
        <v>0</v>
      </c>
      <c r="O3">
        <v>9</v>
      </c>
      <c r="P3">
        <v>3</v>
      </c>
      <c r="Q3">
        <v>1</v>
      </c>
      <c r="R3">
        <v>11</v>
      </c>
    </row>
    <row r="4" spans="1:18" x14ac:dyDescent="0.25">
      <c r="A4" t="s">
        <v>15014</v>
      </c>
      <c r="B4" t="s">
        <v>75</v>
      </c>
      <c r="C4" t="s">
        <v>253</v>
      </c>
      <c r="D4" t="s">
        <v>171</v>
      </c>
      <c r="E4" t="s">
        <v>82</v>
      </c>
      <c r="F4">
        <v>103</v>
      </c>
      <c r="G4">
        <v>4980.96</v>
      </c>
      <c r="H4">
        <v>2</v>
      </c>
      <c r="I4">
        <v>64</v>
      </c>
      <c r="J4">
        <v>5</v>
      </c>
      <c r="K4">
        <v>193</v>
      </c>
      <c r="L4">
        <v>0.84</v>
      </c>
      <c r="M4">
        <v>100</v>
      </c>
      <c r="N4">
        <v>4852.8</v>
      </c>
      <c r="O4">
        <v>26</v>
      </c>
      <c r="P4">
        <v>7</v>
      </c>
      <c r="Q4">
        <v>5</v>
      </c>
      <c r="R4">
        <v>28</v>
      </c>
    </row>
    <row r="5" spans="1:18" x14ac:dyDescent="0.25">
      <c r="A5" t="s">
        <v>15016</v>
      </c>
      <c r="B5" t="s">
        <v>75</v>
      </c>
      <c r="C5" t="s">
        <v>253</v>
      </c>
      <c r="D5" t="s">
        <v>219</v>
      </c>
      <c r="E5" t="s">
        <v>82</v>
      </c>
      <c r="F5">
        <v>97</v>
      </c>
      <c r="G5">
        <v>4328.96</v>
      </c>
      <c r="H5">
        <v>3</v>
      </c>
      <c r="I5">
        <v>128</v>
      </c>
      <c r="J5">
        <v>3</v>
      </c>
      <c r="K5">
        <v>113</v>
      </c>
      <c r="L5">
        <v>0.84</v>
      </c>
      <c r="M5">
        <v>97</v>
      </c>
      <c r="N5">
        <v>4344.8</v>
      </c>
      <c r="O5">
        <v>20</v>
      </c>
      <c r="P5">
        <v>1</v>
      </c>
      <c r="Q5">
        <v>4</v>
      </c>
      <c r="R5">
        <v>17</v>
      </c>
    </row>
    <row r="6" spans="1:18" x14ac:dyDescent="0.25">
      <c r="A6" t="s">
        <v>15015</v>
      </c>
      <c r="B6" t="s">
        <v>79</v>
      </c>
      <c r="C6" t="s">
        <v>256</v>
      </c>
      <c r="D6" t="s">
        <v>133</v>
      </c>
      <c r="E6" t="s">
        <v>82</v>
      </c>
      <c r="F6">
        <v>0</v>
      </c>
      <c r="G6">
        <v>0</v>
      </c>
      <c r="H6">
        <v>0</v>
      </c>
      <c r="I6">
        <v>0</v>
      </c>
      <c r="J6">
        <v>0</v>
      </c>
      <c r="K6">
        <v>0</v>
      </c>
      <c r="L6">
        <v>0</v>
      </c>
      <c r="M6">
        <v>0</v>
      </c>
      <c r="N6">
        <v>0</v>
      </c>
      <c r="O6">
        <v>84</v>
      </c>
      <c r="P6">
        <v>13</v>
      </c>
      <c r="Q6">
        <v>26</v>
      </c>
      <c r="R6">
        <v>71</v>
      </c>
    </row>
    <row r="7" spans="1:18" x14ac:dyDescent="0.25">
      <c r="A7" t="s">
        <v>15017</v>
      </c>
      <c r="B7" t="s">
        <v>79</v>
      </c>
      <c r="C7" t="s">
        <v>258</v>
      </c>
      <c r="D7" t="s">
        <v>99</v>
      </c>
      <c r="E7" t="s">
        <v>82</v>
      </c>
      <c r="F7">
        <v>0</v>
      </c>
      <c r="G7">
        <v>0</v>
      </c>
      <c r="H7">
        <v>0</v>
      </c>
      <c r="I7">
        <v>0</v>
      </c>
      <c r="J7">
        <v>0</v>
      </c>
      <c r="K7">
        <v>0</v>
      </c>
      <c r="L7">
        <v>0</v>
      </c>
      <c r="M7">
        <v>0</v>
      </c>
      <c r="N7">
        <v>0</v>
      </c>
      <c r="O7">
        <v>80</v>
      </c>
      <c r="P7">
        <v>22</v>
      </c>
      <c r="Q7">
        <v>19</v>
      </c>
      <c r="R7">
        <v>83</v>
      </c>
    </row>
    <row r="8" spans="1:18" x14ac:dyDescent="0.25">
      <c r="A8" t="s">
        <v>15018</v>
      </c>
      <c r="B8" t="s">
        <v>74</v>
      </c>
      <c r="C8" t="s">
        <v>253</v>
      </c>
      <c r="D8" t="s">
        <v>139</v>
      </c>
      <c r="E8" t="s">
        <v>82</v>
      </c>
      <c r="F8">
        <v>143</v>
      </c>
      <c r="G8">
        <v>823.5</v>
      </c>
      <c r="H8">
        <v>6</v>
      </c>
      <c r="I8">
        <v>31.46</v>
      </c>
      <c r="J8">
        <v>8</v>
      </c>
      <c r="K8">
        <v>54</v>
      </c>
      <c r="L8">
        <v>-0.04</v>
      </c>
      <c r="M8">
        <v>141</v>
      </c>
      <c r="N8">
        <v>800.92</v>
      </c>
      <c r="O8">
        <v>31</v>
      </c>
      <c r="P8">
        <v>2</v>
      </c>
      <c r="Q8">
        <v>4</v>
      </c>
      <c r="R8">
        <v>29</v>
      </c>
    </row>
    <row r="9" spans="1:18" x14ac:dyDescent="0.25">
      <c r="A9" t="s">
        <v>15019</v>
      </c>
      <c r="B9" t="s">
        <v>79</v>
      </c>
      <c r="C9" t="s">
        <v>258</v>
      </c>
      <c r="D9" t="s">
        <v>204</v>
      </c>
      <c r="E9" t="s">
        <v>82</v>
      </c>
      <c r="F9">
        <v>0</v>
      </c>
      <c r="G9">
        <v>0</v>
      </c>
      <c r="H9">
        <v>0</v>
      </c>
      <c r="I9">
        <v>0</v>
      </c>
      <c r="J9">
        <v>0</v>
      </c>
      <c r="K9">
        <v>0</v>
      </c>
      <c r="L9">
        <v>0</v>
      </c>
      <c r="M9">
        <v>0</v>
      </c>
      <c r="N9">
        <v>0</v>
      </c>
      <c r="O9">
        <v>16</v>
      </c>
      <c r="P9">
        <v>5</v>
      </c>
      <c r="Q9">
        <v>8</v>
      </c>
      <c r="R9">
        <v>13</v>
      </c>
    </row>
    <row r="10" spans="1:18" x14ac:dyDescent="0.25">
      <c r="A10" t="s">
        <v>15020</v>
      </c>
      <c r="B10" t="s">
        <v>79</v>
      </c>
      <c r="C10" t="s">
        <v>253</v>
      </c>
      <c r="D10" t="s">
        <v>219</v>
      </c>
      <c r="E10" t="s">
        <v>82</v>
      </c>
      <c r="F10">
        <v>0</v>
      </c>
      <c r="G10">
        <v>0</v>
      </c>
      <c r="H10">
        <v>0</v>
      </c>
      <c r="I10">
        <v>0</v>
      </c>
      <c r="J10">
        <v>0</v>
      </c>
      <c r="K10">
        <v>0</v>
      </c>
      <c r="L10">
        <v>0</v>
      </c>
      <c r="M10">
        <v>0</v>
      </c>
      <c r="N10">
        <v>0</v>
      </c>
      <c r="O10">
        <v>157</v>
      </c>
      <c r="P10">
        <v>21</v>
      </c>
      <c r="Q10">
        <v>39</v>
      </c>
      <c r="R10">
        <v>139</v>
      </c>
    </row>
    <row r="11" spans="1:18" x14ac:dyDescent="0.25">
      <c r="A11" t="s">
        <v>15021</v>
      </c>
      <c r="B11" t="s">
        <v>72</v>
      </c>
      <c r="C11" t="s">
        <v>253</v>
      </c>
      <c r="D11" t="s">
        <v>134</v>
      </c>
      <c r="E11" t="s">
        <v>82</v>
      </c>
      <c r="F11">
        <v>350</v>
      </c>
      <c r="G11">
        <v>6825.94</v>
      </c>
      <c r="H11">
        <v>18</v>
      </c>
      <c r="I11">
        <v>390.46</v>
      </c>
      <c r="J11">
        <v>18</v>
      </c>
      <c r="K11">
        <v>217</v>
      </c>
      <c r="L11">
        <v>1.22</v>
      </c>
      <c r="M11">
        <v>350</v>
      </c>
      <c r="N11">
        <v>7000.62</v>
      </c>
      <c r="O11">
        <v>308</v>
      </c>
      <c r="P11">
        <v>68</v>
      </c>
      <c r="Q11">
        <v>55</v>
      </c>
      <c r="R11">
        <v>321</v>
      </c>
    </row>
    <row r="12" spans="1:18" x14ac:dyDescent="0.25">
      <c r="A12" t="s">
        <v>15022</v>
      </c>
      <c r="B12" t="s">
        <v>75</v>
      </c>
      <c r="C12" t="s">
        <v>257</v>
      </c>
      <c r="D12" t="s">
        <v>220</v>
      </c>
      <c r="E12" t="s">
        <v>82</v>
      </c>
      <c r="F12">
        <v>82</v>
      </c>
      <c r="G12">
        <v>3907.48</v>
      </c>
      <c r="H12">
        <v>0</v>
      </c>
      <c r="I12">
        <v>0</v>
      </c>
      <c r="J12">
        <v>5</v>
      </c>
      <c r="K12">
        <v>138</v>
      </c>
      <c r="L12">
        <v>0.42</v>
      </c>
      <c r="M12">
        <v>77</v>
      </c>
      <c r="N12">
        <v>3769.9</v>
      </c>
      <c r="O12">
        <v>14</v>
      </c>
      <c r="P12">
        <v>2</v>
      </c>
      <c r="Q12">
        <v>3</v>
      </c>
      <c r="R12">
        <v>13</v>
      </c>
    </row>
    <row r="13" spans="1:18" x14ac:dyDescent="0.25">
      <c r="A13" t="s">
        <v>15023</v>
      </c>
      <c r="B13" t="s">
        <v>79</v>
      </c>
      <c r="C13" t="s">
        <v>255</v>
      </c>
      <c r="D13" t="s">
        <v>116</v>
      </c>
      <c r="E13" t="s">
        <v>82</v>
      </c>
      <c r="F13">
        <v>0</v>
      </c>
      <c r="G13">
        <v>0</v>
      </c>
      <c r="H13">
        <v>0</v>
      </c>
      <c r="I13">
        <v>0</v>
      </c>
      <c r="J13">
        <v>0</v>
      </c>
      <c r="K13">
        <v>0</v>
      </c>
      <c r="L13">
        <v>0</v>
      </c>
      <c r="M13">
        <v>0</v>
      </c>
      <c r="N13">
        <v>0</v>
      </c>
      <c r="O13">
        <v>34</v>
      </c>
      <c r="P13">
        <v>5</v>
      </c>
      <c r="Q13">
        <v>7</v>
      </c>
      <c r="R13">
        <v>32</v>
      </c>
    </row>
    <row r="14" spans="1:18" x14ac:dyDescent="0.25">
      <c r="A14" t="s">
        <v>15024</v>
      </c>
      <c r="B14" t="s">
        <v>75</v>
      </c>
      <c r="C14" t="s">
        <v>259</v>
      </c>
      <c r="D14" t="s">
        <v>158</v>
      </c>
      <c r="E14" t="s">
        <v>82</v>
      </c>
      <c r="F14">
        <v>214</v>
      </c>
      <c r="G14">
        <v>9306.9599999999991</v>
      </c>
      <c r="H14">
        <v>5</v>
      </c>
      <c r="I14">
        <v>245</v>
      </c>
      <c r="J14">
        <v>10</v>
      </c>
      <c r="K14">
        <v>405</v>
      </c>
      <c r="L14">
        <v>20.74</v>
      </c>
      <c r="M14">
        <v>209</v>
      </c>
      <c r="N14">
        <v>9167.7000000000007</v>
      </c>
      <c r="O14">
        <v>28</v>
      </c>
      <c r="P14">
        <v>2</v>
      </c>
      <c r="Q14">
        <v>5</v>
      </c>
      <c r="R14">
        <v>25</v>
      </c>
    </row>
    <row r="15" spans="1:18" x14ac:dyDescent="0.25">
      <c r="A15" t="s">
        <v>15025</v>
      </c>
      <c r="B15" t="s">
        <v>74</v>
      </c>
      <c r="C15" t="s">
        <v>251</v>
      </c>
      <c r="D15" t="s">
        <v>184</v>
      </c>
      <c r="E15" t="s">
        <v>82</v>
      </c>
      <c r="F15">
        <v>152</v>
      </c>
      <c r="G15">
        <v>951.5</v>
      </c>
      <c r="H15">
        <v>9</v>
      </c>
      <c r="I15">
        <v>53</v>
      </c>
      <c r="J15">
        <v>13</v>
      </c>
      <c r="K15">
        <v>72</v>
      </c>
      <c r="L15">
        <v>-0.04</v>
      </c>
      <c r="M15">
        <v>148</v>
      </c>
      <c r="N15">
        <v>932.46</v>
      </c>
      <c r="O15">
        <v>17</v>
      </c>
      <c r="P15">
        <v>2</v>
      </c>
      <c r="Q15">
        <v>3</v>
      </c>
      <c r="R15">
        <v>16</v>
      </c>
    </row>
    <row r="16" spans="1:18" x14ac:dyDescent="0.25">
      <c r="A16" t="s">
        <v>15026</v>
      </c>
      <c r="B16" t="s">
        <v>79</v>
      </c>
      <c r="C16" t="s">
        <v>251</v>
      </c>
      <c r="D16" t="s">
        <v>164</v>
      </c>
      <c r="E16" t="s">
        <v>82</v>
      </c>
      <c r="F16">
        <v>0</v>
      </c>
      <c r="G16">
        <v>0</v>
      </c>
      <c r="H16">
        <v>0</v>
      </c>
      <c r="I16">
        <v>0</v>
      </c>
      <c r="J16">
        <v>0</v>
      </c>
      <c r="K16">
        <v>0</v>
      </c>
      <c r="L16">
        <v>0</v>
      </c>
      <c r="M16">
        <v>0</v>
      </c>
      <c r="N16">
        <v>0</v>
      </c>
      <c r="O16">
        <v>43</v>
      </c>
      <c r="P16">
        <v>5</v>
      </c>
      <c r="Q16">
        <v>18</v>
      </c>
      <c r="R16">
        <v>30</v>
      </c>
    </row>
    <row r="17" spans="1:18" x14ac:dyDescent="0.25">
      <c r="A17" t="s">
        <v>15027</v>
      </c>
      <c r="B17" t="s">
        <v>72</v>
      </c>
      <c r="C17" t="s">
        <v>257</v>
      </c>
      <c r="D17" t="s">
        <v>237</v>
      </c>
      <c r="E17" t="s">
        <v>82</v>
      </c>
      <c r="F17">
        <v>680</v>
      </c>
      <c r="G17">
        <v>13948.46</v>
      </c>
      <c r="H17">
        <v>24</v>
      </c>
      <c r="I17">
        <v>304.45999999999998</v>
      </c>
      <c r="J17">
        <v>45</v>
      </c>
      <c r="K17">
        <v>763</v>
      </c>
      <c r="L17">
        <v>0.8</v>
      </c>
      <c r="M17">
        <v>659</v>
      </c>
      <c r="N17">
        <v>13490.72</v>
      </c>
      <c r="O17">
        <v>127</v>
      </c>
      <c r="P17">
        <v>21</v>
      </c>
      <c r="Q17">
        <v>36</v>
      </c>
      <c r="R17">
        <v>112</v>
      </c>
    </row>
    <row r="18" spans="1:18" x14ac:dyDescent="0.25">
      <c r="A18" t="s">
        <v>15028</v>
      </c>
      <c r="B18" t="s">
        <v>77</v>
      </c>
      <c r="C18" t="s">
        <v>254</v>
      </c>
      <c r="D18" t="s">
        <v>268</v>
      </c>
      <c r="E18" t="s">
        <v>82</v>
      </c>
      <c r="F18">
        <v>7</v>
      </c>
      <c r="G18">
        <v>137</v>
      </c>
      <c r="H18">
        <v>0</v>
      </c>
      <c r="I18">
        <v>0</v>
      </c>
      <c r="J18">
        <v>1</v>
      </c>
      <c r="K18">
        <v>12</v>
      </c>
      <c r="L18">
        <v>0</v>
      </c>
      <c r="M18">
        <v>6</v>
      </c>
      <c r="N18">
        <v>125</v>
      </c>
      <c r="O18">
        <v>0</v>
      </c>
      <c r="P18">
        <v>0</v>
      </c>
      <c r="Q18">
        <v>0</v>
      </c>
      <c r="R18">
        <v>0</v>
      </c>
    </row>
    <row r="19" spans="1:18" x14ac:dyDescent="0.25">
      <c r="A19" t="s">
        <v>15029</v>
      </c>
      <c r="B19" t="s">
        <v>75</v>
      </c>
      <c r="C19" t="s">
        <v>253</v>
      </c>
      <c r="D19" t="s">
        <v>225</v>
      </c>
      <c r="E19" t="s">
        <v>82</v>
      </c>
      <c r="F19">
        <v>96</v>
      </c>
      <c r="G19">
        <v>4771.92</v>
      </c>
      <c r="H19">
        <v>7</v>
      </c>
      <c r="I19">
        <v>563.9</v>
      </c>
      <c r="J19">
        <v>5</v>
      </c>
      <c r="K19">
        <v>300</v>
      </c>
      <c r="L19">
        <v>1.68</v>
      </c>
      <c r="M19">
        <v>98</v>
      </c>
      <c r="N19">
        <v>5037.5</v>
      </c>
      <c r="O19">
        <v>30</v>
      </c>
      <c r="P19">
        <v>1</v>
      </c>
      <c r="Q19">
        <v>5</v>
      </c>
      <c r="R19">
        <v>26</v>
      </c>
    </row>
    <row r="20" spans="1:18" x14ac:dyDescent="0.25">
      <c r="A20" t="s">
        <v>15030</v>
      </c>
      <c r="B20" t="s">
        <v>75</v>
      </c>
      <c r="C20" t="s">
        <v>257</v>
      </c>
      <c r="D20" t="s">
        <v>128</v>
      </c>
      <c r="E20" t="s">
        <v>82</v>
      </c>
      <c r="F20">
        <v>141</v>
      </c>
      <c r="G20">
        <v>5378.96</v>
      </c>
      <c r="H20">
        <v>6</v>
      </c>
      <c r="I20">
        <v>197</v>
      </c>
      <c r="J20">
        <v>9</v>
      </c>
      <c r="K20">
        <v>202</v>
      </c>
      <c r="L20">
        <v>0.84</v>
      </c>
      <c r="M20">
        <v>138</v>
      </c>
      <c r="N20">
        <v>5374.8</v>
      </c>
      <c r="O20">
        <v>8</v>
      </c>
      <c r="P20">
        <v>6</v>
      </c>
      <c r="Q20">
        <v>1</v>
      </c>
      <c r="R20">
        <v>13</v>
      </c>
    </row>
    <row r="21" spans="1:18" x14ac:dyDescent="0.25">
      <c r="A21" t="s">
        <v>15031</v>
      </c>
      <c r="B21" t="s">
        <v>74</v>
      </c>
      <c r="C21" t="s">
        <v>259</v>
      </c>
      <c r="D21" t="s">
        <v>201</v>
      </c>
      <c r="E21" t="s">
        <v>82</v>
      </c>
      <c r="F21">
        <v>275</v>
      </c>
      <c r="G21">
        <v>1841</v>
      </c>
      <c r="H21">
        <v>7</v>
      </c>
      <c r="I21">
        <v>31</v>
      </c>
      <c r="J21">
        <v>16</v>
      </c>
      <c r="K21">
        <v>108</v>
      </c>
      <c r="L21">
        <v>0</v>
      </c>
      <c r="M21">
        <v>266</v>
      </c>
      <c r="N21">
        <v>1764</v>
      </c>
      <c r="O21">
        <v>27</v>
      </c>
      <c r="P21">
        <v>0</v>
      </c>
      <c r="Q21">
        <v>7</v>
      </c>
      <c r="R21">
        <v>20</v>
      </c>
    </row>
    <row r="22" spans="1:18" x14ac:dyDescent="0.25">
      <c r="A22" t="s">
        <v>15032</v>
      </c>
      <c r="B22" t="s">
        <v>72</v>
      </c>
      <c r="C22" t="s">
        <v>253</v>
      </c>
      <c r="D22" t="s">
        <v>175</v>
      </c>
      <c r="E22" t="s">
        <v>82</v>
      </c>
      <c r="F22">
        <v>258</v>
      </c>
      <c r="G22">
        <v>5609.48</v>
      </c>
      <c r="H22">
        <v>13</v>
      </c>
      <c r="I22">
        <v>641</v>
      </c>
      <c r="J22">
        <v>19</v>
      </c>
      <c r="K22">
        <v>228</v>
      </c>
      <c r="L22">
        <v>0.42</v>
      </c>
      <c r="M22">
        <v>252</v>
      </c>
      <c r="N22">
        <v>6022.9</v>
      </c>
      <c r="O22">
        <v>209</v>
      </c>
      <c r="P22">
        <v>23</v>
      </c>
      <c r="Q22">
        <v>22</v>
      </c>
      <c r="R22">
        <v>210</v>
      </c>
    </row>
    <row r="23" spans="1:18" x14ac:dyDescent="0.25">
      <c r="A23" t="s">
        <v>15033</v>
      </c>
      <c r="B23" t="s">
        <v>79</v>
      </c>
      <c r="C23" t="s">
        <v>252</v>
      </c>
      <c r="D23" t="s">
        <v>266</v>
      </c>
      <c r="E23" t="s">
        <v>82</v>
      </c>
      <c r="F23">
        <v>0</v>
      </c>
      <c r="G23">
        <v>0</v>
      </c>
      <c r="H23">
        <v>0</v>
      </c>
      <c r="I23">
        <v>0</v>
      </c>
      <c r="J23">
        <v>0</v>
      </c>
      <c r="K23">
        <v>0</v>
      </c>
      <c r="L23">
        <v>0</v>
      </c>
      <c r="M23">
        <v>0</v>
      </c>
      <c r="N23">
        <v>0</v>
      </c>
      <c r="O23">
        <v>1390</v>
      </c>
      <c r="P23">
        <v>149</v>
      </c>
      <c r="Q23">
        <v>340</v>
      </c>
      <c r="R23">
        <v>1199</v>
      </c>
    </row>
    <row r="24" spans="1:18" x14ac:dyDescent="0.25">
      <c r="A24" t="s">
        <v>15034</v>
      </c>
      <c r="B24" t="s">
        <v>79</v>
      </c>
      <c r="C24" t="s">
        <v>256</v>
      </c>
      <c r="D24" t="s">
        <v>218</v>
      </c>
      <c r="E24" t="s">
        <v>82</v>
      </c>
      <c r="F24">
        <v>0</v>
      </c>
      <c r="G24">
        <v>0</v>
      </c>
      <c r="H24">
        <v>0</v>
      </c>
      <c r="I24">
        <v>0</v>
      </c>
      <c r="J24">
        <v>0</v>
      </c>
      <c r="K24">
        <v>0</v>
      </c>
      <c r="L24">
        <v>0</v>
      </c>
      <c r="M24">
        <v>0</v>
      </c>
      <c r="N24">
        <v>0</v>
      </c>
      <c r="O24">
        <v>647</v>
      </c>
      <c r="P24">
        <v>72</v>
      </c>
      <c r="Q24">
        <v>193</v>
      </c>
      <c r="R24">
        <v>526</v>
      </c>
    </row>
    <row r="25" spans="1:18" x14ac:dyDescent="0.25">
      <c r="A25" t="s">
        <v>15035</v>
      </c>
      <c r="B25" t="s">
        <v>75</v>
      </c>
      <c r="C25" t="s">
        <v>259</v>
      </c>
      <c r="D25" t="s">
        <v>201</v>
      </c>
      <c r="E25" t="s">
        <v>82</v>
      </c>
      <c r="F25">
        <v>169</v>
      </c>
      <c r="G25">
        <v>8973.9599999999991</v>
      </c>
      <c r="H25">
        <v>7</v>
      </c>
      <c r="I25">
        <v>189</v>
      </c>
      <c r="J25">
        <v>8</v>
      </c>
      <c r="K25">
        <v>261</v>
      </c>
      <c r="L25">
        <v>11.84</v>
      </c>
      <c r="M25">
        <v>168</v>
      </c>
      <c r="N25">
        <v>8913.7999999999993</v>
      </c>
      <c r="O25">
        <v>37</v>
      </c>
      <c r="P25">
        <v>2</v>
      </c>
      <c r="Q25">
        <v>6</v>
      </c>
      <c r="R25">
        <v>33</v>
      </c>
    </row>
    <row r="26" spans="1:18" x14ac:dyDescent="0.25">
      <c r="A26" t="s">
        <v>15036</v>
      </c>
      <c r="B26" t="s">
        <v>74</v>
      </c>
      <c r="C26" t="s">
        <v>252</v>
      </c>
      <c r="D26" t="s">
        <v>97</v>
      </c>
      <c r="E26" t="s">
        <v>82</v>
      </c>
      <c r="F26">
        <v>121</v>
      </c>
      <c r="G26">
        <v>800</v>
      </c>
      <c r="H26">
        <v>6</v>
      </c>
      <c r="I26">
        <v>34</v>
      </c>
      <c r="J26">
        <v>8</v>
      </c>
      <c r="K26">
        <v>45</v>
      </c>
      <c r="L26">
        <v>0</v>
      </c>
      <c r="M26">
        <v>119</v>
      </c>
      <c r="N26">
        <v>789</v>
      </c>
      <c r="O26">
        <v>2</v>
      </c>
      <c r="P26">
        <v>0</v>
      </c>
      <c r="Q26">
        <v>0</v>
      </c>
      <c r="R26">
        <v>2</v>
      </c>
    </row>
    <row r="27" spans="1:18" x14ac:dyDescent="0.25">
      <c r="A27" t="s">
        <v>15037</v>
      </c>
      <c r="B27" t="s">
        <v>72</v>
      </c>
      <c r="C27" t="s">
        <v>253</v>
      </c>
      <c r="D27" t="s">
        <v>144</v>
      </c>
      <c r="E27" t="s">
        <v>82</v>
      </c>
      <c r="F27">
        <v>248</v>
      </c>
      <c r="G27">
        <v>6438.4</v>
      </c>
      <c r="H27">
        <v>17</v>
      </c>
      <c r="I27">
        <v>431</v>
      </c>
      <c r="J27">
        <v>9</v>
      </c>
      <c r="K27">
        <v>248</v>
      </c>
      <c r="L27">
        <v>2.1</v>
      </c>
      <c r="M27">
        <v>256</v>
      </c>
      <c r="N27">
        <v>6623.5</v>
      </c>
      <c r="O27">
        <v>93</v>
      </c>
      <c r="P27">
        <v>15</v>
      </c>
      <c r="Q27">
        <v>12</v>
      </c>
      <c r="R27">
        <v>96</v>
      </c>
    </row>
    <row r="28" spans="1:18" x14ac:dyDescent="0.25">
      <c r="A28" t="s">
        <v>15038</v>
      </c>
      <c r="B28" t="s">
        <v>75</v>
      </c>
      <c r="C28" t="s">
        <v>255</v>
      </c>
      <c r="D28" t="s">
        <v>221</v>
      </c>
      <c r="E28" t="s">
        <v>82</v>
      </c>
      <c r="F28">
        <v>93</v>
      </c>
      <c r="G28">
        <v>5664.48</v>
      </c>
      <c r="H28">
        <v>4</v>
      </c>
      <c r="I28">
        <v>300</v>
      </c>
      <c r="J28">
        <v>3</v>
      </c>
      <c r="K28">
        <v>106</v>
      </c>
      <c r="L28">
        <v>0.42</v>
      </c>
      <c r="M28">
        <v>94</v>
      </c>
      <c r="N28">
        <v>5858.9</v>
      </c>
      <c r="O28">
        <v>6</v>
      </c>
      <c r="P28">
        <v>0</v>
      </c>
      <c r="Q28">
        <v>1</v>
      </c>
      <c r="R28">
        <v>5</v>
      </c>
    </row>
    <row r="29" spans="1:18" x14ac:dyDescent="0.25">
      <c r="A29" t="s">
        <v>15039</v>
      </c>
      <c r="B29" t="s">
        <v>72</v>
      </c>
      <c r="C29" t="s">
        <v>254</v>
      </c>
      <c r="D29" t="s">
        <v>180</v>
      </c>
      <c r="E29" t="s">
        <v>82</v>
      </c>
      <c r="F29">
        <v>196</v>
      </c>
      <c r="G29">
        <v>4205.96</v>
      </c>
      <c r="H29">
        <v>7</v>
      </c>
      <c r="I29">
        <v>122</v>
      </c>
      <c r="J29">
        <v>14</v>
      </c>
      <c r="K29">
        <v>155</v>
      </c>
      <c r="L29">
        <v>0.84</v>
      </c>
      <c r="M29">
        <v>189</v>
      </c>
      <c r="N29">
        <v>4173.8</v>
      </c>
      <c r="O29">
        <v>30</v>
      </c>
      <c r="P29">
        <v>5</v>
      </c>
      <c r="Q29">
        <v>8</v>
      </c>
      <c r="R29">
        <v>27</v>
      </c>
    </row>
    <row r="30" spans="1:18" x14ac:dyDescent="0.25">
      <c r="A30" t="s">
        <v>15040</v>
      </c>
      <c r="B30" t="s">
        <v>77</v>
      </c>
      <c r="C30" t="s">
        <v>258</v>
      </c>
      <c r="D30" t="s">
        <v>212</v>
      </c>
      <c r="E30" t="s">
        <v>82</v>
      </c>
      <c r="F30">
        <v>3</v>
      </c>
      <c r="G30">
        <v>66</v>
      </c>
      <c r="H30">
        <v>0</v>
      </c>
      <c r="I30">
        <v>0</v>
      </c>
      <c r="J30">
        <v>0</v>
      </c>
      <c r="K30">
        <v>0</v>
      </c>
      <c r="L30">
        <v>0</v>
      </c>
      <c r="M30">
        <v>3</v>
      </c>
      <c r="N30">
        <v>66</v>
      </c>
      <c r="O30">
        <v>0</v>
      </c>
      <c r="P30">
        <v>0</v>
      </c>
      <c r="Q30">
        <v>0</v>
      </c>
      <c r="R30">
        <v>0</v>
      </c>
    </row>
    <row r="31" spans="1:18" x14ac:dyDescent="0.25">
      <c r="A31" t="s">
        <v>15041</v>
      </c>
      <c r="B31" t="s">
        <v>72</v>
      </c>
      <c r="C31" t="s">
        <v>255</v>
      </c>
      <c r="D31" t="s">
        <v>200</v>
      </c>
      <c r="E31" t="s">
        <v>82</v>
      </c>
      <c r="F31">
        <v>172</v>
      </c>
      <c r="G31">
        <v>5224.96</v>
      </c>
      <c r="H31">
        <v>4</v>
      </c>
      <c r="I31">
        <v>68</v>
      </c>
      <c r="J31">
        <v>10</v>
      </c>
      <c r="K31">
        <v>112</v>
      </c>
      <c r="L31">
        <v>0.84</v>
      </c>
      <c r="M31">
        <v>166</v>
      </c>
      <c r="N31">
        <v>5181.8</v>
      </c>
      <c r="O31">
        <v>21</v>
      </c>
      <c r="P31">
        <v>1</v>
      </c>
      <c r="Q31">
        <v>4</v>
      </c>
      <c r="R31">
        <v>18</v>
      </c>
    </row>
    <row r="32" spans="1:18" x14ac:dyDescent="0.25">
      <c r="A32" t="s">
        <v>15042</v>
      </c>
      <c r="B32" t="s">
        <v>74</v>
      </c>
      <c r="C32" t="s">
        <v>256</v>
      </c>
      <c r="D32" t="s">
        <v>107</v>
      </c>
      <c r="E32" t="s">
        <v>82</v>
      </c>
      <c r="F32">
        <v>97</v>
      </c>
      <c r="G32">
        <v>610</v>
      </c>
      <c r="H32">
        <v>4</v>
      </c>
      <c r="I32">
        <v>18</v>
      </c>
      <c r="J32">
        <v>13</v>
      </c>
      <c r="K32">
        <v>78</v>
      </c>
      <c r="L32">
        <v>0</v>
      </c>
      <c r="M32">
        <v>88</v>
      </c>
      <c r="N32">
        <v>550</v>
      </c>
      <c r="O32">
        <v>16</v>
      </c>
      <c r="P32">
        <v>2</v>
      </c>
      <c r="Q32">
        <v>7</v>
      </c>
      <c r="R32">
        <v>11</v>
      </c>
    </row>
    <row r="33" spans="1:18" x14ac:dyDescent="0.25">
      <c r="A33" t="s">
        <v>15043</v>
      </c>
      <c r="B33" t="s">
        <v>75</v>
      </c>
      <c r="C33" t="s">
        <v>256</v>
      </c>
      <c r="D33" t="s">
        <v>107</v>
      </c>
      <c r="E33" t="s">
        <v>82</v>
      </c>
      <c r="F33">
        <v>141</v>
      </c>
      <c r="G33">
        <v>6213.96</v>
      </c>
      <c r="H33">
        <v>11</v>
      </c>
      <c r="I33">
        <v>746</v>
      </c>
      <c r="J33">
        <v>12</v>
      </c>
      <c r="K33">
        <v>442</v>
      </c>
      <c r="L33">
        <v>0.84</v>
      </c>
      <c r="M33">
        <v>140</v>
      </c>
      <c r="N33">
        <v>6518.8</v>
      </c>
      <c r="O33">
        <v>32</v>
      </c>
      <c r="P33">
        <v>1</v>
      </c>
      <c r="Q33">
        <v>14</v>
      </c>
      <c r="R33">
        <v>19</v>
      </c>
    </row>
    <row r="34" spans="1:18" x14ac:dyDescent="0.25">
      <c r="A34" t="s">
        <v>15044</v>
      </c>
      <c r="B34" t="s">
        <v>79</v>
      </c>
      <c r="C34" t="s">
        <v>258</v>
      </c>
      <c r="D34" t="s">
        <v>147</v>
      </c>
      <c r="E34" t="s">
        <v>82</v>
      </c>
      <c r="F34">
        <v>0</v>
      </c>
      <c r="G34">
        <v>0</v>
      </c>
      <c r="H34">
        <v>0</v>
      </c>
      <c r="I34">
        <v>0</v>
      </c>
      <c r="J34">
        <v>0</v>
      </c>
      <c r="K34">
        <v>0</v>
      </c>
      <c r="L34">
        <v>0</v>
      </c>
      <c r="M34">
        <v>0</v>
      </c>
      <c r="N34">
        <v>0</v>
      </c>
      <c r="O34">
        <v>8</v>
      </c>
      <c r="P34">
        <v>2</v>
      </c>
      <c r="Q34">
        <v>2</v>
      </c>
      <c r="R34">
        <v>8</v>
      </c>
    </row>
    <row r="35" spans="1:18" x14ac:dyDescent="0.25">
      <c r="A35" t="s">
        <v>15045</v>
      </c>
      <c r="B35" t="s">
        <v>79</v>
      </c>
      <c r="C35" t="s">
        <v>253</v>
      </c>
      <c r="D35" t="s">
        <v>114</v>
      </c>
      <c r="E35" t="s">
        <v>82</v>
      </c>
      <c r="F35">
        <v>0</v>
      </c>
      <c r="G35">
        <v>0</v>
      </c>
      <c r="H35">
        <v>0</v>
      </c>
      <c r="I35">
        <v>0</v>
      </c>
      <c r="J35">
        <v>0</v>
      </c>
      <c r="K35">
        <v>0</v>
      </c>
      <c r="L35">
        <v>0</v>
      </c>
      <c r="M35">
        <v>0</v>
      </c>
      <c r="N35">
        <v>0</v>
      </c>
      <c r="O35">
        <v>103</v>
      </c>
      <c r="P35">
        <v>17</v>
      </c>
      <c r="Q35">
        <v>25</v>
      </c>
      <c r="R35">
        <v>95</v>
      </c>
    </row>
    <row r="36" spans="1:18" x14ac:dyDescent="0.25">
      <c r="A36" t="s">
        <v>15046</v>
      </c>
      <c r="B36" t="s">
        <v>74</v>
      </c>
      <c r="C36" t="s">
        <v>258</v>
      </c>
      <c r="D36" t="s">
        <v>222</v>
      </c>
      <c r="E36" t="s">
        <v>82</v>
      </c>
      <c r="F36">
        <v>101</v>
      </c>
      <c r="G36">
        <v>704</v>
      </c>
      <c r="H36">
        <v>9</v>
      </c>
      <c r="I36">
        <v>44</v>
      </c>
      <c r="J36">
        <v>6</v>
      </c>
      <c r="K36">
        <v>33</v>
      </c>
      <c r="L36">
        <v>0</v>
      </c>
      <c r="M36">
        <v>104</v>
      </c>
      <c r="N36">
        <v>715</v>
      </c>
      <c r="O36">
        <v>5</v>
      </c>
      <c r="P36">
        <v>0</v>
      </c>
      <c r="Q36">
        <v>1</v>
      </c>
      <c r="R36">
        <v>4</v>
      </c>
    </row>
    <row r="37" spans="1:18" x14ac:dyDescent="0.25">
      <c r="A37" t="s">
        <v>15047</v>
      </c>
      <c r="B37" t="s">
        <v>75</v>
      </c>
      <c r="C37" t="s">
        <v>253</v>
      </c>
      <c r="D37" t="s">
        <v>192</v>
      </c>
      <c r="E37" t="s">
        <v>82</v>
      </c>
      <c r="F37">
        <v>151</v>
      </c>
      <c r="G37">
        <v>7614.44</v>
      </c>
      <c r="H37">
        <v>5</v>
      </c>
      <c r="I37">
        <v>266</v>
      </c>
      <c r="J37">
        <v>5</v>
      </c>
      <c r="K37">
        <v>290</v>
      </c>
      <c r="L37">
        <v>1.26</v>
      </c>
      <c r="M37">
        <v>151</v>
      </c>
      <c r="N37">
        <v>7591.7</v>
      </c>
      <c r="O37">
        <v>52</v>
      </c>
      <c r="P37">
        <v>4</v>
      </c>
      <c r="Q37">
        <v>11</v>
      </c>
      <c r="R37">
        <v>45</v>
      </c>
    </row>
    <row r="38" spans="1:18" x14ac:dyDescent="0.25">
      <c r="A38" t="s">
        <v>15048</v>
      </c>
      <c r="B38" t="s">
        <v>79</v>
      </c>
      <c r="C38" t="s">
        <v>257</v>
      </c>
      <c r="D38" t="s">
        <v>179</v>
      </c>
      <c r="E38" t="s">
        <v>82</v>
      </c>
      <c r="F38">
        <v>0</v>
      </c>
      <c r="G38">
        <v>0</v>
      </c>
      <c r="H38">
        <v>0</v>
      </c>
      <c r="I38">
        <v>0</v>
      </c>
      <c r="J38">
        <v>0</v>
      </c>
      <c r="K38">
        <v>0</v>
      </c>
      <c r="L38">
        <v>0</v>
      </c>
      <c r="M38">
        <v>0</v>
      </c>
      <c r="N38">
        <v>0</v>
      </c>
      <c r="O38">
        <v>40</v>
      </c>
      <c r="P38">
        <v>6</v>
      </c>
      <c r="Q38">
        <v>10</v>
      </c>
      <c r="R38">
        <v>36</v>
      </c>
    </row>
    <row r="39" spans="1:18" x14ac:dyDescent="0.25">
      <c r="A39" t="s">
        <v>15049</v>
      </c>
      <c r="B39" t="s">
        <v>72</v>
      </c>
      <c r="C39" t="s">
        <v>257</v>
      </c>
      <c r="D39" t="s">
        <v>220</v>
      </c>
      <c r="E39" t="s">
        <v>82</v>
      </c>
      <c r="F39">
        <v>275</v>
      </c>
      <c r="G39">
        <v>5168.4799999999996</v>
      </c>
      <c r="H39">
        <v>9</v>
      </c>
      <c r="I39">
        <v>74.459999999999994</v>
      </c>
      <c r="J39">
        <v>13</v>
      </c>
      <c r="K39">
        <v>190</v>
      </c>
      <c r="L39">
        <v>0.42</v>
      </c>
      <c r="M39">
        <v>271</v>
      </c>
      <c r="N39">
        <v>5053.3599999999997</v>
      </c>
      <c r="O39">
        <v>38</v>
      </c>
      <c r="P39">
        <v>6</v>
      </c>
      <c r="Q39">
        <v>11</v>
      </c>
      <c r="R39">
        <v>33</v>
      </c>
    </row>
    <row r="40" spans="1:18" x14ac:dyDescent="0.25">
      <c r="A40" t="s">
        <v>15050</v>
      </c>
      <c r="B40" t="s">
        <v>79</v>
      </c>
      <c r="C40" t="s">
        <v>251</v>
      </c>
      <c r="D40" t="s">
        <v>265</v>
      </c>
      <c r="E40" t="s">
        <v>82</v>
      </c>
      <c r="F40">
        <v>0</v>
      </c>
      <c r="G40">
        <v>0</v>
      </c>
      <c r="H40">
        <v>0</v>
      </c>
      <c r="I40">
        <v>0</v>
      </c>
      <c r="J40">
        <v>0</v>
      </c>
      <c r="K40">
        <v>0</v>
      </c>
      <c r="L40">
        <v>0</v>
      </c>
      <c r="M40">
        <v>0</v>
      </c>
      <c r="N40">
        <v>0</v>
      </c>
      <c r="O40">
        <v>371</v>
      </c>
      <c r="P40">
        <v>40</v>
      </c>
      <c r="Q40">
        <v>84</v>
      </c>
      <c r="R40">
        <v>327</v>
      </c>
    </row>
    <row r="41" spans="1:18" x14ac:dyDescent="0.25">
      <c r="A41" t="s">
        <v>15051</v>
      </c>
      <c r="B41" t="s">
        <v>79</v>
      </c>
      <c r="C41" t="s">
        <v>255</v>
      </c>
      <c r="D41" t="s">
        <v>100</v>
      </c>
      <c r="E41" t="s">
        <v>82</v>
      </c>
      <c r="F41">
        <v>0</v>
      </c>
      <c r="G41">
        <v>0</v>
      </c>
      <c r="H41">
        <v>0</v>
      </c>
      <c r="I41">
        <v>0</v>
      </c>
      <c r="J41">
        <v>0</v>
      </c>
      <c r="K41">
        <v>0</v>
      </c>
      <c r="L41">
        <v>0</v>
      </c>
      <c r="M41">
        <v>0</v>
      </c>
      <c r="N41">
        <v>0</v>
      </c>
      <c r="O41">
        <v>4</v>
      </c>
      <c r="P41">
        <v>1</v>
      </c>
      <c r="Q41">
        <v>1</v>
      </c>
      <c r="R41">
        <v>4</v>
      </c>
    </row>
    <row r="42" spans="1:18" x14ac:dyDescent="0.25">
      <c r="A42" t="s">
        <v>15052</v>
      </c>
      <c r="B42" t="s">
        <v>74</v>
      </c>
      <c r="C42" t="s">
        <v>253</v>
      </c>
      <c r="D42" t="s">
        <v>109</v>
      </c>
      <c r="E42" t="s">
        <v>82</v>
      </c>
      <c r="F42">
        <v>453</v>
      </c>
      <c r="G42">
        <v>2656.5</v>
      </c>
      <c r="H42">
        <v>23</v>
      </c>
      <c r="I42">
        <v>97.46</v>
      </c>
      <c r="J42">
        <v>35</v>
      </c>
      <c r="K42">
        <v>180</v>
      </c>
      <c r="L42">
        <v>-5.58</v>
      </c>
      <c r="M42">
        <v>441</v>
      </c>
      <c r="N42">
        <v>2568.38</v>
      </c>
      <c r="O42">
        <v>42</v>
      </c>
      <c r="P42">
        <v>1</v>
      </c>
      <c r="Q42">
        <v>12</v>
      </c>
      <c r="R42">
        <v>31</v>
      </c>
    </row>
    <row r="43" spans="1:18" x14ac:dyDescent="0.25">
      <c r="A43" t="s">
        <v>15053</v>
      </c>
      <c r="B43" t="s">
        <v>72</v>
      </c>
      <c r="C43" t="s">
        <v>255</v>
      </c>
      <c r="D43" t="s">
        <v>211</v>
      </c>
      <c r="E43" t="s">
        <v>82</v>
      </c>
      <c r="F43">
        <v>119</v>
      </c>
      <c r="G43">
        <v>3819.48</v>
      </c>
      <c r="H43">
        <v>7</v>
      </c>
      <c r="I43">
        <v>234</v>
      </c>
      <c r="J43">
        <v>16</v>
      </c>
      <c r="K43">
        <v>439</v>
      </c>
      <c r="L43">
        <v>0.42</v>
      </c>
      <c r="M43">
        <v>110</v>
      </c>
      <c r="N43">
        <v>3614.9</v>
      </c>
      <c r="O43">
        <v>12</v>
      </c>
      <c r="P43">
        <v>2</v>
      </c>
      <c r="Q43">
        <v>2</v>
      </c>
      <c r="R43">
        <v>12</v>
      </c>
    </row>
    <row r="44" spans="1:18" x14ac:dyDescent="0.25">
      <c r="A44" t="s">
        <v>15054</v>
      </c>
      <c r="B44" t="s">
        <v>74</v>
      </c>
      <c r="C44" t="s">
        <v>251</v>
      </c>
      <c r="D44" t="s">
        <v>182</v>
      </c>
      <c r="E44" t="s">
        <v>82</v>
      </c>
      <c r="F44">
        <v>574</v>
      </c>
      <c r="G44">
        <v>3981</v>
      </c>
      <c r="H44">
        <v>18</v>
      </c>
      <c r="I44">
        <v>99.46</v>
      </c>
      <c r="J44">
        <v>58</v>
      </c>
      <c r="K44">
        <v>364</v>
      </c>
      <c r="L44">
        <v>-0.08</v>
      </c>
      <c r="M44">
        <v>534</v>
      </c>
      <c r="N44">
        <v>3716.38</v>
      </c>
      <c r="O44">
        <v>30</v>
      </c>
      <c r="P44">
        <v>9</v>
      </c>
      <c r="Q44">
        <v>6</v>
      </c>
      <c r="R44">
        <v>33</v>
      </c>
    </row>
    <row r="45" spans="1:18" x14ac:dyDescent="0.25">
      <c r="A45" t="s">
        <v>15055</v>
      </c>
      <c r="B45" t="s">
        <v>72</v>
      </c>
      <c r="C45" t="s">
        <v>253</v>
      </c>
      <c r="D45" t="s">
        <v>98</v>
      </c>
      <c r="E45" t="s">
        <v>82</v>
      </c>
      <c r="F45">
        <v>449</v>
      </c>
      <c r="G45">
        <v>6881.48</v>
      </c>
      <c r="H45">
        <v>25</v>
      </c>
      <c r="I45">
        <v>476.46</v>
      </c>
      <c r="J45">
        <v>29</v>
      </c>
      <c r="K45">
        <v>389</v>
      </c>
      <c r="L45">
        <v>0.42</v>
      </c>
      <c r="M45">
        <v>445</v>
      </c>
      <c r="N45">
        <v>6969.36</v>
      </c>
      <c r="O45">
        <v>166</v>
      </c>
      <c r="P45">
        <v>26</v>
      </c>
      <c r="Q45">
        <v>34</v>
      </c>
      <c r="R45">
        <v>158</v>
      </c>
    </row>
    <row r="46" spans="1:18" x14ac:dyDescent="0.25">
      <c r="A46" t="s">
        <v>15056</v>
      </c>
      <c r="B46" t="s">
        <v>79</v>
      </c>
      <c r="C46" t="s">
        <v>256</v>
      </c>
      <c r="D46" t="s">
        <v>208</v>
      </c>
      <c r="E46" t="s">
        <v>82</v>
      </c>
      <c r="F46">
        <v>0</v>
      </c>
      <c r="G46">
        <v>0</v>
      </c>
      <c r="H46">
        <v>0</v>
      </c>
      <c r="I46">
        <v>0</v>
      </c>
      <c r="J46">
        <v>0</v>
      </c>
      <c r="K46">
        <v>0</v>
      </c>
      <c r="L46">
        <v>0</v>
      </c>
      <c r="M46">
        <v>0</v>
      </c>
      <c r="N46">
        <v>0</v>
      </c>
      <c r="O46">
        <v>27</v>
      </c>
      <c r="P46">
        <v>7</v>
      </c>
      <c r="Q46">
        <v>7</v>
      </c>
      <c r="R46">
        <v>27</v>
      </c>
    </row>
    <row r="47" spans="1:18" x14ac:dyDescent="0.25">
      <c r="A47" t="s">
        <v>15057</v>
      </c>
      <c r="B47" t="s">
        <v>79</v>
      </c>
      <c r="C47" t="s">
        <v>255</v>
      </c>
      <c r="D47" t="s">
        <v>269</v>
      </c>
      <c r="E47" t="s">
        <v>82</v>
      </c>
      <c r="F47">
        <v>0</v>
      </c>
      <c r="G47">
        <v>0</v>
      </c>
      <c r="H47">
        <v>0</v>
      </c>
      <c r="I47">
        <v>0</v>
      </c>
      <c r="J47">
        <v>0</v>
      </c>
      <c r="K47">
        <v>0</v>
      </c>
      <c r="L47">
        <v>0</v>
      </c>
      <c r="M47">
        <v>0</v>
      </c>
      <c r="N47">
        <v>0</v>
      </c>
      <c r="O47">
        <v>373</v>
      </c>
      <c r="P47">
        <v>95</v>
      </c>
      <c r="Q47">
        <v>97</v>
      </c>
      <c r="R47">
        <v>371</v>
      </c>
    </row>
    <row r="48" spans="1:18" x14ac:dyDescent="0.25">
      <c r="A48" t="s">
        <v>15058</v>
      </c>
      <c r="B48" t="s">
        <v>74</v>
      </c>
      <c r="C48" t="s">
        <v>256</v>
      </c>
      <c r="D48" t="s">
        <v>270</v>
      </c>
      <c r="E48" t="s">
        <v>82</v>
      </c>
      <c r="F48">
        <v>6603</v>
      </c>
      <c r="G48">
        <v>39390.5</v>
      </c>
      <c r="H48">
        <v>242</v>
      </c>
      <c r="I48">
        <v>1051.06</v>
      </c>
      <c r="J48">
        <v>591</v>
      </c>
      <c r="K48">
        <v>3287</v>
      </c>
      <c r="L48">
        <v>-0.36</v>
      </c>
      <c r="M48">
        <v>6254</v>
      </c>
      <c r="N48">
        <v>37154.199999999997</v>
      </c>
      <c r="O48">
        <v>367</v>
      </c>
      <c r="P48">
        <v>29</v>
      </c>
      <c r="Q48">
        <v>100</v>
      </c>
      <c r="R48">
        <v>296</v>
      </c>
    </row>
    <row r="49" spans="1:18" x14ac:dyDescent="0.25">
      <c r="A49" t="s">
        <v>15059</v>
      </c>
      <c r="B49" t="s">
        <v>72</v>
      </c>
      <c r="C49" t="s">
        <v>253</v>
      </c>
      <c r="D49" t="s">
        <v>106</v>
      </c>
      <c r="E49" t="s">
        <v>82</v>
      </c>
      <c r="F49">
        <v>263</v>
      </c>
      <c r="G49">
        <v>5960.13</v>
      </c>
      <c r="H49">
        <v>11</v>
      </c>
      <c r="I49">
        <v>237.46</v>
      </c>
      <c r="J49">
        <v>10</v>
      </c>
      <c r="K49">
        <v>123</v>
      </c>
      <c r="L49">
        <v>0.62</v>
      </c>
      <c r="M49">
        <v>264</v>
      </c>
      <c r="N49">
        <v>6075.21</v>
      </c>
      <c r="O49">
        <v>231</v>
      </c>
      <c r="P49">
        <v>22</v>
      </c>
      <c r="Q49">
        <v>53</v>
      </c>
      <c r="R49">
        <v>200</v>
      </c>
    </row>
    <row r="50" spans="1:18" x14ac:dyDescent="0.25">
      <c r="A50" t="s">
        <v>15060</v>
      </c>
      <c r="B50" t="s">
        <v>75</v>
      </c>
      <c r="C50" t="s">
        <v>255</v>
      </c>
      <c r="D50" t="s">
        <v>231</v>
      </c>
      <c r="E50" t="s">
        <v>82</v>
      </c>
      <c r="F50">
        <v>116</v>
      </c>
      <c r="G50">
        <v>5911.92</v>
      </c>
      <c r="H50">
        <v>4</v>
      </c>
      <c r="I50">
        <v>138</v>
      </c>
      <c r="J50">
        <v>9</v>
      </c>
      <c r="K50">
        <v>378</v>
      </c>
      <c r="L50">
        <v>1.68</v>
      </c>
      <c r="M50">
        <v>111</v>
      </c>
      <c r="N50">
        <v>5673.6</v>
      </c>
      <c r="O50">
        <v>13</v>
      </c>
      <c r="P50">
        <v>2</v>
      </c>
      <c r="Q50">
        <v>5</v>
      </c>
      <c r="R50">
        <v>10</v>
      </c>
    </row>
    <row r="51" spans="1:18" x14ac:dyDescent="0.25">
      <c r="A51" t="s">
        <v>15061</v>
      </c>
      <c r="B51" t="s">
        <v>79</v>
      </c>
      <c r="C51" t="s">
        <v>255</v>
      </c>
      <c r="D51" t="s">
        <v>195</v>
      </c>
      <c r="E51" t="s">
        <v>82</v>
      </c>
      <c r="F51">
        <v>0</v>
      </c>
      <c r="G51">
        <v>0</v>
      </c>
      <c r="H51">
        <v>0</v>
      </c>
      <c r="I51">
        <v>0</v>
      </c>
      <c r="J51">
        <v>0</v>
      </c>
      <c r="K51">
        <v>0</v>
      </c>
      <c r="L51">
        <v>0</v>
      </c>
      <c r="M51">
        <v>0</v>
      </c>
      <c r="N51">
        <v>0</v>
      </c>
      <c r="O51">
        <v>4</v>
      </c>
      <c r="P51">
        <v>2</v>
      </c>
      <c r="Q51">
        <v>2</v>
      </c>
      <c r="R51">
        <v>4</v>
      </c>
    </row>
    <row r="52" spans="1:18" x14ac:dyDescent="0.25">
      <c r="A52" t="s">
        <v>15062</v>
      </c>
      <c r="B52" t="s">
        <v>72</v>
      </c>
      <c r="C52" t="s">
        <v>255</v>
      </c>
      <c r="D52" t="s">
        <v>111</v>
      </c>
      <c r="E52" t="s">
        <v>82</v>
      </c>
      <c r="F52">
        <v>191</v>
      </c>
      <c r="G52">
        <v>5543.44</v>
      </c>
      <c r="H52">
        <v>4</v>
      </c>
      <c r="I52">
        <v>208.46</v>
      </c>
      <c r="J52">
        <v>12</v>
      </c>
      <c r="K52">
        <v>374</v>
      </c>
      <c r="L52">
        <v>6.26</v>
      </c>
      <c r="M52">
        <v>183</v>
      </c>
      <c r="N52">
        <v>5384.16</v>
      </c>
      <c r="O52">
        <v>24</v>
      </c>
      <c r="P52">
        <v>10</v>
      </c>
      <c r="Q52">
        <v>5</v>
      </c>
      <c r="R52">
        <v>29</v>
      </c>
    </row>
    <row r="53" spans="1:18" x14ac:dyDescent="0.25">
      <c r="A53" t="s">
        <v>15063</v>
      </c>
      <c r="B53" t="s">
        <v>72</v>
      </c>
      <c r="C53" t="s">
        <v>252</v>
      </c>
      <c r="D53" t="s">
        <v>223</v>
      </c>
      <c r="E53" t="s">
        <v>82</v>
      </c>
      <c r="F53">
        <v>208</v>
      </c>
      <c r="G53">
        <v>3703.48</v>
      </c>
      <c r="H53">
        <v>9</v>
      </c>
      <c r="I53">
        <v>120</v>
      </c>
      <c r="J53">
        <v>17</v>
      </c>
      <c r="K53">
        <v>204</v>
      </c>
      <c r="L53">
        <v>0.42</v>
      </c>
      <c r="M53">
        <v>200</v>
      </c>
      <c r="N53">
        <v>3619.9</v>
      </c>
      <c r="O53">
        <v>55</v>
      </c>
      <c r="P53">
        <v>10</v>
      </c>
      <c r="Q53">
        <v>10</v>
      </c>
      <c r="R53">
        <v>55</v>
      </c>
    </row>
    <row r="54" spans="1:18" x14ac:dyDescent="0.25">
      <c r="A54" t="s">
        <v>15064</v>
      </c>
      <c r="B54" t="s">
        <v>72</v>
      </c>
      <c r="C54" t="s">
        <v>253</v>
      </c>
      <c r="D54" t="s">
        <v>225</v>
      </c>
      <c r="E54" t="s">
        <v>82</v>
      </c>
      <c r="F54">
        <v>198</v>
      </c>
      <c r="G54">
        <v>5357.42</v>
      </c>
      <c r="H54">
        <v>11</v>
      </c>
      <c r="I54">
        <v>583.9</v>
      </c>
      <c r="J54">
        <v>13</v>
      </c>
      <c r="K54">
        <v>341</v>
      </c>
      <c r="L54">
        <v>1.64</v>
      </c>
      <c r="M54">
        <v>196</v>
      </c>
      <c r="N54">
        <v>5601.96</v>
      </c>
      <c r="O54">
        <v>94</v>
      </c>
      <c r="P54">
        <v>14</v>
      </c>
      <c r="Q54">
        <v>17</v>
      </c>
      <c r="R54">
        <v>91</v>
      </c>
    </row>
    <row r="55" spans="1:18" x14ac:dyDescent="0.25">
      <c r="A55" t="s">
        <v>15065</v>
      </c>
      <c r="B55" t="s">
        <v>79</v>
      </c>
      <c r="C55" t="s">
        <v>253</v>
      </c>
      <c r="D55" t="s">
        <v>141</v>
      </c>
      <c r="E55" t="s">
        <v>82</v>
      </c>
      <c r="F55">
        <v>0</v>
      </c>
      <c r="G55">
        <v>0</v>
      </c>
      <c r="H55">
        <v>0</v>
      </c>
      <c r="I55">
        <v>0</v>
      </c>
      <c r="J55">
        <v>0</v>
      </c>
      <c r="K55">
        <v>0</v>
      </c>
      <c r="L55">
        <v>0</v>
      </c>
      <c r="M55">
        <v>0</v>
      </c>
      <c r="N55">
        <v>0</v>
      </c>
      <c r="O55">
        <v>121</v>
      </c>
      <c r="P55">
        <v>12</v>
      </c>
      <c r="Q55">
        <v>34</v>
      </c>
      <c r="R55">
        <v>99</v>
      </c>
    </row>
    <row r="56" spans="1:18" x14ac:dyDescent="0.25">
      <c r="A56" t="s">
        <v>15066</v>
      </c>
      <c r="B56" t="s">
        <v>77</v>
      </c>
      <c r="C56" t="s">
        <v>259</v>
      </c>
      <c r="D56" t="s">
        <v>158</v>
      </c>
      <c r="E56" t="s">
        <v>82</v>
      </c>
      <c r="F56">
        <v>1</v>
      </c>
      <c r="G56">
        <v>18</v>
      </c>
      <c r="H56">
        <v>0</v>
      </c>
      <c r="I56">
        <v>0</v>
      </c>
      <c r="J56">
        <v>0</v>
      </c>
      <c r="K56">
        <v>0</v>
      </c>
      <c r="L56">
        <v>0</v>
      </c>
      <c r="M56">
        <v>1</v>
      </c>
      <c r="N56">
        <v>18</v>
      </c>
      <c r="O56">
        <v>0</v>
      </c>
      <c r="P56">
        <v>0</v>
      </c>
      <c r="Q56">
        <v>0</v>
      </c>
      <c r="R56">
        <v>0</v>
      </c>
    </row>
    <row r="57" spans="1:18" x14ac:dyDescent="0.25">
      <c r="A57" t="s">
        <v>15067</v>
      </c>
      <c r="B57" t="s">
        <v>74</v>
      </c>
      <c r="C57" t="s">
        <v>253</v>
      </c>
      <c r="D57" t="s">
        <v>146</v>
      </c>
      <c r="E57" t="s">
        <v>82</v>
      </c>
      <c r="F57">
        <v>178</v>
      </c>
      <c r="G57">
        <v>1131</v>
      </c>
      <c r="H57">
        <v>5</v>
      </c>
      <c r="I57">
        <v>21</v>
      </c>
      <c r="J57">
        <v>8</v>
      </c>
      <c r="K57">
        <v>48</v>
      </c>
      <c r="L57">
        <v>0</v>
      </c>
      <c r="M57">
        <v>175</v>
      </c>
      <c r="N57">
        <v>1104</v>
      </c>
      <c r="O57">
        <v>27</v>
      </c>
      <c r="P57">
        <v>6</v>
      </c>
      <c r="Q57">
        <v>4</v>
      </c>
      <c r="R57">
        <v>29</v>
      </c>
    </row>
    <row r="58" spans="1:18" x14ac:dyDescent="0.25">
      <c r="A58" t="s">
        <v>15068</v>
      </c>
      <c r="B58" t="s">
        <v>77</v>
      </c>
      <c r="C58" t="s">
        <v>258</v>
      </c>
      <c r="D58" t="s">
        <v>242</v>
      </c>
      <c r="E58" t="s">
        <v>82</v>
      </c>
      <c r="F58">
        <v>4</v>
      </c>
      <c r="G58">
        <v>94</v>
      </c>
      <c r="H58">
        <v>0</v>
      </c>
      <c r="I58">
        <v>0</v>
      </c>
      <c r="J58">
        <v>0</v>
      </c>
      <c r="K58">
        <v>0</v>
      </c>
      <c r="L58">
        <v>0</v>
      </c>
      <c r="M58">
        <v>4</v>
      </c>
      <c r="N58">
        <v>94</v>
      </c>
      <c r="O58">
        <v>0</v>
      </c>
      <c r="P58">
        <v>0</v>
      </c>
      <c r="Q58">
        <v>0</v>
      </c>
      <c r="R58">
        <v>0</v>
      </c>
    </row>
    <row r="59" spans="1:18" x14ac:dyDescent="0.25">
      <c r="A59" t="s">
        <v>15069</v>
      </c>
      <c r="B59" t="s">
        <v>72</v>
      </c>
      <c r="C59" t="s">
        <v>255</v>
      </c>
      <c r="D59" t="s">
        <v>159</v>
      </c>
      <c r="E59" t="s">
        <v>82</v>
      </c>
      <c r="F59">
        <v>119</v>
      </c>
      <c r="G59">
        <v>3137.48</v>
      </c>
      <c r="H59">
        <v>2</v>
      </c>
      <c r="I59">
        <v>22</v>
      </c>
      <c r="J59">
        <v>3</v>
      </c>
      <c r="K59">
        <v>76</v>
      </c>
      <c r="L59">
        <v>0.42</v>
      </c>
      <c r="M59">
        <v>118</v>
      </c>
      <c r="N59">
        <v>3083.9</v>
      </c>
      <c r="O59">
        <v>13</v>
      </c>
      <c r="P59">
        <v>2</v>
      </c>
      <c r="Q59">
        <v>5</v>
      </c>
      <c r="R59">
        <v>10</v>
      </c>
    </row>
    <row r="60" spans="1:18" x14ac:dyDescent="0.25">
      <c r="A60" t="s">
        <v>15070</v>
      </c>
      <c r="B60" t="s">
        <v>75</v>
      </c>
      <c r="C60" t="s">
        <v>251</v>
      </c>
      <c r="D60" t="s">
        <v>164</v>
      </c>
      <c r="E60" t="s">
        <v>82</v>
      </c>
      <c r="F60">
        <v>350</v>
      </c>
      <c r="G60">
        <v>15543.88</v>
      </c>
      <c r="H60">
        <v>14</v>
      </c>
      <c r="I60">
        <v>715</v>
      </c>
      <c r="J60">
        <v>11</v>
      </c>
      <c r="K60">
        <v>495</v>
      </c>
      <c r="L60">
        <v>17.52</v>
      </c>
      <c r="M60">
        <v>353</v>
      </c>
      <c r="N60">
        <v>15781.4</v>
      </c>
      <c r="O60">
        <v>33</v>
      </c>
      <c r="P60">
        <v>9</v>
      </c>
      <c r="Q60">
        <v>10</v>
      </c>
      <c r="R60">
        <v>32</v>
      </c>
    </row>
    <row r="61" spans="1:18" x14ac:dyDescent="0.25">
      <c r="A61" t="s">
        <v>15071</v>
      </c>
      <c r="B61" t="s">
        <v>77</v>
      </c>
      <c r="C61" t="s">
        <v>259</v>
      </c>
      <c r="D61" t="s">
        <v>162</v>
      </c>
      <c r="E61" t="s">
        <v>82</v>
      </c>
      <c r="F61">
        <v>6</v>
      </c>
      <c r="G61">
        <v>171</v>
      </c>
      <c r="H61">
        <v>0</v>
      </c>
      <c r="I61">
        <v>0</v>
      </c>
      <c r="J61">
        <v>0</v>
      </c>
      <c r="K61">
        <v>0</v>
      </c>
      <c r="L61">
        <v>0</v>
      </c>
      <c r="M61">
        <v>6</v>
      </c>
      <c r="N61">
        <v>171</v>
      </c>
      <c r="O61">
        <v>0</v>
      </c>
      <c r="P61">
        <v>0</v>
      </c>
      <c r="Q61">
        <v>0</v>
      </c>
      <c r="R61">
        <v>0</v>
      </c>
    </row>
    <row r="62" spans="1:18" x14ac:dyDescent="0.25">
      <c r="A62" t="s">
        <v>15072</v>
      </c>
      <c r="B62" t="s">
        <v>77</v>
      </c>
      <c r="C62" t="s">
        <v>253</v>
      </c>
      <c r="D62" t="s">
        <v>165</v>
      </c>
      <c r="E62" t="s">
        <v>82</v>
      </c>
      <c r="F62">
        <v>3</v>
      </c>
      <c r="G62">
        <v>70</v>
      </c>
      <c r="H62">
        <v>0</v>
      </c>
      <c r="I62">
        <v>0</v>
      </c>
      <c r="J62">
        <v>0</v>
      </c>
      <c r="K62">
        <v>0</v>
      </c>
      <c r="L62">
        <v>0</v>
      </c>
      <c r="M62">
        <v>3</v>
      </c>
      <c r="N62">
        <v>70</v>
      </c>
      <c r="O62">
        <v>0</v>
      </c>
      <c r="P62">
        <v>0</v>
      </c>
      <c r="Q62">
        <v>0</v>
      </c>
      <c r="R62">
        <v>0</v>
      </c>
    </row>
    <row r="63" spans="1:18" x14ac:dyDescent="0.25">
      <c r="A63" t="s">
        <v>15073</v>
      </c>
      <c r="B63" t="s">
        <v>79</v>
      </c>
      <c r="C63" t="s">
        <v>258</v>
      </c>
      <c r="D63" t="s">
        <v>242</v>
      </c>
      <c r="E63" t="s">
        <v>82</v>
      </c>
      <c r="F63">
        <v>0</v>
      </c>
      <c r="G63">
        <v>0</v>
      </c>
      <c r="H63">
        <v>0</v>
      </c>
      <c r="I63">
        <v>0</v>
      </c>
      <c r="J63">
        <v>0</v>
      </c>
      <c r="K63">
        <v>0</v>
      </c>
      <c r="L63">
        <v>0</v>
      </c>
      <c r="M63">
        <v>0</v>
      </c>
      <c r="N63">
        <v>0</v>
      </c>
      <c r="O63">
        <v>38</v>
      </c>
      <c r="P63">
        <v>11</v>
      </c>
      <c r="Q63">
        <v>10</v>
      </c>
      <c r="R63">
        <v>39</v>
      </c>
    </row>
    <row r="64" spans="1:18" x14ac:dyDescent="0.25">
      <c r="A64" t="s">
        <v>15074</v>
      </c>
      <c r="B64" t="s">
        <v>74</v>
      </c>
      <c r="C64" t="s">
        <v>257</v>
      </c>
      <c r="D64" t="s">
        <v>237</v>
      </c>
      <c r="E64" t="s">
        <v>82</v>
      </c>
      <c r="F64">
        <v>389</v>
      </c>
      <c r="G64">
        <v>2278.5</v>
      </c>
      <c r="H64">
        <v>13</v>
      </c>
      <c r="I64">
        <v>46.46</v>
      </c>
      <c r="J64">
        <v>30</v>
      </c>
      <c r="K64">
        <v>182</v>
      </c>
      <c r="L64">
        <v>-0.04</v>
      </c>
      <c r="M64">
        <v>372</v>
      </c>
      <c r="N64">
        <v>2142.92</v>
      </c>
      <c r="O64">
        <v>14</v>
      </c>
      <c r="P64">
        <v>2</v>
      </c>
      <c r="Q64">
        <v>3</v>
      </c>
      <c r="R64">
        <v>13</v>
      </c>
    </row>
    <row r="65" spans="1:18" x14ac:dyDescent="0.25">
      <c r="A65" t="s">
        <v>15075</v>
      </c>
      <c r="B65" t="s">
        <v>75</v>
      </c>
      <c r="C65" t="s">
        <v>253</v>
      </c>
      <c r="D65" t="s">
        <v>94</v>
      </c>
      <c r="E65" t="s">
        <v>82</v>
      </c>
      <c r="F65">
        <v>166</v>
      </c>
      <c r="G65">
        <v>8476.92</v>
      </c>
      <c r="H65">
        <v>10</v>
      </c>
      <c r="I65">
        <v>591</v>
      </c>
      <c r="J65">
        <v>10</v>
      </c>
      <c r="K65">
        <v>510</v>
      </c>
      <c r="L65">
        <v>1.68</v>
      </c>
      <c r="M65">
        <v>166</v>
      </c>
      <c r="N65">
        <v>8559.6</v>
      </c>
      <c r="O65">
        <v>49</v>
      </c>
      <c r="P65">
        <v>4</v>
      </c>
      <c r="Q65">
        <v>5</v>
      </c>
      <c r="R65">
        <v>48</v>
      </c>
    </row>
    <row r="66" spans="1:18" x14ac:dyDescent="0.25">
      <c r="A66" t="s">
        <v>15076</v>
      </c>
      <c r="B66" t="s">
        <v>77</v>
      </c>
      <c r="C66" t="s">
        <v>257</v>
      </c>
      <c r="D66" t="s">
        <v>126</v>
      </c>
      <c r="E66" t="s">
        <v>82</v>
      </c>
      <c r="F66">
        <v>5</v>
      </c>
      <c r="G66">
        <v>158</v>
      </c>
      <c r="H66">
        <v>0</v>
      </c>
      <c r="I66">
        <v>0</v>
      </c>
      <c r="J66">
        <v>1</v>
      </c>
      <c r="K66">
        <v>34</v>
      </c>
      <c r="L66">
        <v>0</v>
      </c>
      <c r="M66">
        <v>4</v>
      </c>
      <c r="N66">
        <v>124</v>
      </c>
      <c r="O66">
        <v>0</v>
      </c>
      <c r="P66">
        <v>0</v>
      </c>
      <c r="Q66">
        <v>0</v>
      </c>
      <c r="R66">
        <v>0</v>
      </c>
    </row>
    <row r="67" spans="1:18" x14ac:dyDescent="0.25">
      <c r="A67" t="s">
        <v>15077</v>
      </c>
      <c r="B67" t="s">
        <v>74</v>
      </c>
      <c r="C67" t="s">
        <v>253</v>
      </c>
      <c r="D67" t="s">
        <v>219</v>
      </c>
      <c r="E67" t="s">
        <v>82</v>
      </c>
      <c r="F67">
        <v>201</v>
      </c>
      <c r="G67">
        <v>1185</v>
      </c>
      <c r="H67">
        <v>8</v>
      </c>
      <c r="I67">
        <v>37</v>
      </c>
      <c r="J67">
        <v>9</v>
      </c>
      <c r="K67">
        <v>55</v>
      </c>
      <c r="L67">
        <v>0</v>
      </c>
      <c r="M67">
        <v>200</v>
      </c>
      <c r="N67">
        <v>1167</v>
      </c>
      <c r="O67">
        <v>15</v>
      </c>
      <c r="P67">
        <v>1</v>
      </c>
      <c r="Q67">
        <v>4</v>
      </c>
      <c r="R67">
        <v>12</v>
      </c>
    </row>
    <row r="68" spans="1:18" x14ac:dyDescent="0.25">
      <c r="A68" t="s">
        <v>15078</v>
      </c>
      <c r="B68" t="s">
        <v>75</v>
      </c>
      <c r="C68" t="s">
        <v>256</v>
      </c>
      <c r="D68" t="s">
        <v>187</v>
      </c>
      <c r="E68" t="s">
        <v>82</v>
      </c>
      <c r="F68">
        <v>334</v>
      </c>
      <c r="G68">
        <v>14769.32</v>
      </c>
      <c r="H68">
        <v>16</v>
      </c>
      <c r="I68">
        <v>445</v>
      </c>
      <c r="J68">
        <v>27</v>
      </c>
      <c r="K68">
        <v>754</v>
      </c>
      <c r="L68">
        <v>3.78</v>
      </c>
      <c r="M68">
        <v>323</v>
      </c>
      <c r="N68">
        <v>14464.1</v>
      </c>
      <c r="O68">
        <v>73</v>
      </c>
      <c r="P68">
        <v>23</v>
      </c>
      <c r="Q68">
        <v>17</v>
      </c>
      <c r="R68">
        <v>79</v>
      </c>
    </row>
    <row r="69" spans="1:18" x14ac:dyDescent="0.25">
      <c r="A69" t="s">
        <v>15079</v>
      </c>
      <c r="B69" t="s">
        <v>75</v>
      </c>
      <c r="C69" t="s">
        <v>253</v>
      </c>
      <c r="D69" t="s">
        <v>141</v>
      </c>
      <c r="E69" t="s">
        <v>82</v>
      </c>
      <c r="F69">
        <v>78</v>
      </c>
      <c r="G69">
        <v>3914.92</v>
      </c>
      <c r="H69">
        <v>4</v>
      </c>
      <c r="I69">
        <v>175</v>
      </c>
      <c r="J69">
        <v>7</v>
      </c>
      <c r="K69">
        <v>320.95999999999998</v>
      </c>
      <c r="L69">
        <v>0.84</v>
      </c>
      <c r="M69">
        <v>75</v>
      </c>
      <c r="N69">
        <v>3769.8</v>
      </c>
      <c r="O69">
        <v>24</v>
      </c>
      <c r="P69">
        <v>4</v>
      </c>
      <c r="Q69">
        <v>5</v>
      </c>
      <c r="R69">
        <v>23</v>
      </c>
    </row>
    <row r="70" spans="1:18" x14ac:dyDescent="0.25">
      <c r="A70" t="s">
        <v>15080</v>
      </c>
      <c r="B70" t="s">
        <v>77</v>
      </c>
      <c r="C70" t="s">
        <v>252</v>
      </c>
      <c r="D70" t="s">
        <v>113</v>
      </c>
      <c r="E70" t="s">
        <v>82</v>
      </c>
      <c r="F70">
        <v>4</v>
      </c>
      <c r="G70">
        <v>81</v>
      </c>
      <c r="H70">
        <v>0</v>
      </c>
      <c r="I70">
        <v>0</v>
      </c>
      <c r="J70">
        <v>1</v>
      </c>
      <c r="K70">
        <v>18</v>
      </c>
      <c r="L70">
        <v>0</v>
      </c>
      <c r="M70">
        <v>3</v>
      </c>
      <c r="N70">
        <v>63</v>
      </c>
      <c r="O70">
        <v>0</v>
      </c>
      <c r="P70">
        <v>0</v>
      </c>
      <c r="Q70">
        <v>0</v>
      </c>
      <c r="R70">
        <v>0</v>
      </c>
    </row>
    <row r="71" spans="1:18" x14ac:dyDescent="0.25">
      <c r="A71" t="s">
        <v>15081</v>
      </c>
      <c r="B71" t="s">
        <v>72</v>
      </c>
      <c r="C71" t="s">
        <v>257</v>
      </c>
      <c r="D71" t="s">
        <v>126</v>
      </c>
      <c r="E71" t="s">
        <v>82</v>
      </c>
      <c r="F71">
        <v>766</v>
      </c>
      <c r="G71">
        <v>13918.94</v>
      </c>
      <c r="H71">
        <v>31</v>
      </c>
      <c r="I71">
        <v>488.46</v>
      </c>
      <c r="J71">
        <v>68</v>
      </c>
      <c r="K71">
        <v>818</v>
      </c>
      <c r="L71">
        <v>25.14</v>
      </c>
      <c r="M71">
        <v>729</v>
      </c>
      <c r="N71">
        <v>13614.54</v>
      </c>
      <c r="O71">
        <v>143</v>
      </c>
      <c r="P71">
        <v>32</v>
      </c>
      <c r="Q71">
        <v>27</v>
      </c>
      <c r="R71">
        <v>148</v>
      </c>
    </row>
    <row r="72" spans="1:18" x14ac:dyDescent="0.25">
      <c r="A72" t="s">
        <v>15082</v>
      </c>
      <c r="B72" t="s">
        <v>74</v>
      </c>
      <c r="C72" t="s">
        <v>252</v>
      </c>
      <c r="D72" t="s">
        <v>148</v>
      </c>
      <c r="E72" t="s">
        <v>82</v>
      </c>
      <c r="F72">
        <v>1168</v>
      </c>
      <c r="G72">
        <v>7705</v>
      </c>
      <c r="H72">
        <v>42</v>
      </c>
      <c r="I72">
        <v>196.46</v>
      </c>
      <c r="J72">
        <v>85</v>
      </c>
      <c r="K72">
        <v>586</v>
      </c>
      <c r="L72">
        <v>-0.08</v>
      </c>
      <c r="M72">
        <v>1125</v>
      </c>
      <c r="N72">
        <v>7315.38</v>
      </c>
      <c r="O72">
        <v>66</v>
      </c>
      <c r="P72">
        <v>7</v>
      </c>
      <c r="Q72">
        <v>25</v>
      </c>
      <c r="R72">
        <v>48</v>
      </c>
    </row>
    <row r="73" spans="1:18" x14ac:dyDescent="0.25">
      <c r="A73" t="s">
        <v>15083</v>
      </c>
      <c r="B73" t="s">
        <v>72</v>
      </c>
      <c r="C73" t="s">
        <v>255</v>
      </c>
      <c r="D73" t="s">
        <v>236</v>
      </c>
      <c r="E73" t="s">
        <v>82</v>
      </c>
      <c r="F73">
        <v>271</v>
      </c>
      <c r="G73">
        <v>7604.98</v>
      </c>
      <c r="H73">
        <v>12</v>
      </c>
      <c r="I73">
        <v>371</v>
      </c>
      <c r="J73">
        <v>18</v>
      </c>
      <c r="K73">
        <v>134</v>
      </c>
      <c r="L73">
        <v>0.38</v>
      </c>
      <c r="M73">
        <v>265</v>
      </c>
      <c r="N73">
        <v>7842.36</v>
      </c>
      <c r="O73">
        <v>32</v>
      </c>
      <c r="P73">
        <v>1</v>
      </c>
      <c r="Q73">
        <v>6</v>
      </c>
      <c r="R73">
        <v>27</v>
      </c>
    </row>
    <row r="74" spans="1:18" x14ac:dyDescent="0.25">
      <c r="A74" t="s">
        <v>15084</v>
      </c>
      <c r="B74" t="s">
        <v>79</v>
      </c>
      <c r="C74" t="s">
        <v>92</v>
      </c>
      <c r="D74" t="s">
        <v>264</v>
      </c>
      <c r="E74" t="s">
        <v>82</v>
      </c>
      <c r="F74">
        <v>0</v>
      </c>
      <c r="G74">
        <v>0</v>
      </c>
      <c r="H74">
        <v>0</v>
      </c>
      <c r="I74">
        <v>0</v>
      </c>
      <c r="J74">
        <v>0</v>
      </c>
      <c r="K74">
        <v>0</v>
      </c>
      <c r="L74">
        <v>0</v>
      </c>
      <c r="M74">
        <v>0</v>
      </c>
      <c r="N74">
        <v>0</v>
      </c>
      <c r="O74">
        <v>10857</v>
      </c>
      <c r="P74">
        <v>1421</v>
      </c>
      <c r="Q74">
        <v>2430</v>
      </c>
      <c r="R74">
        <v>9848</v>
      </c>
    </row>
    <row r="75" spans="1:18" x14ac:dyDescent="0.25">
      <c r="A75" t="s">
        <v>15085</v>
      </c>
      <c r="B75" t="s">
        <v>79</v>
      </c>
      <c r="C75" t="s">
        <v>253</v>
      </c>
      <c r="D75" t="s">
        <v>160</v>
      </c>
      <c r="E75" t="s">
        <v>82</v>
      </c>
      <c r="F75">
        <v>0</v>
      </c>
      <c r="G75">
        <v>0</v>
      </c>
      <c r="H75">
        <v>0</v>
      </c>
      <c r="I75">
        <v>0</v>
      </c>
      <c r="J75">
        <v>0</v>
      </c>
      <c r="K75">
        <v>0</v>
      </c>
      <c r="L75">
        <v>0</v>
      </c>
      <c r="M75">
        <v>0</v>
      </c>
      <c r="N75">
        <v>0</v>
      </c>
      <c r="O75">
        <v>202</v>
      </c>
      <c r="P75">
        <v>35</v>
      </c>
      <c r="Q75">
        <v>42</v>
      </c>
      <c r="R75">
        <v>195</v>
      </c>
    </row>
    <row r="76" spans="1:18" x14ac:dyDescent="0.25">
      <c r="A76" t="s">
        <v>15086</v>
      </c>
      <c r="B76" t="s">
        <v>79</v>
      </c>
      <c r="C76" t="s">
        <v>254</v>
      </c>
      <c r="D76" t="s">
        <v>136</v>
      </c>
      <c r="E76" t="s">
        <v>82</v>
      </c>
      <c r="F76">
        <v>0</v>
      </c>
      <c r="G76">
        <v>0</v>
      </c>
      <c r="H76">
        <v>0</v>
      </c>
      <c r="I76">
        <v>0</v>
      </c>
      <c r="J76">
        <v>0</v>
      </c>
      <c r="K76">
        <v>0</v>
      </c>
      <c r="L76">
        <v>0</v>
      </c>
      <c r="M76">
        <v>0</v>
      </c>
      <c r="N76">
        <v>0</v>
      </c>
      <c r="O76">
        <v>9</v>
      </c>
      <c r="P76">
        <v>1</v>
      </c>
      <c r="Q76">
        <v>1</v>
      </c>
      <c r="R76">
        <v>9</v>
      </c>
    </row>
    <row r="77" spans="1:18" x14ac:dyDescent="0.25">
      <c r="A77" t="s">
        <v>15087</v>
      </c>
      <c r="B77" t="s">
        <v>74</v>
      </c>
      <c r="C77" t="s">
        <v>259</v>
      </c>
      <c r="D77" t="s">
        <v>181</v>
      </c>
      <c r="E77" t="s">
        <v>82</v>
      </c>
      <c r="F77">
        <v>322</v>
      </c>
      <c r="G77">
        <v>2337</v>
      </c>
      <c r="H77">
        <v>17</v>
      </c>
      <c r="I77">
        <v>90</v>
      </c>
      <c r="J77">
        <v>34</v>
      </c>
      <c r="K77">
        <v>232</v>
      </c>
      <c r="L77">
        <v>0</v>
      </c>
      <c r="M77">
        <v>305</v>
      </c>
      <c r="N77">
        <v>2195</v>
      </c>
      <c r="O77">
        <v>16</v>
      </c>
      <c r="P77">
        <v>2</v>
      </c>
      <c r="Q77">
        <v>5</v>
      </c>
      <c r="R77">
        <v>13</v>
      </c>
    </row>
    <row r="78" spans="1:18" x14ac:dyDescent="0.25">
      <c r="A78" t="s">
        <v>15088</v>
      </c>
      <c r="B78" t="s">
        <v>77</v>
      </c>
      <c r="C78" t="s">
        <v>251</v>
      </c>
      <c r="D78" t="s">
        <v>166</v>
      </c>
      <c r="E78" t="s">
        <v>82</v>
      </c>
      <c r="F78">
        <v>4</v>
      </c>
      <c r="G78">
        <v>112</v>
      </c>
      <c r="H78">
        <v>0</v>
      </c>
      <c r="I78">
        <v>0</v>
      </c>
      <c r="J78">
        <v>0</v>
      </c>
      <c r="K78">
        <v>0</v>
      </c>
      <c r="L78">
        <v>0</v>
      </c>
      <c r="M78">
        <v>4</v>
      </c>
      <c r="N78">
        <v>112</v>
      </c>
      <c r="O78">
        <v>0</v>
      </c>
      <c r="P78">
        <v>0</v>
      </c>
      <c r="Q78">
        <v>0</v>
      </c>
      <c r="R78">
        <v>0</v>
      </c>
    </row>
    <row r="79" spans="1:18" x14ac:dyDescent="0.25">
      <c r="A79" t="s">
        <v>15089</v>
      </c>
      <c r="B79" t="s">
        <v>79</v>
      </c>
      <c r="C79" t="s">
        <v>253</v>
      </c>
      <c r="D79" t="s">
        <v>210</v>
      </c>
      <c r="E79" t="s">
        <v>82</v>
      </c>
      <c r="F79">
        <v>0</v>
      </c>
      <c r="G79">
        <v>0</v>
      </c>
      <c r="H79">
        <v>0</v>
      </c>
      <c r="I79">
        <v>0</v>
      </c>
      <c r="J79">
        <v>0</v>
      </c>
      <c r="K79">
        <v>0</v>
      </c>
      <c r="L79">
        <v>0</v>
      </c>
      <c r="M79">
        <v>0</v>
      </c>
      <c r="N79">
        <v>0</v>
      </c>
      <c r="O79">
        <v>151</v>
      </c>
      <c r="P79">
        <v>29</v>
      </c>
      <c r="Q79">
        <v>31</v>
      </c>
      <c r="R79">
        <v>149</v>
      </c>
    </row>
    <row r="80" spans="1:18" x14ac:dyDescent="0.25">
      <c r="A80" t="s">
        <v>15090</v>
      </c>
      <c r="B80" t="s">
        <v>75</v>
      </c>
      <c r="C80" t="s">
        <v>259</v>
      </c>
      <c r="D80" t="s">
        <v>181</v>
      </c>
      <c r="E80" t="s">
        <v>82</v>
      </c>
      <c r="F80">
        <v>285</v>
      </c>
      <c r="G80">
        <v>11669.92</v>
      </c>
      <c r="H80">
        <v>10</v>
      </c>
      <c r="I80">
        <v>497</v>
      </c>
      <c r="J80">
        <v>16</v>
      </c>
      <c r="K80">
        <v>541</v>
      </c>
      <c r="L80">
        <v>1.68</v>
      </c>
      <c r="M80">
        <v>279</v>
      </c>
      <c r="N80">
        <v>11627.6</v>
      </c>
      <c r="O80">
        <v>22</v>
      </c>
      <c r="P80">
        <v>3</v>
      </c>
      <c r="Q80">
        <v>2</v>
      </c>
      <c r="R80">
        <v>23</v>
      </c>
    </row>
    <row r="81" spans="1:18" x14ac:dyDescent="0.25">
      <c r="A81" t="s">
        <v>15091</v>
      </c>
      <c r="B81" t="s">
        <v>79</v>
      </c>
      <c r="C81" t="s">
        <v>259</v>
      </c>
      <c r="D81" t="s">
        <v>112</v>
      </c>
      <c r="E81" t="s">
        <v>82</v>
      </c>
      <c r="F81">
        <v>0</v>
      </c>
      <c r="G81">
        <v>0</v>
      </c>
      <c r="H81">
        <v>0</v>
      </c>
      <c r="I81">
        <v>0</v>
      </c>
      <c r="J81">
        <v>0</v>
      </c>
      <c r="K81">
        <v>0</v>
      </c>
      <c r="L81">
        <v>0</v>
      </c>
      <c r="M81">
        <v>0</v>
      </c>
      <c r="N81">
        <v>0</v>
      </c>
      <c r="O81">
        <v>4</v>
      </c>
      <c r="P81">
        <v>1</v>
      </c>
      <c r="Q81">
        <v>1</v>
      </c>
      <c r="R81">
        <v>4</v>
      </c>
    </row>
    <row r="82" spans="1:18" x14ac:dyDescent="0.25">
      <c r="A82" t="s">
        <v>15092</v>
      </c>
      <c r="B82" t="s">
        <v>75</v>
      </c>
      <c r="C82" t="s">
        <v>257</v>
      </c>
      <c r="D82" t="s">
        <v>271</v>
      </c>
      <c r="E82" t="s">
        <v>82</v>
      </c>
      <c r="F82">
        <v>2442</v>
      </c>
      <c r="G82">
        <v>96907.44</v>
      </c>
      <c r="H82">
        <v>81</v>
      </c>
      <c r="I82">
        <v>2985</v>
      </c>
      <c r="J82">
        <v>119</v>
      </c>
      <c r="K82">
        <v>3752.48</v>
      </c>
      <c r="L82">
        <v>43.24</v>
      </c>
      <c r="M82">
        <v>2404</v>
      </c>
      <c r="N82">
        <v>96183.2</v>
      </c>
      <c r="O82">
        <v>295</v>
      </c>
      <c r="P82">
        <v>57</v>
      </c>
      <c r="Q82">
        <v>75</v>
      </c>
      <c r="R82">
        <v>277</v>
      </c>
    </row>
    <row r="83" spans="1:18" x14ac:dyDescent="0.25">
      <c r="A83" t="s">
        <v>15093</v>
      </c>
      <c r="B83" t="s">
        <v>79</v>
      </c>
      <c r="C83" t="s">
        <v>252</v>
      </c>
      <c r="D83" t="s">
        <v>176</v>
      </c>
      <c r="E83" t="s">
        <v>82</v>
      </c>
      <c r="F83">
        <v>0</v>
      </c>
      <c r="G83">
        <v>0</v>
      </c>
      <c r="H83">
        <v>0</v>
      </c>
      <c r="I83">
        <v>0</v>
      </c>
      <c r="J83">
        <v>0</v>
      </c>
      <c r="K83">
        <v>0</v>
      </c>
      <c r="L83">
        <v>0</v>
      </c>
      <c r="M83">
        <v>0</v>
      </c>
      <c r="N83">
        <v>0</v>
      </c>
      <c r="O83">
        <v>71</v>
      </c>
      <c r="P83">
        <v>13</v>
      </c>
      <c r="Q83">
        <v>23</v>
      </c>
      <c r="R83">
        <v>61</v>
      </c>
    </row>
    <row r="84" spans="1:18" x14ac:dyDescent="0.25">
      <c r="A84" t="s">
        <v>15094</v>
      </c>
      <c r="B84" t="s">
        <v>72</v>
      </c>
      <c r="C84" t="s">
        <v>256</v>
      </c>
      <c r="D84" t="s">
        <v>240</v>
      </c>
      <c r="E84" t="s">
        <v>82</v>
      </c>
      <c r="F84">
        <v>298</v>
      </c>
      <c r="G84">
        <v>7343.96</v>
      </c>
      <c r="H84">
        <v>10</v>
      </c>
      <c r="I84">
        <v>186.46</v>
      </c>
      <c r="J84">
        <v>18</v>
      </c>
      <c r="K84">
        <v>278</v>
      </c>
      <c r="L84">
        <v>-50.16</v>
      </c>
      <c r="M84">
        <v>290</v>
      </c>
      <c r="N84">
        <v>7202.26</v>
      </c>
      <c r="O84">
        <v>99</v>
      </c>
      <c r="P84">
        <v>12</v>
      </c>
      <c r="Q84">
        <v>25</v>
      </c>
      <c r="R84">
        <v>86</v>
      </c>
    </row>
    <row r="85" spans="1:18" x14ac:dyDescent="0.25">
      <c r="A85" t="s">
        <v>15095</v>
      </c>
      <c r="B85" t="s">
        <v>79</v>
      </c>
      <c r="C85" t="s">
        <v>253</v>
      </c>
      <c r="D85" t="s">
        <v>194</v>
      </c>
      <c r="E85" t="s">
        <v>82</v>
      </c>
      <c r="F85">
        <v>0</v>
      </c>
      <c r="G85">
        <v>0</v>
      </c>
      <c r="H85">
        <v>0</v>
      </c>
      <c r="I85">
        <v>0</v>
      </c>
      <c r="J85">
        <v>0</v>
      </c>
      <c r="K85">
        <v>0</v>
      </c>
      <c r="L85">
        <v>0</v>
      </c>
      <c r="M85">
        <v>0</v>
      </c>
      <c r="N85">
        <v>0</v>
      </c>
      <c r="O85">
        <v>159</v>
      </c>
      <c r="P85">
        <v>13</v>
      </c>
      <c r="Q85">
        <v>38</v>
      </c>
      <c r="R85">
        <v>134</v>
      </c>
    </row>
    <row r="86" spans="1:18" x14ac:dyDescent="0.25">
      <c r="A86" t="s">
        <v>15096</v>
      </c>
      <c r="B86" t="s">
        <v>79</v>
      </c>
      <c r="C86" t="s">
        <v>253</v>
      </c>
      <c r="D86" t="s">
        <v>235</v>
      </c>
      <c r="E86" t="s">
        <v>82</v>
      </c>
      <c r="F86">
        <v>0</v>
      </c>
      <c r="G86">
        <v>0</v>
      </c>
      <c r="H86">
        <v>0</v>
      </c>
      <c r="I86">
        <v>0</v>
      </c>
      <c r="J86">
        <v>0</v>
      </c>
      <c r="K86">
        <v>0</v>
      </c>
      <c r="L86">
        <v>0</v>
      </c>
      <c r="M86">
        <v>0</v>
      </c>
      <c r="N86">
        <v>0</v>
      </c>
      <c r="O86">
        <v>51</v>
      </c>
      <c r="P86">
        <v>3</v>
      </c>
      <c r="Q86">
        <v>16</v>
      </c>
      <c r="R86">
        <v>38</v>
      </c>
    </row>
    <row r="87" spans="1:18" x14ac:dyDescent="0.25">
      <c r="A87" t="s">
        <v>15097</v>
      </c>
      <c r="B87" t="s">
        <v>79</v>
      </c>
      <c r="C87" t="s">
        <v>253</v>
      </c>
      <c r="D87" t="s">
        <v>121</v>
      </c>
      <c r="E87" t="s">
        <v>82</v>
      </c>
      <c r="F87">
        <v>0</v>
      </c>
      <c r="G87">
        <v>0</v>
      </c>
      <c r="H87">
        <v>0</v>
      </c>
      <c r="I87">
        <v>0</v>
      </c>
      <c r="J87">
        <v>0</v>
      </c>
      <c r="K87">
        <v>0</v>
      </c>
      <c r="L87">
        <v>0</v>
      </c>
      <c r="M87">
        <v>0</v>
      </c>
      <c r="N87">
        <v>0</v>
      </c>
      <c r="O87">
        <v>194</v>
      </c>
      <c r="P87">
        <v>28</v>
      </c>
      <c r="Q87">
        <v>40</v>
      </c>
      <c r="R87">
        <v>182</v>
      </c>
    </row>
    <row r="88" spans="1:18" x14ac:dyDescent="0.25">
      <c r="A88" t="s">
        <v>15099</v>
      </c>
      <c r="B88" t="s">
        <v>74</v>
      </c>
      <c r="C88" t="s">
        <v>259</v>
      </c>
      <c r="D88" t="s">
        <v>178</v>
      </c>
      <c r="E88" t="s">
        <v>82</v>
      </c>
      <c r="F88">
        <v>81</v>
      </c>
      <c r="G88">
        <v>597</v>
      </c>
      <c r="H88">
        <v>2</v>
      </c>
      <c r="I88">
        <v>12</v>
      </c>
      <c r="J88">
        <v>4</v>
      </c>
      <c r="K88">
        <v>21</v>
      </c>
      <c r="L88">
        <v>0</v>
      </c>
      <c r="M88">
        <v>79</v>
      </c>
      <c r="N88">
        <v>588</v>
      </c>
      <c r="O88">
        <v>10</v>
      </c>
      <c r="P88">
        <v>0</v>
      </c>
      <c r="Q88">
        <v>2</v>
      </c>
      <c r="R88">
        <v>8</v>
      </c>
    </row>
    <row r="89" spans="1:18" x14ac:dyDescent="0.25">
      <c r="A89" t="s">
        <v>15098</v>
      </c>
      <c r="B89" t="s">
        <v>75</v>
      </c>
      <c r="C89" t="s">
        <v>252</v>
      </c>
      <c r="D89" t="s">
        <v>115</v>
      </c>
      <c r="E89" t="s">
        <v>82</v>
      </c>
      <c r="F89">
        <v>97</v>
      </c>
      <c r="G89">
        <v>4472.96</v>
      </c>
      <c r="H89">
        <v>5</v>
      </c>
      <c r="I89">
        <v>206</v>
      </c>
      <c r="J89">
        <v>4</v>
      </c>
      <c r="K89">
        <v>138</v>
      </c>
      <c r="L89">
        <v>0.84</v>
      </c>
      <c r="M89">
        <v>98</v>
      </c>
      <c r="N89">
        <v>4541.8</v>
      </c>
      <c r="O89">
        <v>26</v>
      </c>
      <c r="P89">
        <v>2</v>
      </c>
      <c r="Q89">
        <v>5</v>
      </c>
      <c r="R89">
        <v>23</v>
      </c>
    </row>
    <row r="90" spans="1:18" x14ac:dyDescent="0.25">
      <c r="A90" t="s">
        <v>15100</v>
      </c>
      <c r="B90" t="s">
        <v>74</v>
      </c>
      <c r="C90" t="s">
        <v>255</v>
      </c>
      <c r="D90" t="s">
        <v>159</v>
      </c>
      <c r="E90" t="s">
        <v>82</v>
      </c>
      <c r="F90">
        <v>69</v>
      </c>
      <c r="G90">
        <v>510</v>
      </c>
      <c r="H90">
        <v>1</v>
      </c>
      <c r="I90">
        <v>6</v>
      </c>
      <c r="J90">
        <v>1</v>
      </c>
      <c r="K90">
        <v>6</v>
      </c>
      <c r="L90">
        <v>0</v>
      </c>
      <c r="M90">
        <v>69</v>
      </c>
      <c r="N90">
        <v>510</v>
      </c>
      <c r="O90">
        <v>1</v>
      </c>
      <c r="P90">
        <v>0</v>
      </c>
      <c r="Q90">
        <v>0</v>
      </c>
      <c r="R90">
        <v>1</v>
      </c>
    </row>
    <row r="91" spans="1:18" x14ac:dyDescent="0.25">
      <c r="A91" t="s">
        <v>15101</v>
      </c>
      <c r="B91" t="s">
        <v>77</v>
      </c>
      <c r="C91" t="s">
        <v>258</v>
      </c>
      <c r="D91" t="s">
        <v>215</v>
      </c>
      <c r="E91" t="s">
        <v>82</v>
      </c>
      <c r="F91">
        <v>1</v>
      </c>
      <c r="G91">
        <v>20</v>
      </c>
      <c r="H91">
        <v>0</v>
      </c>
      <c r="I91">
        <v>0</v>
      </c>
      <c r="J91">
        <v>0</v>
      </c>
      <c r="K91">
        <v>0</v>
      </c>
      <c r="L91">
        <v>0</v>
      </c>
      <c r="M91">
        <v>1</v>
      </c>
      <c r="N91">
        <v>20</v>
      </c>
      <c r="O91">
        <v>0</v>
      </c>
      <c r="P91">
        <v>0</v>
      </c>
      <c r="Q91">
        <v>0</v>
      </c>
      <c r="R91">
        <v>0</v>
      </c>
    </row>
    <row r="92" spans="1:18" x14ac:dyDescent="0.25">
      <c r="A92" t="s">
        <v>15102</v>
      </c>
      <c r="B92" t="s">
        <v>72</v>
      </c>
      <c r="C92" t="s">
        <v>257</v>
      </c>
      <c r="D92" t="s">
        <v>128</v>
      </c>
      <c r="E92" t="s">
        <v>82</v>
      </c>
      <c r="F92">
        <v>296</v>
      </c>
      <c r="G92">
        <v>6355.96</v>
      </c>
      <c r="H92">
        <v>20</v>
      </c>
      <c r="I92">
        <v>261</v>
      </c>
      <c r="J92">
        <v>23</v>
      </c>
      <c r="K92">
        <v>298</v>
      </c>
      <c r="L92">
        <v>0.84</v>
      </c>
      <c r="M92">
        <v>293</v>
      </c>
      <c r="N92">
        <v>6319.8</v>
      </c>
      <c r="O92">
        <v>42</v>
      </c>
      <c r="P92">
        <v>14</v>
      </c>
      <c r="Q92">
        <v>16</v>
      </c>
      <c r="R92">
        <v>40</v>
      </c>
    </row>
    <row r="93" spans="1:18" x14ac:dyDescent="0.25">
      <c r="A93" t="s">
        <v>15103</v>
      </c>
      <c r="B93" t="s">
        <v>74</v>
      </c>
      <c r="C93" t="s">
        <v>253</v>
      </c>
      <c r="D93" t="s">
        <v>235</v>
      </c>
      <c r="E93" t="s">
        <v>82</v>
      </c>
      <c r="F93">
        <v>56</v>
      </c>
      <c r="G93">
        <v>311</v>
      </c>
      <c r="H93">
        <v>3</v>
      </c>
      <c r="I93">
        <v>16.46</v>
      </c>
      <c r="J93">
        <v>3</v>
      </c>
      <c r="K93">
        <v>18</v>
      </c>
      <c r="L93">
        <v>0</v>
      </c>
      <c r="M93">
        <v>56</v>
      </c>
      <c r="N93">
        <v>309.45999999999998</v>
      </c>
      <c r="O93">
        <v>7</v>
      </c>
      <c r="P93">
        <v>2</v>
      </c>
      <c r="Q93">
        <v>4</v>
      </c>
      <c r="R93">
        <v>5</v>
      </c>
    </row>
    <row r="94" spans="1:18" x14ac:dyDescent="0.25">
      <c r="A94" t="s">
        <v>15104</v>
      </c>
      <c r="B94" t="s">
        <v>77</v>
      </c>
      <c r="C94" t="s">
        <v>256</v>
      </c>
      <c r="D94" t="s">
        <v>110</v>
      </c>
      <c r="E94" t="s">
        <v>82</v>
      </c>
      <c r="F94">
        <v>1</v>
      </c>
      <c r="G94">
        <v>12</v>
      </c>
      <c r="H94">
        <v>0</v>
      </c>
      <c r="I94">
        <v>0</v>
      </c>
      <c r="J94">
        <v>0</v>
      </c>
      <c r="K94">
        <v>0</v>
      </c>
      <c r="L94">
        <v>0</v>
      </c>
      <c r="M94">
        <v>1</v>
      </c>
      <c r="N94">
        <v>12</v>
      </c>
      <c r="O94">
        <v>0</v>
      </c>
      <c r="P94">
        <v>0</v>
      </c>
      <c r="Q94">
        <v>0</v>
      </c>
      <c r="R94">
        <v>0</v>
      </c>
    </row>
    <row r="95" spans="1:18" x14ac:dyDescent="0.25">
      <c r="A95" t="s">
        <v>15105</v>
      </c>
      <c r="B95" t="s">
        <v>72</v>
      </c>
      <c r="C95" t="s">
        <v>253</v>
      </c>
      <c r="D95" t="s">
        <v>154</v>
      </c>
      <c r="E95" t="s">
        <v>82</v>
      </c>
      <c r="F95">
        <v>104</v>
      </c>
      <c r="G95">
        <v>3018.92</v>
      </c>
      <c r="H95">
        <v>12</v>
      </c>
      <c r="I95">
        <v>562.46</v>
      </c>
      <c r="J95">
        <v>11</v>
      </c>
      <c r="K95">
        <v>348.48</v>
      </c>
      <c r="L95">
        <v>1.26</v>
      </c>
      <c r="M95">
        <v>105</v>
      </c>
      <c r="N95">
        <v>3234.16</v>
      </c>
      <c r="O95">
        <v>83</v>
      </c>
      <c r="P95">
        <v>7</v>
      </c>
      <c r="Q95">
        <v>27</v>
      </c>
      <c r="R95">
        <v>63</v>
      </c>
    </row>
    <row r="96" spans="1:18" x14ac:dyDescent="0.25">
      <c r="A96" t="s">
        <v>15106</v>
      </c>
      <c r="B96" t="s">
        <v>74</v>
      </c>
      <c r="C96" t="s">
        <v>252</v>
      </c>
      <c r="D96" t="s">
        <v>135</v>
      </c>
      <c r="E96" t="s">
        <v>82</v>
      </c>
      <c r="F96">
        <v>856</v>
      </c>
      <c r="G96">
        <v>5842</v>
      </c>
      <c r="H96">
        <v>36</v>
      </c>
      <c r="I96">
        <v>188.46</v>
      </c>
      <c r="J96">
        <v>78</v>
      </c>
      <c r="K96">
        <v>493</v>
      </c>
      <c r="L96">
        <v>-0.08</v>
      </c>
      <c r="M96">
        <v>814</v>
      </c>
      <c r="N96">
        <v>5537.38</v>
      </c>
      <c r="O96">
        <v>54</v>
      </c>
      <c r="P96">
        <v>3</v>
      </c>
      <c r="Q96">
        <v>14</v>
      </c>
      <c r="R96">
        <v>43</v>
      </c>
    </row>
    <row r="97" spans="1:18" x14ac:dyDescent="0.25">
      <c r="A97" t="s">
        <v>15107</v>
      </c>
      <c r="B97" t="s">
        <v>74</v>
      </c>
      <c r="C97" t="s">
        <v>252</v>
      </c>
      <c r="D97" t="s">
        <v>113</v>
      </c>
      <c r="E97" t="s">
        <v>82</v>
      </c>
      <c r="F97">
        <v>562</v>
      </c>
      <c r="G97">
        <v>3700</v>
      </c>
      <c r="H97">
        <v>17</v>
      </c>
      <c r="I97">
        <v>84.84</v>
      </c>
      <c r="J97">
        <v>43</v>
      </c>
      <c r="K97">
        <v>263</v>
      </c>
      <c r="L97">
        <v>-16.079999999999998</v>
      </c>
      <c r="M97">
        <v>536</v>
      </c>
      <c r="N97">
        <v>3505.76</v>
      </c>
      <c r="O97">
        <v>11</v>
      </c>
      <c r="P97">
        <v>2</v>
      </c>
      <c r="Q97">
        <v>4</v>
      </c>
      <c r="R97">
        <v>9</v>
      </c>
    </row>
    <row r="98" spans="1:18" x14ac:dyDescent="0.25">
      <c r="A98" t="s">
        <v>15108</v>
      </c>
      <c r="B98" t="s">
        <v>75</v>
      </c>
      <c r="C98" t="s">
        <v>257</v>
      </c>
      <c r="D98" t="s">
        <v>205</v>
      </c>
      <c r="E98" t="s">
        <v>82</v>
      </c>
      <c r="F98">
        <v>219</v>
      </c>
      <c r="G98">
        <v>7720.96</v>
      </c>
      <c r="H98">
        <v>7</v>
      </c>
      <c r="I98">
        <v>229</v>
      </c>
      <c r="J98">
        <v>7</v>
      </c>
      <c r="K98">
        <v>174</v>
      </c>
      <c r="L98">
        <v>-1.26</v>
      </c>
      <c r="M98">
        <v>219</v>
      </c>
      <c r="N98">
        <v>7774.7</v>
      </c>
      <c r="O98">
        <v>25</v>
      </c>
      <c r="P98">
        <v>9</v>
      </c>
      <c r="Q98">
        <v>6</v>
      </c>
      <c r="R98">
        <v>28</v>
      </c>
    </row>
    <row r="99" spans="1:18" x14ac:dyDescent="0.25">
      <c r="A99" t="s">
        <v>15109</v>
      </c>
      <c r="B99" t="s">
        <v>79</v>
      </c>
      <c r="C99" t="s">
        <v>253</v>
      </c>
      <c r="D99" t="s">
        <v>106</v>
      </c>
      <c r="E99" t="s">
        <v>82</v>
      </c>
      <c r="F99">
        <v>0</v>
      </c>
      <c r="G99">
        <v>0</v>
      </c>
      <c r="H99">
        <v>0</v>
      </c>
      <c r="I99">
        <v>0</v>
      </c>
      <c r="J99">
        <v>0</v>
      </c>
      <c r="K99">
        <v>0</v>
      </c>
      <c r="L99">
        <v>0</v>
      </c>
      <c r="M99">
        <v>0</v>
      </c>
      <c r="N99">
        <v>0</v>
      </c>
      <c r="O99">
        <v>167</v>
      </c>
      <c r="P99">
        <v>20</v>
      </c>
      <c r="Q99">
        <v>43</v>
      </c>
      <c r="R99">
        <v>144</v>
      </c>
    </row>
    <row r="100" spans="1:18" x14ac:dyDescent="0.25">
      <c r="A100" t="s">
        <v>15110</v>
      </c>
      <c r="B100" t="s">
        <v>72</v>
      </c>
      <c r="C100" t="s">
        <v>253</v>
      </c>
      <c r="D100" t="s">
        <v>138</v>
      </c>
      <c r="E100" t="s">
        <v>82</v>
      </c>
      <c r="F100">
        <v>490</v>
      </c>
      <c r="G100">
        <v>8538.9599999999991</v>
      </c>
      <c r="H100">
        <v>21</v>
      </c>
      <c r="I100">
        <v>405</v>
      </c>
      <c r="J100">
        <v>25</v>
      </c>
      <c r="K100">
        <v>363</v>
      </c>
      <c r="L100">
        <v>0.84</v>
      </c>
      <c r="M100">
        <v>486</v>
      </c>
      <c r="N100">
        <v>8581.7999999999993</v>
      </c>
      <c r="O100">
        <v>241</v>
      </c>
      <c r="P100">
        <v>31</v>
      </c>
      <c r="Q100">
        <v>46</v>
      </c>
      <c r="R100">
        <v>226</v>
      </c>
    </row>
    <row r="101" spans="1:18" x14ac:dyDescent="0.25">
      <c r="A101" t="s">
        <v>15111</v>
      </c>
      <c r="B101" t="s">
        <v>75</v>
      </c>
      <c r="C101" t="s">
        <v>253</v>
      </c>
      <c r="D101" t="s">
        <v>144</v>
      </c>
      <c r="E101" t="s">
        <v>82</v>
      </c>
      <c r="F101">
        <v>125</v>
      </c>
      <c r="G101">
        <v>5656.4</v>
      </c>
      <c r="H101">
        <v>6</v>
      </c>
      <c r="I101">
        <v>390</v>
      </c>
      <c r="J101">
        <v>4</v>
      </c>
      <c r="K101">
        <v>206</v>
      </c>
      <c r="L101">
        <v>2.1</v>
      </c>
      <c r="M101">
        <v>127</v>
      </c>
      <c r="N101">
        <v>5842.5</v>
      </c>
      <c r="O101">
        <v>27</v>
      </c>
      <c r="P101">
        <v>3</v>
      </c>
      <c r="Q101">
        <v>6</v>
      </c>
      <c r="R101">
        <v>24</v>
      </c>
    </row>
    <row r="102" spans="1:18" x14ac:dyDescent="0.25">
      <c r="A102" t="s">
        <v>15112</v>
      </c>
      <c r="B102" t="s">
        <v>77</v>
      </c>
      <c r="C102" t="s">
        <v>253</v>
      </c>
      <c r="D102" t="s">
        <v>139</v>
      </c>
      <c r="E102" t="s">
        <v>82</v>
      </c>
      <c r="F102">
        <v>2</v>
      </c>
      <c r="G102">
        <v>30</v>
      </c>
      <c r="H102">
        <v>0</v>
      </c>
      <c r="I102">
        <v>0</v>
      </c>
      <c r="J102">
        <v>0</v>
      </c>
      <c r="K102">
        <v>0</v>
      </c>
      <c r="L102">
        <v>0</v>
      </c>
      <c r="M102">
        <v>2</v>
      </c>
      <c r="N102">
        <v>30</v>
      </c>
      <c r="O102">
        <v>0</v>
      </c>
      <c r="P102">
        <v>0</v>
      </c>
      <c r="Q102">
        <v>0</v>
      </c>
      <c r="R102">
        <v>0</v>
      </c>
    </row>
    <row r="103" spans="1:18" x14ac:dyDescent="0.25">
      <c r="A103" t="s">
        <v>15113</v>
      </c>
      <c r="B103" t="s">
        <v>74</v>
      </c>
      <c r="C103" t="s">
        <v>252</v>
      </c>
      <c r="D103" t="s">
        <v>209</v>
      </c>
      <c r="E103" t="s">
        <v>82</v>
      </c>
      <c r="F103">
        <v>124</v>
      </c>
      <c r="G103">
        <v>832</v>
      </c>
      <c r="H103">
        <v>7</v>
      </c>
      <c r="I103">
        <v>38</v>
      </c>
      <c r="J103">
        <v>12</v>
      </c>
      <c r="K103">
        <v>106</v>
      </c>
      <c r="L103">
        <v>0</v>
      </c>
      <c r="M103">
        <v>119</v>
      </c>
      <c r="N103">
        <v>764</v>
      </c>
      <c r="O103">
        <v>7</v>
      </c>
      <c r="P103">
        <v>1</v>
      </c>
      <c r="Q103">
        <v>0</v>
      </c>
      <c r="R103">
        <v>8</v>
      </c>
    </row>
    <row r="104" spans="1:18" x14ac:dyDescent="0.25">
      <c r="A104" t="s">
        <v>15114</v>
      </c>
      <c r="B104" t="s">
        <v>72</v>
      </c>
      <c r="C104" t="s">
        <v>255</v>
      </c>
      <c r="D104" t="s">
        <v>239</v>
      </c>
      <c r="E104" t="s">
        <v>82</v>
      </c>
      <c r="F104">
        <v>285</v>
      </c>
      <c r="G104">
        <v>6835</v>
      </c>
      <c r="H104">
        <v>8</v>
      </c>
      <c r="I104">
        <v>255</v>
      </c>
      <c r="J104">
        <v>12</v>
      </c>
      <c r="K104">
        <v>177</v>
      </c>
      <c r="L104">
        <v>0</v>
      </c>
      <c r="M104">
        <v>281</v>
      </c>
      <c r="N104">
        <v>6913</v>
      </c>
      <c r="O104">
        <v>48</v>
      </c>
      <c r="P104">
        <v>7</v>
      </c>
      <c r="Q104">
        <v>9</v>
      </c>
      <c r="R104">
        <v>46</v>
      </c>
    </row>
    <row r="105" spans="1:18" x14ac:dyDescent="0.25">
      <c r="A105" t="s">
        <v>15115</v>
      </c>
      <c r="B105" t="s">
        <v>79</v>
      </c>
      <c r="C105" t="s">
        <v>253</v>
      </c>
      <c r="D105" t="s">
        <v>131</v>
      </c>
      <c r="E105" t="s">
        <v>82</v>
      </c>
      <c r="F105">
        <v>0</v>
      </c>
      <c r="G105">
        <v>0</v>
      </c>
      <c r="H105">
        <v>0</v>
      </c>
      <c r="I105">
        <v>0</v>
      </c>
      <c r="J105">
        <v>0</v>
      </c>
      <c r="K105">
        <v>0</v>
      </c>
      <c r="L105">
        <v>0</v>
      </c>
      <c r="M105">
        <v>0</v>
      </c>
      <c r="N105">
        <v>0</v>
      </c>
      <c r="O105">
        <v>206</v>
      </c>
      <c r="P105">
        <v>29</v>
      </c>
      <c r="Q105">
        <v>37</v>
      </c>
      <c r="R105">
        <v>198</v>
      </c>
    </row>
    <row r="106" spans="1:18" x14ac:dyDescent="0.25">
      <c r="A106" t="s">
        <v>15116</v>
      </c>
      <c r="B106" t="s">
        <v>79</v>
      </c>
      <c r="C106" t="s">
        <v>258</v>
      </c>
      <c r="D106" t="s">
        <v>202</v>
      </c>
      <c r="E106" t="s">
        <v>82</v>
      </c>
      <c r="F106">
        <v>0</v>
      </c>
      <c r="G106">
        <v>0</v>
      </c>
      <c r="H106">
        <v>0</v>
      </c>
      <c r="I106">
        <v>0</v>
      </c>
      <c r="J106">
        <v>0</v>
      </c>
      <c r="K106">
        <v>0</v>
      </c>
      <c r="L106">
        <v>0</v>
      </c>
      <c r="M106">
        <v>0</v>
      </c>
      <c r="N106">
        <v>0</v>
      </c>
      <c r="O106">
        <v>16</v>
      </c>
      <c r="P106">
        <v>5</v>
      </c>
      <c r="Q106">
        <v>7</v>
      </c>
      <c r="R106">
        <v>14</v>
      </c>
    </row>
    <row r="107" spans="1:18" x14ac:dyDescent="0.25">
      <c r="A107" t="s">
        <v>15117</v>
      </c>
      <c r="B107" t="s">
        <v>79</v>
      </c>
      <c r="C107" t="s">
        <v>259</v>
      </c>
      <c r="D107" t="s">
        <v>127</v>
      </c>
      <c r="E107" t="s">
        <v>82</v>
      </c>
      <c r="F107">
        <v>0</v>
      </c>
      <c r="G107">
        <v>0</v>
      </c>
      <c r="H107">
        <v>0</v>
      </c>
      <c r="I107">
        <v>0</v>
      </c>
      <c r="J107">
        <v>0</v>
      </c>
      <c r="K107">
        <v>0</v>
      </c>
      <c r="L107">
        <v>0</v>
      </c>
      <c r="M107">
        <v>0</v>
      </c>
      <c r="N107">
        <v>0</v>
      </c>
      <c r="O107">
        <v>6</v>
      </c>
      <c r="P107">
        <v>0</v>
      </c>
      <c r="Q107">
        <v>4</v>
      </c>
      <c r="R107">
        <v>2</v>
      </c>
    </row>
    <row r="108" spans="1:18" x14ac:dyDescent="0.25">
      <c r="A108" t="s">
        <v>15118</v>
      </c>
      <c r="B108" t="s">
        <v>72</v>
      </c>
      <c r="C108" t="s">
        <v>255</v>
      </c>
      <c r="D108" t="s">
        <v>117</v>
      </c>
      <c r="E108" t="s">
        <v>82</v>
      </c>
      <c r="F108">
        <v>327</v>
      </c>
      <c r="G108">
        <v>9250.84</v>
      </c>
      <c r="H108">
        <v>12</v>
      </c>
      <c r="I108">
        <v>192</v>
      </c>
      <c r="J108">
        <v>22</v>
      </c>
      <c r="K108">
        <v>372</v>
      </c>
      <c r="L108">
        <v>3.36</v>
      </c>
      <c r="M108">
        <v>317</v>
      </c>
      <c r="N108">
        <v>9074.2000000000007</v>
      </c>
      <c r="O108">
        <v>44</v>
      </c>
      <c r="P108">
        <v>8</v>
      </c>
      <c r="Q108">
        <v>10</v>
      </c>
      <c r="R108">
        <v>42</v>
      </c>
    </row>
    <row r="109" spans="1:18" x14ac:dyDescent="0.25">
      <c r="A109" t="s">
        <v>15119</v>
      </c>
      <c r="B109" t="s">
        <v>74</v>
      </c>
      <c r="C109" t="s">
        <v>255</v>
      </c>
      <c r="D109" t="s">
        <v>116</v>
      </c>
      <c r="E109" t="s">
        <v>82</v>
      </c>
      <c r="F109">
        <v>157</v>
      </c>
      <c r="G109">
        <v>1075.5</v>
      </c>
      <c r="H109">
        <v>10</v>
      </c>
      <c r="I109">
        <v>50</v>
      </c>
      <c r="J109">
        <v>10</v>
      </c>
      <c r="K109">
        <v>74</v>
      </c>
      <c r="L109">
        <v>-0.04</v>
      </c>
      <c r="M109">
        <v>157</v>
      </c>
      <c r="N109">
        <v>1051.46</v>
      </c>
      <c r="O109">
        <v>2</v>
      </c>
      <c r="P109">
        <v>0</v>
      </c>
      <c r="Q109">
        <v>1</v>
      </c>
      <c r="R109">
        <v>1</v>
      </c>
    </row>
    <row r="110" spans="1:18" x14ac:dyDescent="0.25">
      <c r="A110" t="s">
        <v>15120</v>
      </c>
      <c r="B110" t="s">
        <v>79</v>
      </c>
      <c r="C110" t="s">
        <v>259</v>
      </c>
      <c r="D110" t="s">
        <v>243</v>
      </c>
      <c r="E110" t="s">
        <v>82</v>
      </c>
      <c r="F110">
        <v>0</v>
      </c>
      <c r="G110">
        <v>0</v>
      </c>
      <c r="H110">
        <v>0</v>
      </c>
      <c r="I110">
        <v>0</v>
      </c>
      <c r="J110">
        <v>0</v>
      </c>
      <c r="K110">
        <v>0</v>
      </c>
      <c r="L110">
        <v>0</v>
      </c>
      <c r="M110">
        <v>0</v>
      </c>
      <c r="N110">
        <v>0</v>
      </c>
      <c r="O110">
        <v>25</v>
      </c>
      <c r="P110">
        <v>4</v>
      </c>
      <c r="Q110">
        <v>5</v>
      </c>
      <c r="R110">
        <v>24</v>
      </c>
    </row>
    <row r="111" spans="1:18" x14ac:dyDescent="0.25">
      <c r="A111" t="s">
        <v>15121</v>
      </c>
      <c r="B111" t="s">
        <v>74</v>
      </c>
      <c r="C111" t="s">
        <v>258</v>
      </c>
      <c r="D111" t="s">
        <v>147</v>
      </c>
      <c r="E111" t="s">
        <v>82</v>
      </c>
      <c r="F111">
        <v>66</v>
      </c>
      <c r="G111">
        <v>417</v>
      </c>
      <c r="H111">
        <v>4</v>
      </c>
      <c r="I111">
        <v>19</v>
      </c>
      <c r="J111">
        <v>8</v>
      </c>
      <c r="K111">
        <v>48</v>
      </c>
      <c r="L111">
        <v>0</v>
      </c>
      <c r="M111">
        <v>62</v>
      </c>
      <c r="N111">
        <v>388</v>
      </c>
      <c r="O111">
        <v>0</v>
      </c>
      <c r="P111">
        <v>0</v>
      </c>
      <c r="Q111">
        <v>0</v>
      </c>
      <c r="R111">
        <v>0</v>
      </c>
    </row>
    <row r="112" spans="1:18" x14ac:dyDescent="0.25">
      <c r="A112" t="s">
        <v>15122</v>
      </c>
      <c r="B112" t="s">
        <v>75</v>
      </c>
      <c r="C112" t="s">
        <v>258</v>
      </c>
      <c r="D112" t="s">
        <v>204</v>
      </c>
      <c r="E112" t="s">
        <v>82</v>
      </c>
      <c r="F112">
        <v>88</v>
      </c>
      <c r="G112">
        <v>4368.4799999999996</v>
      </c>
      <c r="H112">
        <v>6</v>
      </c>
      <c r="I112">
        <v>318</v>
      </c>
      <c r="J112">
        <v>6</v>
      </c>
      <c r="K112">
        <v>310.48</v>
      </c>
      <c r="L112">
        <v>0</v>
      </c>
      <c r="M112">
        <v>88</v>
      </c>
      <c r="N112">
        <v>4376</v>
      </c>
      <c r="O112">
        <v>33</v>
      </c>
      <c r="P112">
        <v>3</v>
      </c>
      <c r="Q112">
        <v>2</v>
      </c>
      <c r="R112">
        <v>34</v>
      </c>
    </row>
    <row r="113" spans="1:18" x14ac:dyDescent="0.25">
      <c r="A113" t="s">
        <v>15123</v>
      </c>
      <c r="B113" t="s">
        <v>74</v>
      </c>
      <c r="C113" t="s">
        <v>258</v>
      </c>
      <c r="D113" t="s">
        <v>204</v>
      </c>
      <c r="E113" t="s">
        <v>82</v>
      </c>
      <c r="F113">
        <v>151</v>
      </c>
      <c r="G113">
        <v>970</v>
      </c>
      <c r="H113">
        <v>6</v>
      </c>
      <c r="I113">
        <v>32</v>
      </c>
      <c r="J113">
        <v>9</v>
      </c>
      <c r="K113">
        <v>55</v>
      </c>
      <c r="L113">
        <v>0</v>
      </c>
      <c r="M113">
        <v>148</v>
      </c>
      <c r="N113">
        <v>947</v>
      </c>
      <c r="O113">
        <v>4</v>
      </c>
      <c r="P113">
        <v>1</v>
      </c>
      <c r="Q113">
        <v>2</v>
      </c>
      <c r="R113">
        <v>3</v>
      </c>
    </row>
    <row r="114" spans="1:18" x14ac:dyDescent="0.25">
      <c r="A114" t="s">
        <v>15124</v>
      </c>
      <c r="B114" t="s">
        <v>77</v>
      </c>
      <c r="C114" t="s">
        <v>256</v>
      </c>
      <c r="D114" t="s">
        <v>187</v>
      </c>
      <c r="E114" t="s">
        <v>82</v>
      </c>
      <c r="F114">
        <v>1</v>
      </c>
      <c r="G114">
        <v>22</v>
      </c>
      <c r="H114">
        <v>0</v>
      </c>
      <c r="I114">
        <v>0</v>
      </c>
      <c r="J114">
        <v>0</v>
      </c>
      <c r="K114">
        <v>0</v>
      </c>
      <c r="L114">
        <v>0</v>
      </c>
      <c r="M114">
        <v>1</v>
      </c>
      <c r="N114">
        <v>22</v>
      </c>
      <c r="O114">
        <v>0</v>
      </c>
      <c r="P114">
        <v>0</v>
      </c>
      <c r="Q114">
        <v>0</v>
      </c>
      <c r="R114">
        <v>0</v>
      </c>
    </row>
    <row r="115" spans="1:18" x14ac:dyDescent="0.25">
      <c r="A115" t="s">
        <v>15125</v>
      </c>
      <c r="B115" t="s">
        <v>74</v>
      </c>
      <c r="C115" t="s">
        <v>258</v>
      </c>
      <c r="D115" t="s">
        <v>215</v>
      </c>
      <c r="E115" t="s">
        <v>82</v>
      </c>
      <c r="F115">
        <v>77</v>
      </c>
      <c r="G115">
        <v>521</v>
      </c>
      <c r="H115">
        <v>3</v>
      </c>
      <c r="I115">
        <v>15</v>
      </c>
      <c r="J115">
        <v>7</v>
      </c>
      <c r="K115">
        <v>38</v>
      </c>
      <c r="L115">
        <v>0</v>
      </c>
      <c r="M115">
        <v>73</v>
      </c>
      <c r="N115">
        <v>498</v>
      </c>
      <c r="O115">
        <v>5</v>
      </c>
      <c r="P115">
        <v>1</v>
      </c>
      <c r="Q115">
        <v>1</v>
      </c>
      <c r="R115">
        <v>5</v>
      </c>
    </row>
    <row r="116" spans="1:18" x14ac:dyDescent="0.25">
      <c r="A116" t="s">
        <v>15126</v>
      </c>
      <c r="B116" t="s">
        <v>79</v>
      </c>
      <c r="C116" t="s">
        <v>260</v>
      </c>
      <c r="D116" t="s">
        <v>274</v>
      </c>
      <c r="E116" t="s">
        <v>82</v>
      </c>
      <c r="F116">
        <v>0</v>
      </c>
      <c r="G116">
        <v>0</v>
      </c>
      <c r="H116">
        <v>0</v>
      </c>
      <c r="I116">
        <v>0</v>
      </c>
      <c r="J116">
        <v>0</v>
      </c>
      <c r="K116">
        <v>0</v>
      </c>
      <c r="L116">
        <v>0</v>
      </c>
      <c r="M116">
        <v>0</v>
      </c>
      <c r="N116">
        <v>0</v>
      </c>
      <c r="O116">
        <v>23</v>
      </c>
      <c r="P116">
        <v>8</v>
      </c>
      <c r="Q116">
        <v>7</v>
      </c>
      <c r="R116">
        <v>24</v>
      </c>
    </row>
    <row r="117" spans="1:18" x14ac:dyDescent="0.25">
      <c r="A117" t="s">
        <v>15127</v>
      </c>
      <c r="B117" t="s">
        <v>75</v>
      </c>
      <c r="C117" t="s">
        <v>254</v>
      </c>
      <c r="D117" t="s">
        <v>130</v>
      </c>
      <c r="E117" t="s">
        <v>82</v>
      </c>
      <c r="F117">
        <v>126</v>
      </c>
      <c r="G117">
        <v>6229.96</v>
      </c>
      <c r="H117">
        <v>3</v>
      </c>
      <c r="I117">
        <v>192</v>
      </c>
      <c r="J117">
        <v>6</v>
      </c>
      <c r="K117">
        <v>142</v>
      </c>
      <c r="L117">
        <v>0.84</v>
      </c>
      <c r="M117">
        <v>123</v>
      </c>
      <c r="N117">
        <v>6280.8</v>
      </c>
      <c r="O117">
        <v>6</v>
      </c>
      <c r="P117">
        <v>0</v>
      </c>
      <c r="Q117">
        <v>2</v>
      </c>
      <c r="R117">
        <v>4</v>
      </c>
    </row>
    <row r="118" spans="1:18" x14ac:dyDescent="0.25">
      <c r="A118" t="s">
        <v>15128</v>
      </c>
      <c r="B118" t="s">
        <v>72</v>
      </c>
      <c r="C118" t="s">
        <v>253</v>
      </c>
      <c r="D118" t="s">
        <v>165</v>
      </c>
      <c r="E118" t="s">
        <v>82</v>
      </c>
      <c r="F118">
        <v>492</v>
      </c>
      <c r="G118">
        <v>9680.98</v>
      </c>
      <c r="H118">
        <v>19</v>
      </c>
      <c r="I118">
        <v>181.46</v>
      </c>
      <c r="J118">
        <v>38</v>
      </c>
      <c r="K118">
        <v>453.5</v>
      </c>
      <c r="L118">
        <v>-49.66</v>
      </c>
      <c r="M118">
        <v>473</v>
      </c>
      <c r="N118">
        <v>9359.2800000000007</v>
      </c>
      <c r="O118">
        <v>271</v>
      </c>
      <c r="P118">
        <v>42</v>
      </c>
      <c r="Q118">
        <v>52</v>
      </c>
      <c r="R118">
        <v>261</v>
      </c>
    </row>
    <row r="119" spans="1:18" x14ac:dyDescent="0.25">
      <c r="A119" t="s">
        <v>15129</v>
      </c>
      <c r="B119" t="s">
        <v>74</v>
      </c>
      <c r="C119" t="s">
        <v>253</v>
      </c>
      <c r="D119" t="s">
        <v>175</v>
      </c>
      <c r="E119" t="s">
        <v>82</v>
      </c>
      <c r="F119">
        <v>159</v>
      </c>
      <c r="G119">
        <v>898</v>
      </c>
      <c r="H119">
        <v>2</v>
      </c>
      <c r="I119">
        <v>12</v>
      </c>
      <c r="J119">
        <v>13</v>
      </c>
      <c r="K119">
        <v>71</v>
      </c>
      <c r="L119">
        <v>0</v>
      </c>
      <c r="M119">
        <v>148</v>
      </c>
      <c r="N119">
        <v>839</v>
      </c>
      <c r="O119">
        <v>38</v>
      </c>
      <c r="P119">
        <v>0</v>
      </c>
      <c r="Q119">
        <v>6</v>
      </c>
      <c r="R119">
        <v>32</v>
      </c>
    </row>
    <row r="120" spans="1:18" x14ac:dyDescent="0.25">
      <c r="A120" t="s">
        <v>15130</v>
      </c>
      <c r="B120" t="s">
        <v>72</v>
      </c>
      <c r="C120" t="s">
        <v>252</v>
      </c>
      <c r="D120" t="s">
        <v>135</v>
      </c>
      <c r="E120" t="s">
        <v>82</v>
      </c>
      <c r="F120">
        <v>1571</v>
      </c>
      <c r="G120">
        <v>36090.800000000003</v>
      </c>
      <c r="H120">
        <v>65</v>
      </c>
      <c r="I120">
        <v>1456.46</v>
      </c>
      <c r="J120">
        <v>119</v>
      </c>
      <c r="K120">
        <v>1864.48</v>
      </c>
      <c r="L120">
        <v>16.7</v>
      </c>
      <c r="M120">
        <v>1517</v>
      </c>
      <c r="N120">
        <v>35699.480000000003</v>
      </c>
      <c r="O120">
        <v>440</v>
      </c>
      <c r="P120">
        <v>47</v>
      </c>
      <c r="Q120">
        <v>100</v>
      </c>
      <c r="R120">
        <v>387</v>
      </c>
    </row>
    <row r="121" spans="1:18" x14ac:dyDescent="0.25">
      <c r="A121" t="s">
        <v>15131</v>
      </c>
      <c r="B121" t="s">
        <v>79</v>
      </c>
      <c r="C121" t="s">
        <v>257</v>
      </c>
      <c r="D121" t="s">
        <v>96</v>
      </c>
      <c r="E121" t="s">
        <v>82</v>
      </c>
      <c r="F121">
        <v>0</v>
      </c>
      <c r="G121">
        <v>0</v>
      </c>
      <c r="H121">
        <v>0</v>
      </c>
      <c r="I121">
        <v>0</v>
      </c>
      <c r="J121">
        <v>0</v>
      </c>
      <c r="K121">
        <v>0</v>
      </c>
      <c r="L121">
        <v>0</v>
      </c>
      <c r="M121">
        <v>0</v>
      </c>
      <c r="N121">
        <v>0</v>
      </c>
      <c r="O121">
        <v>40</v>
      </c>
      <c r="P121">
        <v>7</v>
      </c>
      <c r="Q121">
        <v>12</v>
      </c>
      <c r="R121">
        <v>35</v>
      </c>
    </row>
    <row r="122" spans="1:18" x14ac:dyDescent="0.25">
      <c r="A122" t="s">
        <v>15132</v>
      </c>
      <c r="B122" t="s">
        <v>74</v>
      </c>
      <c r="C122" t="s">
        <v>255</v>
      </c>
      <c r="D122" t="s">
        <v>239</v>
      </c>
      <c r="E122" t="s">
        <v>82</v>
      </c>
      <c r="F122">
        <v>164</v>
      </c>
      <c r="G122">
        <v>1153</v>
      </c>
      <c r="H122">
        <v>4</v>
      </c>
      <c r="I122">
        <v>14</v>
      </c>
      <c r="J122">
        <v>9</v>
      </c>
      <c r="K122">
        <v>54</v>
      </c>
      <c r="L122">
        <v>0</v>
      </c>
      <c r="M122">
        <v>159</v>
      </c>
      <c r="N122">
        <v>1113</v>
      </c>
      <c r="O122">
        <v>10</v>
      </c>
      <c r="P122">
        <v>1</v>
      </c>
      <c r="Q122">
        <v>2</v>
      </c>
      <c r="R122">
        <v>9</v>
      </c>
    </row>
    <row r="123" spans="1:18" x14ac:dyDescent="0.25">
      <c r="A123" t="s">
        <v>15133</v>
      </c>
      <c r="B123" t="s">
        <v>77</v>
      </c>
      <c r="C123" t="s">
        <v>256</v>
      </c>
      <c r="D123" t="s">
        <v>151</v>
      </c>
      <c r="E123" t="s">
        <v>82</v>
      </c>
      <c r="F123">
        <v>1</v>
      </c>
      <c r="G123">
        <v>20</v>
      </c>
      <c r="H123">
        <v>0</v>
      </c>
      <c r="I123">
        <v>0</v>
      </c>
      <c r="J123">
        <v>0</v>
      </c>
      <c r="K123">
        <v>0</v>
      </c>
      <c r="L123">
        <v>0</v>
      </c>
      <c r="M123">
        <v>1</v>
      </c>
      <c r="N123">
        <v>20</v>
      </c>
      <c r="O123">
        <v>0</v>
      </c>
      <c r="P123">
        <v>0</v>
      </c>
      <c r="Q123">
        <v>0</v>
      </c>
      <c r="R123">
        <v>0</v>
      </c>
    </row>
    <row r="124" spans="1:18" x14ac:dyDescent="0.25">
      <c r="A124" t="s">
        <v>15134</v>
      </c>
      <c r="B124" t="s">
        <v>72</v>
      </c>
      <c r="C124" t="s">
        <v>255</v>
      </c>
      <c r="D124" t="s">
        <v>231</v>
      </c>
      <c r="E124" t="s">
        <v>82</v>
      </c>
      <c r="F124">
        <v>265</v>
      </c>
      <c r="G124">
        <v>6879.92</v>
      </c>
      <c r="H124">
        <v>4</v>
      </c>
      <c r="I124">
        <v>138</v>
      </c>
      <c r="J124">
        <v>20</v>
      </c>
      <c r="K124">
        <v>440</v>
      </c>
      <c r="L124">
        <v>1.68</v>
      </c>
      <c r="M124">
        <v>249</v>
      </c>
      <c r="N124">
        <v>6579.6</v>
      </c>
      <c r="O124">
        <v>47</v>
      </c>
      <c r="P124">
        <v>8</v>
      </c>
      <c r="Q124">
        <v>14</v>
      </c>
      <c r="R124">
        <v>41</v>
      </c>
    </row>
    <row r="125" spans="1:18" x14ac:dyDescent="0.25">
      <c r="A125" t="s">
        <v>15135</v>
      </c>
      <c r="B125" t="s">
        <v>79</v>
      </c>
      <c r="C125" t="s">
        <v>259</v>
      </c>
      <c r="D125" t="s">
        <v>132</v>
      </c>
      <c r="E125" t="s">
        <v>82</v>
      </c>
      <c r="F125">
        <v>0</v>
      </c>
      <c r="G125">
        <v>0</v>
      </c>
      <c r="H125">
        <v>0</v>
      </c>
      <c r="I125">
        <v>0</v>
      </c>
      <c r="J125">
        <v>0</v>
      </c>
      <c r="K125">
        <v>0</v>
      </c>
      <c r="L125">
        <v>0</v>
      </c>
      <c r="M125">
        <v>0</v>
      </c>
      <c r="N125">
        <v>0</v>
      </c>
      <c r="O125">
        <v>19</v>
      </c>
      <c r="P125">
        <v>2</v>
      </c>
      <c r="Q125">
        <v>3</v>
      </c>
      <c r="R125">
        <v>18</v>
      </c>
    </row>
    <row r="126" spans="1:18" x14ac:dyDescent="0.25">
      <c r="A126" t="s">
        <v>15136</v>
      </c>
      <c r="B126" t="s">
        <v>72</v>
      </c>
      <c r="C126" t="s">
        <v>258</v>
      </c>
      <c r="D126" t="s">
        <v>228</v>
      </c>
      <c r="E126" t="s">
        <v>82</v>
      </c>
      <c r="F126">
        <v>155</v>
      </c>
      <c r="G126">
        <v>3331</v>
      </c>
      <c r="H126">
        <v>3</v>
      </c>
      <c r="I126">
        <v>74</v>
      </c>
      <c r="J126">
        <v>10</v>
      </c>
      <c r="K126">
        <v>192</v>
      </c>
      <c r="L126">
        <v>0</v>
      </c>
      <c r="M126">
        <v>148</v>
      </c>
      <c r="N126">
        <v>3213</v>
      </c>
      <c r="O126">
        <v>25</v>
      </c>
      <c r="P126">
        <v>5</v>
      </c>
      <c r="Q126">
        <v>7</v>
      </c>
      <c r="R126">
        <v>23</v>
      </c>
    </row>
    <row r="127" spans="1:18" x14ac:dyDescent="0.25">
      <c r="A127" t="s">
        <v>15137</v>
      </c>
      <c r="B127" t="s">
        <v>74</v>
      </c>
      <c r="C127" t="s">
        <v>252</v>
      </c>
      <c r="D127" t="s">
        <v>223</v>
      </c>
      <c r="E127" t="s">
        <v>82</v>
      </c>
      <c r="F127">
        <v>144</v>
      </c>
      <c r="G127">
        <v>989</v>
      </c>
      <c r="H127">
        <v>7</v>
      </c>
      <c r="I127">
        <v>40</v>
      </c>
      <c r="J127">
        <v>14</v>
      </c>
      <c r="K127">
        <v>83</v>
      </c>
      <c r="L127">
        <v>0</v>
      </c>
      <c r="M127">
        <v>137</v>
      </c>
      <c r="N127">
        <v>946</v>
      </c>
      <c r="O127">
        <v>22</v>
      </c>
      <c r="P127">
        <v>1</v>
      </c>
      <c r="Q127">
        <v>5</v>
      </c>
      <c r="R127">
        <v>18</v>
      </c>
    </row>
    <row r="128" spans="1:18" x14ac:dyDescent="0.25">
      <c r="A128" t="s">
        <v>15138</v>
      </c>
      <c r="B128" t="s">
        <v>77</v>
      </c>
      <c r="C128" t="s">
        <v>259</v>
      </c>
      <c r="D128" t="s">
        <v>112</v>
      </c>
      <c r="E128" t="s">
        <v>82</v>
      </c>
      <c r="F128">
        <v>2</v>
      </c>
      <c r="G128">
        <v>32</v>
      </c>
      <c r="H128">
        <v>0</v>
      </c>
      <c r="I128">
        <v>0</v>
      </c>
      <c r="J128">
        <v>0</v>
      </c>
      <c r="K128">
        <v>0</v>
      </c>
      <c r="L128">
        <v>0</v>
      </c>
      <c r="M128">
        <v>2</v>
      </c>
      <c r="N128">
        <v>32</v>
      </c>
      <c r="O128">
        <v>0</v>
      </c>
      <c r="P128">
        <v>0</v>
      </c>
      <c r="Q128">
        <v>0</v>
      </c>
      <c r="R128">
        <v>0</v>
      </c>
    </row>
    <row r="129" spans="1:18" x14ac:dyDescent="0.25">
      <c r="A129" t="s">
        <v>15139</v>
      </c>
      <c r="B129" t="s">
        <v>74</v>
      </c>
      <c r="C129" t="s">
        <v>253</v>
      </c>
      <c r="D129" t="s">
        <v>230</v>
      </c>
      <c r="E129" t="s">
        <v>82</v>
      </c>
      <c r="F129">
        <v>165</v>
      </c>
      <c r="G129">
        <v>979.5</v>
      </c>
      <c r="H129">
        <v>13</v>
      </c>
      <c r="I129">
        <v>53.92</v>
      </c>
      <c r="J129">
        <v>7</v>
      </c>
      <c r="K129">
        <v>38</v>
      </c>
      <c r="L129">
        <v>-0.04</v>
      </c>
      <c r="M129">
        <v>171</v>
      </c>
      <c r="N129">
        <v>995.38</v>
      </c>
      <c r="O129">
        <v>17</v>
      </c>
      <c r="P129">
        <v>0</v>
      </c>
      <c r="Q129">
        <v>3</v>
      </c>
      <c r="R129">
        <v>14</v>
      </c>
    </row>
    <row r="130" spans="1:18" x14ac:dyDescent="0.25">
      <c r="A130" t="s">
        <v>15140</v>
      </c>
      <c r="B130" t="s">
        <v>75</v>
      </c>
      <c r="C130" t="s">
        <v>258</v>
      </c>
      <c r="D130" t="s">
        <v>202</v>
      </c>
      <c r="E130" t="s">
        <v>82</v>
      </c>
      <c r="F130">
        <v>118</v>
      </c>
      <c r="G130">
        <v>5071.4799999999996</v>
      </c>
      <c r="H130">
        <v>6</v>
      </c>
      <c r="I130">
        <v>224</v>
      </c>
      <c r="J130">
        <v>8</v>
      </c>
      <c r="K130">
        <v>259</v>
      </c>
      <c r="L130">
        <v>0.42</v>
      </c>
      <c r="M130">
        <v>116</v>
      </c>
      <c r="N130">
        <v>5036.8999999999996</v>
      </c>
      <c r="O130">
        <v>15</v>
      </c>
      <c r="P130">
        <v>1</v>
      </c>
      <c r="Q130">
        <v>3</v>
      </c>
      <c r="R130">
        <v>13</v>
      </c>
    </row>
    <row r="131" spans="1:18" x14ac:dyDescent="0.25">
      <c r="A131" t="s">
        <v>15141</v>
      </c>
      <c r="B131" t="s">
        <v>72</v>
      </c>
      <c r="C131" t="s">
        <v>258</v>
      </c>
      <c r="D131" t="s">
        <v>147</v>
      </c>
      <c r="E131" t="s">
        <v>82</v>
      </c>
      <c r="F131">
        <v>148</v>
      </c>
      <c r="G131">
        <v>3746.96</v>
      </c>
      <c r="H131">
        <v>5</v>
      </c>
      <c r="I131">
        <v>27</v>
      </c>
      <c r="J131">
        <v>11</v>
      </c>
      <c r="K131">
        <v>155</v>
      </c>
      <c r="L131">
        <v>0.84</v>
      </c>
      <c r="M131">
        <v>142</v>
      </c>
      <c r="N131">
        <v>3619.8</v>
      </c>
      <c r="O131">
        <v>12</v>
      </c>
      <c r="P131">
        <v>2</v>
      </c>
      <c r="Q131">
        <v>4</v>
      </c>
      <c r="R131">
        <v>10</v>
      </c>
    </row>
    <row r="132" spans="1:18" x14ac:dyDescent="0.25">
      <c r="A132" t="s">
        <v>15142</v>
      </c>
      <c r="B132" t="s">
        <v>75</v>
      </c>
      <c r="C132" t="s">
        <v>255</v>
      </c>
      <c r="D132" t="s">
        <v>195</v>
      </c>
      <c r="E132" t="s">
        <v>82</v>
      </c>
      <c r="F132">
        <v>94</v>
      </c>
      <c r="G132">
        <v>4665.96</v>
      </c>
      <c r="H132">
        <v>7</v>
      </c>
      <c r="I132">
        <v>367</v>
      </c>
      <c r="J132">
        <v>5</v>
      </c>
      <c r="K132">
        <v>266.48</v>
      </c>
      <c r="L132">
        <v>0.42</v>
      </c>
      <c r="M132">
        <v>96</v>
      </c>
      <c r="N132">
        <v>4766.8999999999996</v>
      </c>
      <c r="O132">
        <v>4</v>
      </c>
      <c r="P132">
        <v>2</v>
      </c>
      <c r="Q132">
        <v>0</v>
      </c>
      <c r="R132">
        <v>6</v>
      </c>
    </row>
    <row r="133" spans="1:18" x14ac:dyDescent="0.25">
      <c r="A133" t="s">
        <v>15143</v>
      </c>
      <c r="B133" t="s">
        <v>77</v>
      </c>
      <c r="C133" t="s">
        <v>253</v>
      </c>
      <c r="D133" t="s">
        <v>229</v>
      </c>
      <c r="E133" t="s">
        <v>82</v>
      </c>
      <c r="F133">
        <v>1</v>
      </c>
      <c r="G133">
        <v>16</v>
      </c>
      <c r="H133">
        <v>0</v>
      </c>
      <c r="I133">
        <v>0</v>
      </c>
      <c r="J133">
        <v>0</v>
      </c>
      <c r="K133">
        <v>0</v>
      </c>
      <c r="L133">
        <v>0</v>
      </c>
      <c r="M133">
        <v>1</v>
      </c>
      <c r="N133">
        <v>16</v>
      </c>
      <c r="O133">
        <v>0</v>
      </c>
      <c r="P133">
        <v>0</v>
      </c>
      <c r="Q133">
        <v>0</v>
      </c>
      <c r="R133">
        <v>0</v>
      </c>
    </row>
    <row r="134" spans="1:18" x14ac:dyDescent="0.25">
      <c r="A134" t="s">
        <v>15144</v>
      </c>
      <c r="B134" t="s">
        <v>75</v>
      </c>
      <c r="C134" t="s">
        <v>256</v>
      </c>
      <c r="D134" t="s">
        <v>191</v>
      </c>
      <c r="E134" t="s">
        <v>82</v>
      </c>
      <c r="F134">
        <v>80</v>
      </c>
      <c r="G134">
        <v>3871.44</v>
      </c>
      <c r="H134">
        <v>3</v>
      </c>
      <c r="I134">
        <v>113</v>
      </c>
      <c r="J134">
        <v>4</v>
      </c>
      <c r="K134">
        <v>112</v>
      </c>
      <c r="L134">
        <v>1.26</v>
      </c>
      <c r="M134">
        <v>79</v>
      </c>
      <c r="N134">
        <v>3873.7</v>
      </c>
      <c r="O134">
        <v>18</v>
      </c>
      <c r="P134">
        <v>1</v>
      </c>
      <c r="Q134">
        <v>0</v>
      </c>
      <c r="R134">
        <v>19</v>
      </c>
    </row>
    <row r="135" spans="1:18" x14ac:dyDescent="0.25">
      <c r="A135" t="s">
        <v>15145</v>
      </c>
      <c r="B135" t="s">
        <v>74</v>
      </c>
      <c r="C135" t="s">
        <v>254</v>
      </c>
      <c r="D135" t="s">
        <v>174</v>
      </c>
      <c r="E135" t="s">
        <v>82</v>
      </c>
      <c r="F135">
        <v>149</v>
      </c>
      <c r="G135">
        <v>1069</v>
      </c>
      <c r="H135">
        <v>0</v>
      </c>
      <c r="I135">
        <v>0</v>
      </c>
      <c r="J135">
        <v>12</v>
      </c>
      <c r="K135">
        <v>93</v>
      </c>
      <c r="L135">
        <v>0</v>
      </c>
      <c r="M135">
        <v>137</v>
      </c>
      <c r="N135">
        <v>976</v>
      </c>
      <c r="O135">
        <v>8</v>
      </c>
      <c r="P135">
        <v>0</v>
      </c>
      <c r="Q135">
        <v>2</v>
      </c>
      <c r="R135">
        <v>6</v>
      </c>
    </row>
    <row r="136" spans="1:18" x14ac:dyDescent="0.25">
      <c r="A136" t="s">
        <v>15146</v>
      </c>
      <c r="B136" t="s">
        <v>79</v>
      </c>
      <c r="C136" t="s">
        <v>253</v>
      </c>
      <c r="D136" t="s">
        <v>144</v>
      </c>
      <c r="E136" t="s">
        <v>82</v>
      </c>
      <c r="F136">
        <v>0</v>
      </c>
      <c r="G136">
        <v>0</v>
      </c>
      <c r="H136">
        <v>0</v>
      </c>
      <c r="I136">
        <v>0</v>
      </c>
      <c r="J136">
        <v>0</v>
      </c>
      <c r="K136">
        <v>0</v>
      </c>
      <c r="L136">
        <v>0</v>
      </c>
      <c r="M136">
        <v>0</v>
      </c>
      <c r="N136">
        <v>0</v>
      </c>
      <c r="O136">
        <v>55</v>
      </c>
      <c r="P136">
        <v>11</v>
      </c>
      <c r="Q136">
        <v>6</v>
      </c>
      <c r="R136">
        <v>60</v>
      </c>
    </row>
    <row r="137" spans="1:18" x14ac:dyDescent="0.25">
      <c r="A137" t="s">
        <v>15147</v>
      </c>
      <c r="B137" t="s">
        <v>79</v>
      </c>
      <c r="C137" t="s">
        <v>251</v>
      </c>
      <c r="D137" t="s">
        <v>124</v>
      </c>
      <c r="E137" t="s">
        <v>82</v>
      </c>
      <c r="F137">
        <v>0</v>
      </c>
      <c r="G137">
        <v>0</v>
      </c>
      <c r="H137">
        <v>0</v>
      </c>
      <c r="I137">
        <v>0</v>
      </c>
      <c r="J137">
        <v>0</v>
      </c>
      <c r="K137">
        <v>0</v>
      </c>
      <c r="L137">
        <v>0</v>
      </c>
      <c r="M137">
        <v>0</v>
      </c>
      <c r="N137">
        <v>0</v>
      </c>
      <c r="O137">
        <v>13</v>
      </c>
      <c r="P137">
        <v>2</v>
      </c>
      <c r="Q137">
        <v>0</v>
      </c>
      <c r="R137">
        <v>15</v>
      </c>
    </row>
    <row r="138" spans="1:18" x14ac:dyDescent="0.25">
      <c r="A138" t="s">
        <v>15148</v>
      </c>
      <c r="B138" t="s">
        <v>79</v>
      </c>
      <c r="C138" t="s">
        <v>258</v>
      </c>
      <c r="D138" t="s">
        <v>215</v>
      </c>
      <c r="E138" t="s">
        <v>82</v>
      </c>
      <c r="F138">
        <v>0</v>
      </c>
      <c r="G138">
        <v>0</v>
      </c>
      <c r="H138">
        <v>0</v>
      </c>
      <c r="I138">
        <v>0</v>
      </c>
      <c r="J138">
        <v>0</v>
      </c>
      <c r="K138">
        <v>0</v>
      </c>
      <c r="L138">
        <v>0</v>
      </c>
      <c r="M138">
        <v>0</v>
      </c>
      <c r="N138">
        <v>0</v>
      </c>
      <c r="O138">
        <v>4</v>
      </c>
      <c r="P138">
        <v>2</v>
      </c>
      <c r="Q138">
        <v>1</v>
      </c>
      <c r="R138">
        <v>5</v>
      </c>
    </row>
    <row r="139" spans="1:18" x14ac:dyDescent="0.25">
      <c r="A139" t="s">
        <v>15149</v>
      </c>
      <c r="B139" t="s">
        <v>77</v>
      </c>
      <c r="C139" t="s">
        <v>255</v>
      </c>
      <c r="D139" t="s">
        <v>198</v>
      </c>
      <c r="E139" t="s">
        <v>82</v>
      </c>
      <c r="F139">
        <v>1</v>
      </c>
      <c r="G139">
        <v>24</v>
      </c>
      <c r="H139">
        <v>1</v>
      </c>
      <c r="I139">
        <v>14</v>
      </c>
      <c r="J139">
        <v>0</v>
      </c>
      <c r="K139">
        <v>0</v>
      </c>
      <c r="L139">
        <v>0</v>
      </c>
      <c r="M139">
        <v>2</v>
      </c>
      <c r="N139">
        <v>38</v>
      </c>
      <c r="O139">
        <v>0</v>
      </c>
      <c r="P139">
        <v>0</v>
      </c>
      <c r="Q139">
        <v>0</v>
      </c>
      <c r="R139">
        <v>0</v>
      </c>
    </row>
    <row r="140" spans="1:18" x14ac:dyDescent="0.25">
      <c r="A140" t="s">
        <v>15150</v>
      </c>
      <c r="B140" t="s">
        <v>79</v>
      </c>
      <c r="C140" t="s">
        <v>255</v>
      </c>
      <c r="D140" t="s">
        <v>213</v>
      </c>
      <c r="E140" t="s">
        <v>82</v>
      </c>
      <c r="F140">
        <v>0</v>
      </c>
      <c r="G140">
        <v>0</v>
      </c>
      <c r="H140">
        <v>0</v>
      </c>
      <c r="I140">
        <v>0</v>
      </c>
      <c r="J140">
        <v>0</v>
      </c>
      <c r="K140">
        <v>0</v>
      </c>
      <c r="L140">
        <v>0</v>
      </c>
      <c r="M140">
        <v>0</v>
      </c>
      <c r="N140">
        <v>0</v>
      </c>
      <c r="O140">
        <v>40</v>
      </c>
      <c r="P140">
        <v>7</v>
      </c>
      <c r="Q140">
        <v>13</v>
      </c>
      <c r="R140">
        <v>34</v>
      </c>
    </row>
    <row r="141" spans="1:18" x14ac:dyDescent="0.25">
      <c r="A141" t="s">
        <v>15151</v>
      </c>
      <c r="B141" t="s">
        <v>75</v>
      </c>
      <c r="C141" t="s">
        <v>258</v>
      </c>
      <c r="D141" t="s">
        <v>147</v>
      </c>
      <c r="E141" t="s">
        <v>82</v>
      </c>
      <c r="F141">
        <v>82</v>
      </c>
      <c r="G141">
        <v>3329.96</v>
      </c>
      <c r="H141">
        <v>1</v>
      </c>
      <c r="I141">
        <v>8</v>
      </c>
      <c r="J141">
        <v>3</v>
      </c>
      <c r="K141">
        <v>107</v>
      </c>
      <c r="L141">
        <v>0.84</v>
      </c>
      <c r="M141">
        <v>80</v>
      </c>
      <c r="N141">
        <v>3231.8</v>
      </c>
      <c r="O141">
        <v>4</v>
      </c>
      <c r="P141">
        <v>0</v>
      </c>
      <c r="Q141">
        <v>2</v>
      </c>
      <c r="R141">
        <v>2</v>
      </c>
    </row>
    <row r="142" spans="1:18" x14ac:dyDescent="0.25">
      <c r="A142" t="s">
        <v>15152</v>
      </c>
      <c r="B142" t="s">
        <v>75</v>
      </c>
      <c r="C142" t="s">
        <v>256</v>
      </c>
      <c r="D142" t="s">
        <v>270</v>
      </c>
      <c r="E142" t="s">
        <v>82</v>
      </c>
      <c r="F142">
        <v>4637</v>
      </c>
      <c r="G142">
        <v>201189.76000000001</v>
      </c>
      <c r="H142">
        <v>216</v>
      </c>
      <c r="I142">
        <v>9114.9</v>
      </c>
      <c r="J142">
        <v>293</v>
      </c>
      <c r="K142">
        <v>10312.959999999999</v>
      </c>
      <c r="L142">
        <v>-34.299999999999997</v>
      </c>
      <c r="M142">
        <v>4560</v>
      </c>
      <c r="N142">
        <v>199957.4</v>
      </c>
      <c r="O142">
        <v>813</v>
      </c>
      <c r="P142">
        <v>141</v>
      </c>
      <c r="Q142">
        <v>172</v>
      </c>
      <c r="R142">
        <v>782</v>
      </c>
    </row>
    <row r="143" spans="1:18" x14ac:dyDescent="0.25">
      <c r="A143" t="s">
        <v>15153</v>
      </c>
      <c r="B143" t="s">
        <v>77</v>
      </c>
      <c r="C143" t="s">
        <v>259</v>
      </c>
      <c r="D143" t="s">
        <v>273</v>
      </c>
      <c r="E143" t="s">
        <v>82</v>
      </c>
      <c r="F143">
        <v>26</v>
      </c>
      <c r="G143">
        <v>666</v>
      </c>
      <c r="H143">
        <v>2</v>
      </c>
      <c r="I143">
        <v>84</v>
      </c>
      <c r="J143">
        <v>4</v>
      </c>
      <c r="K143">
        <v>66</v>
      </c>
      <c r="L143">
        <v>12</v>
      </c>
      <c r="M143">
        <v>24</v>
      </c>
      <c r="N143">
        <v>696</v>
      </c>
      <c r="O143">
        <v>0</v>
      </c>
      <c r="P143">
        <v>0</v>
      </c>
      <c r="Q143">
        <v>0</v>
      </c>
      <c r="R143">
        <v>0</v>
      </c>
    </row>
    <row r="144" spans="1:18" x14ac:dyDescent="0.25">
      <c r="A144" t="s">
        <v>15154</v>
      </c>
      <c r="B144" t="s">
        <v>74</v>
      </c>
      <c r="C144" t="s">
        <v>256</v>
      </c>
      <c r="D144" t="s">
        <v>170</v>
      </c>
      <c r="E144" t="s">
        <v>82</v>
      </c>
      <c r="F144">
        <v>181</v>
      </c>
      <c r="G144">
        <v>1053.5</v>
      </c>
      <c r="H144">
        <v>7</v>
      </c>
      <c r="I144">
        <v>27</v>
      </c>
      <c r="J144">
        <v>16</v>
      </c>
      <c r="K144">
        <v>80</v>
      </c>
      <c r="L144">
        <v>-0.04</v>
      </c>
      <c r="M144">
        <v>172</v>
      </c>
      <c r="N144">
        <v>1000.46</v>
      </c>
      <c r="O144">
        <v>20</v>
      </c>
      <c r="P144">
        <v>1</v>
      </c>
      <c r="Q144">
        <v>2</v>
      </c>
      <c r="R144">
        <v>19</v>
      </c>
    </row>
    <row r="145" spans="1:18" x14ac:dyDescent="0.25">
      <c r="A145" t="s">
        <v>15155</v>
      </c>
      <c r="B145" t="s">
        <v>74</v>
      </c>
      <c r="C145" t="s">
        <v>260</v>
      </c>
      <c r="D145" t="s">
        <v>260</v>
      </c>
      <c r="E145" t="s">
        <v>82</v>
      </c>
      <c r="F145">
        <v>21</v>
      </c>
      <c r="G145">
        <v>115</v>
      </c>
      <c r="H145">
        <v>7</v>
      </c>
      <c r="I145">
        <v>53</v>
      </c>
      <c r="J145">
        <v>20</v>
      </c>
      <c r="K145">
        <v>110</v>
      </c>
      <c r="L145">
        <v>0</v>
      </c>
      <c r="M145">
        <v>8</v>
      </c>
      <c r="N145">
        <v>58</v>
      </c>
      <c r="O145">
        <v>1</v>
      </c>
      <c r="P145">
        <v>1</v>
      </c>
      <c r="Q145">
        <v>1</v>
      </c>
      <c r="R145">
        <v>1</v>
      </c>
    </row>
    <row r="146" spans="1:18" x14ac:dyDescent="0.25">
      <c r="A146" t="s">
        <v>15156</v>
      </c>
      <c r="B146" t="s">
        <v>79</v>
      </c>
      <c r="C146" t="s">
        <v>259</v>
      </c>
      <c r="D146" t="s">
        <v>181</v>
      </c>
      <c r="E146" t="s">
        <v>82</v>
      </c>
      <c r="F146">
        <v>0</v>
      </c>
      <c r="G146">
        <v>0</v>
      </c>
      <c r="H146">
        <v>0</v>
      </c>
      <c r="I146">
        <v>0</v>
      </c>
      <c r="J146">
        <v>0</v>
      </c>
      <c r="K146">
        <v>0</v>
      </c>
      <c r="L146">
        <v>0</v>
      </c>
      <c r="M146">
        <v>0</v>
      </c>
      <c r="N146">
        <v>0</v>
      </c>
      <c r="O146">
        <v>72</v>
      </c>
      <c r="P146">
        <v>3</v>
      </c>
      <c r="Q146">
        <v>14</v>
      </c>
      <c r="R146">
        <v>61</v>
      </c>
    </row>
    <row r="147" spans="1:18" x14ac:dyDescent="0.25">
      <c r="A147" t="s">
        <v>15157</v>
      </c>
      <c r="B147" t="s">
        <v>77</v>
      </c>
      <c r="C147" t="s">
        <v>258</v>
      </c>
      <c r="D147" t="s">
        <v>232</v>
      </c>
      <c r="E147" t="s">
        <v>82</v>
      </c>
      <c r="F147">
        <v>1</v>
      </c>
      <c r="G147">
        <v>16</v>
      </c>
      <c r="H147">
        <v>0</v>
      </c>
      <c r="I147">
        <v>0</v>
      </c>
      <c r="J147">
        <v>0</v>
      </c>
      <c r="K147">
        <v>0</v>
      </c>
      <c r="L147">
        <v>0</v>
      </c>
      <c r="M147">
        <v>1</v>
      </c>
      <c r="N147">
        <v>16</v>
      </c>
      <c r="O147">
        <v>0</v>
      </c>
      <c r="P147">
        <v>0</v>
      </c>
      <c r="Q147">
        <v>0</v>
      </c>
      <c r="R147">
        <v>0</v>
      </c>
    </row>
    <row r="148" spans="1:18" x14ac:dyDescent="0.25">
      <c r="A148" t="s">
        <v>15158</v>
      </c>
      <c r="B148" t="s">
        <v>72</v>
      </c>
      <c r="C148" t="s">
        <v>256</v>
      </c>
      <c r="D148" t="s">
        <v>233</v>
      </c>
      <c r="E148" t="s">
        <v>82</v>
      </c>
      <c r="F148">
        <v>248</v>
      </c>
      <c r="G148">
        <v>5177.4799999999996</v>
      </c>
      <c r="H148">
        <v>8</v>
      </c>
      <c r="I148">
        <v>165</v>
      </c>
      <c r="J148">
        <v>15</v>
      </c>
      <c r="K148">
        <v>204</v>
      </c>
      <c r="L148">
        <v>0.42</v>
      </c>
      <c r="M148">
        <v>241</v>
      </c>
      <c r="N148">
        <v>5138.8999999999996</v>
      </c>
      <c r="O148">
        <v>65</v>
      </c>
      <c r="P148">
        <v>10</v>
      </c>
      <c r="Q148">
        <v>24</v>
      </c>
      <c r="R148">
        <v>51</v>
      </c>
    </row>
    <row r="149" spans="1:18" x14ac:dyDescent="0.25">
      <c r="A149" t="s">
        <v>15159</v>
      </c>
      <c r="B149" t="s">
        <v>74</v>
      </c>
      <c r="C149" t="s">
        <v>255</v>
      </c>
      <c r="D149" t="s">
        <v>211</v>
      </c>
      <c r="E149" t="s">
        <v>82</v>
      </c>
      <c r="F149">
        <v>68</v>
      </c>
      <c r="G149">
        <v>478</v>
      </c>
      <c r="H149">
        <v>2</v>
      </c>
      <c r="I149">
        <v>9</v>
      </c>
      <c r="J149">
        <v>10</v>
      </c>
      <c r="K149">
        <v>66</v>
      </c>
      <c r="L149">
        <v>0</v>
      </c>
      <c r="M149">
        <v>60</v>
      </c>
      <c r="N149">
        <v>421</v>
      </c>
      <c r="O149">
        <v>2</v>
      </c>
      <c r="P149">
        <v>0</v>
      </c>
      <c r="Q149">
        <v>1</v>
      </c>
      <c r="R149">
        <v>1</v>
      </c>
    </row>
    <row r="150" spans="1:18" x14ac:dyDescent="0.25">
      <c r="A150" t="s">
        <v>15160</v>
      </c>
      <c r="B150" t="s">
        <v>77</v>
      </c>
      <c r="C150" t="s">
        <v>253</v>
      </c>
      <c r="D150" t="s">
        <v>149</v>
      </c>
      <c r="E150" t="s">
        <v>82</v>
      </c>
      <c r="F150">
        <v>2</v>
      </c>
      <c r="G150">
        <v>41</v>
      </c>
      <c r="H150">
        <v>0</v>
      </c>
      <c r="I150">
        <v>0</v>
      </c>
      <c r="J150">
        <v>1</v>
      </c>
      <c r="K150">
        <v>23</v>
      </c>
      <c r="L150">
        <v>0</v>
      </c>
      <c r="M150">
        <v>1</v>
      </c>
      <c r="N150">
        <v>18</v>
      </c>
      <c r="O150">
        <v>0</v>
      </c>
      <c r="P150">
        <v>0</v>
      </c>
      <c r="Q150">
        <v>0</v>
      </c>
      <c r="R150">
        <v>0</v>
      </c>
    </row>
    <row r="151" spans="1:18" x14ac:dyDescent="0.25">
      <c r="A151" t="s">
        <v>15161</v>
      </c>
      <c r="B151" t="s">
        <v>74</v>
      </c>
      <c r="C151" t="s">
        <v>252</v>
      </c>
      <c r="D151" t="s">
        <v>216</v>
      </c>
      <c r="E151" t="s">
        <v>82</v>
      </c>
      <c r="F151">
        <v>312</v>
      </c>
      <c r="G151">
        <v>2119</v>
      </c>
      <c r="H151">
        <v>9</v>
      </c>
      <c r="I151">
        <v>45</v>
      </c>
      <c r="J151">
        <v>33</v>
      </c>
      <c r="K151">
        <v>235</v>
      </c>
      <c r="L151">
        <v>0</v>
      </c>
      <c r="M151">
        <v>288</v>
      </c>
      <c r="N151">
        <v>1929</v>
      </c>
      <c r="O151">
        <v>9</v>
      </c>
      <c r="P151">
        <v>1</v>
      </c>
      <c r="Q151">
        <v>1</v>
      </c>
      <c r="R151">
        <v>9</v>
      </c>
    </row>
    <row r="152" spans="1:18" x14ac:dyDescent="0.25">
      <c r="A152" t="s">
        <v>15162</v>
      </c>
      <c r="B152" t="s">
        <v>77</v>
      </c>
      <c r="C152" t="s">
        <v>255</v>
      </c>
      <c r="D152" t="s">
        <v>161</v>
      </c>
      <c r="E152" t="s">
        <v>82</v>
      </c>
      <c r="F152">
        <v>2</v>
      </c>
      <c r="G152">
        <v>70</v>
      </c>
      <c r="H152">
        <v>0</v>
      </c>
      <c r="I152">
        <v>0</v>
      </c>
      <c r="J152">
        <v>1</v>
      </c>
      <c r="K152">
        <v>30</v>
      </c>
      <c r="L152">
        <v>0</v>
      </c>
      <c r="M152">
        <v>1</v>
      </c>
      <c r="N152">
        <v>40</v>
      </c>
      <c r="O152">
        <v>0</v>
      </c>
      <c r="P152">
        <v>0</v>
      </c>
      <c r="Q152">
        <v>0</v>
      </c>
      <c r="R152">
        <v>0</v>
      </c>
    </row>
    <row r="153" spans="1:18" x14ac:dyDescent="0.25">
      <c r="A153" t="s">
        <v>15163</v>
      </c>
      <c r="B153" t="s">
        <v>74</v>
      </c>
      <c r="C153" t="s">
        <v>255</v>
      </c>
      <c r="D153" t="s">
        <v>111</v>
      </c>
      <c r="E153" t="s">
        <v>82</v>
      </c>
      <c r="F153">
        <v>106</v>
      </c>
      <c r="G153">
        <v>816</v>
      </c>
      <c r="H153">
        <v>1</v>
      </c>
      <c r="I153">
        <v>6.46</v>
      </c>
      <c r="J153">
        <v>9</v>
      </c>
      <c r="K153">
        <v>66</v>
      </c>
      <c r="L153">
        <v>0</v>
      </c>
      <c r="M153">
        <v>98</v>
      </c>
      <c r="N153">
        <v>756.46</v>
      </c>
      <c r="O153">
        <v>3</v>
      </c>
      <c r="P153">
        <v>0</v>
      </c>
      <c r="Q153">
        <v>0</v>
      </c>
      <c r="R153">
        <v>3</v>
      </c>
    </row>
    <row r="154" spans="1:18" x14ac:dyDescent="0.25">
      <c r="A154" t="s">
        <v>15164</v>
      </c>
      <c r="B154" t="s">
        <v>74</v>
      </c>
      <c r="C154" t="s">
        <v>253</v>
      </c>
      <c r="D154" t="s">
        <v>138</v>
      </c>
      <c r="E154" t="s">
        <v>82</v>
      </c>
      <c r="F154">
        <v>330</v>
      </c>
      <c r="G154">
        <v>1941</v>
      </c>
      <c r="H154">
        <v>14</v>
      </c>
      <c r="I154">
        <v>65</v>
      </c>
      <c r="J154">
        <v>18</v>
      </c>
      <c r="K154">
        <v>94</v>
      </c>
      <c r="L154">
        <v>0</v>
      </c>
      <c r="M154">
        <v>326</v>
      </c>
      <c r="N154">
        <v>1912</v>
      </c>
      <c r="O154">
        <v>71</v>
      </c>
      <c r="P154">
        <v>5</v>
      </c>
      <c r="Q154">
        <v>8</v>
      </c>
      <c r="R154">
        <v>68</v>
      </c>
    </row>
    <row r="155" spans="1:18" x14ac:dyDescent="0.25">
      <c r="A155" t="s">
        <v>15165</v>
      </c>
      <c r="B155" t="s">
        <v>75</v>
      </c>
      <c r="C155" t="s">
        <v>257</v>
      </c>
      <c r="D155" t="s">
        <v>206</v>
      </c>
      <c r="E155" t="s">
        <v>82</v>
      </c>
      <c r="F155">
        <v>181</v>
      </c>
      <c r="G155">
        <v>7728.48</v>
      </c>
      <c r="H155">
        <v>4</v>
      </c>
      <c r="I155">
        <v>364</v>
      </c>
      <c r="J155">
        <v>9</v>
      </c>
      <c r="K155">
        <v>294</v>
      </c>
      <c r="L155">
        <v>0.42</v>
      </c>
      <c r="M155">
        <v>176</v>
      </c>
      <c r="N155">
        <v>7798.9</v>
      </c>
      <c r="O155">
        <v>26</v>
      </c>
      <c r="P155">
        <v>5</v>
      </c>
      <c r="Q155">
        <v>8</v>
      </c>
      <c r="R155">
        <v>23</v>
      </c>
    </row>
    <row r="156" spans="1:18" x14ac:dyDescent="0.25">
      <c r="A156" t="s">
        <v>15166</v>
      </c>
      <c r="B156" t="s">
        <v>77</v>
      </c>
      <c r="C156" t="s">
        <v>253</v>
      </c>
      <c r="D156" t="s">
        <v>194</v>
      </c>
      <c r="E156" t="s">
        <v>82</v>
      </c>
      <c r="F156">
        <v>2</v>
      </c>
      <c r="G156">
        <v>47.65</v>
      </c>
      <c r="H156">
        <v>0</v>
      </c>
      <c r="I156">
        <v>0</v>
      </c>
      <c r="J156">
        <v>0</v>
      </c>
      <c r="K156">
        <v>0</v>
      </c>
      <c r="L156">
        <v>0.2</v>
      </c>
      <c r="M156">
        <v>2</v>
      </c>
      <c r="N156">
        <v>47.85</v>
      </c>
      <c r="O156">
        <v>0</v>
      </c>
      <c r="P156">
        <v>0</v>
      </c>
      <c r="Q156">
        <v>0</v>
      </c>
      <c r="R156">
        <v>0</v>
      </c>
    </row>
    <row r="157" spans="1:18" x14ac:dyDescent="0.25">
      <c r="A157" t="s">
        <v>15167</v>
      </c>
      <c r="B157" t="s">
        <v>75</v>
      </c>
      <c r="C157" t="s">
        <v>251</v>
      </c>
      <c r="D157" t="s">
        <v>265</v>
      </c>
      <c r="E157" t="s">
        <v>82</v>
      </c>
      <c r="F157">
        <v>1979</v>
      </c>
      <c r="G157">
        <v>91603.92</v>
      </c>
      <c r="H157">
        <v>85</v>
      </c>
      <c r="I157">
        <v>3884</v>
      </c>
      <c r="J157">
        <v>101</v>
      </c>
      <c r="K157">
        <v>3891</v>
      </c>
      <c r="L157">
        <v>27.18</v>
      </c>
      <c r="M157">
        <v>1963</v>
      </c>
      <c r="N157">
        <v>91624.1</v>
      </c>
      <c r="O157">
        <v>198</v>
      </c>
      <c r="P157">
        <v>32</v>
      </c>
      <c r="Q157">
        <v>37</v>
      </c>
      <c r="R157">
        <v>193</v>
      </c>
    </row>
    <row r="158" spans="1:18" x14ac:dyDescent="0.25">
      <c r="A158" t="s">
        <v>15168</v>
      </c>
      <c r="B158" t="s">
        <v>79</v>
      </c>
      <c r="C158" t="s">
        <v>259</v>
      </c>
      <c r="D158" t="s">
        <v>105</v>
      </c>
      <c r="E158" t="s">
        <v>82</v>
      </c>
      <c r="F158">
        <v>0</v>
      </c>
      <c r="G158">
        <v>0</v>
      </c>
      <c r="H158">
        <v>0</v>
      </c>
      <c r="I158">
        <v>0</v>
      </c>
      <c r="J158">
        <v>0</v>
      </c>
      <c r="K158">
        <v>0</v>
      </c>
      <c r="L158">
        <v>0</v>
      </c>
      <c r="M158">
        <v>0</v>
      </c>
      <c r="N158">
        <v>0</v>
      </c>
      <c r="O158">
        <v>30</v>
      </c>
      <c r="P158">
        <v>4</v>
      </c>
      <c r="Q158">
        <v>10</v>
      </c>
      <c r="R158">
        <v>24</v>
      </c>
    </row>
    <row r="159" spans="1:18" x14ac:dyDescent="0.25">
      <c r="A159" t="s">
        <v>15169</v>
      </c>
      <c r="B159" t="s">
        <v>79</v>
      </c>
      <c r="C159" t="s">
        <v>254</v>
      </c>
      <c r="D159" t="s">
        <v>217</v>
      </c>
      <c r="E159" t="s">
        <v>82</v>
      </c>
      <c r="F159">
        <v>0</v>
      </c>
      <c r="G159">
        <v>0</v>
      </c>
      <c r="H159">
        <v>0</v>
      </c>
      <c r="I159">
        <v>0</v>
      </c>
      <c r="J159">
        <v>0</v>
      </c>
      <c r="K159">
        <v>0</v>
      </c>
      <c r="L159">
        <v>0</v>
      </c>
      <c r="M159">
        <v>0</v>
      </c>
      <c r="N159">
        <v>0</v>
      </c>
      <c r="O159">
        <v>6</v>
      </c>
      <c r="P159">
        <v>0</v>
      </c>
      <c r="Q159">
        <v>2</v>
      </c>
      <c r="R159">
        <v>4</v>
      </c>
    </row>
    <row r="160" spans="1:18" x14ac:dyDescent="0.25">
      <c r="A160" t="s">
        <v>15170</v>
      </c>
      <c r="B160" t="s">
        <v>79</v>
      </c>
      <c r="C160" t="s">
        <v>257</v>
      </c>
      <c r="D160" t="s">
        <v>108</v>
      </c>
      <c r="E160" t="s">
        <v>82</v>
      </c>
      <c r="F160">
        <v>0</v>
      </c>
      <c r="G160">
        <v>0</v>
      </c>
      <c r="H160">
        <v>0</v>
      </c>
      <c r="I160">
        <v>0</v>
      </c>
      <c r="J160">
        <v>0</v>
      </c>
      <c r="K160">
        <v>0</v>
      </c>
      <c r="L160">
        <v>0</v>
      </c>
      <c r="M160">
        <v>0</v>
      </c>
      <c r="N160">
        <v>0</v>
      </c>
      <c r="O160">
        <v>134</v>
      </c>
      <c r="P160">
        <v>18</v>
      </c>
      <c r="Q160">
        <v>28</v>
      </c>
      <c r="R160">
        <v>124</v>
      </c>
    </row>
    <row r="161" spans="1:18" x14ac:dyDescent="0.25">
      <c r="A161" t="s">
        <v>15171</v>
      </c>
      <c r="B161" t="s">
        <v>77</v>
      </c>
      <c r="C161" t="s">
        <v>257</v>
      </c>
      <c r="D161" t="s">
        <v>205</v>
      </c>
      <c r="E161" t="s">
        <v>82</v>
      </c>
      <c r="F161">
        <v>6</v>
      </c>
      <c r="G161">
        <v>148</v>
      </c>
      <c r="H161">
        <v>0</v>
      </c>
      <c r="I161">
        <v>0</v>
      </c>
      <c r="J161">
        <v>2</v>
      </c>
      <c r="K161">
        <v>50</v>
      </c>
      <c r="L161">
        <v>0</v>
      </c>
      <c r="M161">
        <v>4</v>
      </c>
      <c r="N161">
        <v>98</v>
      </c>
      <c r="O161">
        <v>0</v>
      </c>
      <c r="P161">
        <v>0</v>
      </c>
      <c r="Q161">
        <v>0</v>
      </c>
      <c r="R161">
        <v>0</v>
      </c>
    </row>
    <row r="162" spans="1:18" x14ac:dyDescent="0.25">
      <c r="A162" t="s">
        <v>15172</v>
      </c>
      <c r="B162" t="s">
        <v>79</v>
      </c>
      <c r="C162" t="s">
        <v>255</v>
      </c>
      <c r="D162" t="s">
        <v>169</v>
      </c>
      <c r="E162" t="s">
        <v>82</v>
      </c>
      <c r="F162">
        <v>0</v>
      </c>
      <c r="G162">
        <v>0</v>
      </c>
      <c r="H162">
        <v>0</v>
      </c>
      <c r="I162">
        <v>0</v>
      </c>
      <c r="J162">
        <v>0</v>
      </c>
      <c r="K162">
        <v>0</v>
      </c>
      <c r="L162">
        <v>0</v>
      </c>
      <c r="M162">
        <v>0</v>
      </c>
      <c r="N162">
        <v>0</v>
      </c>
      <c r="O162">
        <v>55</v>
      </c>
      <c r="P162">
        <v>26</v>
      </c>
      <c r="Q162">
        <v>18</v>
      </c>
      <c r="R162">
        <v>63</v>
      </c>
    </row>
    <row r="163" spans="1:18" x14ac:dyDescent="0.25">
      <c r="A163" t="s">
        <v>15173</v>
      </c>
      <c r="B163" t="s">
        <v>72</v>
      </c>
      <c r="C163" t="s">
        <v>256</v>
      </c>
      <c r="D163" t="s">
        <v>133</v>
      </c>
      <c r="E163" t="s">
        <v>82</v>
      </c>
      <c r="F163">
        <v>400</v>
      </c>
      <c r="G163">
        <v>9150.9599999999991</v>
      </c>
      <c r="H163">
        <v>13</v>
      </c>
      <c r="I163">
        <v>394</v>
      </c>
      <c r="J163">
        <v>35</v>
      </c>
      <c r="K163">
        <v>590</v>
      </c>
      <c r="L163">
        <v>0.84</v>
      </c>
      <c r="M163">
        <v>378</v>
      </c>
      <c r="N163">
        <v>8955.7999999999993</v>
      </c>
      <c r="O163">
        <v>109</v>
      </c>
      <c r="P163">
        <v>16</v>
      </c>
      <c r="Q163">
        <v>29</v>
      </c>
      <c r="R163">
        <v>96</v>
      </c>
    </row>
    <row r="164" spans="1:18" x14ac:dyDescent="0.25">
      <c r="A164" t="s">
        <v>15174</v>
      </c>
      <c r="B164" t="s">
        <v>79</v>
      </c>
      <c r="C164" t="s">
        <v>259</v>
      </c>
      <c r="D164" t="s">
        <v>95</v>
      </c>
      <c r="E164" t="s">
        <v>82</v>
      </c>
      <c r="F164">
        <v>0</v>
      </c>
      <c r="G164">
        <v>0</v>
      </c>
      <c r="H164">
        <v>0</v>
      </c>
      <c r="I164">
        <v>0</v>
      </c>
      <c r="J164">
        <v>0</v>
      </c>
      <c r="K164">
        <v>0</v>
      </c>
      <c r="L164">
        <v>0</v>
      </c>
      <c r="M164">
        <v>0</v>
      </c>
      <c r="N164">
        <v>0</v>
      </c>
      <c r="O164">
        <v>8</v>
      </c>
      <c r="P164">
        <v>0</v>
      </c>
      <c r="Q164">
        <v>3</v>
      </c>
      <c r="R164">
        <v>5</v>
      </c>
    </row>
    <row r="165" spans="1:18" x14ac:dyDescent="0.25">
      <c r="A165" t="s">
        <v>15175</v>
      </c>
      <c r="B165" t="s">
        <v>72</v>
      </c>
      <c r="C165" t="s">
        <v>258</v>
      </c>
      <c r="D165" t="s">
        <v>99</v>
      </c>
      <c r="E165" t="s">
        <v>82</v>
      </c>
      <c r="F165">
        <v>900</v>
      </c>
      <c r="G165">
        <v>26300.92</v>
      </c>
      <c r="H165">
        <v>29</v>
      </c>
      <c r="I165">
        <v>838</v>
      </c>
      <c r="J165">
        <v>58</v>
      </c>
      <c r="K165">
        <v>1196.48</v>
      </c>
      <c r="L165">
        <v>1.26</v>
      </c>
      <c r="M165">
        <v>871</v>
      </c>
      <c r="N165">
        <v>25943.7</v>
      </c>
      <c r="O165">
        <v>240</v>
      </c>
      <c r="P165">
        <v>31</v>
      </c>
      <c r="Q165">
        <v>56</v>
      </c>
      <c r="R165">
        <v>215</v>
      </c>
    </row>
    <row r="166" spans="1:18" x14ac:dyDescent="0.25">
      <c r="A166" t="s">
        <v>15176</v>
      </c>
      <c r="B166" t="s">
        <v>74</v>
      </c>
      <c r="C166" t="s">
        <v>253</v>
      </c>
      <c r="D166" t="s">
        <v>171</v>
      </c>
      <c r="E166" t="s">
        <v>82</v>
      </c>
      <c r="F166">
        <v>247</v>
      </c>
      <c r="G166">
        <v>1499</v>
      </c>
      <c r="H166">
        <v>4</v>
      </c>
      <c r="I166">
        <v>16</v>
      </c>
      <c r="J166">
        <v>21</v>
      </c>
      <c r="K166">
        <v>124</v>
      </c>
      <c r="L166">
        <v>0</v>
      </c>
      <c r="M166">
        <v>230</v>
      </c>
      <c r="N166">
        <v>1391</v>
      </c>
      <c r="O166">
        <v>9</v>
      </c>
      <c r="P166">
        <v>1</v>
      </c>
      <c r="Q166">
        <v>1</v>
      </c>
      <c r="R166">
        <v>9</v>
      </c>
    </row>
    <row r="167" spans="1:18" x14ac:dyDescent="0.25">
      <c r="A167" t="s">
        <v>15177</v>
      </c>
      <c r="B167" t="s">
        <v>79</v>
      </c>
      <c r="C167" t="s">
        <v>257</v>
      </c>
      <c r="D167" t="s">
        <v>237</v>
      </c>
      <c r="E167" t="s">
        <v>82</v>
      </c>
      <c r="F167">
        <v>0</v>
      </c>
      <c r="G167">
        <v>0</v>
      </c>
      <c r="H167">
        <v>0</v>
      </c>
      <c r="I167">
        <v>0</v>
      </c>
      <c r="J167">
        <v>0</v>
      </c>
      <c r="K167">
        <v>0</v>
      </c>
      <c r="L167">
        <v>0</v>
      </c>
      <c r="M167">
        <v>0</v>
      </c>
      <c r="N167">
        <v>0</v>
      </c>
      <c r="O167">
        <v>91</v>
      </c>
      <c r="P167">
        <v>14</v>
      </c>
      <c r="Q167">
        <v>28</v>
      </c>
      <c r="R167">
        <v>77</v>
      </c>
    </row>
    <row r="168" spans="1:18" x14ac:dyDescent="0.25">
      <c r="A168" t="s">
        <v>15178</v>
      </c>
      <c r="B168" t="s">
        <v>72</v>
      </c>
      <c r="C168" t="s">
        <v>257</v>
      </c>
      <c r="D168" t="s">
        <v>205</v>
      </c>
      <c r="E168" t="s">
        <v>82</v>
      </c>
      <c r="F168">
        <v>482</v>
      </c>
      <c r="G168">
        <v>9509.9599999999991</v>
      </c>
      <c r="H168">
        <v>16</v>
      </c>
      <c r="I168">
        <v>273</v>
      </c>
      <c r="J168">
        <v>34</v>
      </c>
      <c r="K168">
        <v>365</v>
      </c>
      <c r="L168">
        <v>-1.26</v>
      </c>
      <c r="M168">
        <v>464</v>
      </c>
      <c r="N168">
        <v>9416.7000000000007</v>
      </c>
      <c r="O168">
        <v>90</v>
      </c>
      <c r="P168">
        <v>19</v>
      </c>
      <c r="Q168">
        <v>23</v>
      </c>
      <c r="R168">
        <v>86</v>
      </c>
    </row>
    <row r="169" spans="1:18" x14ac:dyDescent="0.25">
      <c r="A169" t="s">
        <v>15179</v>
      </c>
      <c r="B169" t="s">
        <v>75</v>
      </c>
      <c r="C169" t="s">
        <v>254</v>
      </c>
      <c r="D169" t="s">
        <v>217</v>
      </c>
      <c r="E169" t="s">
        <v>82</v>
      </c>
      <c r="F169">
        <v>51</v>
      </c>
      <c r="G169">
        <v>2760</v>
      </c>
      <c r="H169">
        <v>0</v>
      </c>
      <c r="I169">
        <v>0</v>
      </c>
      <c r="J169">
        <v>2</v>
      </c>
      <c r="K169">
        <v>76</v>
      </c>
      <c r="L169">
        <v>0</v>
      </c>
      <c r="M169">
        <v>49</v>
      </c>
      <c r="N169">
        <v>2684</v>
      </c>
      <c r="O169">
        <v>5</v>
      </c>
      <c r="P169">
        <v>3</v>
      </c>
      <c r="Q169">
        <v>3</v>
      </c>
      <c r="R169">
        <v>5</v>
      </c>
    </row>
    <row r="170" spans="1:18" x14ac:dyDescent="0.25">
      <c r="A170" t="s">
        <v>15180</v>
      </c>
      <c r="B170" t="s">
        <v>72</v>
      </c>
      <c r="C170" t="s">
        <v>255</v>
      </c>
      <c r="D170" t="s">
        <v>186</v>
      </c>
      <c r="E170" t="s">
        <v>82</v>
      </c>
      <c r="F170">
        <v>260</v>
      </c>
      <c r="G170">
        <v>6832.48</v>
      </c>
      <c r="H170">
        <v>7</v>
      </c>
      <c r="I170">
        <v>116</v>
      </c>
      <c r="J170">
        <v>16</v>
      </c>
      <c r="K170">
        <v>180</v>
      </c>
      <c r="L170">
        <v>0.42</v>
      </c>
      <c r="M170">
        <v>251</v>
      </c>
      <c r="N170">
        <v>6768.9</v>
      </c>
      <c r="O170">
        <v>45</v>
      </c>
      <c r="P170">
        <v>12</v>
      </c>
      <c r="Q170">
        <v>9</v>
      </c>
      <c r="R170">
        <v>48</v>
      </c>
    </row>
    <row r="171" spans="1:18" x14ac:dyDescent="0.25">
      <c r="A171" t="s">
        <v>15181</v>
      </c>
      <c r="B171" t="s">
        <v>75</v>
      </c>
      <c r="C171" t="s">
        <v>256</v>
      </c>
      <c r="D171" t="s">
        <v>155</v>
      </c>
      <c r="E171" t="s">
        <v>82</v>
      </c>
      <c r="F171">
        <v>728</v>
      </c>
      <c r="G171">
        <v>29250.76</v>
      </c>
      <c r="H171">
        <v>32</v>
      </c>
      <c r="I171">
        <v>1388.9</v>
      </c>
      <c r="J171">
        <v>35</v>
      </c>
      <c r="K171">
        <v>1191.48</v>
      </c>
      <c r="L171">
        <v>4.62</v>
      </c>
      <c r="M171">
        <v>725</v>
      </c>
      <c r="N171">
        <v>29452.799999999999</v>
      </c>
      <c r="O171">
        <v>64</v>
      </c>
      <c r="P171">
        <v>15</v>
      </c>
      <c r="Q171">
        <v>17</v>
      </c>
      <c r="R171">
        <v>62</v>
      </c>
    </row>
    <row r="172" spans="1:18" x14ac:dyDescent="0.25">
      <c r="A172" t="s">
        <v>15182</v>
      </c>
      <c r="B172" t="s">
        <v>74</v>
      </c>
      <c r="C172" t="s">
        <v>256</v>
      </c>
      <c r="D172" t="s">
        <v>155</v>
      </c>
      <c r="E172" t="s">
        <v>82</v>
      </c>
      <c r="F172">
        <v>961</v>
      </c>
      <c r="G172">
        <v>5791.5</v>
      </c>
      <c r="H172">
        <v>44</v>
      </c>
      <c r="I172">
        <v>195.46</v>
      </c>
      <c r="J172">
        <v>90</v>
      </c>
      <c r="K172">
        <v>489</v>
      </c>
      <c r="L172">
        <v>-0.04</v>
      </c>
      <c r="M172">
        <v>915</v>
      </c>
      <c r="N172">
        <v>5497.92</v>
      </c>
      <c r="O172">
        <v>68</v>
      </c>
      <c r="P172">
        <v>6</v>
      </c>
      <c r="Q172">
        <v>18</v>
      </c>
      <c r="R172">
        <v>56</v>
      </c>
    </row>
    <row r="173" spans="1:18" x14ac:dyDescent="0.25">
      <c r="A173" t="s">
        <v>15183</v>
      </c>
      <c r="B173" t="s">
        <v>79</v>
      </c>
      <c r="C173" t="s">
        <v>257</v>
      </c>
      <c r="D173" t="s">
        <v>137</v>
      </c>
      <c r="E173" t="s">
        <v>82</v>
      </c>
      <c r="F173">
        <v>0</v>
      </c>
      <c r="G173">
        <v>0</v>
      </c>
      <c r="H173">
        <v>0</v>
      </c>
      <c r="I173">
        <v>0</v>
      </c>
      <c r="J173">
        <v>0</v>
      </c>
      <c r="K173">
        <v>0</v>
      </c>
      <c r="L173">
        <v>0</v>
      </c>
      <c r="M173">
        <v>0</v>
      </c>
      <c r="N173">
        <v>0</v>
      </c>
      <c r="O173">
        <v>86</v>
      </c>
      <c r="P173">
        <v>12</v>
      </c>
      <c r="Q173">
        <v>24</v>
      </c>
      <c r="R173">
        <v>74</v>
      </c>
    </row>
    <row r="174" spans="1:18" x14ac:dyDescent="0.25">
      <c r="A174" t="s">
        <v>15184</v>
      </c>
      <c r="B174" t="s">
        <v>75</v>
      </c>
      <c r="C174" t="s">
        <v>254</v>
      </c>
      <c r="D174" t="s">
        <v>193</v>
      </c>
      <c r="E174" t="s">
        <v>82</v>
      </c>
      <c r="F174">
        <v>29</v>
      </c>
      <c r="G174">
        <v>1249.48</v>
      </c>
      <c r="H174">
        <v>1</v>
      </c>
      <c r="I174">
        <v>44</v>
      </c>
      <c r="J174">
        <v>0</v>
      </c>
      <c r="K174">
        <v>0</v>
      </c>
      <c r="L174">
        <v>0.42</v>
      </c>
      <c r="M174">
        <v>30</v>
      </c>
      <c r="N174">
        <v>1293.9000000000001</v>
      </c>
      <c r="O174">
        <v>3</v>
      </c>
      <c r="P174">
        <v>1</v>
      </c>
      <c r="Q174">
        <v>0</v>
      </c>
      <c r="R174">
        <v>4</v>
      </c>
    </row>
    <row r="175" spans="1:18" x14ac:dyDescent="0.25">
      <c r="A175" t="s">
        <v>15185</v>
      </c>
      <c r="B175" t="s">
        <v>75</v>
      </c>
      <c r="C175" t="s">
        <v>253</v>
      </c>
      <c r="D175" t="s">
        <v>210</v>
      </c>
      <c r="E175" t="s">
        <v>82</v>
      </c>
      <c r="F175">
        <v>138</v>
      </c>
      <c r="G175">
        <v>5815.48</v>
      </c>
      <c r="H175">
        <v>12</v>
      </c>
      <c r="I175">
        <v>363</v>
      </c>
      <c r="J175">
        <v>16</v>
      </c>
      <c r="K175">
        <v>440</v>
      </c>
      <c r="L175">
        <v>0.42</v>
      </c>
      <c r="M175">
        <v>134</v>
      </c>
      <c r="N175">
        <v>5738.9</v>
      </c>
      <c r="O175">
        <v>29</v>
      </c>
      <c r="P175">
        <v>7</v>
      </c>
      <c r="Q175">
        <v>3</v>
      </c>
      <c r="R175">
        <v>33</v>
      </c>
    </row>
    <row r="176" spans="1:18" x14ac:dyDescent="0.25">
      <c r="A176" t="s">
        <v>15186</v>
      </c>
      <c r="B176" t="s">
        <v>74</v>
      </c>
      <c r="C176" t="s">
        <v>251</v>
      </c>
      <c r="D176" t="s">
        <v>125</v>
      </c>
      <c r="E176" t="s">
        <v>82</v>
      </c>
      <c r="F176">
        <v>415</v>
      </c>
      <c r="G176">
        <v>2938</v>
      </c>
      <c r="H176">
        <v>6</v>
      </c>
      <c r="I176">
        <v>36</v>
      </c>
      <c r="J176">
        <v>28</v>
      </c>
      <c r="K176">
        <v>186</v>
      </c>
      <c r="L176">
        <v>0</v>
      </c>
      <c r="M176">
        <v>393</v>
      </c>
      <c r="N176">
        <v>2788</v>
      </c>
      <c r="O176">
        <v>9</v>
      </c>
      <c r="P176">
        <v>1</v>
      </c>
      <c r="Q176">
        <v>4</v>
      </c>
      <c r="R176">
        <v>6</v>
      </c>
    </row>
    <row r="177" spans="1:18" x14ac:dyDescent="0.25">
      <c r="A177" t="s">
        <v>15187</v>
      </c>
      <c r="B177" t="s">
        <v>74</v>
      </c>
      <c r="C177" t="s">
        <v>259</v>
      </c>
      <c r="D177" t="s">
        <v>112</v>
      </c>
      <c r="E177" t="s">
        <v>82</v>
      </c>
      <c r="F177">
        <v>111</v>
      </c>
      <c r="G177">
        <v>812</v>
      </c>
      <c r="H177">
        <v>4</v>
      </c>
      <c r="I177">
        <v>24</v>
      </c>
      <c r="J177">
        <v>9</v>
      </c>
      <c r="K177">
        <v>60</v>
      </c>
      <c r="L177">
        <v>0</v>
      </c>
      <c r="M177">
        <v>106</v>
      </c>
      <c r="N177">
        <v>776</v>
      </c>
      <c r="O177">
        <v>9</v>
      </c>
      <c r="P177">
        <v>0</v>
      </c>
      <c r="Q177">
        <v>2</v>
      </c>
      <c r="R177">
        <v>7</v>
      </c>
    </row>
    <row r="178" spans="1:18" x14ac:dyDescent="0.25">
      <c r="A178" t="s">
        <v>15188</v>
      </c>
      <c r="B178" t="s">
        <v>74</v>
      </c>
      <c r="C178" t="s">
        <v>255</v>
      </c>
      <c r="D178" t="s">
        <v>200</v>
      </c>
      <c r="E178" t="s">
        <v>82</v>
      </c>
      <c r="F178">
        <v>76</v>
      </c>
      <c r="G178">
        <v>509</v>
      </c>
      <c r="H178">
        <v>2</v>
      </c>
      <c r="I178">
        <v>12</v>
      </c>
      <c r="J178">
        <v>9</v>
      </c>
      <c r="K178">
        <v>52</v>
      </c>
      <c r="L178">
        <v>0</v>
      </c>
      <c r="M178">
        <v>69</v>
      </c>
      <c r="N178">
        <v>469</v>
      </c>
      <c r="O178">
        <v>4</v>
      </c>
      <c r="P178">
        <v>1</v>
      </c>
      <c r="Q178">
        <v>1</v>
      </c>
      <c r="R178">
        <v>4</v>
      </c>
    </row>
    <row r="179" spans="1:18" x14ac:dyDescent="0.25">
      <c r="A179" t="s">
        <v>15189</v>
      </c>
      <c r="B179" t="s">
        <v>79</v>
      </c>
      <c r="C179" t="s">
        <v>255</v>
      </c>
      <c r="D179" t="s">
        <v>167</v>
      </c>
      <c r="E179" t="s">
        <v>82</v>
      </c>
      <c r="F179">
        <v>0</v>
      </c>
      <c r="G179">
        <v>0</v>
      </c>
      <c r="H179">
        <v>0</v>
      </c>
      <c r="I179">
        <v>0</v>
      </c>
      <c r="J179">
        <v>0</v>
      </c>
      <c r="K179">
        <v>0</v>
      </c>
      <c r="L179">
        <v>0</v>
      </c>
      <c r="M179">
        <v>0</v>
      </c>
      <c r="N179">
        <v>0</v>
      </c>
      <c r="O179">
        <v>13</v>
      </c>
      <c r="P179">
        <v>2</v>
      </c>
      <c r="Q179">
        <v>4</v>
      </c>
      <c r="R179">
        <v>11</v>
      </c>
    </row>
    <row r="180" spans="1:18" x14ac:dyDescent="0.25">
      <c r="A180" t="s">
        <v>15190</v>
      </c>
      <c r="B180" t="s">
        <v>79</v>
      </c>
      <c r="C180" t="s">
        <v>252</v>
      </c>
      <c r="D180" t="s">
        <v>188</v>
      </c>
      <c r="E180" t="s">
        <v>82</v>
      </c>
      <c r="F180">
        <v>0</v>
      </c>
      <c r="G180">
        <v>0</v>
      </c>
      <c r="H180">
        <v>0</v>
      </c>
      <c r="I180">
        <v>0</v>
      </c>
      <c r="J180">
        <v>0</v>
      </c>
      <c r="K180">
        <v>0</v>
      </c>
      <c r="L180">
        <v>0</v>
      </c>
      <c r="M180">
        <v>0</v>
      </c>
      <c r="N180">
        <v>0</v>
      </c>
      <c r="O180">
        <v>13</v>
      </c>
      <c r="P180">
        <v>1</v>
      </c>
      <c r="Q180">
        <v>4</v>
      </c>
      <c r="R180">
        <v>10</v>
      </c>
    </row>
    <row r="181" spans="1:18" x14ac:dyDescent="0.25">
      <c r="A181" t="s">
        <v>15191</v>
      </c>
      <c r="B181" t="s">
        <v>75</v>
      </c>
      <c r="C181" t="s">
        <v>253</v>
      </c>
      <c r="D181" t="s">
        <v>165</v>
      </c>
      <c r="E181" t="s">
        <v>82</v>
      </c>
      <c r="F181">
        <v>174</v>
      </c>
      <c r="G181">
        <v>7703.48</v>
      </c>
      <c r="H181">
        <v>3</v>
      </c>
      <c r="I181">
        <v>114</v>
      </c>
      <c r="J181">
        <v>8</v>
      </c>
      <c r="K181">
        <v>283</v>
      </c>
      <c r="L181">
        <v>-49.58</v>
      </c>
      <c r="M181">
        <v>169</v>
      </c>
      <c r="N181">
        <v>7484.9</v>
      </c>
      <c r="O181">
        <v>39</v>
      </c>
      <c r="P181">
        <v>4</v>
      </c>
      <c r="Q181">
        <v>4</v>
      </c>
      <c r="R181">
        <v>39</v>
      </c>
    </row>
    <row r="182" spans="1:18" x14ac:dyDescent="0.25">
      <c r="A182" t="s">
        <v>15192</v>
      </c>
      <c r="B182" t="s">
        <v>79</v>
      </c>
      <c r="C182" t="s">
        <v>256</v>
      </c>
      <c r="D182" t="s">
        <v>110</v>
      </c>
      <c r="E182" t="s">
        <v>82</v>
      </c>
      <c r="F182">
        <v>0</v>
      </c>
      <c r="G182">
        <v>0</v>
      </c>
      <c r="H182">
        <v>0</v>
      </c>
      <c r="I182">
        <v>0</v>
      </c>
      <c r="J182">
        <v>0</v>
      </c>
      <c r="K182">
        <v>0</v>
      </c>
      <c r="L182">
        <v>0</v>
      </c>
      <c r="M182">
        <v>0</v>
      </c>
      <c r="N182">
        <v>0</v>
      </c>
      <c r="O182">
        <v>284</v>
      </c>
      <c r="P182">
        <v>28</v>
      </c>
      <c r="Q182">
        <v>78</v>
      </c>
      <c r="R182">
        <v>234</v>
      </c>
    </row>
    <row r="183" spans="1:18" x14ac:dyDescent="0.25">
      <c r="A183" t="s">
        <v>15193</v>
      </c>
      <c r="B183" t="s">
        <v>77</v>
      </c>
      <c r="C183" t="s">
        <v>258</v>
      </c>
      <c r="D183" t="s">
        <v>99</v>
      </c>
      <c r="E183" t="s">
        <v>82</v>
      </c>
      <c r="F183">
        <v>1</v>
      </c>
      <c r="G183">
        <v>21</v>
      </c>
      <c r="H183">
        <v>1</v>
      </c>
      <c r="I183">
        <v>28</v>
      </c>
      <c r="J183">
        <v>0</v>
      </c>
      <c r="K183">
        <v>0</v>
      </c>
      <c r="L183">
        <v>0</v>
      </c>
      <c r="M183">
        <v>2</v>
      </c>
      <c r="N183">
        <v>49</v>
      </c>
      <c r="O183">
        <v>1</v>
      </c>
      <c r="P183">
        <v>0</v>
      </c>
      <c r="Q183">
        <v>0</v>
      </c>
      <c r="R183">
        <v>1</v>
      </c>
    </row>
    <row r="184" spans="1:18" x14ac:dyDescent="0.25">
      <c r="A184" t="s">
        <v>15194</v>
      </c>
      <c r="B184" t="s">
        <v>72</v>
      </c>
      <c r="C184" t="s">
        <v>253</v>
      </c>
      <c r="D184" t="s">
        <v>157</v>
      </c>
      <c r="E184" t="s">
        <v>82</v>
      </c>
      <c r="F184">
        <v>235</v>
      </c>
      <c r="G184">
        <v>4895.96</v>
      </c>
      <c r="H184">
        <v>7</v>
      </c>
      <c r="I184">
        <v>22.46</v>
      </c>
      <c r="J184">
        <v>14</v>
      </c>
      <c r="K184">
        <v>372</v>
      </c>
      <c r="L184">
        <v>0.84</v>
      </c>
      <c r="M184">
        <v>228</v>
      </c>
      <c r="N184">
        <v>4547.26</v>
      </c>
      <c r="O184">
        <v>148</v>
      </c>
      <c r="P184">
        <v>15</v>
      </c>
      <c r="Q184">
        <v>31</v>
      </c>
      <c r="R184">
        <v>132</v>
      </c>
    </row>
    <row r="185" spans="1:18" x14ac:dyDescent="0.25">
      <c r="A185" t="s">
        <v>15195</v>
      </c>
      <c r="B185" t="s">
        <v>74</v>
      </c>
      <c r="C185" t="s">
        <v>253</v>
      </c>
      <c r="D185" t="s">
        <v>154</v>
      </c>
      <c r="E185" t="s">
        <v>82</v>
      </c>
      <c r="F185">
        <v>31</v>
      </c>
      <c r="G185">
        <v>173</v>
      </c>
      <c r="H185">
        <v>2</v>
      </c>
      <c r="I185">
        <v>12.46</v>
      </c>
      <c r="J185">
        <v>3</v>
      </c>
      <c r="K185">
        <v>17</v>
      </c>
      <c r="L185">
        <v>0</v>
      </c>
      <c r="M185">
        <v>30</v>
      </c>
      <c r="N185">
        <v>168.46</v>
      </c>
      <c r="O185">
        <v>1</v>
      </c>
      <c r="P185">
        <v>0</v>
      </c>
      <c r="Q185">
        <v>0</v>
      </c>
      <c r="R185">
        <v>1</v>
      </c>
    </row>
    <row r="186" spans="1:18" x14ac:dyDescent="0.25">
      <c r="A186" t="s">
        <v>15196</v>
      </c>
      <c r="B186" t="s">
        <v>75</v>
      </c>
      <c r="C186" t="s">
        <v>257</v>
      </c>
      <c r="D186" t="s">
        <v>103</v>
      </c>
      <c r="E186" t="s">
        <v>82</v>
      </c>
      <c r="F186">
        <v>161</v>
      </c>
      <c r="G186">
        <v>6816.96</v>
      </c>
      <c r="H186">
        <v>0</v>
      </c>
      <c r="I186">
        <v>0</v>
      </c>
      <c r="J186">
        <v>5</v>
      </c>
      <c r="K186">
        <v>104</v>
      </c>
      <c r="L186">
        <v>0.84</v>
      </c>
      <c r="M186">
        <v>156</v>
      </c>
      <c r="N186">
        <v>6713.8</v>
      </c>
      <c r="O186">
        <v>19</v>
      </c>
      <c r="P186">
        <v>0</v>
      </c>
      <c r="Q186">
        <v>3</v>
      </c>
      <c r="R186">
        <v>16</v>
      </c>
    </row>
    <row r="187" spans="1:18" x14ac:dyDescent="0.25">
      <c r="A187" t="s">
        <v>15197</v>
      </c>
      <c r="B187" t="s">
        <v>79</v>
      </c>
      <c r="C187" t="s">
        <v>252</v>
      </c>
      <c r="D187" t="s">
        <v>168</v>
      </c>
      <c r="E187" t="s">
        <v>82</v>
      </c>
      <c r="F187">
        <v>0</v>
      </c>
      <c r="G187">
        <v>0</v>
      </c>
      <c r="H187">
        <v>0</v>
      </c>
      <c r="I187">
        <v>0</v>
      </c>
      <c r="J187">
        <v>0</v>
      </c>
      <c r="K187">
        <v>0</v>
      </c>
      <c r="L187">
        <v>0</v>
      </c>
      <c r="M187">
        <v>0</v>
      </c>
      <c r="N187">
        <v>0</v>
      </c>
      <c r="O187">
        <v>40</v>
      </c>
      <c r="P187">
        <v>5</v>
      </c>
      <c r="Q187">
        <v>9</v>
      </c>
      <c r="R187">
        <v>36</v>
      </c>
    </row>
    <row r="188" spans="1:18" x14ac:dyDescent="0.25">
      <c r="A188" t="s">
        <v>15198</v>
      </c>
      <c r="B188" t="s">
        <v>79</v>
      </c>
      <c r="C188" t="s">
        <v>259</v>
      </c>
      <c r="D188" t="s">
        <v>162</v>
      </c>
      <c r="E188" t="s">
        <v>82</v>
      </c>
      <c r="F188">
        <v>0</v>
      </c>
      <c r="G188">
        <v>0</v>
      </c>
      <c r="H188">
        <v>0</v>
      </c>
      <c r="I188">
        <v>0</v>
      </c>
      <c r="J188">
        <v>0</v>
      </c>
      <c r="K188">
        <v>0</v>
      </c>
      <c r="L188">
        <v>0</v>
      </c>
      <c r="M188">
        <v>0</v>
      </c>
      <c r="N188">
        <v>0</v>
      </c>
      <c r="O188">
        <v>56</v>
      </c>
      <c r="P188">
        <v>9</v>
      </c>
      <c r="Q188">
        <v>16</v>
      </c>
      <c r="R188">
        <v>49</v>
      </c>
    </row>
    <row r="189" spans="1:18" x14ac:dyDescent="0.25">
      <c r="A189" t="s">
        <v>15199</v>
      </c>
      <c r="B189" t="s">
        <v>72</v>
      </c>
      <c r="C189" t="s">
        <v>256</v>
      </c>
      <c r="D189" t="s">
        <v>104</v>
      </c>
      <c r="E189" t="s">
        <v>82</v>
      </c>
      <c r="F189">
        <v>247</v>
      </c>
      <c r="G189">
        <v>4099.4799999999996</v>
      </c>
      <c r="H189">
        <v>11</v>
      </c>
      <c r="I189">
        <v>88.46</v>
      </c>
      <c r="J189">
        <v>27</v>
      </c>
      <c r="K189">
        <v>225</v>
      </c>
      <c r="L189">
        <v>0.42</v>
      </c>
      <c r="M189">
        <v>231</v>
      </c>
      <c r="N189">
        <v>3963.36</v>
      </c>
      <c r="O189">
        <v>77</v>
      </c>
      <c r="P189">
        <v>13</v>
      </c>
      <c r="Q189">
        <v>28</v>
      </c>
      <c r="R189">
        <v>62</v>
      </c>
    </row>
    <row r="190" spans="1:18" x14ac:dyDescent="0.25">
      <c r="A190" t="s">
        <v>15200</v>
      </c>
      <c r="B190" t="s">
        <v>75</v>
      </c>
      <c r="C190" t="s">
        <v>257</v>
      </c>
      <c r="D190" t="s">
        <v>137</v>
      </c>
      <c r="E190" t="s">
        <v>82</v>
      </c>
      <c r="F190">
        <v>351</v>
      </c>
      <c r="G190">
        <v>13643.88</v>
      </c>
      <c r="H190">
        <v>11</v>
      </c>
      <c r="I190">
        <v>322</v>
      </c>
      <c r="J190">
        <v>13</v>
      </c>
      <c r="K190">
        <v>434.48</v>
      </c>
      <c r="L190">
        <v>2.1</v>
      </c>
      <c r="M190">
        <v>349</v>
      </c>
      <c r="N190">
        <v>13533.5</v>
      </c>
      <c r="O190">
        <v>35</v>
      </c>
      <c r="P190">
        <v>4</v>
      </c>
      <c r="Q190">
        <v>8</v>
      </c>
      <c r="R190">
        <v>31</v>
      </c>
    </row>
    <row r="191" spans="1:18" x14ac:dyDescent="0.25">
      <c r="A191" t="s">
        <v>15201</v>
      </c>
      <c r="B191" t="s">
        <v>72</v>
      </c>
      <c r="C191" t="s">
        <v>255</v>
      </c>
      <c r="D191" t="s">
        <v>140</v>
      </c>
      <c r="E191" t="s">
        <v>82</v>
      </c>
      <c r="F191">
        <v>139</v>
      </c>
      <c r="G191">
        <v>3362.96</v>
      </c>
      <c r="H191">
        <v>5</v>
      </c>
      <c r="I191">
        <v>195</v>
      </c>
      <c r="J191">
        <v>9</v>
      </c>
      <c r="K191">
        <v>234</v>
      </c>
      <c r="L191">
        <v>0.84</v>
      </c>
      <c r="M191">
        <v>135</v>
      </c>
      <c r="N191">
        <v>3324.8</v>
      </c>
      <c r="O191">
        <v>9</v>
      </c>
      <c r="P191">
        <v>0</v>
      </c>
      <c r="Q191">
        <v>1</v>
      </c>
      <c r="R191">
        <v>8</v>
      </c>
    </row>
    <row r="192" spans="1:18" x14ac:dyDescent="0.25">
      <c r="A192" t="s">
        <v>15202</v>
      </c>
      <c r="B192" t="s">
        <v>72</v>
      </c>
      <c r="C192" t="s">
        <v>258</v>
      </c>
      <c r="D192" t="s">
        <v>242</v>
      </c>
      <c r="E192" t="s">
        <v>82</v>
      </c>
      <c r="F192">
        <v>568</v>
      </c>
      <c r="G192">
        <v>13394.4</v>
      </c>
      <c r="H192">
        <v>17</v>
      </c>
      <c r="I192">
        <v>302</v>
      </c>
      <c r="J192">
        <v>44</v>
      </c>
      <c r="K192">
        <v>725</v>
      </c>
      <c r="L192">
        <v>28.1</v>
      </c>
      <c r="M192">
        <v>541</v>
      </c>
      <c r="N192">
        <v>12999.5</v>
      </c>
      <c r="O192">
        <v>78</v>
      </c>
      <c r="P192">
        <v>16</v>
      </c>
      <c r="Q192">
        <v>15</v>
      </c>
      <c r="R192">
        <v>79</v>
      </c>
    </row>
    <row r="193" spans="1:18" x14ac:dyDescent="0.25">
      <c r="A193" t="s">
        <v>15203</v>
      </c>
      <c r="B193" t="s">
        <v>75</v>
      </c>
      <c r="C193" t="s">
        <v>256</v>
      </c>
      <c r="D193" t="s">
        <v>133</v>
      </c>
      <c r="E193" t="s">
        <v>82</v>
      </c>
      <c r="F193">
        <v>200</v>
      </c>
      <c r="G193">
        <v>7841.96</v>
      </c>
      <c r="H193">
        <v>9</v>
      </c>
      <c r="I193">
        <v>377</v>
      </c>
      <c r="J193">
        <v>13</v>
      </c>
      <c r="K193">
        <v>444</v>
      </c>
      <c r="L193">
        <v>0.84</v>
      </c>
      <c r="M193">
        <v>196</v>
      </c>
      <c r="N193">
        <v>7775.8</v>
      </c>
      <c r="O193">
        <v>12</v>
      </c>
      <c r="P193">
        <v>2</v>
      </c>
      <c r="Q193">
        <v>2</v>
      </c>
      <c r="R193">
        <v>12</v>
      </c>
    </row>
    <row r="194" spans="1:18" x14ac:dyDescent="0.25">
      <c r="A194" t="s">
        <v>15204</v>
      </c>
      <c r="B194" t="s">
        <v>75</v>
      </c>
      <c r="C194" t="s">
        <v>255</v>
      </c>
      <c r="D194" t="s">
        <v>102</v>
      </c>
      <c r="E194" t="s">
        <v>82</v>
      </c>
      <c r="F194">
        <v>115</v>
      </c>
      <c r="G194">
        <v>6238</v>
      </c>
      <c r="H194">
        <v>5</v>
      </c>
      <c r="I194">
        <v>281</v>
      </c>
      <c r="J194">
        <v>5</v>
      </c>
      <c r="K194">
        <v>229</v>
      </c>
      <c r="L194">
        <v>0</v>
      </c>
      <c r="M194">
        <v>115</v>
      </c>
      <c r="N194">
        <v>6290</v>
      </c>
      <c r="O194">
        <v>13</v>
      </c>
      <c r="P194">
        <v>7</v>
      </c>
      <c r="Q194">
        <v>3</v>
      </c>
      <c r="R194">
        <v>17</v>
      </c>
    </row>
    <row r="195" spans="1:18" x14ac:dyDescent="0.25">
      <c r="A195" t="s">
        <v>15206</v>
      </c>
      <c r="B195" t="s">
        <v>77</v>
      </c>
      <c r="C195" t="s">
        <v>259</v>
      </c>
      <c r="D195" t="s">
        <v>181</v>
      </c>
      <c r="E195" t="s">
        <v>82</v>
      </c>
      <c r="F195">
        <v>6</v>
      </c>
      <c r="G195">
        <v>129</v>
      </c>
      <c r="H195">
        <v>1</v>
      </c>
      <c r="I195">
        <v>34</v>
      </c>
      <c r="J195">
        <v>3</v>
      </c>
      <c r="K195">
        <v>54</v>
      </c>
      <c r="L195">
        <v>0</v>
      </c>
      <c r="M195">
        <v>4</v>
      </c>
      <c r="N195">
        <v>109</v>
      </c>
      <c r="O195">
        <v>0</v>
      </c>
      <c r="P195">
        <v>0</v>
      </c>
      <c r="Q195">
        <v>0</v>
      </c>
      <c r="R195">
        <v>0</v>
      </c>
    </row>
    <row r="196" spans="1:18" x14ac:dyDescent="0.25">
      <c r="A196" t="s">
        <v>15205</v>
      </c>
      <c r="B196" t="s">
        <v>75</v>
      </c>
      <c r="C196" t="s">
        <v>259</v>
      </c>
      <c r="D196" t="s">
        <v>127</v>
      </c>
      <c r="E196" t="s">
        <v>82</v>
      </c>
      <c r="F196">
        <v>79</v>
      </c>
      <c r="G196">
        <v>3612.96</v>
      </c>
      <c r="H196">
        <v>1</v>
      </c>
      <c r="I196">
        <v>24</v>
      </c>
      <c r="J196">
        <v>4</v>
      </c>
      <c r="K196">
        <v>114</v>
      </c>
      <c r="L196">
        <v>0.84</v>
      </c>
      <c r="M196">
        <v>76</v>
      </c>
      <c r="N196">
        <v>3523.8</v>
      </c>
      <c r="O196">
        <v>10</v>
      </c>
      <c r="P196">
        <v>1</v>
      </c>
      <c r="Q196">
        <v>2</v>
      </c>
      <c r="R196">
        <v>9</v>
      </c>
    </row>
    <row r="197" spans="1:18" x14ac:dyDescent="0.25">
      <c r="A197" t="s">
        <v>15207</v>
      </c>
      <c r="B197" t="s">
        <v>75</v>
      </c>
      <c r="C197" t="s">
        <v>253</v>
      </c>
      <c r="D197" t="s">
        <v>93</v>
      </c>
      <c r="E197" t="s">
        <v>82</v>
      </c>
      <c r="F197">
        <v>85</v>
      </c>
      <c r="G197">
        <v>4114</v>
      </c>
      <c r="H197">
        <v>4</v>
      </c>
      <c r="I197">
        <v>106</v>
      </c>
      <c r="J197">
        <v>2</v>
      </c>
      <c r="K197">
        <v>70</v>
      </c>
      <c r="L197">
        <v>0</v>
      </c>
      <c r="M197">
        <v>87</v>
      </c>
      <c r="N197">
        <v>4150</v>
      </c>
      <c r="O197">
        <v>32</v>
      </c>
      <c r="P197">
        <v>4</v>
      </c>
      <c r="Q197">
        <v>8</v>
      </c>
      <c r="R197">
        <v>28</v>
      </c>
    </row>
    <row r="198" spans="1:18" x14ac:dyDescent="0.25">
      <c r="A198" t="s">
        <v>15208</v>
      </c>
      <c r="B198" t="s">
        <v>75</v>
      </c>
      <c r="C198" t="s">
        <v>259</v>
      </c>
      <c r="D198" t="s">
        <v>112</v>
      </c>
      <c r="E198" t="s">
        <v>82</v>
      </c>
      <c r="F198">
        <v>97</v>
      </c>
      <c r="G198">
        <v>4657.88</v>
      </c>
      <c r="H198">
        <v>4</v>
      </c>
      <c r="I198">
        <v>321</v>
      </c>
      <c r="J198">
        <v>6</v>
      </c>
      <c r="K198">
        <v>463</v>
      </c>
      <c r="L198">
        <v>22.52</v>
      </c>
      <c r="M198">
        <v>95</v>
      </c>
      <c r="N198">
        <v>4538.3999999999996</v>
      </c>
      <c r="O198">
        <v>18</v>
      </c>
      <c r="P198">
        <v>3</v>
      </c>
      <c r="Q198">
        <v>2</v>
      </c>
      <c r="R198">
        <v>19</v>
      </c>
    </row>
    <row r="199" spans="1:18" x14ac:dyDescent="0.25">
      <c r="A199" t="s">
        <v>15209</v>
      </c>
      <c r="B199" t="s">
        <v>77</v>
      </c>
      <c r="C199" t="s">
        <v>256</v>
      </c>
      <c r="D199" t="s">
        <v>173</v>
      </c>
      <c r="E199" t="s">
        <v>82</v>
      </c>
      <c r="F199">
        <v>1</v>
      </c>
      <c r="G199">
        <v>24</v>
      </c>
      <c r="H199">
        <v>0</v>
      </c>
      <c r="I199">
        <v>0</v>
      </c>
      <c r="J199">
        <v>0</v>
      </c>
      <c r="K199">
        <v>0</v>
      </c>
      <c r="L199">
        <v>0</v>
      </c>
      <c r="M199">
        <v>1</v>
      </c>
      <c r="N199">
        <v>24</v>
      </c>
      <c r="O199">
        <v>0</v>
      </c>
      <c r="P199">
        <v>0</v>
      </c>
      <c r="Q199">
        <v>0</v>
      </c>
      <c r="R199">
        <v>0</v>
      </c>
    </row>
    <row r="200" spans="1:18" x14ac:dyDescent="0.25">
      <c r="A200" t="s">
        <v>15210</v>
      </c>
      <c r="B200" t="s">
        <v>75</v>
      </c>
      <c r="C200" t="s">
        <v>254</v>
      </c>
      <c r="D200" t="s">
        <v>207</v>
      </c>
      <c r="E200" t="s">
        <v>82</v>
      </c>
      <c r="F200">
        <v>39</v>
      </c>
      <c r="G200">
        <v>1905.48</v>
      </c>
      <c r="H200">
        <v>0</v>
      </c>
      <c r="I200">
        <v>0</v>
      </c>
      <c r="J200">
        <v>1</v>
      </c>
      <c r="K200">
        <v>37</v>
      </c>
      <c r="L200">
        <v>0.42</v>
      </c>
      <c r="M200">
        <v>38</v>
      </c>
      <c r="N200">
        <v>1868.9</v>
      </c>
      <c r="O200">
        <v>3</v>
      </c>
      <c r="P200">
        <v>2</v>
      </c>
      <c r="Q200">
        <v>0</v>
      </c>
      <c r="R200">
        <v>5</v>
      </c>
    </row>
    <row r="201" spans="1:18" x14ac:dyDescent="0.25">
      <c r="A201" t="s">
        <v>15211</v>
      </c>
      <c r="B201" t="s">
        <v>75</v>
      </c>
      <c r="C201" t="s">
        <v>253</v>
      </c>
      <c r="D201" t="s">
        <v>267</v>
      </c>
      <c r="E201" t="s">
        <v>82</v>
      </c>
      <c r="F201">
        <v>4058</v>
      </c>
      <c r="G201">
        <v>186083.28</v>
      </c>
      <c r="H201">
        <v>214</v>
      </c>
      <c r="I201">
        <v>10328.9</v>
      </c>
      <c r="J201">
        <v>241</v>
      </c>
      <c r="K201">
        <v>8962.36</v>
      </c>
      <c r="L201">
        <v>7.08</v>
      </c>
      <c r="M201">
        <v>4031</v>
      </c>
      <c r="N201">
        <v>187456.9</v>
      </c>
      <c r="O201">
        <v>1070</v>
      </c>
      <c r="P201">
        <v>147</v>
      </c>
      <c r="Q201">
        <v>184</v>
      </c>
      <c r="R201">
        <v>1033</v>
      </c>
    </row>
    <row r="202" spans="1:18" x14ac:dyDescent="0.25">
      <c r="A202" t="s">
        <v>15212</v>
      </c>
      <c r="B202" t="s">
        <v>79</v>
      </c>
      <c r="C202" t="s">
        <v>258</v>
      </c>
      <c r="D202" t="s">
        <v>232</v>
      </c>
      <c r="E202" t="s">
        <v>82</v>
      </c>
      <c r="F202">
        <v>0</v>
      </c>
      <c r="G202">
        <v>0</v>
      </c>
      <c r="H202">
        <v>0</v>
      </c>
      <c r="I202">
        <v>0</v>
      </c>
      <c r="J202">
        <v>0</v>
      </c>
      <c r="K202">
        <v>0</v>
      </c>
      <c r="L202">
        <v>0</v>
      </c>
      <c r="M202">
        <v>0</v>
      </c>
      <c r="N202">
        <v>0</v>
      </c>
      <c r="O202">
        <v>54</v>
      </c>
      <c r="P202">
        <v>10</v>
      </c>
      <c r="Q202">
        <v>13</v>
      </c>
      <c r="R202">
        <v>51</v>
      </c>
    </row>
    <row r="203" spans="1:18" x14ac:dyDescent="0.25">
      <c r="A203" t="s">
        <v>15213</v>
      </c>
      <c r="B203" t="s">
        <v>79</v>
      </c>
      <c r="C203" t="s">
        <v>256</v>
      </c>
      <c r="D203" t="s">
        <v>190</v>
      </c>
      <c r="E203" t="s">
        <v>82</v>
      </c>
      <c r="F203">
        <v>0</v>
      </c>
      <c r="G203">
        <v>0</v>
      </c>
      <c r="H203">
        <v>0</v>
      </c>
      <c r="I203">
        <v>0</v>
      </c>
      <c r="J203">
        <v>0</v>
      </c>
      <c r="K203">
        <v>0</v>
      </c>
      <c r="L203">
        <v>0</v>
      </c>
      <c r="M203">
        <v>0</v>
      </c>
      <c r="N203">
        <v>0</v>
      </c>
      <c r="O203">
        <v>15</v>
      </c>
      <c r="P203">
        <v>6</v>
      </c>
      <c r="Q203">
        <v>7</v>
      </c>
      <c r="R203">
        <v>14</v>
      </c>
    </row>
    <row r="204" spans="1:18" x14ac:dyDescent="0.25">
      <c r="A204" t="s">
        <v>15214</v>
      </c>
      <c r="B204" t="s">
        <v>74</v>
      </c>
      <c r="C204" t="s">
        <v>253</v>
      </c>
      <c r="D204" t="s">
        <v>165</v>
      </c>
      <c r="E204" t="s">
        <v>82</v>
      </c>
      <c r="F204">
        <v>315</v>
      </c>
      <c r="G204">
        <v>1907.5</v>
      </c>
      <c r="H204">
        <v>16</v>
      </c>
      <c r="I204">
        <v>67.459999999999994</v>
      </c>
      <c r="J204">
        <v>30</v>
      </c>
      <c r="K204">
        <v>170.5</v>
      </c>
      <c r="L204">
        <v>-0.08</v>
      </c>
      <c r="M204">
        <v>301</v>
      </c>
      <c r="N204">
        <v>1804.38</v>
      </c>
      <c r="O204">
        <v>37</v>
      </c>
      <c r="P204">
        <v>7</v>
      </c>
      <c r="Q204">
        <v>6</v>
      </c>
      <c r="R204">
        <v>38</v>
      </c>
    </row>
    <row r="205" spans="1:18" x14ac:dyDescent="0.25">
      <c r="A205" t="s">
        <v>15215</v>
      </c>
      <c r="B205" t="s">
        <v>75</v>
      </c>
      <c r="C205" t="s">
        <v>253</v>
      </c>
      <c r="D205" t="s">
        <v>157</v>
      </c>
      <c r="E205" t="s">
        <v>82</v>
      </c>
      <c r="F205">
        <v>73</v>
      </c>
      <c r="G205">
        <v>3912.96</v>
      </c>
      <c r="H205">
        <v>0</v>
      </c>
      <c r="I205">
        <v>0</v>
      </c>
      <c r="J205">
        <v>4</v>
      </c>
      <c r="K205">
        <v>299</v>
      </c>
      <c r="L205">
        <v>0.84</v>
      </c>
      <c r="M205">
        <v>69</v>
      </c>
      <c r="N205">
        <v>3614.8</v>
      </c>
      <c r="O205">
        <v>19</v>
      </c>
      <c r="P205">
        <v>4</v>
      </c>
      <c r="Q205">
        <v>3</v>
      </c>
      <c r="R205">
        <v>20</v>
      </c>
    </row>
    <row r="206" spans="1:18" x14ac:dyDescent="0.25">
      <c r="A206" t="s">
        <v>15216</v>
      </c>
      <c r="B206" t="s">
        <v>77</v>
      </c>
      <c r="C206" t="s">
        <v>255</v>
      </c>
      <c r="D206" t="s">
        <v>269</v>
      </c>
      <c r="E206" t="s">
        <v>82</v>
      </c>
      <c r="F206">
        <v>18</v>
      </c>
      <c r="G206">
        <v>512</v>
      </c>
      <c r="H206">
        <v>1</v>
      </c>
      <c r="I206">
        <v>14</v>
      </c>
      <c r="J206">
        <v>2</v>
      </c>
      <c r="K206">
        <v>47</v>
      </c>
      <c r="L206">
        <v>0</v>
      </c>
      <c r="M206">
        <v>17</v>
      </c>
      <c r="N206">
        <v>479</v>
      </c>
      <c r="O206">
        <v>0</v>
      </c>
      <c r="P206">
        <v>0</v>
      </c>
      <c r="Q206">
        <v>0</v>
      </c>
      <c r="R206">
        <v>0</v>
      </c>
    </row>
    <row r="207" spans="1:18" x14ac:dyDescent="0.25">
      <c r="A207" t="s">
        <v>15217</v>
      </c>
      <c r="B207" t="s">
        <v>79</v>
      </c>
      <c r="C207" t="s">
        <v>256</v>
      </c>
      <c r="D207" t="s">
        <v>155</v>
      </c>
      <c r="E207" t="s">
        <v>82</v>
      </c>
      <c r="F207">
        <v>0</v>
      </c>
      <c r="G207">
        <v>0</v>
      </c>
      <c r="H207">
        <v>0</v>
      </c>
      <c r="I207">
        <v>0</v>
      </c>
      <c r="J207">
        <v>0</v>
      </c>
      <c r="K207">
        <v>0</v>
      </c>
      <c r="L207">
        <v>0</v>
      </c>
      <c r="M207">
        <v>0</v>
      </c>
      <c r="N207">
        <v>0</v>
      </c>
      <c r="O207">
        <v>353</v>
      </c>
      <c r="P207">
        <v>48</v>
      </c>
      <c r="Q207">
        <v>86</v>
      </c>
      <c r="R207">
        <v>315</v>
      </c>
    </row>
    <row r="208" spans="1:18" x14ac:dyDescent="0.25">
      <c r="A208" t="s">
        <v>15218</v>
      </c>
      <c r="B208" t="s">
        <v>79</v>
      </c>
      <c r="C208" t="s">
        <v>253</v>
      </c>
      <c r="D208" t="s">
        <v>192</v>
      </c>
      <c r="E208" t="s">
        <v>82</v>
      </c>
      <c r="F208">
        <v>0</v>
      </c>
      <c r="G208">
        <v>0</v>
      </c>
      <c r="H208">
        <v>0</v>
      </c>
      <c r="I208">
        <v>0</v>
      </c>
      <c r="J208">
        <v>0</v>
      </c>
      <c r="K208">
        <v>0</v>
      </c>
      <c r="L208">
        <v>0</v>
      </c>
      <c r="M208">
        <v>0</v>
      </c>
      <c r="N208">
        <v>0</v>
      </c>
      <c r="O208">
        <v>67</v>
      </c>
      <c r="P208">
        <v>12</v>
      </c>
      <c r="Q208">
        <v>14</v>
      </c>
      <c r="R208">
        <v>65</v>
      </c>
    </row>
    <row r="209" spans="1:18" x14ac:dyDescent="0.25">
      <c r="A209" t="s">
        <v>15219</v>
      </c>
      <c r="B209" t="s">
        <v>74</v>
      </c>
      <c r="C209" t="s">
        <v>253</v>
      </c>
      <c r="D209" t="s">
        <v>150</v>
      </c>
      <c r="E209" t="s">
        <v>82</v>
      </c>
      <c r="F209">
        <v>176</v>
      </c>
      <c r="G209">
        <v>975</v>
      </c>
      <c r="H209">
        <v>7</v>
      </c>
      <c r="I209">
        <v>36.46</v>
      </c>
      <c r="J209">
        <v>11</v>
      </c>
      <c r="K209">
        <v>57</v>
      </c>
      <c r="L209">
        <v>0</v>
      </c>
      <c r="M209">
        <v>172</v>
      </c>
      <c r="N209">
        <v>954.46</v>
      </c>
      <c r="O209">
        <v>4</v>
      </c>
      <c r="P209">
        <v>0</v>
      </c>
      <c r="Q209">
        <v>1</v>
      </c>
      <c r="R209">
        <v>3</v>
      </c>
    </row>
    <row r="210" spans="1:18" x14ac:dyDescent="0.25">
      <c r="A210" t="s">
        <v>15220</v>
      </c>
      <c r="B210" t="s">
        <v>74</v>
      </c>
      <c r="C210" t="s">
        <v>251</v>
      </c>
      <c r="D210" t="s">
        <v>197</v>
      </c>
      <c r="E210" t="s">
        <v>82</v>
      </c>
      <c r="F210">
        <v>15</v>
      </c>
      <c r="G210">
        <v>107</v>
      </c>
      <c r="H210">
        <v>0</v>
      </c>
      <c r="I210">
        <v>0</v>
      </c>
      <c r="J210">
        <v>4</v>
      </c>
      <c r="K210">
        <v>33</v>
      </c>
      <c r="L210">
        <v>0</v>
      </c>
      <c r="M210">
        <v>11</v>
      </c>
      <c r="N210">
        <v>74</v>
      </c>
      <c r="O210">
        <v>1</v>
      </c>
      <c r="P210">
        <v>0</v>
      </c>
      <c r="Q210">
        <v>1</v>
      </c>
      <c r="R210">
        <v>0</v>
      </c>
    </row>
    <row r="211" spans="1:18" x14ac:dyDescent="0.25">
      <c r="A211" t="s">
        <v>15221</v>
      </c>
      <c r="B211" t="s">
        <v>77</v>
      </c>
      <c r="C211" t="s">
        <v>255</v>
      </c>
      <c r="D211" t="s">
        <v>116</v>
      </c>
      <c r="E211" t="s">
        <v>82</v>
      </c>
      <c r="F211">
        <v>2</v>
      </c>
      <c r="G211">
        <v>40</v>
      </c>
      <c r="H211">
        <v>0</v>
      </c>
      <c r="I211">
        <v>0</v>
      </c>
      <c r="J211">
        <v>0</v>
      </c>
      <c r="K211">
        <v>0</v>
      </c>
      <c r="L211">
        <v>0</v>
      </c>
      <c r="M211">
        <v>2</v>
      </c>
      <c r="N211">
        <v>40</v>
      </c>
      <c r="O211">
        <v>0</v>
      </c>
      <c r="P211">
        <v>0</v>
      </c>
      <c r="Q211">
        <v>0</v>
      </c>
      <c r="R211">
        <v>0</v>
      </c>
    </row>
    <row r="212" spans="1:18" x14ac:dyDescent="0.25">
      <c r="A212" t="s">
        <v>15222</v>
      </c>
      <c r="B212" t="s">
        <v>74</v>
      </c>
      <c r="C212" t="s">
        <v>254</v>
      </c>
      <c r="D212" t="s">
        <v>183</v>
      </c>
      <c r="E212" t="s">
        <v>82</v>
      </c>
      <c r="F212">
        <v>158</v>
      </c>
      <c r="G212">
        <v>1083</v>
      </c>
      <c r="H212">
        <v>6</v>
      </c>
      <c r="I212">
        <v>34</v>
      </c>
      <c r="J212">
        <v>11</v>
      </c>
      <c r="K212">
        <v>66</v>
      </c>
      <c r="L212">
        <v>0</v>
      </c>
      <c r="M212">
        <v>153</v>
      </c>
      <c r="N212">
        <v>1051</v>
      </c>
      <c r="O212">
        <v>7</v>
      </c>
      <c r="P212">
        <v>0</v>
      </c>
      <c r="Q212">
        <v>1</v>
      </c>
      <c r="R212">
        <v>6</v>
      </c>
    </row>
    <row r="213" spans="1:18" x14ac:dyDescent="0.25">
      <c r="A213" t="s">
        <v>15223</v>
      </c>
      <c r="B213" t="s">
        <v>72</v>
      </c>
      <c r="C213" t="s">
        <v>253</v>
      </c>
      <c r="D213" t="s">
        <v>160</v>
      </c>
      <c r="E213" t="s">
        <v>82</v>
      </c>
      <c r="F213">
        <v>376</v>
      </c>
      <c r="G213">
        <v>8774.98</v>
      </c>
      <c r="H213">
        <v>14</v>
      </c>
      <c r="I213">
        <v>222</v>
      </c>
      <c r="J213">
        <v>25</v>
      </c>
      <c r="K213">
        <v>445</v>
      </c>
      <c r="L213">
        <v>0.38</v>
      </c>
      <c r="M213">
        <v>365</v>
      </c>
      <c r="N213">
        <v>8552.36</v>
      </c>
      <c r="O213">
        <v>260</v>
      </c>
      <c r="P213">
        <v>41</v>
      </c>
      <c r="Q213">
        <v>49</v>
      </c>
      <c r="R213">
        <v>252</v>
      </c>
    </row>
    <row r="214" spans="1:18" x14ac:dyDescent="0.25">
      <c r="A214" t="s">
        <v>15224</v>
      </c>
      <c r="B214" t="s">
        <v>74</v>
      </c>
      <c r="C214" t="s">
        <v>255</v>
      </c>
      <c r="D214" t="s">
        <v>269</v>
      </c>
      <c r="E214" t="s">
        <v>82</v>
      </c>
      <c r="F214">
        <v>3991</v>
      </c>
      <c r="G214">
        <v>27572</v>
      </c>
      <c r="H214">
        <v>111</v>
      </c>
      <c r="I214">
        <v>556.29999999999995</v>
      </c>
      <c r="J214">
        <v>301</v>
      </c>
      <c r="K214">
        <v>1955</v>
      </c>
      <c r="L214">
        <v>-6.24</v>
      </c>
      <c r="M214">
        <v>3801</v>
      </c>
      <c r="N214">
        <v>26167.06</v>
      </c>
      <c r="O214">
        <v>214</v>
      </c>
      <c r="P214">
        <v>15</v>
      </c>
      <c r="Q214">
        <v>43</v>
      </c>
      <c r="R214">
        <v>186</v>
      </c>
    </row>
    <row r="215" spans="1:18" x14ac:dyDescent="0.25">
      <c r="A215" t="s">
        <v>15225</v>
      </c>
      <c r="B215" t="s">
        <v>77</v>
      </c>
      <c r="C215" t="s">
        <v>255</v>
      </c>
      <c r="D215" t="s">
        <v>122</v>
      </c>
      <c r="E215" t="s">
        <v>82</v>
      </c>
      <c r="F215">
        <v>4</v>
      </c>
      <c r="G215">
        <v>112</v>
      </c>
      <c r="H215">
        <v>0</v>
      </c>
      <c r="I215">
        <v>0</v>
      </c>
      <c r="J215">
        <v>0</v>
      </c>
      <c r="K215">
        <v>0</v>
      </c>
      <c r="L215">
        <v>0</v>
      </c>
      <c r="M215">
        <v>4</v>
      </c>
      <c r="N215">
        <v>112</v>
      </c>
      <c r="O215">
        <v>0</v>
      </c>
      <c r="P215">
        <v>0</v>
      </c>
      <c r="Q215">
        <v>0</v>
      </c>
      <c r="R215">
        <v>0</v>
      </c>
    </row>
    <row r="216" spans="1:18" x14ac:dyDescent="0.25">
      <c r="A216" t="s">
        <v>15226</v>
      </c>
      <c r="B216" t="s">
        <v>74</v>
      </c>
      <c r="C216" t="s">
        <v>253</v>
      </c>
      <c r="D216" t="s">
        <v>98</v>
      </c>
      <c r="E216" t="s">
        <v>82</v>
      </c>
      <c r="F216">
        <v>332</v>
      </c>
      <c r="G216">
        <v>1957</v>
      </c>
      <c r="H216">
        <v>16</v>
      </c>
      <c r="I216">
        <v>61.46</v>
      </c>
      <c r="J216">
        <v>21</v>
      </c>
      <c r="K216">
        <v>128</v>
      </c>
      <c r="L216">
        <v>0</v>
      </c>
      <c r="M216">
        <v>327</v>
      </c>
      <c r="N216">
        <v>1890.46</v>
      </c>
      <c r="O216">
        <v>38</v>
      </c>
      <c r="P216">
        <v>7</v>
      </c>
      <c r="Q216">
        <v>10</v>
      </c>
      <c r="R216">
        <v>35</v>
      </c>
    </row>
    <row r="217" spans="1:18" x14ac:dyDescent="0.25">
      <c r="A217" t="s">
        <v>15227</v>
      </c>
      <c r="B217" t="s">
        <v>77</v>
      </c>
      <c r="C217" t="s">
        <v>252</v>
      </c>
      <c r="D217" t="s">
        <v>135</v>
      </c>
      <c r="E217" t="s">
        <v>82</v>
      </c>
      <c r="F217">
        <v>7</v>
      </c>
      <c r="G217">
        <v>142</v>
      </c>
      <c r="H217">
        <v>1</v>
      </c>
      <c r="I217">
        <v>16</v>
      </c>
      <c r="J217">
        <v>2</v>
      </c>
      <c r="K217">
        <v>44</v>
      </c>
      <c r="L217">
        <v>0</v>
      </c>
      <c r="M217">
        <v>6</v>
      </c>
      <c r="N217">
        <v>114</v>
      </c>
      <c r="O217">
        <v>0</v>
      </c>
      <c r="P217">
        <v>0</v>
      </c>
      <c r="Q217">
        <v>0</v>
      </c>
      <c r="R217">
        <v>0</v>
      </c>
    </row>
    <row r="218" spans="1:18" x14ac:dyDescent="0.25">
      <c r="A218" t="s">
        <v>15228</v>
      </c>
      <c r="B218" t="s">
        <v>75</v>
      </c>
      <c r="C218" t="s">
        <v>253</v>
      </c>
      <c r="D218" t="s">
        <v>138</v>
      </c>
      <c r="E218" t="s">
        <v>82</v>
      </c>
      <c r="F218">
        <v>159</v>
      </c>
      <c r="G218">
        <v>6579.96</v>
      </c>
      <c r="H218">
        <v>7</v>
      </c>
      <c r="I218">
        <v>340</v>
      </c>
      <c r="J218">
        <v>7</v>
      </c>
      <c r="K218">
        <v>269</v>
      </c>
      <c r="L218">
        <v>0.84</v>
      </c>
      <c r="M218">
        <v>159</v>
      </c>
      <c r="N218">
        <v>6651.8</v>
      </c>
      <c r="O218">
        <v>34</v>
      </c>
      <c r="P218">
        <v>5</v>
      </c>
      <c r="Q218">
        <v>6</v>
      </c>
      <c r="R218">
        <v>33</v>
      </c>
    </row>
    <row r="219" spans="1:18" x14ac:dyDescent="0.25">
      <c r="A219" t="s">
        <v>15229</v>
      </c>
      <c r="B219" t="s">
        <v>75</v>
      </c>
      <c r="C219" t="s">
        <v>252</v>
      </c>
      <c r="D219" t="s">
        <v>209</v>
      </c>
      <c r="E219" t="s">
        <v>82</v>
      </c>
      <c r="F219">
        <v>65</v>
      </c>
      <c r="G219">
        <v>2908.96</v>
      </c>
      <c r="H219">
        <v>3</v>
      </c>
      <c r="I219">
        <v>155</v>
      </c>
      <c r="J219">
        <v>1</v>
      </c>
      <c r="K219">
        <v>10</v>
      </c>
      <c r="L219">
        <v>0.84</v>
      </c>
      <c r="M219">
        <v>67</v>
      </c>
      <c r="N219">
        <v>3054.8</v>
      </c>
      <c r="O219">
        <v>12</v>
      </c>
      <c r="P219">
        <v>2</v>
      </c>
      <c r="Q219">
        <v>3</v>
      </c>
      <c r="R219">
        <v>11</v>
      </c>
    </row>
    <row r="220" spans="1:18" x14ac:dyDescent="0.25">
      <c r="A220" t="s">
        <v>15230</v>
      </c>
      <c r="B220" t="s">
        <v>74</v>
      </c>
      <c r="C220" t="s">
        <v>255</v>
      </c>
      <c r="D220" t="s">
        <v>102</v>
      </c>
      <c r="E220" t="s">
        <v>82</v>
      </c>
      <c r="F220">
        <v>124</v>
      </c>
      <c r="G220">
        <v>904</v>
      </c>
      <c r="H220">
        <v>6</v>
      </c>
      <c r="I220">
        <v>25</v>
      </c>
      <c r="J220">
        <v>10</v>
      </c>
      <c r="K220">
        <v>60</v>
      </c>
      <c r="L220">
        <v>0</v>
      </c>
      <c r="M220">
        <v>120</v>
      </c>
      <c r="N220">
        <v>869</v>
      </c>
      <c r="O220">
        <v>6</v>
      </c>
      <c r="P220">
        <v>0</v>
      </c>
      <c r="Q220">
        <v>2</v>
      </c>
      <c r="R220">
        <v>4</v>
      </c>
    </row>
    <row r="221" spans="1:18" x14ac:dyDescent="0.25">
      <c r="A221" t="s">
        <v>15231</v>
      </c>
      <c r="B221" t="s">
        <v>72</v>
      </c>
      <c r="C221" t="s">
        <v>253</v>
      </c>
      <c r="D221" t="s">
        <v>235</v>
      </c>
      <c r="E221" t="s">
        <v>82</v>
      </c>
      <c r="F221">
        <v>141</v>
      </c>
      <c r="G221">
        <v>4228.4799999999996</v>
      </c>
      <c r="H221">
        <v>8</v>
      </c>
      <c r="I221">
        <v>205.46</v>
      </c>
      <c r="J221">
        <v>12</v>
      </c>
      <c r="K221">
        <v>415</v>
      </c>
      <c r="L221">
        <v>0.42</v>
      </c>
      <c r="M221">
        <v>137</v>
      </c>
      <c r="N221">
        <v>4019.36</v>
      </c>
      <c r="O221">
        <v>77</v>
      </c>
      <c r="P221">
        <v>6</v>
      </c>
      <c r="Q221">
        <v>22</v>
      </c>
      <c r="R221">
        <v>61</v>
      </c>
    </row>
    <row r="222" spans="1:18" x14ac:dyDescent="0.25">
      <c r="A222" t="s">
        <v>15232</v>
      </c>
      <c r="B222" t="s">
        <v>77</v>
      </c>
      <c r="C222" t="s">
        <v>252</v>
      </c>
      <c r="D222" t="s">
        <v>176</v>
      </c>
      <c r="E222" t="s">
        <v>82</v>
      </c>
      <c r="F222">
        <v>6</v>
      </c>
      <c r="G222">
        <v>99</v>
      </c>
      <c r="H222">
        <v>0</v>
      </c>
      <c r="I222">
        <v>0</v>
      </c>
      <c r="J222">
        <v>1</v>
      </c>
      <c r="K222">
        <v>20</v>
      </c>
      <c r="L222">
        <v>0</v>
      </c>
      <c r="M222">
        <v>5</v>
      </c>
      <c r="N222">
        <v>79</v>
      </c>
      <c r="O222">
        <v>0</v>
      </c>
      <c r="P222">
        <v>0</v>
      </c>
      <c r="Q222">
        <v>0</v>
      </c>
      <c r="R222">
        <v>0</v>
      </c>
    </row>
    <row r="223" spans="1:18" x14ac:dyDescent="0.25">
      <c r="A223" t="s">
        <v>15233</v>
      </c>
      <c r="B223" t="s">
        <v>77</v>
      </c>
      <c r="C223" t="s">
        <v>253</v>
      </c>
      <c r="D223" t="s">
        <v>210</v>
      </c>
      <c r="E223" t="s">
        <v>82</v>
      </c>
      <c r="F223">
        <v>3</v>
      </c>
      <c r="G223">
        <v>81</v>
      </c>
      <c r="H223">
        <v>0</v>
      </c>
      <c r="I223">
        <v>0</v>
      </c>
      <c r="J223">
        <v>0</v>
      </c>
      <c r="K223">
        <v>0</v>
      </c>
      <c r="L223">
        <v>0</v>
      </c>
      <c r="M223">
        <v>3</v>
      </c>
      <c r="N223">
        <v>81</v>
      </c>
      <c r="O223">
        <v>0</v>
      </c>
      <c r="P223">
        <v>0</v>
      </c>
      <c r="Q223">
        <v>0</v>
      </c>
      <c r="R223">
        <v>0</v>
      </c>
    </row>
    <row r="224" spans="1:18" x14ac:dyDescent="0.25">
      <c r="A224" t="s">
        <v>15234</v>
      </c>
      <c r="B224" t="s">
        <v>74</v>
      </c>
      <c r="C224" t="s">
        <v>255</v>
      </c>
      <c r="D224" t="s">
        <v>169</v>
      </c>
      <c r="E224" t="s">
        <v>82</v>
      </c>
      <c r="F224">
        <v>372</v>
      </c>
      <c r="G224">
        <v>2528</v>
      </c>
      <c r="H224">
        <v>12</v>
      </c>
      <c r="I224">
        <v>60.46</v>
      </c>
      <c r="J224">
        <v>32</v>
      </c>
      <c r="K224">
        <v>191</v>
      </c>
      <c r="L224">
        <v>0</v>
      </c>
      <c r="M224">
        <v>352</v>
      </c>
      <c r="N224">
        <v>2397.46</v>
      </c>
      <c r="O224">
        <v>33</v>
      </c>
      <c r="P224">
        <v>5</v>
      </c>
      <c r="Q224">
        <v>3</v>
      </c>
      <c r="R224">
        <v>35</v>
      </c>
    </row>
    <row r="225" spans="1:18" x14ac:dyDescent="0.25">
      <c r="A225" t="s">
        <v>15235</v>
      </c>
      <c r="B225" t="s">
        <v>72</v>
      </c>
      <c r="C225" t="s">
        <v>251</v>
      </c>
      <c r="D225" t="s">
        <v>124</v>
      </c>
      <c r="E225" t="s">
        <v>82</v>
      </c>
      <c r="F225">
        <v>213</v>
      </c>
      <c r="G225">
        <v>5540.48</v>
      </c>
      <c r="H225">
        <v>4</v>
      </c>
      <c r="I225">
        <v>126</v>
      </c>
      <c r="J225">
        <v>13</v>
      </c>
      <c r="K225">
        <v>288</v>
      </c>
      <c r="L225">
        <v>0.42</v>
      </c>
      <c r="M225">
        <v>204</v>
      </c>
      <c r="N225">
        <v>5378.9</v>
      </c>
      <c r="O225">
        <v>40</v>
      </c>
      <c r="P225">
        <v>7</v>
      </c>
      <c r="Q225">
        <v>5</v>
      </c>
      <c r="R225">
        <v>42</v>
      </c>
    </row>
    <row r="226" spans="1:18" x14ac:dyDescent="0.25">
      <c r="A226" t="s">
        <v>15236</v>
      </c>
      <c r="B226" t="s">
        <v>77</v>
      </c>
      <c r="C226" t="s">
        <v>256</v>
      </c>
      <c r="D226" t="s">
        <v>208</v>
      </c>
      <c r="E226" t="s">
        <v>82</v>
      </c>
      <c r="F226">
        <v>2</v>
      </c>
      <c r="G226">
        <v>39</v>
      </c>
      <c r="H226">
        <v>0</v>
      </c>
      <c r="I226">
        <v>0</v>
      </c>
      <c r="J226">
        <v>0</v>
      </c>
      <c r="K226">
        <v>0</v>
      </c>
      <c r="L226">
        <v>0</v>
      </c>
      <c r="M226">
        <v>2</v>
      </c>
      <c r="N226">
        <v>39</v>
      </c>
      <c r="O226">
        <v>0</v>
      </c>
      <c r="P226">
        <v>0</v>
      </c>
      <c r="Q226">
        <v>0</v>
      </c>
      <c r="R226">
        <v>0</v>
      </c>
    </row>
    <row r="227" spans="1:18" x14ac:dyDescent="0.25">
      <c r="A227" t="s">
        <v>15237</v>
      </c>
      <c r="B227" t="s">
        <v>75</v>
      </c>
      <c r="C227" t="s">
        <v>255</v>
      </c>
      <c r="D227" t="s">
        <v>213</v>
      </c>
      <c r="E227" t="s">
        <v>82</v>
      </c>
      <c r="F227">
        <v>120</v>
      </c>
      <c r="G227">
        <v>6038.48</v>
      </c>
      <c r="H227">
        <v>11</v>
      </c>
      <c r="I227">
        <v>485</v>
      </c>
      <c r="J227">
        <v>5</v>
      </c>
      <c r="K227">
        <v>180</v>
      </c>
      <c r="L227">
        <v>0.42</v>
      </c>
      <c r="M227">
        <v>126</v>
      </c>
      <c r="N227">
        <v>6343.9</v>
      </c>
      <c r="O227">
        <v>16</v>
      </c>
      <c r="P227">
        <v>2</v>
      </c>
      <c r="Q227">
        <v>4</v>
      </c>
      <c r="R227">
        <v>14</v>
      </c>
    </row>
    <row r="228" spans="1:18" x14ac:dyDescent="0.25">
      <c r="A228" t="s">
        <v>15238</v>
      </c>
      <c r="B228" t="s">
        <v>74</v>
      </c>
      <c r="C228" t="s">
        <v>252</v>
      </c>
      <c r="D228" t="s">
        <v>168</v>
      </c>
      <c r="E228" t="s">
        <v>82</v>
      </c>
      <c r="F228">
        <v>121</v>
      </c>
      <c r="G228">
        <v>791.5</v>
      </c>
      <c r="H228">
        <v>2</v>
      </c>
      <c r="I228">
        <v>8</v>
      </c>
      <c r="J228">
        <v>11</v>
      </c>
      <c r="K228">
        <v>78</v>
      </c>
      <c r="L228">
        <v>-0.04</v>
      </c>
      <c r="M228">
        <v>112</v>
      </c>
      <c r="N228">
        <v>721.46</v>
      </c>
      <c r="O228">
        <v>4</v>
      </c>
      <c r="P228">
        <v>2</v>
      </c>
      <c r="Q228">
        <v>3</v>
      </c>
      <c r="R228">
        <v>3</v>
      </c>
    </row>
    <row r="229" spans="1:18" x14ac:dyDescent="0.25">
      <c r="A229" t="s">
        <v>15239</v>
      </c>
      <c r="B229" t="s">
        <v>75</v>
      </c>
      <c r="C229" t="s">
        <v>259</v>
      </c>
      <c r="D229" t="s">
        <v>273</v>
      </c>
      <c r="E229" t="s">
        <v>82</v>
      </c>
      <c r="F229">
        <v>1939</v>
      </c>
      <c r="G229">
        <v>91084.64</v>
      </c>
      <c r="H229">
        <v>51</v>
      </c>
      <c r="I229">
        <v>2256</v>
      </c>
      <c r="J229">
        <v>100</v>
      </c>
      <c r="K229">
        <v>4029</v>
      </c>
      <c r="L229">
        <v>46.66</v>
      </c>
      <c r="M229">
        <v>1890</v>
      </c>
      <c r="N229">
        <v>89358.3</v>
      </c>
      <c r="O229">
        <v>265</v>
      </c>
      <c r="P229">
        <v>29</v>
      </c>
      <c r="Q229">
        <v>43</v>
      </c>
      <c r="R229">
        <v>251</v>
      </c>
    </row>
    <row r="230" spans="1:18" x14ac:dyDescent="0.25">
      <c r="A230" t="s">
        <v>15240</v>
      </c>
      <c r="B230" t="s">
        <v>74</v>
      </c>
      <c r="C230" t="s">
        <v>254</v>
      </c>
      <c r="D230" t="s">
        <v>207</v>
      </c>
      <c r="E230" t="s">
        <v>82</v>
      </c>
      <c r="F230">
        <v>79</v>
      </c>
      <c r="G230">
        <v>544</v>
      </c>
      <c r="H230">
        <v>1</v>
      </c>
      <c r="I230">
        <v>6</v>
      </c>
      <c r="J230">
        <v>4</v>
      </c>
      <c r="K230">
        <v>24</v>
      </c>
      <c r="L230">
        <v>0</v>
      </c>
      <c r="M230">
        <v>76</v>
      </c>
      <c r="N230">
        <v>526</v>
      </c>
      <c r="O230">
        <v>5</v>
      </c>
      <c r="P230">
        <v>1</v>
      </c>
      <c r="Q230">
        <v>1</v>
      </c>
      <c r="R230">
        <v>5</v>
      </c>
    </row>
    <row r="231" spans="1:18" x14ac:dyDescent="0.25">
      <c r="A231" t="s">
        <v>15241</v>
      </c>
      <c r="B231" t="s">
        <v>79</v>
      </c>
      <c r="C231" t="s">
        <v>251</v>
      </c>
      <c r="D231" t="s">
        <v>125</v>
      </c>
      <c r="E231" t="s">
        <v>82</v>
      </c>
      <c r="F231">
        <v>0</v>
      </c>
      <c r="G231">
        <v>0</v>
      </c>
      <c r="H231">
        <v>0</v>
      </c>
      <c r="I231">
        <v>0</v>
      </c>
      <c r="J231">
        <v>0</v>
      </c>
      <c r="K231">
        <v>0</v>
      </c>
      <c r="L231">
        <v>0</v>
      </c>
      <c r="M231">
        <v>0</v>
      </c>
      <c r="N231">
        <v>0</v>
      </c>
      <c r="O231">
        <v>58</v>
      </c>
      <c r="P231">
        <v>4</v>
      </c>
      <c r="Q231">
        <v>13</v>
      </c>
      <c r="R231">
        <v>49</v>
      </c>
    </row>
    <row r="232" spans="1:18" x14ac:dyDescent="0.25">
      <c r="A232" t="s">
        <v>15242</v>
      </c>
      <c r="B232" t="s">
        <v>79</v>
      </c>
      <c r="C232" t="s">
        <v>255</v>
      </c>
      <c r="D232" t="s">
        <v>140</v>
      </c>
      <c r="E232" t="s">
        <v>82</v>
      </c>
      <c r="F232">
        <v>0</v>
      </c>
      <c r="G232">
        <v>0</v>
      </c>
      <c r="H232">
        <v>0</v>
      </c>
      <c r="I232">
        <v>0</v>
      </c>
      <c r="J232">
        <v>0</v>
      </c>
      <c r="K232">
        <v>0</v>
      </c>
      <c r="L232">
        <v>0</v>
      </c>
      <c r="M232">
        <v>0</v>
      </c>
      <c r="N232">
        <v>0</v>
      </c>
      <c r="O232">
        <v>3</v>
      </c>
      <c r="P232">
        <v>0</v>
      </c>
      <c r="Q232">
        <v>1</v>
      </c>
      <c r="R232">
        <v>2</v>
      </c>
    </row>
    <row r="233" spans="1:18" x14ac:dyDescent="0.25">
      <c r="A233" t="s">
        <v>15243</v>
      </c>
      <c r="B233" t="s">
        <v>77</v>
      </c>
      <c r="C233" t="s">
        <v>256</v>
      </c>
      <c r="D233" t="s">
        <v>234</v>
      </c>
      <c r="E233" t="s">
        <v>82</v>
      </c>
      <c r="F233">
        <v>4</v>
      </c>
      <c r="G233">
        <v>118</v>
      </c>
      <c r="H233">
        <v>0</v>
      </c>
      <c r="I233">
        <v>0</v>
      </c>
      <c r="J233">
        <v>0</v>
      </c>
      <c r="K233">
        <v>0</v>
      </c>
      <c r="L233">
        <v>0</v>
      </c>
      <c r="M233">
        <v>4</v>
      </c>
      <c r="N233">
        <v>118</v>
      </c>
      <c r="O233">
        <v>0</v>
      </c>
      <c r="P233">
        <v>0</v>
      </c>
      <c r="Q233">
        <v>0</v>
      </c>
      <c r="R233">
        <v>0</v>
      </c>
    </row>
    <row r="234" spans="1:18" x14ac:dyDescent="0.25">
      <c r="A234" t="s">
        <v>15245</v>
      </c>
      <c r="B234" t="s">
        <v>75</v>
      </c>
      <c r="C234" t="s">
        <v>255</v>
      </c>
      <c r="D234" t="s">
        <v>239</v>
      </c>
      <c r="E234" t="s">
        <v>82</v>
      </c>
      <c r="F234">
        <v>121</v>
      </c>
      <c r="G234">
        <v>5682</v>
      </c>
      <c r="H234">
        <v>4</v>
      </c>
      <c r="I234">
        <v>241</v>
      </c>
      <c r="J234">
        <v>3</v>
      </c>
      <c r="K234">
        <v>123</v>
      </c>
      <c r="L234">
        <v>0</v>
      </c>
      <c r="M234">
        <v>122</v>
      </c>
      <c r="N234">
        <v>5800</v>
      </c>
      <c r="O234">
        <v>11</v>
      </c>
      <c r="P234">
        <v>2</v>
      </c>
      <c r="Q234">
        <v>1</v>
      </c>
      <c r="R234">
        <v>12</v>
      </c>
    </row>
    <row r="235" spans="1:18" x14ac:dyDescent="0.25">
      <c r="A235" t="s">
        <v>15244</v>
      </c>
      <c r="B235" t="s">
        <v>79</v>
      </c>
      <c r="C235" t="s">
        <v>255</v>
      </c>
      <c r="D235" t="s">
        <v>236</v>
      </c>
      <c r="E235" t="s">
        <v>82</v>
      </c>
      <c r="F235">
        <v>0</v>
      </c>
      <c r="G235">
        <v>0</v>
      </c>
      <c r="H235">
        <v>0</v>
      </c>
      <c r="I235">
        <v>0</v>
      </c>
      <c r="J235">
        <v>0</v>
      </c>
      <c r="K235">
        <v>0</v>
      </c>
      <c r="L235">
        <v>0</v>
      </c>
      <c r="M235">
        <v>0</v>
      </c>
      <c r="N235">
        <v>0</v>
      </c>
      <c r="O235">
        <v>10</v>
      </c>
      <c r="P235">
        <v>1</v>
      </c>
      <c r="Q235">
        <v>2</v>
      </c>
      <c r="R235">
        <v>9</v>
      </c>
    </row>
    <row r="236" spans="1:18" x14ac:dyDescent="0.25">
      <c r="A236" t="s">
        <v>15246</v>
      </c>
      <c r="B236" t="s">
        <v>72</v>
      </c>
      <c r="C236" t="s">
        <v>251</v>
      </c>
      <c r="D236" t="s">
        <v>163</v>
      </c>
      <c r="E236" t="s">
        <v>82</v>
      </c>
      <c r="F236">
        <v>199</v>
      </c>
      <c r="G236">
        <v>6172.44</v>
      </c>
      <c r="H236">
        <v>6</v>
      </c>
      <c r="I236">
        <v>312</v>
      </c>
      <c r="J236">
        <v>9</v>
      </c>
      <c r="K236">
        <v>333</v>
      </c>
      <c r="L236">
        <v>1.26</v>
      </c>
      <c r="M236">
        <v>196</v>
      </c>
      <c r="N236">
        <v>6152.7</v>
      </c>
      <c r="O236">
        <v>96</v>
      </c>
      <c r="P236">
        <v>7</v>
      </c>
      <c r="Q236">
        <v>11</v>
      </c>
      <c r="R236">
        <v>92</v>
      </c>
    </row>
    <row r="237" spans="1:18" x14ac:dyDescent="0.25">
      <c r="A237" t="s">
        <v>15247</v>
      </c>
      <c r="B237" t="s">
        <v>77</v>
      </c>
      <c r="C237" t="s">
        <v>256</v>
      </c>
      <c r="D237" t="s">
        <v>270</v>
      </c>
      <c r="E237" t="s">
        <v>82</v>
      </c>
      <c r="F237">
        <v>44</v>
      </c>
      <c r="G237">
        <v>913</v>
      </c>
      <c r="H237">
        <v>3</v>
      </c>
      <c r="I237">
        <v>55</v>
      </c>
      <c r="J237">
        <v>3</v>
      </c>
      <c r="K237">
        <v>44</v>
      </c>
      <c r="L237">
        <v>0</v>
      </c>
      <c r="M237">
        <v>44</v>
      </c>
      <c r="N237">
        <v>924</v>
      </c>
      <c r="O237">
        <v>0</v>
      </c>
      <c r="P237">
        <v>0</v>
      </c>
      <c r="Q237">
        <v>0</v>
      </c>
      <c r="R237">
        <v>0</v>
      </c>
    </row>
    <row r="238" spans="1:18" x14ac:dyDescent="0.25">
      <c r="A238" t="s">
        <v>15248</v>
      </c>
      <c r="B238" t="s">
        <v>77</v>
      </c>
      <c r="C238" t="s">
        <v>253</v>
      </c>
      <c r="D238" t="s">
        <v>175</v>
      </c>
      <c r="E238" t="s">
        <v>82</v>
      </c>
      <c r="F238">
        <v>3</v>
      </c>
      <c r="G238">
        <v>63</v>
      </c>
      <c r="H238">
        <v>0</v>
      </c>
      <c r="I238">
        <v>0</v>
      </c>
      <c r="J238">
        <v>1</v>
      </c>
      <c r="K238">
        <v>22</v>
      </c>
      <c r="L238">
        <v>0</v>
      </c>
      <c r="M238">
        <v>2</v>
      </c>
      <c r="N238">
        <v>41</v>
      </c>
      <c r="O238">
        <v>0</v>
      </c>
      <c r="P238">
        <v>0</v>
      </c>
      <c r="Q238">
        <v>0</v>
      </c>
      <c r="R238">
        <v>0</v>
      </c>
    </row>
    <row r="239" spans="1:18" x14ac:dyDescent="0.25">
      <c r="A239" t="s">
        <v>15249</v>
      </c>
      <c r="B239" t="s">
        <v>72</v>
      </c>
      <c r="C239" t="s">
        <v>257</v>
      </c>
      <c r="D239" t="s">
        <v>179</v>
      </c>
      <c r="E239" t="s">
        <v>82</v>
      </c>
      <c r="F239">
        <v>250</v>
      </c>
      <c r="G239">
        <v>4942</v>
      </c>
      <c r="H239">
        <v>4</v>
      </c>
      <c r="I239">
        <v>57</v>
      </c>
      <c r="J239">
        <v>20</v>
      </c>
      <c r="K239">
        <v>205</v>
      </c>
      <c r="L239">
        <v>0</v>
      </c>
      <c r="M239">
        <v>234</v>
      </c>
      <c r="N239">
        <v>4794</v>
      </c>
      <c r="O239">
        <v>59</v>
      </c>
      <c r="P239">
        <v>9</v>
      </c>
      <c r="Q239">
        <v>15</v>
      </c>
      <c r="R239">
        <v>53</v>
      </c>
    </row>
    <row r="240" spans="1:18" x14ac:dyDescent="0.25">
      <c r="A240" t="s">
        <v>15250</v>
      </c>
      <c r="B240" t="s">
        <v>74</v>
      </c>
      <c r="C240" t="s">
        <v>259</v>
      </c>
      <c r="D240" t="s">
        <v>273</v>
      </c>
      <c r="E240" t="s">
        <v>82</v>
      </c>
      <c r="F240">
        <v>3399</v>
      </c>
      <c r="G240">
        <v>24402.5</v>
      </c>
      <c r="H240">
        <v>105</v>
      </c>
      <c r="I240">
        <v>565</v>
      </c>
      <c r="J240">
        <v>255</v>
      </c>
      <c r="K240">
        <v>1766</v>
      </c>
      <c r="L240">
        <v>-57.04</v>
      </c>
      <c r="M240">
        <v>3249</v>
      </c>
      <c r="N240">
        <v>23144.46</v>
      </c>
      <c r="O240">
        <v>169</v>
      </c>
      <c r="P240">
        <v>12</v>
      </c>
      <c r="Q240">
        <v>47</v>
      </c>
      <c r="R240">
        <v>134</v>
      </c>
    </row>
    <row r="241" spans="1:18" x14ac:dyDescent="0.25">
      <c r="A241" t="s">
        <v>15251</v>
      </c>
      <c r="B241" t="s">
        <v>72</v>
      </c>
      <c r="C241" t="s">
        <v>259</v>
      </c>
      <c r="D241" t="s">
        <v>158</v>
      </c>
      <c r="E241" t="s">
        <v>82</v>
      </c>
      <c r="F241">
        <v>460</v>
      </c>
      <c r="G241">
        <v>11051.96</v>
      </c>
      <c r="H241">
        <v>15</v>
      </c>
      <c r="I241">
        <v>312</v>
      </c>
      <c r="J241">
        <v>26</v>
      </c>
      <c r="K241">
        <v>511</v>
      </c>
      <c r="L241">
        <v>20.74</v>
      </c>
      <c r="M241">
        <v>449</v>
      </c>
      <c r="N241">
        <v>10873.7</v>
      </c>
      <c r="O241">
        <v>64</v>
      </c>
      <c r="P241">
        <v>5</v>
      </c>
      <c r="Q241">
        <v>17</v>
      </c>
      <c r="R241">
        <v>52</v>
      </c>
    </row>
    <row r="242" spans="1:18" x14ac:dyDescent="0.25">
      <c r="A242" t="s">
        <v>15252</v>
      </c>
      <c r="B242" t="s">
        <v>72</v>
      </c>
      <c r="C242" t="s">
        <v>256</v>
      </c>
      <c r="D242" t="s">
        <v>238</v>
      </c>
      <c r="E242" t="s">
        <v>82</v>
      </c>
      <c r="F242">
        <v>224</v>
      </c>
      <c r="G242">
        <v>4804.4799999999996</v>
      </c>
      <c r="H242">
        <v>8</v>
      </c>
      <c r="I242">
        <v>173</v>
      </c>
      <c r="J242">
        <v>24</v>
      </c>
      <c r="K242">
        <v>340</v>
      </c>
      <c r="L242">
        <v>-23.58</v>
      </c>
      <c r="M242">
        <v>208</v>
      </c>
      <c r="N242">
        <v>4613.8999999999996</v>
      </c>
      <c r="O242">
        <v>100</v>
      </c>
      <c r="P242">
        <v>9</v>
      </c>
      <c r="Q242">
        <v>20</v>
      </c>
      <c r="R242">
        <v>89</v>
      </c>
    </row>
    <row r="243" spans="1:18" x14ac:dyDescent="0.25">
      <c r="A243" t="s">
        <v>15253</v>
      </c>
      <c r="B243" t="s">
        <v>72</v>
      </c>
      <c r="C243" t="s">
        <v>257</v>
      </c>
      <c r="D243" t="s">
        <v>189</v>
      </c>
      <c r="E243" t="s">
        <v>82</v>
      </c>
      <c r="F243">
        <v>204</v>
      </c>
      <c r="G243">
        <v>4750</v>
      </c>
      <c r="H243">
        <v>7</v>
      </c>
      <c r="I243">
        <v>179</v>
      </c>
      <c r="J243">
        <v>20</v>
      </c>
      <c r="K243">
        <v>216</v>
      </c>
      <c r="L243">
        <v>0</v>
      </c>
      <c r="M243">
        <v>191</v>
      </c>
      <c r="N243">
        <v>4713</v>
      </c>
      <c r="O243">
        <v>27</v>
      </c>
      <c r="P243">
        <v>5</v>
      </c>
      <c r="Q243">
        <v>2</v>
      </c>
      <c r="R243">
        <v>30</v>
      </c>
    </row>
    <row r="244" spans="1:18" x14ac:dyDescent="0.25">
      <c r="A244" t="s">
        <v>15254</v>
      </c>
      <c r="B244" t="s">
        <v>75</v>
      </c>
      <c r="C244" t="s">
        <v>257</v>
      </c>
      <c r="D244" t="s">
        <v>126</v>
      </c>
      <c r="E244" t="s">
        <v>82</v>
      </c>
      <c r="F244">
        <v>304</v>
      </c>
      <c r="G244">
        <v>11002.44</v>
      </c>
      <c r="H244">
        <v>9</v>
      </c>
      <c r="I244">
        <v>383</v>
      </c>
      <c r="J244">
        <v>19</v>
      </c>
      <c r="K244">
        <v>496</v>
      </c>
      <c r="L244">
        <v>25.26</v>
      </c>
      <c r="M244">
        <v>294</v>
      </c>
      <c r="N244">
        <v>10914.7</v>
      </c>
      <c r="O244">
        <v>29</v>
      </c>
      <c r="P244">
        <v>8</v>
      </c>
      <c r="Q244">
        <v>8</v>
      </c>
      <c r="R244">
        <v>29</v>
      </c>
    </row>
    <row r="245" spans="1:18" x14ac:dyDescent="0.25">
      <c r="A245" t="s">
        <v>15255</v>
      </c>
      <c r="B245" t="s">
        <v>75</v>
      </c>
      <c r="C245" t="s">
        <v>256</v>
      </c>
      <c r="D245" t="s">
        <v>234</v>
      </c>
      <c r="E245" t="s">
        <v>82</v>
      </c>
      <c r="F245">
        <v>472</v>
      </c>
      <c r="G245">
        <v>18612.72</v>
      </c>
      <c r="H245">
        <v>19</v>
      </c>
      <c r="I245">
        <v>770</v>
      </c>
      <c r="J245">
        <v>25</v>
      </c>
      <c r="K245">
        <v>749</v>
      </c>
      <c r="L245">
        <v>5.88</v>
      </c>
      <c r="M245">
        <v>466</v>
      </c>
      <c r="N245">
        <v>18639.599999999999</v>
      </c>
      <c r="O245">
        <v>76</v>
      </c>
      <c r="P245">
        <v>10</v>
      </c>
      <c r="Q245">
        <v>24</v>
      </c>
      <c r="R245">
        <v>62</v>
      </c>
    </row>
    <row r="246" spans="1:18" x14ac:dyDescent="0.25">
      <c r="A246" t="s">
        <v>15256</v>
      </c>
      <c r="B246" t="s">
        <v>74</v>
      </c>
      <c r="C246" t="s">
        <v>253</v>
      </c>
      <c r="D246" t="s">
        <v>267</v>
      </c>
      <c r="E246" t="s">
        <v>82</v>
      </c>
      <c r="F246">
        <v>6177</v>
      </c>
      <c r="G246">
        <v>37273.5</v>
      </c>
      <c r="H246">
        <v>242</v>
      </c>
      <c r="I246">
        <v>1038.5</v>
      </c>
      <c r="J246">
        <v>372</v>
      </c>
      <c r="K246">
        <v>2196.5</v>
      </c>
      <c r="L246">
        <v>-80.099999999999994</v>
      </c>
      <c r="M246">
        <v>6047</v>
      </c>
      <c r="N246">
        <v>36035.4</v>
      </c>
      <c r="O246">
        <v>684</v>
      </c>
      <c r="P246">
        <v>55</v>
      </c>
      <c r="Q246">
        <v>125</v>
      </c>
      <c r="R246">
        <v>614</v>
      </c>
    </row>
    <row r="247" spans="1:18" x14ac:dyDescent="0.25">
      <c r="A247" t="s">
        <v>15257</v>
      </c>
      <c r="B247" t="s">
        <v>74</v>
      </c>
      <c r="C247" t="s">
        <v>252</v>
      </c>
      <c r="D247" t="s">
        <v>176</v>
      </c>
      <c r="E247" t="s">
        <v>82</v>
      </c>
      <c r="F247">
        <v>398</v>
      </c>
      <c r="G247">
        <v>2850.5</v>
      </c>
      <c r="H247">
        <v>10</v>
      </c>
      <c r="I247">
        <v>55</v>
      </c>
      <c r="J247">
        <v>32</v>
      </c>
      <c r="K247">
        <v>197</v>
      </c>
      <c r="L247">
        <v>-0.04</v>
      </c>
      <c r="M247">
        <v>376</v>
      </c>
      <c r="N247">
        <v>2708.46</v>
      </c>
      <c r="O247">
        <v>12</v>
      </c>
      <c r="P247">
        <v>0</v>
      </c>
      <c r="Q247">
        <v>3</v>
      </c>
      <c r="R247">
        <v>9</v>
      </c>
    </row>
    <row r="248" spans="1:18" x14ac:dyDescent="0.25">
      <c r="A248" t="s">
        <v>15258</v>
      </c>
      <c r="B248" t="s">
        <v>77</v>
      </c>
      <c r="C248" t="s">
        <v>253</v>
      </c>
      <c r="D248" t="s">
        <v>131</v>
      </c>
      <c r="E248" t="s">
        <v>82</v>
      </c>
      <c r="F248">
        <v>0</v>
      </c>
      <c r="G248">
        <v>0</v>
      </c>
      <c r="H248">
        <v>1</v>
      </c>
      <c r="I248">
        <v>12</v>
      </c>
      <c r="J248">
        <v>0</v>
      </c>
      <c r="K248">
        <v>0</v>
      </c>
      <c r="L248">
        <v>0</v>
      </c>
      <c r="M248">
        <v>1</v>
      </c>
      <c r="N248">
        <v>12</v>
      </c>
      <c r="O248">
        <v>0</v>
      </c>
      <c r="P248">
        <v>0</v>
      </c>
      <c r="Q248">
        <v>0</v>
      </c>
      <c r="R248">
        <v>0</v>
      </c>
    </row>
    <row r="249" spans="1:18" x14ac:dyDescent="0.25">
      <c r="A249" t="s">
        <v>15259</v>
      </c>
      <c r="B249" t="s">
        <v>79</v>
      </c>
      <c r="C249" t="s">
        <v>259</v>
      </c>
      <c r="D249" t="s">
        <v>158</v>
      </c>
      <c r="E249" t="s">
        <v>82</v>
      </c>
      <c r="F249">
        <v>0</v>
      </c>
      <c r="G249">
        <v>0</v>
      </c>
      <c r="H249">
        <v>0</v>
      </c>
      <c r="I249">
        <v>0</v>
      </c>
      <c r="J249">
        <v>0</v>
      </c>
      <c r="K249">
        <v>0</v>
      </c>
      <c r="L249">
        <v>0</v>
      </c>
      <c r="M249">
        <v>0</v>
      </c>
      <c r="N249">
        <v>0</v>
      </c>
      <c r="O249">
        <v>27</v>
      </c>
      <c r="P249">
        <v>2</v>
      </c>
      <c r="Q249">
        <v>10</v>
      </c>
      <c r="R249">
        <v>19</v>
      </c>
    </row>
    <row r="250" spans="1:18" x14ac:dyDescent="0.25">
      <c r="A250" t="s">
        <v>15260</v>
      </c>
      <c r="B250" t="s">
        <v>75</v>
      </c>
      <c r="C250" t="s">
        <v>259</v>
      </c>
      <c r="D250" t="s">
        <v>95</v>
      </c>
      <c r="E250" t="s">
        <v>82</v>
      </c>
      <c r="F250">
        <v>73</v>
      </c>
      <c r="G250">
        <v>3347</v>
      </c>
      <c r="H250">
        <v>1</v>
      </c>
      <c r="I250">
        <v>60</v>
      </c>
      <c r="J250">
        <v>4</v>
      </c>
      <c r="K250">
        <v>152</v>
      </c>
      <c r="L250">
        <v>0</v>
      </c>
      <c r="M250">
        <v>70</v>
      </c>
      <c r="N250">
        <v>3255</v>
      </c>
      <c r="O250">
        <v>4</v>
      </c>
      <c r="P250">
        <v>2</v>
      </c>
      <c r="Q250">
        <v>0</v>
      </c>
      <c r="R250">
        <v>6</v>
      </c>
    </row>
    <row r="251" spans="1:18" x14ac:dyDescent="0.25">
      <c r="A251" t="s">
        <v>15261</v>
      </c>
      <c r="B251" t="s">
        <v>72</v>
      </c>
      <c r="C251" t="s">
        <v>253</v>
      </c>
      <c r="D251" t="s">
        <v>219</v>
      </c>
      <c r="E251" t="s">
        <v>82</v>
      </c>
      <c r="F251">
        <v>298</v>
      </c>
      <c r="G251">
        <v>5513.96</v>
      </c>
      <c r="H251">
        <v>11</v>
      </c>
      <c r="I251">
        <v>165</v>
      </c>
      <c r="J251">
        <v>12</v>
      </c>
      <c r="K251">
        <v>168</v>
      </c>
      <c r="L251">
        <v>0.84</v>
      </c>
      <c r="M251">
        <v>297</v>
      </c>
      <c r="N251">
        <v>5511.8</v>
      </c>
      <c r="O251">
        <v>192</v>
      </c>
      <c r="P251">
        <v>23</v>
      </c>
      <c r="Q251">
        <v>47</v>
      </c>
      <c r="R251">
        <v>168</v>
      </c>
    </row>
    <row r="252" spans="1:18" x14ac:dyDescent="0.25">
      <c r="A252" t="s">
        <v>15262</v>
      </c>
      <c r="B252" t="s">
        <v>79</v>
      </c>
      <c r="C252" t="s">
        <v>253</v>
      </c>
      <c r="D252" t="s">
        <v>98</v>
      </c>
      <c r="E252" t="s">
        <v>82</v>
      </c>
      <c r="F252">
        <v>0</v>
      </c>
      <c r="G252">
        <v>0</v>
      </c>
      <c r="H252">
        <v>0</v>
      </c>
      <c r="I252">
        <v>0</v>
      </c>
      <c r="J252">
        <v>0</v>
      </c>
      <c r="K252">
        <v>0</v>
      </c>
      <c r="L252">
        <v>0</v>
      </c>
      <c r="M252">
        <v>0</v>
      </c>
      <c r="N252">
        <v>0</v>
      </c>
      <c r="O252">
        <v>108</v>
      </c>
      <c r="P252">
        <v>18</v>
      </c>
      <c r="Q252">
        <v>22</v>
      </c>
      <c r="R252">
        <v>104</v>
      </c>
    </row>
    <row r="253" spans="1:18" x14ac:dyDescent="0.25">
      <c r="A253" t="s">
        <v>15263</v>
      </c>
      <c r="B253" t="s">
        <v>77</v>
      </c>
      <c r="C253" t="s">
        <v>253</v>
      </c>
      <c r="D253" t="s">
        <v>93</v>
      </c>
      <c r="E253" t="s">
        <v>82</v>
      </c>
      <c r="F253">
        <v>0</v>
      </c>
      <c r="G253">
        <v>0</v>
      </c>
      <c r="H253">
        <v>0</v>
      </c>
      <c r="I253">
        <v>0</v>
      </c>
      <c r="J253">
        <v>0</v>
      </c>
      <c r="K253">
        <v>0</v>
      </c>
      <c r="L253">
        <v>0</v>
      </c>
      <c r="M253">
        <v>0</v>
      </c>
      <c r="N253">
        <v>0</v>
      </c>
      <c r="O253">
        <v>1</v>
      </c>
      <c r="P253">
        <v>0</v>
      </c>
      <c r="Q253">
        <v>0</v>
      </c>
      <c r="R253">
        <v>1</v>
      </c>
    </row>
    <row r="254" spans="1:18" x14ac:dyDescent="0.25">
      <c r="A254" t="s">
        <v>15264</v>
      </c>
      <c r="B254" t="s">
        <v>75</v>
      </c>
      <c r="C254" t="s">
        <v>260</v>
      </c>
      <c r="D254" t="s">
        <v>260</v>
      </c>
      <c r="E254" t="s">
        <v>82</v>
      </c>
      <c r="F254">
        <v>7</v>
      </c>
      <c r="G254">
        <v>206</v>
      </c>
      <c r="H254">
        <v>5</v>
      </c>
      <c r="I254">
        <v>302</v>
      </c>
      <c r="J254">
        <v>1</v>
      </c>
      <c r="K254">
        <v>41</v>
      </c>
      <c r="L254">
        <v>0</v>
      </c>
      <c r="M254">
        <v>11</v>
      </c>
      <c r="N254">
        <v>467</v>
      </c>
      <c r="O254">
        <v>9</v>
      </c>
      <c r="P254">
        <v>1</v>
      </c>
      <c r="Q254">
        <v>3</v>
      </c>
      <c r="R254">
        <v>7</v>
      </c>
    </row>
    <row r="255" spans="1:18" x14ac:dyDescent="0.25">
      <c r="A255" t="s">
        <v>15265</v>
      </c>
      <c r="B255" t="s">
        <v>77</v>
      </c>
      <c r="C255" t="s">
        <v>252</v>
      </c>
      <c r="D255" t="s">
        <v>148</v>
      </c>
      <c r="E255" t="s">
        <v>82</v>
      </c>
      <c r="F255">
        <v>6</v>
      </c>
      <c r="G255">
        <v>148</v>
      </c>
      <c r="H255">
        <v>2</v>
      </c>
      <c r="I255">
        <v>35</v>
      </c>
      <c r="J255">
        <v>1</v>
      </c>
      <c r="K255">
        <v>16</v>
      </c>
      <c r="L255">
        <v>0</v>
      </c>
      <c r="M255">
        <v>7</v>
      </c>
      <c r="N255">
        <v>167</v>
      </c>
      <c r="O255">
        <v>0</v>
      </c>
      <c r="P255">
        <v>0</v>
      </c>
      <c r="Q255">
        <v>0</v>
      </c>
      <c r="R255">
        <v>0</v>
      </c>
    </row>
    <row r="256" spans="1:18" x14ac:dyDescent="0.25">
      <c r="A256" t="s">
        <v>15266</v>
      </c>
      <c r="B256" t="s">
        <v>75</v>
      </c>
      <c r="C256" t="s">
        <v>254</v>
      </c>
      <c r="D256" t="s">
        <v>214</v>
      </c>
      <c r="E256" t="s">
        <v>82</v>
      </c>
      <c r="F256">
        <v>55</v>
      </c>
      <c r="G256">
        <v>2881</v>
      </c>
      <c r="H256">
        <v>5</v>
      </c>
      <c r="I256">
        <v>198</v>
      </c>
      <c r="J256">
        <v>1</v>
      </c>
      <c r="K256">
        <v>30</v>
      </c>
      <c r="L256">
        <v>0</v>
      </c>
      <c r="M256">
        <v>59</v>
      </c>
      <c r="N256">
        <v>3049</v>
      </c>
      <c r="O256">
        <v>4</v>
      </c>
      <c r="P256">
        <v>1</v>
      </c>
      <c r="Q256">
        <v>1</v>
      </c>
      <c r="R256">
        <v>4</v>
      </c>
    </row>
    <row r="257" spans="1:18" x14ac:dyDescent="0.25">
      <c r="A257" t="s">
        <v>15267</v>
      </c>
      <c r="B257" t="s">
        <v>79</v>
      </c>
      <c r="C257" t="s">
        <v>254</v>
      </c>
      <c r="D257" t="s">
        <v>180</v>
      </c>
      <c r="E257" t="s">
        <v>82</v>
      </c>
      <c r="F257">
        <v>0</v>
      </c>
      <c r="G257">
        <v>0</v>
      </c>
      <c r="H257">
        <v>0</v>
      </c>
      <c r="I257">
        <v>0</v>
      </c>
      <c r="J257">
        <v>0</v>
      </c>
      <c r="K257">
        <v>0</v>
      </c>
      <c r="L257">
        <v>0</v>
      </c>
      <c r="M257">
        <v>0</v>
      </c>
      <c r="N257">
        <v>0</v>
      </c>
      <c r="O257">
        <v>20</v>
      </c>
      <c r="P257">
        <v>3</v>
      </c>
      <c r="Q257">
        <v>5</v>
      </c>
      <c r="R257">
        <v>18</v>
      </c>
    </row>
    <row r="258" spans="1:18" x14ac:dyDescent="0.25">
      <c r="A258" t="s">
        <v>15268</v>
      </c>
      <c r="B258" t="s">
        <v>75</v>
      </c>
      <c r="C258" t="s">
        <v>253</v>
      </c>
      <c r="D258" t="s">
        <v>229</v>
      </c>
      <c r="E258" t="s">
        <v>82</v>
      </c>
      <c r="F258">
        <v>112</v>
      </c>
      <c r="G258">
        <v>5601.44</v>
      </c>
      <c r="H258">
        <v>10</v>
      </c>
      <c r="I258">
        <v>393</v>
      </c>
      <c r="J258">
        <v>12</v>
      </c>
      <c r="K258">
        <v>350</v>
      </c>
      <c r="L258">
        <v>-5.74</v>
      </c>
      <c r="M258">
        <v>110</v>
      </c>
      <c r="N258">
        <v>5638.7</v>
      </c>
      <c r="O258">
        <v>26</v>
      </c>
      <c r="P258">
        <v>2</v>
      </c>
      <c r="Q258">
        <v>6</v>
      </c>
      <c r="R258">
        <v>22</v>
      </c>
    </row>
    <row r="259" spans="1:18" x14ac:dyDescent="0.25">
      <c r="A259" t="s">
        <v>15269</v>
      </c>
      <c r="B259" t="s">
        <v>72</v>
      </c>
      <c r="C259" t="s">
        <v>256</v>
      </c>
      <c r="D259" t="s">
        <v>208</v>
      </c>
      <c r="E259" t="s">
        <v>82</v>
      </c>
      <c r="F259">
        <v>244</v>
      </c>
      <c r="G259">
        <v>5874</v>
      </c>
      <c r="H259">
        <v>7</v>
      </c>
      <c r="I259">
        <v>378</v>
      </c>
      <c r="J259">
        <v>16</v>
      </c>
      <c r="K259">
        <v>327</v>
      </c>
      <c r="L259">
        <v>0</v>
      </c>
      <c r="M259">
        <v>235</v>
      </c>
      <c r="N259">
        <v>5925</v>
      </c>
      <c r="O259">
        <v>76</v>
      </c>
      <c r="P259">
        <v>8</v>
      </c>
      <c r="Q259">
        <v>18</v>
      </c>
      <c r="R259">
        <v>66</v>
      </c>
    </row>
    <row r="260" spans="1:18" x14ac:dyDescent="0.25">
      <c r="A260" t="s">
        <v>15270</v>
      </c>
      <c r="B260" t="s">
        <v>74</v>
      </c>
      <c r="C260" t="s">
        <v>92</v>
      </c>
      <c r="D260" t="s">
        <v>264</v>
      </c>
      <c r="E260" t="s">
        <v>82</v>
      </c>
      <c r="F260">
        <v>34535</v>
      </c>
      <c r="G260">
        <v>224469</v>
      </c>
      <c r="H260">
        <v>1100</v>
      </c>
      <c r="I260">
        <v>5159.1400000000003</v>
      </c>
      <c r="J260">
        <v>2631</v>
      </c>
      <c r="K260">
        <v>16361</v>
      </c>
      <c r="L260">
        <v>-160.54</v>
      </c>
      <c r="M260">
        <v>33004</v>
      </c>
      <c r="N260">
        <v>213106.6</v>
      </c>
      <c r="O260">
        <v>2096</v>
      </c>
      <c r="P260">
        <v>165</v>
      </c>
      <c r="Q260">
        <v>478</v>
      </c>
      <c r="R260">
        <v>1783</v>
      </c>
    </row>
    <row r="261" spans="1:18" x14ac:dyDescent="0.25">
      <c r="A261" t="s">
        <v>15271</v>
      </c>
      <c r="B261" t="s">
        <v>72</v>
      </c>
      <c r="C261" t="s">
        <v>256</v>
      </c>
      <c r="D261" t="s">
        <v>107</v>
      </c>
      <c r="E261" t="s">
        <v>82</v>
      </c>
      <c r="F261">
        <v>242</v>
      </c>
      <c r="G261">
        <v>6913.96</v>
      </c>
      <c r="H261">
        <v>15</v>
      </c>
      <c r="I261">
        <v>764</v>
      </c>
      <c r="J261">
        <v>25</v>
      </c>
      <c r="K261">
        <v>520</v>
      </c>
      <c r="L261">
        <v>0.84</v>
      </c>
      <c r="M261">
        <v>232</v>
      </c>
      <c r="N261">
        <v>7158.8</v>
      </c>
      <c r="O261">
        <v>106</v>
      </c>
      <c r="P261">
        <v>18</v>
      </c>
      <c r="Q261">
        <v>36</v>
      </c>
      <c r="R261">
        <v>88</v>
      </c>
    </row>
    <row r="262" spans="1:18" x14ac:dyDescent="0.25">
      <c r="A262" t="s">
        <v>15272</v>
      </c>
      <c r="B262" t="s">
        <v>79</v>
      </c>
      <c r="C262" t="s">
        <v>256</v>
      </c>
      <c r="D262" t="s">
        <v>191</v>
      </c>
      <c r="E262" t="s">
        <v>82</v>
      </c>
      <c r="F262">
        <v>0</v>
      </c>
      <c r="G262">
        <v>0</v>
      </c>
      <c r="H262">
        <v>0</v>
      </c>
      <c r="I262">
        <v>0</v>
      </c>
      <c r="J262">
        <v>0</v>
      </c>
      <c r="K262">
        <v>0</v>
      </c>
      <c r="L262">
        <v>0</v>
      </c>
      <c r="M262">
        <v>0</v>
      </c>
      <c r="N262">
        <v>0</v>
      </c>
      <c r="O262">
        <v>43</v>
      </c>
      <c r="P262">
        <v>2</v>
      </c>
      <c r="Q262">
        <v>16</v>
      </c>
      <c r="R262">
        <v>29</v>
      </c>
    </row>
    <row r="263" spans="1:18" x14ac:dyDescent="0.25">
      <c r="A263" t="s">
        <v>15273</v>
      </c>
      <c r="B263" t="s">
        <v>74</v>
      </c>
      <c r="C263" t="s">
        <v>253</v>
      </c>
      <c r="D263" t="s">
        <v>194</v>
      </c>
      <c r="E263" t="s">
        <v>82</v>
      </c>
      <c r="F263">
        <v>145</v>
      </c>
      <c r="G263">
        <v>915</v>
      </c>
      <c r="H263">
        <v>12</v>
      </c>
      <c r="I263">
        <v>58.92</v>
      </c>
      <c r="J263">
        <v>11</v>
      </c>
      <c r="K263">
        <v>61</v>
      </c>
      <c r="L263">
        <v>0</v>
      </c>
      <c r="M263">
        <v>146</v>
      </c>
      <c r="N263">
        <v>912.92</v>
      </c>
      <c r="O263">
        <v>13</v>
      </c>
      <c r="P263">
        <v>0</v>
      </c>
      <c r="Q263">
        <v>4</v>
      </c>
      <c r="R263">
        <v>9</v>
      </c>
    </row>
    <row r="264" spans="1:18" x14ac:dyDescent="0.25">
      <c r="A264" t="s">
        <v>15274</v>
      </c>
      <c r="B264" t="s">
        <v>77</v>
      </c>
      <c r="C264" t="s">
        <v>253</v>
      </c>
      <c r="D264" t="s">
        <v>114</v>
      </c>
      <c r="E264" t="s">
        <v>82</v>
      </c>
      <c r="F264">
        <v>3</v>
      </c>
      <c r="G264">
        <v>40</v>
      </c>
      <c r="H264">
        <v>0</v>
      </c>
      <c r="I264">
        <v>0</v>
      </c>
      <c r="J264">
        <v>0</v>
      </c>
      <c r="K264">
        <v>0</v>
      </c>
      <c r="L264">
        <v>0</v>
      </c>
      <c r="M264">
        <v>3</v>
      </c>
      <c r="N264">
        <v>40</v>
      </c>
      <c r="O264">
        <v>0</v>
      </c>
      <c r="P264">
        <v>0</v>
      </c>
      <c r="Q264">
        <v>0</v>
      </c>
      <c r="R264">
        <v>0</v>
      </c>
    </row>
    <row r="265" spans="1:18" x14ac:dyDescent="0.25">
      <c r="A265" t="s">
        <v>15275</v>
      </c>
      <c r="B265" t="s">
        <v>74</v>
      </c>
      <c r="C265" t="s">
        <v>257</v>
      </c>
      <c r="D265" t="s">
        <v>137</v>
      </c>
      <c r="E265" t="s">
        <v>82</v>
      </c>
      <c r="F265">
        <v>337</v>
      </c>
      <c r="G265">
        <v>2219</v>
      </c>
      <c r="H265">
        <v>8</v>
      </c>
      <c r="I265">
        <v>48</v>
      </c>
      <c r="J265">
        <v>37</v>
      </c>
      <c r="K265">
        <v>232.5</v>
      </c>
      <c r="L265">
        <v>-0.04</v>
      </c>
      <c r="M265">
        <v>308</v>
      </c>
      <c r="N265">
        <v>2034.46</v>
      </c>
      <c r="O265">
        <v>11</v>
      </c>
      <c r="P265">
        <v>4</v>
      </c>
      <c r="Q265">
        <v>3</v>
      </c>
      <c r="R265">
        <v>12</v>
      </c>
    </row>
    <row r="266" spans="1:18" x14ac:dyDescent="0.25">
      <c r="A266" t="s">
        <v>15276</v>
      </c>
      <c r="B266" t="s">
        <v>77</v>
      </c>
      <c r="C266" t="s">
        <v>257</v>
      </c>
      <c r="D266" t="s">
        <v>128</v>
      </c>
      <c r="E266" t="s">
        <v>82</v>
      </c>
      <c r="F266">
        <v>2</v>
      </c>
      <c r="G266">
        <v>24</v>
      </c>
      <c r="H266">
        <v>0</v>
      </c>
      <c r="I266">
        <v>0</v>
      </c>
      <c r="J266">
        <v>0</v>
      </c>
      <c r="K266">
        <v>0</v>
      </c>
      <c r="L266">
        <v>0</v>
      </c>
      <c r="M266">
        <v>2</v>
      </c>
      <c r="N266">
        <v>24</v>
      </c>
      <c r="O266">
        <v>0</v>
      </c>
      <c r="P266">
        <v>0</v>
      </c>
      <c r="Q266">
        <v>0</v>
      </c>
      <c r="R266">
        <v>0</v>
      </c>
    </row>
    <row r="267" spans="1:18" x14ac:dyDescent="0.25">
      <c r="A267" t="s">
        <v>15277</v>
      </c>
      <c r="B267" t="s">
        <v>72</v>
      </c>
      <c r="C267" t="s">
        <v>256</v>
      </c>
      <c r="D267" t="s">
        <v>155</v>
      </c>
      <c r="E267" t="s">
        <v>82</v>
      </c>
      <c r="F267">
        <v>1698</v>
      </c>
      <c r="G267">
        <v>35188.26</v>
      </c>
      <c r="H267">
        <v>79</v>
      </c>
      <c r="I267">
        <v>1639.36</v>
      </c>
      <c r="J267">
        <v>127</v>
      </c>
      <c r="K267">
        <v>1704.48</v>
      </c>
      <c r="L267">
        <v>4.58</v>
      </c>
      <c r="M267">
        <v>1650</v>
      </c>
      <c r="N267">
        <v>35127.72</v>
      </c>
      <c r="O267">
        <v>485</v>
      </c>
      <c r="P267">
        <v>69</v>
      </c>
      <c r="Q267">
        <v>121</v>
      </c>
      <c r="R267">
        <v>433</v>
      </c>
    </row>
    <row r="268" spans="1:18" x14ac:dyDescent="0.25">
      <c r="A268" t="s">
        <v>15278</v>
      </c>
      <c r="B268" t="s">
        <v>72</v>
      </c>
      <c r="C268" t="s">
        <v>256</v>
      </c>
      <c r="D268" t="s">
        <v>190</v>
      </c>
      <c r="E268" t="s">
        <v>82</v>
      </c>
      <c r="F268">
        <v>186</v>
      </c>
      <c r="G268">
        <v>4921.4399999999996</v>
      </c>
      <c r="H268">
        <v>7</v>
      </c>
      <c r="I268">
        <v>241</v>
      </c>
      <c r="J268">
        <v>11</v>
      </c>
      <c r="K268">
        <v>306</v>
      </c>
      <c r="L268">
        <v>6.26</v>
      </c>
      <c r="M268">
        <v>182</v>
      </c>
      <c r="N268">
        <v>4862.7</v>
      </c>
      <c r="O268">
        <v>31</v>
      </c>
      <c r="P268">
        <v>8</v>
      </c>
      <c r="Q268">
        <v>10</v>
      </c>
      <c r="R268">
        <v>29</v>
      </c>
    </row>
    <row r="269" spans="1:18" x14ac:dyDescent="0.25">
      <c r="A269" t="s">
        <v>15279</v>
      </c>
      <c r="B269" t="s">
        <v>74</v>
      </c>
      <c r="C269" t="s">
        <v>251</v>
      </c>
      <c r="D269" t="s">
        <v>166</v>
      </c>
      <c r="E269" t="s">
        <v>82</v>
      </c>
      <c r="F269">
        <v>392</v>
      </c>
      <c r="G269">
        <v>2897</v>
      </c>
      <c r="H269">
        <v>17</v>
      </c>
      <c r="I269">
        <v>118</v>
      </c>
      <c r="J269">
        <v>31</v>
      </c>
      <c r="K269">
        <v>210</v>
      </c>
      <c r="L269">
        <v>0</v>
      </c>
      <c r="M269">
        <v>378</v>
      </c>
      <c r="N269">
        <v>2805</v>
      </c>
      <c r="O269">
        <v>21</v>
      </c>
      <c r="P269">
        <v>0</v>
      </c>
      <c r="Q269">
        <v>9</v>
      </c>
      <c r="R269">
        <v>12</v>
      </c>
    </row>
    <row r="270" spans="1:18" x14ac:dyDescent="0.25">
      <c r="A270" t="s">
        <v>15280</v>
      </c>
      <c r="B270" t="s">
        <v>75</v>
      </c>
      <c r="C270" t="s">
        <v>255</v>
      </c>
      <c r="D270" t="s">
        <v>101</v>
      </c>
      <c r="E270" t="s">
        <v>82</v>
      </c>
      <c r="F270">
        <v>43</v>
      </c>
      <c r="G270">
        <v>2362</v>
      </c>
      <c r="H270">
        <v>0</v>
      </c>
      <c r="I270">
        <v>0</v>
      </c>
      <c r="J270">
        <v>2</v>
      </c>
      <c r="K270">
        <v>75</v>
      </c>
      <c r="L270">
        <v>0</v>
      </c>
      <c r="M270">
        <v>41</v>
      </c>
      <c r="N270">
        <v>2287</v>
      </c>
      <c r="O270">
        <v>1</v>
      </c>
      <c r="P270">
        <v>2</v>
      </c>
      <c r="Q270">
        <v>0</v>
      </c>
      <c r="R270">
        <v>3</v>
      </c>
    </row>
    <row r="271" spans="1:18" x14ac:dyDescent="0.25">
      <c r="A271" t="s">
        <v>15281</v>
      </c>
      <c r="B271" t="s">
        <v>75</v>
      </c>
      <c r="C271" t="s">
        <v>254</v>
      </c>
      <c r="D271" t="s">
        <v>180</v>
      </c>
      <c r="E271" t="s">
        <v>82</v>
      </c>
      <c r="F271">
        <v>68</v>
      </c>
      <c r="G271">
        <v>3368.96</v>
      </c>
      <c r="H271">
        <v>1</v>
      </c>
      <c r="I271">
        <v>83</v>
      </c>
      <c r="J271">
        <v>3</v>
      </c>
      <c r="K271">
        <v>83</v>
      </c>
      <c r="L271">
        <v>0.84</v>
      </c>
      <c r="M271">
        <v>66</v>
      </c>
      <c r="N271">
        <v>3369.8</v>
      </c>
      <c r="O271">
        <v>8</v>
      </c>
      <c r="P271">
        <v>2</v>
      </c>
      <c r="Q271">
        <v>2</v>
      </c>
      <c r="R271">
        <v>8</v>
      </c>
    </row>
    <row r="272" spans="1:18" x14ac:dyDescent="0.25">
      <c r="A272" t="s">
        <v>15282</v>
      </c>
      <c r="B272" t="s">
        <v>77</v>
      </c>
      <c r="C272" t="s">
        <v>255</v>
      </c>
      <c r="D272" t="s">
        <v>169</v>
      </c>
      <c r="E272" t="s">
        <v>82</v>
      </c>
      <c r="F272">
        <v>2</v>
      </c>
      <c r="G272">
        <v>29</v>
      </c>
      <c r="H272">
        <v>0</v>
      </c>
      <c r="I272">
        <v>0</v>
      </c>
      <c r="J272">
        <v>1</v>
      </c>
      <c r="K272">
        <v>17</v>
      </c>
      <c r="L272">
        <v>0</v>
      </c>
      <c r="M272">
        <v>1</v>
      </c>
      <c r="N272">
        <v>12</v>
      </c>
      <c r="O272">
        <v>0</v>
      </c>
      <c r="P272">
        <v>0</v>
      </c>
      <c r="Q272">
        <v>0</v>
      </c>
      <c r="R272">
        <v>0</v>
      </c>
    </row>
    <row r="273" spans="1:18" x14ac:dyDescent="0.25">
      <c r="A273" t="s">
        <v>15283</v>
      </c>
      <c r="B273" t="s">
        <v>72</v>
      </c>
      <c r="C273" t="s">
        <v>253</v>
      </c>
      <c r="D273" t="s">
        <v>192</v>
      </c>
      <c r="E273" t="s">
        <v>82</v>
      </c>
      <c r="F273">
        <v>304</v>
      </c>
      <c r="G273">
        <v>8604.44</v>
      </c>
      <c r="H273">
        <v>11</v>
      </c>
      <c r="I273">
        <v>288</v>
      </c>
      <c r="J273">
        <v>12</v>
      </c>
      <c r="K273">
        <v>326</v>
      </c>
      <c r="L273">
        <v>1.26</v>
      </c>
      <c r="M273">
        <v>303</v>
      </c>
      <c r="N273">
        <v>8567.7000000000007</v>
      </c>
      <c r="O273">
        <v>144</v>
      </c>
      <c r="P273">
        <v>17</v>
      </c>
      <c r="Q273">
        <v>32</v>
      </c>
      <c r="R273">
        <v>129</v>
      </c>
    </row>
    <row r="274" spans="1:18" x14ac:dyDescent="0.25">
      <c r="A274" t="s">
        <v>15284</v>
      </c>
      <c r="B274" t="s">
        <v>74</v>
      </c>
      <c r="C274" t="s">
        <v>255</v>
      </c>
      <c r="D274" t="s">
        <v>117</v>
      </c>
      <c r="E274" t="s">
        <v>82</v>
      </c>
      <c r="F274">
        <v>154</v>
      </c>
      <c r="G274">
        <v>1103</v>
      </c>
      <c r="H274">
        <v>6</v>
      </c>
      <c r="I274">
        <v>24</v>
      </c>
      <c r="J274">
        <v>13</v>
      </c>
      <c r="K274">
        <v>78</v>
      </c>
      <c r="L274">
        <v>0</v>
      </c>
      <c r="M274">
        <v>147</v>
      </c>
      <c r="N274">
        <v>1049</v>
      </c>
      <c r="O274">
        <v>7</v>
      </c>
      <c r="P274">
        <v>0</v>
      </c>
      <c r="Q274">
        <v>1</v>
      </c>
      <c r="R274">
        <v>6</v>
      </c>
    </row>
    <row r="275" spans="1:18" x14ac:dyDescent="0.25">
      <c r="A275" t="s">
        <v>15285</v>
      </c>
      <c r="B275" t="s">
        <v>79</v>
      </c>
      <c r="C275" t="s">
        <v>253</v>
      </c>
      <c r="D275" t="s">
        <v>175</v>
      </c>
      <c r="E275" t="s">
        <v>82</v>
      </c>
      <c r="F275">
        <v>0</v>
      </c>
      <c r="G275">
        <v>0</v>
      </c>
      <c r="H275">
        <v>0</v>
      </c>
      <c r="I275">
        <v>0</v>
      </c>
      <c r="J275">
        <v>0</v>
      </c>
      <c r="K275">
        <v>0</v>
      </c>
      <c r="L275">
        <v>0</v>
      </c>
      <c r="M275">
        <v>0</v>
      </c>
      <c r="N275">
        <v>0</v>
      </c>
      <c r="O275">
        <v>104</v>
      </c>
      <c r="P275">
        <v>17</v>
      </c>
      <c r="Q275">
        <v>8</v>
      </c>
      <c r="R275">
        <v>113</v>
      </c>
    </row>
    <row r="276" spans="1:18" x14ac:dyDescent="0.25">
      <c r="A276" t="s">
        <v>15287</v>
      </c>
      <c r="B276" t="s">
        <v>79</v>
      </c>
      <c r="C276" t="s">
        <v>255</v>
      </c>
      <c r="D276" t="s">
        <v>117</v>
      </c>
      <c r="E276" t="s">
        <v>82</v>
      </c>
      <c r="F276">
        <v>0</v>
      </c>
      <c r="G276">
        <v>0</v>
      </c>
      <c r="H276">
        <v>0</v>
      </c>
      <c r="I276">
        <v>0</v>
      </c>
      <c r="J276">
        <v>0</v>
      </c>
      <c r="K276">
        <v>0</v>
      </c>
      <c r="L276">
        <v>0</v>
      </c>
      <c r="M276">
        <v>0</v>
      </c>
      <c r="N276">
        <v>0</v>
      </c>
      <c r="O276">
        <v>26</v>
      </c>
      <c r="P276">
        <v>6</v>
      </c>
      <c r="Q276">
        <v>8</v>
      </c>
      <c r="R276">
        <v>24</v>
      </c>
    </row>
    <row r="277" spans="1:18" x14ac:dyDescent="0.25">
      <c r="A277" t="s">
        <v>15286</v>
      </c>
      <c r="B277" t="s">
        <v>74</v>
      </c>
      <c r="C277" t="s">
        <v>255</v>
      </c>
      <c r="D277" t="s">
        <v>140</v>
      </c>
      <c r="E277" t="s">
        <v>82</v>
      </c>
      <c r="F277">
        <v>74</v>
      </c>
      <c r="G277">
        <v>523</v>
      </c>
      <c r="H277">
        <v>1</v>
      </c>
      <c r="I277">
        <v>2</v>
      </c>
      <c r="J277">
        <v>4</v>
      </c>
      <c r="K277">
        <v>30</v>
      </c>
      <c r="L277">
        <v>0</v>
      </c>
      <c r="M277">
        <v>71</v>
      </c>
      <c r="N277">
        <v>495</v>
      </c>
      <c r="O277">
        <v>2</v>
      </c>
      <c r="P277">
        <v>0</v>
      </c>
      <c r="Q277">
        <v>0</v>
      </c>
      <c r="R277">
        <v>2</v>
      </c>
    </row>
    <row r="278" spans="1:18" x14ac:dyDescent="0.25">
      <c r="A278" t="s">
        <v>15288</v>
      </c>
      <c r="B278" t="s">
        <v>75</v>
      </c>
      <c r="C278" t="s">
        <v>257</v>
      </c>
      <c r="D278" t="s">
        <v>189</v>
      </c>
      <c r="E278" t="s">
        <v>82</v>
      </c>
      <c r="F278">
        <v>91</v>
      </c>
      <c r="G278">
        <v>4058</v>
      </c>
      <c r="H278">
        <v>3</v>
      </c>
      <c r="I278">
        <v>155</v>
      </c>
      <c r="J278">
        <v>4</v>
      </c>
      <c r="K278">
        <v>130</v>
      </c>
      <c r="L278">
        <v>0</v>
      </c>
      <c r="M278">
        <v>90</v>
      </c>
      <c r="N278">
        <v>4083</v>
      </c>
      <c r="O278">
        <v>8</v>
      </c>
      <c r="P278">
        <v>2</v>
      </c>
      <c r="Q278">
        <v>0</v>
      </c>
      <c r="R278">
        <v>10</v>
      </c>
    </row>
    <row r="279" spans="1:18" x14ac:dyDescent="0.25">
      <c r="A279" t="s">
        <v>15290</v>
      </c>
      <c r="B279" t="s">
        <v>74</v>
      </c>
      <c r="C279" t="s">
        <v>255</v>
      </c>
      <c r="D279" t="s">
        <v>226</v>
      </c>
      <c r="E279" t="s">
        <v>82</v>
      </c>
      <c r="F279">
        <v>223</v>
      </c>
      <c r="G279">
        <v>1589.5</v>
      </c>
      <c r="H279">
        <v>4</v>
      </c>
      <c r="I279">
        <v>20</v>
      </c>
      <c r="J279">
        <v>22</v>
      </c>
      <c r="K279">
        <v>144</v>
      </c>
      <c r="L279">
        <v>-0.12</v>
      </c>
      <c r="M279">
        <v>205</v>
      </c>
      <c r="N279">
        <v>1465.38</v>
      </c>
      <c r="O279">
        <v>7</v>
      </c>
      <c r="P279">
        <v>1</v>
      </c>
      <c r="Q279">
        <v>2</v>
      </c>
      <c r="R279">
        <v>6</v>
      </c>
    </row>
    <row r="280" spans="1:18" x14ac:dyDescent="0.25">
      <c r="A280" t="s">
        <v>15289</v>
      </c>
      <c r="B280" t="s">
        <v>79</v>
      </c>
      <c r="C280" t="s">
        <v>254</v>
      </c>
      <c r="D280" t="s">
        <v>174</v>
      </c>
      <c r="E280" t="s">
        <v>82</v>
      </c>
      <c r="F280">
        <v>0</v>
      </c>
      <c r="G280">
        <v>0</v>
      </c>
      <c r="H280">
        <v>0</v>
      </c>
      <c r="I280">
        <v>0</v>
      </c>
      <c r="J280">
        <v>0</v>
      </c>
      <c r="K280">
        <v>0</v>
      </c>
      <c r="L280">
        <v>0</v>
      </c>
      <c r="M280">
        <v>0</v>
      </c>
      <c r="N280">
        <v>0</v>
      </c>
      <c r="O280">
        <v>25</v>
      </c>
      <c r="P280">
        <v>7</v>
      </c>
      <c r="Q280">
        <v>12</v>
      </c>
      <c r="R280">
        <v>20</v>
      </c>
    </row>
    <row r="281" spans="1:18" x14ac:dyDescent="0.25">
      <c r="A281" t="s">
        <v>15291</v>
      </c>
      <c r="B281" t="s">
        <v>79</v>
      </c>
      <c r="C281" t="s">
        <v>257</v>
      </c>
      <c r="D281" t="s">
        <v>205</v>
      </c>
      <c r="E281" t="s">
        <v>82</v>
      </c>
      <c r="F281">
        <v>0</v>
      </c>
      <c r="G281">
        <v>0</v>
      </c>
      <c r="H281">
        <v>0</v>
      </c>
      <c r="I281">
        <v>0</v>
      </c>
      <c r="J281">
        <v>0</v>
      </c>
      <c r="K281">
        <v>0</v>
      </c>
      <c r="L281">
        <v>0</v>
      </c>
      <c r="M281">
        <v>0</v>
      </c>
      <c r="N281">
        <v>0</v>
      </c>
      <c r="O281">
        <v>55</v>
      </c>
      <c r="P281">
        <v>10</v>
      </c>
      <c r="Q281">
        <v>14</v>
      </c>
      <c r="R281">
        <v>51</v>
      </c>
    </row>
    <row r="282" spans="1:18" x14ac:dyDescent="0.25">
      <c r="A282" t="s">
        <v>15292</v>
      </c>
      <c r="B282" t="s">
        <v>74</v>
      </c>
      <c r="C282" t="s">
        <v>254</v>
      </c>
      <c r="D282" t="s">
        <v>136</v>
      </c>
      <c r="E282" t="s">
        <v>82</v>
      </c>
      <c r="F282">
        <v>92</v>
      </c>
      <c r="G282">
        <v>615</v>
      </c>
      <c r="H282">
        <v>2</v>
      </c>
      <c r="I282">
        <v>8</v>
      </c>
      <c r="J282">
        <v>10</v>
      </c>
      <c r="K282">
        <v>63</v>
      </c>
      <c r="L282">
        <v>0</v>
      </c>
      <c r="M282">
        <v>84</v>
      </c>
      <c r="N282">
        <v>560</v>
      </c>
      <c r="O282">
        <v>4</v>
      </c>
      <c r="P282">
        <v>0</v>
      </c>
      <c r="Q282">
        <v>0</v>
      </c>
      <c r="R282">
        <v>4</v>
      </c>
    </row>
    <row r="283" spans="1:18" x14ac:dyDescent="0.25">
      <c r="A283" t="s">
        <v>15293</v>
      </c>
      <c r="B283" t="s">
        <v>75</v>
      </c>
      <c r="C283" t="s">
        <v>253</v>
      </c>
      <c r="D283" t="s">
        <v>131</v>
      </c>
      <c r="E283" t="s">
        <v>82</v>
      </c>
      <c r="F283">
        <v>180</v>
      </c>
      <c r="G283">
        <v>7457.32</v>
      </c>
      <c r="H283">
        <v>5</v>
      </c>
      <c r="I283">
        <v>278</v>
      </c>
      <c r="J283">
        <v>12</v>
      </c>
      <c r="K283">
        <v>385</v>
      </c>
      <c r="L283">
        <v>3.78</v>
      </c>
      <c r="M283">
        <v>173</v>
      </c>
      <c r="N283">
        <v>7354.1</v>
      </c>
      <c r="O283">
        <v>48</v>
      </c>
      <c r="P283">
        <v>8</v>
      </c>
      <c r="Q283">
        <v>11</v>
      </c>
      <c r="R283">
        <v>45</v>
      </c>
    </row>
    <row r="284" spans="1:18" x14ac:dyDescent="0.25">
      <c r="A284" t="s">
        <v>15294</v>
      </c>
      <c r="B284" t="s">
        <v>74</v>
      </c>
      <c r="C284" t="s">
        <v>252</v>
      </c>
      <c r="D284" t="s">
        <v>266</v>
      </c>
      <c r="E284" t="s">
        <v>82</v>
      </c>
      <c r="F284">
        <v>4292</v>
      </c>
      <c r="G284">
        <v>28710</v>
      </c>
      <c r="H284">
        <v>152</v>
      </c>
      <c r="I284">
        <v>772.76</v>
      </c>
      <c r="J284">
        <v>364</v>
      </c>
      <c r="K284">
        <v>2379</v>
      </c>
      <c r="L284">
        <v>-16.32</v>
      </c>
      <c r="M284">
        <v>4080</v>
      </c>
      <c r="N284">
        <v>27087.439999999999</v>
      </c>
      <c r="O284">
        <v>204</v>
      </c>
      <c r="P284">
        <v>18</v>
      </c>
      <c r="Q284">
        <v>59</v>
      </c>
      <c r="R284">
        <v>163</v>
      </c>
    </row>
    <row r="285" spans="1:18" x14ac:dyDescent="0.25">
      <c r="A285" t="s">
        <v>15295</v>
      </c>
      <c r="B285" t="s">
        <v>74</v>
      </c>
      <c r="C285" t="s">
        <v>258</v>
      </c>
      <c r="D285" t="s">
        <v>242</v>
      </c>
      <c r="E285" t="s">
        <v>82</v>
      </c>
      <c r="F285">
        <v>287</v>
      </c>
      <c r="G285">
        <v>1944</v>
      </c>
      <c r="H285">
        <v>12</v>
      </c>
      <c r="I285">
        <v>56</v>
      </c>
      <c r="J285">
        <v>28</v>
      </c>
      <c r="K285">
        <v>196</v>
      </c>
      <c r="L285">
        <v>0</v>
      </c>
      <c r="M285">
        <v>271</v>
      </c>
      <c r="N285">
        <v>1804</v>
      </c>
      <c r="O285">
        <v>7</v>
      </c>
      <c r="P285">
        <v>2</v>
      </c>
      <c r="Q285">
        <v>1</v>
      </c>
      <c r="R285">
        <v>8</v>
      </c>
    </row>
    <row r="286" spans="1:18" x14ac:dyDescent="0.25">
      <c r="A286" t="s">
        <v>15296</v>
      </c>
      <c r="B286" t="s">
        <v>79</v>
      </c>
      <c r="C286" t="s">
        <v>255</v>
      </c>
      <c r="D286" t="s">
        <v>122</v>
      </c>
      <c r="E286" t="s">
        <v>82</v>
      </c>
      <c r="F286">
        <v>0</v>
      </c>
      <c r="G286">
        <v>0</v>
      </c>
      <c r="H286">
        <v>0</v>
      </c>
      <c r="I286">
        <v>0</v>
      </c>
      <c r="J286">
        <v>0</v>
      </c>
      <c r="K286">
        <v>0</v>
      </c>
      <c r="L286">
        <v>0</v>
      </c>
      <c r="M286">
        <v>0</v>
      </c>
      <c r="N286">
        <v>0</v>
      </c>
      <c r="O286">
        <v>13</v>
      </c>
      <c r="P286">
        <v>3</v>
      </c>
      <c r="Q286">
        <v>4</v>
      </c>
      <c r="R286">
        <v>12</v>
      </c>
    </row>
    <row r="287" spans="1:18" x14ac:dyDescent="0.25">
      <c r="A287" t="s">
        <v>15297</v>
      </c>
      <c r="B287" t="s">
        <v>74</v>
      </c>
      <c r="C287" t="s">
        <v>254</v>
      </c>
      <c r="D287" t="s">
        <v>193</v>
      </c>
      <c r="E287" t="s">
        <v>82</v>
      </c>
      <c r="F287">
        <v>123</v>
      </c>
      <c r="G287">
        <v>880</v>
      </c>
      <c r="H287">
        <v>0</v>
      </c>
      <c r="I287">
        <v>0</v>
      </c>
      <c r="J287">
        <v>13</v>
      </c>
      <c r="K287">
        <v>78</v>
      </c>
      <c r="L287">
        <v>0</v>
      </c>
      <c r="M287">
        <v>110</v>
      </c>
      <c r="N287">
        <v>802</v>
      </c>
      <c r="O287">
        <v>1</v>
      </c>
      <c r="P287">
        <v>1</v>
      </c>
      <c r="Q287">
        <v>0</v>
      </c>
      <c r="R287">
        <v>2</v>
      </c>
    </row>
    <row r="288" spans="1:18" x14ac:dyDescent="0.25">
      <c r="A288" t="s">
        <v>15298</v>
      </c>
      <c r="B288" t="s">
        <v>79</v>
      </c>
      <c r="C288" t="s">
        <v>255</v>
      </c>
      <c r="D288" t="s">
        <v>161</v>
      </c>
      <c r="E288" t="s">
        <v>82</v>
      </c>
      <c r="F288">
        <v>0</v>
      </c>
      <c r="G288">
        <v>0</v>
      </c>
      <c r="H288">
        <v>0</v>
      </c>
      <c r="I288">
        <v>0</v>
      </c>
      <c r="J288">
        <v>0</v>
      </c>
      <c r="K288">
        <v>0</v>
      </c>
      <c r="L288">
        <v>0</v>
      </c>
      <c r="M288">
        <v>0</v>
      </c>
      <c r="N288">
        <v>0</v>
      </c>
      <c r="O288">
        <v>27</v>
      </c>
      <c r="P288">
        <v>9</v>
      </c>
      <c r="Q288">
        <v>5</v>
      </c>
      <c r="R288">
        <v>31</v>
      </c>
    </row>
    <row r="289" spans="1:18" x14ac:dyDescent="0.25">
      <c r="A289" t="s">
        <v>15299</v>
      </c>
      <c r="B289" t="s">
        <v>77</v>
      </c>
      <c r="C289" t="s">
        <v>257</v>
      </c>
      <c r="D289" t="s">
        <v>220</v>
      </c>
      <c r="E289" t="s">
        <v>82</v>
      </c>
      <c r="F289">
        <v>1</v>
      </c>
      <c r="G289">
        <v>60</v>
      </c>
      <c r="H289">
        <v>1</v>
      </c>
      <c r="I289">
        <v>30</v>
      </c>
      <c r="J289">
        <v>0</v>
      </c>
      <c r="K289">
        <v>0</v>
      </c>
      <c r="L289">
        <v>0</v>
      </c>
      <c r="M289">
        <v>2</v>
      </c>
      <c r="N289">
        <v>90</v>
      </c>
      <c r="O289">
        <v>0</v>
      </c>
      <c r="P289">
        <v>0</v>
      </c>
      <c r="Q289">
        <v>0</v>
      </c>
      <c r="R289">
        <v>0</v>
      </c>
    </row>
    <row r="290" spans="1:18" x14ac:dyDescent="0.25">
      <c r="A290" t="s">
        <v>15300</v>
      </c>
      <c r="B290" t="s">
        <v>75</v>
      </c>
      <c r="C290" t="s">
        <v>255</v>
      </c>
      <c r="D290" t="s">
        <v>198</v>
      </c>
      <c r="E290" t="s">
        <v>82</v>
      </c>
      <c r="F290">
        <v>114</v>
      </c>
      <c r="G290">
        <v>6381.44</v>
      </c>
      <c r="H290">
        <v>1</v>
      </c>
      <c r="I290">
        <v>30</v>
      </c>
      <c r="J290">
        <v>3</v>
      </c>
      <c r="K290">
        <v>136</v>
      </c>
      <c r="L290">
        <v>1.26</v>
      </c>
      <c r="M290">
        <v>112</v>
      </c>
      <c r="N290">
        <v>6276.7</v>
      </c>
      <c r="O290">
        <v>19</v>
      </c>
      <c r="P290">
        <v>1</v>
      </c>
      <c r="Q290">
        <v>1</v>
      </c>
      <c r="R290">
        <v>19</v>
      </c>
    </row>
    <row r="291" spans="1:18" x14ac:dyDescent="0.25">
      <c r="A291" t="s">
        <v>15301</v>
      </c>
      <c r="B291" t="s">
        <v>72</v>
      </c>
      <c r="C291" t="s">
        <v>259</v>
      </c>
      <c r="D291" t="s">
        <v>177</v>
      </c>
      <c r="E291" t="s">
        <v>82</v>
      </c>
      <c r="F291">
        <v>109</v>
      </c>
      <c r="G291">
        <v>2571.96</v>
      </c>
      <c r="H291">
        <v>3</v>
      </c>
      <c r="I291">
        <v>16</v>
      </c>
      <c r="J291">
        <v>9</v>
      </c>
      <c r="K291">
        <v>72</v>
      </c>
      <c r="L291">
        <v>12.84</v>
      </c>
      <c r="M291">
        <v>103</v>
      </c>
      <c r="N291">
        <v>2528.8000000000002</v>
      </c>
      <c r="O291">
        <v>8</v>
      </c>
      <c r="P291">
        <v>2</v>
      </c>
      <c r="Q291">
        <v>4</v>
      </c>
      <c r="R291">
        <v>6</v>
      </c>
    </row>
    <row r="292" spans="1:18" x14ac:dyDescent="0.25">
      <c r="A292" t="s">
        <v>15302</v>
      </c>
      <c r="B292" t="s">
        <v>74</v>
      </c>
      <c r="C292" t="s">
        <v>259</v>
      </c>
      <c r="D292" t="s">
        <v>132</v>
      </c>
      <c r="E292" t="s">
        <v>82</v>
      </c>
      <c r="F292">
        <v>196</v>
      </c>
      <c r="G292">
        <v>1376.5</v>
      </c>
      <c r="H292">
        <v>11</v>
      </c>
      <c r="I292">
        <v>56</v>
      </c>
      <c r="J292">
        <v>23</v>
      </c>
      <c r="K292">
        <v>172</v>
      </c>
      <c r="L292">
        <v>-57.04</v>
      </c>
      <c r="M292">
        <v>184</v>
      </c>
      <c r="N292">
        <v>1203.46</v>
      </c>
      <c r="O292">
        <v>8</v>
      </c>
      <c r="P292">
        <v>1</v>
      </c>
      <c r="Q292">
        <v>2</v>
      </c>
      <c r="R292">
        <v>7</v>
      </c>
    </row>
    <row r="293" spans="1:18" x14ac:dyDescent="0.25">
      <c r="A293" t="s">
        <v>15303</v>
      </c>
      <c r="B293" t="s">
        <v>75</v>
      </c>
      <c r="C293" t="s">
        <v>259</v>
      </c>
      <c r="D293" t="s">
        <v>132</v>
      </c>
      <c r="E293" t="s">
        <v>82</v>
      </c>
      <c r="F293">
        <v>130</v>
      </c>
      <c r="G293">
        <v>5670.4</v>
      </c>
      <c r="H293">
        <v>2</v>
      </c>
      <c r="I293">
        <v>40</v>
      </c>
      <c r="J293">
        <v>5</v>
      </c>
      <c r="K293">
        <v>153</v>
      </c>
      <c r="L293">
        <v>2.1</v>
      </c>
      <c r="M293">
        <v>127</v>
      </c>
      <c r="N293">
        <v>5559.5</v>
      </c>
      <c r="O293">
        <v>11</v>
      </c>
      <c r="P293">
        <v>2</v>
      </c>
      <c r="Q293">
        <v>3</v>
      </c>
      <c r="R293">
        <v>10</v>
      </c>
    </row>
    <row r="294" spans="1:18" x14ac:dyDescent="0.25">
      <c r="A294" t="s">
        <v>15304</v>
      </c>
      <c r="B294" t="s">
        <v>79</v>
      </c>
      <c r="C294" t="s">
        <v>257</v>
      </c>
      <c r="D294" t="s">
        <v>189</v>
      </c>
      <c r="E294" t="s">
        <v>82</v>
      </c>
      <c r="F294">
        <v>0</v>
      </c>
      <c r="G294">
        <v>0</v>
      </c>
      <c r="H294">
        <v>0</v>
      </c>
      <c r="I294">
        <v>0</v>
      </c>
      <c r="J294">
        <v>0</v>
      </c>
      <c r="K294">
        <v>0</v>
      </c>
      <c r="L294">
        <v>0</v>
      </c>
      <c r="M294">
        <v>0</v>
      </c>
      <c r="N294">
        <v>0</v>
      </c>
      <c r="O294">
        <v>14</v>
      </c>
      <c r="P294">
        <v>2</v>
      </c>
      <c r="Q294">
        <v>1</v>
      </c>
      <c r="R294">
        <v>15</v>
      </c>
    </row>
    <row r="295" spans="1:18" x14ac:dyDescent="0.25">
      <c r="A295" t="s">
        <v>15305</v>
      </c>
      <c r="B295" t="s">
        <v>74</v>
      </c>
      <c r="C295" t="s">
        <v>259</v>
      </c>
      <c r="D295" t="s">
        <v>105</v>
      </c>
      <c r="E295" t="s">
        <v>82</v>
      </c>
      <c r="F295">
        <v>365</v>
      </c>
      <c r="G295">
        <v>2681</v>
      </c>
      <c r="H295">
        <v>9</v>
      </c>
      <c r="I295">
        <v>49</v>
      </c>
      <c r="J295">
        <v>33</v>
      </c>
      <c r="K295">
        <v>222</v>
      </c>
      <c r="L295">
        <v>0</v>
      </c>
      <c r="M295">
        <v>341</v>
      </c>
      <c r="N295">
        <v>2508</v>
      </c>
      <c r="O295">
        <v>23</v>
      </c>
      <c r="P295">
        <v>3</v>
      </c>
      <c r="Q295">
        <v>6</v>
      </c>
      <c r="R295">
        <v>20</v>
      </c>
    </row>
    <row r="296" spans="1:18" x14ac:dyDescent="0.25">
      <c r="A296" t="s">
        <v>15306</v>
      </c>
      <c r="B296" t="s">
        <v>79</v>
      </c>
      <c r="C296" t="s">
        <v>253</v>
      </c>
      <c r="D296" t="s">
        <v>143</v>
      </c>
      <c r="E296" t="s">
        <v>82</v>
      </c>
      <c r="F296">
        <v>0</v>
      </c>
      <c r="G296">
        <v>0</v>
      </c>
      <c r="H296">
        <v>0</v>
      </c>
      <c r="I296">
        <v>0</v>
      </c>
      <c r="J296">
        <v>0</v>
      </c>
      <c r="K296">
        <v>0</v>
      </c>
      <c r="L296">
        <v>0</v>
      </c>
      <c r="M296">
        <v>0</v>
      </c>
      <c r="N296">
        <v>0</v>
      </c>
      <c r="O296">
        <v>232</v>
      </c>
      <c r="P296">
        <v>36</v>
      </c>
      <c r="Q296">
        <v>40</v>
      </c>
      <c r="R296">
        <v>228</v>
      </c>
    </row>
    <row r="297" spans="1:18" x14ac:dyDescent="0.25">
      <c r="A297" t="s">
        <v>15307</v>
      </c>
      <c r="B297" t="s">
        <v>77</v>
      </c>
      <c r="C297" t="s">
        <v>259</v>
      </c>
      <c r="D297" t="s">
        <v>178</v>
      </c>
      <c r="E297" t="s">
        <v>82</v>
      </c>
      <c r="F297">
        <v>1</v>
      </c>
      <c r="G297">
        <v>22</v>
      </c>
      <c r="H297">
        <v>0</v>
      </c>
      <c r="I297">
        <v>0</v>
      </c>
      <c r="J297">
        <v>0</v>
      </c>
      <c r="K297">
        <v>0</v>
      </c>
      <c r="L297">
        <v>0</v>
      </c>
      <c r="M297">
        <v>1</v>
      </c>
      <c r="N297">
        <v>22</v>
      </c>
      <c r="O297">
        <v>0</v>
      </c>
      <c r="P297">
        <v>0</v>
      </c>
      <c r="Q297">
        <v>0</v>
      </c>
      <c r="R297">
        <v>0</v>
      </c>
    </row>
    <row r="298" spans="1:18" x14ac:dyDescent="0.25">
      <c r="A298" t="s">
        <v>15309</v>
      </c>
      <c r="B298" t="s">
        <v>77</v>
      </c>
      <c r="C298" t="s">
        <v>251</v>
      </c>
      <c r="D298" t="s">
        <v>265</v>
      </c>
      <c r="E298" t="s">
        <v>82</v>
      </c>
      <c r="F298">
        <v>13</v>
      </c>
      <c r="G298">
        <v>316</v>
      </c>
      <c r="H298">
        <v>0</v>
      </c>
      <c r="I298">
        <v>0</v>
      </c>
      <c r="J298">
        <v>2</v>
      </c>
      <c r="K298">
        <v>48</v>
      </c>
      <c r="L298">
        <v>0</v>
      </c>
      <c r="M298">
        <v>11</v>
      </c>
      <c r="N298">
        <v>268</v>
      </c>
      <c r="O298">
        <v>0</v>
      </c>
      <c r="P298">
        <v>0</v>
      </c>
      <c r="Q298">
        <v>0</v>
      </c>
      <c r="R298">
        <v>0</v>
      </c>
    </row>
    <row r="299" spans="1:18" x14ac:dyDescent="0.25">
      <c r="A299" t="s">
        <v>15308</v>
      </c>
      <c r="B299" t="s">
        <v>75</v>
      </c>
      <c r="C299" t="s">
        <v>259</v>
      </c>
      <c r="D299" t="s">
        <v>105</v>
      </c>
      <c r="E299" t="s">
        <v>82</v>
      </c>
      <c r="F299">
        <v>179</v>
      </c>
      <c r="G299">
        <v>8902.92</v>
      </c>
      <c r="H299">
        <v>3</v>
      </c>
      <c r="I299">
        <v>139</v>
      </c>
      <c r="J299">
        <v>8</v>
      </c>
      <c r="K299">
        <v>334</v>
      </c>
      <c r="L299">
        <v>1.68</v>
      </c>
      <c r="M299">
        <v>174</v>
      </c>
      <c r="N299">
        <v>8709.6</v>
      </c>
      <c r="O299">
        <v>42</v>
      </c>
      <c r="P299">
        <v>4</v>
      </c>
      <c r="Q299">
        <v>8</v>
      </c>
      <c r="R299">
        <v>38</v>
      </c>
    </row>
    <row r="300" spans="1:18" x14ac:dyDescent="0.25">
      <c r="A300" t="s">
        <v>15310</v>
      </c>
      <c r="B300" t="s">
        <v>74</v>
      </c>
      <c r="C300" t="s">
        <v>259</v>
      </c>
      <c r="D300" t="s">
        <v>156</v>
      </c>
      <c r="E300" t="s">
        <v>82</v>
      </c>
      <c r="F300">
        <v>84</v>
      </c>
      <c r="G300">
        <v>613</v>
      </c>
      <c r="H300">
        <v>0</v>
      </c>
      <c r="I300">
        <v>0</v>
      </c>
      <c r="J300">
        <v>14</v>
      </c>
      <c r="K300">
        <v>83</v>
      </c>
      <c r="L300">
        <v>0</v>
      </c>
      <c r="M300">
        <v>70</v>
      </c>
      <c r="N300">
        <v>530</v>
      </c>
      <c r="O300">
        <v>4</v>
      </c>
      <c r="P300">
        <v>0</v>
      </c>
      <c r="Q300">
        <v>2</v>
      </c>
      <c r="R300">
        <v>2</v>
      </c>
    </row>
    <row r="301" spans="1:18" x14ac:dyDescent="0.25">
      <c r="A301" t="s">
        <v>15311</v>
      </c>
      <c r="B301" t="s">
        <v>74</v>
      </c>
      <c r="C301" t="s">
        <v>254</v>
      </c>
      <c r="D301" t="s">
        <v>217</v>
      </c>
      <c r="E301" t="s">
        <v>82</v>
      </c>
      <c r="F301">
        <v>111</v>
      </c>
      <c r="G301">
        <v>844</v>
      </c>
      <c r="H301">
        <v>3</v>
      </c>
      <c r="I301">
        <v>18</v>
      </c>
      <c r="J301">
        <v>10</v>
      </c>
      <c r="K301">
        <v>90</v>
      </c>
      <c r="L301">
        <v>0</v>
      </c>
      <c r="M301">
        <v>104</v>
      </c>
      <c r="N301">
        <v>772</v>
      </c>
      <c r="O301">
        <v>6</v>
      </c>
      <c r="P301">
        <v>0</v>
      </c>
      <c r="Q301">
        <v>2</v>
      </c>
      <c r="R301">
        <v>4</v>
      </c>
    </row>
    <row r="302" spans="1:18" x14ac:dyDescent="0.25">
      <c r="A302" t="s">
        <v>15312</v>
      </c>
      <c r="B302" t="s">
        <v>74</v>
      </c>
      <c r="C302" t="s">
        <v>256</v>
      </c>
      <c r="D302" t="s">
        <v>238</v>
      </c>
      <c r="E302" t="s">
        <v>82</v>
      </c>
      <c r="F302">
        <v>131</v>
      </c>
      <c r="G302">
        <v>798</v>
      </c>
      <c r="H302">
        <v>5</v>
      </c>
      <c r="I302">
        <v>22</v>
      </c>
      <c r="J302">
        <v>14</v>
      </c>
      <c r="K302">
        <v>69</v>
      </c>
      <c r="L302">
        <v>0</v>
      </c>
      <c r="M302">
        <v>122</v>
      </c>
      <c r="N302">
        <v>751</v>
      </c>
      <c r="O302">
        <v>5</v>
      </c>
      <c r="P302">
        <v>0</v>
      </c>
      <c r="Q302">
        <v>1</v>
      </c>
      <c r="R302">
        <v>4</v>
      </c>
    </row>
    <row r="303" spans="1:18" x14ac:dyDescent="0.25">
      <c r="A303" t="s">
        <v>15313</v>
      </c>
      <c r="B303" t="s">
        <v>72</v>
      </c>
      <c r="C303" t="s">
        <v>257</v>
      </c>
      <c r="D303" t="s">
        <v>137</v>
      </c>
      <c r="E303" t="s">
        <v>82</v>
      </c>
      <c r="F303">
        <v>693</v>
      </c>
      <c r="G303">
        <v>15961.88</v>
      </c>
      <c r="H303">
        <v>19</v>
      </c>
      <c r="I303">
        <v>370</v>
      </c>
      <c r="J303">
        <v>51</v>
      </c>
      <c r="K303">
        <v>683.98</v>
      </c>
      <c r="L303">
        <v>2.06</v>
      </c>
      <c r="M303">
        <v>661</v>
      </c>
      <c r="N303">
        <v>15649.96</v>
      </c>
      <c r="O303">
        <v>132</v>
      </c>
      <c r="P303">
        <v>20</v>
      </c>
      <c r="Q303">
        <v>35</v>
      </c>
      <c r="R303">
        <v>117</v>
      </c>
    </row>
    <row r="304" spans="1:18" x14ac:dyDescent="0.25">
      <c r="A304" t="s">
        <v>15314</v>
      </c>
      <c r="B304" t="s">
        <v>75</v>
      </c>
      <c r="C304" t="s">
        <v>258</v>
      </c>
      <c r="D304" t="s">
        <v>99</v>
      </c>
      <c r="E304" t="s">
        <v>82</v>
      </c>
      <c r="F304">
        <v>458</v>
      </c>
      <c r="G304">
        <v>23290.92</v>
      </c>
      <c r="H304">
        <v>17</v>
      </c>
      <c r="I304">
        <v>738</v>
      </c>
      <c r="J304">
        <v>25</v>
      </c>
      <c r="K304">
        <v>990.48</v>
      </c>
      <c r="L304">
        <v>1.26</v>
      </c>
      <c r="M304">
        <v>450</v>
      </c>
      <c r="N304">
        <v>23039.7</v>
      </c>
      <c r="O304">
        <v>107</v>
      </c>
      <c r="P304">
        <v>6</v>
      </c>
      <c r="Q304">
        <v>26</v>
      </c>
      <c r="R304">
        <v>87</v>
      </c>
    </row>
    <row r="305" spans="1:18" x14ac:dyDescent="0.25">
      <c r="A305" t="s">
        <v>15315</v>
      </c>
      <c r="B305" t="s">
        <v>75</v>
      </c>
      <c r="C305" t="s">
        <v>252</v>
      </c>
      <c r="D305" t="s">
        <v>135</v>
      </c>
      <c r="E305" t="s">
        <v>82</v>
      </c>
      <c r="F305">
        <v>708</v>
      </c>
      <c r="G305">
        <v>30106.799999999999</v>
      </c>
      <c r="H305">
        <v>28</v>
      </c>
      <c r="I305">
        <v>1252</v>
      </c>
      <c r="J305">
        <v>39</v>
      </c>
      <c r="K305">
        <v>1327.48</v>
      </c>
      <c r="L305">
        <v>16.78</v>
      </c>
      <c r="M305">
        <v>697</v>
      </c>
      <c r="N305">
        <v>30048.1</v>
      </c>
      <c r="O305">
        <v>79</v>
      </c>
      <c r="P305">
        <v>13</v>
      </c>
      <c r="Q305">
        <v>9</v>
      </c>
      <c r="R305">
        <v>83</v>
      </c>
    </row>
    <row r="306" spans="1:18" x14ac:dyDescent="0.25">
      <c r="A306" t="s">
        <v>15316</v>
      </c>
      <c r="B306" t="s">
        <v>79</v>
      </c>
      <c r="C306" t="s">
        <v>252</v>
      </c>
      <c r="D306" t="s">
        <v>135</v>
      </c>
      <c r="E306" t="s">
        <v>82</v>
      </c>
      <c r="F306">
        <v>0</v>
      </c>
      <c r="G306">
        <v>0</v>
      </c>
      <c r="H306">
        <v>0</v>
      </c>
      <c r="I306">
        <v>0</v>
      </c>
      <c r="J306">
        <v>0</v>
      </c>
      <c r="K306">
        <v>0</v>
      </c>
      <c r="L306">
        <v>0</v>
      </c>
      <c r="M306">
        <v>0</v>
      </c>
      <c r="N306">
        <v>0</v>
      </c>
      <c r="O306">
        <v>307</v>
      </c>
      <c r="P306">
        <v>31</v>
      </c>
      <c r="Q306">
        <v>77</v>
      </c>
      <c r="R306">
        <v>261</v>
      </c>
    </row>
    <row r="307" spans="1:18" x14ac:dyDescent="0.25">
      <c r="A307" t="s">
        <v>15317</v>
      </c>
      <c r="B307" t="s">
        <v>72</v>
      </c>
      <c r="C307" t="s">
        <v>257</v>
      </c>
      <c r="D307" t="s">
        <v>206</v>
      </c>
      <c r="E307" t="s">
        <v>82</v>
      </c>
      <c r="F307">
        <v>361</v>
      </c>
      <c r="G307">
        <v>8849.98</v>
      </c>
      <c r="H307">
        <v>14</v>
      </c>
      <c r="I307">
        <v>406</v>
      </c>
      <c r="J307">
        <v>24</v>
      </c>
      <c r="K307">
        <v>404</v>
      </c>
      <c r="L307">
        <v>0.38</v>
      </c>
      <c r="M307">
        <v>351</v>
      </c>
      <c r="N307">
        <v>8852.36</v>
      </c>
      <c r="O307">
        <v>88</v>
      </c>
      <c r="P307">
        <v>13</v>
      </c>
      <c r="Q307">
        <v>21</v>
      </c>
      <c r="R307">
        <v>80</v>
      </c>
    </row>
    <row r="308" spans="1:18" x14ac:dyDescent="0.25">
      <c r="A308" t="s">
        <v>15318</v>
      </c>
      <c r="B308" t="s">
        <v>72</v>
      </c>
      <c r="C308" t="s">
        <v>253</v>
      </c>
      <c r="D308" t="s">
        <v>153</v>
      </c>
      <c r="E308" t="s">
        <v>82</v>
      </c>
      <c r="F308">
        <v>251</v>
      </c>
      <c r="G308">
        <v>5375.44</v>
      </c>
      <c r="H308">
        <v>8</v>
      </c>
      <c r="I308">
        <v>193</v>
      </c>
      <c r="J308">
        <v>14</v>
      </c>
      <c r="K308">
        <v>253</v>
      </c>
      <c r="L308">
        <v>1.26</v>
      </c>
      <c r="M308">
        <v>245</v>
      </c>
      <c r="N308">
        <v>5316.7</v>
      </c>
      <c r="O308">
        <v>190</v>
      </c>
      <c r="P308">
        <v>31</v>
      </c>
      <c r="Q308">
        <v>43</v>
      </c>
      <c r="R308">
        <v>178</v>
      </c>
    </row>
    <row r="309" spans="1:18" x14ac:dyDescent="0.25">
      <c r="A309" t="s">
        <v>15319</v>
      </c>
      <c r="B309" t="s">
        <v>77</v>
      </c>
      <c r="C309" t="s">
        <v>251</v>
      </c>
      <c r="D309" t="s">
        <v>124</v>
      </c>
      <c r="E309" t="s">
        <v>82</v>
      </c>
      <c r="F309">
        <v>2</v>
      </c>
      <c r="G309">
        <v>26</v>
      </c>
      <c r="H309">
        <v>0</v>
      </c>
      <c r="I309">
        <v>0</v>
      </c>
      <c r="J309">
        <v>0</v>
      </c>
      <c r="K309">
        <v>0</v>
      </c>
      <c r="L309">
        <v>0</v>
      </c>
      <c r="M309">
        <v>2</v>
      </c>
      <c r="N309">
        <v>26</v>
      </c>
      <c r="O309">
        <v>0</v>
      </c>
      <c r="P309">
        <v>0</v>
      </c>
      <c r="Q309">
        <v>0</v>
      </c>
      <c r="R309">
        <v>0</v>
      </c>
    </row>
    <row r="310" spans="1:18" x14ac:dyDescent="0.25">
      <c r="A310" t="s">
        <v>15320</v>
      </c>
      <c r="B310" t="s">
        <v>77</v>
      </c>
      <c r="C310" t="s">
        <v>259</v>
      </c>
      <c r="D310" t="s">
        <v>177</v>
      </c>
      <c r="E310" t="s">
        <v>82</v>
      </c>
      <c r="F310">
        <v>1</v>
      </c>
      <c r="G310">
        <v>41</v>
      </c>
      <c r="H310">
        <v>0</v>
      </c>
      <c r="I310">
        <v>0</v>
      </c>
      <c r="J310">
        <v>0</v>
      </c>
      <c r="K310">
        <v>0</v>
      </c>
      <c r="L310">
        <v>12</v>
      </c>
      <c r="M310">
        <v>1</v>
      </c>
      <c r="N310">
        <v>53</v>
      </c>
      <c r="O310">
        <v>0</v>
      </c>
      <c r="P310">
        <v>0</v>
      </c>
      <c r="Q310">
        <v>0</v>
      </c>
      <c r="R310">
        <v>0</v>
      </c>
    </row>
    <row r="311" spans="1:18" x14ac:dyDescent="0.25">
      <c r="A311" t="s">
        <v>15322</v>
      </c>
      <c r="B311" t="s">
        <v>75</v>
      </c>
      <c r="C311" t="s">
        <v>252</v>
      </c>
      <c r="D311" t="s">
        <v>168</v>
      </c>
      <c r="E311" t="s">
        <v>82</v>
      </c>
      <c r="F311">
        <v>88</v>
      </c>
      <c r="G311">
        <v>4164.4799999999996</v>
      </c>
      <c r="H311">
        <v>1</v>
      </c>
      <c r="I311">
        <v>30</v>
      </c>
      <c r="J311">
        <v>2</v>
      </c>
      <c r="K311">
        <v>55</v>
      </c>
      <c r="L311">
        <v>0.42</v>
      </c>
      <c r="M311">
        <v>87</v>
      </c>
      <c r="N311">
        <v>4139.8999999999996</v>
      </c>
      <c r="O311">
        <v>24</v>
      </c>
      <c r="P311">
        <v>0</v>
      </c>
      <c r="Q311">
        <v>11</v>
      </c>
      <c r="R311">
        <v>13</v>
      </c>
    </row>
    <row r="312" spans="1:18" x14ac:dyDescent="0.25">
      <c r="A312" t="s">
        <v>15321</v>
      </c>
      <c r="B312" t="s">
        <v>75</v>
      </c>
      <c r="C312" t="s">
        <v>257</v>
      </c>
      <c r="D312" t="s">
        <v>224</v>
      </c>
      <c r="E312" t="s">
        <v>82</v>
      </c>
      <c r="F312">
        <v>30</v>
      </c>
      <c r="G312">
        <v>1287.48</v>
      </c>
      <c r="H312">
        <v>0</v>
      </c>
      <c r="I312">
        <v>0</v>
      </c>
      <c r="J312">
        <v>1</v>
      </c>
      <c r="K312">
        <v>69</v>
      </c>
      <c r="L312">
        <v>0.42</v>
      </c>
      <c r="M312">
        <v>29</v>
      </c>
      <c r="N312">
        <v>1218.9000000000001</v>
      </c>
      <c r="O312">
        <v>4</v>
      </c>
      <c r="P312">
        <v>0</v>
      </c>
      <c r="Q312">
        <v>1</v>
      </c>
      <c r="R312">
        <v>3</v>
      </c>
    </row>
    <row r="313" spans="1:18" x14ac:dyDescent="0.25">
      <c r="A313" t="s">
        <v>15323</v>
      </c>
      <c r="B313" t="s">
        <v>72</v>
      </c>
      <c r="C313" t="s">
        <v>252</v>
      </c>
      <c r="D313" t="s">
        <v>168</v>
      </c>
      <c r="E313" t="s">
        <v>82</v>
      </c>
      <c r="F313">
        <v>209</v>
      </c>
      <c r="G313">
        <v>4955.9799999999996</v>
      </c>
      <c r="H313">
        <v>3</v>
      </c>
      <c r="I313">
        <v>38</v>
      </c>
      <c r="J313">
        <v>13</v>
      </c>
      <c r="K313">
        <v>133</v>
      </c>
      <c r="L313">
        <v>0.38</v>
      </c>
      <c r="M313">
        <v>199</v>
      </c>
      <c r="N313">
        <v>4861.3599999999997</v>
      </c>
      <c r="O313">
        <v>68</v>
      </c>
      <c r="P313">
        <v>7</v>
      </c>
      <c r="Q313">
        <v>23</v>
      </c>
      <c r="R313">
        <v>52</v>
      </c>
    </row>
    <row r="314" spans="1:18" x14ac:dyDescent="0.25">
      <c r="A314" t="s">
        <v>15324</v>
      </c>
      <c r="B314" t="s">
        <v>77</v>
      </c>
      <c r="C314" t="s">
        <v>251</v>
      </c>
      <c r="D314" t="s">
        <v>182</v>
      </c>
      <c r="E314" t="s">
        <v>82</v>
      </c>
      <c r="F314">
        <v>3</v>
      </c>
      <c r="G314">
        <v>53</v>
      </c>
      <c r="H314">
        <v>0</v>
      </c>
      <c r="I314">
        <v>0</v>
      </c>
      <c r="J314">
        <v>1</v>
      </c>
      <c r="K314">
        <v>16</v>
      </c>
      <c r="L314">
        <v>0</v>
      </c>
      <c r="M314">
        <v>2</v>
      </c>
      <c r="N314">
        <v>37</v>
      </c>
      <c r="O314">
        <v>0</v>
      </c>
      <c r="P314">
        <v>0</v>
      </c>
      <c r="Q314">
        <v>0</v>
      </c>
      <c r="R314">
        <v>0</v>
      </c>
    </row>
    <row r="315" spans="1:18" x14ac:dyDescent="0.25">
      <c r="A315" t="s">
        <v>15325</v>
      </c>
      <c r="B315" t="s">
        <v>74</v>
      </c>
      <c r="C315" t="s">
        <v>258</v>
      </c>
      <c r="D315" t="s">
        <v>99</v>
      </c>
      <c r="E315" t="s">
        <v>82</v>
      </c>
      <c r="F315">
        <v>441</v>
      </c>
      <c r="G315">
        <v>2989</v>
      </c>
      <c r="H315">
        <v>11</v>
      </c>
      <c r="I315">
        <v>72</v>
      </c>
      <c r="J315">
        <v>33</v>
      </c>
      <c r="K315">
        <v>206</v>
      </c>
      <c r="L315">
        <v>0</v>
      </c>
      <c r="M315">
        <v>419</v>
      </c>
      <c r="N315">
        <v>2855</v>
      </c>
      <c r="O315">
        <v>52</v>
      </c>
      <c r="P315">
        <v>3</v>
      </c>
      <c r="Q315">
        <v>11</v>
      </c>
      <c r="R315">
        <v>44</v>
      </c>
    </row>
    <row r="316" spans="1:18" x14ac:dyDescent="0.25">
      <c r="A316" t="s">
        <v>15326</v>
      </c>
      <c r="B316" t="s">
        <v>77</v>
      </c>
      <c r="C316" t="s">
        <v>253</v>
      </c>
      <c r="D316" t="s">
        <v>230</v>
      </c>
      <c r="E316" t="s">
        <v>82</v>
      </c>
      <c r="F316">
        <v>1</v>
      </c>
      <c r="G316">
        <v>16</v>
      </c>
      <c r="H316">
        <v>0</v>
      </c>
      <c r="I316">
        <v>0</v>
      </c>
      <c r="J316">
        <v>0</v>
      </c>
      <c r="K316">
        <v>0</v>
      </c>
      <c r="L316">
        <v>0</v>
      </c>
      <c r="M316">
        <v>1</v>
      </c>
      <c r="N316">
        <v>16</v>
      </c>
      <c r="O316">
        <v>0</v>
      </c>
      <c r="P316">
        <v>0</v>
      </c>
      <c r="Q316">
        <v>0</v>
      </c>
      <c r="R316">
        <v>0</v>
      </c>
    </row>
    <row r="317" spans="1:18" x14ac:dyDescent="0.25">
      <c r="A317" t="s">
        <v>15327</v>
      </c>
      <c r="B317" t="s">
        <v>75</v>
      </c>
      <c r="C317" t="s">
        <v>258</v>
      </c>
      <c r="D317" t="s">
        <v>232</v>
      </c>
      <c r="E317" t="s">
        <v>82</v>
      </c>
      <c r="F317">
        <v>245</v>
      </c>
      <c r="G317">
        <v>11906.88</v>
      </c>
      <c r="H317">
        <v>3</v>
      </c>
      <c r="I317">
        <v>172</v>
      </c>
      <c r="J317">
        <v>3</v>
      </c>
      <c r="K317">
        <v>162</v>
      </c>
      <c r="L317">
        <v>50.52</v>
      </c>
      <c r="M317">
        <v>245</v>
      </c>
      <c r="N317">
        <v>11967.4</v>
      </c>
      <c r="O317">
        <v>49</v>
      </c>
      <c r="P317">
        <v>5</v>
      </c>
      <c r="Q317">
        <v>13</v>
      </c>
      <c r="R317">
        <v>41</v>
      </c>
    </row>
    <row r="318" spans="1:18" x14ac:dyDescent="0.25">
      <c r="A318" t="s">
        <v>15328</v>
      </c>
      <c r="B318" t="s">
        <v>72</v>
      </c>
      <c r="C318" t="s">
        <v>254</v>
      </c>
      <c r="D318" t="s">
        <v>217</v>
      </c>
      <c r="E318" t="s">
        <v>82</v>
      </c>
      <c r="F318">
        <v>162</v>
      </c>
      <c r="G318">
        <v>3604</v>
      </c>
      <c r="H318">
        <v>3</v>
      </c>
      <c r="I318">
        <v>18</v>
      </c>
      <c r="J318">
        <v>12</v>
      </c>
      <c r="K318">
        <v>166</v>
      </c>
      <c r="L318">
        <v>0</v>
      </c>
      <c r="M318">
        <v>153</v>
      </c>
      <c r="N318">
        <v>3456</v>
      </c>
      <c r="O318">
        <v>17</v>
      </c>
      <c r="P318">
        <v>3</v>
      </c>
      <c r="Q318">
        <v>7</v>
      </c>
      <c r="R318">
        <v>13</v>
      </c>
    </row>
    <row r="319" spans="1:18" x14ac:dyDescent="0.25">
      <c r="A319" t="s">
        <v>15329</v>
      </c>
      <c r="B319" t="s">
        <v>74</v>
      </c>
      <c r="C319" t="s">
        <v>258</v>
      </c>
      <c r="D319" t="s">
        <v>228</v>
      </c>
      <c r="E319" t="s">
        <v>82</v>
      </c>
      <c r="F319">
        <v>96</v>
      </c>
      <c r="G319">
        <v>632</v>
      </c>
      <c r="H319">
        <v>1</v>
      </c>
      <c r="I319">
        <v>4</v>
      </c>
      <c r="J319">
        <v>7</v>
      </c>
      <c r="K319">
        <v>42</v>
      </c>
      <c r="L319">
        <v>0</v>
      </c>
      <c r="M319">
        <v>90</v>
      </c>
      <c r="N319">
        <v>594</v>
      </c>
      <c r="O319">
        <v>3</v>
      </c>
      <c r="P319">
        <v>1</v>
      </c>
      <c r="Q319">
        <v>1</v>
      </c>
      <c r="R319">
        <v>3</v>
      </c>
    </row>
    <row r="320" spans="1:18" x14ac:dyDescent="0.25">
      <c r="A320" t="s">
        <v>15330</v>
      </c>
      <c r="B320" t="s">
        <v>74</v>
      </c>
      <c r="C320" t="s">
        <v>251</v>
      </c>
      <c r="D320" t="s">
        <v>124</v>
      </c>
      <c r="E320" t="s">
        <v>82</v>
      </c>
      <c r="F320">
        <v>127</v>
      </c>
      <c r="G320">
        <v>950</v>
      </c>
      <c r="H320">
        <v>3</v>
      </c>
      <c r="I320">
        <v>22</v>
      </c>
      <c r="J320">
        <v>9</v>
      </c>
      <c r="K320">
        <v>66</v>
      </c>
      <c r="L320">
        <v>0</v>
      </c>
      <c r="M320">
        <v>121</v>
      </c>
      <c r="N320">
        <v>906</v>
      </c>
      <c r="O320">
        <v>8</v>
      </c>
      <c r="P320">
        <v>1</v>
      </c>
      <c r="Q320">
        <v>2</v>
      </c>
      <c r="R320">
        <v>7</v>
      </c>
    </row>
    <row r="321" spans="1:18" x14ac:dyDescent="0.25">
      <c r="A321" t="s">
        <v>15331</v>
      </c>
      <c r="B321" t="s">
        <v>77</v>
      </c>
      <c r="C321" t="s">
        <v>253</v>
      </c>
      <c r="D321" t="s">
        <v>144</v>
      </c>
      <c r="E321" t="s">
        <v>82</v>
      </c>
      <c r="F321">
        <v>2</v>
      </c>
      <c r="G321">
        <v>50</v>
      </c>
      <c r="H321">
        <v>0</v>
      </c>
      <c r="I321">
        <v>0</v>
      </c>
      <c r="J321">
        <v>0</v>
      </c>
      <c r="K321">
        <v>0</v>
      </c>
      <c r="L321">
        <v>0</v>
      </c>
      <c r="M321">
        <v>2</v>
      </c>
      <c r="N321">
        <v>50</v>
      </c>
      <c r="O321">
        <v>0</v>
      </c>
      <c r="P321">
        <v>0</v>
      </c>
      <c r="Q321">
        <v>0</v>
      </c>
      <c r="R321">
        <v>0</v>
      </c>
    </row>
    <row r="322" spans="1:18" x14ac:dyDescent="0.25">
      <c r="A322" t="s">
        <v>15332</v>
      </c>
      <c r="B322" t="s">
        <v>74</v>
      </c>
      <c r="C322" t="s">
        <v>257</v>
      </c>
      <c r="D322" t="s">
        <v>119</v>
      </c>
      <c r="E322" t="s">
        <v>82</v>
      </c>
      <c r="F322">
        <v>245</v>
      </c>
      <c r="G322">
        <v>1529.5</v>
      </c>
      <c r="H322">
        <v>5</v>
      </c>
      <c r="I322">
        <v>20</v>
      </c>
      <c r="J322">
        <v>33</v>
      </c>
      <c r="K322">
        <v>198</v>
      </c>
      <c r="L322">
        <v>-0.04</v>
      </c>
      <c r="M322">
        <v>217</v>
      </c>
      <c r="N322">
        <v>1351.46</v>
      </c>
      <c r="O322">
        <v>9</v>
      </c>
      <c r="P322">
        <v>0</v>
      </c>
      <c r="Q322">
        <v>1</v>
      </c>
      <c r="R322">
        <v>8</v>
      </c>
    </row>
    <row r="323" spans="1:18" x14ac:dyDescent="0.25">
      <c r="A323" t="s">
        <v>15333</v>
      </c>
      <c r="B323" t="s">
        <v>72</v>
      </c>
      <c r="C323" t="s">
        <v>257</v>
      </c>
      <c r="D323" t="s">
        <v>224</v>
      </c>
      <c r="E323" t="s">
        <v>82</v>
      </c>
      <c r="F323">
        <v>106</v>
      </c>
      <c r="G323">
        <v>1696.48</v>
      </c>
      <c r="H323">
        <v>1</v>
      </c>
      <c r="I323">
        <v>4</v>
      </c>
      <c r="J323">
        <v>11</v>
      </c>
      <c r="K323">
        <v>126</v>
      </c>
      <c r="L323">
        <v>0.42</v>
      </c>
      <c r="M323">
        <v>96</v>
      </c>
      <c r="N323">
        <v>1574.9</v>
      </c>
      <c r="O323">
        <v>16</v>
      </c>
      <c r="P323">
        <v>5</v>
      </c>
      <c r="Q323">
        <v>2</v>
      </c>
      <c r="R323">
        <v>19</v>
      </c>
    </row>
    <row r="324" spans="1:18" x14ac:dyDescent="0.25">
      <c r="A324" t="s">
        <v>15334</v>
      </c>
      <c r="B324" t="s">
        <v>79</v>
      </c>
      <c r="C324" t="s">
        <v>253</v>
      </c>
      <c r="D324" t="s">
        <v>150</v>
      </c>
      <c r="E324" t="s">
        <v>82</v>
      </c>
      <c r="F324">
        <v>0</v>
      </c>
      <c r="G324">
        <v>0</v>
      </c>
      <c r="H324">
        <v>0</v>
      </c>
      <c r="I324">
        <v>0</v>
      </c>
      <c r="J324">
        <v>0</v>
      </c>
      <c r="K324">
        <v>0</v>
      </c>
      <c r="L324">
        <v>0</v>
      </c>
      <c r="M324">
        <v>0</v>
      </c>
      <c r="N324">
        <v>0</v>
      </c>
      <c r="O324">
        <v>196</v>
      </c>
      <c r="P324">
        <v>20</v>
      </c>
      <c r="Q324">
        <v>45</v>
      </c>
      <c r="R324">
        <v>171</v>
      </c>
    </row>
    <row r="325" spans="1:18" x14ac:dyDescent="0.25">
      <c r="A325" t="s">
        <v>15335</v>
      </c>
      <c r="B325" t="s">
        <v>74</v>
      </c>
      <c r="C325" t="s">
        <v>257</v>
      </c>
      <c r="D325" t="s">
        <v>103</v>
      </c>
      <c r="E325" t="s">
        <v>82</v>
      </c>
      <c r="F325">
        <v>207</v>
      </c>
      <c r="G325">
        <v>1348</v>
      </c>
      <c r="H325">
        <v>6</v>
      </c>
      <c r="I325">
        <v>30.92</v>
      </c>
      <c r="J325">
        <v>20</v>
      </c>
      <c r="K325">
        <v>111</v>
      </c>
      <c r="L325">
        <v>0</v>
      </c>
      <c r="M325">
        <v>193</v>
      </c>
      <c r="N325">
        <v>1267.92</v>
      </c>
      <c r="O325">
        <v>3</v>
      </c>
      <c r="P325">
        <v>0</v>
      </c>
      <c r="Q325">
        <v>0</v>
      </c>
      <c r="R325">
        <v>3</v>
      </c>
    </row>
    <row r="326" spans="1:18" x14ac:dyDescent="0.25">
      <c r="A326" t="s">
        <v>15336</v>
      </c>
      <c r="B326" t="s">
        <v>79</v>
      </c>
      <c r="C326" t="s">
        <v>253</v>
      </c>
      <c r="D326" t="s">
        <v>118</v>
      </c>
      <c r="E326" t="s">
        <v>82</v>
      </c>
      <c r="F326">
        <v>0</v>
      </c>
      <c r="G326">
        <v>0</v>
      </c>
      <c r="H326">
        <v>0</v>
      </c>
      <c r="I326">
        <v>0</v>
      </c>
      <c r="J326">
        <v>0</v>
      </c>
      <c r="K326">
        <v>0</v>
      </c>
      <c r="L326">
        <v>0</v>
      </c>
      <c r="M326">
        <v>0</v>
      </c>
      <c r="N326">
        <v>0</v>
      </c>
      <c r="O326">
        <v>1</v>
      </c>
      <c r="P326">
        <v>0</v>
      </c>
      <c r="Q326">
        <v>0</v>
      </c>
      <c r="R326">
        <v>1</v>
      </c>
    </row>
    <row r="327" spans="1:18" x14ac:dyDescent="0.25">
      <c r="A327" t="s">
        <v>15337</v>
      </c>
      <c r="B327" t="s">
        <v>75</v>
      </c>
      <c r="C327" t="s">
        <v>259</v>
      </c>
      <c r="D327" t="s">
        <v>162</v>
      </c>
      <c r="E327" t="s">
        <v>82</v>
      </c>
      <c r="F327">
        <v>278</v>
      </c>
      <c r="G327">
        <v>15175.4</v>
      </c>
      <c r="H327">
        <v>10</v>
      </c>
      <c r="I327">
        <v>453</v>
      </c>
      <c r="J327">
        <v>16</v>
      </c>
      <c r="K327">
        <v>644</v>
      </c>
      <c r="L327">
        <v>2.1</v>
      </c>
      <c r="M327">
        <v>272</v>
      </c>
      <c r="N327">
        <v>14986.5</v>
      </c>
      <c r="O327">
        <v>49</v>
      </c>
      <c r="P327">
        <v>8</v>
      </c>
      <c r="Q327">
        <v>10</v>
      </c>
      <c r="R327">
        <v>47</v>
      </c>
    </row>
    <row r="328" spans="1:18" x14ac:dyDescent="0.25">
      <c r="A328" t="s">
        <v>15338</v>
      </c>
      <c r="B328" t="s">
        <v>77</v>
      </c>
      <c r="C328" t="s">
        <v>92</v>
      </c>
      <c r="D328" t="s">
        <v>264</v>
      </c>
      <c r="E328" t="s">
        <v>82</v>
      </c>
      <c r="F328">
        <v>233</v>
      </c>
      <c r="G328">
        <v>5276.3</v>
      </c>
      <c r="H328">
        <v>19</v>
      </c>
      <c r="I328">
        <v>397</v>
      </c>
      <c r="J328">
        <v>26</v>
      </c>
      <c r="K328">
        <v>522</v>
      </c>
      <c r="L328">
        <v>12.4</v>
      </c>
      <c r="M328">
        <v>226</v>
      </c>
      <c r="N328">
        <v>5163.7</v>
      </c>
      <c r="O328">
        <v>5</v>
      </c>
      <c r="P328">
        <v>0</v>
      </c>
      <c r="Q328">
        <v>0</v>
      </c>
      <c r="R328">
        <v>5</v>
      </c>
    </row>
    <row r="329" spans="1:18" x14ac:dyDescent="0.25">
      <c r="A329" t="s">
        <v>15339</v>
      </c>
      <c r="B329" t="s">
        <v>74</v>
      </c>
      <c r="C329" t="s">
        <v>253</v>
      </c>
      <c r="D329" t="s">
        <v>143</v>
      </c>
      <c r="E329" t="s">
        <v>82</v>
      </c>
      <c r="F329">
        <v>150</v>
      </c>
      <c r="G329">
        <v>1062</v>
      </c>
      <c r="H329">
        <v>5</v>
      </c>
      <c r="I329">
        <v>18.920000000000002</v>
      </c>
      <c r="J329">
        <v>12</v>
      </c>
      <c r="K329">
        <v>96</v>
      </c>
      <c r="L329">
        <v>0</v>
      </c>
      <c r="M329">
        <v>143</v>
      </c>
      <c r="N329">
        <v>984.92</v>
      </c>
      <c r="O329">
        <v>21</v>
      </c>
      <c r="P329">
        <v>0</v>
      </c>
      <c r="Q329">
        <v>3</v>
      </c>
      <c r="R329">
        <v>18</v>
      </c>
    </row>
    <row r="330" spans="1:18" x14ac:dyDescent="0.25">
      <c r="A330" t="s">
        <v>15340</v>
      </c>
      <c r="B330" t="s">
        <v>77</v>
      </c>
      <c r="C330" t="s">
        <v>253</v>
      </c>
      <c r="D330" t="s">
        <v>109</v>
      </c>
      <c r="E330" t="s">
        <v>82</v>
      </c>
      <c r="F330">
        <v>1</v>
      </c>
      <c r="G330">
        <v>12</v>
      </c>
      <c r="H330">
        <v>0</v>
      </c>
      <c r="I330">
        <v>0</v>
      </c>
      <c r="J330">
        <v>0</v>
      </c>
      <c r="K330">
        <v>0</v>
      </c>
      <c r="L330">
        <v>0</v>
      </c>
      <c r="M330">
        <v>1</v>
      </c>
      <c r="N330">
        <v>12</v>
      </c>
      <c r="O330">
        <v>0</v>
      </c>
      <c r="P330">
        <v>0</v>
      </c>
      <c r="Q330">
        <v>0</v>
      </c>
      <c r="R330">
        <v>0</v>
      </c>
    </row>
    <row r="331" spans="1:18" x14ac:dyDescent="0.25">
      <c r="A331" t="s">
        <v>15341</v>
      </c>
      <c r="B331" t="s">
        <v>72</v>
      </c>
      <c r="C331" t="s">
        <v>254</v>
      </c>
      <c r="D331" t="s">
        <v>214</v>
      </c>
      <c r="E331" t="s">
        <v>82</v>
      </c>
      <c r="F331">
        <v>194</v>
      </c>
      <c r="G331">
        <v>3874.5</v>
      </c>
      <c r="H331">
        <v>7</v>
      </c>
      <c r="I331">
        <v>210</v>
      </c>
      <c r="J331">
        <v>11</v>
      </c>
      <c r="K331">
        <v>102</v>
      </c>
      <c r="L331">
        <v>-0.04</v>
      </c>
      <c r="M331">
        <v>190</v>
      </c>
      <c r="N331">
        <v>3982.46</v>
      </c>
      <c r="O331">
        <v>17</v>
      </c>
      <c r="P331">
        <v>3</v>
      </c>
      <c r="Q331">
        <v>4</v>
      </c>
      <c r="R331">
        <v>16</v>
      </c>
    </row>
    <row r="332" spans="1:18" x14ac:dyDescent="0.25">
      <c r="A332" t="s">
        <v>15342</v>
      </c>
      <c r="B332" t="s">
        <v>75</v>
      </c>
      <c r="C332" t="s">
        <v>258</v>
      </c>
      <c r="D332" t="s">
        <v>228</v>
      </c>
      <c r="E332" t="s">
        <v>82</v>
      </c>
      <c r="F332">
        <v>59</v>
      </c>
      <c r="G332">
        <v>2699</v>
      </c>
      <c r="H332">
        <v>2</v>
      </c>
      <c r="I332">
        <v>70</v>
      </c>
      <c r="J332">
        <v>3</v>
      </c>
      <c r="K332">
        <v>150</v>
      </c>
      <c r="L332">
        <v>0</v>
      </c>
      <c r="M332">
        <v>58</v>
      </c>
      <c r="N332">
        <v>2619</v>
      </c>
      <c r="O332">
        <v>12</v>
      </c>
      <c r="P332">
        <v>2</v>
      </c>
      <c r="Q332">
        <v>4</v>
      </c>
      <c r="R332">
        <v>10</v>
      </c>
    </row>
    <row r="333" spans="1:18" x14ac:dyDescent="0.25">
      <c r="A333" t="s">
        <v>15344</v>
      </c>
      <c r="B333" t="s">
        <v>75</v>
      </c>
      <c r="C333" t="s">
        <v>256</v>
      </c>
      <c r="D333" t="s">
        <v>190</v>
      </c>
      <c r="E333" t="s">
        <v>82</v>
      </c>
      <c r="F333">
        <v>93</v>
      </c>
      <c r="G333">
        <v>4360.4399999999996</v>
      </c>
      <c r="H333">
        <v>5</v>
      </c>
      <c r="I333">
        <v>231</v>
      </c>
      <c r="J333">
        <v>7</v>
      </c>
      <c r="K333">
        <v>282</v>
      </c>
      <c r="L333">
        <v>6.26</v>
      </c>
      <c r="M333">
        <v>91</v>
      </c>
      <c r="N333">
        <v>4315.7</v>
      </c>
      <c r="O333">
        <v>13</v>
      </c>
      <c r="P333">
        <v>2</v>
      </c>
      <c r="Q333">
        <v>2</v>
      </c>
      <c r="R333">
        <v>13</v>
      </c>
    </row>
    <row r="334" spans="1:18" x14ac:dyDescent="0.25">
      <c r="A334" t="s">
        <v>15343</v>
      </c>
      <c r="B334" t="s">
        <v>79</v>
      </c>
      <c r="C334" t="s">
        <v>257</v>
      </c>
      <c r="D334" t="s">
        <v>103</v>
      </c>
      <c r="E334" t="s">
        <v>82</v>
      </c>
      <c r="F334">
        <v>0</v>
      </c>
      <c r="G334">
        <v>0</v>
      </c>
      <c r="H334">
        <v>0</v>
      </c>
      <c r="I334">
        <v>0</v>
      </c>
      <c r="J334">
        <v>0</v>
      </c>
      <c r="K334">
        <v>0</v>
      </c>
      <c r="L334">
        <v>0</v>
      </c>
      <c r="M334">
        <v>0</v>
      </c>
      <c r="N334">
        <v>0</v>
      </c>
      <c r="O334">
        <v>53</v>
      </c>
      <c r="P334">
        <v>6</v>
      </c>
      <c r="Q334">
        <v>16</v>
      </c>
      <c r="R334">
        <v>43</v>
      </c>
    </row>
    <row r="335" spans="1:18" x14ac:dyDescent="0.25">
      <c r="A335" t="s">
        <v>15345</v>
      </c>
      <c r="B335" t="s">
        <v>72</v>
      </c>
      <c r="C335" t="s">
        <v>251</v>
      </c>
      <c r="D335" t="s">
        <v>265</v>
      </c>
      <c r="E335" t="s">
        <v>82</v>
      </c>
      <c r="F335">
        <v>4752</v>
      </c>
      <c r="G335">
        <v>110969.42</v>
      </c>
      <c r="H335">
        <v>175</v>
      </c>
      <c r="I335">
        <v>4398.92</v>
      </c>
      <c r="J335">
        <v>317</v>
      </c>
      <c r="K335">
        <v>5322</v>
      </c>
      <c r="L335">
        <v>27.06</v>
      </c>
      <c r="M335">
        <v>4610</v>
      </c>
      <c r="N335">
        <v>110073.4</v>
      </c>
      <c r="O335">
        <v>718</v>
      </c>
      <c r="P335">
        <v>90</v>
      </c>
      <c r="Q335">
        <v>163</v>
      </c>
      <c r="R335">
        <v>645</v>
      </c>
    </row>
    <row r="336" spans="1:18" x14ac:dyDescent="0.25">
      <c r="A336" t="s">
        <v>15346</v>
      </c>
      <c r="B336" t="s">
        <v>74</v>
      </c>
      <c r="C336" t="s">
        <v>258</v>
      </c>
      <c r="D336" t="s">
        <v>232</v>
      </c>
      <c r="E336" t="s">
        <v>82</v>
      </c>
      <c r="F336">
        <v>326</v>
      </c>
      <c r="G336">
        <v>2168</v>
      </c>
      <c r="H336">
        <v>15</v>
      </c>
      <c r="I336">
        <v>63.92</v>
      </c>
      <c r="J336">
        <v>24</v>
      </c>
      <c r="K336">
        <v>164</v>
      </c>
      <c r="L336">
        <v>0</v>
      </c>
      <c r="M336">
        <v>317</v>
      </c>
      <c r="N336">
        <v>2067.92</v>
      </c>
      <c r="O336">
        <v>18</v>
      </c>
      <c r="P336">
        <v>0</v>
      </c>
      <c r="Q336">
        <v>3</v>
      </c>
      <c r="R336">
        <v>15</v>
      </c>
    </row>
    <row r="337" spans="1:18" x14ac:dyDescent="0.25">
      <c r="A337" t="s">
        <v>15347</v>
      </c>
      <c r="B337" t="s">
        <v>77</v>
      </c>
      <c r="C337" t="s">
        <v>255</v>
      </c>
      <c r="D337" t="s">
        <v>226</v>
      </c>
      <c r="E337" t="s">
        <v>82</v>
      </c>
      <c r="F337">
        <v>3</v>
      </c>
      <c r="G337">
        <v>146</v>
      </c>
      <c r="H337">
        <v>0</v>
      </c>
      <c r="I337">
        <v>0</v>
      </c>
      <c r="J337">
        <v>0</v>
      </c>
      <c r="K337">
        <v>0</v>
      </c>
      <c r="L337">
        <v>0</v>
      </c>
      <c r="M337">
        <v>3</v>
      </c>
      <c r="N337">
        <v>146</v>
      </c>
      <c r="O337">
        <v>0</v>
      </c>
      <c r="P337">
        <v>0</v>
      </c>
      <c r="Q337">
        <v>0</v>
      </c>
      <c r="R337">
        <v>0</v>
      </c>
    </row>
    <row r="338" spans="1:18" x14ac:dyDescent="0.25">
      <c r="A338" t="s">
        <v>15348</v>
      </c>
      <c r="B338" t="s">
        <v>77</v>
      </c>
      <c r="C338" t="s">
        <v>253</v>
      </c>
      <c r="D338" t="s">
        <v>138</v>
      </c>
      <c r="E338" t="s">
        <v>82</v>
      </c>
      <c r="F338">
        <v>1</v>
      </c>
      <c r="G338">
        <v>18</v>
      </c>
      <c r="H338">
        <v>0</v>
      </c>
      <c r="I338">
        <v>0</v>
      </c>
      <c r="J338">
        <v>0</v>
      </c>
      <c r="K338">
        <v>0</v>
      </c>
      <c r="L338">
        <v>0</v>
      </c>
      <c r="M338">
        <v>1</v>
      </c>
      <c r="N338">
        <v>18</v>
      </c>
      <c r="O338">
        <v>0</v>
      </c>
      <c r="P338">
        <v>0</v>
      </c>
      <c r="Q338">
        <v>0</v>
      </c>
      <c r="R338">
        <v>0</v>
      </c>
    </row>
    <row r="339" spans="1:18" x14ac:dyDescent="0.25">
      <c r="A339" t="s">
        <v>15349</v>
      </c>
      <c r="B339" t="s">
        <v>72</v>
      </c>
      <c r="C339" t="s">
        <v>253</v>
      </c>
      <c r="D339" t="s">
        <v>210</v>
      </c>
      <c r="E339" t="s">
        <v>82</v>
      </c>
      <c r="F339">
        <v>422</v>
      </c>
      <c r="G339">
        <v>7599.98</v>
      </c>
      <c r="H339">
        <v>22</v>
      </c>
      <c r="I339">
        <v>401</v>
      </c>
      <c r="J339">
        <v>31</v>
      </c>
      <c r="K339">
        <v>527</v>
      </c>
      <c r="L339">
        <v>0.38</v>
      </c>
      <c r="M339">
        <v>413</v>
      </c>
      <c r="N339">
        <v>7474.36</v>
      </c>
      <c r="O339">
        <v>215</v>
      </c>
      <c r="P339">
        <v>39</v>
      </c>
      <c r="Q339">
        <v>37</v>
      </c>
      <c r="R339">
        <v>217</v>
      </c>
    </row>
    <row r="340" spans="1:18" x14ac:dyDescent="0.25">
      <c r="A340" t="s">
        <v>15350</v>
      </c>
      <c r="B340" t="s">
        <v>79</v>
      </c>
      <c r="C340" t="s">
        <v>256</v>
      </c>
      <c r="D340" t="s">
        <v>187</v>
      </c>
      <c r="E340" t="s">
        <v>82</v>
      </c>
      <c r="F340">
        <v>0</v>
      </c>
      <c r="G340">
        <v>0</v>
      </c>
      <c r="H340">
        <v>0</v>
      </c>
      <c r="I340">
        <v>0</v>
      </c>
      <c r="J340">
        <v>0</v>
      </c>
      <c r="K340">
        <v>0</v>
      </c>
      <c r="L340">
        <v>0</v>
      </c>
      <c r="M340">
        <v>0</v>
      </c>
      <c r="N340">
        <v>0</v>
      </c>
      <c r="O340">
        <v>214</v>
      </c>
      <c r="P340">
        <v>37</v>
      </c>
      <c r="Q340">
        <v>52</v>
      </c>
      <c r="R340">
        <v>199</v>
      </c>
    </row>
    <row r="341" spans="1:18" x14ac:dyDescent="0.25">
      <c r="A341" t="s">
        <v>15351</v>
      </c>
      <c r="B341" t="s">
        <v>74</v>
      </c>
      <c r="C341" t="s">
        <v>257</v>
      </c>
      <c r="D341" t="s">
        <v>271</v>
      </c>
      <c r="E341" t="s">
        <v>82</v>
      </c>
      <c r="F341">
        <v>3210</v>
      </c>
      <c r="G341">
        <v>19988</v>
      </c>
      <c r="H341">
        <v>122</v>
      </c>
      <c r="I341">
        <v>564.22</v>
      </c>
      <c r="J341">
        <v>308</v>
      </c>
      <c r="K341">
        <v>1852.5</v>
      </c>
      <c r="L341">
        <v>-0.28000000000000003</v>
      </c>
      <c r="M341">
        <v>3024</v>
      </c>
      <c r="N341">
        <v>18699.439999999999</v>
      </c>
      <c r="O341">
        <v>98</v>
      </c>
      <c r="P341">
        <v>10</v>
      </c>
      <c r="Q341">
        <v>26</v>
      </c>
      <c r="R341">
        <v>82</v>
      </c>
    </row>
    <row r="342" spans="1:18" x14ac:dyDescent="0.25">
      <c r="A342" t="s">
        <v>15352</v>
      </c>
      <c r="B342" t="s">
        <v>79</v>
      </c>
      <c r="C342" t="s">
        <v>258</v>
      </c>
      <c r="D342" t="s">
        <v>228</v>
      </c>
      <c r="E342" t="s">
        <v>82</v>
      </c>
      <c r="F342">
        <v>0</v>
      </c>
      <c r="G342">
        <v>0</v>
      </c>
      <c r="H342">
        <v>0</v>
      </c>
      <c r="I342">
        <v>0</v>
      </c>
      <c r="J342">
        <v>0</v>
      </c>
      <c r="K342">
        <v>0</v>
      </c>
      <c r="L342">
        <v>0</v>
      </c>
      <c r="M342">
        <v>0</v>
      </c>
      <c r="N342">
        <v>0</v>
      </c>
      <c r="O342">
        <v>10</v>
      </c>
      <c r="P342">
        <v>2</v>
      </c>
      <c r="Q342">
        <v>2</v>
      </c>
      <c r="R342">
        <v>10</v>
      </c>
    </row>
    <row r="343" spans="1:18" x14ac:dyDescent="0.25">
      <c r="A343" t="s">
        <v>15353</v>
      </c>
      <c r="B343" t="s">
        <v>79</v>
      </c>
      <c r="C343" t="s">
        <v>255</v>
      </c>
      <c r="D343" t="s">
        <v>239</v>
      </c>
      <c r="E343" t="s">
        <v>82</v>
      </c>
      <c r="F343">
        <v>0</v>
      </c>
      <c r="G343">
        <v>0</v>
      </c>
      <c r="H343">
        <v>0</v>
      </c>
      <c r="I343">
        <v>0</v>
      </c>
      <c r="J343">
        <v>0</v>
      </c>
      <c r="K343">
        <v>0</v>
      </c>
      <c r="L343">
        <v>0</v>
      </c>
      <c r="M343">
        <v>0</v>
      </c>
      <c r="N343">
        <v>0</v>
      </c>
      <c r="O343">
        <v>27</v>
      </c>
      <c r="P343">
        <v>4</v>
      </c>
      <c r="Q343">
        <v>6</v>
      </c>
      <c r="R343">
        <v>25</v>
      </c>
    </row>
    <row r="344" spans="1:18" x14ac:dyDescent="0.25">
      <c r="A344" t="s">
        <v>15354</v>
      </c>
      <c r="B344" t="s">
        <v>75</v>
      </c>
      <c r="C344" t="s">
        <v>253</v>
      </c>
      <c r="D344" t="s">
        <v>235</v>
      </c>
      <c r="E344" t="s">
        <v>82</v>
      </c>
      <c r="F344">
        <v>85</v>
      </c>
      <c r="G344">
        <v>3917.48</v>
      </c>
      <c r="H344">
        <v>5</v>
      </c>
      <c r="I344">
        <v>189</v>
      </c>
      <c r="J344">
        <v>9</v>
      </c>
      <c r="K344">
        <v>397</v>
      </c>
      <c r="L344">
        <v>0.42</v>
      </c>
      <c r="M344">
        <v>81</v>
      </c>
      <c r="N344">
        <v>3709.9</v>
      </c>
      <c r="O344">
        <v>19</v>
      </c>
      <c r="P344">
        <v>1</v>
      </c>
      <c r="Q344">
        <v>2</v>
      </c>
      <c r="R344">
        <v>18</v>
      </c>
    </row>
    <row r="345" spans="1:18" x14ac:dyDescent="0.25">
      <c r="A345" t="s">
        <v>15355</v>
      </c>
      <c r="B345" t="s">
        <v>79</v>
      </c>
      <c r="C345" t="s">
        <v>256</v>
      </c>
      <c r="D345" t="s">
        <v>142</v>
      </c>
      <c r="E345" t="s">
        <v>82</v>
      </c>
      <c r="F345">
        <v>0</v>
      </c>
      <c r="G345">
        <v>0</v>
      </c>
      <c r="H345">
        <v>0</v>
      </c>
      <c r="I345">
        <v>0</v>
      </c>
      <c r="J345">
        <v>0</v>
      </c>
      <c r="K345">
        <v>0</v>
      </c>
      <c r="L345">
        <v>0</v>
      </c>
      <c r="M345">
        <v>0</v>
      </c>
      <c r="N345">
        <v>0</v>
      </c>
      <c r="O345">
        <v>336</v>
      </c>
      <c r="P345">
        <v>55</v>
      </c>
      <c r="Q345">
        <v>83</v>
      </c>
      <c r="R345">
        <v>308</v>
      </c>
    </row>
    <row r="346" spans="1:18" x14ac:dyDescent="0.25">
      <c r="A346" t="s">
        <v>15356</v>
      </c>
      <c r="B346" t="s">
        <v>72</v>
      </c>
      <c r="C346" t="s">
        <v>254</v>
      </c>
      <c r="D346" t="s">
        <v>183</v>
      </c>
      <c r="E346" t="s">
        <v>82</v>
      </c>
      <c r="F346">
        <v>264</v>
      </c>
      <c r="G346">
        <v>5288.96</v>
      </c>
      <c r="H346">
        <v>8</v>
      </c>
      <c r="I346">
        <v>131</v>
      </c>
      <c r="J346">
        <v>15</v>
      </c>
      <c r="K346">
        <v>185</v>
      </c>
      <c r="L346">
        <v>0.84</v>
      </c>
      <c r="M346">
        <v>257</v>
      </c>
      <c r="N346">
        <v>5235.8</v>
      </c>
      <c r="O346">
        <v>42</v>
      </c>
      <c r="P346">
        <v>5</v>
      </c>
      <c r="Q346">
        <v>6</v>
      </c>
      <c r="R346">
        <v>41</v>
      </c>
    </row>
    <row r="347" spans="1:18" x14ac:dyDescent="0.25">
      <c r="A347" t="s">
        <v>15357</v>
      </c>
      <c r="B347" t="s">
        <v>75</v>
      </c>
      <c r="C347" t="s">
        <v>257</v>
      </c>
      <c r="D347" t="s">
        <v>152</v>
      </c>
      <c r="E347" t="s">
        <v>82</v>
      </c>
      <c r="F347">
        <v>1</v>
      </c>
      <c r="G347">
        <v>32</v>
      </c>
      <c r="H347">
        <v>0</v>
      </c>
      <c r="I347">
        <v>0</v>
      </c>
      <c r="J347">
        <v>0</v>
      </c>
      <c r="K347">
        <v>0</v>
      </c>
      <c r="L347">
        <v>0</v>
      </c>
      <c r="M347">
        <v>1</v>
      </c>
      <c r="N347">
        <v>32</v>
      </c>
      <c r="O347">
        <v>0</v>
      </c>
      <c r="P347">
        <v>0</v>
      </c>
      <c r="Q347">
        <v>0</v>
      </c>
      <c r="R347">
        <v>0</v>
      </c>
    </row>
    <row r="348" spans="1:18" x14ac:dyDescent="0.25">
      <c r="A348" t="s">
        <v>15358</v>
      </c>
      <c r="B348" t="s">
        <v>72</v>
      </c>
      <c r="C348" t="s">
        <v>259</v>
      </c>
      <c r="D348" t="s">
        <v>201</v>
      </c>
      <c r="E348" t="s">
        <v>82</v>
      </c>
      <c r="F348">
        <v>444</v>
      </c>
      <c r="G348">
        <v>10814.96</v>
      </c>
      <c r="H348">
        <v>14</v>
      </c>
      <c r="I348">
        <v>220</v>
      </c>
      <c r="J348">
        <v>24</v>
      </c>
      <c r="K348">
        <v>369</v>
      </c>
      <c r="L348">
        <v>11.84</v>
      </c>
      <c r="M348">
        <v>434</v>
      </c>
      <c r="N348">
        <v>10677.8</v>
      </c>
      <c r="O348">
        <v>106</v>
      </c>
      <c r="P348">
        <v>10</v>
      </c>
      <c r="Q348">
        <v>23</v>
      </c>
      <c r="R348">
        <v>93</v>
      </c>
    </row>
    <row r="349" spans="1:18" x14ac:dyDescent="0.25">
      <c r="A349" t="s">
        <v>15359</v>
      </c>
      <c r="B349" t="s">
        <v>75</v>
      </c>
      <c r="C349" t="s">
        <v>253</v>
      </c>
      <c r="D349" t="s">
        <v>149</v>
      </c>
      <c r="E349" t="s">
        <v>82</v>
      </c>
      <c r="F349">
        <v>126</v>
      </c>
      <c r="G349">
        <v>6053.48</v>
      </c>
      <c r="H349">
        <v>9</v>
      </c>
      <c r="I349">
        <v>297</v>
      </c>
      <c r="J349">
        <v>4</v>
      </c>
      <c r="K349">
        <v>104</v>
      </c>
      <c r="L349">
        <v>0.42</v>
      </c>
      <c r="M349">
        <v>131</v>
      </c>
      <c r="N349">
        <v>6246.9</v>
      </c>
      <c r="O349">
        <v>19</v>
      </c>
      <c r="P349">
        <v>5</v>
      </c>
      <c r="Q349">
        <v>2</v>
      </c>
      <c r="R349">
        <v>22</v>
      </c>
    </row>
    <row r="350" spans="1:18" x14ac:dyDescent="0.25">
      <c r="A350" t="s">
        <v>15360</v>
      </c>
      <c r="B350" t="s">
        <v>72</v>
      </c>
      <c r="C350" t="s">
        <v>255</v>
      </c>
      <c r="D350" t="s">
        <v>198</v>
      </c>
      <c r="E350" t="s">
        <v>82</v>
      </c>
      <c r="F350">
        <v>295</v>
      </c>
      <c r="G350">
        <v>7695.94</v>
      </c>
      <c r="H350">
        <v>9</v>
      </c>
      <c r="I350">
        <v>79.459999999999994</v>
      </c>
      <c r="J350">
        <v>12</v>
      </c>
      <c r="K350">
        <v>190</v>
      </c>
      <c r="L350">
        <v>1.22</v>
      </c>
      <c r="M350">
        <v>292</v>
      </c>
      <c r="N350">
        <v>7586.62</v>
      </c>
      <c r="O350">
        <v>42</v>
      </c>
      <c r="P350">
        <v>9</v>
      </c>
      <c r="Q350">
        <v>8</v>
      </c>
      <c r="R350">
        <v>43</v>
      </c>
    </row>
    <row r="351" spans="1:18" x14ac:dyDescent="0.25">
      <c r="A351" t="s">
        <v>15361</v>
      </c>
      <c r="B351" t="s">
        <v>74</v>
      </c>
      <c r="C351" t="s">
        <v>253</v>
      </c>
      <c r="D351" t="s">
        <v>225</v>
      </c>
      <c r="E351" t="s">
        <v>82</v>
      </c>
      <c r="F351">
        <v>102</v>
      </c>
      <c r="G351">
        <v>585.5</v>
      </c>
      <c r="H351">
        <v>4</v>
      </c>
      <c r="I351">
        <v>20</v>
      </c>
      <c r="J351">
        <v>8</v>
      </c>
      <c r="K351">
        <v>41</v>
      </c>
      <c r="L351">
        <v>-0.04</v>
      </c>
      <c r="M351">
        <v>98</v>
      </c>
      <c r="N351">
        <v>564.46</v>
      </c>
      <c r="O351">
        <v>3</v>
      </c>
      <c r="P351">
        <v>0</v>
      </c>
      <c r="Q351">
        <v>0</v>
      </c>
      <c r="R351">
        <v>3</v>
      </c>
    </row>
    <row r="352" spans="1:18" x14ac:dyDescent="0.25">
      <c r="A352" t="s">
        <v>15362</v>
      </c>
      <c r="B352" t="s">
        <v>79</v>
      </c>
      <c r="C352" t="s">
        <v>255</v>
      </c>
      <c r="D352" t="s">
        <v>231</v>
      </c>
      <c r="E352" t="s">
        <v>82</v>
      </c>
      <c r="F352">
        <v>0</v>
      </c>
      <c r="G352">
        <v>0</v>
      </c>
      <c r="H352">
        <v>0</v>
      </c>
      <c r="I352">
        <v>0</v>
      </c>
      <c r="J352">
        <v>0</v>
      </c>
      <c r="K352">
        <v>0</v>
      </c>
      <c r="L352">
        <v>0</v>
      </c>
      <c r="M352">
        <v>0</v>
      </c>
      <c r="N352">
        <v>0</v>
      </c>
      <c r="O352">
        <v>16</v>
      </c>
      <c r="P352">
        <v>5</v>
      </c>
      <c r="Q352">
        <v>2</v>
      </c>
      <c r="R352">
        <v>19</v>
      </c>
    </row>
    <row r="353" spans="1:18" x14ac:dyDescent="0.25">
      <c r="A353" t="s">
        <v>15363</v>
      </c>
      <c r="B353" t="s">
        <v>79</v>
      </c>
      <c r="C353" t="s">
        <v>256</v>
      </c>
      <c r="D353" t="s">
        <v>107</v>
      </c>
      <c r="E353" t="s">
        <v>82</v>
      </c>
      <c r="F353">
        <v>0</v>
      </c>
      <c r="G353">
        <v>0</v>
      </c>
      <c r="H353">
        <v>0</v>
      </c>
      <c r="I353">
        <v>0</v>
      </c>
      <c r="J353">
        <v>0</v>
      </c>
      <c r="K353">
        <v>0</v>
      </c>
      <c r="L353">
        <v>0</v>
      </c>
      <c r="M353">
        <v>0</v>
      </c>
      <c r="N353">
        <v>0</v>
      </c>
      <c r="O353">
        <v>58</v>
      </c>
      <c r="P353">
        <v>15</v>
      </c>
      <c r="Q353">
        <v>15</v>
      </c>
      <c r="R353">
        <v>58</v>
      </c>
    </row>
    <row r="354" spans="1:18" x14ac:dyDescent="0.25">
      <c r="A354" t="s">
        <v>15364</v>
      </c>
      <c r="B354" t="s">
        <v>72</v>
      </c>
      <c r="C354" t="s">
        <v>253</v>
      </c>
      <c r="D354" t="s">
        <v>143</v>
      </c>
      <c r="E354" t="s">
        <v>82</v>
      </c>
      <c r="F354">
        <v>251</v>
      </c>
      <c r="G354">
        <v>5437.96</v>
      </c>
      <c r="H354">
        <v>13</v>
      </c>
      <c r="I354">
        <v>396.92</v>
      </c>
      <c r="J354">
        <v>21</v>
      </c>
      <c r="K354">
        <v>418</v>
      </c>
      <c r="L354">
        <v>0.84</v>
      </c>
      <c r="M354">
        <v>243</v>
      </c>
      <c r="N354">
        <v>5417.72</v>
      </c>
      <c r="O354">
        <v>293</v>
      </c>
      <c r="P354">
        <v>40</v>
      </c>
      <c r="Q354">
        <v>49</v>
      </c>
      <c r="R354">
        <v>284</v>
      </c>
    </row>
    <row r="355" spans="1:18" x14ac:dyDescent="0.25">
      <c r="A355" t="s">
        <v>15365</v>
      </c>
      <c r="B355" t="s">
        <v>75</v>
      </c>
      <c r="C355" t="s">
        <v>256</v>
      </c>
      <c r="D355" t="s">
        <v>170</v>
      </c>
      <c r="E355" t="s">
        <v>82</v>
      </c>
      <c r="F355">
        <v>103</v>
      </c>
      <c r="G355">
        <v>4690</v>
      </c>
      <c r="H355">
        <v>2</v>
      </c>
      <c r="I355">
        <v>150</v>
      </c>
      <c r="J355">
        <v>6</v>
      </c>
      <c r="K355">
        <v>199</v>
      </c>
      <c r="L355">
        <v>0</v>
      </c>
      <c r="M355">
        <v>99</v>
      </c>
      <c r="N355">
        <v>4641</v>
      </c>
      <c r="O355">
        <v>8</v>
      </c>
      <c r="P355">
        <v>0</v>
      </c>
      <c r="Q355">
        <v>1</v>
      </c>
      <c r="R355">
        <v>7</v>
      </c>
    </row>
    <row r="356" spans="1:18" x14ac:dyDescent="0.25">
      <c r="A356" t="s">
        <v>15366</v>
      </c>
      <c r="B356" t="s">
        <v>74</v>
      </c>
      <c r="C356" t="s">
        <v>259</v>
      </c>
      <c r="D356" t="s">
        <v>95</v>
      </c>
      <c r="E356" t="s">
        <v>82</v>
      </c>
      <c r="F356">
        <v>148</v>
      </c>
      <c r="G356">
        <v>1117</v>
      </c>
      <c r="H356">
        <v>5</v>
      </c>
      <c r="I356">
        <v>23</v>
      </c>
      <c r="J356">
        <v>7</v>
      </c>
      <c r="K356">
        <v>60</v>
      </c>
      <c r="L356">
        <v>0</v>
      </c>
      <c r="M356">
        <v>146</v>
      </c>
      <c r="N356">
        <v>1080</v>
      </c>
      <c r="O356">
        <v>3</v>
      </c>
      <c r="P356">
        <v>0</v>
      </c>
      <c r="Q356">
        <v>1</v>
      </c>
      <c r="R356">
        <v>2</v>
      </c>
    </row>
    <row r="357" spans="1:18" x14ac:dyDescent="0.25">
      <c r="A357" t="s">
        <v>15367</v>
      </c>
      <c r="B357" t="s">
        <v>72</v>
      </c>
      <c r="C357" t="s">
        <v>251</v>
      </c>
      <c r="D357" t="s">
        <v>166</v>
      </c>
      <c r="E357" t="s">
        <v>82</v>
      </c>
      <c r="F357">
        <v>712</v>
      </c>
      <c r="G357">
        <v>17963.919999999998</v>
      </c>
      <c r="H357">
        <v>25</v>
      </c>
      <c r="I357">
        <v>585</v>
      </c>
      <c r="J357">
        <v>45</v>
      </c>
      <c r="K357">
        <v>659</v>
      </c>
      <c r="L357">
        <v>1.68</v>
      </c>
      <c r="M357">
        <v>692</v>
      </c>
      <c r="N357">
        <v>17891.599999999999</v>
      </c>
      <c r="O357">
        <v>76</v>
      </c>
      <c r="P357">
        <v>10</v>
      </c>
      <c r="Q357">
        <v>20</v>
      </c>
      <c r="R357">
        <v>66</v>
      </c>
    </row>
    <row r="358" spans="1:18" x14ac:dyDescent="0.25">
      <c r="A358" t="s">
        <v>15368</v>
      </c>
      <c r="B358" t="s">
        <v>75</v>
      </c>
      <c r="C358" t="s">
        <v>253</v>
      </c>
      <c r="D358" t="s">
        <v>106</v>
      </c>
      <c r="E358" t="s">
        <v>82</v>
      </c>
      <c r="F358">
        <v>110</v>
      </c>
      <c r="G358">
        <v>4909.4799999999996</v>
      </c>
      <c r="H358">
        <v>5</v>
      </c>
      <c r="I358">
        <v>205</v>
      </c>
      <c r="J358">
        <v>3</v>
      </c>
      <c r="K358">
        <v>89</v>
      </c>
      <c r="L358">
        <v>0.42</v>
      </c>
      <c r="M358">
        <v>112</v>
      </c>
      <c r="N358">
        <v>5025.8999999999996</v>
      </c>
      <c r="O358">
        <v>49</v>
      </c>
      <c r="P358">
        <v>2</v>
      </c>
      <c r="Q358">
        <v>5</v>
      </c>
      <c r="R358">
        <v>46</v>
      </c>
    </row>
    <row r="359" spans="1:18" x14ac:dyDescent="0.25">
      <c r="A359" t="s">
        <v>15369</v>
      </c>
      <c r="B359" t="s">
        <v>79</v>
      </c>
      <c r="C359" t="s">
        <v>258</v>
      </c>
      <c r="D359" t="s">
        <v>241</v>
      </c>
      <c r="E359" t="s">
        <v>82</v>
      </c>
      <c r="F359">
        <v>0</v>
      </c>
      <c r="G359">
        <v>0</v>
      </c>
      <c r="H359">
        <v>0</v>
      </c>
      <c r="I359">
        <v>0</v>
      </c>
      <c r="J359">
        <v>0</v>
      </c>
      <c r="K359">
        <v>0</v>
      </c>
      <c r="L359">
        <v>0</v>
      </c>
      <c r="M359">
        <v>0</v>
      </c>
      <c r="N359">
        <v>0</v>
      </c>
      <c r="O359">
        <v>7</v>
      </c>
      <c r="P359">
        <v>3</v>
      </c>
      <c r="Q359">
        <v>0</v>
      </c>
      <c r="R359">
        <v>10</v>
      </c>
    </row>
    <row r="360" spans="1:18" x14ac:dyDescent="0.25">
      <c r="A360" t="s">
        <v>15370</v>
      </c>
      <c r="B360" t="s">
        <v>72</v>
      </c>
      <c r="C360" t="s">
        <v>254</v>
      </c>
      <c r="D360" t="s">
        <v>174</v>
      </c>
      <c r="E360" t="s">
        <v>82</v>
      </c>
      <c r="F360">
        <v>250</v>
      </c>
      <c r="G360">
        <v>5927.48</v>
      </c>
      <c r="H360">
        <v>4</v>
      </c>
      <c r="I360">
        <v>151</v>
      </c>
      <c r="J360">
        <v>15</v>
      </c>
      <c r="K360">
        <v>225</v>
      </c>
      <c r="L360">
        <v>0.42</v>
      </c>
      <c r="M360">
        <v>239</v>
      </c>
      <c r="N360">
        <v>5853.9</v>
      </c>
      <c r="O360">
        <v>47</v>
      </c>
      <c r="P360">
        <v>7</v>
      </c>
      <c r="Q360">
        <v>14</v>
      </c>
      <c r="R360">
        <v>40</v>
      </c>
    </row>
    <row r="361" spans="1:18" x14ac:dyDescent="0.25">
      <c r="A361" t="s">
        <v>15371</v>
      </c>
      <c r="B361" t="s">
        <v>74</v>
      </c>
      <c r="C361" t="s">
        <v>259</v>
      </c>
      <c r="D361" t="s">
        <v>162</v>
      </c>
      <c r="E361" t="s">
        <v>82</v>
      </c>
      <c r="F361">
        <v>680</v>
      </c>
      <c r="G361">
        <v>4697</v>
      </c>
      <c r="H361">
        <v>20</v>
      </c>
      <c r="I361">
        <v>105</v>
      </c>
      <c r="J361">
        <v>42</v>
      </c>
      <c r="K361">
        <v>268</v>
      </c>
      <c r="L361">
        <v>0</v>
      </c>
      <c r="M361">
        <v>658</v>
      </c>
      <c r="N361">
        <v>4534</v>
      </c>
      <c r="O361">
        <v>23</v>
      </c>
      <c r="P361">
        <v>3</v>
      </c>
      <c r="Q361">
        <v>8</v>
      </c>
      <c r="R361">
        <v>18</v>
      </c>
    </row>
    <row r="362" spans="1:18" x14ac:dyDescent="0.25">
      <c r="A362" t="s">
        <v>15372</v>
      </c>
      <c r="B362" t="s">
        <v>75</v>
      </c>
      <c r="C362" t="s">
        <v>251</v>
      </c>
      <c r="D362" t="s">
        <v>197</v>
      </c>
      <c r="E362" t="s">
        <v>82</v>
      </c>
      <c r="F362">
        <v>24</v>
      </c>
      <c r="G362">
        <v>912</v>
      </c>
      <c r="H362">
        <v>0</v>
      </c>
      <c r="I362">
        <v>0</v>
      </c>
      <c r="J362">
        <v>1</v>
      </c>
      <c r="K362">
        <v>8</v>
      </c>
      <c r="L362">
        <v>0</v>
      </c>
      <c r="M362">
        <v>23</v>
      </c>
      <c r="N362">
        <v>904</v>
      </c>
      <c r="O362">
        <v>1</v>
      </c>
      <c r="P362">
        <v>0</v>
      </c>
      <c r="Q362">
        <v>0</v>
      </c>
      <c r="R362">
        <v>1</v>
      </c>
    </row>
    <row r="363" spans="1:18" x14ac:dyDescent="0.25">
      <c r="A363" t="s">
        <v>15373</v>
      </c>
      <c r="B363" t="s">
        <v>75</v>
      </c>
      <c r="C363" t="s">
        <v>253</v>
      </c>
      <c r="D363" t="s">
        <v>98</v>
      </c>
      <c r="E363" t="s">
        <v>82</v>
      </c>
      <c r="F363">
        <v>115</v>
      </c>
      <c r="G363">
        <v>4883.4799999999996</v>
      </c>
      <c r="H363">
        <v>9</v>
      </c>
      <c r="I363">
        <v>415</v>
      </c>
      <c r="J363">
        <v>7</v>
      </c>
      <c r="K363">
        <v>236</v>
      </c>
      <c r="L363">
        <v>0.42</v>
      </c>
      <c r="M363">
        <v>117</v>
      </c>
      <c r="N363">
        <v>5062.8999999999996</v>
      </c>
      <c r="O363">
        <v>20</v>
      </c>
      <c r="P363">
        <v>1</v>
      </c>
      <c r="Q363">
        <v>2</v>
      </c>
      <c r="R363">
        <v>19</v>
      </c>
    </row>
    <row r="364" spans="1:18" x14ac:dyDescent="0.25">
      <c r="A364" t="s">
        <v>15374</v>
      </c>
      <c r="B364" t="s">
        <v>72</v>
      </c>
      <c r="C364" t="s">
        <v>255</v>
      </c>
      <c r="D364" t="s">
        <v>169</v>
      </c>
      <c r="E364" t="s">
        <v>82</v>
      </c>
      <c r="F364">
        <v>527</v>
      </c>
      <c r="G364">
        <v>11661</v>
      </c>
      <c r="H364">
        <v>20</v>
      </c>
      <c r="I364">
        <v>430.46</v>
      </c>
      <c r="J364">
        <v>39</v>
      </c>
      <c r="K364">
        <v>479</v>
      </c>
      <c r="L364">
        <v>-42</v>
      </c>
      <c r="M364">
        <v>508</v>
      </c>
      <c r="N364">
        <v>11570.46</v>
      </c>
      <c r="O364">
        <v>138</v>
      </c>
      <c r="P364">
        <v>39</v>
      </c>
      <c r="Q364">
        <v>33</v>
      </c>
      <c r="R364">
        <v>144</v>
      </c>
    </row>
    <row r="365" spans="1:18" x14ac:dyDescent="0.25">
      <c r="A365" t="s">
        <v>15375</v>
      </c>
      <c r="B365" t="s">
        <v>75</v>
      </c>
      <c r="C365" t="s">
        <v>258</v>
      </c>
      <c r="D365" t="s">
        <v>212</v>
      </c>
      <c r="E365" t="s">
        <v>82</v>
      </c>
      <c r="F365">
        <v>348</v>
      </c>
      <c r="G365">
        <v>16063.96</v>
      </c>
      <c r="H365">
        <v>20</v>
      </c>
      <c r="I365">
        <v>968</v>
      </c>
      <c r="J365">
        <v>21</v>
      </c>
      <c r="K365">
        <v>780</v>
      </c>
      <c r="L365">
        <v>0.84</v>
      </c>
      <c r="M365">
        <v>347</v>
      </c>
      <c r="N365">
        <v>16252.8</v>
      </c>
      <c r="O365">
        <v>38</v>
      </c>
      <c r="P365">
        <v>7</v>
      </c>
      <c r="Q365">
        <v>5</v>
      </c>
      <c r="R365">
        <v>40</v>
      </c>
    </row>
    <row r="366" spans="1:18" x14ac:dyDescent="0.25">
      <c r="A366" t="s">
        <v>15376</v>
      </c>
      <c r="B366" t="s">
        <v>74</v>
      </c>
      <c r="C366" t="s">
        <v>253</v>
      </c>
      <c r="D366" t="s">
        <v>229</v>
      </c>
      <c r="E366" t="s">
        <v>82</v>
      </c>
      <c r="F366">
        <v>193</v>
      </c>
      <c r="G366">
        <v>1174</v>
      </c>
      <c r="H366">
        <v>15</v>
      </c>
      <c r="I366">
        <v>58.38</v>
      </c>
      <c r="J366">
        <v>13</v>
      </c>
      <c r="K366">
        <v>74</v>
      </c>
      <c r="L366">
        <v>0</v>
      </c>
      <c r="M366">
        <v>195</v>
      </c>
      <c r="N366">
        <v>1158.3800000000001</v>
      </c>
      <c r="O366">
        <v>21</v>
      </c>
      <c r="P366">
        <v>0</v>
      </c>
      <c r="Q366">
        <v>5</v>
      </c>
      <c r="R366">
        <v>16</v>
      </c>
    </row>
    <row r="367" spans="1:18" x14ac:dyDescent="0.25">
      <c r="A367" t="s">
        <v>15377</v>
      </c>
      <c r="B367" t="s">
        <v>77</v>
      </c>
      <c r="C367" t="s">
        <v>253</v>
      </c>
      <c r="D367" t="s">
        <v>160</v>
      </c>
      <c r="E367" t="s">
        <v>82</v>
      </c>
      <c r="F367">
        <v>3</v>
      </c>
      <c r="G367">
        <v>61</v>
      </c>
      <c r="H367">
        <v>0</v>
      </c>
      <c r="I367">
        <v>0</v>
      </c>
      <c r="J367">
        <v>0</v>
      </c>
      <c r="K367">
        <v>0</v>
      </c>
      <c r="L367">
        <v>0</v>
      </c>
      <c r="M367">
        <v>3</v>
      </c>
      <c r="N367">
        <v>61</v>
      </c>
      <c r="O367">
        <v>0</v>
      </c>
      <c r="P367">
        <v>0</v>
      </c>
      <c r="Q367">
        <v>0</v>
      </c>
      <c r="R367">
        <v>0</v>
      </c>
    </row>
    <row r="368" spans="1:18" x14ac:dyDescent="0.25">
      <c r="A368" t="s">
        <v>15380</v>
      </c>
      <c r="B368" t="s">
        <v>74</v>
      </c>
      <c r="C368" t="s">
        <v>255</v>
      </c>
      <c r="D368" t="s">
        <v>231</v>
      </c>
      <c r="E368" t="s">
        <v>82</v>
      </c>
      <c r="F368">
        <v>149</v>
      </c>
      <c r="G368">
        <v>968</v>
      </c>
      <c r="H368">
        <v>0</v>
      </c>
      <c r="I368">
        <v>0</v>
      </c>
      <c r="J368">
        <v>11</v>
      </c>
      <c r="K368">
        <v>62</v>
      </c>
      <c r="L368">
        <v>0</v>
      </c>
      <c r="M368">
        <v>138</v>
      </c>
      <c r="N368">
        <v>906</v>
      </c>
      <c r="O368">
        <v>18</v>
      </c>
      <c r="P368">
        <v>1</v>
      </c>
      <c r="Q368">
        <v>7</v>
      </c>
      <c r="R368">
        <v>12</v>
      </c>
    </row>
    <row r="369" spans="1:18" x14ac:dyDescent="0.25">
      <c r="A369" t="s">
        <v>15379</v>
      </c>
      <c r="B369" t="s">
        <v>75</v>
      </c>
      <c r="C369" t="s">
        <v>253</v>
      </c>
      <c r="D369" t="s">
        <v>160</v>
      </c>
      <c r="E369" t="s">
        <v>82</v>
      </c>
      <c r="F369">
        <v>160</v>
      </c>
      <c r="G369">
        <v>7474.48</v>
      </c>
      <c r="H369">
        <v>5</v>
      </c>
      <c r="I369">
        <v>178</v>
      </c>
      <c r="J369">
        <v>9</v>
      </c>
      <c r="K369">
        <v>355</v>
      </c>
      <c r="L369">
        <v>0.42</v>
      </c>
      <c r="M369">
        <v>156</v>
      </c>
      <c r="N369">
        <v>7297.9</v>
      </c>
      <c r="O369">
        <v>43</v>
      </c>
      <c r="P369">
        <v>6</v>
      </c>
      <c r="Q369">
        <v>4</v>
      </c>
      <c r="R369">
        <v>45</v>
      </c>
    </row>
    <row r="370" spans="1:18" x14ac:dyDescent="0.25">
      <c r="A370" t="s">
        <v>15378</v>
      </c>
      <c r="B370" t="s">
        <v>75</v>
      </c>
      <c r="C370" t="s">
        <v>253</v>
      </c>
      <c r="D370" t="s">
        <v>114</v>
      </c>
      <c r="E370" t="s">
        <v>82</v>
      </c>
      <c r="F370">
        <v>106</v>
      </c>
      <c r="G370">
        <v>4637.96</v>
      </c>
      <c r="H370">
        <v>4</v>
      </c>
      <c r="I370">
        <v>177</v>
      </c>
      <c r="J370">
        <v>8</v>
      </c>
      <c r="K370">
        <v>378.48</v>
      </c>
      <c r="L370">
        <v>0.42</v>
      </c>
      <c r="M370">
        <v>102</v>
      </c>
      <c r="N370">
        <v>4436.8999999999996</v>
      </c>
      <c r="O370">
        <v>28</v>
      </c>
      <c r="P370">
        <v>3</v>
      </c>
      <c r="Q370">
        <v>8</v>
      </c>
      <c r="R370">
        <v>23</v>
      </c>
    </row>
    <row r="371" spans="1:18" x14ac:dyDescent="0.25">
      <c r="A371" t="s">
        <v>15381</v>
      </c>
      <c r="B371" t="s">
        <v>75</v>
      </c>
      <c r="C371" t="s">
        <v>255</v>
      </c>
      <c r="D371" t="s">
        <v>167</v>
      </c>
      <c r="E371" t="s">
        <v>82</v>
      </c>
      <c r="F371">
        <v>157</v>
      </c>
      <c r="G371">
        <v>8438.44</v>
      </c>
      <c r="H371">
        <v>6</v>
      </c>
      <c r="I371">
        <v>247</v>
      </c>
      <c r="J371">
        <v>6</v>
      </c>
      <c r="K371">
        <v>347</v>
      </c>
      <c r="L371">
        <v>1.26</v>
      </c>
      <c r="M371">
        <v>157</v>
      </c>
      <c r="N371">
        <v>8339.7000000000007</v>
      </c>
      <c r="O371">
        <v>24</v>
      </c>
      <c r="P371">
        <v>2</v>
      </c>
      <c r="Q371">
        <v>4</v>
      </c>
      <c r="R371">
        <v>22</v>
      </c>
    </row>
    <row r="372" spans="1:18" x14ac:dyDescent="0.25">
      <c r="A372" t="s">
        <v>15382</v>
      </c>
      <c r="B372" t="s">
        <v>79</v>
      </c>
      <c r="C372" t="s">
        <v>253</v>
      </c>
      <c r="D372" t="s">
        <v>153</v>
      </c>
      <c r="E372" t="s">
        <v>82</v>
      </c>
      <c r="F372">
        <v>0</v>
      </c>
      <c r="G372">
        <v>0</v>
      </c>
      <c r="H372">
        <v>0</v>
      </c>
      <c r="I372">
        <v>0</v>
      </c>
      <c r="J372">
        <v>0</v>
      </c>
      <c r="K372">
        <v>0</v>
      </c>
      <c r="L372">
        <v>0</v>
      </c>
      <c r="M372">
        <v>0</v>
      </c>
      <c r="N372">
        <v>0</v>
      </c>
      <c r="O372">
        <v>141</v>
      </c>
      <c r="P372">
        <v>27</v>
      </c>
      <c r="Q372">
        <v>31</v>
      </c>
      <c r="R372">
        <v>137</v>
      </c>
    </row>
    <row r="373" spans="1:18" x14ac:dyDescent="0.25">
      <c r="A373" t="s">
        <v>15383</v>
      </c>
      <c r="B373" t="s">
        <v>72</v>
      </c>
      <c r="C373" t="s">
        <v>253</v>
      </c>
      <c r="D373" t="s">
        <v>150</v>
      </c>
      <c r="E373" t="s">
        <v>82</v>
      </c>
      <c r="F373">
        <v>289</v>
      </c>
      <c r="G373">
        <v>6195.92</v>
      </c>
      <c r="H373">
        <v>14</v>
      </c>
      <c r="I373">
        <v>382.46</v>
      </c>
      <c r="J373">
        <v>17</v>
      </c>
      <c r="K373">
        <v>265</v>
      </c>
      <c r="L373">
        <v>1.68</v>
      </c>
      <c r="M373">
        <v>286</v>
      </c>
      <c r="N373">
        <v>6315.06</v>
      </c>
      <c r="O373">
        <v>219</v>
      </c>
      <c r="P373">
        <v>24</v>
      </c>
      <c r="Q373">
        <v>49</v>
      </c>
      <c r="R373">
        <v>194</v>
      </c>
    </row>
    <row r="374" spans="1:18" x14ac:dyDescent="0.25">
      <c r="A374" t="s">
        <v>15384</v>
      </c>
      <c r="B374" t="s">
        <v>74</v>
      </c>
      <c r="C374" t="s">
        <v>253</v>
      </c>
      <c r="D374" t="s">
        <v>144</v>
      </c>
      <c r="E374" t="s">
        <v>82</v>
      </c>
      <c r="F374">
        <v>121</v>
      </c>
      <c r="G374">
        <v>732</v>
      </c>
      <c r="H374">
        <v>11</v>
      </c>
      <c r="I374">
        <v>41</v>
      </c>
      <c r="J374">
        <v>5</v>
      </c>
      <c r="K374">
        <v>42</v>
      </c>
      <c r="L374">
        <v>0</v>
      </c>
      <c r="M374">
        <v>127</v>
      </c>
      <c r="N374">
        <v>731</v>
      </c>
      <c r="O374">
        <v>11</v>
      </c>
      <c r="P374">
        <v>1</v>
      </c>
      <c r="Q374">
        <v>0</v>
      </c>
      <c r="R374">
        <v>12</v>
      </c>
    </row>
    <row r="375" spans="1:18" x14ac:dyDescent="0.25">
      <c r="A375" t="s">
        <v>15385</v>
      </c>
      <c r="B375" t="s">
        <v>74</v>
      </c>
      <c r="C375" t="s">
        <v>255</v>
      </c>
      <c r="D375" t="s">
        <v>236</v>
      </c>
      <c r="E375" t="s">
        <v>82</v>
      </c>
      <c r="F375">
        <v>152</v>
      </c>
      <c r="G375">
        <v>985.5</v>
      </c>
      <c r="H375">
        <v>6</v>
      </c>
      <c r="I375">
        <v>28</v>
      </c>
      <c r="J375">
        <v>17</v>
      </c>
      <c r="K375">
        <v>102</v>
      </c>
      <c r="L375">
        <v>-0.04</v>
      </c>
      <c r="M375">
        <v>141</v>
      </c>
      <c r="N375">
        <v>911.46</v>
      </c>
      <c r="O375">
        <v>14</v>
      </c>
      <c r="P375">
        <v>0</v>
      </c>
      <c r="Q375">
        <v>3</v>
      </c>
      <c r="R375">
        <v>11</v>
      </c>
    </row>
    <row r="376" spans="1:18" x14ac:dyDescent="0.25">
      <c r="A376" t="s">
        <v>15386</v>
      </c>
      <c r="B376" t="s">
        <v>72</v>
      </c>
      <c r="C376" t="s">
        <v>255</v>
      </c>
      <c r="D376" t="s">
        <v>116</v>
      </c>
      <c r="E376" t="s">
        <v>82</v>
      </c>
      <c r="F376">
        <v>348</v>
      </c>
      <c r="G376">
        <v>10250.86</v>
      </c>
      <c r="H376">
        <v>16</v>
      </c>
      <c r="I376">
        <v>472</v>
      </c>
      <c r="J376">
        <v>28</v>
      </c>
      <c r="K376">
        <v>768.48</v>
      </c>
      <c r="L376">
        <v>18.38</v>
      </c>
      <c r="M376">
        <v>336</v>
      </c>
      <c r="N376">
        <v>9972.76</v>
      </c>
      <c r="O376">
        <v>54</v>
      </c>
      <c r="P376">
        <v>10</v>
      </c>
      <c r="Q376">
        <v>10</v>
      </c>
      <c r="R376">
        <v>54</v>
      </c>
    </row>
    <row r="377" spans="1:18" x14ac:dyDescent="0.25">
      <c r="A377" t="s">
        <v>15387</v>
      </c>
      <c r="B377" t="s">
        <v>75</v>
      </c>
      <c r="C377" t="s">
        <v>256</v>
      </c>
      <c r="D377" t="s">
        <v>233</v>
      </c>
      <c r="E377" t="s">
        <v>82</v>
      </c>
      <c r="F377">
        <v>97</v>
      </c>
      <c r="G377">
        <v>4298.4799999999996</v>
      </c>
      <c r="H377">
        <v>4</v>
      </c>
      <c r="I377">
        <v>154</v>
      </c>
      <c r="J377">
        <v>5</v>
      </c>
      <c r="K377">
        <v>151</v>
      </c>
      <c r="L377">
        <v>0.42</v>
      </c>
      <c r="M377">
        <v>96</v>
      </c>
      <c r="N377">
        <v>4301.8999999999996</v>
      </c>
      <c r="O377">
        <v>12</v>
      </c>
      <c r="P377">
        <v>1</v>
      </c>
      <c r="Q377">
        <v>4</v>
      </c>
      <c r="R377">
        <v>9</v>
      </c>
    </row>
    <row r="378" spans="1:18" x14ac:dyDescent="0.25">
      <c r="A378" t="s">
        <v>15388</v>
      </c>
      <c r="B378" t="s">
        <v>79</v>
      </c>
      <c r="C378" t="s">
        <v>256</v>
      </c>
      <c r="D378" t="s">
        <v>240</v>
      </c>
      <c r="E378" t="s">
        <v>82</v>
      </c>
      <c r="F378">
        <v>0</v>
      </c>
      <c r="G378">
        <v>0</v>
      </c>
      <c r="H378">
        <v>0</v>
      </c>
      <c r="I378">
        <v>0</v>
      </c>
      <c r="J378">
        <v>0</v>
      </c>
      <c r="K378">
        <v>0</v>
      </c>
      <c r="L378">
        <v>0</v>
      </c>
      <c r="M378">
        <v>0</v>
      </c>
      <c r="N378">
        <v>0</v>
      </c>
      <c r="O378">
        <v>58</v>
      </c>
      <c r="P378">
        <v>7</v>
      </c>
      <c r="Q378">
        <v>17</v>
      </c>
      <c r="R378">
        <v>48</v>
      </c>
    </row>
    <row r="379" spans="1:18" x14ac:dyDescent="0.25">
      <c r="A379" t="s">
        <v>15389</v>
      </c>
      <c r="B379" t="s">
        <v>72</v>
      </c>
      <c r="C379" t="s">
        <v>254</v>
      </c>
      <c r="D379" t="s">
        <v>136</v>
      </c>
      <c r="E379" t="s">
        <v>82</v>
      </c>
      <c r="F379">
        <v>161</v>
      </c>
      <c r="G379">
        <v>3884.48</v>
      </c>
      <c r="H379">
        <v>4</v>
      </c>
      <c r="I379">
        <v>126</v>
      </c>
      <c r="J379">
        <v>11</v>
      </c>
      <c r="K379">
        <v>95</v>
      </c>
      <c r="L379">
        <v>0.42</v>
      </c>
      <c r="M379">
        <v>154</v>
      </c>
      <c r="N379">
        <v>3915.9</v>
      </c>
      <c r="O379">
        <v>24</v>
      </c>
      <c r="P379">
        <v>3</v>
      </c>
      <c r="Q379">
        <v>4</v>
      </c>
      <c r="R379">
        <v>23</v>
      </c>
    </row>
    <row r="380" spans="1:18" x14ac:dyDescent="0.25">
      <c r="A380" t="s">
        <v>15390</v>
      </c>
      <c r="B380" t="s">
        <v>74</v>
      </c>
      <c r="C380" t="s">
        <v>254</v>
      </c>
      <c r="D380" t="s">
        <v>268</v>
      </c>
      <c r="E380" t="s">
        <v>82</v>
      </c>
      <c r="F380">
        <v>1444</v>
      </c>
      <c r="G380">
        <v>10182</v>
      </c>
      <c r="H380">
        <v>39</v>
      </c>
      <c r="I380">
        <v>205.46</v>
      </c>
      <c r="J380">
        <v>116</v>
      </c>
      <c r="K380">
        <v>781</v>
      </c>
      <c r="L380">
        <v>-0.08</v>
      </c>
      <c r="M380">
        <v>1367</v>
      </c>
      <c r="N380">
        <v>9606.3799999999992</v>
      </c>
      <c r="O380">
        <v>60</v>
      </c>
      <c r="P380">
        <v>5</v>
      </c>
      <c r="Q380">
        <v>14</v>
      </c>
      <c r="R380">
        <v>51</v>
      </c>
    </row>
    <row r="381" spans="1:18" x14ac:dyDescent="0.25">
      <c r="A381" t="s">
        <v>15392</v>
      </c>
      <c r="B381" t="s">
        <v>74</v>
      </c>
      <c r="C381" t="s">
        <v>259</v>
      </c>
      <c r="D381" t="s">
        <v>177</v>
      </c>
      <c r="E381" t="s">
        <v>82</v>
      </c>
      <c r="F381">
        <v>65</v>
      </c>
      <c r="G381">
        <v>477</v>
      </c>
      <c r="H381">
        <v>3</v>
      </c>
      <c r="I381">
        <v>16</v>
      </c>
      <c r="J381">
        <v>9</v>
      </c>
      <c r="K381">
        <v>72</v>
      </c>
      <c r="L381">
        <v>0</v>
      </c>
      <c r="M381">
        <v>59</v>
      </c>
      <c r="N381">
        <v>421</v>
      </c>
      <c r="O381">
        <v>3</v>
      </c>
      <c r="P381">
        <v>0</v>
      </c>
      <c r="Q381">
        <v>2</v>
      </c>
      <c r="R381">
        <v>1</v>
      </c>
    </row>
    <row r="382" spans="1:18" x14ac:dyDescent="0.25">
      <c r="A382" t="s">
        <v>15391</v>
      </c>
      <c r="B382" t="s">
        <v>75</v>
      </c>
      <c r="C382" t="s">
        <v>251</v>
      </c>
      <c r="D382" t="s">
        <v>125</v>
      </c>
      <c r="E382" t="s">
        <v>82</v>
      </c>
      <c r="F382">
        <v>321</v>
      </c>
      <c r="G382">
        <v>13961.44</v>
      </c>
      <c r="H382">
        <v>23</v>
      </c>
      <c r="I382">
        <v>960</v>
      </c>
      <c r="J382">
        <v>17</v>
      </c>
      <c r="K382">
        <v>723</v>
      </c>
      <c r="L382">
        <v>1.26</v>
      </c>
      <c r="M382">
        <v>327</v>
      </c>
      <c r="N382">
        <v>14199.7</v>
      </c>
      <c r="O382">
        <v>33</v>
      </c>
      <c r="P382">
        <v>2</v>
      </c>
      <c r="Q382">
        <v>4</v>
      </c>
      <c r="R382">
        <v>31</v>
      </c>
    </row>
    <row r="383" spans="1:18" x14ac:dyDescent="0.25">
      <c r="A383" t="s">
        <v>15393</v>
      </c>
      <c r="B383" t="s">
        <v>74</v>
      </c>
      <c r="C383" t="s">
        <v>253</v>
      </c>
      <c r="D383" t="s">
        <v>94</v>
      </c>
      <c r="E383" t="s">
        <v>82</v>
      </c>
      <c r="F383">
        <v>268</v>
      </c>
      <c r="G383">
        <v>1826.5</v>
      </c>
      <c r="H383">
        <v>9</v>
      </c>
      <c r="I383">
        <v>41.92</v>
      </c>
      <c r="J383">
        <v>17</v>
      </c>
      <c r="K383">
        <v>104</v>
      </c>
      <c r="L383">
        <v>-74.040000000000006</v>
      </c>
      <c r="M383">
        <v>260</v>
      </c>
      <c r="N383">
        <v>1690.38</v>
      </c>
      <c r="O383">
        <v>17</v>
      </c>
      <c r="P383">
        <v>2</v>
      </c>
      <c r="Q383">
        <v>2</v>
      </c>
      <c r="R383">
        <v>17</v>
      </c>
    </row>
    <row r="384" spans="1:18" x14ac:dyDescent="0.25">
      <c r="A384" t="s">
        <v>15394</v>
      </c>
      <c r="B384" t="s">
        <v>74</v>
      </c>
      <c r="C384" t="s">
        <v>256</v>
      </c>
      <c r="D384" t="s">
        <v>233</v>
      </c>
      <c r="E384" t="s">
        <v>82</v>
      </c>
      <c r="F384">
        <v>151</v>
      </c>
      <c r="G384">
        <v>879</v>
      </c>
      <c r="H384">
        <v>4</v>
      </c>
      <c r="I384">
        <v>11</v>
      </c>
      <c r="J384">
        <v>10</v>
      </c>
      <c r="K384">
        <v>53</v>
      </c>
      <c r="L384">
        <v>0</v>
      </c>
      <c r="M384">
        <v>145</v>
      </c>
      <c r="N384">
        <v>837</v>
      </c>
      <c r="O384">
        <v>5</v>
      </c>
      <c r="P384">
        <v>0</v>
      </c>
      <c r="Q384">
        <v>2</v>
      </c>
      <c r="R384">
        <v>3</v>
      </c>
    </row>
    <row r="385" spans="1:18" x14ac:dyDescent="0.25">
      <c r="A385" t="s">
        <v>15395</v>
      </c>
      <c r="B385" t="s">
        <v>79</v>
      </c>
      <c r="C385" t="s">
        <v>257</v>
      </c>
      <c r="D385" t="s">
        <v>271</v>
      </c>
      <c r="E385" t="s">
        <v>82</v>
      </c>
      <c r="F385">
        <v>0</v>
      </c>
      <c r="G385">
        <v>0</v>
      </c>
      <c r="H385">
        <v>0</v>
      </c>
      <c r="I385">
        <v>0</v>
      </c>
      <c r="J385">
        <v>0</v>
      </c>
      <c r="K385">
        <v>0</v>
      </c>
      <c r="L385">
        <v>0</v>
      </c>
      <c r="M385">
        <v>0</v>
      </c>
      <c r="N385">
        <v>0</v>
      </c>
      <c r="O385">
        <v>778</v>
      </c>
      <c r="P385">
        <v>126</v>
      </c>
      <c r="Q385">
        <v>193</v>
      </c>
      <c r="R385">
        <v>711</v>
      </c>
    </row>
    <row r="386" spans="1:18" x14ac:dyDescent="0.25">
      <c r="A386" t="s">
        <v>15396</v>
      </c>
      <c r="B386" t="s">
        <v>72</v>
      </c>
      <c r="C386" t="s">
        <v>253</v>
      </c>
      <c r="D386" t="s">
        <v>149</v>
      </c>
      <c r="E386" t="s">
        <v>82</v>
      </c>
      <c r="F386">
        <v>378</v>
      </c>
      <c r="G386">
        <v>7580.48</v>
      </c>
      <c r="H386">
        <v>16</v>
      </c>
      <c r="I386">
        <v>332</v>
      </c>
      <c r="J386">
        <v>22</v>
      </c>
      <c r="K386">
        <v>229</v>
      </c>
      <c r="L386">
        <v>0.42</v>
      </c>
      <c r="M386">
        <v>372</v>
      </c>
      <c r="N386">
        <v>7683.9</v>
      </c>
      <c r="O386">
        <v>99</v>
      </c>
      <c r="P386">
        <v>10</v>
      </c>
      <c r="Q386">
        <v>19</v>
      </c>
      <c r="R386">
        <v>90</v>
      </c>
    </row>
    <row r="387" spans="1:18" x14ac:dyDescent="0.25">
      <c r="A387" t="s">
        <v>15397</v>
      </c>
      <c r="B387" t="s">
        <v>75</v>
      </c>
      <c r="C387" t="s">
        <v>258</v>
      </c>
      <c r="D387" t="s">
        <v>242</v>
      </c>
      <c r="E387" t="s">
        <v>82</v>
      </c>
      <c r="F387">
        <v>277</v>
      </c>
      <c r="G387">
        <v>11356.4</v>
      </c>
      <c r="H387">
        <v>5</v>
      </c>
      <c r="I387">
        <v>246</v>
      </c>
      <c r="J387">
        <v>16</v>
      </c>
      <c r="K387">
        <v>529</v>
      </c>
      <c r="L387">
        <v>28.1</v>
      </c>
      <c r="M387">
        <v>266</v>
      </c>
      <c r="N387">
        <v>11101.5</v>
      </c>
      <c r="O387">
        <v>33</v>
      </c>
      <c r="P387">
        <v>3</v>
      </c>
      <c r="Q387">
        <v>4</v>
      </c>
      <c r="R387">
        <v>32</v>
      </c>
    </row>
    <row r="388" spans="1:18" x14ac:dyDescent="0.25">
      <c r="A388" t="s">
        <v>15398</v>
      </c>
      <c r="B388" t="s">
        <v>79</v>
      </c>
      <c r="C388" t="s">
        <v>253</v>
      </c>
      <c r="D388" t="s">
        <v>149</v>
      </c>
      <c r="E388" t="s">
        <v>82</v>
      </c>
      <c r="F388">
        <v>0</v>
      </c>
      <c r="G388">
        <v>0</v>
      </c>
      <c r="H388">
        <v>0</v>
      </c>
      <c r="I388">
        <v>0</v>
      </c>
      <c r="J388">
        <v>0</v>
      </c>
      <c r="K388">
        <v>0</v>
      </c>
      <c r="L388">
        <v>0</v>
      </c>
      <c r="M388">
        <v>0</v>
      </c>
      <c r="N388">
        <v>0</v>
      </c>
      <c r="O388">
        <v>63</v>
      </c>
      <c r="P388">
        <v>3</v>
      </c>
      <c r="Q388">
        <v>12</v>
      </c>
      <c r="R388">
        <v>54</v>
      </c>
    </row>
    <row r="389" spans="1:18" x14ac:dyDescent="0.25">
      <c r="A389" t="s">
        <v>15399</v>
      </c>
      <c r="B389" t="s">
        <v>74</v>
      </c>
      <c r="C389" t="s">
        <v>254</v>
      </c>
      <c r="D389" t="s">
        <v>172</v>
      </c>
      <c r="E389" t="s">
        <v>82</v>
      </c>
      <c r="F389">
        <v>69</v>
      </c>
      <c r="G389">
        <v>541</v>
      </c>
      <c r="H389">
        <v>3</v>
      </c>
      <c r="I389">
        <v>17.46</v>
      </c>
      <c r="J389">
        <v>6</v>
      </c>
      <c r="K389">
        <v>36</v>
      </c>
      <c r="L389">
        <v>0</v>
      </c>
      <c r="M389">
        <v>66</v>
      </c>
      <c r="N389">
        <v>522.46</v>
      </c>
      <c r="O389">
        <v>4</v>
      </c>
      <c r="P389">
        <v>1</v>
      </c>
      <c r="Q389">
        <v>1</v>
      </c>
      <c r="R389">
        <v>4</v>
      </c>
    </row>
    <row r="390" spans="1:18" x14ac:dyDescent="0.25">
      <c r="A390" t="s">
        <v>15400</v>
      </c>
      <c r="B390" t="s">
        <v>72</v>
      </c>
      <c r="C390" t="s">
        <v>253</v>
      </c>
      <c r="D390" t="s">
        <v>194</v>
      </c>
      <c r="E390" t="s">
        <v>82</v>
      </c>
      <c r="F390">
        <v>294</v>
      </c>
      <c r="G390">
        <v>7929.61</v>
      </c>
      <c r="H390">
        <v>19</v>
      </c>
      <c r="I390">
        <v>380.92</v>
      </c>
      <c r="J390">
        <v>17</v>
      </c>
      <c r="K390">
        <v>211</v>
      </c>
      <c r="L390">
        <v>1.04</v>
      </c>
      <c r="M390">
        <v>296</v>
      </c>
      <c r="N390">
        <v>8100.57</v>
      </c>
      <c r="O390">
        <v>209</v>
      </c>
      <c r="P390">
        <v>22</v>
      </c>
      <c r="Q390">
        <v>48</v>
      </c>
      <c r="R390">
        <v>183</v>
      </c>
    </row>
    <row r="391" spans="1:18" x14ac:dyDescent="0.25">
      <c r="A391" t="s">
        <v>15401</v>
      </c>
      <c r="B391" t="s">
        <v>79</v>
      </c>
      <c r="C391" t="s">
        <v>257</v>
      </c>
      <c r="D391" t="s">
        <v>224</v>
      </c>
      <c r="E391" t="s">
        <v>82</v>
      </c>
      <c r="F391">
        <v>0</v>
      </c>
      <c r="G391">
        <v>0</v>
      </c>
      <c r="H391">
        <v>0</v>
      </c>
      <c r="I391">
        <v>0</v>
      </c>
      <c r="J391">
        <v>0</v>
      </c>
      <c r="K391">
        <v>0</v>
      </c>
      <c r="L391">
        <v>0</v>
      </c>
      <c r="M391">
        <v>0</v>
      </c>
      <c r="N391">
        <v>0</v>
      </c>
      <c r="O391">
        <v>11</v>
      </c>
      <c r="P391">
        <v>4</v>
      </c>
      <c r="Q391">
        <v>1</v>
      </c>
      <c r="R391">
        <v>14</v>
      </c>
    </row>
    <row r="392" spans="1:18" x14ac:dyDescent="0.25">
      <c r="A392" t="s">
        <v>15402</v>
      </c>
      <c r="B392" t="s">
        <v>72</v>
      </c>
      <c r="C392" t="s">
        <v>255</v>
      </c>
      <c r="D392" t="s">
        <v>100</v>
      </c>
      <c r="E392" t="s">
        <v>82</v>
      </c>
      <c r="F392">
        <v>147</v>
      </c>
      <c r="G392">
        <v>4302.96</v>
      </c>
      <c r="H392">
        <v>6</v>
      </c>
      <c r="I392">
        <v>273.45999999999998</v>
      </c>
      <c r="J392">
        <v>11</v>
      </c>
      <c r="K392">
        <v>320</v>
      </c>
      <c r="L392">
        <v>0.84</v>
      </c>
      <c r="M392">
        <v>142</v>
      </c>
      <c r="N392">
        <v>4257.26</v>
      </c>
      <c r="O392">
        <v>14</v>
      </c>
      <c r="P392">
        <v>3</v>
      </c>
      <c r="Q392">
        <v>4</v>
      </c>
      <c r="R392">
        <v>13</v>
      </c>
    </row>
    <row r="393" spans="1:18" x14ac:dyDescent="0.25">
      <c r="A393" t="s">
        <v>15403</v>
      </c>
      <c r="B393" t="s">
        <v>72</v>
      </c>
      <c r="C393" t="s">
        <v>253</v>
      </c>
      <c r="D393" t="s">
        <v>121</v>
      </c>
      <c r="E393" t="s">
        <v>82</v>
      </c>
      <c r="F393">
        <v>535</v>
      </c>
      <c r="G393">
        <v>11252.48</v>
      </c>
      <c r="H393">
        <v>27</v>
      </c>
      <c r="I393">
        <v>451.92</v>
      </c>
      <c r="J393">
        <v>43</v>
      </c>
      <c r="K393">
        <v>705</v>
      </c>
      <c r="L393">
        <v>31.24</v>
      </c>
      <c r="M393">
        <v>519</v>
      </c>
      <c r="N393">
        <v>11030.64</v>
      </c>
      <c r="O393">
        <v>276</v>
      </c>
      <c r="P393">
        <v>43</v>
      </c>
      <c r="Q393">
        <v>53</v>
      </c>
      <c r="R393">
        <v>266</v>
      </c>
    </row>
    <row r="394" spans="1:18" x14ac:dyDescent="0.25">
      <c r="A394" t="s">
        <v>15404</v>
      </c>
      <c r="B394" t="s">
        <v>75</v>
      </c>
      <c r="C394" t="s">
        <v>251</v>
      </c>
      <c r="D394" t="s">
        <v>185</v>
      </c>
      <c r="E394" t="s">
        <v>82</v>
      </c>
      <c r="F394">
        <v>327</v>
      </c>
      <c r="G394">
        <v>15958.36</v>
      </c>
      <c r="H394">
        <v>18</v>
      </c>
      <c r="I394">
        <v>682</v>
      </c>
      <c r="J394">
        <v>23</v>
      </c>
      <c r="K394">
        <v>780</v>
      </c>
      <c r="L394">
        <v>2.94</v>
      </c>
      <c r="M394">
        <v>322</v>
      </c>
      <c r="N394">
        <v>15863.3</v>
      </c>
      <c r="O394">
        <v>34</v>
      </c>
      <c r="P394">
        <v>2</v>
      </c>
      <c r="Q394">
        <v>6</v>
      </c>
      <c r="R394">
        <v>30</v>
      </c>
    </row>
    <row r="395" spans="1:18" x14ac:dyDescent="0.25">
      <c r="A395" t="s">
        <v>15405</v>
      </c>
      <c r="B395" t="s">
        <v>75</v>
      </c>
      <c r="C395" t="s">
        <v>253</v>
      </c>
      <c r="D395" t="s">
        <v>175</v>
      </c>
      <c r="E395" t="s">
        <v>82</v>
      </c>
      <c r="F395">
        <v>96</v>
      </c>
      <c r="G395">
        <v>4648.4799999999996</v>
      </c>
      <c r="H395">
        <v>11</v>
      </c>
      <c r="I395">
        <v>629</v>
      </c>
      <c r="J395">
        <v>5</v>
      </c>
      <c r="K395">
        <v>135</v>
      </c>
      <c r="L395">
        <v>0.42</v>
      </c>
      <c r="M395">
        <v>102</v>
      </c>
      <c r="N395">
        <v>5142.8999999999996</v>
      </c>
      <c r="O395">
        <v>67</v>
      </c>
      <c r="P395">
        <v>6</v>
      </c>
      <c r="Q395">
        <v>8</v>
      </c>
      <c r="R395">
        <v>65</v>
      </c>
    </row>
    <row r="396" spans="1:18" x14ac:dyDescent="0.25">
      <c r="A396" t="s">
        <v>15406</v>
      </c>
      <c r="B396" t="s">
        <v>79</v>
      </c>
      <c r="C396" t="s">
        <v>253</v>
      </c>
      <c r="D396" t="s">
        <v>225</v>
      </c>
      <c r="E396" t="s">
        <v>82</v>
      </c>
      <c r="F396">
        <v>0</v>
      </c>
      <c r="G396">
        <v>0</v>
      </c>
      <c r="H396">
        <v>0</v>
      </c>
      <c r="I396">
        <v>0</v>
      </c>
      <c r="J396">
        <v>0</v>
      </c>
      <c r="K396">
        <v>0</v>
      </c>
      <c r="L396">
        <v>0</v>
      </c>
      <c r="M396">
        <v>0</v>
      </c>
      <c r="N396">
        <v>0</v>
      </c>
      <c r="O396">
        <v>61</v>
      </c>
      <c r="P396">
        <v>13</v>
      </c>
      <c r="Q396">
        <v>12</v>
      </c>
      <c r="R396">
        <v>62</v>
      </c>
    </row>
    <row r="397" spans="1:18" x14ac:dyDescent="0.25">
      <c r="A397" t="s">
        <v>15407</v>
      </c>
      <c r="B397" t="s">
        <v>74</v>
      </c>
      <c r="C397" t="s">
        <v>252</v>
      </c>
      <c r="D397" t="s">
        <v>188</v>
      </c>
      <c r="E397" t="s">
        <v>82</v>
      </c>
      <c r="F397">
        <v>151</v>
      </c>
      <c r="G397">
        <v>954</v>
      </c>
      <c r="H397">
        <v>9</v>
      </c>
      <c r="I397">
        <v>51</v>
      </c>
      <c r="J397">
        <v>19</v>
      </c>
      <c r="K397">
        <v>108</v>
      </c>
      <c r="L397">
        <v>0</v>
      </c>
      <c r="M397">
        <v>141</v>
      </c>
      <c r="N397">
        <v>897</v>
      </c>
      <c r="O397">
        <v>6</v>
      </c>
      <c r="P397">
        <v>1</v>
      </c>
      <c r="Q397">
        <v>2</v>
      </c>
      <c r="R397">
        <v>5</v>
      </c>
    </row>
    <row r="398" spans="1:18" x14ac:dyDescent="0.25">
      <c r="A398" t="s">
        <v>15408</v>
      </c>
      <c r="B398" t="s">
        <v>75</v>
      </c>
      <c r="C398" t="s">
        <v>251</v>
      </c>
      <c r="D398" t="s">
        <v>166</v>
      </c>
      <c r="E398" t="s">
        <v>82</v>
      </c>
      <c r="F398">
        <v>316</v>
      </c>
      <c r="G398">
        <v>14954.92</v>
      </c>
      <c r="H398">
        <v>8</v>
      </c>
      <c r="I398">
        <v>467</v>
      </c>
      <c r="J398">
        <v>14</v>
      </c>
      <c r="K398">
        <v>449</v>
      </c>
      <c r="L398">
        <v>1.68</v>
      </c>
      <c r="M398">
        <v>310</v>
      </c>
      <c r="N398">
        <v>14974.6</v>
      </c>
      <c r="O398">
        <v>15</v>
      </c>
      <c r="P398">
        <v>6</v>
      </c>
      <c r="Q398">
        <v>2</v>
      </c>
      <c r="R398">
        <v>19</v>
      </c>
    </row>
    <row r="399" spans="1:18" x14ac:dyDescent="0.25">
      <c r="A399" t="s">
        <v>15409</v>
      </c>
      <c r="B399" t="s">
        <v>75</v>
      </c>
      <c r="C399" t="s">
        <v>259</v>
      </c>
      <c r="D399" t="s">
        <v>178</v>
      </c>
      <c r="E399" t="s">
        <v>82</v>
      </c>
      <c r="F399">
        <v>70</v>
      </c>
      <c r="G399">
        <v>2613.96</v>
      </c>
      <c r="H399">
        <v>2</v>
      </c>
      <c r="I399">
        <v>53</v>
      </c>
      <c r="J399">
        <v>2</v>
      </c>
      <c r="K399">
        <v>62</v>
      </c>
      <c r="L399">
        <v>0.84</v>
      </c>
      <c r="M399">
        <v>70</v>
      </c>
      <c r="N399">
        <v>2605.8000000000002</v>
      </c>
      <c r="O399">
        <v>6</v>
      </c>
      <c r="P399">
        <v>0</v>
      </c>
      <c r="Q399">
        <v>0</v>
      </c>
      <c r="R399">
        <v>6</v>
      </c>
    </row>
    <row r="400" spans="1:18" x14ac:dyDescent="0.25">
      <c r="A400" t="s">
        <v>15410</v>
      </c>
      <c r="B400" t="s">
        <v>77</v>
      </c>
      <c r="C400" t="s">
        <v>256</v>
      </c>
      <c r="D400" t="s">
        <v>142</v>
      </c>
      <c r="E400" t="s">
        <v>82</v>
      </c>
      <c r="F400">
        <v>6</v>
      </c>
      <c r="G400">
        <v>122</v>
      </c>
      <c r="H400">
        <v>0</v>
      </c>
      <c r="I400">
        <v>0</v>
      </c>
      <c r="J400">
        <v>0</v>
      </c>
      <c r="K400">
        <v>0</v>
      </c>
      <c r="L400">
        <v>0</v>
      </c>
      <c r="M400">
        <v>6</v>
      </c>
      <c r="N400">
        <v>122</v>
      </c>
      <c r="O400">
        <v>0</v>
      </c>
      <c r="P400">
        <v>0</v>
      </c>
      <c r="Q400">
        <v>0</v>
      </c>
      <c r="R400">
        <v>0</v>
      </c>
    </row>
    <row r="401" spans="1:18" x14ac:dyDescent="0.25">
      <c r="A401" t="s">
        <v>15411</v>
      </c>
      <c r="B401" t="s">
        <v>75</v>
      </c>
      <c r="C401" t="s">
        <v>255</v>
      </c>
      <c r="D401" t="s">
        <v>169</v>
      </c>
      <c r="E401" t="s">
        <v>82</v>
      </c>
      <c r="F401">
        <v>153</v>
      </c>
      <c r="G401">
        <v>9104</v>
      </c>
      <c r="H401">
        <v>8</v>
      </c>
      <c r="I401">
        <v>370</v>
      </c>
      <c r="J401">
        <v>6</v>
      </c>
      <c r="K401">
        <v>271</v>
      </c>
      <c r="L401">
        <v>-42</v>
      </c>
      <c r="M401">
        <v>155</v>
      </c>
      <c r="N401">
        <v>9161</v>
      </c>
      <c r="O401">
        <v>50</v>
      </c>
      <c r="P401">
        <v>8</v>
      </c>
      <c r="Q401">
        <v>12</v>
      </c>
      <c r="R401">
        <v>46</v>
      </c>
    </row>
    <row r="402" spans="1:18" x14ac:dyDescent="0.25">
      <c r="A402" t="s">
        <v>15412</v>
      </c>
      <c r="B402" t="s">
        <v>79</v>
      </c>
      <c r="C402" t="s">
        <v>253</v>
      </c>
      <c r="D402" t="s">
        <v>230</v>
      </c>
      <c r="E402" t="s">
        <v>82</v>
      </c>
      <c r="F402">
        <v>0</v>
      </c>
      <c r="G402">
        <v>0</v>
      </c>
      <c r="H402">
        <v>0</v>
      </c>
      <c r="I402">
        <v>0</v>
      </c>
      <c r="J402">
        <v>0</v>
      </c>
      <c r="K402">
        <v>0</v>
      </c>
      <c r="L402">
        <v>0</v>
      </c>
      <c r="M402">
        <v>0</v>
      </c>
      <c r="N402">
        <v>0</v>
      </c>
      <c r="O402">
        <v>283</v>
      </c>
      <c r="P402">
        <v>37</v>
      </c>
      <c r="Q402">
        <v>78</v>
      </c>
      <c r="R402">
        <v>242</v>
      </c>
    </row>
    <row r="403" spans="1:18" x14ac:dyDescent="0.25">
      <c r="A403" t="s">
        <v>15413</v>
      </c>
      <c r="B403" t="s">
        <v>75</v>
      </c>
      <c r="C403" t="s">
        <v>253</v>
      </c>
      <c r="D403" t="s">
        <v>154</v>
      </c>
      <c r="E403" t="s">
        <v>82</v>
      </c>
      <c r="F403">
        <v>70</v>
      </c>
      <c r="G403">
        <v>2788.92</v>
      </c>
      <c r="H403">
        <v>10</v>
      </c>
      <c r="I403">
        <v>550</v>
      </c>
      <c r="J403">
        <v>8</v>
      </c>
      <c r="K403">
        <v>331.48</v>
      </c>
      <c r="L403">
        <v>1.26</v>
      </c>
      <c r="M403">
        <v>72</v>
      </c>
      <c r="N403">
        <v>3008.7</v>
      </c>
      <c r="O403">
        <v>31</v>
      </c>
      <c r="P403">
        <v>4</v>
      </c>
      <c r="Q403">
        <v>8</v>
      </c>
      <c r="R403">
        <v>27</v>
      </c>
    </row>
    <row r="404" spans="1:18" x14ac:dyDescent="0.25">
      <c r="A404" t="s">
        <v>15414</v>
      </c>
      <c r="B404" t="s">
        <v>79</v>
      </c>
      <c r="C404" t="s">
        <v>251</v>
      </c>
      <c r="D404" t="s">
        <v>197</v>
      </c>
      <c r="E404" t="s">
        <v>82</v>
      </c>
      <c r="F404">
        <v>0</v>
      </c>
      <c r="G404">
        <v>0</v>
      </c>
      <c r="H404">
        <v>0</v>
      </c>
      <c r="I404">
        <v>0</v>
      </c>
      <c r="J404">
        <v>0</v>
      </c>
      <c r="K404">
        <v>0</v>
      </c>
      <c r="L404">
        <v>0</v>
      </c>
      <c r="M404">
        <v>0</v>
      </c>
      <c r="N404">
        <v>0</v>
      </c>
      <c r="O404">
        <v>3</v>
      </c>
      <c r="P404">
        <v>1</v>
      </c>
      <c r="Q404">
        <v>1</v>
      </c>
      <c r="R404">
        <v>3</v>
      </c>
    </row>
    <row r="405" spans="1:18" x14ac:dyDescent="0.25">
      <c r="A405" t="s">
        <v>15415</v>
      </c>
      <c r="B405" t="s">
        <v>79</v>
      </c>
      <c r="C405" t="s">
        <v>256</v>
      </c>
      <c r="D405" t="s">
        <v>233</v>
      </c>
      <c r="E405" t="s">
        <v>82</v>
      </c>
      <c r="F405">
        <v>0</v>
      </c>
      <c r="G405">
        <v>0</v>
      </c>
      <c r="H405">
        <v>0</v>
      </c>
      <c r="I405">
        <v>0</v>
      </c>
      <c r="J405">
        <v>0</v>
      </c>
      <c r="K405">
        <v>0</v>
      </c>
      <c r="L405">
        <v>0</v>
      </c>
      <c r="M405">
        <v>0</v>
      </c>
      <c r="N405">
        <v>0</v>
      </c>
      <c r="O405">
        <v>48</v>
      </c>
      <c r="P405">
        <v>9</v>
      </c>
      <c r="Q405">
        <v>18</v>
      </c>
      <c r="R405">
        <v>39</v>
      </c>
    </row>
    <row r="406" spans="1:18" x14ac:dyDescent="0.25">
      <c r="A406" t="s">
        <v>15416</v>
      </c>
      <c r="B406" t="s">
        <v>77</v>
      </c>
      <c r="C406" t="s">
        <v>256</v>
      </c>
      <c r="D406" t="s">
        <v>240</v>
      </c>
      <c r="E406" t="s">
        <v>82</v>
      </c>
      <c r="F406">
        <v>1</v>
      </c>
      <c r="G406">
        <v>29</v>
      </c>
      <c r="H406">
        <v>0</v>
      </c>
      <c r="I406">
        <v>0</v>
      </c>
      <c r="J406">
        <v>0</v>
      </c>
      <c r="K406">
        <v>0</v>
      </c>
      <c r="L406">
        <v>0</v>
      </c>
      <c r="M406">
        <v>1</v>
      </c>
      <c r="N406">
        <v>29</v>
      </c>
      <c r="O406">
        <v>0</v>
      </c>
      <c r="P406">
        <v>0</v>
      </c>
      <c r="Q406">
        <v>0</v>
      </c>
      <c r="R406">
        <v>0</v>
      </c>
    </row>
    <row r="407" spans="1:18" x14ac:dyDescent="0.25">
      <c r="A407" t="s">
        <v>15417</v>
      </c>
      <c r="B407" t="s">
        <v>77</v>
      </c>
      <c r="C407" t="s">
        <v>251</v>
      </c>
      <c r="D407" t="s">
        <v>164</v>
      </c>
      <c r="E407" t="s">
        <v>82</v>
      </c>
      <c r="F407">
        <v>2</v>
      </c>
      <c r="G407">
        <v>53</v>
      </c>
      <c r="H407">
        <v>0</v>
      </c>
      <c r="I407">
        <v>0</v>
      </c>
      <c r="J407">
        <v>0</v>
      </c>
      <c r="K407">
        <v>0</v>
      </c>
      <c r="L407">
        <v>0</v>
      </c>
      <c r="M407">
        <v>2</v>
      </c>
      <c r="N407">
        <v>53</v>
      </c>
      <c r="O407">
        <v>0</v>
      </c>
      <c r="P407">
        <v>0</v>
      </c>
      <c r="Q407">
        <v>0</v>
      </c>
      <c r="R407">
        <v>0</v>
      </c>
    </row>
    <row r="408" spans="1:18" x14ac:dyDescent="0.25">
      <c r="A408" t="s">
        <v>15418</v>
      </c>
      <c r="B408" t="s">
        <v>79</v>
      </c>
      <c r="C408" t="s">
        <v>256</v>
      </c>
      <c r="D408" t="s">
        <v>170</v>
      </c>
      <c r="E408" t="s">
        <v>82</v>
      </c>
      <c r="F408">
        <v>0</v>
      </c>
      <c r="G408">
        <v>0</v>
      </c>
      <c r="H408">
        <v>0</v>
      </c>
      <c r="I408">
        <v>0</v>
      </c>
      <c r="J408">
        <v>0</v>
      </c>
      <c r="K408">
        <v>0</v>
      </c>
      <c r="L408">
        <v>0</v>
      </c>
      <c r="M408">
        <v>0</v>
      </c>
      <c r="N408">
        <v>0</v>
      </c>
      <c r="O408">
        <v>32</v>
      </c>
      <c r="P408">
        <v>7</v>
      </c>
      <c r="Q408">
        <v>5</v>
      </c>
      <c r="R408">
        <v>34</v>
      </c>
    </row>
    <row r="409" spans="1:18" x14ac:dyDescent="0.25">
      <c r="A409" t="s">
        <v>15419</v>
      </c>
      <c r="B409" t="s">
        <v>75</v>
      </c>
      <c r="C409" t="s">
        <v>253</v>
      </c>
      <c r="D409" t="s">
        <v>121</v>
      </c>
      <c r="E409" t="s">
        <v>82</v>
      </c>
      <c r="F409">
        <v>192</v>
      </c>
      <c r="G409">
        <v>9176.48</v>
      </c>
      <c r="H409">
        <v>9</v>
      </c>
      <c r="I409">
        <v>327</v>
      </c>
      <c r="J409">
        <v>17</v>
      </c>
      <c r="K409">
        <v>547</v>
      </c>
      <c r="L409">
        <v>31.32</v>
      </c>
      <c r="M409">
        <v>184</v>
      </c>
      <c r="N409">
        <v>8987.7999999999993</v>
      </c>
      <c r="O409">
        <v>47</v>
      </c>
      <c r="P409">
        <v>5</v>
      </c>
      <c r="Q409">
        <v>7</v>
      </c>
      <c r="R409">
        <v>45</v>
      </c>
    </row>
    <row r="410" spans="1:18" x14ac:dyDescent="0.25">
      <c r="A410" t="s">
        <v>15420</v>
      </c>
      <c r="B410" t="s">
        <v>72</v>
      </c>
      <c r="C410" t="s">
        <v>259</v>
      </c>
      <c r="D410" t="s">
        <v>227</v>
      </c>
      <c r="E410" t="s">
        <v>82</v>
      </c>
      <c r="F410">
        <v>323</v>
      </c>
      <c r="G410">
        <v>6089.96</v>
      </c>
      <c r="H410">
        <v>9</v>
      </c>
      <c r="I410">
        <v>49</v>
      </c>
      <c r="J410">
        <v>20</v>
      </c>
      <c r="K410">
        <v>179</v>
      </c>
      <c r="L410">
        <v>-20.260000000000002</v>
      </c>
      <c r="M410">
        <v>312</v>
      </c>
      <c r="N410">
        <v>5939.7</v>
      </c>
      <c r="O410">
        <v>31</v>
      </c>
      <c r="P410">
        <v>0</v>
      </c>
      <c r="Q410">
        <v>8</v>
      </c>
      <c r="R410">
        <v>23</v>
      </c>
    </row>
    <row r="411" spans="1:18" x14ac:dyDescent="0.25">
      <c r="A411" t="s">
        <v>15421</v>
      </c>
      <c r="B411" t="s">
        <v>79</v>
      </c>
      <c r="C411" t="s">
        <v>259</v>
      </c>
      <c r="D411" t="s">
        <v>177</v>
      </c>
      <c r="E411" t="s">
        <v>82</v>
      </c>
      <c r="F411">
        <v>0</v>
      </c>
      <c r="G411">
        <v>0</v>
      </c>
      <c r="H411">
        <v>0</v>
      </c>
      <c r="I411">
        <v>0</v>
      </c>
      <c r="J411">
        <v>0</v>
      </c>
      <c r="K411">
        <v>0</v>
      </c>
      <c r="L411">
        <v>0</v>
      </c>
      <c r="M411">
        <v>0</v>
      </c>
      <c r="N411">
        <v>0</v>
      </c>
      <c r="O411">
        <v>1</v>
      </c>
      <c r="P411">
        <v>1</v>
      </c>
      <c r="Q411">
        <v>1</v>
      </c>
      <c r="R411">
        <v>1</v>
      </c>
    </row>
    <row r="412" spans="1:18" x14ac:dyDescent="0.25">
      <c r="A412" t="s">
        <v>15422</v>
      </c>
      <c r="B412" t="s">
        <v>72</v>
      </c>
      <c r="C412" t="s">
        <v>259</v>
      </c>
      <c r="D412" t="s">
        <v>156</v>
      </c>
      <c r="E412" t="s">
        <v>82</v>
      </c>
      <c r="F412">
        <v>159</v>
      </c>
      <c r="G412">
        <v>4307.96</v>
      </c>
      <c r="H412">
        <v>0</v>
      </c>
      <c r="I412">
        <v>0</v>
      </c>
      <c r="J412">
        <v>20</v>
      </c>
      <c r="K412">
        <v>404</v>
      </c>
      <c r="L412">
        <v>-4.26</v>
      </c>
      <c r="M412">
        <v>139</v>
      </c>
      <c r="N412">
        <v>3899.7</v>
      </c>
      <c r="O412">
        <v>14</v>
      </c>
      <c r="P412">
        <v>0</v>
      </c>
      <c r="Q412">
        <v>3</v>
      </c>
      <c r="R412">
        <v>11</v>
      </c>
    </row>
    <row r="413" spans="1:18" x14ac:dyDescent="0.25">
      <c r="A413" t="s">
        <v>15423</v>
      </c>
      <c r="B413" t="s">
        <v>79</v>
      </c>
      <c r="C413" t="s">
        <v>252</v>
      </c>
      <c r="D413" t="s">
        <v>148</v>
      </c>
      <c r="E413" t="s">
        <v>82</v>
      </c>
      <c r="F413">
        <v>0</v>
      </c>
      <c r="G413">
        <v>0</v>
      </c>
      <c r="H413">
        <v>0</v>
      </c>
      <c r="I413">
        <v>0</v>
      </c>
      <c r="J413">
        <v>0</v>
      </c>
      <c r="K413">
        <v>0</v>
      </c>
      <c r="L413">
        <v>0</v>
      </c>
      <c r="M413">
        <v>0</v>
      </c>
      <c r="N413">
        <v>0</v>
      </c>
      <c r="O413">
        <v>553</v>
      </c>
      <c r="P413">
        <v>50</v>
      </c>
      <c r="Q413">
        <v>135</v>
      </c>
      <c r="R413">
        <v>468</v>
      </c>
    </row>
    <row r="414" spans="1:18" x14ac:dyDescent="0.25">
      <c r="A414" t="s">
        <v>15424</v>
      </c>
      <c r="B414" t="s">
        <v>77</v>
      </c>
      <c r="C414" t="s">
        <v>253</v>
      </c>
      <c r="D414" t="s">
        <v>106</v>
      </c>
      <c r="E414" t="s">
        <v>82</v>
      </c>
      <c r="F414">
        <v>6</v>
      </c>
      <c r="G414">
        <v>129.65</v>
      </c>
      <c r="H414">
        <v>1</v>
      </c>
      <c r="I414">
        <v>15</v>
      </c>
      <c r="J414">
        <v>0</v>
      </c>
      <c r="K414">
        <v>0</v>
      </c>
      <c r="L414">
        <v>0.2</v>
      </c>
      <c r="M414">
        <v>7</v>
      </c>
      <c r="N414">
        <v>144.85</v>
      </c>
      <c r="O414">
        <v>1</v>
      </c>
      <c r="P414">
        <v>0</v>
      </c>
      <c r="Q414">
        <v>0</v>
      </c>
      <c r="R414">
        <v>1</v>
      </c>
    </row>
    <row r="415" spans="1:18" x14ac:dyDescent="0.25">
      <c r="A415" t="s">
        <v>15425</v>
      </c>
      <c r="B415" t="s">
        <v>72</v>
      </c>
      <c r="C415" t="s">
        <v>257</v>
      </c>
      <c r="D415" t="s">
        <v>103</v>
      </c>
      <c r="E415" t="s">
        <v>82</v>
      </c>
      <c r="F415">
        <v>370</v>
      </c>
      <c r="G415">
        <v>8218.9599999999991</v>
      </c>
      <c r="H415">
        <v>7</v>
      </c>
      <c r="I415">
        <v>48.92</v>
      </c>
      <c r="J415">
        <v>25</v>
      </c>
      <c r="K415">
        <v>215</v>
      </c>
      <c r="L415">
        <v>0.84</v>
      </c>
      <c r="M415">
        <v>352</v>
      </c>
      <c r="N415">
        <v>8053.72</v>
      </c>
      <c r="O415">
        <v>75</v>
      </c>
      <c r="P415">
        <v>6</v>
      </c>
      <c r="Q415">
        <v>19</v>
      </c>
      <c r="R415">
        <v>62</v>
      </c>
    </row>
    <row r="416" spans="1:18" x14ac:dyDescent="0.25">
      <c r="A416" t="s">
        <v>15426</v>
      </c>
      <c r="B416" t="s">
        <v>74</v>
      </c>
      <c r="C416" t="s">
        <v>256</v>
      </c>
      <c r="D416" t="s">
        <v>203</v>
      </c>
      <c r="E416" t="s">
        <v>82</v>
      </c>
      <c r="F416">
        <v>103</v>
      </c>
      <c r="G416">
        <v>676</v>
      </c>
      <c r="H416">
        <v>2</v>
      </c>
      <c r="I416">
        <v>8</v>
      </c>
      <c r="J416">
        <v>11</v>
      </c>
      <c r="K416">
        <v>68</v>
      </c>
      <c r="L416">
        <v>0</v>
      </c>
      <c r="M416">
        <v>94</v>
      </c>
      <c r="N416">
        <v>616</v>
      </c>
      <c r="O416">
        <v>6</v>
      </c>
      <c r="P416">
        <v>2</v>
      </c>
      <c r="Q416">
        <v>1</v>
      </c>
      <c r="R416">
        <v>7</v>
      </c>
    </row>
    <row r="417" spans="1:18" x14ac:dyDescent="0.25">
      <c r="A417" t="s">
        <v>15427</v>
      </c>
      <c r="B417" t="s">
        <v>72</v>
      </c>
      <c r="C417" t="s">
        <v>254</v>
      </c>
      <c r="D417" t="s">
        <v>207</v>
      </c>
      <c r="E417" t="s">
        <v>82</v>
      </c>
      <c r="F417">
        <v>118</v>
      </c>
      <c r="G417">
        <v>2449.48</v>
      </c>
      <c r="H417">
        <v>1</v>
      </c>
      <c r="I417">
        <v>6</v>
      </c>
      <c r="J417">
        <v>5</v>
      </c>
      <c r="K417">
        <v>61</v>
      </c>
      <c r="L417">
        <v>0.42</v>
      </c>
      <c r="M417">
        <v>114</v>
      </c>
      <c r="N417">
        <v>2394.9</v>
      </c>
      <c r="O417">
        <v>8</v>
      </c>
      <c r="P417">
        <v>3</v>
      </c>
      <c r="Q417">
        <v>1</v>
      </c>
      <c r="R417">
        <v>10</v>
      </c>
    </row>
    <row r="418" spans="1:18" x14ac:dyDescent="0.25">
      <c r="A418" t="s">
        <v>15428</v>
      </c>
      <c r="B418" t="s">
        <v>79</v>
      </c>
      <c r="C418" t="s">
        <v>254</v>
      </c>
      <c r="D418" t="s">
        <v>123</v>
      </c>
      <c r="E418" t="s">
        <v>82</v>
      </c>
      <c r="F418">
        <v>0</v>
      </c>
      <c r="G418">
        <v>0</v>
      </c>
      <c r="H418">
        <v>0</v>
      </c>
      <c r="I418">
        <v>0</v>
      </c>
      <c r="J418">
        <v>0</v>
      </c>
      <c r="K418">
        <v>0</v>
      </c>
      <c r="L418">
        <v>0</v>
      </c>
      <c r="M418">
        <v>0</v>
      </c>
      <c r="N418">
        <v>0</v>
      </c>
      <c r="O418">
        <v>7</v>
      </c>
      <c r="P418">
        <v>4</v>
      </c>
      <c r="Q418">
        <v>2</v>
      </c>
      <c r="R418">
        <v>9</v>
      </c>
    </row>
    <row r="419" spans="1:18" x14ac:dyDescent="0.25">
      <c r="A419" t="s">
        <v>15429</v>
      </c>
      <c r="B419" t="s">
        <v>79</v>
      </c>
      <c r="C419" t="s">
        <v>259</v>
      </c>
      <c r="D419" t="s">
        <v>227</v>
      </c>
      <c r="E419" t="s">
        <v>82</v>
      </c>
      <c r="F419">
        <v>0</v>
      </c>
      <c r="G419">
        <v>0</v>
      </c>
      <c r="H419">
        <v>0</v>
      </c>
      <c r="I419">
        <v>0</v>
      </c>
      <c r="J419">
        <v>0</v>
      </c>
      <c r="K419">
        <v>0</v>
      </c>
      <c r="L419">
        <v>0</v>
      </c>
      <c r="M419">
        <v>0</v>
      </c>
      <c r="N419">
        <v>0</v>
      </c>
      <c r="O419">
        <v>17</v>
      </c>
      <c r="P419">
        <v>0</v>
      </c>
      <c r="Q419">
        <v>5</v>
      </c>
      <c r="R419">
        <v>12</v>
      </c>
    </row>
    <row r="420" spans="1:18" x14ac:dyDescent="0.25">
      <c r="A420" t="s">
        <v>15430</v>
      </c>
      <c r="B420" t="s">
        <v>79</v>
      </c>
      <c r="C420" t="s">
        <v>253</v>
      </c>
      <c r="D420" t="s">
        <v>134</v>
      </c>
      <c r="E420" t="s">
        <v>82</v>
      </c>
      <c r="F420">
        <v>0</v>
      </c>
      <c r="G420">
        <v>0</v>
      </c>
      <c r="H420">
        <v>0</v>
      </c>
      <c r="I420">
        <v>0</v>
      </c>
      <c r="J420">
        <v>0</v>
      </c>
      <c r="K420">
        <v>0</v>
      </c>
      <c r="L420">
        <v>0</v>
      </c>
      <c r="M420">
        <v>0</v>
      </c>
      <c r="N420">
        <v>0</v>
      </c>
      <c r="O420">
        <v>251</v>
      </c>
      <c r="P420">
        <v>55</v>
      </c>
      <c r="Q420">
        <v>38</v>
      </c>
      <c r="R420">
        <v>268</v>
      </c>
    </row>
    <row r="421" spans="1:18" x14ac:dyDescent="0.25">
      <c r="A421" t="s">
        <v>15431</v>
      </c>
      <c r="B421" t="s">
        <v>74</v>
      </c>
      <c r="C421" t="s">
        <v>256</v>
      </c>
      <c r="D421" t="s">
        <v>190</v>
      </c>
      <c r="E421" t="s">
        <v>82</v>
      </c>
      <c r="F421">
        <v>93</v>
      </c>
      <c r="G421">
        <v>561</v>
      </c>
      <c r="H421">
        <v>2</v>
      </c>
      <c r="I421">
        <v>10</v>
      </c>
      <c r="J421">
        <v>4</v>
      </c>
      <c r="K421">
        <v>24</v>
      </c>
      <c r="L421">
        <v>0</v>
      </c>
      <c r="M421">
        <v>91</v>
      </c>
      <c r="N421">
        <v>547</v>
      </c>
      <c r="O421">
        <v>3</v>
      </c>
      <c r="P421">
        <v>0</v>
      </c>
      <c r="Q421">
        <v>1</v>
      </c>
      <c r="R421">
        <v>2</v>
      </c>
    </row>
    <row r="422" spans="1:18" x14ac:dyDescent="0.25">
      <c r="A422" t="s">
        <v>15432</v>
      </c>
      <c r="B422" t="s">
        <v>79</v>
      </c>
      <c r="C422" t="s">
        <v>258</v>
      </c>
      <c r="D422" t="s">
        <v>129</v>
      </c>
      <c r="E422" t="s">
        <v>82</v>
      </c>
      <c r="F422">
        <v>0</v>
      </c>
      <c r="G422">
        <v>0</v>
      </c>
      <c r="H422">
        <v>0</v>
      </c>
      <c r="I422">
        <v>0</v>
      </c>
      <c r="J422">
        <v>0</v>
      </c>
      <c r="K422">
        <v>0</v>
      </c>
      <c r="L422">
        <v>0</v>
      </c>
      <c r="M422">
        <v>0</v>
      </c>
      <c r="N422">
        <v>0</v>
      </c>
      <c r="O422">
        <v>10</v>
      </c>
      <c r="P422">
        <v>4</v>
      </c>
      <c r="Q422">
        <v>3</v>
      </c>
      <c r="R422">
        <v>11</v>
      </c>
    </row>
    <row r="423" spans="1:18" x14ac:dyDescent="0.25">
      <c r="A423" t="s">
        <v>15433</v>
      </c>
      <c r="B423" t="s">
        <v>74</v>
      </c>
      <c r="C423" t="s">
        <v>259</v>
      </c>
      <c r="D423" t="s">
        <v>127</v>
      </c>
      <c r="E423" t="s">
        <v>82</v>
      </c>
      <c r="F423">
        <v>255</v>
      </c>
      <c r="G423">
        <v>1942</v>
      </c>
      <c r="H423">
        <v>2</v>
      </c>
      <c r="I423">
        <v>18</v>
      </c>
      <c r="J423">
        <v>11</v>
      </c>
      <c r="K423">
        <v>95</v>
      </c>
      <c r="L423">
        <v>0</v>
      </c>
      <c r="M423">
        <v>246</v>
      </c>
      <c r="N423">
        <v>1865</v>
      </c>
      <c r="O423">
        <v>19</v>
      </c>
      <c r="P423">
        <v>1</v>
      </c>
      <c r="Q423">
        <v>7</v>
      </c>
      <c r="R423">
        <v>13</v>
      </c>
    </row>
    <row r="424" spans="1:18" x14ac:dyDescent="0.25">
      <c r="A424" t="s">
        <v>15434</v>
      </c>
      <c r="B424" t="s">
        <v>72</v>
      </c>
      <c r="C424" t="s">
        <v>252</v>
      </c>
      <c r="D424" t="s">
        <v>209</v>
      </c>
      <c r="E424" t="s">
        <v>82</v>
      </c>
      <c r="F424">
        <v>189</v>
      </c>
      <c r="G424">
        <v>3740.96</v>
      </c>
      <c r="H424">
        <v>10</v>
      </c>
      <c r="I424">
        <v>193</v>
      </c>
      <c r="J424">
        <v>13</v>
      </c>
      <c r="K424">
        <v>116</v>
      </c>
      <c r="L424">
        <v>0.84</v>
      </c>
      <c r="M424">
        <v>186</v>
      </c>
      <c r="N424">
        <v>3818.8</v>
      </c>
      <c r="O424">
        <v>47</v>
      </c>
      <c r="P424">
        <v>5</v>
      </c>
      <c r="Q424">
        <v>9</v>
      </c>
      <c r="R424">
        <v>43</v>
      </c>
    </row>
    <row r="425" spans="1:18" x14ac:dyDescent="0.25">
      <c r="A425" t="s">
        <v>15435</v>
      </c>
      <c r="B425" t="s">
        <v>75</v>
      </c>
      <c r="C425" t="s">
        <v>258</v>
      </c>
      <c r="D425" t="s">
        <v>241</v>
      </c>
      <c r="E425" t="s">
        <v>82</v>
      </c>
      <c r="F425">
        <v>59</v>
      </c>
      <c r="G425">
        <v>2929.96</v>
      </c>
      <c r="H425">
        <v>6</v>
      </c>
      <c r="I425">
        <v>298</v>
      </c>
      <c r="J425">
        <v>5</v>
      </c>
      <c r="K425">
        <v>227</v>
      </c>
      <c r="L425">
        <v>22.74</v>
      </c>
      <c r="M425">
        <v>60</v>
      </c>
      <c r="N425">
        <v>3023.7</v>
      </c>
      <c r="O425">
        <v>10</v>
      </c>
      <c r="P425">
        <v>1</v>
      </c>
      <c r="Q425">
        <v>0</v>
      </c>
      <c r="R425">
        <v>11</v>
      </c>
    </row>
    <row r="426" spans="1:18" x14ac:dyDescent="0.25">
      <c r="A426" t="s">
        <v>15436</v>
      </c>
      <c r="B426" t="s">
        <v>72</v>
      </c>
      <c r="C426" t="s">
        <v>252</v>
      </c>
      <c r="D426" t="s">
        <v>188</v>
      </c>
      <c r="E426" t="s">
        <v>82</v>
      </c>
      <c r="F426">
        <v>261</v>
      </c>
      <c r="G426">
        <v>6053.48</v>
      </c>
      <c r="H426">
        <v>10</v>
      </c>
      <c r="I426">
        <v>105</v>
      </c>
      <c r="J426">
        <v>23</v>
      </c>
      <c r="K426">
        <v>258</v>
      </c>
      <c r="L426">
        <v>-52.68</v>
      </c>
      <c r="M426">
        <v>248</v>
      </c>
      <c r="N426">
        <v>5847.8</v>
      </c>
      <c r="O426">
        <v>30</v>
      </c>
      <c r="P426">
        <v>7</v>
      </c>
      <c r="Q426">
        <v>11</v>
      </c>
      <c r="R426">
        <v>26</v>
      </c>
    </row>
    <row r="427" spans="1:18" x14ac:dyDescent="0.25">
      <c r="A427" t="s">
        <v>15437</v>
      </c>
      <c r="B427" t="s">
        <v>79</v>
      </c>
      <c r="C427" t="s">
        <v>253</v>
      </c>
      <c r="D427" t="s">
        <v>146</v>
      </c>
      <c r="E427" t="s">
        <v>82</v>
      </c>
      <c r="F427">
        <v>0</v>
      </c>
      <c r="G427">
        <v>0</v>
      </c>
      <c r="H427">
        <v>0</v>
      </c>
      <c r="I427">
        <v>0</v>
      </c>
      <c r="J427">
        <v>0</v>
      </c>
      <c r="K427">
        <v>0</v>
      </c>
      <c r="L427">
        <v>0</v>
      </c>
      <c r="M427">
        <v>0</v>
      </c>
      <c r="N427">
        <v>0</v>
      </c>
      <c r="O427">
        <v>63</v>
      </c>
      <c r="P427">
        <v>9</v>
      </c>
      <c r="Q427">
        <v>12</v>
      </c>
      <c r="R427">
        <v>60</v>
      </c>
    </row>
    <row r="428" spans="1:18" x14ac:dyDescent="0.25">
      <c r="A428" t="s">
        <v>15438</v>
      </c>
      <c r="B428" t="s">
        <v>74</v>
      </c>
      <c r="C428" t="s">
        <v>253</v>
      </c>
      <c r="D428" t="s">
        <v>141</v>
      </c>
      <c r="E428" t="s">
        <v>82</v>
      </c>
      <c r="F428">
        <v>81</v>
      </c>
      <c r="G428">
        <v>472</v>
      </c>
      <c r="H428">
        <v>5</v>
      </c>
      <c r="I428">
        <v>20</v>
      </c>
      <c r="J428">
        <v>4</v>
      </c>
      <c r="K428">
        <v>35</v>
      </c>
      <c r="L428">
        <v>0</v>
      </c>
      <c r="M428">
        <v>82</v>
      </c>
      <c r="N428">
        <v>457</v>
      </c>
      <c r="O428">
        <v>8</v>
      </c>
      <c r="P428">
        <v>0</v>
      </c>
      <c r="Q428">
        <v>2</v>
      </c>
      <c r="R428">
        <v>6</v>
      </c>
    </row>
    <row r="429" spans="1:18" x14ac:dyDescent="0.25">
      <c r="A429" t="s">
        <v>15439</v>
      </c>
      <c r="B429" t="s">
        <v>75</v>
      </c>
      <c r="C429" t="s">
        <v>251</v>
      </c>
      <c r="D429" t="s">
        <v>124</v>
      </c>
      <c r="E429" t="s">
        <v>82</v>
      </c>
      <c r="F429">
        <v>84</v>
      </c>
      <c r="G429">
        <v>4564.4799999999996</v>
      </c>
      <c r="H429">
        <v>1</v>
      </c>
      <c r="I429">
        <v>104</v>
      </c>
      <c r="J429">
        <v>4</v>
      </c>
      <c r="K429">
        <v>222</v>
      </c>
      <c r="L429">
        <v>0.42</v>
      </c>
      <c r="M429">
        <v>81</v>
      </c>
      <c r="N429">
        <v>4446.8999999999996</v>
      </c>
      <c r="O429">
        <v>19</v>
      </c>
      <c r="P429">
        <v>4</v>
      </c>
      <c r="Q429">
        <v>3</v>
      </c>
      <c r="R429">
        <v>20</v>
      </c>
    </row>
    <row r="430" spans="1:18" x14ac:dyDescent="0.25">
      <c r="A430" t="s">
        <v>15440</v>
      </c>
      <c r="B430" t="s">
        <v>79</v>
      </c>
      <c r="C430" t="s">
        <v>253</v>
      </c>
      <c r="D430" t="s">
        <v>94</v>
      </c>
      <c r="E430" t="s">
        <v>82</v>
      </c>
      <c r="F430">
        <v>0</v>
      </c>
      <c r="G430">
        <v>0</v>
      </c>
      <c r="H430">
        <v>0</v>
      </c>
      <c r="I430">
        <v>0</v>
      </c>
      <c r="J430">
        <v>0</v>
      </c>
      <c r="K430">
        <v>0</v>
      </c>
      <c r="L430">
        <v>0</v>
      </c>
      <c r="M430">
        <v>0</v>
      </c>
      <c r="N430">
        <v>0</v>
      </c>
      <c r="O430">
        <v>198</v>
      </c>
      <c r="P430">
        <v>24</v>
      </c>
      <c r="Q430">
        <v>43</v>
      </c>
      <c r="R430">
        <v>179</v>
      </c>
    </row>
    <row r="431" spans="1:18" x14ac:dyDescent="0.25">
      <c r="A431" t="s">
        <v>15441</v>
      </c>
      <c r="B431" t="s">
        <v>74</v>
      </c>
      <c r="C431" t="s">
        <v>253</v>
      </c>
      <c r="D431" t="s">
        <v>153</v>
      </c>
      <c r="E431" t="s">
        <v>82</v>
      </c>
      <c r="F431">
        <v>153</v>
      </c>
      <c r="G431">
        <v>889</v>
      </c>
      <c r="H431">
        <v>4</v>
      </c>
      <c r="I431">
        <v>25</v>
      </c>
      <c r="J431">
        <v>7</v>
      </c>
      <c r="K431">
        <v>39</v>
      </c>
      <c r="L431">
        <v>0</v>
      </c>
      <c r="M431">
        <v>150</v>
      </c>
      <c r="N431">
        <v>875</v>
      </c>
      <c r="O431">
        <v>14</v>
      </c>
      <c r="P431">
        <v>1</v>
      </c>
      <c r="Q431">
        <v>3</v>
      </c>
      <c r="R431">
        <v>12</v>
      </c>
    </row>
    <row r="432" spans="1:18" x14ac:dyDescent="0.25">
      <c r="A432" t="s">
        <v>15442</v>
      </c>
      <c r="B432" t="s">
        <v>72</v>
      </c>
      <c r="C432" t="s">
        <v>255</v>
      </c>
      <c r="D432" t="s">
        <v>226</v>
      </c>
      <c r="E432" t="s">
        <v>82</v>
      </c>
      <c r="F432">
        <v>363</v>
      </c>
      <c r="G432">
        <v>9038.98</v>
      </c>
      <c r="H432">
        <v>10</v>
      </c>
      <c r="I432">
        <v>244</v>
      </c>
      <c r="J432">
        <v>30</v>
      </c>
      <c r="K432">
        <v>433</v>
      </c>
      <c r="L432">
        <v>0.3</v>
      </c>
      <c r="M432">
        <v>343</v>
      </c>
      <c r="N432">
        <v>8850.2800000000007</v>
      </c>
      <c r="O432">
        <v>68</v>
      </c>
      <c r="P432">
        <v>10</v>
      </c>
      <c r="Q432">
        <v>13</v>
      </c>
      <c r="R432">
        <v>65</v>
      </c>
    </row>
    <row r="433" spans="1:18" x14ac:dyDescent="0.25">
      <c r="A433" t="s">
        <v>15443</v>
      </c>
      <c r="B433" t="s">
        <v>74</v>
      </c>
      <c r="C433" t="s">
        <v>251</v>
      </c>
      <c r="D433" t="s">
        <v>164</v>
      </c>
      <c r="E433" t="s">
        <v>82</v>
      </c>
      <c r="F433">
        <v>470</v>
      </c>
      <c r="G433">
        <v>3150</v>
      </c>
      <c r="H433">
        <v>25</v>
      </c>
      <c r="I433">
        <v>117.46</v>
      </c>
      <c r="J433">
        <v>30</v>
      </c>
      <c r="K433">
        <v>201</v>
      </c>
      <c r="L433">
        <v>0</v>
      </c>
      <c r="M433">
        <v>465</v>
      </c>
      <c r="N433">
        <v>3066.46</v>
      </c>
      <c r="O433">
        <v>26</v>
      </c>
      <c r="P433">
        <v>3</v>
      </c>
      <c r="Q433">
        <v>4</v>
      </c>
      <c r="R433">
        <v>25</v>
      </c>
    </row>
    <row r="434" spans="1:18" x14ac:dyDescent="0.25">
      <c r="A434" t="s">
        <v>15444</v>
      </c>
      <c r="B434" t="s">
        <v>72</v>
      </c>
      <c r="C434" t="s">
        <v>254</v>
      </c>
      <c r="D434" t="s">
        <v>193</v>
      </c>
      <c r="E434" t="s">
        <v>82</v>
      </c>
      <c r="F434">
        <v>152</v>
      </c>
      <c r="G434">
        <v>2129.48</v>
      </c>
      <c r="H434">
        <v>1</v>
      </c>
      <c r="I434">
        <v>44</v>
      </c>
      <c r="J434">
        <v>13</v>
      </c>
      <c r="K434">
        <v>78</v>
      </c>
      <c r="L434">
        <v>0.42</v>
      </c>
      <c r="M434">
        <v>140</v>
      </c>
      <c r="N434">
        <v>2095.9</v>
      </c>
      <c r="O434">
        <v>10</v>
      </c>
      <c r="P434">
        <v>2</v>
      </c>
      <c r="Q434">
        <v>3</v>
      </c>
      <c r="R434">
        <v>9</v>
      </c>
    </row>
    <row r="435" spans="1:18" x14ac:dyDescent="0.25">
      <c r="A435" t="s">
        <v>15445</v>
      </c>
      <c r="B435" t="s">
        <v>77</v>
      </c>
      <c r="C435" t="s">
        <v>253</v>
      </c>
      <c r="D435" t="s">
        <v>143</v>
      </c>
      <c r="E435" t="s">
        <v>82</v>
      </c>
      <c r="F435">
        <v>2</v>
      </c>
      <c r="G435">
        <v>29</v>
      </c>
      <c r="H435">
        <v>0</v>
      </c>
      <c r="I435">
        <v>0</v>
      </c>
      <c r="J435">
        <v>0</v>
      </c>
      <c r="K435">
        <v>0</v>
      </c>
      <c r="L435">
        <v>0</v>
      </c>
      <c r="M435">
        <v>2</v>
      </c>
      <c r="N435">
        <v>29</v>
      </c>
      <c r="O435">
        <v>0</v>
      </c>
      <c r="P435">
        <v>0</v>
      </c>
      <c r="Q435">
        <v>0</v>
      </c>
      <c r="R435">
        <v>0</v>
      </c>
    </row>
    <row r="436" spans="1:18" x14ac:dyDescent="0.25">
      <c r="A436" t="s">
        <v>15446</v>
      </c>
      <c r="B436" t="s">
        <v>72</v>
      </c>
      <c r="C436" t="s">
        <v>258</v>
      </c>
      <c r="D436" t="s">
        <v>272</v>
      </c>
      <c r="E436" t="s">
        <v>82</v>
      </c>
      <c r="F436">
        <v>4852</v>
      </c>
      <c r="G436">
        <v>122324.48</v>
      </c>
      <c r="H436">
        <v>176</v>
      </c>
      <c r="I436">
        <v>4468.92</v>
      </c>
      <c r="J436">
        <v>302</v>
      </c>
      <c r="K436">
        <v>5809.96</v>
      </c>
      <c r="L436">
        <v>105.98</v>
      </c>
      <c r="M436">
        <v>4726</v>
      </c>
      <c r="N436">
        <v>121089.42</v>
      </c>
      <c r="O436">
        <v>813</v>
      </c>
      <c r="P436">
        <v>123</v>
      </c>
      <c r="Q436">
        <v>168</v>
      </c>
      <c r="R436">
        <v>768</v>
      </c>
    </row>
    <row r="437" spans="1:18" x14ac:dyDescent="0.25">
      <c r="A437" t="s">
        <v>15447</v>
      </c>
      <c r="B437" t="s">
        <v>74</v>
      </c>
      <c r="C437" t="s">
        <v>254</v>
      </c>
      <c r="D437" t="s">
        <v>145</v>
      </c>
      <c r="E437" t="s">
        <v>82</v>
      </c>
      <c r="F437">
        <v>50</v>
      </c>
      <c r="G437">
        <v>331</v>
      </c>
      <c r="H437">
        <v>4</v>
      </c>
      <c r="I437">
        <v>21</v>
      </c>
      <c r="J437">
        <v>3</v>
      </c>
      <c r="K437">
        <v>18</v>
      </c>
      <c r="L437">
        <v>0</v>
      </c>
      <c r="M437">
        <v>51</v>
      </c>
      <c r="N437">
        <v>334</v>
      </c>
      <c r="O437">
        <v>1</v>
      </c>
      <c r="P437">
        <v>0</v>
      </c>
      <c r="Q437">
        <v>0</v>
      </c>
      <c r="R437">
        <v>1</v>
      </c>
    </row>
    <row r="438" spans="1:18" x14ac:dyDescent="0.25">
      <c r="A438" t="s">
        <v>15448</v>
      </c>
      <c r="B438" t="s">
        <v>74</v>
      </c>
      <c r="C438" t="s">
        <v>259</v>
      </c>
      <c r="D438" t="s">
        <v>227</v>
      </c>
      <c r="E438" t="s">
        <v>82</v>
      </c>
      <c r="F438">
        <v>239</v>
      </c>
      <c r="G438">
        <v>1872</v>
      </c>
      <c r="H438">
        <v>9</v>
      </c>
      <c r="I438">
        <v>49</v>
      </c>
      <c r="J438">
        <v>18</v>
      </c>
      <c r="K438">
        <v>147</v>
      </c>
      <c r="L438">
        <v>0</v>
      </c>
      <c r="M438">
        <v>230</v>
      </c>
      <c r="N438">
        <v>1774</v>
      </c>
      <c r="O438">
        <v>5</v>
      </c>
      <c r="P438">
        <v>0</v>
      </c>
      <c r="Q438">
        <v>1</v>
      </c>
      <c r="R438">
        <v>4</v>
      </c>
    </row>
    <row r="439" spans="1:18" x14ac:dyDescent="0.25">
      <c r="A439" t="s">
        <v>15449</v>
      </c>
      <c r="B439" t="s">
        <v>74</v>
      </c>
      <c r="C439" t="s">
        <v>252</v>
      </c>
      <c r="D439" t="s">
        <v>115</v>
      </c>
      <c r="E439" t="s">
        <v>82</v>
      </c>
      <c r="F439">
        <v>335</v>
      </c>
      <c r="G439">
        <v>2127</v>
      </c>
      <c r="H439">
        <v>12</v>
      </c>
      <c r="I439">
        <v>62</v>
      </c>
      <c r="J439">
        <v>34</v>
      </c>
      <c r="K439">
        <v>215</v>
      </c>
      <c r="L439">
        <v>0</v>
      </c>
      <c r="M439">
        <v>313</v>
      </c>
      <c r="N439">
        <v>1974</v>
      </c>
      <c r="O439">
        <v>11</v>
      </c>
      <c r="P439">
        <v>0</v>
      </c>
      <c r="Q439">
        <v>2</v>
      </c>
      <c r="R439">
        <v>9</v>
      </c>
    </row>
    <row r="440" spans="1:18" x14ac:dyDescent="0.25">
      <c r="A440" t="s">
        <v>15450</v>
      </c>
      <c r="B440" t="s">
        <v>75</v>
      </c>
      <c r="C440" t="s">
        <v>252</v>
      </c>
      <c r="D440" t="s">
        <v>223</v>
      </c>
      <c r="E440" t="s">
        <v>82</v>
      </c>
      <c r="F440">
        <v>64</v>
      </c>
      <c r="G440">
        <v>2714.48</v>
      </c>
      <c r="H440">
        <v>2</v>
      </c>
      <c r="I440">
        <v>80</v>
      </c>
      <c r="J440">
        <v>3</v>
      </c>
      <c r="K440">
        <v>121</v>
      </c>
      <c r="L440">
        <v>0.42</v>
      </c>
      <c r="M440">
        <v>63</v>
      </c>
      <c r="N440">
        <v>2673.9</v>
      </c>
      <c r="O440">
        <v>8</v>
      </c>
      <c r="P440">
        <v>1</v>
      </c>
      <c r="Q440">
        <v>1</v>
      </c>
      <c r="R440">
        <v>8</v>
      </c>
    </row>
    <row r="441" spans="1:18" x14ac:dyDescent="0.25">
      <c r="A441" t="s">
        <v>15451</v>
      </c>
      <c r="B441" t="s">
        <v>72</v>
      </c>
      <c r="C441" t="s">
        <v>256</v>
      </c>
      <c r="D441" t="s">
        <v>151</v>
      </c>
      <c r="E441" t="s">
        <v>82</v>
      </c>
      <c r="F441">
        <v>85</v>
      </c>
      <c r="G441">
        <v>2445.48</v>
      </c>
      <c r="H441">
        <v>4</v>
      </c>
      <c r="I441">
        <v>21.46</v>
      </c>
      <c r="J441">
        <v>4</v>
      </c>
      <c r="K441">
        <v>56.48</v>
      </c>
      <c r="L441">
        <v>0</v>
      </c>
      <c r="M441">
        <v>85</v>
      </c>
      <c r="N441">
        <v>2410.46</v>
      </c>
      <c r="O441">
        <v>18</v>
      </c>
      <c r="P441">
        <v>1</v>
      </c>
      <c r="Q441">
        <v>4</v>
      </c>
      <c r="R441">
        <v>15</v>
      </c>
    </row>
    <row r="442" spans="1:18" x14ac:dyDescent="0.25">
      <c r="A442" t="s">
        <v>15452</v>
      </c>
      <c r="B442" t="s">
        <v>75</v>
      </c>
      <c r="C442" t="s">
        <v>252</v>
      </c>
      <c r="D442" t="s">
        <v>97</v>
      </c>
      <c r="E442" t="s">
        <v>82</v>
      </c>
      <c r="F442">
        <v>71</v>
      </c>
      <c r="G442">
        <v>3714</v>
      </c>
      <c r="H442">
        <v>4</v>
      </c>
      <c r="I442">
        <v>240</v>
      </c>
      <c r="J442">
        <v>7</v>
      </c>
      <c r="K442">
        <v>372</v>
      </c>
      <c r="L442">
        <v>0</v>
      </c>
      <c r="M442">
        <v>68</v>
      </c>
      <c r="N442">
        <v>3582</v>
      </c>
      <c r="O442">
        <v>11</v>
      </c>
      <c r="P442">
        <v>4</v>
      </c>
      <c r="Q442">
        <v>2</v>
      </c>
      <c r="R442">
        <v>13</v>
      </c>
    </row>
    <row r="443" spans="1:18" x14ac:dyDescent="0.25">
      <c r="A443" t="s">
        <v>15453</v>
      </c>
      <c r="B443" t="s">
        <v>77</v>
      </c>
      <c r="C443" t="s">
        <v>252</v>
      </c>
      <c r="D443" t="s">
        <v>266</v>
      </c>
      <c r="E443" t="s">
        <v>82</v>
      </c>
      <c r="F443">
        <v>25</v>
      </c>
      <c r="G443">
        <v>522</v>
      </c>
      <c r="H443">
        <v>3</v>
      </c>
      <c r="I443">
        <v>51</v>
      </c>
      <c r="J443">
        <v>5</v>
      </c>
      <c r="K443">
        <v>98</v>
      </c>
      <c r="L443">
        <v>0</v>
      </c>
      <c r="M443">
        <v>23</v>
      </c>
      <c r="N443">
        <v>475</v>
      </c>
      <c r="O443">
        <v>1</v>
      </c>
      <c r="P443">
        <v>0</v>
      </c>
      <c r="Q443">
        <v>0</v>
      </c>
      <c r="R443">
        <v>1</v>
      </c>
    </row>
    <row r="444" spans="1:18" x14ac:dyDescent="0.25">
      <c r="A444" t="s">
        <v>15454</v>
      </c>
      <c r="B444" t="s">
        <v>74</v>
      </c>
      <c r="C444" t="s">
        <v>256</v>
      </c>
      <c r="D444" t="s">
        <v>208</v>
      </c>
      <c r="E444" t="s">
        <v>82</v>
      </c>
      <c r="F444">
        <v>138</v>
      </c>
      <c r="G444">
        <v>822</v>
      </c>
      <c r="H444">
        <v>1</v>
      </c>
      <c r="I444">
        <v>6</v>
      </c>
      <c r="J444">
        <v>11</v>
      </c>
      <c r="K444">
        <v>63</v>
      </c>
      <c r="L444">
        <v>0</v>
      </c>
      <c r="M444">
        <v>128</v>
      </c>
      <c r="N444">
        <v>765</v>
      </c>
      <c r="O444">
        <v>16</v>
      </c>
      <c r="P444">
        <v>0</v>
      </c>
      <c r="Q444">
        <v>2</v>
      </c>
      <c r="R444">
        <v>14</v>
      </c>
    </row>
    <row r="445" spans="1:18" x14ac:dyDescent="0.25">
      <c r="A445" t="s">
        <v>15455</v>
      </c>
      <c r="B445" t="s">
        <v>75</v>
      </c>
      <c r="C445" t="s">
        <v>257</v>
      </c>
      <c r="D445" t="s">
        <v>96</v>
      </c>
      <c r="E445" t="s">
        <v>82</v>
      </c>
      <c r="F445">
        <v>87</v>
      </c>
      <c r="G445">
        <v>3193.48</v>
      </c>
      <c r="H445">
        <v>7</v>
      </c>
      <c r="I445">
        <v>345</v>
      </c>
      <c r="J445">
        <v>6</v>
      </c>
      <c r="K445">
        <v>187</v>
      </c>
      <c r="L445">
        <v>0.42</v>
      </c>
      <c r="M445">
        <v>88</v>
      </c>
      <c r="N445">
        <v>3351.9</v>
      </c>
      <c r="O445">
        <v>22</v>
      </c>
      <c r="P445">
        <v>3</v>
      </c>
      <c r="Q445">
        <v>5</v>
      </c>
      <c r="R445">
        <v>20</v>
      </c>
    </row>
    <row r="446" spans="1:18" x14ac:dyDescent="0.25">
      <c r="A446" t="s">
        <v>15456</v>
      </c>
      <c r="B446" t="s">
        <v>72</v>
      </c>
      <c r="C446" t="s">
        <v>252</v>
      </c>
      <c r="D446" t="s">
        <v>266</v>
      </c>
      <c r="E446" t="s">
        <v>82</v>
      </c>
      <c r="F446">
        <v>7127</v>
      </c>
      <c r="G446">
        <v>150803.12</v>
      </c>
      <c r="H446">
        <v>273</v>
      </c>
      <c r="I446">
        <v>5848.76</v>
      </c>
      <c r="J446">
        <v>508</v>
      </c>
      <c r="K446">
        <v>7253.4</v>
      </c>
      <c r="L446">
        <v>-66.239999999999995</v>
      </c>
      <c r="M446">
        <v>6892</v>
      </c>
      <c r="N446">
        <v>149332.24</v>
      </c>
      <c r="O446">
        <v>1978</v>
      </c>
      <c r="P446">
        <v>220</v>
      </c>
      <c r="Q446">
        <v>479</v>
      </c>
      <c r="R446">
        <v>1719</v>
      </c>
    </row>
    <row r="447" spans="1:18" x14ac:dyDescent="0.25">
      <c r="A447" t="s">
        <v>15457</v>
      </c>
      <c r="B447" t="s">
        <v>77</v>
      </c>
      <c r="C447" t="s">
        <v>259</v>
      </c>
      <c r="D447" t="s">
        <v>127</v>
      </c>
      <c r="E447" t="s">
        <v>82</v>
      </c>
      <c r="F447">
        <v>1</v>
      </c>
      <c r="G447">
        <v>18</v>
      </c>
      <c r="H447">
        <v>0</v>
      </c>
      <c r="I447">
        <v>0</v>
      </c>
      <c r="J447">
        <v>0</v>
      </c>
      <c r="K447">
        <v>0</v>
      </c>
      <c r="L447">
        <v>0</v>
      </c>
      <c r="M447">
        <v>1</v>
      </c>
      <c r="N447">
        <v>18</v>
      </c>
      <c r="O447">
        <v>0</v>
      </c>
      <c r="P447">
        <v>0</v>
      </c>
      <c r="Q447">
        <v>0</v>
      </c>
      <c r="R447">
        <v>0</v>
      </c>
    </row>
    <row r="448" spans="1:18" x14ac:dyDescent="0.25">
      <c r="A448" t="s">
        <v>15458</v>
      </c>
      <c r="B448" t="s">
        <v>74</v>
      </c>
      <c r="C448" t="s">
        <v>255</v>
      </c>
      <c r="D448" t="s">
        <v>195</v>
      </c>
      <c r="E448" t="s">
        <v>82</v>
      </c>
      <c r="F448">
        <v>163</v>
      </c>
      <c r="G448">
        <v>1069</v>
      </c>
      <c r="H448">
        <v>4</v>
      </c>
      <c r="I448">
        <v>16</v>
      </c>
      <c r="J448">
        <v>15</v>
      </c>
      <c r="K448">
        <v>86</v>
      </c>
      <c r="L448">
        <v>0</v>
      </c>
      <c r="M448">
        <v>152</v>
      </c>
      <c r="N448">
        <v>999</v>
      </c>
      <c r="O448">
        <v>15</v>
      </c>
      <c r="P448">
        <v>0</v>
      </c>
      <c r="Q448">
        <v>2</v>
      </c>
      <c r="R448">
        <v>13</v>
      </c>
    </row>
    <row r="449" spans="1:18" x14ac:dyDescent="0.25">
      <c r="A449" t="s">
        <v>15459</v>
      </c>
      <c r="B449" t="s">
        <v>74</v>
      </c>
      <c r="C449" t="s">
        <v>253</v>
      </c>
      <c r="D449" t="s">
        <v>114</v>
      </c>
      <c r="E449" t="s">
        <v>82</v>
      </c>
      <c r="F449">
        <v>116</v>
      </c>
      <c r="G449">
        <v>687.5</v>
      </c>
      <c r="H449">
        <v>3</v>
      </c>
      <c r="I449">
        <v>15.46</v>
      </c>
      <c r="J449">
        <v>4</v>
      </c>
      <c r="K449">
        <v>21</v>
      </c>
      <c r="L449">
        <v>-0.04</v>
      </c>
      <c r="M449">
        <v>115</v>
      </c>
      <c r="N449">
        <v>681.92</v>
      </c>
      <c r="O449">
        <v>6</v>
      </c>
      <c r="P449">
        <v>1</v>
      </c>
      <c r="Q449">
        <v>0</v>
      </c>
      <c r="R449">
        <v>7</v>
      </c>
    </row>
    <row r="450" spans="1:18" x14ac:dyDescent="0.25">
      <c r="A450" t="s">
        <v>15460</v>
      </c>
      <c r="B450" t="s">
        <v>77</v>
      </c>
      <c r="C450" t="s">
        <v>254</v>
      </c>
      <c r="D450" t="s">
        <v>136</v>
      </c>
      <c r="E450" t="s">
        <v>82</v>
      </c>
      <c r="F450">
        <v>3</v>
      </c>
      <c r="G450">
        <v>52</v>
      </c>
      <c r="H450">
        <v>0</v>
      </c>
      <c r="I450">
        <v>0</v>
      </c>
      <c r="J450">
        <v>0</v>
      </c>
      <c r="K450">
        <v>0</v>
      </c>
      <c r="L450">
        <v>0</v>
      </c>
      <c r="M450">
        <v>3</v>
      </c>
      <c r="N450">
        <v>52</v>
      </c>
      <c r="O450">
        <v>0</v>
      </c>
      <c r="P450">
        <v>0</v>
      </c>
      <c r="Q450">
        <v>0</v>
      </c>
      <c r="R450">
        <v>0</v>
      </c>
    </row>
    <row r="451" spans="1:18" x14ac:dyDescent="0.25">
      <c r="A451" t="s">
        <v>15461</v>
      </c>
      <c r="B451" t="s">
        <v>74</v>
      </c>
      <c r="C451" t="s">
        <v>258</v>
      </c>
      <c r="D451" t="s">
        <v>241</v>
      </c>
      <c r="E451" t="s">
        <v>82</v>
      </c>
      <c r="F451">
        <v>87</v>
      </c>
      <c r="G451">
        <v>582</v>
      </c>
      <c r="H451">
        <v>4</v>
      </c>
      <c r="I451">
        <v>21</v>
      </c>
      <c r="J451">
        <v>9</v>
      </c>
      <c r="K451">
        <v>78</v>
      </c>
      <c r="L451">
        <v>0</v>
      </c>
      <c r="M451">
        <v>82</v>
      </c>
      <c r="N451">
        <v>525</v>
      </c>
      <c r="O451">
        <v>0</v>
      </c>
      <c r="P451">
        <v>0</v>
      </c>
      <c r="Q451">
        <v>0</v>
      </c>
      <c r="R451">
        <v>0</v>
      </c>
    </row>
    <row r="452" spans="1:18" x14ac:dyDescent="0.25">
      <c r="A452" t="s">
        <v>15462</v>
      </c>
      <c r="B452" t="s">
        <v>74</v>
      </c>
      <c r="C452" t="s">
        <v>254</v>
      </c>
      <c r="D452" t="s">
        <v>180</v>
      </c>
      <c r="E452" t="s">
        <v>82</v>
      </c>
      <c r="F452">
        <v>128</v>
      </c>
      <c r="G452">
        <v>837</v>
      </c>
      <c r="H452">
        <v>6</v>
      </c>
      <c r="I452">
        <v>39</v>
      </c>
      <c r="J452">
        <v>11</v>
      </c>
      <c r="K452">
        <v>72</v>
      </c>
      <c r="L452">
        <v>0</v>
      </c>
      <c r="M452">
        <v>123</v>
      </c>
      <c r="N452">
        <v>804</v>
      </c>
      <c r="O452">
        <v>2</v>
      </c>
      <c r="P452">
        <v>0</v>
      </c>
      <c r="Q452">
        <v>1</v>
      </c>
      <c r="R452">
        <v>1</v>
      </c>
    </row>
    <row r="453" spans="1:18" x14ac:dyDescent="0.25">
      <c r="A453" t="s">
        <v>15463</v>
      </c>
      <c r="B453" t="s">
        <v>77</v>
      </c>
      <c r="C453" t="s">
        <v>257</v>
      </c>
      <c r="D453" t="s">
        <v>271</v>
      </c>
      <c r="E453" t="s">
        <v>82</v>
      </c>
      <c r="F453">
        <v>30</v>
      </c>
      <c r="G453">
        <v>759</v>
      </c>
      <c r="H453">
        <v>2</v>
      </c>
      <c r="I453">
        <v>48</v>
      </c>
      <c r="J453">
        <v>4</v>
      </c>
      <c r="K453">
        <v>101</v>
      </c>
      <c r="L453">
        <v>0</v>
      </c>
      <c r="M453">
        <v>28</v>
      </c>
      <c r="N453">
        <v>706</v>
      </c>
      <c r="O453">
        <v>0</v>
      </c>
      <c r="P453">
        <v>0</v>
      </c>
      <c r="Q453">
        <v>0</v>
      </c>
      <c r="R453">
        <v>0</v>
      </c>
    </row>
    <row r="454" spans="1:18" x14ac:dyDescent="0.25">
      <c r="A454" t="s">
        <v>15464</v>
      </c>
      <c r="B454" t="s">
        <v>77</v>
      </c>
      <c r="C454" t="s">
        <v>252</v>
      </c>
      <c r="D454" t="s">
        <v>216</v>
      </c>
      <c r="E454" t="s">
        <v>82</v>
      </c>
      <c r="F454">
        <v>2</v>
      </c>
      <c r="G454">
        <v>52</v>
      </c>
      <c r="H454">
        <v>0</v>
      </c>
      <c r="I454">
        <v>0</v>
      </c>
      <c r="J454">
        <v>0</v>
      </c>
      <c r="K454">
        <v>0</v>
      </c>
      <c r="L454">
        <v>0</v>
      </c>
      <c r="M454">
        <v>2</v>
      </c>
      <c r="N454">
        <v>52</v>
      </c>
      <c r="O454">
        <v>0</v>
      </c>
      <c r="P454">
        <v>0</v>
      </c>
      <c r="Q454">
        <v>0</v>
      </c>
      <c r="R454">
        <v>0</v>
      </c>
    </row>
    <row r="455" spans="1:18" x14ac:dyDescent="0.25">
      <c r="A455" t="s">
        <v>15465</v>
      </c>
      <c r="B455" t="s">
        <v>75</v>
      </c>
      <c r="C455" t="s">
        <v>252</v>
      </c>
      <c r="D455" t="s">
        <v>216</v>
      </c>
      <c r="E455" t="s">
        <v>82</v>
      </c>
      <c r="F455">
        <v>301</v>
      </c>
      <c r="G455">
        <v>11699.84</v>
      </c>
      <c r="H455">
        <v>13</v>
      </c>
      <c r="I455">
        <v>464</v>
      </c>
      <c r="J455">
        <v>16</v>
      </c>
      <c r="K455">
        <v>577.48</v>
      </c>
      <c r="L455">
        <v>2.94</v>
      </c>
      <c r="M455">
        <v>298</v>
      </c>
      <c r="N455">
        <v>11589.3</v>
      </c>
      <c r="O455">
        <v>27</v>
      </c>
      <c r="P455">
        <v>6</v>
      </c>
      <c r="Q455">
        <v>5</v>
      </c>
      <c r="R455">
        <v>28</v>
      </c>
    </row>
    <row r="456" spans="1:18" x14ac:dyDescent="0.25">
      <c r="A456" t="s">
        <v>15466</v>
      </c>
      <c r="B456" t="s">
        <v>75</v>
      </c>
      <c r="C456" t="s">
        <v>256</v>
      </c>
      <c r="D456" t="s">
        <v>173</v>
      </c>
      <c r="E456" t="s">
        <v>82</v>
      </c>
      <c r="F456">
        <v>137</v>
      </c>
      <c r="G456">
        <v>6837.92</v>
      </c>
      <c r="H456">
        <v>5</v>
      </c>
      <c r="I456">
        <v>244</v>
      </c>
      <c r="J456">
        <v>5</v>
      </c>
      <c r="K456">
        <v>243</v>
      </c>
      <c r="L456">
        <v>1.68</v>
      </c>
      <c r="M456">
        <v>137</v>
      </c>
      <c r="N456">
        <v>6840.6</v>
      </c>
      <c r="O456">
        <v>31</v>
      </c>
      <c r="P456">
        <v>5</v>
      </c>
      <c r="Q456">
        <v>6</v>
      </c>
      <c r="R456">
        <v>30</v>
      </c>
    </row>
    <row r="457" spans="1:18" x14ac:dyDescent="0.25">
      <c r="A457" t="s">
        <v>15467</v>
      </c>
      <c r="B457" t="s">
        <v>72</v>
      </c>
      <c r="C457" t="s">
        <v>257</v>
      </c>
      <c r="D457" t="s">
        <v>152</v>
      </c>
      <c r="E457" t="s">
        <v>82</v>
      </c>
      <c r="F457">
        <v>4</v>
      </c>
      <c r="G457">
        <v>47</v>
      </c>
      <c r="H457">
        <v>0</v>
      </c>
      <c r="I457">
        <v>0</v>
      </c>
      <c r="J457">
        <v>0</v>
      </c>
      <c r="K457">
        <v>0</v>
      </c>
      <c r="L457">
        <v>0</v>
      </c>
      <c r="M457">
        <v>4</v>
      </c>
      <c r="N457">
        <v>47</v>
      </c>
      <c r="O457">
        <v>0</v>
      </c>
      <c r="P457">
        <v>0</v>
      </c>
      <c r="Q457">
        <v>0</v>
      </c>
      <c r="R457">
        <v>0</v>
      </c>
    </row>
    <row r="458" spans="1:18" x14ac:dyDescent="0.25">
      <c r="A458" t="s">
        <v>15468</v>
      </c>
      <c r="B458" t="s">
        <v>74</v>
      </c>
      <c r="C458" t="s">
        <v>256</v>
      </c>
      <c r="D458" t="s">
        <v>173</v>
      </c>
      <c r="E458" t="s">
        <v>82</v>
      </c>
      <c r="F458">
        <v>212</v>
      </c>
      <c r="G458">
        <v>1376</v>
      </c>
      <c r="H458">
        <v>7</v>
      </c>
      <c r="I458">
        <v>30</v>
      </c>
      <c r="J458">
        <v>21</v>
      </c>
      <c r="K458">
        <v>136</v>
      </c>
      <c r="L458">
        <v>0</v>
      </c>
      <c r="M458">
        <v>198</v>
      </c>
      <c r="N458">
        <v>1270</v>
      </c>
      <c r="O458">
        <v>12</v>
      </c>
      <c r="P458">
        <v>2</v>
      </c>
      <c r="Q458">
        <v>2</v>
      </c>
      <c r="R458">
        <v>12</v>
      </c>
    </row>
    <row r="459" spans="1:18" x14ac:dyDescent="0.25">
      <c r="A459" t="s">
        <v>15469</v>
      </c>
      <c r="B459" t="s">
        <v>75</v>
      </c>
      <c r="C459" t="s">
        <v>252</v>
      </c>
      <c r="D459" t="s">
        <v>113</v>
      </c>
      <c r="E459" t="s">
        <v>82</v>
      </c>
      <c r="F459">
        <v>348</v>
      </c>
      <c r="G459">
        <v>15254.88</v>
      </c>
      <c r="H459">
        <v>14</v>
      </c>
      <c r="I459">
        <v>578</v>
      </c>
      <c r="J459">
        <v>21</v>
      </c>
      <c r="K459">
        <v>725</v>
      </c>
      <c r="L459">
        <v>2.52</v>
      </c>
      <c r="M459">
        <v>341</v>
      </c>
      <c r="N459">
        <v>15110.4</v>
      </c>
      <c r="O459">
        <v>42</v>
      </c>
      <c r="P459">
        <v>3</v>
      </c>
      <c r="Q459">
        <v>6</v>
      </c>
      <c r="R459">
        <v>39</v>
      </c>
    </row>
    <row r="460" spans="1:18" x14ac:dyDescent="0.25">
      <c r="A460" t="s">
        <v>15470</v>
      </c>
      <c r="B460" t="s">
        <v>74</v>
      </c>
      <c r="C460" t="s">
        <v>256</v>
      </c>
      <c r="D460" t="s">
        <v>187</v>
      </c>
      <c r="E460" t="s">
        <v>82</v>
      </c>
      <c r="F460">
        <v>441</v>
      </c>
      <c r="G460">
        <v>2655.5</v>
      </c>
      <c r="H460">
        <v>28</v>
      </c>
      <c r="I460">
        <v>138.46</v>
      </c>
      <c r="J460">
        <v>42</v>
      </c>
      <c r="K460">
        <v>250</v>
      </c>
      <c r="L460">
        <v>-0.04</v>
      </c>
      <c r="M460">
        <v>427</v>
      </c>
      <c r="N460">
        <v>2543.92</v>
      </c>
      <c r="O460">
        <v>13</v>
      </c>
      <c r="P460">
        <v>1</v>
      </c>
      <c r="Q460">
        <v>5</v>
      </c>
      <c r="R460">
        <v>9</v>
      </c>
    </row>
    <row r="461" spans="1:18" x14ac:dyDescent="0.25">
      <c r="A461" t="s">
        <v>15472</v>
      </c>
      <c r="B461" t="s">
        <v>75</v>
      </c>
      <c r="C461" t="s">
        <v>256</v>
      </c>
      <c r="D461" t="s">
        <v>208</v>
      </c>
      <c r="E461" t="s">
        <v>82</v>
      </c>
      <c r="F461">
        <v>104</v>
      </c>
      <c r="G461">
        <v>5013</v>
      </c>
      <c r="H461">
        <v>6</v>
      </c>
      <c r="I461">
        <v>372</v>
      </c>
      <c r="J461">
        <v>5</v>
      </c>
      <c r="K461">
        <v>264</v>
      </c>
      <c r="L461">
        <v>0</v>
      </c>
      <c r="M461">
        <v>105</v>
      </c>
      <c r="N461">
        <v>5121</v>
      </c>
      <c r="O461">
        <v>33</v>
      </c>
      <c r="P461">
        <v>1</v>
      </c>
      <c r="Q461">
        <v>9</v>
      </c>
      <c r="R461">
        <v>25</v>
      </c>
    </row>
    <row r="462" spans="1:18" x14ac:dyDescent="0.25">
      <c r="A462" t="s">
        <v>15471</v>
      </c>
      <c r="B462" t="s">
        <v>79</v>
      </c>
      <c r="C462" t="s">
        <v>256</v>
      </c>
      <c r="D462" t="s">
        <v>104</v>
      </c>
      <c r="E462" t="s">
        <v>82</v>
      </c>
      <c r="F462">
        <v>0</v>
      </c>
      <c r="G462">
        <v>0</v>
      </c>
      <c r="H462">
        <v>0</v>
      </c>
      <c r="I462">
        <v>0</v>
      </c>
      <c r="J462">
        <v>0</v>
      </c>
      <c r="K462">
        <v>0</v>
      </c>
      <c r="L462">
        <v>0</v>
      </c>
      <c r="M462">
        <v>0</v>
      </c>
      <c r="N462">
        <v>0</v>
      </c>
      <c r="O462">
        <v>59</v>
      </c>
      <c r="P462">
        <v>7</v>
      </c>
      <c r="Q462">
        <v>21</v>
      </c>
      <c r="R462">
        <v>45</v>
      </c>
    </row>
    <row r="463" spans="1:18" x14ac:dyDescent="0.25">
      <c r="A463" t="s">
        <v>15473</v>
      </c>
      <c r="B463" t="s">
        <v>79</v>
      </c>
      <c r="C463" t="s">
        <v>260</v>
      </c>
      <c r="D463" t="s">
        <v>260</v>
      </c>
      <c r="E463" t="s">
        <v>82</v>
      </c>
      <c r="F463">
        <v>0</v>
      </c>
      <c r="G463">
        <v>0</v>
      </c>
      <c r="H463">
        <v>0</v>
      </c>
      <c r="I463">
        <v>0</v>
      </c>
      <c r="J463">
        <v>0</v>
      </c>
      <c r="K463">
        <v>0</v>
      </c>
      <c r="L463">
        <v>0</v>
      </c>
      <c r="M463">
        <v>0</v>
      </c>
      <c r="N463">
        <v>0</v>
      </c>
      <c r="O463">
        <v>23</v>
      </c>
      <c r="P463">
        <v>8</v>
      </c>
      <c r="Q463">
        <v>7</v>
      </c>
      <c r="R463">
        <v>24</v>
      </c>
    </row>
    <row r="464" spans="1:18" x14ac:dyDescent="0.25">
      <c r="A464" t="s">
        <v>15474</v>
      </c>
      <c r="B464" t="s">
        <v>72</v>
      </c>
      <c r="C464" t="s">
        <v>259</v>
      </c>
      <c r="D464" t="s">
        <v>127</v>
      </c>
      <c r="E464" t="s">
        <v>82</v>
      </c>
      <c r="F464">
        <v>335</v>
      </c>
      <c r="G464">
        <v>5572.96</v>
      </c>
      <c r="H464">
        <v>3</v>
      </c>
      <c r="I464">
        <v>42</v>
      </c>
      <c r="J464">
        <v>15</v>
      </c>
      <c r="K464">
        <v>209</v>
      </c>
      <c r="L464">
        <v>0.84</v>
      </c>
      <c r="M464">
        <v>323</v>
      </c>
      <c r="N464">
        <v>5406.8</v>
      </c>
      <c r="O464">
        <v>35</v>
      </c>
      <c r="P464">
        <v>2</v>
      </c>
      <c r="Q464">
        <v>13</v>
      </c>
      <c r="R464">
        <v>24</v>
      </c>
    </row>
    <row r="465" spans="1:18" x14ac:dyDescent="0.25">
      <c r="A465" t="s">
        <v>15475</v>
      </c>
      <c r="B465" t="s">
        <v>72</v>
      </c>
      <c r="C465" t="s">
        <v>252</v>
      </c>
      <c r="D465" t="s">
        <v>216</v>
      </c>
      <c r="E465" t="s">
        <v>82</v>
      </c>
      <c r="F465">
        <v>615</v>
      </c>
      <c r="G465">
        <v>13870.84</v>
      </c>
      <c r="H465">
        <v>22</v>
      </c>
      <c r="I465">
        <v>509</v>
      </c>
      <c r="J465">
        <v>49</v>
      </c>
      <c r="K465">
        <v>812.48</v>
      </c>
      <c r="L465">
        <v>2.94</v>
      </c>
      <c r="M465">
        <v>588</v>
      </c>
      <c r="N465">
        <v>13570.3</v>
      </c>
      <c r="O465">
        <v>93</v>
      </c>
      <c r="P465">
        <v>17</v>
      </c>
      <c r="Q465">
        <v>24</v>
      </c>
      <c r="R465">
        <v>86</v>
      </c>
    </row>
    <row r="466" spans="1:18" x14ac:dyDescent="0.25">
      <c r="A466" t="s">
        <v>15476</v>
      </c>
      <c r="B466" t="s">
        <v>79</v>
      </c>
      <c r="C466" t="s">
        <v>252</v>
      </c>
      <c r="D466" t="s">
        <v>223</v>
      </c>
      <c r="E466" t="s">
        <v>82</v>
      </c>
      <c r="F466">
        <v>0</v>
      </c>
      <c r="G466">
        <v>0</v>
      </c>
      <c r="H466">
        <v>0</v>
      </c>
      <c r="I466">
        <v>0</v>
      </c>
      <c r="J466">
        <v>0</v>
      </c>
      <c r="K466">
        <v>0</v>
      </c>
      <c r="L466">
        <v>0</v>
      </c>
      <c r="M466">
        <v>0</v>
      </c>
      <c r="N466">
        <v>0</v>
      </c>
      <c r="O466">
        <v>25</v>
      </c>
      <c r="P466">
        <v>8</v>
      </c>
      <c r="Q466">
        <v>4</v>
      </c>
      <c r="R466">
        <v>29</v>
      </c>
    </row>
    <row r="467" spans="1:18" x14ac:dyDescent="0.25">
      <c r="A467" t="s">
        <v>15477</v>
      </c>
      <c r="B467" t="s">
        <v>72</v>
      </c>
      <c r="C467" t="s">
        <v>254</v>
      </c>
      <c r="D467" t="s">
        <v>172</v>
      </c>
      <c r="E467" t="s">
        <v>82</v>
      </c>
      <c r="F467">
        <v>114</v>
      </c>
      <c r="G467">
        <v>2865</v>
      </c>
      <c r="H467">
        <v>5</v>
      </c>
      <c r="I467">
        <v>93.46</v>
      </c>
      <c r="J467">
        <v>8</v>
      </c>
      <c r="K467">
        <v>108</v>
      </c>
      <c r="L467">
        <v>0</v>
      </c>
      <c r="M467">
        <v>111</v>
      </c>
      <c r="N467">
        <v>2850.46</v>
      </c>
      <c r="O467">
        <v>15</v>
      </c>
      <c r="P467">
        <v>2</v>
      </c>
      <c r="Q467">
        <v>2</v>
      </c>
      <c r="R467">
        <v>15</v>
      </c>
    </row>
    <row r="468" spans="1:18" x14ac:dyDescent="0.25">
      <c r="A468" t="s">
        <v>15478</v>
      </c>
      <c r="B468" t="s">
        <v>79</v>
      </c>
      <c r="C468" t="s">
        <v>255</v>
      </c>
      <c r="D468" t="s">
        <v>198</v>
      </c>
      <c r="E468" t="s">
        <v>82</v>
      </c>
      <c r="F468">
        <v>0</v>
      </c>
      <c r="G468">
        <v>0</v>
      </c>
      <c r="H468">
        <v>0</v>
      </c>
      <c r="I468">
        <v>0</v>
      </c>
      <c r="J468">
        <v>0</v>
      </c>
      <c r="K468">
        <v>0</v>
      </c>
      <c r="L468">
        <v>0</v>
      </c>
      <c r="M468">
        <v>0</v>
      </c>
      <c r="N468">
        <v>0</v>
      </c>
      <c r="O468">
        <v>13</v>
      </c>
      <c r="P468">
        <v>7</v>
      </c>
      <c r="Q468">
        <v>6</v>
      </c>
      <c r="R468">
        <v>14</v>
      </c>
    </row>
    <row r="469" spans="1:18" x14ac:dyDescent="0.25">
      <c r="A469" t="s">
        <v>15479</v>
      </c>
      <c r="B469" t="s">
        <v>72</v>
      </c>
      <c r="C469" t="s">
        <v>257</v>
      </c>
      <c r="D469" t="s">
        <v>108</v>
      </c>
      <c r="E469" t="s">
        <v>82</v>
      </c>
      <c r="F469">
        <v>516</v>
      </c>
      <c r="G469">
        <v>10734.4</v>
      </c>
      <c r="H469">
        <v>24</v>
      </c>
      <c r="I469">
        <v>197.92</v>
      </c>
      <c r="J469">
        <v>33</v>
      </c>
      <c r="K469">
        <v>333</v>
      </c>
      <c r="L469">
        <v>2.1</v>
      </c>
      <c r="M469">
        <v>507</v>
      </c>
      <c r="N469">
        <v>10601.42</v>
      </c>
      <c r="O469">
        <v>196</v>
      </c>
      <c r="P469">
        <v>24</v>
      </c>
      <c r="Q469">
        <v>47</v>
      </c>
      <c r="R469">
        <v>173</v>
      </c>
    </row>
    <row r="470" spans="1:18" x14ac:dyDescent="0.25">
      <c r="A470" t="s">
        <v>15480</v>
      </c>
      <c r="B470" t="s">
        <v>72</v>
      </c>
      <c r="C470" t="s">
        <v>257</v>
      </c>
      <c r="D470" t="s">
        <v>271</v>
      </c>
      <c r="E470" t="s">
        <v>82</v>
      </c>
      <c r="F470">
        <v>5682</v>
      </c>
      <c r="G470">
        <v>117654.44</v>
      </c>
      <c r="H470">
        <v>205</v>
      </c>
      <c r="I470">
        <v>3597.22</v>
      </c>
      <c r="J470">
        <v>431</v>
      </c>
      <c r="K470">
        <v>5705.98</v>
      </c>
      <c r="L470">
        <v>42.96</v>
      </c>
      <c r="M470">
        <v>5456</v>
      </c>
      <c r="N470">
        <v>115588.64</v>
      </c>
      <c r="O470">
        <v>1171</v>
      </c>
      <c r="P470">
        <v>193</v>
      </c>
      <c r="Q470">
        <v>294</v>
      </c>
      <c r="R470">
        <v>1070</v>
      </c>
    </row>
    <row r="471" spans="1:18" x14ac:dyDescent="0.25">
      <c r="A471" t="s">
        <v>15481</v>
      </c>
      <c r="B471" t="s">
        <v>72</v>
      </c>
      <c r="C471" t="s">
        <v>253</v>
      </c>
      <c r="D471" t="s">
        <v>94</v>
      </c>
      <c r="E471" t="s">
        <v>82</v>
      </c>
      <c r="F471">
        <v>442</v>
      </c>
      <c r="G471">
        <v>10463.42</v>
      </c>
      <c r="H471">
        <v>20</v>
      </c>
      <c r="I471">
        <v>648.91999999999996</v>
      </c>
      <c r="J471">
        <v>27</v>
      </c>
      <c r="K471">
        <v>614</v>
      </c>
      <c r="L471">
        <v>-72.36</v>
      </c>
      <c r="M471">
        <v>435</v>
      </c>
      <c r="N471">
        <v>10425.98</v>
      </c>
      <c r="O471">
        <v>264</v>
      </c>
      <c r="P471">
        <v>30</v>
      </c>
      <c r="Q471">
        <v>50</v>
      </c>
      <c r="R471">
        <v>244</v>
      </c>
    </row>
    <row r="472" spans="1:18" x14ac:dyDescent="0.25">
      <c r="A472" t="s">
        <v>15482</v>
      </c>
      <c r="B472" t="s">
        <v>72</v>
      </c>
      <c r="C472" t="s">
        <v>256</v>
      </c>
      <c r="D472" t="s">
        <v>270</v>
      </c>
      <c r="E472" t="s">
        <v>82</v>
      </c>
      <c r="F472">
        <v>11284</v>
      </c>
      <c r="G472">
        <v>241493.26</v>
      </c>
      <c r="H472">
        <v>461</v>
      </c>
      <c r="I472">
        <v>10220.959999999999</v>
      </c>
      <c r="J472">
        <v>887</v>
      </c>
      <c r="K472">
        <v>13643.96</v>
      </c>
      <c r="L472">
        <v>-34.659999999999997</v>
      </c>
      <c r="M472">
        <v>10858</v>
      </c>
      <c r="N472">
        <v>238035.6</v>
      </c>
      <c r="O472">
        <v>3750</v>
      </c>
      <c r="P472">
        <v>512</v>
      </c>
      <c r="Q472">
        <v>957</v>
      </c>
      <c r="R472">
        <v>3305</v>
      </c>
    </row>
    <row r="473" spans="1:18" x14ac:dyDescent="0.25">
      <c r="A473" t="s">
        <v>15483</v>
      </c>
      <c r="B473" t="s">
        <v>72</v>
      </c>
      <c r="C473" t="s">
        <v>255</v>
      </c>
      <c r="D473" t="s">
        <v>195</v>
      </c>
      <c r="E473" t="s">
        <v>82</v>
      </c>
      <c r="F473">
        <v>257</v>
      </c>
      <c r="G473">
        <v>5734.96</v>
      </c>
      <c r="H473">
        <v>11</v>
      </c>
      <c r="I473">
        <v>383</v>
      </c>
      <c r="J473">
        <v>20</v>
      </c>
      <c r="K473">
        <v>352.48</v>
      </c>
      <c r="L473">
        <v>0.42</v>
      </c>
      <c r="M473">
        <v>248</v>
      </c>
      <c r="N473">
        <v>5765.9</v>
      </c>
      <c r="O473">
        <v>23</v>
      </c>
      <c r="P473">
        <v>4</v>
      </c>
      <c r="Q473">
        <v>4</v>
      </c>
      <c r="R473">
        <v>23</v>
      </c>
    </row>
    <row r="474" spans="1:18" x14ac:dyDescent="0.25">
      <c r="A474" t="s">
        <v>15484</v>
      </c>
      <c r="B474" t="s">
        <v>77</v>
      </c>
      <c r="C474" t="s">
        <v>253</v>
      </c>
      <c r="D474" t="s">
        <v>98</v>
      </c>
      <c r="E474" t="s">
        <v>82</v>
      </c>
      <c r="F474">
        <v>2</v>
      </c>
      <c r="G474">
        <v>41</v>
      </c>
      <c r="H474">
        <v>0</v>
      </c>
      <c r="I474">
        <v>0</v>
      </c>
      <c r="J474">
        <v>1</v>
      </c>
      <c r="K474">
        <v>25</v>
      </c>
      <c r="L474">
        <v>0</v>
      </c>
      <c r="M474">
        <v>1</v>
      </c>
      <c r="N474">
        <v>16</v>
      </c>
      <c r="O474">
        <v>0</v>
      </c>
      <c r="P474">
        <v>0</v>
      </c>
      <c r="Q474">
        <v>0</v>
      </c>
      <c r="R474">
        <v>0</v>
      </c>
    </row>
    <row r="475" spans="1:18" x14ac:dyDescent="0.25">
      <c r="A475" t="s">
        <v>15485</v>
      </c>
      <c r="B475" t="s">
        <v>74</v>
      </c>
      <c r="C475" t="s">
        <v>259</v>
      </c>
      <c r="D475" t="s">
        <v>243</v>
      </c>
      <c r="E475" t="s">
        <v>82</v>
      </c>
      <c r="F475">
        <v>130</v>
      </c>
      <c r="G475">
        <v>889</v>
      </c>
      <c r="H475">
        <v>6</v>
      </c>
      <c r="I475">
        <v>29</v>
      </c>
      <c r="J475">
        <v>10</v>
      </c>
      <c r="K475">
        <v>66</v>
      </c>
      <c r="L475">
        <v>0</v>
      </c>
      <c r="M475">
        <v>126</v>
      </c>
      <c r="N475">
        <v>852</v>
      </c>
      <c r="O475">
        <v>3</v>
      </c>
      <c r="P475">
        <v>0</v>
      </c>
      <c r="Q475">
        <v>0</v>
      </c>
      <c r="R475">
        <v>3</v>
      </c>
    </row>
    <row r="476" spans="1:18" x14ac:dyDescent="0.25">
      <c r="A476" t="s">
        <v>15486</v>
      </c>
      <c r="B476" t="s">
        <v>75</v>
      </c>
      <c r="C476" t="s">
        <v>253</v>
      </c>
      <c r="D476" t="s">
        <v>194</v>
      </c>
      <c r="E476" t="s">
        <v>82</v>
      </c>
      <c r="F476">
        <v>147</v>
      </c>
      <c r="G476">
        <v>6966.96</v>
      </c>
      <c r="H476">
        <v>7</v>
      </c>
      <c r="I476">
        <v>322</v>
      </c>
      <c r="J476">
        <v>6</v>
      </c>
      <c r="K476">
        <v>150</v>
      </c>
      <c r="L476">
        <v>0.84</v>
      </c>
      <c r="M476">
        <v>148</v>
      </c>
      <c r="N476">
        <v>7139.8</v>
      </c>
      <c r="O476">
        <v>37</v>
      </c>
      <c r="P476">
        <v>9</v>
      </c>
      <c r="Q476">
        <v>6</v>
      </c>
      <c r="R476">
        <v>40</v>
      </c>
    </row>
    <row r="477" spans="1:18" x14ac:dyDescent="0.25">
      <c r="A477" t="s">
        <v>15487</v>
      </c>
      <c r="B477" t="s">
        <v>75</v>
      </c>
      <c r="C477" t="s">
        <v>259</v>
      </c>
      <c r="D477" t="s">
        <v>156</v>
      </c>
      <c r="E477" t="s">
        <v>82</v>
      </c>
      <c r="F477">
        <v>75</v>
      </c>
      <c r="G477">
        <v>3694.96</v>
      </c>
      <c r="H477">
        <v>0</v>
      </c>
      <c r="I477">
        <v>0</v>
      </c>
      <c r="J477">
        <v>6</v>
      </c>
      <c r="K477">
        <v>321</v>
      </c>
      <c r="L477">
        <v>-4.26</v>
      </c>
      <c r="M477">
        <v>69</v>
      </c>
      <c r="N477">
        <v>3369.7</v>
      </c>
      <c r="O477">
        <v>4</v>
      </c>
      <c r="P477">
        <v>0</v>
      </c>
      <c r="Q477">
        <v>0</v>
      </c>
      <c r="R477">
        <v>4</v>
      </c>
    </row>
    <row r="478" spans="1:18" x14ac:dyDescent="0.25">
      <c r="A478" t="s">
        <v>15488</v>
      </c>
      <c r="B478" t="s">
        <v>72</v>
      </c>
      <c r="C478" t="s">
        <v>255</v>
      </c>
      <c r="D478" t="s">
        <v>102</v>
      </c>
      <c r="E478" t="s">
        <v>82</v>
      </c>
      <c r="F478">
        <v>240</v>
      </c>
      <c r="G478">
        <v>7158</v>
      </c>
      <c r="H478">
        <v>11</v>
      </c>
      <c r="I478">
        <v>306</v>
      </c>
      <c r="J478">
        <v>15</v>
      </c>
      <c r="K478">
        <v>289</v>
      </c>
      <c r="L478">
        <v>0</v>
      </c>
      <c r="M478">
        <v>236</v>
      </c>
      <c r="N478">
        <v>7175</v>
      </c>
      <c r="O478">
        <v>28</v>
      </c>
      <c r="P478">
        <v>10</v>
      </c>
      <c r="Q478">
        <v>6</v>
      </c>
      <c r="R478">
        <v>32</v>
      </c>
    </row>
    <row r="479" spans="1:18" x14ac:dyDescent="0.25">
      <c r="A479" t="s">
        <v>15489</v>
      </c>
      <c r="B479" t="s">
        <v>75</v>
      </c>
      <c r="C479" t="s">
        <v>255</v>
      </c>
      <c r="D479" t="s">
        <v>186</v>
      </c>
      <c r="E479" t="s">
        <v>82</v>
      </c>
      <c r="F479">
        <v>110</v>
      </c>
      <c r="G479">
        <v>5804.48</v>
      </c>
      <c r="H479">
        <v>2</v>
      </c>
      <c r="I479">
        <v>68</v>
      </c>
      <c r="J479">
        <v>4</v>
      </c>
      <c r="K479">
        <v>108</v>
      </c>
      <c r="L479">
        <v>0.42</v>
      </c>
      <c r="M479">
        <v>108</v>
      </c>
      <c r="N479">
        <v>5764.9</v>
      </c>
      <c r="O479">
        <v>21</v>
      </c>
      <c r="P479">
        <v>3</v>
      </c>
      <c r="Q479">
        <v>4</v>
      </c>
      <c r="R479">
        <v>20</v>
      </c>
    </row>
    <row r="480" spans="1:18" x14ac:dyDescent="0.25">
      <c r="A480" t="s">
        <v>15490</v>
      </c>
      <c r="B480" t="s">
        <v>72</v>
      </c>
      <c r="C480" t="s">
        <v>259</v>
      </c>
      <c r="D480" t="s">
        <v>243</v>
      </c>
      <c r="E480" t="s">
        <v>82</v>
      </c>
      <c r="F480">
        <v>225</v>
      </c>
      <c r="G480">
        <v>4944.96</v>
      </c>
      <c r="H480">
        <v>11</v>
      </c>
      <c r="I480">
        <v>212</v>
      </c>
      <c r="J480">
        <v>19</v>
      </c>
      <c r="K480">
        <v>464</v>
      </c>
      <c r="L480">
        <v>0.84</v>
      </c>
      <c r="M480">
        <v>217</v>
      </c>
      <c r="N480">
        <v>4693.8</v>
      </c>
      <c r="O480">
        <v>45</v>
      </c>
      <c r="P480">
        <v>5</v>
      </c>
      <c r="Q480">
        <v>7</v>
      </c>
      <c r="R480">
        <v>43</v>
      </c>
    </row>
    <row r="481" spans="1:18" x14ac:dyDescent="0.25">
      <c r="A481" t="s">
        <v>15491</v>
      </c>
      <c r="B481" t="s">
        <v>72</v>
      </c>
      <c r="C481" t="s">
        <v>256</v>
      </c>
      <c r="D481" t="s">
        <v>234</v>
      </c>
      <c r="E481" t="s">
        <v>82</v>
      </c>
      <c r="F481">
        <v>1034</v>
      </c>
      <c r="G481">
        <v>22031.72</v>
      </c>
      <c r="H481">
        <v>48</v>
      </c>
      <c r="I481">
        <v>879.92</v>
      </c>
      <c r="J481">
        <v>74</v>
      </c>
      <c r="K481">
        <v>1000</v>
      </c>
      <c r="L481">
        <v>5.88</v>
      </c>
      <c r="M481">
        <v>1008</v>
      </c>
      <c r="N481">
        <v>21917.52</v>
      </c>
      <c r="O481">
        <v>271</v>
      </c>
      <c r="P481">
        <v>44</v>
      </c>
      <c r="Q481">
        <v>86</v>
      </c>
      <c r="R481">
        <v>229</v>
      </c>
    </row>
    <row r="482" spans="1:18" x14ac:dyDescent="0.25">
      <c r="A482" t="s">
        <v>15492</v>
      </c>
      <c r="B482" t="s">
        <v>72</v>
      </c>
      <c r="C482" t="s">
        <v>260</v>
      </c>
      <c r="D482" t="s">
        <v>274</v>
      </c>
      <c r="E482" t="s">
        <v>82</v>
      </c>
      <c r="F482">
        <v>28</v>
      </c>
      <c r="G482">
        <v>321</v>
      </c>
      <c r="H482">
        <v>12</v>
      </c>
      <c r="I482">
        <v>355</v>
      </c>
      <c r="J482">
        <v>21</v>
      </c>
      <c r="K482">
        <v>151</v>
      </c>
      <c r="L482">
        <v>0</v>
      </c>
      <c r="M482">
        <v>19</v>
      </c>
      <c r="N482">
        <v>525</v>
      </c>
      <c r="O482">
        <v>33</v>
      </c>
      <c r="P482">
        <v>10</v>
      </c>
      <c r="Q482">
        <v>11</v>
      </c>
      <c r="R482">
        <v>32</v>
      </c>
    </row>
    <row r="483" spans="1:18" x14ac:dyDescent="0.25">
      <c r="A483" t="s">
        <v>15493</v>
      </c>
      <c r="B483" t="s">
        <v>74</v>
      </c>
      <c r="C483" t="s">
        <v>256</v>
      </c>
      <c r="D483" t="s">
        <v>133</v>
      </c>
      <c r="E483" t="s">
        <v>82</v>
      </c>
      <c r="F483">
        <v>197</v>
      </c>
      <c r="G483">
        <v>1252</v>
      </c>
      <c r="H483">
        <v>4</v>
      </c>
      <c r="I483">
        <v>17</v>
      </c>
      <c r="J483">
        <v>21</v>
      </c>
      <c r="K483">
        <v>126</v>
      </c>
      <c r="L483">
        <v>0</v>
      </c>
      <c r="M483">
        <v>180</v>
      </c>
      <c r="N483">
        <v>1143</v>
      </c>
      <c r="O483">
        <v>13</v>
      </c>
      <c r="P483">
        <v>1</v>
      </c>
      <c r="Q483">
        <v>1</v>
      </c>
      <c r="R483">
        <v>13</v>
      </c>
    </row>
    <row r="484" spans="1:18" x14ac:dyDescent="0.25">
      <c r="A484" t="s">
        <v>15494</v>
      </c>
      <c r="B484" t="s">
        <v>79</v>
      </c>
      <c r="C484" t="s">
        <v>253</v>
      </c>
      <c r="D484" t="s">
        <v>171</v>
      </c>
      <c r="E484" t="s">
        <v>82</v>
      </c>
      <c r="F484">
        <v>0</v>
      </c>
      <c r="G484">
        <v>0</v>
      </c>
      <c r="H484">
        <v>0</v>
      </c>
      <c r="I484">
        <v>0</v>
      </c>
      <c r="J484">
        <v>0</v>
      </c>
      <c r="K484">
        <v>0</v>
      </c>
      <c r="L484">
        <v>0</v>
      </c>
      <c r="M484">
        <v>0</v>
      </c>
      <c r="N484">
        <v>0</v>
      </c>
      <c r="O484">
        <v>199</v>
      </c>
      <c r="P484">
        <v>17</v>
      </c>
      <c r="Q484">
        <v>52</v>
      </c>
      <c r="R484">
        <v>164</v>
      </c>
    </row>
    <row r="485" spans="1:18" x14ac:dyDescent="0.25">
      <c r="A485" t="s">
        <v>15495</v>
      </c>
      <c r="B485" t="s">
        <v>72</v>
      </c>
      <c r="C485" t="s">
        <v>253</v>
      </c>
      <c r="D485" t="s">
        <v>146</v>
      </c>
      <c r="E485" t="s">
        <v>82</v>
      </c>
      <c r="F485">
        <v>330</v>
      </c>
      <c r="G485">
        <v>7121.92</v>
      </c>
      <c r="H485">
        <v>13</v>
      </c>
      <c r="I485">
        <v>327</v>
      </c>
      <c r="J485">
        <v>16</v>
      </c>
      <c r="K485">
        <v>302.48</v>
      </c>
      <c r="L485">
        <v>1.26</v>
      </c>
      <c r="M485">
        <v>327</v>
      </c>
      <c r="N485">
        <v>7147.7</v>
      </c>
      <c r="O485">
        <v>114</v>
      </c>
      <c r="P485">
        <v>21</v>
      </c>
      <c r="Q485">
        <v>20</v>
      </c>
      <c r="R485">
        <v>115</v>
      </c>
    </row>
    <row r="486" spans="1:18" x14ac:dyDescent="0.25">
      <c r="A486" t="s">
        <v>15496</v>
      </c>
      <c r="B486" t="s">
        <v>72</v>
      </c>
      <c r="C486" t="s">
        <v>256</v>
      </c>
      <c r="D486" t="s">
        <v>218</v>
      </c>
      <c r="E486" t="s">
        <v>82</v>
      </c>
      <c r="F486">
        <v>1930</v>
      </c>
      <c r="G486">
        <v>37689.86</v>
      </c>
      <c r="H486">
        <v>71</v>
      </c>
      <c r="I486">
        <v>1371</v>
      </c>
      <c r="J486">
        <v>157</v>
      </c>
      <c r="K486">
        <v>2355</v>
      </c>
      <c r="L486">
        <v>2.82</v>
      </c>
      <c r="M486">
        <v>1844</v>
      </c>
      <c r="N486">
        <v>36708.68</v>
      </c>
      <c r="O486">
        <v>837</v>
      </c>
      <c r="P486">
        <v>104</v>
      </c>
      <c r="Q486">
        <v>231</v>
      </c>
      <c r="R486">
        <v>710</v>
      </c>
    </row>
    <row r="487" spans="1:18" x14ac:dyDescent="0.25">
      <c r="A487" t="s">
        <v>15497</v>
      </c>
      <c r="B487" t="s">
        <v>75</v>
      </c>
      <c r="C487" t="s">
        <v>256</v>
      </c>
      <c r="D487" t="s">
        <v>238</v>
      </c>
      <c r="E487" t="s">
        <v>82</v>
      </c>
      <c r="F487">
        <v>93</v>
      </c>
      <c r="G487">
        <v>4006.48</v>
      </c>
      <c r="H487">
        <v>3</v>
      </c>
      <c r="I487">
        <v>151</v>
      </c>
      <c r="J487">
        <v>10</v>
      </c>
      <c r="K487">
        <v>271</v>
      </c>
      <c r="L487">
        <v>-23.58</v>
      </c>
      <c r="M487">
        <v>86</v>
      </c>
      <c r="N487">
        <v>3862.9</v>
      </c>
      <c r="O487">
        <v>30</v>
      </c>
      <c r="P487">
        <v>2</v>
      </c>
      <c r="Q487">
        <v>5</v>
      </c>
      <c r="R487">
        <v>27</v>
      </c>
    </row>
    <row r="488" spans="1:18" x14ac:dyDescent="0.25">
      <c r="A488" t="s">
        <v>15498</v>
      </c>
      <c r="B488" t="s">
        <v>79</v>
      </c>
      <c r="C488" t="s">
        <v>254</v>
      </c>
      <c r="D488" t="s">
        <v>130</v>
      </c>
      <c r="E488" t="s">
        <v>82</v>
      </c>
      <c r="F488">
        <v>0</v>
      </c>
      <c r="G488">
        <v>0</v>
      </c>
      <c r="H488">
        <v>0</v>
      </c>
      <c r="I488">
        <v>0</v>
      </c>
      <c r="J488">
        <v>0</v>
      </c>
      <c r="K488">
        <v>0</v>
      </c>
      <c r="L488">
        <v>0</v>
      </c>
      <c r="M488">
        <v>0</v>
      </c>
      <c r="N488">
        <v>0</v>
      </c>
      <c r="O488">
        <v>17</v>
      </c>
      <c r="P488">
        <v>3</v>
      </c>
      <c r="Q488">
        <v>3</v>
      </c>
      <c r="R488">
        <v>17</v>
      </c>
    </row>
    <row r="489" spans="1:18" x14ac:dyDescent="0.25">
      <c r="A489" t="s">
        <v>15499</v>
      </c>
      <c r="B489" t="s">
        <v>77</v>
      </c>
      <c r="C489" t="s">
        <v>253</v>
      </c>
      <c r="D489" t="s">
        <v>154</v>
      </c>
      <c r="E489" t="s">
        <v>82</v>
      </c>
      <c r="F489">
        <v>3</v>
      </c>
      <c r="G489">
        <v>57</v>
      </c>
      <c r="H489">
        <v>0</v>
      </c>
      <c r="I489">
        <v>0</v>
      </c>
      <c r="J489">
        <v>0</v>
      </c>
      <c r="K489">
        <v>0</v>
      </c>
      <c r="L489">
        <v>0</v>
      </c>
      <c r="M489">
        <v>3</v>
      </c>
      <c r="N489">
        <v>57</v>
      </c>
      <c r="O489">
        <v>0</v>
      </c>
      <c r="P489">
        <v>0</v>
      </c>
      <c r="Q489">
        <v>0</v>
      </c>
      <c r="R489">
        <v>0</v>
      </c>
    </row>
    <row r="490" spans="1:18" x14ac:dyDescent="0.25">
      <c r="A490" t="s">
        <v>15500</v>
      </c>
      <c r="B490" t="s">
        <v>72</v>
      </c>
      <c r="C490" t="s">
        <v>251</v>
      </c>
      <c r="D490" t="s">
        <v>197</v>
      </c>
      <c r="E490" t="s">
        <v>82</v>
      </c>
      <c r="F490">
        <v>39</v>
      </c>
      <c r="G490">
        <v>1019</v>
      </c>
      <c r="H490">
        <v>0</v>
      </c>
      <c r="I490">
        <v>0</v>
      </c>
      <c r="J490">
        <v>5</v>
      </c>
      <c r="K490">
        <v>41</v>
      </c>
      <c r="L490">
        <v>0</v>
      </c>
      <c r="M490">
        <v>34</v>
      </c>
      <c r="N490">
        <v>978</v>
      </c>
      <c r="O490">
        <v>5</v>
      </c>
      <c r="P490">
        <v>1</v>
      </c>
      <c r="Q490">
        <v>2</v>
      </c>
      <c r="R490">
        <v>4</v>
      </c>
    </row>
    <row r="491" spans="1:18" x14ac:dyDescent="0.25">
      <c r="A491" t="s">
        <v>15501</v>
      </c>
      <c r="B491" t="s">
        <v>74</v>
      </c>
      <c r="C491" t="s">
        <v>258</v>
      </c>
      <c r="D491" t="s">
        <v>202</v>
      </c>
      <c r="E491" t="s">
        <v>82</v>
      </c>
      <c r="F491">
        <v>135</v>
      </c>
      <c r="G491">
        <v>1107</v>
      </c>
      <c r="H491">
        <v>4</v>
      </c>
      <c r="I491">
        <v>24</v>
      </c>
      <c r="J491">
        <v>12</v>
      </c>
      <c r="K491">
        <v>108</v>
      </c>
      <c r="L491">
        <v>0</v>
      </c>
      <c r="M491">
        <v>127</v>
      </c>
      <c r="N491">
        <v>1023</v>
      </c>
      <c r="O491">
        <v>4</v>
      </c>
      <c r="P491">
        <v>0</v>
      </c>
      <c r="Q491">
        <v>2</v>
      </c>
      <c r="R491">
        <v>2</v>
      </c>
    </row>
    <row r="492" spans="1:18" x14ac:dyDescent="0.25">
      <c r="A492" t="s">
        <v>15502</v>
      </c>
      <c r="B492" t="s">
        <v>77</v>
      </c>
      <c r="C492" t="s">
        <v>257</v>
      </c>
      <c r="D492" t="s">
        <v>108</v>
      </c>
      <c r="E492" t="s">
        <v>82</v>
      </c>
      <c r="F492">
        <v>2</v>
      </c>
      <c r="G492">
        <v>30</v>
      </c>
      <c r="H492">
        <v>0</v>
      </c>
      <c r="I492">
        <v>0</v>
      </c>
      <c r="J492">
        <v>0</v>
      </c>
      <c r="K492">
        <v>0</v>
      </c>
      <c r="L492">
        <v>0</v>
      </c>
      <c r="M492">
        <v>2</v>
      </c>
      <c r="N492">
        <v>30</v>
      </c>
      <c r="O492">
        <v>0</v>
      </c>
      <c r="P492">
        <v>0</v>
      </c>
      <c r="Q492">
        <v>0</v>
      </c>
      <c r="R492">
        <v>0</v>
      </c>
    </row>
    <row r="493" spans="1:18" x14ac:dyDescent="0.25">
      <c r="A493" t="s">
        <v>15503</v>
      </c>
      <c r="B493" t="s">
        <v>77</v>
      </c>
      <c r="C493" t="s">
        <v>255</v>
      </c>
      <c r="D493" t="s">
        <v>102</v>
      </c>
      <c r="E493" t="s">
        <v>82</v>
      </c>
      <c r="F493">
        <v>1</v>
      </c>
      <c r="G493">
        <v>16</v>
      </c>
      <c r="H493">
        <v>0</v>
      </c>
      <c r="I493">
        <v>0</v>
      </c>
      <c r="J493">
        <v>0</v>
      </c>
      <c r="K493">
        <v>0</v>
      </c>
      <c r="L493">
        <v>0</v>
      </c>
      <c r="M493">
        <v>1</v>
      </c>
      <c r="N493">
        <v>16</v>
      </c>
      <c r="O493">
        <v>0</v>
      </c>
      <c r="P493">
        <v>0</v>
      </c>
      <c r="Q493">
        <v>0</v>
      </c>
      <c r="R493">
        <v>0</v>
      </c>
    </row>
    <row r="494" spans="1:18" x14ac:dyDescent="0.25">
      <c r="A494" t="s">
        <v>15504</v>
      </c>
      <c r="B494" t="s">
        <v>74</v>
      </c>
      <c r="C494" t="s">
        <v>259</v>
      </c>
      <c r="D494" t="s">
        <v>196</v>
      </c>
      <c r="E494" t="s">
        <v>82</v>
      </c>
      <c r="F494">
        <v>203</v>
      </c>
      <c r="G494">
        <v>1424</v>
      </c>
      <c r="H494">
        <v>3</v>
      </c>
      <c r="I494">
        <v>14</v>
      </c>
      <c r="J494">
        <v>12</v>
      </c>
      <c r="K494">
        <v>72</v>
      </c>
      <c r="L494">
        <v>0</v>
      </c>
      <c r="M494">
        <v>194</v>
      </c>
      <c r="N494">
        <v>1366</v>
      </c>
      <c r="O494">
        <v>7</v>
      </c>
      <c r="P494">
        <v>1</v>
      </c>
      <c r="Q494">
        <v>0</v>
      </c>
      <c r="R494">
        <v>8</v>
      </c>
    </row>
    <row r="495" spans="1:18" x14ac:dyDescent="0.25">
      <c r="A495" t="s">
        <v>15505</v>
      </c>
      <c r="B495" t="s">
        <v>75</v>
      </c>
      <c r="C495" t="s">
        <v>254</v>
      </c>
      <c r="D495" t="s">
        <v>145</v>
      </c>
      <c r="E495" t="s">
        <v>82</v>
      </c>
      <c r="F495">
        <v>17</v>
      </c>
      <c r="G495">
        <v>920</v>
      </c>
      <c r="H495">
        <v>1</v>
      </c>
      <c r="I495">
        <v>75</v>
      </c>
      <c r="J495">
        <v>1</v>
      </c>
      <c r="K495">
        <v>24</v>
      </c>
      <c r="L495">
        <v>0</v>
      </c>
      <c r="M495">
        <v>17</v>
      </c>
      <c r="N495">
        <v>971</v>
      </c>
      <c r="O495">
        <v>1</v>
      </c>
      <c r="P495">
        <v>1</v>
      </c>
      <c r="Q495">
        <v>1</v>
      </c>
      <c r="R495">
        <v>1</v>
      </c>
    </row>
    <row r="496" spans="1:18" x14ac:dyDescent="0.25">
      <c r="A496" t="s">
        <v>15506</v>
      </c>
      <c r="B496" t="s">
        <v>74</v>
      </c>
      <c r="C496" t="s">
        <v>253</v>
      </c>
      <c r="D496" t="s">
        <v>134</v>
      </c>
      <c r="E496" t="s">
        <v>82</v>
      </c>
      <c r="F496">
        <v>216</v>
      </c>
      <c r="G496">
        <v>1352.5</v>
      </c>
      <c r="H496">
        <v>10</v>
      </c>
      <c r="I496">
        <v>49.46</v>
      </c>
      <c r="J496">
        <v>14</v>
      </c>
      <c r="K496">
        <v>82</v>
      </c>
      <c r="L496">
        <v>-0.04</v>
      </c>
      <c r="M496">
        <v>212</v>
      </c>
      <c r="N496">
        <v>1319.92</v>
      </c>
      <c r="O496">
        <v>21</v>
      </c>
      <c r="P496">
        <v>2</v>
      </c>
      <c r="Q496">
        <v>7</v>
      </c>
      <c r="R496">
        <v>16</v>
      </c>
    </row>
    <row r="497" spans="1:18" x14ac:dyDescent="0.25">
      <c r="A497" t="s">
        <v>15507</v>
      </c>
      <c r="B497" t="s">
        <v>77</v>
      </c>
      <c r="C497" t="s">
        <v>256</v>
      </c>
      <c r="D497" t="s">
        <v>170</v>
      </c>
      <c r="E497" t="s">
        <v>82</v>
      </c>
      <c r="F497">
        <v>1</v>
      </c>
      <c r="G497">
        <v>15</v>
      </c>
      <c r="H497">
        <v>0</v>
      </c>
      <c r="I497">
        <v>0</v>
      </c>
      <c r="J497">
        <v>0</v>
      </c>
      <c r="K497">
        <v>0</v>
      </c>
      <c r="L497">
        <v>0</v>
      </c>
      <c r="M497">
        <v>1</v>
      </c>
      <c r="N497">
        <v>15</v>
      </c>
      <c r="O497">
        <v>0</v>
      </c>
      <c r="P497">
        <v>0</v>
      </c>
      <c r="Q497">
        <v>0</v>
      </c>
      <c r="R497">
        <v>0</v>
      </c>
    </row>
    <row r="498" spans="1:18" x14ac:dyDescent="0.25">
      <c r="A498" t="s">
        <v>15508</v>
      </c>
      <c r="B498" t="s">
        <v>75</v>
      </c>
      <c r="C498" t="s">
        <v>251</v>
      </c>
      <c r="D498" t="s">
        <v>182</v>
      </c>
      <c r="E498" t="s">
        <v>82</v>
      </c>
      <c r="F498">
        <v>354</v>
      </c>
      <c r="G498">
        <v>15274.92</v>
      </c>
      <c r="H498">
        <v>14</v>
      </c>
      <c r="I498">
        <v>534</v>
      </c>
      <c r="J498">
        <v>22</v>
      </c>
      <c r="K498">
        <v>784</v>
      </c>
      <c r="L498">
        <v>1.68</v>
      </c>
      <c r="M498">
        <v>346</v>
      </c>
      <c r="N498">
        <v>15026.6</v>
      </c>
      <c r="O498">
        <v>36</v>
      </c>
      <c r="P498">
        <v>7</v>
      </c>
      <c r="Q498">
        <v>10</v>
      </c>
      <c r="R498">
        <v>33</v>
      </c>
    </row>
    <row r="499" spans="1:18" x14ac:dyDescent="0.25">
      <c r="A499" t="s">
        <v>15509</v>
      </c>
      <c r="B499" t="s">
        <v>79</v>
      </c>
      <c r="C499" t="s">
        <v>255</v>
      </c>
      <c r="D499" t="s">
        <v>200</v>
      </c>
      <c r="E499" t="s">
        <v>82</v>
      </c>
      <c r="F499">
        <v>0</v>
      </c>
      <c r="G499">
        <v>0</v>
      </c>
      <c r="H499">
        <v>0</v>
      </c>
      <c r="I499">
        <v>0</v>
      </c>
      <c r="J499">
        <v>0</v>
      </c>
      <c r="K499">
        <v>0</v>
      </c>
      <c r="L499">
        <v>0</v>
      </c>
      <c r="M499">
        <v>0</v>
      </c>
      <c r="N499">
        <v>0</v>
      </c>
      <c r="O499">
        <v>12</v>
      </c>
      <c r="P499">
        <v>0</v>
      </c>
      <c r="Q499">
        <v>3</v>
      </c>
      <c r="R499">
        <v>9</v>
      </c>
    </row>
    <row r="500" spans="1:18" x14ac:dyDescent="0.25">
      <c r="A500" t="s">
        <v>15510</v>
      </c>
      <c r="B500" t="s">
        <v>75</v>
      </c>
      <c r="C500" t="s">
        <v>251</v>
      </c>
      <c r="D500" t="s">
        <v>163</v>
      </c>
      <c r="E500" t="s">
        <v>82</v>
      </c>
      <c r="F500">
        <v>115</v>
      </c>
      <c r="G500">
        <v>5636.44</v>
      </c>
      <c r="H500">
        <v>4</v>
      </c>
      <c r="I500">
        <v>303</v>
      </c>
      <c r="J500">
        <v>5</v>
      </c>
      <c r="K500">
        <v>309</v>
      </c>
      <c r="L500">
        <v>1.26</v>
      </c>
      <c r="M500">
        <v>114</v>
      </c>
      <c r="N500">
        <v>5631.7</v>
      </c>
      <c r="O500">
        <v>21</v>
      </c>
      <c r="P500">
        <v>2</v>
      </c>
      <c r="Q500">
        <v>2</v>
      </c>
      <c r="R500">
        <v>21</v>
      </c>
    </row>
    <row r="501" spans="1:18" x14ac:dyDescent="0.25">
      <c r="A501" t="s">
        <v>15511</v>
      </c>
      <c r="B501" t="s">
        <v>72</v>
      </c>
      <c r="C501" t="s">
        <v>256</v>
      </c>
      <c r="D501" t="s">
        <v>191</v>
      </c>
      <c r="E501" t="s">
        <v>82</v>
      </c>
      <c r="F501">
        <v>187</v>
      </c>
      <c r="G501">
        <v>4464.9399999999996</v>
      </c>
      <c r="H501">
        <v>5</v>
      </c>
      <c r="I501">
        <v>118</v>
      </c>
      <c r="J501">
        <v>12</v>
      </c>
      <c r="K501">
        <v>155</v>
      </c>
      <c r="L501">
        <v>1.22</v>
      </c>
      <c r="M501">
        <v>180</v>
      </c>
      <c r="N501">
        <v>4429.16</v>
      </c>
      <c r="O501">
        <v>65</v>
      </c>
      <c r="P501">
        <v>5</v>
      </c>
      <c r="Q501">
        <v>16</v>
      </c>
      <c r="R501">
        <v>54</v>
      </c>
    </row>
    <row r="502" spans="1:18" x14ac:dyDescent="0.25">
      <c r="A502" t="s">
        <v>15512</v>
      </c>
      <c r="B502" t="s">
        <v>77</v>
      </c>
      <c r="C502" t="s">
        <v>253</v>
      </c>
      <c r="D502" t="s">
        <v>192</v>
      </c>
      <c r="E502" t="s">
        <v>82</v>
      </c>
      <c r="F502">
        <v>3</v>
      </c>
      <c r="G502">
        <v>85</v>
      </c>
      <c r="H502">
        <v>0</v>
      </c>
      <c r="I502">
        <v>0</v>
      </c>
      <c r="J502">
        <v>0</v>
      </c>
      <c r="K502">
        <v>0</v>
      </c>
      <c r="L502">
        <v>0</v>
      </c>
      <c r="M502">
        <v>3</v>
      </c>
      <c r="N502">
        <v>85</v>
      </c>
      <c r="O502">
        <v>0</v>
      </c>
      <c r="P502">
        <v>0</v>
      </c>
      <c r="Q502">
        <v>0</v>
      </c>
      <c r="R502">
        <v>0</v>
      </c>
    </row>
    <row r="503" spans="1:18" x14ac:dyDescent="0.25">
      <c r="A503" t="s">
        <v>15513</v>
      </c>
      <c r="B503" t="s">
        <v>75</v>
      </c>
      <c r="C503" t="s">
        <v>254</v>
      </c>
      <c r="D503" t="s">
        <v>136</v>
      </c>
      <c r="E503" t="s">
        <v>82</v>
      </c>
      <c r="F503">
        <v>66</v>
      </c>
      <c r="G503">
        <v>3217.48</v>
      </c>
      <c r="H503">
        <v>2</v>
      </c>
      <c r="I503">
        <v>118</v>
      </c>
      <c r="J503">
        <v>1</v>
      </c>
      <c r="K503">
        <v>32</v>
      </c>
      <c r="L503">
        <v>0.42</v>
      </c>
      <c r="M503">
        <v>67</v>
      </c>
      <c r="N503">
        <v>3303.9</v>
      </c>
      <c r="O503">
        <v>11</v>
      </c>
      <c r="P503">
        <v>2</v>
      </c>
      <c r="Q503">
        <v>3</v>
      </c>
      <c r="R503">
        <v>10</v>
      </c>
    </row>
    <row r="504" spans="1:18" x14ac:dyDescent="0.25">
      <c r="A504" t="s">
        <v>15514</v>
      </c>
      <c r="B504" t="s">
        <v>79</v>
      </c>
      <c r="C504" t="s">
        <v>254</v>
      </c>
      <c r="D504" t="s">
        <v>193</v>
      </c>
      <c r="E504" t="s">
        <v>82</v>
      </c>
      <c r="F504">
        <v>0</v>
      </c>
      <c r="G504">
        <v>0</v>
      </c>
      <c r="H504">
        <v>0</v>
      </c>
      <c r="I504">
        <v>0</v>
      </c>
      <c r="J504">
        <v>0</v>
      </c>
      <c r="K504">
        <v>0</v>
      </c>
      <c r="L504">
        <v>0</v>
      </c>
      <c r="M504">
        <v>0</v>
      </c>
      <c r="N504">
        <v>0</v>
      </c>
      <c r="O504">
        <v>6</v>
      </c>
      <c r="P504">
        <v>0</v>
      </c>
      <c r="Q504">
        <v>3</v>
      </c>
      <c r="R504">
        <v>3</v>
      </c>
    </row>
    <row r="505" spans="1:18" x14ac:dyDescent="0.25">
      <c r="A505" t="s">
        <v>15515</v>
      </c>
      <c r="B505" t="s">
        <v>75</v>
      </c>
      <c r="C505" t="s">
        <v>253</v>
      </c>
      <c r="D505" t="s">
        <v>139</v>
      </c>
      <c r="E505" t="s">
        <v>82</v>
      </c>
      <c r="F505">
        <v>118</v>
      </c>
      <c r="G505">
        <v>5476.96</v>
      </c>
      <c r="H505">
        <v>7</v>
      </c>
      <c r="I505">
        <v>687</v>
      </c>
      <c r="J505">
        <v>6</v>
      </c>
      <c r="K505">
        <v>159</v>
      </c>
      <c r="L505">
        <v>0.84</v>
      </c>
      <c r="M505">
        <v>119</v>
      </c>
      <c r="N505">
        <v>6005.8</v>
      </c>
      <c r="O505">
        <v>28</v>
      </c>
      <c r="P505">
        <v>4</v>
      </c>
      <c r="Q505">
        <v>3</v>
      </c>
      <c r="R505">
        <v>29</v>
      </c>
    </row>
    <row r="506" spans="1:18" x14ac:dyDescent="0.25">
      <c r="A506" t="s">
        <v>15516</v>
      </c>
      <c r="B506" t="s">
        <v>75</v>
      </c>
      <c r="C506" t="s">
        <v>255</v>
      </c>
      <c r="D506" t="s">
        <v>116</v>
      </c>
      <c r="E506" t="s">
        <v>82</v>
      </c>
      <c r="F506">
        <v>189</v>
      </c>
      <c r="G506">
        <v>9135.36</v>
      </c>
      <c r="H506">
        <v>6</v>
      </c>
      <c r="I506">
        <v>422</v>
      </c>
      <c r="J506">
        <v>18</v>
      </c>
      <c r="K506">
        <v>694.48</v>
      </c>
      <c r="L506">
        <v>18.420000000000002</v>
      </c>
      <c r="M506">
        <v>177</v>
      </c>
      <c r="N506">
        <v>8881.2999999999993</v>
      </c>
      <c r="O506">
        <v>18</v>
      </c>
      <c r="P506">
        <v>5</v>
      </c>
      <c r="Q506">
        <v>2</v>
      </c>
      <c r="R506">
        <v>21</v>
      </c>
    </row>
    <row r="507" spans="1:18" x14ac:dyDescent="0.25">
      <c r="A507" t="s">
        <v>15517</v>
      </c>
      <c r="B507" t="s">
        <v>75</v>
      </c>
      <c r="C507" t="s">
        <v>256</v>
      </c>
      <c r="D507" t="s">
        <v>151</v>
      </c>
      <c r="E507" t="s">
        <v>82</v>
      </c>
      <c r="F507">
        <v>41</v>
      </c>
      <c r="G507">
        <v>2187.48</v>
      </c>
      <c r="H507">
        <v>0</v>
      </c>
      <c r="I507">
        <v>0</v>
      </c>
      <c r="J507">
        <v>1</v>
      </c>
      <c r="K507">
        <v>45.48</v>
      </c>
      <c r="L507">
        <v>0</v>
      </c>
      <c r="M507">
        <v>40</v>
      </c>
      <c r="N507">
        <v>2142</v>
      </c>
      <c r="O507">
        <v>3</v>
      </c>
      <c r="P507">
        <v>0</v>
      </c>
      <c r="Q507">
        <v>0</v>
      </c>
      <c r="R507">
        <v>3</v>
      </c>
    </row>
    <row r="508" spans="1:18" x14ac:dyDescent="0.25">
      <c r="A508" t="s">
        <v>15518</v>
      </c>
      <c r="B508" t="s">
        <v>79</v>
      </c>
      <c r="C508" t="s">
        <v>255</v>
      </c>
      <c r="D508" t="s">
        <v>221</v>
      </c>
      <c r="E508" t="s">
        <v>82</v>
      </c>
      <c r="F508">
        <v>0</v>
      </c>
      <c r="G508">
        <v>0</v>
      </c>
      <c r="H508">
        <v>0</v>
      </c>
      <c r="I508">
        <v>0</v>
      </c>
      <c r="J508">
        <v>0</v>
      </c>
      <c r="K508">
        <v>0</v>
      </c>
      <c r="L508">
        <v>0</v>
      </c>
      <c r="M508">
        <v>0</v>
      </c>
      <c r="N508">
        <v>0</v>
      </c>
      <c r="O508">
        <v>12</v>
      </c>
      <c r="P508">
        <v>3</v>
      </c>
      <c r="Q508">
        <v>6</v>
      </c>
      <c r="R508">
        <v>9</v>
      </c>
    </row>
    <row r="509" spans="1:18" x14ac:dyDescent="0.25">
      <c r="A509" t="s">
        <v>15519</v>
      </c>
      <c r="B509" t="s">
        <v>74</v>
      </c>
      <c r="C509" t="s">
        <v>253</v>
      </c>
      <c r="D509" t="s">
        <v>93</v>
      </c>
      <c r="E509" t="s">
        <v>82</v>
      </c>
      <c r="F509">
        <v>110</v>
      </c>
      <c r="G509">
        <v>641</v>
      </c>
      <c r="H509">
        <v>6</v>
      </c>
      <c r="I509">
        <v>31.46</v>
      </c>
      <c r="J509">
        <v>6</v>
      </c>
      <c r="K509">
        <v>47</v>
      </c>
      <c r="L509">
        <v>0</v>
      </c>
      <c r="M509">
        <v>110</v>
      </c>
      <c r="N509">
        <v>625.46</v>
      </c>
      <c r="O509">
        <v>37</v>
      </c>
      <c r="P509">
        <v>3</v>
      </c>
      <c r="Q509">
        <v>2</v>
      </c>
      <c r="R509">
        <v>38</v>
      </c>
    </row>
    <row r="510" spans="1:18" x14ac:dyDescent="0.25">
      <c r="A510" t="s">
        <v>15520</v>
      </c>
      <c r="B510" t="s">
        <v>75</v>
      </c>
      <c r="C510" t="s">
        <v>252</v>
      </c>
      <c r="D510" t="s">
        <v>188</v>
      </c>
      <c r="E510" t="s">
        <v>82</v>
      </c>
      <c r="F510">
        <v>110</v>
      </c>
      <c r="G510">
        <v>5099.4799999999996</v>
      </c>
      <c r="H510">
        <v>1</v>
      </c>
      <c r="I510">
        <v>54</v>
      </c>
      <c r="J510">
        <v>4</v>
      </c>
      <c r="K510">
        <v>150</v>
      </c>
      <c r="L510">
        <v>-52.68</v>
      </c>
      <c r="M510">
        <v>107</v>
      </c>
      <c r="N510">
        <v>4950.8</v>
      </c>
      <c r="O510">
        <v>11</v>
      </c>
      <c r="P510">
        <v>5</v>
      </c>
      <c r="Q510">
        <v>5</v>
      </c>
      <c r="R510">
        <v>11</v>
      </c>
    </row>
    <row r="511" spans="1:18" x14ac:dyDescent="0.25">
      <c r="A511" t="s">
        <v>15521</v>
      </c>
      <c r="B511" t="s">
        <v>77</v>
      </c>
      <c r="C511" t="s">
        <v>257</v>
      </c>
      <c r="D511" t="s">
        <v>96</v>
      </c>
      <c r="E511" t="s">
        <v>82</v>
      </c>
      <c r="F511">
        <v>1</v>
      </c>
      <c r="G511">
        <v>24</v>
      </c>
      <c r="H511">
        <v>0</v>
      </c>
      <c r="I511">
        <v>0</v>
      </c>
      <c r="J511">
        <v>0</v>
      </c>
      <c r="K511">
        <v>0</v>
      </c>
      <c r="L511">
        <v>0</v>
      </c>
      <c r="M511">
        <v>1</v>
      </c>
      <c r="N511">
        <v>24</v>
      </c>
      <c r="O511">
        <v>0</v>
      </c>
      <c r="P511">
        <v>0</v>
      </c>
      <c r="Q511">
        <v>0</v>
      </c>
      <c r="R511">
        <v>0</v>
      </c>
    </row>
    <row r="512" spans="1:18" x14ac:dyDescent="0.25">
      <c r="A512" t="s">
        <v>15522</v>
      </c>
      <c r="B512" t="s">
        <v>79</v>
      </c>
      <c r="C512" t="s">
        <v>258</v>
      </c>
      <c r="D512" t="s">
        <v>272</v>
      </c>
      <c r="E512" t="s">
        <v>82</v>
      </c>
      <c r="F512">
        <v>0</v>
      </c>
      <c r="G512">
        <v>0</v>
      </c>
      <c r="H512">
        <v>0</v>
      </c>
      <c r="I512">
        <v>0</v>
      </c>
      <c r="J512">
        <v>0</v>
      </c>
      <c r="K512">
        <v>0</v>
      </c>
      <c r="L512">
        <v>0</v>
      </c>
      <c r="M512">
        <v>0</v>
      </c>
      <c r="N512">
        <v>0</v>
      </c>
      <c r="O512">
        <v>297</v>
      </c>
      <c r="P512">
        <v>75</v>
      </c>
      <c r="Q512">
        <v>72</v>
      </c>
      <c r="R512">
        <v>300</v>
      </c>
    </row>
    <row r="513" spans="1:18" x14ac:dyDescent="0.25">
      <c r="A513" t="s">
        <v>15523</v>
      </c>
      <c r="B513" t="s">
        <v>79</v>
      </c>
      <c r="C513" t="s">
        <v>255</v>
      </c>
      <c r="D513" t="s">
        <v>211</v>
      </c>
      <c r="E513" t="s">
        <v>82</v>
      </c>
      <c r="F513">
        <v>0</v>
      </c>
      <c r="G513">
        <v>0</v>
      </c>
      <c r="H513">
        <v>0</v>
      </c>
      <c r="I513">
        <v>0</v>
      </c>
      <c r="J513">
        <v>0</v>
      </c>
      <c r="K513">
        <v>0</v>
      </c>
      <c r="L513">
        <v>0</v>
      </c>
      <c r="M513">
        <v>0</v>
      </c>
      <c r="N513">
        <v>0</v>
      </c>
      <c r="O513">
        <v>5</v>
      </c>
      <c r="P513">
        <v>1</v>
      </c>
      <c r="Q513">
        <v>1</v>
      </c>
      <c r="R513">
        <v>5</v>
      </c>
    </row>
    <row r="514" spans="1:18" x14ac:dyDescent="0.25">
      <c r="A514" t="s">
        <v>15524</v>
      </c>
      <c r="B514" t="s">
        <v>75</v>
      </c>
      <c r="C514" t="s">
        <v>251</v>
      </c>
      <c r="D514" t="s">
        <v>184</v>
      </c>
      <c r="E514" t="s">
        <v>82</v>
      </c>
      <c r="F514">
        <v>88</v>
      </c>
      <c r="G514">
        <v>4797.4799999999996</v>
      </c>
      <c r="H514">
        <v>3</v>
      </c>
      <c r="I514">
        <v>119</v>
      </c>
      <c r="J514">
        <v>4</v>
      </c>
      <c r="K514">
        <v>121</v>
      </c>
      <c r="L514">
        <v>0.42</v>
      </c>
      <c r="M514">
        <v>87</v>
      </c>
      <c r="N514">
        <v>4795.8999999999996</v>
      </c>
      <c r="O514">
        <v>6</v>
      </c>
      <c r="P514">
        <v>0</v>
      </c>
      <c r="Q514">
        <v>0</v>
      </c>
      <c r="R514">
        <v>6</v>
      </c>
    </row>
    <row r="515" spans="1:18" x14ac:dyDescent="0.25">
      <c r="A515" t="s">
        <v>15525</v>
      </c>
      <c r="B515" t="s">
        <v>79</v>
      </c>
      <c r="C515" t="s">
        <v>254</v>
      </c>
      <c r="D515" t="s">
        <v>183</v>
      </c>
      <c r="E515" t="s">
        <v>82</v>
      </c>
      <c r="F515">
        <v>0</v>
      </c>
      <c r="G515">
        <v>0</v>
      </c>
      <c r="H515">
        <v>0</v>
      </c>
      <c r="I515">
        <v>0</v>
      </c>
      <c r="J515">
        <v>0</v>
      </c>
      <c r="K515">
        <v>0</v>
      </c>
      <c r="L515">
        <v>0</v>
      </c>
      <c r="M515">
        <v>0</v>
      </c>
      <c r="N515">
        <v>0</v>
      </c>
      <c r="O515">
        <v>31</v>
      </c>
      <c r="P515">
        <v>4</v>
      </c>
      <c r="Q515">
        <v>5</v>
      </c>
      <c r="R515">
        <v>30</v>
      </c>
    </row>
    <row r="516" spans="1:18" x14ac:dyDescent="0.25">
      <c r="A516" t="s">
        <v>15526</v>
      </c>
      <c r="B516" t="s">
        <v>75</v>
      </c>
      <c r="C516" t="s">
        <v>254</v>
      </c>
      <c r="D516" t="s">
        <v>268</v>
      </c>
      <c r="E516" t="s">
        <v>82</v>
      </c>
      <c r="F516">
        <v>736</v>
      </c>
      <c r="G516">
        <v>35631.800000000003</v>
      </c>
      <c r="H516">
        <v>21</v>
      </c>
      <c r="I516">
        <v>1034</v>
      </c>
      <c r="J516">
        <v>26</v>
      </c>
      <c r="K516">
        <v>877</v>
      </c>
      <c r="L516">
        <v>4.2</v>
      </c>
      <c r="M516">
        <v>731</v>
      </c>
      <c r="N516">
        <v>35793</v>
      </c>
      <c r="O516">
        <v>72</v>
      </c>
      <c r="P516">
        <v>16</v>
      </c>
      <c r="Q516">
        <v>12</v>
      </c>
      <c r="R516">
        <v>76</v>
      </c>
    </row>
    <row r="517" spans="1:18" x14ac:dyDescent="0.25">
      <c r="A517" t="s">
        <v>15527</v>
      </c>
      <c r="B517" t="s">
        <v>74</v>
      </c>
      <c r="C517" t="s">
        <v>251</v>
      </c>
      <c r="D517" t="s">
        <v>265</v>
      </c>
      <c r="E517" t="s">
        <v>82</v>
      </c>
      <c r="F517">
        <v>2760</v>
      </c>
      <c r="G517">
        <v>19049.5</v>
      </c>
      <c r="H517">
        <v>90</v>
      </c>
      <c r="I517">
        <v>514.91999999999996</v>
      </c>
      <c r="J517">
        <v>214</v>
      </c>
      <c r="K517">
        <v>1383</v>
      </c>
      <c r="L517">
        <v>-0.12</v>
      </c>
      <c r="M517">
        <v>2636</v>
      </c>
      <c r="N517">
        <v>18181.3</v>
      </c>
      <c r="O517">
        <v>149</v>
      </c>
      <c r="P517">
        <v>18</v>
      </c>
      <c r="Q517">
        <v>42</v>
      </c>
      <c r="R517">
        <v>125</v>
      </c>
    </row>
    <row r="518" spans="1:18" x14ac:dyDescent="0.25">
      <c r="A518" t="s">
        <v>15528</v>
      </c>
      <c r="B518" t="s">
        <v>77</v>
      </c>
      <c r="C518" t="s">
        <v>253</v>
      </c>
      <c r="D518" t="s">
        <v>94</v>
      </c>
      <c r="E518" t="s">
        <v>82</v>
      </c>
      <c r="F518">
        <v>8</v>
      </c>
      <c r="G518">
        <v>160</v>
      </c>
      <c r="H518">
        <v>1</v>
      </c>
      <c r="I518">
        <v>16</v>
      </c>
      <c r="J518">
        <v>0</v>
      </c>
      <c r="K518">
        <v>0</v>
      </c>
      <c r="L518">
        <v>0</v>
      </c>
      <c r="M518">
        <v>9</v>
      </c>
      <c r="N518">
        <v>176</v>
      </c>
      <c r="O518">
        <v>0</v>
      </c>
      <c r="P518">
        <v>0</v>
      </c>
      <c r="Q518">
        <v>0</v>
      </c>
      <c r="R518">
        <v>0</v>
      </c>
    </row>
    <row r="519" spans="1:18" x14ac:dyDescent="0.25">
      <c r="A519" t="s">
        <v>15529</v>
      </c>
      <c r="B519" t="s">
        <v>79</v>
      </c>
      <c r="C519" t="s">
        <v>256</v>
      </c>
      <c r="D519" t="s">
        <v>238</v>
      </c>
      <c r="E519" t="s">
        <v>82</v>
      </c>
      <c r="F519">
        <v>0</v>
      </c>
      <c r="G519">
        <v>0</v>
      </c>
      <c r="H519">
        <v>0</v>
      </c>
      <c r="I519">
        <v>0</v>
      </c>
      <c r="J519">
        <v>0</v>
      </c>
      <c r="K519">
        <v>0</v>
      </c>
      <c r="L519">
        <v>0</v>
      </c>
      <c r="M519">
        <v>0</v>
      </c>
      <c r="N519">
        <v>0</v>
      </c>
      <c r="O519">
        <v>65</v>
      </c>
      <c r="P519">
        <v>7</v>
      </c>
      <c r="Q519">
        <v>14</v>
      </c>
      <c r="R519">
        <v>58</v>
      </c>
    </row>
    <row r="520" spans="1:18" x14ac:dyDescent="0.25">
      <c r="A520" t="s">
        <v>15530</v>
      </c>
      <c r="B520" t="s">
        <v>74</v>
      </c>
      <c r="C520" t="s">
        <v>254</v>
      </c>
      <c r="D520" t="s">
        <v>130</v>
      </c>
      <c r="E520" t="s">
        <v>82</v>
      </c>
      <c r="F520">
        <v>271</v>
      </c>
      <c r="G520">
        <v>1930.5</v>
      </c>
      <c r="H520">
        <v>11</v>
      </c>
      <c r="I520">
        <v>61</v>
      </c>
      <c r="J520">
        <v>19</v>
      </c>
      <c r="K520">
        <v>124</v>
      </c>
      <c r="L520">
        <v>-0.04</v>
      </c>
      <c r="M520">
        <v>263</v>
      </c>
      <c r="N520">
        <v>1867.46</v>
      </c>
      <c r="O520">
        <v>14</v>
      </c>
      <c r="P520">
        <v>2</v>
      </c>
      <c r="Q520">
        <v>6</v>
      </c>
      <c r="R520">
        <v>10</v>
      </c>
    </row>
    <row r="521" spans="1:18" x14ac:dyDescent="0.25">
      <c r="A521" t="s">
        <v>15531</v>
      </c>
      <c r="B521" t="s">
        <v>75</v>
      </c>
      <c r="C521" t="s">
        <v>253</v>
      </c>
      <c r="D521" t="s">
        <v>146</v>
      </c>
      <c r="E521" t="s">
        <v>82</v>
      </c>
      <c r="F521">
        <v>151</v>
      </c>
      <c r="G521">
        <v>5974.92</v>
      </c>
      <c r="H521">
        <v>8</v>
      </c>
      <c r="I521">
        <v>306</v>
      </c>
      <c r="J521">
        <v>7</v>
      </c>
      <c r="K521">
        <v>238.48</v>
      </c>
      <c r="L521">
        <v>1.26</v>
      </c>
      <c r="M521">
        <v>152</v>
      </c>
      <c r="N521">
        <v>6043.7</v>
      </c>
      <c r="O521">
        <v>23</v>
      </c>
      <c r="P521">
        <v>6</v>
      </c>
      <c r="Q521">
        <v>4</v>
      </c>
      <c r="R521">
        <v>25</v>
      </c>
    </row>
    <row r="522" spans="1:18" x14ac:dyDescent="0.25">
      <c r="A522" t="s">
        <v>15532</v>
      </c>
      <c r="B522" t="s">
        <v>72</v>
      </c>
      <c r="C522" t="s">
        <v>253</v>
      </c>
      <c r="D522" t="s">
        <v>139</v>
      </c>
      <c r="E522" t="s">
        <v>82</v>
      </c>
      <c r="F522">
        <v>263</v>
      </c>
      <c r="G522">
        <v>6330.46</v>
      </c>
      <c r="H522">
        <v>13</v>
      </c>
      <c r="I522">
        <v>718.46</v>
      </c>
      <c r="J522">
        <v>14</v>
      </c>
      <c r="K522">
        <v>213</v>
      </c>
      <c r="L522">
        <v>0.8</v>
      </c>
      <c r="M522">
        <v>262</v>
      </c>
      <c r="N522">
        <v>6836.72</v>
      </c>
      <c r="O522">
        <v>181</v>
      </c>
      <c r="P522">
        <v>35</v>
      </c>
      <c r="Q522">
        <v>26</v>
      </c>
      <c r="R522">
        <v>190</v>
      </c>
    </row>
    <row r="523" spans="1:18" x14ac:dyDescent="0.25">
      <c r="A523" t="s">
        <v>15533</v>
      </c>
      <c r="B523" t="s">
        <v>74</v>
      </c>
      <c r="C523" t="s">
        <v>258</v>
      </c>
      <c r="D523" t="s">
        <v>120</v>
      </c>
      <c r="E523" t="s">
        <v>82</v>
      </c>
      <c r="F523">
        <v>230</v>
      </c>
      <c r="G523">
        <v>1482</v>
      </c>
      <c r="H523">
        <v>4</v>
      </c>
      <c r="I523">
        <v>20</v>
      </c>
      <c r="J523">
        <v>10</v>
      </c>
      <c r="K523">
        <v>66</v>
      </c>
      <c r="L523">
        <v>0</v>
      </c>
      <c r="M523">
        <v>224</v>
      </c>
      <c r="N523">
        <v>1436</v>
      </c>
      <c r="O523">
        <v>17</v>
      </c>
      <c r="P523">
        <v>0</v>
      </c>
      <c r="Q523">
        <v>1</v>
      </c>
      <c r="R523">
        <v>16</v>
      </c>
    </row>
    <row r="524" spans="1:18" x14ac:dyDescent="0.25">
      <c r="A524" t="s">
        <v>15534</v>
      </c>
      <c r="B524" t="s">
        <v>72</v>
      </c>
      <c r="C524" t="s">
        <v>253</v>
      </c>
      <c r="D524" t="s">
        <v>171</v>
      </c>
      <c r="E524" t="s">
        <v>82</v>
      </c>
      <c r="F524">
        <v>350</v>
      </c>
      <c r="G524">
        <v>6479.96</v>
      </c>
      <c r="H524">
        <v>6</v>
      </c>
      <c r="I524">
        <v>80</v>
      </c>
      <c r="J524">
        <v>26</v>
      </c>
      <c r="K524">
        <v>317</v>
      </c>
      <c r="L524">
        <v>0.84</v>
      </c>
      <c r="M524">
        <v>330</v>
      </c>
      <c r="N524">
        <v>6243.8</v>
      </c>
      <c r="O524">
        <v>234</v>
      </c>
      <c r="P524">
        <v>25</v>
      </c>
      <c r="Q524">
        <v>58</v>
      </c>
      <c r="R524">
        <v>201</v>
      </c>
    </row>
    <row r="525" spans="1:18" x14ac:dyDescent="0.25">
      <c r="A525" t="s">
        <v>15535</v>
      </c>
      <c r="B525" t="s">
        <v>72</v>
      </c>
      <c r="C525" t="s">
        <v>253</v>
      </c>
      <c r="D525" t="s">
        <v>109</v>
      </c>
      <c r="E525" t="s">
        <v>82</v>
      </c>
      <c r="F525">
        <v>666</v>
      </c>
      <c r="G525">
        <v>12335.86</v>
      </c>
      <c r="H525">
        <v>33</v>
      </c>
      <c r="I525">
        <v>611.46</v>
      </c>
      <c r="J525">
        <v>52</v>
      </c>
      <c r="K525">
        <v>857.48</v>
      </c>
      <c r="L525">
        <v>-3.06</v>
      </c>
      <c r="M525">
        <v>647</v>
      </c>
      <c r="N525">
        <v>12086.78</v>
      </c>
      <c r="O525">
        <v>269</v>
      </c>
      <c r="P525">
        <v>21</v>
      </c>
      <c r="Q525">
        <v>69</v>
      </c>
      <c r="R525">
        <v>221</v>
      </c>
    </row>
    <row r="526" spans="1:18" x14ac:dyDescent="0.25">
      <c r="A526" t="s">
        <v>15536</v>
      </c>
      <c r="B526" t="s">
        <v>72</v>
      </c>
      <c r="C526" t="s">
        <v>254</v>
      </c>
      <c r="D526" t="s">
        <v>145</v>
      </c>
      <c r="E526" t="s">
        <v>82</v>
      </c>
      <c r="F526">
        <v>67</v>
      </c>
      <c r="G526">
        <v>1251</v>
      </c>
      <c r="H526">
        <v>5</v>
      </c>
      <c r="I526">
        <v>96</v>
      </c>
      <c r="J526">
        <v>4</v>
      </c>
      <c r="K526">
        <v>42</v>
      </c>
      <c r="L526">
        <v>0</v>
      </c>
      <c r="M526">
        <v>68</v>
      </c>
      <c r="N526">
        <v>1305</v>
      </c>
      <c r="O526">
        <v>4</v>
      </c>
      <c r="P526">
        <v>1</v>
      </c>
      <c r="Q526">
        <v>1</v>
      </c>
      <c r="R526">
        <v>4</v>
      </c>
    </row>
    <row r="527" spans="1:18" x14ac:dyDescent="0.25">
      <c r="A527" t="s">
        <v>15537</v>
      </c>
      <c r="B527" t="s">
        <v>79</v>
      </c>
      <c r="C527" t="s">
        <v>251</v>
      </c>
      <c r="D527" t="s">
        <v>185</v>
      </c>
      <c r="E527" t="s">
        <v>82</v>
      </c>
      <c r="F527">
        <v>0</v>
      </c>
      <c r="G527">
        <v>0</v>
      </c>
      <c r="H527">
        <v>0</v>
      </c>
      <c r="I527">
        <v>0</v>
      </c>
      <c r="J527">
        <v>0</v>
      </c>
      <c r="K527">
        <v>0</v>
      </c>
      <c r="L527">
        <v>0</v>
      </c>
      <c r="M527">
        <v>0</v>
      </c>
      <c r="N527">
        <v>0</v>
      </c>
      <c r="O527">
        <v>47</v>
      </c>
      <c r="P527">
        <v>7</v>
      </c>
      <c r="Q527">
        <v>12</v>
      </c>
      <c r="R527">
        <v>42</v>
      </c>
    </row>
    <row r="528" spans="1:18" x14ac:dyDescent="0.25">
      <c r="A528" t="s">
        <v>15538</v>
      </c>
      <c r="B528" t="s">
        <v>72</v>
      </c>
      <c r="C528" t="s">
        <v>253</v>
      </c>
      <c r="D528" t="s">
        <v>230</v>
      </c>
      <c r="E528" t="s">
        <v>82</v>
      </c>
      <c r="F528">
        <v>349</v>
      </c>
      <c r="G528">
        <v>9675.94</v>
      </c>
      <c r="H528">
        <v>23</v>
      </c>
      <c r="I528">
        <v>581.91999999999996</v>
      </c>
      <c r="J528">
        <v>16</v>
      </c>
      <c r="K528">
        <v>294.48</v>
      </c>
      <c r="L528">
        <v>0.8</v>
      </c>
      <c r="M528">
        <v>356</v>
      </c>
      <c r="N528">
        <v>9964.18</v>
      </c>
      <c r="O528">
        <v>338</v>
      </c>
      <c r="P528">
        <v>48</v>
      </c>
      <c r="Q528">
        <v>85</v>
      </c>
      <c r="R528">
        <v>301</v>
      </c>
    </row>
    <row r="529" spans="1:18" x14ac:dyDescent="0.25">
      <c r="A529" t="s">
        <v>15539</v>
      </c>
      <c r="B529" t="s">
        <v>72</v>
      </c>
      <c r="C529" t="s">
        <v>259</v>
      </c>
      <c r="D529" t="s">
        <v>162</v>
      </c>
      <c r="E529" t="s">
        <v>82</v>
      </c>
      <c r="F529">
        <v>964</v>
      </c>
      <c r="G529">
        <v>20043.400000000001</v>
      </c>
      <c r="H529">
        <v>30</v>
      </c>
      <c r="I529">
        <v>558</v>
      </c>
      <c r="J529">
        <v>58</v>
      </c>
      <c r="K529">
        <v>912</v>
      </c>
      <c r="L529">
        <v>2.1</v>
      </c>
      <c r="M529">
        <v>936</v>
      </c>
      <c r="N529">
        <v>19691.5</v>
      </c>
      <c r="O529">
        <v>128</v>
      </c>
      <c r="P529">
        <v>20</v>
      </c>
      <c r="Q529">
        <v>34</v>
      </c>
      <c r="R529">
        <v>114</v>
      </c>
    </row>
    <row r="530" spans="1:18" x14ac:dyDescent="0.25">
      <c r="A530" t="s">
        <v>15540</v>
      </c>
      <c r="B530" t="s">
        <v>75</v>
      </c>
      <c r="C530" t="s">
        <v>259</v>
      </c>
      <c r="D530" t="s">
        <v>227</v>
      </c>
      <c r="E530" t="s">
        <v>82</v>
      </c>
      <c r="F530">
        <v>82</v>
      </c>
      <c r="G530">
        <v>4185.96</v>
      </c>
      <c r="H530">
        <v>0</v>
      </c>
      <c r="I530">
        <v>0</v>
      </c>
      <c r="J530">
        <v>1</v>
      </c>
      <c r="K530">
        <v>20</v>
      </c>
      <c r="L530">
        <v>-20.260000000000002</v>
      </c>
      <c r="M530">
        <v>81</v>
      </c>
      <c r="N530">
        <v>4145.7</v>
      </c>
      <c r="O530">
        <v>9</v>
      </c>
      <c r="P530">
        <v>0</v>
      </c>
      <c r="Q530">
        <v>2</v>
      </c>
      <c r="R530">
        <v>7</v>
      </c>
    </row>
    <row r="531" spans="1:18" x14ac:dyDescent="0.25">
      <c r="A531" t="s">
        <v>15541</v>
      </c>
      <c r="B531" t="s">
        <v>75</v>
      </c>
      <c r="C531" t="s">
        <v>253</v>
      </c>
      <c r="D531" t="s">
        <v>153</v>
      </c>
      <c r="E531" t="s">
        <v>82</v>
      </c>
      <c r="F531">
        <v>97</v>
      </c>
      <c r="G531">
        <v>4466.4399999999996</v>
      </c>
      <c r="H531">
        <v>4</v>
      </c>
      <c r="I531">
        <v>168</v>
      </c>
      <c r="J531">
        <v>7</v>
      </c>
      <c r="K531">
        <v>214</v>
      </c>
      <c r="L531">
        <v>1.26</v>
      </c>
      <c r="M531">
        <v>94</v>
      </c>
      <c r="N531">
        <v>4421.7</v>
      </c>
      <c r="O531">
        <v>35</v>
      </c>
      <c r="P531">
        <v>3</v>
      </c>
      <c r="Q531">
        <v>9</v>
      </c>
      <c r="R531">
        <v>29</v>
      </c>
    </row>
    <row r="532" spans="1:18" x14ac:dyDescent="0.25">
      <c r="A532" t="s">
        <v>15542</v>
      </c>
      <c r="B532" t="s">
        <v>75</v>
      </c>
      <c r="C532" t="s">
        <v>258</v>
      </c>
      <c r="D532" t="s">
        <v>222</v>
      </c>
      <c r="E532" t="s">
        <v>82</v>
      </c>
      <c r="F532">
        <v>61</v>
      </c>
      <c r="G532">
        <v>3409</v>
      </c>
      <c r="H532">
        <v>2</v>
      </c>
      <c r="I532">
        <v>99</v>
      </c>
      <c r="J532">
        <v>3</v>
      </c>
      <c r="K532">
        <v>154</v>
      </c>
      <c r="L532">
        <v>0</v>
      </c>
      <c r="M532">
        <v>60</v>
      </c>
      <c r="N532">
        <v>3354</v>
      </c>
      <c r="O532">
        <v>7</v>
      </c>
      <c r="P532">
        <v>0</v>
      </c>
      <c r="Q532">
        <v>2</v>
      </c>
      <c r="R532">
        <v>5</v>
      </c>
    </row>
    <row r="533" spans="1:18" x14ac:dyDescent="0.25">
      <c r="A533" t="s">
        <v>15543</v>
      </c>
      <c r="B533" t="s">
        <v>79</v>
      </c>
      <c r="C533" t="s">
        <v>252</v>
      </c>
      <c r="D533" t="s">
        <v>97</v>
      </c>
      <c r="E533" t="s">
        <v>82</v>
      </c>
      <c r="F533">
        <v>0</v>
      </c>
      <c r="G533">
        <v>0</v>
      </c>
      <c r="H533">
        <v>0</v>
      </c>
      <c r="I533">
        <v>0</v>
      </c>
      <c r="J533">
        <v>0</v>
      </c>
      <c r="K533">
        <v>0</v>
      </c>
      <c r="L533">
        <v>0</v>
      </c>
      <c r="M533">
        <v>0</v>
      </c>
      <c r="N533">
        <v>0</v>
      </c>
      <c r="O533">
        <v>20</v>
      </c>
      <c r="P533">
        <v>2</v>
      </c>
      <c r="Q533">
        <v>4</v>
      </c>
      <c r="R533">
        <v>18</v>
      </c>
    </row>
    <row r="534" spans="1:18" x14ac:dyDescent="0.25">
      <c r="A534" t="s">
        <v>15544</v>
      </c>
      <c r="B534" t="s">
        <v>77</v>
      </c>
      <c r="C534" t="s">
        <v>253</v>
      </c>
      <c r="D534" t="s">
        <v>153</v>
      </c>
      <c r="E534" t="s">
        <v>82</v>
      </c>
      <c r="F534">
        <v>1</v>
      </c>
      <c r="G534">
        <v>20</v>
      </c>
      <c r="H534">
        <v>0</v>
      </c>
      <c r="I534">
        <v>0</v>
      </c>
      <c r="J534">
        <v>0</v>
      </c>
      <c r="K534">
        <v>0</v>
      </c>
      <c r="L534">
        <v>0</v>
      </c>
      <c r="M534">
        <v>1</v>
      </c>
      <c r="N534">
        <v>20</v>
      </c>
      <c r="O534">
        <v>0</v>
      </c>
      <c r="P534">
        <v>0</v>
      </c>
      <c r="Q534">
        <v>0</v>
      </c>
      <c r="R534">
        <v>0</v>
      </c>
    </row>
    <row r="535" spans="1:18" x14ac:dyDescent="0.25">
      <c r="A535" t="s">
        <v>15545</v>
      </c>
      <c r="B535" t="s">
        <v>75</v>
      </c>
      <c r="C535" t="s">
        <v>256</v>
      </c>
      <c r="D535" t="s">
        <v>142</v>
      </c>
      <c r="E535" t="s">
        <v>82</v>
      </c>
      <c r="F535">
        <v>797</v>
      </c>
      <c r="G535">
        <v>34208.120000000003</v>
      </c>
      <c r="H535">
        <v>44</v>
      </c>
      <c r="I535">
        <v>1719</v>
      </c>
      <c r="J535">
        <v>59</v>
      </c>
      <c r="K535">
        <v>2051</v>
      </c>
      <c r="L535">
        <v>7.98</v>
      </c>
      <c r="M535">
        <v>782</v>
      </c>
      <c r="N535">
        <v>33884.1</v>
      </c>
      <c r="O535">
        <v>150</v>
      </c>
      <c r="P535">
        <v>24</v>
      </c>
      <c r="Q535">
        <v>20</v>
      </c>
      <c r="R535">
        <v>154</v>
      </c>
    </row>
    <row r="536" spans="1:18" x14ac:dyDescent="0.25">
      <c r="A536" t="s">
        <v>15546</v>
      </c>
      <c r="B536" t="s">
        <v>72</v>
      </c>
      <c r="C536" t="s">
        <v>259</v>
      </c>
      <c r="D536" t="s">
        <v>181</v>
      </c>
      <c r="E536" t="s">
        <v>82</v>
      </c>
      <c r="F536">
        <v>613</v>
      </c>
      <c r="G536">
        <v>14135.92</v>
      </c>
      <c r="H536">
        <v>28</v>
      </c>
      <c r="I536">
        <v>621</v>
      </c>
      <c r="J536">
        <v>53</v>
      </c>
      <c r="K536">
        <v>827</v>
      </c>
      <c r="L536">
        <v>1.68</v>
      </c>
      <c r="M536">
        <v>588</v>
      </c>
      <c r="N536">
        <v>13931.6</v>
      </c>
      <c r="O536">
        <v>110</v>
      </c>
      <c r="P536">
        <v>8</v>
      </c>
      <c r="Q536">
        <v>21</v>
      </c>
      <c r="R536">
        <v>97</v>
      </c>
    </row>
    <row r="537" spans="1:18" x14ac:dyDescent="0.25">
      <c r="A537" t="s">
        <v>15547</v>
      </c>
      <c r="B537" t="s">
        <v>75</v>
      </c>
      <c r="C537" t="s">
        <v>258</v>
      </c>
      <c r="D537" t="s">
        <v>120</v>
      </c>
      <c r="E537" t="s">
        <v>82</v>
      </c>
      <c r="F537">
        <v>107</v>
      </c>
      <c r="G537">
        <v>5227.4799999999996</v>
      </c>
      <c r="H537">
        <v>2</v>
      </c>
      <c r="I537">
        <v>87</v>
      </c>
      <c r="J537">
        <v>6</v>
      </c>
      <c r="K537">
        <v>247</v>
      </c>
      <c r="L537">
        <v>0.42</v>
      </c>
      <c r="M537">
        <v>103</v>
      </c>
      <c r="N537">
        <v>5067.8999999999996</v>
      </c>
      <c r="O537">
        <v>19</v>
      </c>
      <c r="P537">
        <v>1</v>
      </c>
      <c r="Q537">
        <v>1</v>
      </c>
      <c r="R537">
        <v>19</v>
      </c>
    </row>
    <row r="538" spans="1:18" x14ac:dyDescent="0.25">
      <c r="A538" t="s">
        <v>15548</v>
      </c>
      <c r="B538" t="s">
        <v>77</v>
      </c>
      <c r="C538" t="s">
        <v>256</v>
      </c>
      <c r="D538" t="s">
        <v>107</v>
      </c>
      <c r="E538" t="s">
        <v>82</v>
      </c>
      <c r="F538">
        <v>4</v>
      </c>
      <c r="G538">
        <v>90</v>
      </c>
      <c r="H538">
        <v>0</v>
      </c>
      <c r="I538">
        <v>0</v>
      </c>
      <c r="J538">
        <v>0</v>
      </c>
      <c r="K538">
        <v>0</v>
      </c>
      <c r="L538">
        <v>0</v>
      </c>
      <c r="M538">
        <v>4</v>
      </c>
      <c r="N538">
        <v>90</v>
      </c>
      <c r="O538">
        <v>0</v>
      </c>
      <c r="P538">
        <v>0</v>
      </c>
      <c r="Q538">
        <v>0</v>
      </c>
      <c r="R538">
        <v>0</v>
      </c>
    </row>
    <row r="539" spans="1:18" x14ac:dyDescent="0.25">
      <c r="A539" t="s">
        <v>15549</v>
      </c>
      <c r="B539" t="s">
        <v>72</v>
      </c>
      <c r="C539" t="s">
        <v>253</v>
      </c>
      <c r="D539" t="s">
        <v>141</v>
      </c>
      <c r="E539" t="s">
        <v>82</v>
      </c>
      <c r="F539">
        <v>159</v>
      </c>
      <c r="G539">
        <v>4386.92</v>
      </c>
      <c r="H539">
        <v>9</v>
      </c>
      <c r="I539">
        <v>195</v>
      </c>
      <c r="J539">
        <v>11</v>
      </c>
      <c r="K539">
        <v>355.96</v>
      </c>
      <c r="L539">
        <v>0.84</v>
      </c>
      <c r="M539">
        <v>157</v>
      </c>
      <c r="N539">
        <v>4226.8</v>
      </c>
      <c r="O539">
        <v>153</v>
      </c>
      <c r="P539">
        <v>16</v>
      </c>
      <c r="Q539">
        <v>41</v>
      </c>
      <c r="R539">
        <v>128</v>
      </c>
    </row>
    <row r="540" spans="1:18" x14ac:dyDescent="0.25">
      <c r="A540" t="s">
        <v>15550</v>
      </c>
      <c r="B540" t="s">
        <v>77</v>
      </c>
      <c r="C540" t="s">
        <v>256</v>
      </c>
      <c r="D540" t="s">
        <v>218</v>
      </c>
      <c r="E540" t="s">
        <v>82</v>
      </c>
      <c r="F540">
        <v>10</v>
      </c>
      <c r="G540">
        <v>219</v>
      </c>
      <c r="H540">
        <v>0</v>
      </c>
      <c r="I540">
        <v>0</v>
      </c>
      <c r="J540">
        <v>0</v>
      </c>
      <c r="K540">
        <v>0</v>
      </c>
      <c r="L540">
        <v>0</v>
      </c>
      <c r="M540">
        <v>10</v>
      </c>
      <c r="N540">
        <v>219</v>
      </c>
      <c r="O540">
        <v>0</v>
      </c>
      <c r="P540">
        <v>0</v>
      </c>
      <c r="Q540">
        <v>0</v>
      </c>
      <c r="R540">
        <v>0</v>
      </c>
    </row>
    <row r="541" spans="1:18" x14ac:dyDescent="0.25">
      <c r="A541" t="s">
        <v>15551</v>
      </c>
      <c r="B541" t="s">
        <v>75</v>
      </c>
      <c r="C541" t="s">
        <v>255</v>
      </c>
      <c r="D541" t="s">
        <v>269</v>
      </c>
      <c r="E541" t="s">
        <v>82</v>
      </c>
      <c r="F541">
        <v>2994</v>
      </c>
      <c r="G541">
        <v>153984.44</v>
      </c>
      <c r="H541">
        <v>115</v>
      </c>
      <c r="I541">
        <v>5414</v>
      </c>
      <c r="J541">
        <v>142</v>
      </c>
      <c r="K541">
        <v>6201.4</v>
      </c>
      <c r="L541">
        <v>-0.94</v>
      </c>
      <c r="M541">
        <v>2967</v>
      </c>
      <c r="N541">
        <v>153196.1</v>
      </c>
      <c r="O541">
        <v>339</v>
      </c>
      <c r="P541">
        <v>67</v>
      </c>
      <c r="Q541">
        <v>57</v>
      </c>
      <c r="R541">
        <v>349</v>
      </c>
    </row>
    <row r="542" spans="1:18" x14ac:dyDescent="0.25">
      <c r="A542" t="s">
        <v>15552</v>
      </c>
      <c r="B542" t="s">
        <v>72</v>
      </c>
      <c r="C542" t="s">
        <v>252</v>
      </c>
      <c r="D542" t="s">
        <v>113</v>
      </c>
      <c r="E542" t="s">
        <v>82</v>
      </c>
      <c r="F542">
        <v>914</v>
      </c>
      <c r="G542">
        <v>19035.88</v>
      </c>
      <c r="H542">
        <v>31</v>
      </c>
      <c r="I542">
        <v>662.84</v>
      </c>
      <c r="J542">
        <v>65</v>
      </c>
      <c r="K542">
        <v>1006</v>
      </c>
      <c r="L542">
        <v>-13.56</v>
      </c>
      <c r="M542">
        <v>880</v>
      </c>
      <c r="N542">
        <v>18679.16</v>
      </c>
      <c r="O542">
        <v>212</v>
      </c>
      <c r="P542">
        <v>21</v>
      </c>
      <c r="Q542">
        <v>45</v>
      </c>
      <c r="R542">
        <v>188</v>
      </c>
    </row>
    <row r="543" spans="1:18" x14ac:dyDescent="0.25">
      <c r="A543" t="s">
        <v>15553</v>
      </c>
      <c r="B543" t="s">
        <v>79</v>
      </c>
      <c r="C543" t="s">
        <v>258</v>
      </c>
      <c r="D543" t="s">
        <v>199</v>
      </c>
      <c r="E543" t="s">
        <v>82</v>
      </c>
      <c r="F543">
        <v>0</v>
      </c>
      <c r="G543">
        <v>0</v>
      </c>
      <c r="H543">
        <v>0</v>
      </c>
      <c r="I543">
        <v>0</v>
      </c>
      <c r="J543">
        <v>0</v>
      </c>
      <c r="K543">
        <v>0</v>
      </c>
      <c r="L543">
        <v>0</v>
      </c>
      <c r="M543">
        <v>0</v>
      </c>
      <c r="N543">
        <v>0</v>
      </c>
      <c r="O543">
        <v>10</v>
      </c>
      <c r="P543">
        <v>2</v>
      </c>
      <c r="Q543">
        <v>2</v>
      </c>
      <c r="R543">
        <v>10</v>
      </c>
    </row>
    <row r="544" spans="1:18" x14ac:dyDescent="0.25">
      <c r="A544" t="s">
        <v>15554</v>
      </c>
      <c r="B544" t="s">
        <v>75</v>
      </c>
      <c r="C544" t="s">
        <v>256</v>
      </c>
      <c r="D544" t="s">
        <v>104</v>
      </c>
      <c r="E544" t="s">
        <v>82</v>
      </c>
      <c r="F544">
        <v>71</v>
      </c>
      <c r="G544">
        <v>3070.48</v>
      </c>
      <c r="H544">
        <v>2</v>
      </c>
      <c r="I544">
        <v>49</v>
      </c>
      <c r="J544">
        <v>3</v>
      </c>
      <c r="K544">
        <v>95</v>
      </c>
      <c r="L544">
        <v>0.42</v>
      </c>
      <c r="M544">
        <v>70</v>
      </c>
      <c r="N544">
        <v>3024.9</v>
      </c>
      <c r="O544">
        <v>14</v>
      </c>
      <c r="P544">
        <v>6</v>
      </c>
      <c r="Q544">
        <v>6</v>
      </c>
      <c r="R544">
        <v>14</v>
      </c>
    </row>
    <row r="545" spans="1:18" x14ac:dyDescent="0.25">
      <c r="A545" t="s">
        <v>15555</v>
      </c>
      <c r="B545" t="s">
        <v>74</v>
      </c>
      <c r="C545" t="s">
        <v>256</v>
      </c>
      <c r="D545" t="s">
        <v>104</v>
      </c>
      <c r="E545" t="s">
        <v>82</v>
      </c>
      <c r="F545">
        <v>176</v>
      </c>
      <c r="G545">
        <v>1029</v>
      </c>
      <c r="H545">
        <v>9</v>
      </c>
      <c r="I545">
        <v>39.46</v>
      </c>
      <c r="J545">
        <v>24</v>
      </c>
      <c r="K545">
        <v>130</v>
      </c>
      <c r="L545">
        <v>0</v>
      </c>
      <c r="M545">
        <v>161</v>
      </c>
      <c r="N545">
        <v>938.46</v>
      </c>
      <c r="O545">
        <v>4</v>
      </c>
      <c r="P545">
        <v>0</v>
      </c>
      <c r="Q545">
        <v>1</v>
      </c>
      <c r="R545">
        <v>3</v>
      </c>
    </row>
    <row r="546" spans="1:18" x14ac:dyDescent="0.25">
      <c r="A546" t="s">
        <v>15556</v>
      </c>
      <c r="B546" t="s">
        <v>72</v>
      </c>
      <c r="C546" t="s">
        <v>252</v>
      </c>
      <c r="D546" t="s">
        <v>176</v>
      </c>
      <c r="E546" t="s">
        <v>82</v>
      </c>
      <c r="F546">
        <v>706</v>
      </c>
      <c r="G546">
        <v>15135.46</v>
      </c>
      <c r="H546">
        <v>17</v>
      </c>
      <c r="I546">
        <v>396</v>
      </c>
      <c r="J546">
        <v>45</v>
      </c>
      <c r="K546">
        <v>534</v>
      </c>
      <c r="L546">
        <v>-16.3</v>
      </c>
      <c r="M546">
        <v>678</v>
      </c>
      <c r="N546">
        <v>14981.16</v>
      </c>
      <c r="O546">
        <v>100</v>
      </c>
      <c r="P546">
        <v>13</v>
      </c>
      <c r="Q546">
        <v>28</v>
      </c>
      <c r="R546">
        <v>85</v>
      </c>
    </row>
    <row r="547" spans="1:18" x14ac:dyDescent="0.25">
      <c r="A547" t="s">
        <v>15558</v>
      </c>
      <c r="B547" t="s">
        <v>72</v>
      </c>
      <c r="C547" t="s">
        <v>258</v>
      </c>
      <c r="D547" t="s">
        <v>120</v>
      </c>
      <c r="E547" t="s">
        <v>82</v>
      </c>
      <c r="F547">
        <v>337</v>
      </c>
      <c r="G547">
        <v>6709.48</v>
      </c>
      <c r="H547">
        <v>6</v>
      </c>
      <c r="I547">
        <v>107</v>
      </c>
      <c r="J547">
        <v>16</v>
      </c>
      <c r="K547">
        <v>313</v>
      </c>
      <c r="L547">
        <v>0.42</v>
      </c>
      <c r="M547">
        <v>327</v>
      </c>
      <c r="N547">
        <v>6503.9</v>
      </c>
      <c r="O547">
        <v>51</v>
      </c>
      <c r="P547">
        <v>2</v>
      </c>
      <c r="Q547">
        <v>5</v>
      </c>
      <c r="R547">
        <v>48</v>
      </c>
    </row>
    <row r="548" spans="1:18" x14ac:dyDescent="0.25">
      <c r="A548" t="s">
        <v>15557</v>
      </c>
      <c r="B548" t="s">
        <v>72</v>
      </c>
      <c r="C548" t="s">
        <v>255</v>
      </c>
      <c r="D548" t="s">
        <v>221</v>
      </c>
      <c r="E548" t="s">
        <v>82</v>
      </c>
      <c r="F548">
        <v>306</v>
      </c>
      <c r="G548">
        <v>7115.48</v>
      </c>
      <c r="H548">
        <v>13</v>
      </c>
      <c r="I548">
        <v>339</v>
      </c>
      <c r="J548">
        <v>16</v>
      </c>
      <c r="K548">
        <v>182</v>
      </c>
      <c r="L548">
        <v>0.42</v>
      </c>
      <c r="M548">
        <v>303</v>
      </c>
      <c r="N548">
        <v>7272.9</v>
      </c>
      <c r="O548">
        <v>31</v>
      </c>
      <c r="P548">
        <v>4</v>
      </c>
      <c r="Q548">
        <v>9</v>
      </c>
      <c r="R548">
        <v>26</v>
      </c>
    </row>
    <row r="549" spans="1:18" x14ac:dyDescent="0.25">
      <c r="A549" t="s">
        <v>15559</v>
      </c>
      <c r="B549" t="s">
        <v>75</v>
      </c>
      <c r="C549" t="s">
        <v>252</v>
      </c>
      <c r="D549" t="s">
        <v>148</v>
      </c>
      <c r="E549" t="s">
        <v>82</v>
      </c>
      <c r="F549">
        <v>656</v>
      </c>
      <c r="G549">
        <v>29249.279999999999</v>
      </c>
      <c r="H549">
        <v>41</v>
      </c>
      <c r="I549">
        <v>1726</v>
      </c>
      <c r="J549">
        <v>31</v>
      </c>
      <c r="K549">
        <v>1084.44</v>
      </c>
      <c r="L549">
        <v>-5.74</v>
      </c>
      <c r="M549">
        <v>666</v>
      </c>
      <c r="N549">
        <v>29885.1</v>
      </c>
      <c r="O549">
        <v>126</v>
      </c>
      <c r="P549">
        <v>17</v>
      </c>
      <c r="Q549">
        <v>31</v>
      </c>
      <c r="R549">
        <v>112</v>
      </c>
    </row>
    <row r="550" spans="1:18" x14ac:dyDescent="0.25">
      <c r="A550" t="s">
        <v>15560</v>
      </c>
      <c r="B550" t="s">
        <v>79</v>
      </c>
      <c r="C550" t="s">
        <v>254</v>
      </c>
      <c r="D550" t="s">
        <v>172</v>
      </c>
      <c r="E550" t="s">
        <v>82</v>
      </c>
      <c r="F550">
        <v>0</v>
      </c>
      <c r="G550">
        <v>0</v>
      </c>
      <c r="H550">
        <v>0</v>
      </c>
      <c r="I550">
        <v>0</v>
      </c>
      <c r="J550">
        <v>0</v>
      </c>
      <c r="K550">
        <v>0</v>
      </c>
      <c r="L550">
        <v>0</v>
      </c>
      <c r="M550">
        <v>0</v>
      </c>
      <c r="N550">
        <v>0</v>
      </c>
      <c r="O550">
        <v>3</v>
      </c>
      <c r="P550">
        <v>0</v>
      </c>
      <c r="Q550">
        <v>1</v>
      </c>
      <c r="R550">
        <v>2</v>
      </c>
    </row>
    <row r="551" spans="1:18" x14ac:dyDescent="0.25">
      <c r="A551" t="s">
        <v>15561</v>
      </c>
      <c r="B551" t="s">
        <v>77</v>
      </c>
      <c r="C551" t="s">
        <v>259</v>
      </c>
      <c r="D551" t="s">
        <v>105</v>
      </c>
      <c r="E551" t="s">
        <v>82</v>
      </c>
      <c r="F551">
        <v>5</v>
      </c>
      <c r="G551">
        <v>161</v>
      </c>
      <c r="H551">
        <v>0</v>
      </c>
      <c r="I551">
        <v>0</v>
      </c>
      <c r="J551">
        <v>0</v>
      </c>
      <c r="K551">
        <v>0</v>
      </c>
      <c r="L551">
        <v>0</v>
      </c>
      <c r="M551">
        <v>5</v>
      </c>
      <c r="N551">
        <v>161</v>
      </c>
      <c r="O551">
        <v>0</v>
      </c>
      <c r="P551">
        <v>0</v>
      </c>
      <c r="Q551">
        <v>0</v>
      </c>
      <c r="R551">
        <v>0</v>
      </c>
    </row>
    <row r="552" spans="1:18" x14ac:dyDescent="0.25">
      <c r="A552" t="s">
        <v>15562</v>
      </c>
      <c r="B552" t="s">
        <v>75</v>
      </c>
      <c r="C552" t="s">
        <v>259</v>
      </c>
      <c r="D552" t="s">
        <v>196</v>
      </c>
      <c r="E552" t="s">
        <v>82</v>
      </c>
      <c r="F552">
        <v>70</v>
      </c>
      <c r="G552">
        <v>3162.44</v>
      </c>
      <c r="H552">
        <v>1</v>
      </c>
      <c r="I552">
        <v>52</v>
      </c>
      <c r="J552">
        <v>5</v>
      </c>
      <c r="K552">
        <v>161</v>
      </c>
      <c r="L552">
        <v>5.16</v>
      </c>
      <c r="M552">
        <v>66</v>
      </c>
      <c r="N552">
        <v>3058.6</v>
      </c>
      <c r="O552">
        <v>4</v>
      </c>
      <c r="P552">
        <v>0</v>
      </c>
      <c r="Q552">
        <v>0</v>
      </c>
      <c r="R552">
        <v>4</v>
      </c>
    </row>
    <row r="553" spans="1:18" x14ac:dyDescent="0.25">
      <c r="A553" t="s">
        <v>15563</v>
      </c>
      <c r="B553" t="s">
        <v>72</v>
      </c>
      <c r="C553" t="s">
        <v>256</v>
      </c>
      <c r="D553" t="s">
        <v>170</v>
      </c>
      <c r="E553" t="s">
        <v>82</v>
      </c>
      <c r="F553">
        <v>285</v>
      </c>
      <c r="G553">
        <v>5758.5</v>
      </c>
      <c r="H553">
        <v>9</v>
      </c>
      <c r="I553">
        <v>177</v>
      </c>
      <c r="J553">
        <v>22</v>
      </c>
      <c r="K553">
        <v>279</v>
      </c>
      <c r="L553">
        <v>-0.04</v>
      </c>
      <c r="M553">
        <v>272</v>
      </c>
      <c r="N553">
        <v>5656.46</v>
      </c>
      <c r="O553">
        <v>60</v>
      </c>
      <c r="P553">
        <v>8</v>
      </c>
      <c r="Q553">
        <v>8</v>
      </c>
      <c r="R553">
        <v>60</v>
      </c>
    </row>
    <row r="554" spans="1:18" x14ac:dyDescent="0.25">
      <c r="A554" t="s">
        <v>15564</v>
      </c>
      <c r="B554" t="s">
        <v>77</v>
      </c>
      <c r="C554" t="s">
        <v>255</v>
      </c>
      <c r="D554" t="s">
        <v>100</v>
      </c>
      <c r="E554" t="s">
        <v>82</v>
      </c>
      <c r="F554">
        <v>1</v>
      </c>
      <c r="G554">
        <v>22</v>
      </c>
      <c r="H554">
        <v>0</v>
      </c>
      <c r="I554">
        <v>0</v>
      </c>
      <c r="J554">
        <v>0</v>
      </c>
      <c r="K554">
        <v>0</v>
      </c>
      <c r="L554">
        <v>0</v>
      </c>
      <c r="M554">
        <v>1</v>
      </c>
      <c r="N554">
        <v>22</v>
      </c>
      <c r="O554">
        <v>0</v>
      </c>
      <c r="P554">
        <v>0</v>
      </c>
      <c r="Q554">
        <v>0</v>
      </c>
      <c r="R554">
        <v>0</v>
      </c>
    </row>
    <row r="555" spans="1:18" x14ac:dyDescent="0.25">
      <c r="A555" t="s">
        <v>15565</v>
      </c>
      <c r="B555" t="s">
        <v>79</v>
      </c>
      <c r="C555" t="s">
        <v>253</v>
      </c>
      <c r="D555" t="s">
        <v>138</v>
      </c>
      <c r="E555" t="s">
        <v>82</v>
      </c>
      <c r="F555">
        <v>0</v>
      </c>
      <c r="G555">
        <v>0</v>
      </c>
      <c r="H555">
        <v>0</v>
      </c>
      <c r="I555">
        <v>0</v>
      </c>
      <c r="J555">
        <v>0</v>
      </c>
      <c r="K555">
        <v>0</v>
      </c>
      <c r="L555">
        <v>0</v>
      </c>
      <c r="M555">
        <v>0</v>
      </c>
      <c r="N555">
        <v>0</v>
      </c>
      <c r="O555">
        <v>136</v>
      </c>
      <c r="P555">
        <v>21</v>
      </c>
      <c r="Q555">
        <v>32</v>
      </c>
      <c r="R555">
        <v>125</v>
      </c>
    </row>
    <row r="556" spans="1:18" x14ac:dyDescent="0.25">
      <c r="A556" t="s">
        <v>15566</v>
      </c>
      <c r="B556" t="s">
        <v>77</v>
      </c>
      <c r="C556" t="s">
        <v>258</v>
      </c>
      <c r="D556" t="s">
        <v>272</v>
      </c>
      <c r="E556" t="s">
        <v>82</v>
      </c>
      <c r="F556">
        <v>15</v>
      </c>
      <c r="G556">
        <v>331</v>
      </c>
      <c r="H556">
        <v>2</v>
      </c>
      <c r="I556">
        <v>52</v>
      </c>
      <c r="J556">
        <v>1</v>
      </c>
      <c r="K556">
        <v>20</v>
      </c>
      <c r="L556">
        <v>0</v>
      </c>
      <c r="M556">
        <v>16</v>
      </c>
      <c r="N556">
        <v>363</v>
      </c>
      <c r="O556">
        <v>1</v>
      </c>
      <c r="P556">
        <v>0</v>
      </c>
      <c r="Q556">
        <v>0</v>
      </c>
      <c r="R556">
        <v>1</v>
      </c>
    </row>
    <row r="557" spans="1:18" x14ac:dyDescent="0.25">
      <c r="A557" t="s">
        <v>15567</v>
      </c>
      <c r="B557" t="s">
        <v>74</v>
      </c>
      <c r="C557" t="s">
        <v>255</v>
      </c>
      <c r="D557" t="s">
        <v>101</v>
      </c>
      <c r="E557" t="s">
        <v>82</v>
      </c>
      <c r="F557">
        <v>62</v>
      </c>
      <c r="G557">
        <v>400</v>
      </c>
      <c r="H557">
        <v>1</v>
      </c>
      <c r="I557">
        <v>6</v>
      </c>
      <c r="J557">
        <v>4</v>
      </c>
      <c r="K557">
        <v>27</v>
      </c>
      <c r="L557">
        <v>0</v>
      </c>
      <c r="M557">
        <v>59</v>
      </c>
      <c r="N557">
        <v>379</v>
      </c>
      <c r="O557">
        <v>0</v>
      </c>
      <c r="P557">
        <v>0</v>
      </c>
      <c r="Q557">
        <v>0</v>
      </c>
      <c r="R557">
        <v>0</v>
      </c>
    </row>
    <row r="558" spans="1:18" x14ac:dyDescent="0.25">
      <c r="A558" t="s">
        <v>15568</v>
      </c>
      <c r="B558" t="s">
        <v>72</v>
      </c>
      <c r="C558" t="s">
        <v>259</v>
      </c>
      <c r="D558" t="s">
        <v>95</v>
      </c>
      <c r="E558" t="s">
        <v>82</v>
      </c>
      <c r="F558">
        <v>221</v>
      </c>
      <c r="G558">
        <v>4464</v>
      </c>
      <c r="H558">
        <v>6</v>
      </c>
      <c r="I558">
        <v>83</v>
      </c>
      <c r="J558">
        <v>11</v>
      </c>
      <c r="K558">
        <v>212</v>
      </c>
      <c r="L558">
        <v>0</v>
      </c>
      <c r="M558">
        <v>216</v>
      </c>
      <c r="N558">
        <v>4335</v>
      </c>
      <c r="O558">
        <v>15</v>
      </c>
      <c r="P558">
        <v>2</v>
      </c>
      <c r="Q558">
        <v>4</v>
      </c>
      <c r="R558">
        <v>13</v>
      </c>
    </row>
    <row r="559" spans="1:18" x14ac:dyDescent="0.25">
      <c r="A559" t="s">
        <v>15569</v>
      </c>
      <c r="B559" t="s">
        <v>74</v>
      </c>
      <c r="C559" t="s">
        <v>257</v>
      </c>
      <c r="D559" t="s">
        <v>220</v>
      </c>
      <c r="E559" t="s">
        <v>82</v>
      </c>
      <c r="F559">
        <v>192</v>
      </c>
      <c r="G559">
        <v>1201</v>
      </c>
      <c r="H559">
        <v>8</v>
      </c>
      <c r="I559">
        <v>44.46</v>
      </c>
      <c r="J559">
        <v>8</v>
      </c>
      <c r="K559">
        <v>52</v>
      </c>
      <c r="L559">
        <v>0</v>
      </c>
      <c r="M559">
        <v>192</v>
      </c>
      <c r="N559">
        <v>1193.46</v>
      </c>
      <c r="O559">
        <v>4</v>
      </c>
      <c r="P559">
        <v>0</v>
      </c>
      <c r="Q559">
        <v>2</v>
      </c>
      <c r="R559">
        <v>2</v>
      </c>
    </row>
    <row r="560" spans="1:18" x14ac:dyDescent="0.25">
      <c r="A560" t="s">
        <v>15570</v>
      </c>
      <c r="B560" t="s">
        <v>74</v>
      </c>
      <c r="C560" t="s">
        <v>254</v>
      </c>
      <c r="D560" t="s">
        <v>123</v>
      </c>
      <c r="E560" t="s">
        <v>82</v>
      </c>
      <c r="F560">
        <v>75</v>
      </c>
      <c r="G560">
        <v>514</v>
      </c>
      <c r="H560">
        <v>3</v>
      </c>
      <c r="I560">
        <v>10</v>
      </c>
      <c r="J560">
        <v>9</v>
      </c>
      <c r="K560">
        <v>66</v>
      </c>
      <c r="L560">
        <v>0</v>
      </c>
      <c r="M560">
        <v>69</v>
      </c>
      <c r="N560">
        <v>458</v>
      </c>
      <c r="O560">
        <v>2</v>
      </c>
      <c r="P560">
        <v>0</v>
      </c>
      <c r="Q560">
        <v>0</v>
      </c>
      <c r="R560">
        <v>2</v>
      </c>
    </row>
    <row r="561" spans="1:18" x14ac:dyDescent="0.25">
      <c r="A561" t="s">
        <v>15571</v>
      </c>
      <c r="B561" t="s">
        <v>79</v>
      </c>
      <c r="C561" t="s">
        <v>259</v>
      </c>
      <c r="D561" t="s">
        <v>273</v>
      </c>
      <c r="E561" t="s">
        <v>82</v>
      </c>
      <c r="F561">
        <v>0</v>
      </c>
      <c r="G561">
        <v>0</v>
      </c>
      <c r="H561">
        <v>0</v>
      </c>
      <c r="I561">
        <v>0</v>
      </c>
      <c r="J561">
        <v>0</v>
      </c>
      <c r="K561">
        <v>0</v>
      </c>
      <c r="L561">
        <v>0</v>
      </c>
      <c r="M561">
        <v>0</v>
      </c>
      <c r="N561">
        <v>0</v>
      </c>
      <c r="O561">
        <v>322</v>
      </c>
      <c r="P561">
        <v>33</v>
      </c>
      <c r="Q561">
        <v>83</v>
      </c>
      <c r="R561">
        <v>272</v>
      </c>
    </row>
    <row r="562" spans="1:18" x14ac:dyDescent="0.25">
      <c r="A562" t="s">
        <v>15572</v>
      </c>
      <c r="B562" t="s">
        <v>75</v>
      </c>
      <c r="C562" t="s">
        <v>253</v>
      </c>
      <c r="D562" t="s">
        <v>109</v>
      </c>
      <c r="E562" t="s">
        <v>82</v>
      </c>
      <c r="F562">
        <v>212</v>
      </c>
      <c r="G562">
        <v>9667.36</v>
      </c>
      <c r="H562">
        <v>10</v>
      </c>
      <c r="I562">
        <v>514</v>
      </c>
      <c r="J562">
        <v>17</v>
      </c>
      <c r="K562">
        <v>677.48</v>
      </c>
      <c r="L562">
        <v>2.52</v>
      </c>
      <c r="M562">
        <v>205</v>
      </c>
      <c r="N562">
        <v>9506.4</v>
      </c>
      <c r="O562">
        <v>31</v>
      </c>
      <c r="P562">
        <v>4</v>
      </c>
      <c r="Q562">
        <v>9</v>
      </c>
      <c r="R562">
        <v>26</v>
      </c>
    </row>
    <row r="563" spans="1:18" x14ac:dyDescent="0.25">
      <c r="A563" t="s">
        <v>15573</v>
      </c>
      <c r="B563" t="s">
        <v>72</v>
      </c>
      <c r="C563" t="s">
        <v>258</v>
      </c>
      <c r="D563" t="s">
        <v>241</v>
      </c>
      <c r="E563" t="s">
        <v>82</v>
      </c>
      <c r="F563">
        <v>146</v>
      </c>
      <c r="G563">
        <v>3511.96</v>
      </c>
      <c r="H563">
        <v>10</v>
      </c>
      <c r="I563">
        <v>319</v>
      </c>
      <c r="J563">
        <v>14</v>
      </c>
      <c r="K563">
        <v>305</v>
      </c>
      <c r="L563">
        <v>22.74</v>
      </c>
      <c r="M563">
        <v>142</v>
      </c>
      <c r="N563">
        <v>3548.7</v>
      </c>
      <c r="O563">
        <v>17</v>
      </c>
      <c r="P563">
        <v>4</v>
      </c>
      <c r="Q563">
        <v>0</v>
      </c>
      <c r="R563">
        <v>21</v>
      </c>
    </row>
    <row r="564" spans="1:18" x14ac:dyDescent="0.25">
      <c r="A564" t="s">
        <v>15574</v>
      </c>
      <c r="B564" t="s">
        <v>79</v>
      </c>
      <c r="C564" t="s">
        <v>255</v>
      </c>
      <c r="D564" t="s">
        <v>159</v>
      </c>
      <c r="E564" t="s">
        <v>82</v>
      </c>
      <c r="F564">
        <v>0</v>
      </c>
      <c r="G564">
        <v>0</v>
      </c>
      <c r="H564">
        <v>0</v>
      </c>
      <c r="I564">
        <v>0</v>
      </c>
      <c r="J564">
        <v>0</v>
      </c>
      <c r="K564">
        <v>0</v>
      </c>
      <c r="L564">
        <v>0</v>
      </c>
      <c r="M564">
        <v>0</v>
      </c>
      <c r="N564">
        <v>0</v>
      </c>
      <c r="O564">
        <v>9</v>
      </c>
      <c r="P564">
        <v>0</v>
      </c>
      <c r="Q564">
        <v>4</v>
      </c>
      <c r="R564">
        <v>5</v>
      </c>
    </row>
    <row r="565" spans="1:18" x14ac:dyDescent="0.25">
      <c r="A565" t="s">
        <v>15575</v>
      </c>
      <c r="B565" t="s">
        <v>74</v>
      </c>
      <c r="C565" t="s">
        <v>255</v>
      </c>
      <c r="D565" t="s">
        <v>100</v>
      </c>
      <c r="E565" t="s">
        <v>82</v>
      </c>
      <c r="F565">
        <v>81</v>
      </c>
      <c r="G565">
        <v>581</v>
      </c>
      <c r="H565">
        <v>2</v>
      </c>
      <c r="I565">
        <v>9.4600000000000009</v>
      </c>
      <c r="J565">
        <v>6</v>
      </c>
      <c r="K565">
        <v>54</v>
      </c>
      <c r="L565">
        <v>0</v>
      </c>
      <c r="M565">
        <v>77</v>
      </c>
      <c r="N565">
        <v>536.46</v>
      </c>
      <c r="O565">
        <v>7</v>
      </c>
      <c r="P565">
        <v>0</v>
      </c>
      <c r="Q565">
        <v>2</v>
      </c>
      <c r="R565">
        <v>5</v>
      </c>
    </row>
    <row r="566" spans="1:18" x14ac:dyDescent="0.25">
      <c r="A566" t="s">
        <v>15576</v>
      </c>
      <c r="B566" t="s">
        <v>79</v>
      </c>
      <c r="C566" t="s">
        <v>259</v>
      </c>
      <c r="D566" t="s">
        <v>156</v>
      </c>
      <c r="E566" t="s">
        <v>82</v>
      </c>
      <c r="F566">
        <v>0</v>
      </c>
      <c r="G566">
        <v>0</v>
      </c>
      <c r="H566">
        <v>0</v>
      </c>
      <c r="I566">
        <v>0</v>
      </c>
      <c r="J566">
        <v>0</v>
      </c>
      <c r="K566">
        <v>0</v>
      </c>
      <c r="L566">
        <v>0</v>
      </c>
      <c r="M566">
        <v>0</v>
      </c>
      <c r="N566">
        <v>0</v>
      </c>
      <c r="O566">
        <v>6</v>
      </c>
      <c r="P566">
        <v>0</v>
      </c>
      <c r="Q566">
        <v>1</v>
      </c>
      <c r="R566">
        <v>5</v>
      </c>
    </row>
    <row r="567" spans="1:18" x14ac:dyDescent="0.25">
      <c r="A567" t="s">
        <v>15577</v>
      </c>
      <c r="B567" t="s">
        <v>72</v>
      </c>
      <c r="C567" t="s">
        <v>259</v>
      </c>
      <c r="D567" t="s">
        <v>112</v>
      </c>
      <c r="E567" t="s">
        <v>82</v>
      </c>
      <c r="F567">
        <v>210</v>
      </c>
      <c r="G567">
        <v>5501.88</v>
      </c>
      <c r="H567">
        <v>8</v>
      </c>
      <c r="I567">
        <v>345</v>
      </c>
      <c r="J567">
        <v>15</v>
      </c>
      <c r="K567">
        <v>523</v>
      </c>
      <c r="L567">
        <v>22.52</v>
      </c>
      <c r="M567">
        <v>203</v>
      </c>
      <c r="N567">
        <v>5346.4</v>
      </c>
      <c r="O567">
        <v>31</v>
      </c>
      <c r="P567">
        <v>4</v>
      </c>
      <c r="Q567">
        <v>5</v>
      </c>
      <c r="R567">
        <v>30</v>
      </c>
    </row>
    <row r="568" spans="1:18" x14ac:dyDescent="0.25">
      <c r="A568" t="s">
        <v>15578</v>
      </c>
      <c r="B568" t="s">
        <v>72</v>
      </c>
      <c r="C568" t="s">
        <v>251</v>
      </c>
      <c r="D568" t="s">
        <v>125</v>
      </c>
      <c r="E568" t="s">
        <v>82</v>
      </c>
      <c r="F568">
        <v>736</v>
      </c>
      <c r="G568">
        <v>16899.439999999999</v>
      </c>
      <c r="H568">
        <v>29</v>
      </c>
      <c r="I568">
        <v>996</v>
      </c>
      <c r="J568">
        <v>45</v>
      </c>
      <c r="K568">
        <v>909</v>
      </c>
      <c r="L568">
        <v>1.26</v>
      </c>
      <c r="M568">
        <v>720</v>
      </c>
      <c r="N568">
        <v>16987.7</v>
      </c>
      <c r="O568">
        <v>100</v>
      </c>
      <c r="P568">
        <v>7</v>
      </c>
      <c r="Q568">
        <v>21</v>
      </c>
      <c r="R568">
        <v>86</v>
      </c>
    </row>
    <row r="569" spans="1:18" x14ac:dyDescent="0.25">
      <c r="A569" t="s">
        <v>15579</v>
      </c>
      <c r="B569" t="s">
        <v>77</v>
      </c>
      <c r="C569" t="s">
        <v>255</v>
      </c>
      <c r="D569" t="s">
        <v>213</v>
      </c>
      <c r="E569" t="s">
        <v>82</v>
      </c>
      <c r="F569">
        <v>1</v>
      </c>
      <c r="G569">
        <v>15</v>
      </c>
      <c r="H569">
        <v>0</v>
      </c>
      <c r="I569">
        <v>0</v>
      </c>
      <c r="J569">
        <v>0</v>
      </c>
      <c r="K569">
        <v>0</v>
      </c>
      <c r="L569">
        <v>0</v>
      </c>
      <c r="M569">
        <v>1</v>
      </c>
      <c r="N569">
        <v>15</v>
      </c>
      <c r="O569">
        <v>0</v>
      </c>
      <c r="P569">
        <v>0</v>
      </c>
      <c r="Q569">
        <v>0</v>
      </c>
      <c r="R569">
        <v>0</v>
      </c>
    </row>
    <row r="570" spans="1:18" x14ac:dyDescent="0.25">
      <c r="A570" t="s">
        <v>15580</v>
      </c>
      <c r="B570" t="s">
        <v>77</v>
      </c>
      <c r="C570" t="s">
        <v>257</v>
      </c>
      <c r="D570" t="s">
        <v>179</v>
      </c>
      <c r="E570" t="s">
        <v>82</v>
      </c>
      <c r="F570">
        <v>1</v>
      </c>
      <c r="G570">
        <v>30</v>
      </c>
      <c r="H570">
        <v>0</v>
      </c>
      <c r="I570">
        <v>0</v>
      </c>
      <c r="J570">
        <v>0</v>
      </c>
      <c r="K570">
        <v>0</v>
      </c>
      <c r="L570">
        <v>0</v>
      </c>
      <c r="M570">
        <v>1</v>
      </c>
      <c r="N570">
        <v>30</v>
      </c>
      <c r="O570">
        <v>0</v>
      </c>
      <c r="P570">
        <v>0</v>
      </c>
      <c r="Q570">
        <v>0</v>
      </c>
      <c r="R570">
        <v>0</v>
      </c>
    </row>
    <row r="571" spans="1:18" x14ac:dyDescent="0.25">
      <c r="A571" t="s">
        <v>15581</v>
      </c>
      <c r="B571" t="s">
        <v>74</v>
      </c>
      <c r="C571" t="s">
        <v>253</v>
      </c>
      <c r="D571" t="s">
        <v>131</v>
      </c>
      <c r="E571" t="s">
        <v>82</v>
      </c>
      <c r="F571">
        <v>192</v>
      </c>
      <c r="G571">
        <v>1222.5</v>
      </c>
      <c r="H571">
        <v>8</v>
      </c>
      <c r="I571">
        <v>32</v>
      </c>
      <c r="J571">
        <v>14</v>
      </c>
      <c r="K571">
        <v>76</v>
      </c>
      <c r="L571">
        <v>-0.04</v>
      </c>
      <c r="M571">
        <v>186</v>
      </c>
      <c r="N571">
        <v>1178.46</v>
      </c>
      <c r="O571">
        <v>24</v>
      </c>
      <c r="P571">
        <v>0</v>
      </c>
      <c r="Q571">
        <v>6</v>
      </c>
      <c r="R571">
        <v>18</v>
      </c>
    </row>
    <row r="572" spans="1:18" x14ac:dyDescent="0.25">
      <c r="A572" t="s">
        <v>15582</v>
      </c>
      <c r="B572" t="s">
        <v>79</v>
      </c>
      <c r="C572" t="s">
        <v>257</v>
      </c>
      <c r="D572" t="s">
        <v>119</v>
      </c>
      <c r="E572" t="s">
        <v>82</v>
      </c>
      <c r="F572">
        <v>0</v>
      </c>
      <c r="G572">
        <v>0</v>
      </c>
      <c r="H572">
        <v>0</v>
      </c>
      <c r="I572">
        <v>0</v>
      </c>
      <c r="J572">
        <v>0</v>
      </c>
      <c r="K572">
        <v>0</v>
      </c>
      <c r="L572">
        <v>0</v>
      </c>
      <c r="M572">
        <v>0</v>
      </c>
      <c r="N572">
        <v>0</v>
      </c>
      <c r="O572">
        <v>46</v>
      </c>
      <c r="P572">
        <v>12</v>
      </c>
      <c r="Q572">
        <v>19</v>
      </c>
      <c r="R572">
        <v>39</v>
      </c>
    </row>
    <row r="573" spans="1:18" x14ac:dyDescent="0.25">
      <c r="A573" t="s">
        <v>15583</v>
      </c>
      <c r="B573" t="s">
        <v>79</v>
      </c>
      <c r="C573" t="s">
        <v>256</v>
      </c>
      <c r="D573" t="s">
        <v>234</v>
      </c>
      <c r="E573" t="s">
        <v>82</v>
      </c>
      <c r="F573">
        <v>0</v>
      </c>
      <c r="G573">
        <v>0</v>
      </c>
      <c r="H573">
        <v>0</v>
      </c>
      <c r="I573">
        <v>0</v>
      </c>
      <c r="J573">
        <v>0</v>
      </c>
      <c r="K573">
        <v>0</v>
      </c>
      <c r="L573">
        <v>0</v>
      </c>
      <c r="M573">
        <v>0</v>
      </c>
      <c r="N573">
        <v>0</v>
      </c>
      <c r="O573">
        <v>164</v>
      </c>
      <c r="P573">
        <v>30</v>
      </c>
      <c r="Q573">
        <v>52</v>
      </c>
      <c r="R573">
        <v>142</v>
      </c>
    </row>
    <row r="574" spans="1:18" x14ac:dyDescent="0.25">
      <c r="A574" t="s">
        <v>15584</v>
      </c>
      <c r="B574" t="s">
        <v>75</v>
      </c>
      <c r="C574" t="s">
        <v>259</v>
      </c>
      <c r="D574" t="s">
        <v>177</v>
      </c>
      <c r="E574" t="s">
        <v>82</v>
      </c>
      <c r="F574">
        <v>43</v>
      </c>
      <c r="G574">
        <v>2053.96</v>
      </c>
      <c r="H574">
        <v>0</v>
      </c>
      <c r="I574">
        <v>0</v>
      </c>
      <c r="J574">
        <v>0</v>
      </c>
      <c r="K574">
        <v>0</v>
      </c>
      <c r="L574">
        <v>0.84</v>
      </c>
      <c r="M574">
        <v>43</v>
      </c>
      <c r="N574">
        <v>2054.8000000000002</v>
      </c>
      <c r="O574">
        <v>4</v>
      </c>
      <c r="P574">
        <v>1</v>
      </c>
      <c r="Q574">
        <v>1</v>
      </c>
      <c r="R574">
        <v>4</v>
      </c>
    </row>
    <row r="575" spans="1:18" x14ac:dyDescent="0.25">
      <c r="A575" t="s">
        <v>15585</v>
      </c>
      <c r="B575" t="s">
        <v>72</v>
      </c>
      <c r="C575" t="s">
        <v>259</v>
      </c>
      <c r="D575" t="s">
        <v>105</v>
      </c>
      <c r="E575" t="s">
        <v>82</v>
      </c>
      <c r="F575">
        <v>549</v>
      </c>
      <c r="G575">
        <v>11744.92</v>
      </c>
      <c r="H575">
        <v>12</v>
      </c>
      <c r="I575">
        <v>188</v>
      </c>
      <c r="J575">
        <v>41</v>
      </c>
      <c r="K575">
        <v>556</v>
      </c>
      <c r="L575">
        <v>1.68</v>
      </c>
      <c r="M575">
        <v>520</v>
      </c>
      <c r="N575">
        <v>11378.6</v>
      </c>
      <c r="O575">
        <v>95</v>
      </c>
      <c r="P575">
        <v>11</v>
      </c>
      <c r="Q575">
        <v>24</v>
      </c>
      <c r="R575">
        <v>82</v>
      </c>
    </row>
    <row r="576" spans="1:18" x14ac:dyDescent="0.25">
      <c r="A576" t="s">
        <v>15586</v>
      </c>
      <c r="B576" t="s">
        <v>79</v>
      </c>
      <c r="C576" t="s">
        <v>253</v>
      </c>
      <c r="D576" t="s">
        <v>157</v>
      </c>
      <c r="E576" t="s">
        <v>82</v>
      </c>
      <c r="F576">
        <v>0</v>
      </c>
      <c r="G576">
        <v>0</v>
      </c>
      <c r="H576">
        <v>0</v>
      </c>
      <c r="I576">
        <v>0</v>
      </c>
      <c r="J576">
        <v>0</v>
      </c>
      <c r="K576">
        <v>0</v>
      </c>
      <c r="L576">
        <v>0</v>
      </c>
      <c r="M576">
        <v>0</v>
      </c>
      <c r="N576">
        <v>0</v>
      </c>
      <c r="O576">
        <v>119</v>
      </c>
      <c r="P576">
        <v>11</v>
      </c>
      <c r="Q576">
        <v>26</v>
      </c>
      <c r="R576">
        <v>104</v>
      </c>
    </row>
    <row r="577" spans="1:18" x14ac:dyDescent="0.25">
      <c r="A577" t="s">
        <v>15587</v>
      </c>
      <c r="B577" t="s">
        <v>75</v>
      </c>
      <c r="C577" t="s">
        <v>255</v>
      </c>
      <c r="D577" t="s">
        <v>211</v>
      </c>
      <c r="E577" t="s">
        <v>82</v>
      </c>
      <c r="F577">
        <v>51</v>
      </c>
      <c r="G577">
        <v>3341.48</v>
      </c>
      <c r="H577">
        <v>5</v>
      </c>
      <c r="I577">
        <v>225</v>
      </c>
      <c r="J577">
        <v>6</v>
      </c>
      <c r="K577">
        <v>373</v>
      </c>
      <c r="L577">
        <v>0.42</v>
      </c>
      <c r="M577">
        <v>50</v>
      </c>
      <c r="N577">
        <v>3193.9</v>
      </c>
      <c r="O577">
        <v>5</v>
      </c>
      <c r="P577">
        <v>1</v>
      </c>
      <c r="Q577">
        <v>0</v>
      </c>
      <c r="R577">
        <v>6</v>
      </c>
    </row>
    <row r="578" spans="1:18" x14ac:dyDescent="0.25">
      <c r="A578" t="s">
        <v>15588</v>
      </c>
      <c r="B578" t="s">
        <v>79</v>
      </c>
      <c r="C578" t="s">
        <v>253</v>
      </c>
      <c r="D578" t="s">
        <v>93</v>
      </c>
      <c r="E578" t="s">
        <v>82</v>
      </c>
      <c r="F578">
        <v>0</v>
      </c>
      <c r="G578">
        <v>0</v>
      </c>
      <c r="H578">
        <v>0</v>
      </c>
      <c r="I578">
        <v>0</v>
      </c>
      <c r="J578">
        <v>0</v>
      </c>
      <c r="K578">
        <v>0</v>
      </c>
      <c r="L578">
        <v>0</v>
      </c>
      <c r="M578">
        <v>0</v>
      </c>
      <c r="N578">
        <v>0</v>
      </c>
      <c r="O578">
        <v>116</v>
      </c>
      <c r="P578">
        <v>28</v>
      </c>
      <c r="Q578">
        <v>12</v>
      </c>
      <c r="R578">
        <v>132</v>
      </c>
    </row>
    <row r="579" spans="1:18" x14ac:dyDescent="0.25">
      <c r="A579" t="s">
        <v>15589</v>
      </c>
      <c r="B579" t="s">
        <v>74</v>
      </c>
      <c r="C579" t="s">
        <v>255</v>
      </c>
      <c r="D579" t="s">
        <v>161</v>
      </c>
      <c r="E579" t="s">
        <v>82</v>
      </c>
      <c r="F579">
        <v>637</v>
      </c>
      <c r="G579">
        <v>4190</v>
      </c>
      <c r="H579">
        <v>14</v>
      </c>
      <c r="I579">
        <v>80</v>
      </c>
      <c r="J579">
        <v>41</v>
      </c>
      <c r="K579">
        <v>279</v>
      </c>
      <c r="L579">
        <v>0</v>
      </c>
      <c r="M579">
        <v>610</v>
      </c>
      <c r="N579">
        <v>3991</v>
      </c>
      <c r="O579">
        <v>24</v>
      </c>
      <c r="P579">
        <v>1</v>
      </c>
      <c r="Q579">
        <v>6</v>
      </c>
      <c r="R579">
        <v>19</v>
      </c>
    </row>
    <row r="580" spans="1:18" x14ac:dyDescent="0.25">
      <c r="A580" t="s">
        <v>15590</v>
      </c>
      <c r="B580" t="s">
        <v>75</v>
      </c>
      <c r="C580" t="s">
        <v>255</v>
      </c>
      <c r="D580" t="s">
        <v>100</v>
      </c>
      <c r="E580" t="s">
        <v>82</v>
      </c>
      <c r="F580">
        <v>65</v>
      </c>
      <c r="G580">
        <v>3699.96</v>
      </c>
      <c r="H580">
        <v>4</v>
      </c>
      <c r="I580">
        <v>264</v>
      </c>
      <c r="J580">
        <v>5</v>
      </c>
      <c r="K580">
        <v>266</v>
      </c>
      <c r="L580">
        <v>0.84</v>
      </c>
      <c r="M580">
        <v>64</v>
      </c>
      <c r="N580">
        <v>3698.8</v>
      </c>
      <c r="O580">
        <v>3</v>
      </c>
      <c r="P580">
        <v>2</v>
      </c>
      <c r="Q580">
        <v>1</v>
      </c>
      <c r="R580">
        <v>4</v>
      </c>
    </row>
    <row r="581" spans="1:18" x14ac:dyDescent="0.25">
      <c r="A581" t="s">
        <v>15591</v>
      </c>
      <c r="B581" t="s">
        <v>74</v>
      </c>
      <c r="C581" t="s">
        <v>257</v>
      </c>
      <c r="D581" t="s">
        <v>205</v>
      </c>
      <c r="E581" t="s">
        <v>82</v>
      </c>
      <c r="F581">
        <v>257</v>
      </c>
      <c r="G581">
        <v>1641</v>
      </c>
      <c r="H581">
        <v>9</v>
      </c>
      <c r="I581">
        <v>44</v>
      </c>
      <c r="J581">
        <v>25</v>
      </c>
      <c r="K581">
        <v>141</v>
      </c>
      <c r="L581">
        <v>0</v>
      </c>
      <c r="M581">
        <v>241</v>
      </c>
      <c r="N581">
        <v>1544</v>
      </c>
      <c r="O581">
        <v>10</v>
      </c>
      <c r="P581">
        <v>0</v>
      </c>
      <c r="Q581">
        <v>3</v>
      </c>
      <c r="R581">
        <v>7</v>
      </c>
    </row>
    <row r="582" spans="1:18" x14ac:dyDescent="0.25">
      <c r="A582" t="s">
        <v>15592</v>
      </c>
      <c r="B582" t="s">
        <v>75</v>
      </c>
      <c r="C582" t="s">
        <v>255</v>
      </c>
      <c r="D582" t="s">
        <v>111</v>
      </c>
      <c r="E582" t="s">
        <v>82</v>
      </c>
      <c r="F582">
        <v>85</v>
      </c>
      <c r="G582">
        <v>4727.4399999999996</v>
      </c>
      <c r="H582">
        <v>3</v>
      </c>
      <c r="I582">
        <v>202</v>
      </c>
      <c r="J582">
        <v>3</v>
      </c>
      <c r="K582">
        <v>308</v>
      </c>
      <c r="L582">
        <v>6.26</v>
      </c>
      <c r="M582">
        <v>85</v>
      </c>
      <c r="N582">
        <v>4627.7</v>
      </c>
      <c r="O582">
        <v>14</v>
      </c>
      <c r="P582">
        <v>6</v>
      </c>
      <c r="Q582">
        <v>3</v>
      </c>
      <c r="R582">
        <v>17</v>
      </c>
    </row>
    <row r="583" spans="1:18" x14ac:dyDescent="0.25">
      <c r="A583" t="s">
        <v>15593</v>
      </c>
      <c r="B583" t="s">
        <v>79</v>
      </c>
      <c r="C583" t="s">
        <v>253</v>
      </c>
      <c r="D583" t="s">
        <v>267</v>
      </c>
      <c r="E583" t="s">
        <v>82</v>
      </c>
      <c r="F583">
        <v>0</v>
      </c>
      <c r="G583">
        <v>0</v>
      </c>
      <c r="H583">
        <v>0</v>
      </c>
      <c r="I583">
        <v>0</v>
      </c>
      <c r="J583">
        <v>0</v>
      </c>
      <c r="K583">
        <v>0</v>
      </c>
      <c r="L583">
        <v>0</v>
      </c>
      <c r="M583">
        <v>0</v>
      </c>
      <c r="N583">
        <v>0</v>
      </c>
      <c r="O583">
        <v>4600</v>
      </c>
      <c r="P583">
        <v>594</v>
      </c>
      <c r="Q583">
        <v>897</v>
      </c>
      <c r="R583">
        <v>4297</v>
      </c>
    </row>
    <row r="584" spans="1:18" x14ac:dyDescent="0.25">
      <c r="A584" t="s">
        <v>15594</v>
      </c>
      <c r="B584" t="s">
        <v>72</v>
      </c>
      <c r="C584" t="s">
        <v>256</v>
      </c>
      <c r="D584" t="s">
        <v>203</v>
      </c>
      <c r="E584" t="s">
        <v>82</v>
      </c>
      <c r="F584">
        <v>146</v>
      </c>
      <c r="G584">
        <v>2717.96</v>
      </c>
      <c r="H584">
        <v>5</v>
      </c>
      <c r="I584">
        <v>134</v>
      </c>
      <c r="J584">
        <v>16</v>
      </c>
      <c r="K584">
        <v>254</v>
      </c>
      <c r="L584">
        <v>0.84</v>
      </c>
      <c r="M584">
        <v>135</v>
      </c>
      <c r="N584">
        <v>2598.8000000000002</v>
      </c>
      <c r="O584">
        <v>56</v>
      </c>
      <c r="P584">
        <v>12</v>
      </c>
      <c r="Q584">
        <v>16</v>
      </c>
      <c r="R584">
        <v>52</v>
      </c>
    </row>
    <row r="585" spans="1:18" x14ac:dyDescent="0.25">
      <c r="A585" t="s">
        <v>15595</v>
      </c>
      <c r="B585" t="s">
        <v>72</v>
      </c>
      <c r="C585" t="s">
        <v>251</v>
      </c>
      <c r="D585" t="s">
        <v>164</v>
      </c>
      <c r="E585" t="s">
        <v>82</v>
      </c>
      <c r="F585">
        <v>822</v>
      </c>
      <c r="G585">
        <v>18746.88</v>
      </c>
      <c r="H585">
        <v>39</v>
      </c>
      <c r="I585">
        <v>832.46</v>
      </c>
      <c r="J585">
        <v>41</v>
      </c>
      <c r="K585">
        <v>696</v>
      </c>
      <c r="L585">
        <v>17.52</v>
      </c>
      <c r="M585">
        <v>820</v>
      </c>
      <c r="N585">
        <v>18900.86</v>
      </c>
      <c r="O585">
        <v>102</v>
      </c>
      <c r="P585">
        <v>17</v>
      </c>
      <c r="Q585">
        <v>32</v>
      </c>
      <c r="R585">
        <v>87</v>
      </c>
    </row>
    <row r="586" spans="1:18" x14ac:dyDescent="0.25">
      <c r="A586" t="s">
        <v>15596</v>
      </c>
      <c r="B586" t="s">
        <v>74</v>
      </c>
      <c r="C586" t="s">
        <v>256</v>
      </c>
      <c r="D586" t="s">
        <v>218</v>
      </c>
      <c r="E586" t="s">
        <v>82</v>
      </c>
      <c r="F586">
        <v>1263</v>
      </c>
      <c r="G586">
        <v>7333.5</v>
      </c>
      <c r="H586">
        <v>38</v>
      </c>
      <c r="I586">
        <v>160</v>
      </c>
      <c r="J586">
        <v>118</v>
      </c>
      <c r="K586">
        <v>606</v>
      </c>
      <c r="L586">
        <v>-0.12</v>
      </c>
      <c r="M586">
        <v>1183</v>
      </c>
      <c r="N586">
        <v>6887.38</v>
      </c>
      <c r="O586">
        <v>54</v>
      </c>
      <c r="P586">
        <v>3</v>
      </c>
      <c r="Q586">
        <v>15</v>
      </c>
      <c r="R586">
        <v>42</v>
      </c>
    </row>
    <row r="587" spans="1:18" x14ac:dyDescent="0.25">
      <c r="A587" t="s">
        <v>15597</v>
      </c>
      <c r="B587" t="s">
        <v>79</v>
      </c>
      <c r="C587" t="s">
        <v>256</v>
      </c>
      <c r="D587" t="s">
        <v>151</v>
      </c>
      <c r="E587" t="s">
        <v>82</v>
      </c>
      <c r="F587">
        <v>0</v>
      </c>
      <c r="G587">
        <v>0</v>
      </c>
      <c r="H587">
        <v>0</v>
      </c>
      <c r="I587">
        <v>0</v>
      </c>
      <c r="J587">
        <v>0</v>
      </c>
      <c r="K587">
        <v>0</v>
      </c>
      <c r="L587">
        <v>0</v>
      </c>
      <c r="M587">
        <v>0</v>
      </c>
      <c r="N587">
        <v>0</v>
      </c>
      <c r="O587">
        <v>14</v>
      </c>
      <c r="P587">
        <v>0</v>
      </c>
      <c r="Q587">
        <v>4</v>
      </c>
      <c r="R587">
        <v>10</v>
      </c>
    </row>
    <row r="588" spans="1:18" x14ac:dyDescent="0.25">
      <c r="A588" t="s">
        <v>15598</v>
      </c>
      <c r="B588" t="s">
        <v>75</v>
      </c>
      <c r="C588" t="s">
        <v>256</v>
      </c>
      <c r="D588" t="s">
        <v>218</v>
      </c>
      <c r="E588" t="s">
        <v>82</v>
      </c>
      <c r="F588">
        <v>657</v>
      </c>
      <c r="G588">
        <v>30137.360000000001</v>
      </c>
      <c r="H588">
        <v>33</v>
      </c>
      <c r="I588">
        <v>1211</v>
      </c>
      <c r="J588">
        <v>39</v>
      </c>
      <c r="K588">
        <v>1749</v>
      </c>
      <c r="L588">
        <v>2.94</v>
      </c>
      <c r="M588">
        <v>651</v>
      </c>
      <c r="N588">
        <v>29602.3</v>
      </c>
      <c r="O588">
        <v>136</v>
      </c>
      <c r="P588">
        <v>29</v>
      </c>
      <c r="Q588">
        <v>23</v>
      </c>
      <c r="R588">
        <v>142</v>
      </c>
    </row>
    <row r="589" spans="1:18" x14ac:dyDescent="0.25">
      <c r="A589" t="s">
        <v>15599</v>
      </c>
      <c r="B589" t="s">
        <v>72</v>
      </c>
      <c r="C589" t="s">
        <v>253</v>
      </c>
      <c r="D589" t="s">
        <v>229</v>
      </c>
      <c r="E589" t="s">
        <v>82</v>
      </c>
      <c r="F589">
        <v>306</v>
      </c>
      <c r="G589">
        <v>6791.44</v>
      </c>
      <c r="H589">
        <v>25</v>
      </c>
      <c r="I589">
        <v>451.38</v>
      </c>
      <c r="J589">
        <v>25</v>
      </c>
      <c r="K589">
        <v>424</v>
      </c>
      <c r="L589">
        <v>-5.74</v>
      </c>
      <c r="M589">
        <v>306</v>
      </c>
      <c r="N589">
        <v>6813.08</v>
      </c>
      <c r="O589">
        <v>179</v>
      </c>
      <c r="P589">
        <v>32</v>
      </c>
      <c r="Q589">
        <v>33</v>
      </c>
      <c r="R589">
        <v>178</v>
      </c>
    </row>
    <row r="590" spans="1:18" x14ac:dyDescent="0.25">
      <c r="A590" t="s">
        <v>15600</v>
      </c>
      <c r="B590" t="s">
        <v>74</v>
      </c>
      <c r="C590" t="s">
        <v>257</v>
      </c>
      <c r="D590" t="s">
        <v>179</v>
      </c>
      <c r="E590" t="s">
        <v>82</v>
      </c>
      <c r="F590">
        <v>145</v>
      </c>
      <c r="G590">
        <v>1024</v>
      </c>
      <c r="H590">
        <v>2</v>
      </c>
      <c r="I590">
        <v>7</v>
      </c>
      <c r="J590">
        <v>16</v>
      </c>
      <c r="K590">
        <v>109</v>
      </c>
      <c r="L590">
        <v>0</v>
      </c>
      <c r="M590">
        <v>131</v>
      </c>
      <c r="N590">
        <v>922</v>
      </c>
      <c r="O590">
        <v>7</v>
      </c>
      <c r="P590">
        <v>0</v>
      </c>
      <c r="Q590">
        <v>2</v>
      </c>
      <c r="R590">
        <v>5</v>
      </c>
    </row>
    <row r="591" spans="1:18" x14ac:dyDescent="0.25">
      <c r="A591" t="s">
        <v>15601</v>
      </c>
      <c r="B591" t="s">
        <v>75</v>
      </c>
      <c r="C591" t="s">
        <v>260</v>
      </c>
      <c r="D591" t="s">
        <v>274</v>
      </c>
      <c r="E591" t="s">
        <v>82</v>
      </c>
      <c r="F591">
        <v>7</v>
      </c>
      <c r="G591">
        <v>206</v>
      </c>
      <c r="H591">
        <v>5</v>
      </c>
      <c r="I591">
        <v>302</v>
      </c>
      <c r="J591">
        <v>1</v>
      </c>
      <c r="K591">
        <v>41</v>
      </c>
      <c r="L591">
        <v>0</v>
      </c>
      <c r="M591">
        <v>11</v>
      </c>
      <c r="N591">
        <v>467</v>
      </c>
      <c r="O591">
        <v>9</v>
      </c>
      <c r="P591">
        <v>1</v>
      </c>
      <c r="Q591">
        <v>3</v>
      </c>
      <c r="R591">
        <v>7</v>
      </c>
    </row>
    <row r="592" spans="1:18" x14ac:dyDescent="0.25">
      <c r="A592" t="s">
        <v>15602</v>
      </c>
      <c r="B592" t="s">
        <v>79</v>
      </c>
      <c r="C592" t="s">
        <v>259</v>
      </c>
      <c r="D592" t="s">
        <v>196</v>
      </c>
      <c r="E592" t="s">
        <v>82</v>
      </c>
      <c r="F592">
        <v>0</v>
      </c>
      <c r="G592">
        <v>0</v>
      </c>
      <c r="H592">
        <v>0</v>
      </c>
      <c r="I592">
        <v>0</v>
      </c>
      <c r="J592">
        <v>0</v>
      </c>
      <c r="K592">
        <v>0</v>
      </c>
      <c r="L592">
        <v>0</v>
      </c>
      <c r="M592">
        <v>0</v>
      </c>
      <c r="N592">
        <v>0</v>
      </c>
      <c r="O592">
        <v>6</v>
      </c>
      <c r="P592">
        <v>1</v>
      </c>
      <c r="Q592">
        <v>1</v>
      </c>
      <c r="R592">
        <v>6</v>
      </c>
    </row>
    <row r="593" spans="1:18" x14ac:dyDescent="0.25">
      <c r="A593" t="s">
        <v>15603</v>
      </c>
      <c r="B593" t="s">
        <v>79</v>
      </c>
      <c r="C593" t="s">
        <v>252</v>
      </c>
      <c r="D593" t="s">
        <v>115</v>
      </c>
      <c r="E593" t="s">
        <v>82</v>
      </c>
      <c r="F593">
        <v>0</v>
      </c>
      <c r="G593">
        <v>0</v>
      </c>
      <c r="H593">
        <v>0</v>
      </c>
      <c r="I593">
        <v>0</v>
      </c>
      <c r="J593">
        <v>0</v>
      </c>
      <c r="K593">
        <v>0</v>
      </c>
      <c r="L593">
        <v>0</v>
      </c>
      <c r="M593">
        <v>0</v>
      </c>
      <c r="N593">
        <v>0</v>
      </c>
      <c r="O593">
        <v>117</v>
      </c>
      <c r="P593">
        <v>20</v>
      </c>
      <c r="Q593">
        <v>34</v>
      </c>
      <c r="R593">
        <v>103</v>
      </c>
    </row>
    <row r="594" spans="1:18" x14ac:dyDescent="0.25">
      <c r="A594" t="s">
        <v>15604</v>
      </c>
      <c r="B594" t="s">
        <v>75</v>
      </c>
      <c r="C594" t="s">
        <v>252</v>
      </c>
      <c r="D594" t="s">
        <v>176</v>
      </c>
      <c r="E594" t="s">
        <v>82</v>
      </c>
      <c r="F594">
        <v>302</v>
      </c>
      <c r="G594">
        <v>12185.96</v>
      </c>
      <c r="H594">
        <v>7</v>
      </c>
      <c r="I594">
        <v>341</v>
      </c>
      <c r="J594">
        <v>12</v>
      </c>
      <c r="K594">
        <v>317</v>
      </c>
      <c r="L594">
        <v>-16.260000000000002</v>
      </c>
      <c r="M594">
        <v>297</v>
      </c>
      <c r="N594">
        <v>12193.7</v>
      </c>
      <c r="O594">
        <v>17</v>
      </c>
      <c r="P594">
        <v>0</v>
      </c>
      <c r="Q594">
        <v>2</v>
      </c>
      <c r="R594">
        <v>15</v>
      </c>
    </row>
    <row r="595" spans="1:18" x14ac:dyDescent="0.25">
      <c r="A595" t="s">
        <v>15605</v>
      </c>
      <c r="B595" t="s">
        <v>79</v>
      </c>
      <c r="C595" t="s">
        <v>257</v>
      </c>
      <c r="D595" t="s">
        <v>220</v>
      </c>
      <c r="E595" t="s">
        <v>82</v>
      </c>
      <c r="F595">
        <v>0</v>
      </c>
      <c r="G595">
        <v>0</v>
      </c>
      <c r="H595">
        <v>0</v>
      </c>
      <c r="I595">
        <v>0</v>
      </c>
      <c r="J595">
        <v>0</v>
      </c>
      <c r="K595">
        <v>0</v>
      </c>
      <c r="L595">
        <v>0</v>
      </c>
      <c r="M595">
        <v>0</v>
      </c>
      <c r="N595">
        <v>0</v>
      </c>
      <c r="O595">
        <v>20</v>
      </c>
      <c r="P595">
        <v>4</v>
      </c>
      <c r="Q595">
        <v>6</v>
      </c>
      <c r="R595">
        <v>18</v>
      </c>
    </row>
    <row r="596" spans="1:18" x14ac:dyDescent="0.25">
      <c r="A596" t="s">
        <v>15606</v>
      </c>
      <c r="B596" t="s">
        <v>75</v>
      </c>
      <c r="C596" t="s">
        <v>257</v>
      </c>
      <c r="D596" t="s">
        <v>179</v>
      </c>
      <c r="E596" t="s">
        <v>82</v>
      </c>
      <c r="F596">
        <v>104</v>
      </c>
      <c r="G596">
        <v>3888</v>
      </c>
      <c r="H596">
        <v>2</v>
      </c>
      <c r="I596">
        <v>50</v>
      </c>
      <c r="J596">
        <v>4</v>
      </c>
      <c r="K596">
        <v>96</v>
      </c>
      <c r="L596">
        <v>0</v>
      </c>
      <c r="M596">
        <v>102</v>
      </c>
      <c r="N596">
        <v>3842</v>
      </c>
      <c r="O596">
        <v>12</v>
      </c>
      <c r="P596">
        <v>3</v>
      </c>
      <c r="Q596">
        <v>3</v>
      </c>
      <c r="R596">
        <v>12</v>
      </c>
    </row>
    <row r="597" spans="1:18" x14ac:dyDescent="0.25">
      <c r="A597" t="s">
        <v>15607</v>
      </c>
      <c r="B597" t="s">
        <v>79</v>
      </c>
      <c r="C597" t="s">
        <v>257</v>
      </c>
      <c r="D597" t="s">
        <v>126</v>
      </c>
      <c r="E597" t="s">
        <v>82</v>
      </c>
      <c r="F597">
        <v>0</v>
      </c>
      <c r="G597">
        <v>0</v>
      </c>
      <c r="H597">
        <v>0</v>
      </c>
      <c r="I597">
        <v>0</v>
      </c>
      <c r="J597">
        <v>0</v>
      </c>
      <c r="K597">
        <v>0</v>
      </c>
      <c r="L597">
        <v>0</v>
      </c>
      <c r="M597">
        <v>0</v>
      </c>
      <c r="N597">
        <v>0</v>
      </c>
      <c r="O597">
        <v>100</v>
      </c>
      <c r="P597">
        <v>23</v>
      </c>
      <c r="Q597">
        <v>16</v>
      </c>
      <c r="R597">
        <v>107</v>
      </c>
    </row>
    <row r="598" spans="1:18" x14ac:dyDescent="0.25">
      <c r="A598" t="s">
        <v>15608</v>
      </c>
      <c r="B598" t="s">
        <v>74</v>
      </c>
      <c r="C598" t="s">
        <v>255</v>
      </c>
      <c r="D598" t="s">
        <v>122</v>
      </c>
      <c r="E598" t="s">
        <v>82</v>
      </c>
      <c r="F598">
        <v>153</v>
      </c>
      <c r="G598">
        <v>1204</v>
      </c>
      <c r="H598">
        <v>7</v>
      </c>
      <c r="I598">
        <v>30</v>
      </c>
      <c r="J598">
        <v>18</v>
      </c>
      <c r="K598">
        <v>131</v>
      </c>
      <c r="L598">
        <v>0</v>
      </c>
      <c r="M598">
        <v>142</v>
      </c>
      <c r="N598">
        <v>1103</v>
      </c>
      <c r="O598">
        <v>4</v>
      </c>
      <c r="P598">
        <v>1</v>
      </c>
      <c r="Q598">
        <v>2</v>
      </c>
      <c r="R598">
        <v>3</v>
      </c>
    </row>
    <row r="599" spans="1:18" x14ac:dyDescent="0.25">
      <c r="A599" t="s">
        <v>15609</v>
      </c>
      <c r="B599" t="s">
        <v>77</v>
      </c>
      <c r="C599" t="s">
        <v>258</v>
      </c>
      <c r="D599" t="s">
        <v>202</v>
      </c>
      <c r="E599" t="s">
        <v>82</v>
      </c>
      <c r="F599">
        <v>4</v>
      </c>
      <c r="G599">
        <v>89</v>
      </c>
      <c r="H599">
        <v>1</v>
      </c>
      <c r="I599">
        <v>24</v>
      </c>
      <c r="J599">
        <v>1</v>
      </c>
      <c r="K599">
        <v>20</v>
      </c>
      <c r="L599">
        <v>0</v>
      </c>
      <c r="M599">
        <v>4</v>
      </c>
      <c r="N599">
        <v>93</v>
      </c>
      <c r="O599">
        <v>0</v>
      </c>
      <c r="P599">
        <v>0</v>
      </c>
      <c r="Q599">
        <v>0</v>
      </c>
      <c r="R599">
        <v>0</v>
      </c>
    </row>
    <row r="600" spans="1:18" x14ac:dyDescent="0.25">
      <c r="A600" t="s">
        <v>15610</v>
      </c>
      <c r="B600" t="s">
        <v>74</v>
      </c>
      <c r="C600" t="s">
        <v>253</v>
      </c>
      <c r="D600" t="s">
        <v>106</v>
      </c>
      <c r="E600" t="s">
        <v>82</v>
      </c>
      <c r="F600">
        <v>147</v>
      </c>
      <c r="G600">
        <v>921</v>
      </c>
      <c r="H600">
        <v>5</v>
      </c>
      <c r="I600">
        <v>17.46</v>
      </c>
      <c r="J600">
        <v>7</v>
      </c>
      <c r="K600">
        <v>34</v>
      </c>
      <c r="L600">
        <v>0</v>
      </c>
      <c r="M600">
        <v>145</v>
      </c>
      <c r="N600">
        <v>904.46</v>
      </c>
      <c r="O600">
        <v>14</v>
      </c>
      <c r="P600">
        <v>0</v>
      </c>
      <c r="Q600">
        <v>5</v>
      </c>
      <c r="R600">
        <v>9</v>
      </c>
    </row>
    <row r="601" spans="1:18" x14ac:dyDescent="0.25">
      <c r="A601" t="s">
        <v>15611</v>
      </c>
      <c r="B601" t="s">
        <v>77</v>
      </c>
      <c r="C601" t="s">
        <v>254</v>
      </c>
      <c r="D601" t="s">
        <v>172</v>
      </c>
      <c r="E601" t="s">
        <v>82</v>
      </c>
      <c r="F601">
        <v>2</v>
      </c>
      <c r="G601">
        <v>36</v>
      </c>
      <c r="H601">
        <v>0</v>
      </c>
      <c r="I601">
        <v>0</v>
      </c>
      <c r="J601">
        <v>1</v>
      </c>
      <c r="K601">
        <v>12</v>
      </c>
      <c r="L601">
        <v>0</v>
      </c>
      <c r="M601">
        <v>1</v>
      </c>
      <c r="N601">
        <v>24</v>
      </c>
      <c r="O601">
        <v>0</v>
      </c>
      <c r="P601">
        <v>0</v>
      </c>
      <c r="Q601">
        <v>0</v>
      </c>
      <c r="R601">
        <v>0</v>
      </c>
    </row>
    <row r="602" spans="1:18" x14ac:dyDescent="0.25">
      <c r="A602" t="s">
        <v>15612</v>
      </c>
      <c r="B602" t="s">
        <v>79</v>
      </c>
      <c r="C602" t="s">
        <v>253</v>
      </c>
      <c r="D602" t="s">
        <v>139</v>
      </c>
      <c r="E602" t="s">
        <v>82</v>
      </c>
      <c r="F602">
        <v>0</v>
      </c>
      <c r="G602">
        <v>0</v>
      </c>
      <c r="H602">
        <v>0</v>
      </c>
      <c r="I602">
        <v>0</v>
      </c>
      <c r="J602">
        <v>0</v>
      </c>
      <c r="K602">
        <v>0</v>
      </c>
      <c r="L602">
        <v>0</v>
      </c>
      <c r="M602">
        <v>0</v>
      </c>
      <c r="N602">
        <v>0</v>
      </c>
      <c r="O602">
        <v>122</v>
      </c>
      <c r="P602">
        <v>29</v>
      </c>
      <c r="Q602">
        <v>19</v>
      </c>
      <c r="R602">
        <v>132</v>
      </c>
    </row>
    <row r="603" spans="1:18" x14ac:dyDescent="0.25">
      <c r="A603" t="s">
        <v>15614</v>
      </c>
      <c r="B603" t="s">
        <v>75</v>
      </c>
      <c r="C603" t="s">
        <v>255</v>
      </c>
      <c r="D603" t="s">
        <v>200</v>
      </c>
      <c r="E603" t="s">
        <v>82</v>
      </c>
      <c r="F603">
        <v>95</v>
      </c>
      <c r="G603">
        <v>4677.96</v>
      </c>
      <c r="H603">
        <v>2</v>
      </c>
      <c r="I603">
        <v>56</v>
      </c>
      <c r="J603">
        <v>1</v>
      </c>
      <c r="K603">
        <v>60</v>
      </c>
      <c r="L603">
        <v>0.84</v>
      </c>
      <c r="M603">
        <v>96</v>
      </c>
      <c r="N603">
        <v>4674.8</v>
      </c>
      <c r="O603">
        <v>5</v>
      </c>
      <c r="P603">
        <v>0</v>
      </c>
      <c r="Q603">
        <v>0</v>
      </c>
      <c r="R603">
        <v>5</v>
      </c>
    </row>
    <row r="604" spans="1:18" x14ac:dyDescent="0.25">
      <c r="A604" t="s">
        <v>15613</v>
      </c>
      <c r="B604" t="s">
        <v>79</v>
      </c>
      <c r="C604" t="s">
        <v>253</v>
      </c>
      <c r="D604" t="s">
        <v>154</v>
      </c>
      <c r="E604" t="s">
        <v>82</v>
      </c>
      <c r="F604">
        <v>0</v>
      </c>
      <c r="G604">
        <v>0</v>
      </c>
      <c r="H604">
        <v>0</v>
      </c>
      <c r="I604">
        <v>0</v>
      </c>
      <c r="J604">
        <v>0</v>
      </c>
      <c r="K604">
        <v>0</v>
      </c>
      <c r="L604">
        <v>0</v>
      </c>
      <c r="M604">
        <v>0</v>
      </c>
      <c r="N604">
        <v>0</v>
      </c>
      <c r="O604">
        <v>51</v>
      </c>
      <c r="P604">
        <v>3</v>
      </c>
      <c r="Q604">
        <v>19</v>
      </c>
      <c r="R604">
        <v>35</v>
      </c>
    </row>
    <row r="605" spans="1:18" x14ac:dyDescent="0.25">
      <c r="A605" t="s">
        <v>15615</v>
      </c>
      <c r="B605" t="s">
        <v>75</v>
      </c>
      <c r="C605" t="s">
        <v>257</v>
      </c>
      <c r="D605" t="s">
        <v>119</v>
      </c>
      <c r="E605" t="s">
        <v>82</v>
      </c>
      <c r="F605">
        <v>235</v>
      </c>
      <c r="G605">
        <v>8114.96</v>
      </c>
      <c r="H605">
        <v>18</v>
      </c>
      <c r="I605">
        <v>582</v>
      </c>
      <c r="J605">
        <v>18</v>
      </c>
      <c r="K605">
        <v>669</v>
      </c>
      <c r="L605">
        <v>10.84</v>
      </c>
      <c r="M605">
        <v>235</v>
      </c>
      <c r="N605">
        <v>8038.8</v>
      </c>
      <c r="O605">
        <v>17</v>
      </c>
      <c r="P605">
        <v>4</v>
      </c>
      <c r="Q605">
        <v>8</v>
      </c>
      <c r="R605">
        <v>13</v>
      </c>
    </row>
    <row r="606" spans="1:18" x14ac:dyDescent="0.25">
      <c r="A606" t="s">
        <v>15616</v>
      </c>
      <c r="B606" t="s">
        <v>72</v>
      </c>
      <c r="C606" t="s">
        <v>253</v>
      </c>
      <c r="D606" t="s">
        <v>118</v>
      </c>
      <c r="E606" t="s">
        <v>82</v>
      </c>
      <c r="F606">
        <v>7</v>
      </c>
      <c r="G606">
        <v>389.48</v>
      </c>
      <c r="H606">
        <v>0</v>
      </c>
      <c r="I606">
        <v>0</v>
      </c>
      <c r="J606">
        <v>0</v>
      </c>
      <c r="K606">
        <v>0</v>
      </c>
      <c r="L606">
        <v>0.42</v>
      </c>
      <c r="M606">
        <v>7</v>
      </c>
      <c r="N606">
        <v>389.9</v>
      </c>
      <c r="O606">
        <v>6</v>
      </c>
      <c r="P606">
        <v>0</v>
      </c>
      <c r="Q606">
        <v>2</v>
      </c>
      <c r="R606">
        <v>4</v>
      </c>
    </row>
    <row r="607" spans="1:18" x14ac:dyDescent="0.25">
      <c r="A607" t="s">
        <v>15617</v>
      </c>
      <c r="B607" t="s">
        <v>72</v>
      </c>
      <c r="C607" t="s">
        <v>258</v>
      </c>
      <c r="D607" t="s">
        <v>215</v>
      </c>
      <c r="E607" t="s">
        <v>82</v>
      </c>
      <c r="F607">
        <v>160</v>
      </c>
      <c r="G607">
        <v>5121.4799999999996</v>
      </c>
      <c r="H607">
        <v>7</v>
      </c>
      <c r="I607">
        <v>284</v>
      </c>
      <c r="J607">
        <v>12</v>
      </c>
      <c r="K607">
        <v>341</v>
      </c>
      <c r="L607">
        <v>0.42</v>
      </c>
      <c r="M607">
        <v>155</v>
      </c>
      <c r="N607">
        <v>5064.8999999999996</v>
      </c>
      <c r="O607">
        <v>18</v>
      </c>
      <c r="P607">
        <v>8</v>
      </c>
      <c r="Q607">
        <v>3</v>
      </c>
      <c r="R607">
        <v>23</v>
      </c>
    </row>
    <row r="608" spans="1:18" x14ac:dyDescent="0.25">
      <c r="A608" t="s">
        <v>15619</v>
      </c>
      <c r="B608" t="s">
        <v>74</v>
      </c>
      <c r="C608" t="s">
        <v>258</v>
      </c>
      <c r="D608" t="s">
        <v>212</v>
      </c>
      <c r="E608" t="s">
        <v>82</v>
      </c>
      <c r="F608">
        <v>418</v>
      </c>
      <c r="G608">
        <v>2796</v>
      </c>
      <c r="H608">
        <v>17</v>
      </c>
      <c r="I608">
        <v>102</v>
      </c>
      <c r="J608">
        <v>32</v>
      </c>
      <c r="K608">
        <v>197</v>
      </c>
      <c r="L608">
        <v>0</v>
      </c>
      <c r="M608">
        <v>403</v>
      </c>
      <c r="N608">
        <v>2701</v>
      </c>
      <c r="O608">
        <v>21</v>
      </c>
      <c r="P608">
        <v>2</v>
      </c>
      <c r="Q608">
        <v>5</v>
      </c>
      <c r="R608">
        <v>18</v>
      </c>
    </row>
    <row r="609" spans="1:18" x14ac:dyDescent="0.25">
      <c r="A609" t="s">
        <v>15618</v>
      </c>
      <c r="B609" t="s">
        <v>75</v>
      </c>
      <c r="C609" t="s">
        <v>253</v>
      </c>
      <c r="D609" t="s">
        <v>134</v>
      </c>
      <c r="E609" t="s">
        <v>82</v>
      </c>
      <c r="F609">
        <v>134</v>
      </c>
      <c r="G609">
        <v>5473.44</v>
      </c>
      <c r="H609">
        <v>8</v>
      </c>
      <c r="I609">
        <v>341</v>
      </c>
      <c r="J609">
        <v>4</v>
      </c>
      <c r="K609">
        <v>135</v>
      </c>
      <c r="L609">
        <v>1.26</v>
      </c>
      <c r="M609">
        <v>138</v>
      </c>
      <c r="N609">
        <v>5680.7</v>
      </c>
      <c r="O609">
        <v>36</v>
      </c>
      <c r="P609">
        <v>11</v>
      </c>
      <c r="Q609">
        <v>10</v>
      </c>
      <c r="R609">
        <v>37</v>
      </c>
    </row>
    <row r="610" spans="1:18" x14ac:dyDescent="0.25">
      <c r="A610" t="s">
        <v>15620</v>
      </c>
      <c r="B610" t="s">
        <v>72</v>
      </c>
      <c r="C610" t="s">
        <v>254</v>
      </c>
      <c r="D610" t="s">
        <v>123</v>
      </c>
      <c r="E610" t="s">
        <v>82</v>
      </c>
      <c r="F610">
        <v>112</v>
      </c>
      <c r="G610">
        <v>2310</v>
      </c>
      <c r="H610">
        <v>3</v>
      </c>
      <c r="I610">
        <v>10</v>
      </c>
      <c r="J610">
        <v>12</v>
      </c>
      <c r="K610">
        <v>208</v>
      </c>
      <c r="L610">
        <v>0</v>
      </c>
      <c r="M610">
        <v>103</v>
      </c>
      <c r="N610">
        <v>2112</v>
      </c>
      <c r="O610">
        <v>14</v>
      </c>
      <c r="P610">
        <v>6</v>
      </c>
      <c r="Q610">
        <v>2</v>
      </c>
      <c r="R610">
        <v>18</v>
      </c>
    </row>
    <row r="611" spans="1:18" x14ac:dyDescent="0.25">
      <c r="A611" t="s">
        <v>15621</v>
      </c>
      <c r="B611" t="s">
        <v>75</v>
      </c>
      <c r="C611" t="s">
        <v>92</v>
      </c>
      <c r="D611" t="s">
        <v>264</v>
      </c>
      <c r="E611" t="s">
        <v>82</v>
      </c>
      <c r="F611">
        <v>23801</v>
      </c>
      <c r="G611">
        <v>1082469.8799999999</v>
      </c>
      <c r="H611">
        <v>989</v>
      </c>
      <c r="I611">
        <v>44229.8</v>
      </c>
      <c r="J611">
        <v>1272</v>
      </c>
      <c r="K611">
        <v>47289.56</v>
      </c>
      <c r="L611">
        <v>149.18</v>
      </c>
      <c r="M611">
        <v>23518</v>
      </c>
      <c r="N611">
        <v>1079559.3</v>
      </c>
      <c r="O611">
        <v>3809</v>
      </c>
      <c r="P611">
        <v>580</v>
      </c>
      <c r="Q611">
        <v>729</v>
      </c>
      <c r="R611">
        <v>3660</v>
      </c>
    </row>
    <row r="612" spans="1:18" x14ac:dyDescent="0.25">
      <c r="A612" t="s">
        <v>15622</v>
      </c>
      <c r="B612" t="s">
        <v>79</v>
      </c>
      <c r="C612" t="s">
        <v>253</v>
      </c>
      <c r="D612" t="s">
        <v>229</v>
      </c>
      <c r="E612" t="s">
        <v>82</v>
      </c>
      <c r="F612">
        <v>0</v>
      </c>
      <c r="G612">
        <v>0</v>
      </c>
      <c r="H612">
        <v>0</v>
      </c>
      <c r="I612">
        <v>0</v>
      </c>
      <c r="J612">
        <v>0</v>
      </c>
      <c r="K612">
        <v>0</v>
      </c>
      <c r="L612">
        <v>0</v>
      </c>
      <c r="M612">
        <v>0</v>
      </c>
      <c r="N612">
        <v>0</v>
      </c>
      <c r="O612">
        <v>132</v>
      </c>
      <c r="P612">
        <v>30</v>
      </c>
      <c r="Q612">
        <v>22</v>
      </c>
      <c r="R612">
        <v>140</v>
      </c>
    </row>
    <row r="613" spans="1:18" x14ac:dyDescent="0.25">
      <c r="A613" t="s">
        <v>15623</v>
      </c>
      <c r="B613" t="s">
        <v>74</v>
      </c>
      <c r="C613" t="s">
        <v>256</v>
      </c>
      <c r="D613" t="s">
        <v>234</v>
      </c>
      <c r="E613" t="s">
        <v>82</v>
      </c>
      <c r="F613">
        <v>558</v>
      </c>
      <c r="G613">
        <v>3301</v>
      </c>
      <c r="H613">
        <v>29</v>
      </c>
      <c r="I613">
        <v>109.92</v>
      </c>
      <c r="J613">
        <v>49</v>
      </c>
      <c r="K613">
        <v>251</v>
      </c>
      <c r="L613">
        <v>0</v>
      </c>
      <c r="M613">
        <v>538</v>
      </c>
      <c r="N613">
        <v>3159.92</v>
      </c>
      <c r="O613">
        <v>31</v>
      </c>
      <c r="P613">
        <v>4</v>
      </c>
      <c r="Q613">
        <v>10</v>
      </c>
      <c r="R613">
        <v>25</v>
      </c>
    </row>
    <row r="614" spans="1:18" x14ac:dyDescent="0.25">
      <c r="A614" t="s">
        <v>15624</v>
      </c>
      <c r="B614" t="s">
        <v>74</v>
      </c>
      <c r="C614" t="s">
        <v>258</v>
      </c>
      <c r="D614" t="s">
        <v>129</v>
      </c>
      <c r="E614" t="s">
        <v>82</v>
      </c>
      <c r="F614">
        <v>115</v>
      </c>
      <c r="G614">
        <v>724</v>
      </c>
      <c r="H614">
        <v>4</v>
      </c>
      <c r="I614">
        <v>18</v>
      </c>
      <c r="J614">
        <v>6</v>
      </c>
      <c r="K614">
        <v>36</v>
      </c>
      <c r="L614">
        <v>0</v>
      </c>
      <c r="M614">
        <v>113</v>
      </c>
      <c r="N614">
        <v>706</v>
      </c>
      <c r="O614">
        <v>8</v>
      </c>
      <c r="P614">
        <v>0</v>
      </c>
      <c r="Q614">
        <v>0</v>
      </c>
      <c r="R614">
        <v>8</v>
      </c>
    </row>
    <row r="615" spans="1:18" x14ac:dyDescent="0.25">
      <c r="A615" t="s">
        <v>15625</v>
      </c>
      <c r="B615" t="s">
        <v>75</v>
      </c>
      <c r="C615" t="s">
        <v>255</v>
      </c>
      <c r="D615" t="s">
        <v>117</v>
      </c>
      <c r="E615" t="s">
        <v>82</v>
      </c>
      <c r="F615">
        <v>173</v>
      </c>
      <c r="G615">
        <v>8147.84</v>
      </c>
      <c r="H615">
        <v>6</v>
      </c>
      <c r="I615">
        <v>168</v>
      </c>
      <c r="J615">
        <v>9</v>
      </c>
      <c r="K615">
        <v>294</v>
      </c>
      <c r="L615">
        <v>3.36</v>
      </c>
      <c r="M615">
        <v>170</v>
      </c>
      <c r="N615">
        <v>8025.2</v>
      </c>
      <c r="O615">
        <v>11</v>
      </c>
      <c r="P615">
        <v>2</v>
      </c>
      <c r="Q615">
        <v>1</v>
      </c>
      <c r="R615">
        <v>12</v>
      </c>
    </row>
    <row r="616" spans="1:18" x14ac:dyDescent="0.25">
      <c r="A616" t="s">
        <v>15626</v>
      </c>
      <c r="B616" t="s">
        <v>72</v>
      </c>
      <c r="C616" t="s">
        <v>253</v>
      </c>
      <c r="D616" t="s">
        <v>114</v>
      </c>
      <c r="E616" t="s">
        <v>82</v>
      </c>
      <c r="F616">
        <v>225</v>
      </c>
      <c r="G616">
        <v>5365.46</v>
      </c>
      <c r="H616">
        <v>7</v>
      </c>
      <c r="I616">
        <v>192.46</v>
      </c>
      <c r="J616">
        <v>12</v>
      </c>
      <c r="K616">
        <v>399.48</v>
      </c>
      <c r="L616">
        <v>0.38</v>
      </c>
      <c r="M616">
        <v>220</v>
      </c>
      <c r="N616">
        <v>5158.82</v>
      </c>
      <c r="O616">
        <v>137</v>
      </c>
      <c r="P616">
        <v>21</v>
      </c>
      <c r="Q616">
        <v>33</v>
      </c>
      <c r="R616">
        <v>125</v>
      </c>
    </row>
    <row r="617" spans="1:18" x14ac:dyDescent="0.25">
      <c r="A617" t="s">
        <v>15627</v>
      </c>
      <c r="B617" t="s">
        <v>72</v>
      </c>
      <c r="C617" t="s">
        <v>254</v>
      </c>
      <c r="D617" t="s">
        <v>130</v>
      </c>
      <c r="E617" t="s">
        <v>82</v>
      </c>
      <c r="F617">
        <v>397</v>
      </c>
      <c r="G617">
        <v>8160.46</v>
      </c>
      <c r="H617">
        <v>14</v>
      </c>
      <c r="I617">
        <v>253</v>
      </c>
      <c r="J617">
        <v>25</v>
      </c>
      <c r="K617">
        <v>266</v>
      </c>
      <c r="L617">
        <v>0.8</v>
      </c>
      <c r="M617">
        <v>386</v>
      </c>
      <c r="N617">
        <v>8148.26</v>
      </c>
      <c r="O617">
        <v>37</v>
      </c>
      <c r="P617">
        <v>5</v>
      </c>
      <c r="Q617">
        <v>11</v>
      </c>
      <c r="R617">
        <v>31</v>
      </c>
    </row>
    <row r="618" spans="1:18" x14ac:dyDescent="0.25">
      <c r="A618" t="s">
        <v>15628</v>
      </c>
      <c r="B618" t="s">
        <v>74</v>
      </c>
      <c r="C618" t="s">
        <v>256</v>
      </c>
      <c r="D618" t="s">
        <v>110</v>
      </c>
      <c r="E618" t="s">
        <v>82</v>
      </c>
      <c r="F618">
        <v>503</v>
      </c>
      <c r="G618">
        <v>3017</v>
      </c>
      <c r="H618">
        <v>22</v>
      </c>
      <c r="I618">
        <v>105.38</v>
      </c>
      <c r="J618">
        <v>56</v>
      </c>
      <c r="K618">
        <v>328</v>
      </c>
      <c r="L618">
        <v>0</v>
      </c>
      <c r="M618">
        <v>469</v>
      </c>
      <c r="N618">
        <v>2794.38</v>
      </c>
      <c r="O618">
        <v>28</v>
      </c>
      <c r="P618">
        <v>2</v>
      </c>
      <c r="Q618">
        <v>8</v>
      </c>
      <c r="R618">
        <v>22</v>
      </c>
    </row>
    <row r="619" spans="1:18" x14ac:dyDescent="0.25">
      <c r="A619" t="s">
        <v>15629</v>
      </c>
      <c r="B619" t="s">
        <v>72</v>
      </c>
      <c r="C619" t="s">
        <v>258</v>
      </c>
      <c r="D619" t="s">
        <v>204</v>
      </c>
      <c r="E619" t="s">
        <v>82</v>
      </c>
      <c r="F619">
        <v>239</v>
      </c>
      <c r="G619">
        <v>5338.48</v>
      </c>
      <c r="H619">
        <v>12</v>
      </c>
      <c r="I619">
        <v>350</v>
      </c>
      <c r="J619">
        <v>15</v>
      </c>
      <c r="K619">
        <v>365.48</v>
      </c>
      <c r="L619">
        <v>0</v>
      </c>
      <c r="M619">
        <v>236</v>
      </c>
      <c r="N619">
        <v>5323</v>
      </c>
      <c r="O619">
        <v>53</v>
      </c>
      <c r="P619">
        <v>9</v>
      </c>
      <c r="Q619">
        <v>12</v>
      </c>
      <c r="R619">
        <v>50</v>
      </c>
    </row>
    <row r="620" spans="1:18" x14ac:dyDescent="0.25">
      <c r="A620" t="s">
        <v>15630</v>
      </c>
      <c r="B620" t="s">
        <v>72</v>
      </c>
      <c r="C620" t="s">
        <v>256</v>
      </c>
      <c r="D620" t="s">
        <v>110</v>
      </c>
      <c r="E620" t="s">
        <v>82</v>
      </c>
      <c r="F620">
        <v>834</v>
      </c>
      <c r="G620">
        <v>16559.919999999998</v>
      </c>
      <c r="H620">
        <v>38</v>
      </c>
      <c r="I620">
        <v>817.38</v>
      </c>
      <c r="J620">
        <v>81</v>
      </c>
      <c r="K620">
        <v>1194</v>
      </c>
      <c r="L620">
        <v>1.68</v>
      </c>
      <c r="M620">
        <v>791</v>
      </c>
      <c r="N620">
        <v>16184.98</v>
      </c>
      <c r="O620">
        <v>376</v>
      </c>
      <c r="P620">
        <v>40</v>
      </c>
      <c r="Q620">
        <v>99</v>
      </c>
      <c r="R620">
        <v>317</v>
      </c>
    </row>
    <row r="621" spans="1:18" x14ac:dyDescent="0.25">
      <c r="A621" t="s">
        <v>15631</v>
      </c>
      <c r="B621" t="s">
        <v>74</v>
      </c>
      <c r="C621" t="s">
        <v>257</v>
      </c>
      <c r="D621" t="s">
        <v>189</v>
      </c>
      <c r="E621" t="s">
        <v>82</v>
      </c>
      <c r="F621">
        <v>113</v>
      </c>
      <c r="G621">
        <v>692</v>
      </c>
      <c r="H621">
        <v>4</v>
      </c>
      <c r="I621">
        <v>24</v>
      </c>
      <c r="J621">
        <v>16</v>
      </c>
      <c r="K621">
        <v>86</v>
      </c>
      <c r="L621">
        <v>0</v>
      </c>
      <c r="M621">
        <v>101</v>
      </c>
      <c r="N621">
        <v>630</v>
      </c>
      <c r="O621">
        <v>5</v>
      </c>
      <c r="P621">
        <v>1</v>
      </c>
      <c r="Q621">
        <v>1</v>
      </c>
      <c r="R621">
        <v>5</v>
      </c>
    </row>
    <row r="622" spans="1:18" x14ac:dyDescent="0.25">
      <c r="A622" t="s">
        <v>15632</v>
      </c>
      <c r="B622" t="s">
        <v>75</v>
      </c>
      <c r="C622" t="s">
        <v>258</v>
      </c>
      <c r="D622" t="s">
        <v>129</v>
      </c>
      <c r="E622" t="s">
        <v>82</v>
      </c>
      <c r="F622">
        <v>98</v>
      </c>
      <c r="G622">
        <v>4323.4799999999996</v>
      </c>
      <c r="H622">
        <v>2</v>
      </c>
      <c r="I622">
        <v>40</v>
      </c>
      <c r="J622">
        <v>3</v>
      </c>
      <c r="K622">
        <v>88</v>
      </c>
      <c r="L622">
        <v>0.42</v>
      </c>
      <c r="M622">
        <v>97</v>
      </c>
      <c r="N622">
        <v>4275.8999999999996</v>
      </c>
      <c r="O622">
        <v>13</v>
      </c>
      <c r="P622">
        <v>1</v>
      </c>
      <c r="Q622">
        <v>1</v>
      </c>
      <c r="R622">
        <v>13</v>
      </c>
    </row>
    <row r="623" spans="1:18" x14ac:dyDescent="0.25">
      <c r="A623" t="s">
        <v>15633</v>
      </c>
      <c r="B623" t="s">
        <v>77</v>
      </c>
      <c r="C623" t="s">
        <v>253</v>
      </c>
      <c r="D623" t="s">
        <v>121</v>
      </c>
      <c r="E623" t="s">
        <v>82</v>
      </c>
      <c r="F623">
        <v>2</v>
      </c>
      <c r="G623">
        <v>37</v>
      </c>
      <c r="H623">
        <v>3</v>
      </c>
      <c r="I623">
        <v>50</v>
      </c>
      <c r="J623">
        <v>0</v>
      </c>
      <c r="K623">
        <v>0</v>
      </c>
      <c r="L623">
        <v>0</v>
      </c>
      <c r="M623">
        <v>5</v>
      </c>
      <c r="N623">
        <v>87</v>
      </c>
      <c r="O623">
        <v>0</v>
      </c>
      <c r="P623">
        <v>0</v>
      </c>
      <c r="Q623">
        <v>0</v>
      </c>
      <c r="R623">
        <v>0</v>
      </c>
    </row>
    <row r="624" spans="1:18" x14ac:dyDescent="0.25">
      <c r="A624" t="s">
        <v>15634</v>
      </c>
      <c r="B624" t="s">
        <v>77</v>
      </c>
      <c r="C624" t="s">
        <v>257</v>
      </c>
      <c r="D624" t="s">
        <v>137</v>
      </c>
      <c r="E624" t="s">
        <v>82</v>
      </c>
      <c r="F624">
        <v>5</v>
      </c>
      <c r="G624">
        <v>99</v>
      </c>
      <c r="H624">
        <v>0</v>
      </c>
      <c r="I624">
        <v>0</v>
      </c>
      <c r="J624">
        <v>1</v>
      </c>
      <c r="K624">
        <v>17</v>
      </c>
      <c r="L624">
        <v>0</v>
      </c>
      <c r="M624">
        <v>4</v>
      </c>
      <c r="N624">
        <v>82</v>
      </c>
      <c r="O624">
        <v>0</v>
      </c>
      <c r="P624">
        <v>0</v>
      </c>
      <c r="Q624">
        <v>0</v>
      </c>
      <c r="R624">
        <v>0</v>
      </c>
    </row>
    <row r="625" spans="1:18" x14ac:dyDescent="0.25">
      <c r="A625" t="s">
        <v>15635</v>
      </c>
      <c r="B625" t="s">
        <v>74</v>
      </c>
      <c r="C625" t="s">
        <v>257</v>
      </c>
      <c r="D625" t="s">
        <v>128</v>
      </c>
      <c r="E625" t="s">
        <v>82</v>
      </c>
      <c r="F625">
        <v>153</v>
      </c>
      <c r="G625">
        <v>953</v>
      </c>
      <c r="H625">
        <v>14</v>
      </c>
      <c r="I625">
        <v>64</v>
      </c>
      <c r="J625">
        <v>14</v>
      </c>
      <c r="K625">
        <v>96</v>
      </c>
      <c r="L625">
        <v>0</v>
      </c>
      <c r="M625">
        <v>153</v>
      </c>
      <c r="N625">
        <v>921</v>
      </c>
      <c r="O625">
        <v>3</v>
      </c>
      <c r="P625">
        <v>0</v>
      </c>
      <c r="Q625">
        <v>1</v>
      </c>
      <c r="R625">
        <v>2</v>
      </c>
    </row>
    <row r="626" spans="1:18" x14ac:dyDescent="0.25">
      <c r="A626" t="s">
        <v>15636</v>
      </c>
      <c r="B626" t="s">
        <v>75</v>
      </c>
      <c r="C626" t="s">
        <v>256</v>
      </c>
      <c r="D626" t="s">
        <v>240</v>
      </c>
      <c r="E626" t="s">
        <v>82</v>
      </c>
      <c r="F626">
        <v>116</v>
      </c>
      <c r="G626">
        <v>6246.96</v>
      </c>
      <c r="H626">
        <v>3</v>
      </c>
      <c r="I626">
        <v>156</v>
      </c>
      <c r="J626">
        <v>7</v>
      </c>
      <c r="K626">
        <v>218</v>
      </c>
      <c r="L626">
        <v>-50.16</v>
      </c>
      <c r="M626">
        <v>112</v>
      </c>
      <c r="N626">
        <v>6134.8</v>
      </c>
      <c r="O626">
        <v>28</v>
      </c>
      <c r="P626">
        <v>5</v>
      </c>
      <c r="Q626">
        <v>4</v>
      </c>
      <c r="R626">
        <v>29</v>
      </c>
    </row>
    <row r="627" spans="1:18" x14ac:dyDescent="0.25">
      <c r="A627" t="s">
        <v>15637</v>
      </c>
      <c r="B627" t="s">
        <v>79</v>
      </c>
      <c r="C627" t="s">
        <v>258</v>
      </c>
      <c r="D627" t="s">
        <v>212</v>
      </c>
      <c r="E627" t="s">
        <v>82</v>
      </c>
      <c r="F627">
        <v>0</v>
      </c>
      <c r="G627">
        <v>0</v>
      </c>
      <c r="H627">
        <v>0</v>
      </c>
      <c r="I627">
        <v>0</v>
      </c>
      <c r="J627">
        <v>0</v>
      </c>
      <c r="K627">
        <v>0</v>
      </c>
      <c r="L627">
        <v>0</v>
      </c>
      <c r="M627">
        <v>0</v>
      </c>
      <c r="N627">
        <v>0</v>
      </c>
      <c r="O627">
        <v>26</v>
      </c>
      <c r="P627">
        <v>8</v>
      </c>
      <c r="Q627">
        <v>5</v>
      </c>
      <c r="R627">
        <v>29</v>
      </c>
    </row>
    <row r="628" spans="1:18" x14ac:dyDescent="0.25">
      <c r="A628" t="s">
        <v>15638</v>
      </c>
      <c r="B628" t="s">
        <v>74</v>
      </c>
      <c r="C628" t="s">
        <v>256</v>
      </c>
      <c r="D628" t="s">
        <v>240</v>
      </c>
      <c r="E628" t="s">
        <v>82</v>
      </c>
      <c r="F628">
        <v>181</v>
      </c>
      <c r="G628">
        <v>1068</v>
      </c>
      <c r="H628">
        <v>7</v>
      </c>
      <c r="I628">
        <v>30.46</v>
      </c>
      <c r="J628">
        <v>11</v>
      </c>
      <c r="K628">
        <v>60</v>
      </c>
      <c r="L628">
        <v>0</v>
      </c>
      <c r="M628">
        <v>177</v>
      </c>
      <c r="N628">
        <v>1038.46</v>
      </c>
      <c r="O628">
        <v>13</v>
      </c>
      <c r="P628">
        <v>0</v>
      </c>
      <c r="Q628">
        <v>4</v>
      </c>
      <c r="R628">
        <v>9</v>
      </c>
    </row>
    <row r="629" spans="1:18" x14ac:dyDescent="0.25">
      <c r="A629" t="s">
        <v>15639</v>
      </c>
      <c r="B629" t="s">
        <v>74</v>
      </c>
      <c r="C629" t="s">
        <v>258</v>
      </c>
      <c r="D629" t="s">
        <v>199</v>
      </c>
      <c r="E629" t="s">
        <v>82</v>
      </c>
      <c r="F629">
        <v>108</v>
      </c>
      <c r="G629">
        <v>750</v>
      </c>
      <c r="H629">
        <v>3</v>
      </c>
      <c r="I629">
        <v>10</v>
      </c>
      <c r="J629">
        <v>6</v>
      </c>
      <c r="K629">
        <v>47</v>
      </c>
      <c r="L629">
        <v>0</v>
      </c>
      <c r="M629">
        <v>105</v>
      </c>
      <c r="N629">
        <v>713</v>
      </c>
      <c r="O629">
        <v>6</v>
      </c>
      <c r="P629">
        <v>0</v>
      </c>
      <c r="Q629">
        <v>1</v>
      </c>
      <c r="R629">
        <v>5</v>
      </c>
    </row>
    <row r="630" spans="1:18" x14ac:dyDescent="0.25">
      <c r="A630" t="s">
        <v>15640</v>
      </c>
      <c r="B630" t="s">
        <v>72</v>
      </c>
      <c r="C630" t="s">
        <v>251</v>
      </c>
      <c r="D630" t="s">
        <v>185</v>
      </c>
      <c r="E630" t="s">
        <v>82</v>
      </c>
      <c r="F630">
        <v>860</v>
      </c>
      <c r="G630">
        <v>19569.36</v>
      </c>
      <c r="H630">
        <v>34</v>
      </c>
      <c r="I630">
        <v>778</v>
      </c>
      <c r="J630">
        <v>67</v>
      </c>
      <c r="K630">
        <v>1075</v>
      </c>
      <c r="L630">
        <v>2.94</v>
      </c>
      <c r="M630">
        <v>827</v>
      </c>
      <c r="N630">
        <v>19275.3</v>
      </c>
      <c r="O630">
        <v>103</v>
      </c>
      <c r="P630">
        <v>11</v>
      </c>
      <c r="Q630">
        <v>28</v>
      </c>
      <c r="R630">
        <v>86</v>
      </c>
    </row>
    <row r="631" spans="1:18" x14ac:dyDescent="0.25">
      <c r="A631" t="s">
        <v>15641</v>
      </c>
      <c r="B631" t="s">
        <v>75</v>
      </c>
      <c r="C631" t="s">
        <v>259</v>
      </c>
      <c r="D631" t="s">
        <v>243</v>
      </c>
      <c r="E631" t="s">
        <v>82</v>
      </c>
      <c r="F631">
        <v>95</v>
      </c>
      <c r="G631">
        <v>4055.96</v>
      </c>
      <c r="H631">
        <v>5</v>
      </c>
      <c r="I631">
        <v>183</v>
      </c>
      <c r="J631">
        <v>9</v>
      </c>
      <c r="K631">
        <v>398</v>
      </c>
      <c r="L631">
        <v>0.84</v>
      </c>
      <c r="M631">
        <v>91</v>
      </c>
      <c r="N631">
        <v>3841.8</v>
      </c>
      <c r="O631">
        <v>17</v>
      </c>
      <c r="P631">
        <v>1</v>
      </c>
      <c r="Q631">
        <v>2</v>
      </c>
      <c r="R631">
        <v>16</v>
      </c>
    </row>
    <row r="632" spans="1:18" x14ac:dyDescent="0.25">
      <c r="A632" t="s">
        <v>15642</v>
      </c>
      <c r="B632" t="s">
        <v>72</v>
      </c>
      <c r="C632" t="s">
        <v>259</v>
      </c>
      <c r="D632" t="s">
        <v>273</v>
      </c>
      <c r="E632" t="s">
        <v>82</v>
      </c>
      <c r="F632">
        <v>5364</v>
      </c>
      <c r="G632">
        <v>116153.14</v>
      </c>
      <c r="H632">
        <v>158</v>
      </c>
      <c r="I632">
        <v>2905</v>
      </c>
      <c r="J632">
        <v>359</v>
      </c>
      <c r="K632">
        <v>5861</v>
      </c>
      <c r="L632">
        <v>1.62</v>
      </c>
      <c r="M632">
        <v>5163</v>
      </c>
      <c r="N632">
        <v>113198.76</v>
      </c>
      <c r="O632">
        <v>756</v>
      </c>
      <c r="P632">
        <v>74</v>
      </c>
      <c r="Q632">
        <v>173</v>
      </c>
      <c r="R632">
        <v>657</v>
      </c>
    </row>
    <row r="633" spans="1:18" x14ac:dyDescent="0.25">
      <c r="A633" t="s">
        <v>15643</v>
      </c>
      <c r="B633" t="s">
        <v>75</v>
      </c>
      <c r="C633" t="s">
        <v>256</v>
      </c>
      <c r="D633" t="s">
        <v>110</v>
      </c>
      <c r="E633" t="s">
        <v>82</v>
      </c>
      <c r="F633">
        <v>330</v>
      </c>
      <c r="G633">
        <v>13530.92</v>
      </c>
      <c r="H633">
        <v>16</v>
      </c>
      <c r="I633">
        <v>712</v>
      </c>
      <c r="J633">
        <v>25</v>
      </c>
      <c r="K633">
        <v>866</v>
      </c>
      <c r="L633">
        <v>1.68</v>
      </c>
      <c r="M633">
        <v>321</v>
      </c>
      <c r="N633">
        <v>13378.6</v>
      </c>
      <c r="O633">
        <v>64</v>
      </c>
      <c r="P633">
        <v>10</v>
      </c>
      <c r="Q633">
        <v>13</v>
      </c>
      <c r="R633">
        <v>61</v>
      </c>
    </row>
    <row r="634" spans="1:18" x14ac:dyDescent="0.25">
      <c r="A634" t="s">
        <v>15645</v>
      </c>
      <c r="B634" t="s">
        <v>72</v>
      </c>
      <c r="C634" t="s">
        <v>256</v>
      </c>
      <c r="D634" t="s">
        <v>187</v>
      </c>
      <c r="E634" t="s">
        <v>82</v>
      </c>
      <c r="F634">
        <v>776</v>
      </c>
      <c r="G634">
        <v>17446.82</v>
      </c>
      <c r="H634">
        <v>44</v>
      </c>
      <c r="I634">
        <v>583.46</v>
      </c>
      <c r="J634">
        <v>69</v>
      </c>
      <c r="K634">
        <v>1004</v>
      </c>
      <c r="L634">
        <v>3.74</v>
      </c>
      <c r="M634">
        <v>751</v>
      </c>
      <c r="N634">
        <v>17030.02</v>
      </c>
      <c r="O634">
        <v>300</v>
      </c>
      <c r="P634">
        <v>61</v>
      </c>
      <c r="Q634">
        <v>74</v>
      </c>
      <c r="R634">
        <v>287</v>
      </c>
    </row>
    <row r="635" spans="1:18" x14ac:dyDescent="0.25">
      <c r="A635" t="s">
        <v>15644</v>
      </c>
      <c r="B635" t="s">
        <v>72</v>
      </c>
      <c r="C635" t="s">
        <v>256</v>
      </c>
      <c r="D635" t="s">
        <v>173</v>
      </c>
      <c r="E635" t="s">
        <v>82</v>
      </c>
      <c r="F635">
        <v>350</v>
      </c>
      <c r="G635">
        <v>8237.92</v>
      </c>
      <c r="H635">
        <v>12</v>
      </c>
      <c r="I635">
        <v>274</v>
      </c>
      <c r="J635">
        <v>26</v>
      </c>
      <c r="K635">
        <v>379</v>
      </c>
      <c r="L635">
        <v>1.68</v>
      </c>
      <c r="M635">
        <v>336</v>
      </c>
      <c r="N635">
        <v>8134.6</v>
      </c>
      <c r="O635">
        <v>78</v>
      </c>
      <c r="P635">
        <v>16</v>
      </c>
      <c r="Q635">
        <v>12</v>
      </c>
      <c r="R635">
        <v>82</v>
      </c>
    </row>
    <row r="636" spans="1:18" x14ac:dyDescent="0.25">
      <c r="A636" t="s">
        <v>15646</v>
      </c>
      <c r="B636" t="s">
        <v>74</v>
      </c>
      <c r="C636" t="s">
        <v>259</v>
      </c>
      <c r="D636" t="s">
        <v>158</v>
      </c>
      <c r="E636" t="s">
        <v>82</v>
      </c>
      <c r="F636">
        <v>245</v>
      </c>
      <c r="G636">
        <v>1727</v>
      </c>
      <c r="H636">
        <v>10</v>
      </c>
      <c r="I636">
        <v>67</v>
      </c>
      <c r="J636">
        <v>16</v>
      </c>
      <c r="K636">
        <v>106</v>
      </c>
      <c r="L636">
        <v>0</v>
      </c>
      <c r="M636">
        <v>239</v>
      </c>
      <c r="N636">
        <v>1688</v>
      </c>
      <c r="O636">
        <v>9</v>
      </c>
      <c r="P636">
        <v>1</v>
      </c>
      <c r="Q636">
        <v>2</v>
      </c>
      <c r="R636">
        <v>8</v>
      </c>
    </row>
    <row r="637" spans="1:18" x14ac:dyDescent="0.25">
      <c r="A637" t="s">
        <v>15647</v>
      </c>
      <c r="B637" t="s">
        <v>75</v>
      </c>
      <c r="C637" t="s">
        <v>255</v>
      </c>
      <c r="D637" t="s">
        <v>140</v>
      </c>
      <c r="E637" t="s">
        <v>82</v>
      </c>
      <c r="F637">
        <v>65</v>
      </c>
      <c r="G637">
        <v>2839.96</v>
      </c>
      <c r="H637">
        <v>4</v>
      </c>
      <c r="I637">
        <v>193</v>
      </c>
      <c r="J637">
        <v>5</v>
      </c>
      <c r="K637">
        <v>204</v>
      </c>
      <c r="L637">
        <v>0.84</v>
      </c>
      <c r="M637">
        <v>64</v>
      </c>
      <c r="N637">
        <v>2829.8</v>
      </c>
      <c r="O637">
        <v>4</v>
      </c>
      <c r="P637">
        <v>0</v>
      </c>
      <c r="Q637">
        <v>0</v>
      </c>
      <c r="R637">
        <v>4</v>
      </c>
    </row>
    <row r="638" spans="1:18" x14ac:dyDescent="0.25">
      <c r="A638" t="s">
        <v>15648</v>
      </c>
      <c r="B638" t="s">
        <v>79</v>
      </c>
      <c r="C638" t="s">
        <v>257</v>
      </c>
      <c r="D638" t="s">
        <v>128</v>
      </c>
      <c r="E638" t="s">
        <v>82</v>
      </c>
      <c r="F638">
        <v>0</v>
      </c>
      <c r="G638">
        <v>0</v>
      </c>
      <c r="H638">
        <v>0</v>
      </c>
      <c r="I638">
        <v>0</v>
      </c>
      <c r="J638">
        <v>0</v>
      </c>
      <c r="K638">
        <v>0</v>
      </c>
      <c r="L638">
        <v>0</v>
      </c>
      <c r="M638">
        <v>0</v>
      </c>
      <c r="N638">
        <v>0</v>
      </c>
      <c r="O638">
        <v>31</v>
      </c>
      <c r="P638">
        <v>8</v>
      </c>
      <c r="Q638">
        <v>14</v>
      </c>
      <c r="R638">
        <v>25</v>
      </c>
    </row>
    <row r="639" spans="1:18" x14ac:dyDescent="0.25">
      <c r="A639" t="s">
        <v>15649</v>
      </c>
      <c r="B639" t="s">
        <v>74</v>
      </c>
      <c r="C639" t="s">
        <v>253</v>
      </c>
      <c r="D639" t="s">
        <v>157</v>
      </c>
      <c r="E639" t="s">
        <v>82</v>
      </c>
      <c r="F639">
        <v>162</v>
      </c>
      <c r="G639">
        <v>983</v>
      </c>
      <c r="H639">
        <v>7</v>
      </c>
      <c r="I639">
        <v>22.46</v>
      </c>
      <c r="J639">
        <v>10</v>
      </c>
      <c r="K639">
        <v>73</v>
      </c>
      <c r="L639">
        <v>0</v>
      </c>
      <c r="M639">
        <v>159</v>
      </c>
      <c r="N639">
        <v>932.46</v>
      </c>
      <c r="O639">
        <v>10</v>
      </c>
      <c r="P639">
        <v>0</v>
      </c>
      <c r="Q639">
        <v>2</v>
      </c>
      <c r="R639">
        <v>8</v>
      </c>
    </row>
    <row r="640" spans="1:18" x14ac:dyDescent="0.25">
      <c r="A640" t="s">
        <v>15650</v>
      </c>
      <c r="B640" t="s">
        <v>79</v>
      </c>
      <c r="C640" t="s">
        <v>252</v>
      </c>
      <c r="D640" t="s">
        <v>113</v>
      </c>
      <c r="E640" t="s">
        <v>82</v>
      </c>
      <c r="F640">
        <v>0</v>
      </c>
      <c r="G640">
        <v>0</v>
      </c>
      <c r="H640">
        <v>0</v>
      </c>
      <c r="I640">
        <v>0</v>
      </c>
      <c r="J640">
        <v>0</v>
      </c>
      <c r="K640">
        <v>0</v>
      </c>
      <c r="L640">
        <v>0</v>
      </c>
      <c r="M640">
        <v>0</v>
      </c>
      <c r="N640">
        <v>0</v>
      </c>
      <c r="O640">
        <v>159</v>
      </c>
      <c r="P640">
        <v>16</v>
      </c>
      <c r="Q640">
        <v>35</v>
      </c>
      <c r="R640">
        <v>140</v>
      </c>
    </row>
    <row r="641" spans="1:18" x14ac:dyDescent="0.25">
      <c r="A641" t="s">
        <v>15651</v>
      </c>
      <c r="B641" t="s">
        <v>77</v>
      </c>
      <c r="C641" t="s">
        <v>253</v>
      </c>
      <c r="D641" t="s">
        <v>267</v>
      </c>
      <c r="E641" t="s">
        <v>82</v>
      </c>
      <c r="F641">
        <v>55</v>
      </c>
      <c r="G641">
        <v>1120.3</v>
      </c>
      <c r="H641">
        <v>6</v>
      </c>
      <c r="I641">
        <v>93</v>
      </c>
      <c r="J641">
        <v>4</v>
      </c>
      <c r="K641">
        <v>86</v>
      </c>
      <c r="L641">
        <v>0.4</v>
      </c>
      <c r="M641">
        <v>57</v>
      </c>
      <c r="N641">
        <v>1127.7</v>
      </c>
      <c r="O641">
        <v>3</v>
      </c>
      <c r="P641">
        <v>0</v>
      </c>
      <c r="Q641">
        <v>0</v>
      </c>
      <c r="R641">
        <v>3</v>
      </c>
    </row>
    <row r="642" spans="1:18" x14ac:dyDescent="0.25">
      <c r="A642" t="s">
        <v>15652</v>
      </c>
      <c r="B642" t="s">
        <v>72</v>
      </c>
      <c r="C642" t="s">
        <v>258</v>
      </c>
      <c r="D642" t="s">
        <v>202</v>
      </c>
      <c r="E642" t="s">
        <v>82</v>
      </c>
      <c r="F642">
        <v>257</v>
      </c>
      <c r="G642">
        <v>6267.48</v>
      </c>
      <c r="H642">
        <v>11</v>
      </c>
      <c r="I642">
        <v>272</v>
      </c>
      <c r="J642">
        <v>21</v>
      </c>
      <c r="K642">
        <v>387</v>
      </c>
      <c r="L642">
        <v>0.42</v>
      </c>
      <c r="M642">
        <v>247</v>
      </c>
      <c r="N642">
        <v>6152.9</v>
      </c>
      <c r="O642">
        <v>35</v>
      </c>
      <c r="P642">
        <v>6</v>
      </c>
      <c r="Q642">
        <v>12</v>
      </c>
      <c r="R642">
        <v>29</v>
      </c>
    </row>
    <row r="643" spans="1:18" x14ac:dyDescent="0.25">
      <c r="A643" t="s">
        <v>15654</v>
      </c>
      <c r="B643" t="s">
        <v>74</v>
      </c>
      <c r="C643" t="s">
        <v>255</v>
      </c>
      <c r="D643" t="s">
        <v>167</v>
      </c>
      <c r="E643" t="s">
        <v>82</v>
      </c>
      <c r="F643">
        <v>172</v>
      </c>
      <c r="G643">
        <v>1212</v>
      </c>
      <c r="H643">
        <v>7</v>
      </c>
      <c r="I643">
        <v>37.46</v>
      </c>
      <c r="J643">
        <v>9</v>
      </c>
      <c r="K643">
        <v>73</v>
      </c>
      <c r="L643">
        <v>0</v>
      </c>
      <c r="M643">
        <v>170</v>
      </c>
      <c r="N643">
        <v>1176.46</v>
      </c>
      <c r="O643">
        <v>5</v>
      </c>
      <c r="P643">
        <v>0</v>
      </c>
      <c r="Q643">
        <v>1</v>
      </c>
      <c r="R643">
        <v>4</v>
      </c>
    </row>
    <row r="644" spans="1:18" x14ac:dyDescent="0.25">
      <c r="A644" t="s">
        <v>15653</v>
      </c>
      <c r="B644" t="s">
        <v>75</v>
      </c>
      <c r="C644" t="s">
        <v>255</v>
      </c>
      <c r="D644" t="s">
        <v>122</v>
      </c>
      <c r="E644" t="s">
        <v>82</v>
      </c>
      <c r="F644">
        <v>156</v>
      </c>
      <c r="G644">
        <v>6310.92</v>
      </c>
      <c r="H644">
        <v>4</v>
      </c>
      <c r="I644">
        <v>145</v>
      </c>
      <c r="J644">
        <v>7</v>
      </c>
      <c r="K644">
        <v>275.48</v>
      </c>
      <c r="L644">
        <v>1.26</v>
      </c>
      <c r="M644">
        <v>153</v>
      </c>
      <c r="N644">
        <v>6181.7</v>
      </c>
      <c r="O644">
        <v>20</v>
      </c>
      <c r="P644">
        <v>3</v>
      </c>
      <c r="Q644">
        <v>2</v>
      </c>
      <c r="R644">
        <v>21</v>
      </c>
    </row>
    <row r="645" spans="1:18" x14ac:dyDescent="0.25">
      <c r="A645" t="s">
        <v>15655</v>
      </c>
      <c r="B645" t="s">
        <v>72</v>
      </c>
      <c r="C645" t="s">
        <v>256</v>
      </c>
      <c r="D645" t="s">
        <v>142</v>
      </c>
      <c r="E645" t="s">
        <v>82</v>
      </c>
      <c r="F645">
        <v>1870</v>
      </c>
      <c r="G645">
        <v>40666.120000000003</v>
      </c>
      <c r="H645">
        <v>84</v>
      </c>
      <c r="I645">
        <v>1905.46</v>
      </c>
      <c r="J645">
        <v>145</v>
      </c>
      <c r="K645">
        <v>2563</v>
      </c>
      <c r="L645">
        <v>7.9</v>
      </c>
      <c r="M645">
        <v>1809</v>
      </c>
      <c r="N645">
        <v>40016.480000000003</v>
      </c>
      <c r="O645">
        <v>541</v>
      </c>
      <c r="P645">
        <v>81</v>
      </c>
      <c r="Q645">
        <v>123</v>
      </c>
      <c r="R645">
        <v>499</v>
      </c>
    </row>
    <row r="646" spans="1:18" x14ac:dyDescent="0.25">
      <c r="A646" t="s">
        <v>15656</v>
      </c>
      <c r="B646" t="s">
        <v>74</v>
      </c>
      <c r="C646" t="s">
        <v>253</v>
      </c>
      <c r="D646" t="s">
        <v>149</v>
      </c>
      <c r="E646" t="s">
        <v>82</v>
      </c>
      <c r="F646">
        <v>250</v>
      </c>
      <c r="G646">
        <v>1486</v>
      </c>
      <c r="H646">
        <v>7</v>
      </c>
      <c r="I646">
        <v>35</v>
      </c>
      <c r="J646">
        <v>17</v>
      </c>
      <c r="K646">
        <v>102</v>
      </c>
      <c r="L646">
        <v>0</v>
      </c>
      <c r="M646">
        <v>240</v>
      </c>
      <c r="N646">
        <v>1419</v>
      </c>
      <c r="O646">
        <v>17</v>
      </c>
      <c r="P646">
        <v>2</v>
      </c>
      <c r="Q646">
        <v>5</v>
      </c>
      <c r="R646">
        <v>14</v>
      </c>
    </row>
    <row r="647" spans="1:18" x14ac:dyDescent="0.25">
      <c r="A647" t="s">
        <v>15657</v>
      </c>
      <c r="B647" t="s">
        <v>74</v>
      </c>
      <c r="C647" t="s">
        <v>254</v>
      </c>
      <c r="D647" t="s">
        <v>214</v>
      </c>
      <c r="E647" t="s">
        <v>82</v>
      </c>
      <c r="F647">
        <v>139</v>
      </c>
      <c r="G647">
        <v>993.5</v>
      </c>
      <c r="H647">
        <v>2</v>
      </c>
      <c r="I647">
        <v>12</v>
      </c>
      <c r="J647">
        <v>10</v>
      </c>
      <c r="K647">
        <v>72</v>
      </c>
      <c r="L647">
        <v>-0.04</v>
      </c>
      <c r="M647">
        <v>131</v>
      </c>
      <c r="N647">
        <v>933.46</v>
      </c>
      <c r="O647">
        <v>6</v>
      </c>
      <c r="P647">
        <v>0</v>
      </c>
      <c r="Q647">
        <v>0</v>
      </c>
      <c r="R647">
        <v>6</v>
      </c>
    </row>
    <row r="648" spans="1:18" x14ac:dyDescent="0.25">
      <c r="A648" t="s">
        <v>15658</v>
      </c>
      <c r="B648" t="s">
        <v>75</v>
      </c>
      <c r="C648" t="s">
        <v>258</v>
      </c>
      <c r="D648" t="s">
        <v>199</v>
      </c>
      <c r="E648" t="s">
        <v>82</v>
      </c>
      <c r="F648">
        <v>117</v>
      </c>
      <c r="G648">
        <v>5650</v>
      </c>
      <c r="H648">
        <v>9</v>
      </c>
      <c r="I648">
        <v>433</v>
      </c>
      <c r="J648">
        <v>5</v>
      </c>
      <c r="K648">
        <v>223</v>
      </c>
      <c r="L648">
        <v>0</v>
      </c>
      <c r="M648">
        <v>121</v>
      </c>
      <c r="N648">
        <v>5860</v>
      </c>
      <c r="O648">
        <v>16</v>
      </c>
      <c r="P648">
        <v>3</v>
      </c>
      <c r="Q648">
        <v>3</v>
      </c>
      <c r="R648">
        <v>16</v>
      </c>
    </row>
    <row r="649" spans="1:18" x14ac:dyDescent="0.25">
      <c r="A649" t="s">
        <v>15659</v>
      </c>
      <c r="B649" t="s">
        <v>74</v>
      </c>
      <c r="C649" t="s">
        <v>256</v>
      </c>
      <c r="D649" t="s">
        <v>151</v>
      </c>
      <c r="E649" t="s">
        <v>82</v>
      </c>
      <c r="F649">
        <v>43</v>
      </c>
      <c r="G649">
        <v>238</v>
      </c>
      <c r="H649">
        <v>4</v>
      </c>
      <c r="I649">
        <v>21.46</v>
      </c>
      <c r="J649">
        <v>3</v>
      </c>
      <c r="K649">
        <v>11</v>
      </c>
      <c r="L649">
        <v>0</v>
      </c>
      <c r="M649">
        <v>44</v>
      </c>
      <c r="N649">
        <v>248.46</v>
      </c>
      <c r="O649">
        <v>1</v>
      </c>
      <c r="P649">
        <v>1</v>
      </c>
      <c r="Q649">
        <v>0</v>
      </c>
      <c r="R649">
        <v>2</v>
      </c>
    </row>
    <row r="650" spans="1:18" x14ac:dyDescent="0.25">
      <c r="A650" t="s">
        <v>15660</v>
      </c>
      <c r="B650" t="s">
        <v>77</v>
      </c>
      <c r="C650" t="s">
        <v>257</v>
      </c>
      <c r="D650" t="s">
        <v>119</v>
      </c>
      <c r="E650" t="s">
        <v>82</v>
      </c>
      <c r="F650">
        <v>2</v>
      </c>
      <c r="G650">
        <v>56</v>
      </c>
      <c r="H650">
        <v>0</v>
      </c>
      <c r="I650">
        <v>0</v>
      </c>
      <c r="J650">
        <v>0</v>
      </c>
      <c r="K650">
        <v>0</v>
      </c>
      <c r="L650">
        <v>0</v>
      </c>
      <c r="M650">
        <v>2</v>
      </c>
      <c r="N650">
        <v>56</v>
      </c>
      <c r="O650">
        <v>0</v>
      </c>
      <c r="P650">
        <v>0</v>
      </c>
      <c r="Q650">
        <v>0</v>
      </c>
      <c r="R650">
        <v>0</v>
      </c>
    </row>
    <row r="651" spans="1:18" x14ac:dyDescent="0.25">
      <c r="A651" t="s">
        <v>15661</v>
      </c>
      <c r="B651" t="s">
        <v>72</v>
      </c>
      <c r="C651" t="s">
        <v>253</v>
      </c>
      <c r="D651" t="s">
        <v>131</v>
      </c>
      <c r="E651" t="s">
        <v>82</v>
      </c>
      <c r="F651">
        <v>372</v>
      </c>
      <c r="G651">
        <v>8679.82</v>
      </c>
      <c r="H651">
        <v>14</v>
      </c>
      <c r="I651">
        <v>322</v>
      </c>
      <c r="J651">
        <v>26</v>
      </c>
      <c r="K651">
        <v>461</v>
      </c>
      <c r="L651">
        <v>3.74</v>
      </c>
      <c r="M651">
        <v>360</v>
      </c>
      <c r="N651">
        <v>8544.56</v>
      </c>
      <c r="O651">
        <v>278</v>
      </c>
      <c r="P651">
        <v>37</v>
      </c>
      <c r="Q651">
        <v>54</v>
      </c>
      <c r="R651">
        <v>261</v>
      </c>
    </row>
    <row r="652" spans="1:18" x14ac:dyDescent="0.25">
      <c r="A652" t="s">
        <v>15663</v>
      </c>
      <c r="B652" t="s">
        <v>74</v>
      </c>
      <c r="C652" t="s">
        <v>255</v>
      </c>
      <c r="D652" t="s">
        <v>213</v>
      </c>
      <c r="E652" t="s">
        <v>82</v>
      </c>
      <c r="F652">
        <v>292</v>
      </c>
      <c r="G652">
        <v>2004</v>
      </c>
      <c r="H652">
        <v>7</v>
      </c>
      <c r="I652">
        <v>39</v>
      </c>
      <c r="J652">
        <v>24</v>
      </c>
      <c r="K652">
        <v>159</v>
      </c>
      <c r="L652">
        <v>-6</v>
      </c>
      <c r="M652">
        <v>275</v>
      </c>
      <c r="N652">
        <v>1878</v>
      </c>
      <c r="O652">
        <v>9</v>
      </c>
      <c r="P652">
        <v>0</v>
      </c>
      <c r="Q652">
        <v>1</v>
      </c>
      <c r="R652">
        <v>8</v>
      </c>
    </row>
    <row r="653" spans="1:18" x14ac:dyDescent="0.25">
      <c r="A653" t="s">
        <v>15662</v>
      </c>
      <c r="B653" t="s">
        <v>74</v>
      </c>
      <c r="C653" t="s">
        <v>260</v>
      </c>
      <c r="D653" t="s">
        <v>274</v>
      </c>
      <c r="E653" t="s">
        <v>82</v>
      </c>
      <c r="F653">
        <v>21</v>
      </c>
      <c r="G653">
        <v>115</v>
      </c>
      <c r="H653">
        <v>7</v>
      </c>
      <c r="I653">
        <v>53</v>
      </c>
      <c r="J653">
        <v>20</v>
      </c>
      <c r="K653">
        <v>110</v>
      </c>
      <c r="L653">
        <v>0</v>
      </c>
      <c r="M653">
        <v>8</v>
      </c>
      <c r="N653">
        <v>58</v>
      </c>
      <c r="O653">
        <v>1</v>
      </c>
      <c r="P653">
        <v>1</v>
      </c>
      <c r="Q653">
        <v>1</v>
      </c>
      <c r="R653">
        <v>1</v>
      </c>
    </row>
    <row r="654" spans="1:18" x14ac:dyDescent="0.25">
      <c r="A654" t="s">
        <v>15664</v>
      </c>
      <c r="B654" t="s">
        <v>77</v>
      </c>
      <c r="C654" t="s">
        <v>254</v>
      </c>
      <c r="D654" t="s">
        <v>183</v>
      </c>
      <c r="E654" t="s">
        <v>82</v>
      </c>
      <c r="F654">
        <v>2</v>
      </c>
      <c r="G654">
        <v>49</v>
      </c>
      <c r="H654">
        <v>0</v>
      </c>
      <c r="I654">
        <v>0</v>
      </c>
      <c r="J654">
        <v>0</v>
      </c>
      <c r="K654">
        <v>0</v>
      </c>
      <c r="L654">
        <v>0</v>
      </c>
      <c r="M654">
        <v>2</v>
      </c>
      <c r="N654">
        <v>49</v>
      </c>
      <c r="O654">
        <v>0</v>
      </c>
      <c r="P654">
        <v>0</v>
      </c>
      <c r="Q654">
        <v>0</v>
      </c>
      <c r="R654">
        <v>0</v>
      </c>
    </row>
    <row r="655" spans="1:18" x14ac:dyDescent="0.25">
      <c r="A655" t="s">
        <v>15665</v>
      </c>
      <c r="B655" t="s">
        <v>79</v>
      </c>
      <c r="C655" t="s">
        <v>257</v>
      </c>
      <c r="D655" t="s">
        <v>206</v>
      </c>
      <c r="E655" t="s">
        <v>82</v>
      </c>
      <c r="F655">
        <v>0</v>
      </c>
      <c r="G655">
        <v>0</v>
      </c>
      <c r="H655">
        <v>0</v>
      </c>
      <c r="I655">
        <v>0</v>
      </c>
      <c r="J655">
        <v>0</v>
      </c>
      <c r="K655">
        <v>0</v>
      </c>
      <c r="L655">
        <v>0</v>
      </c>
      <c r="M655">
        <v>0</v>
      </c>
      <c r="N655">
        <v>0</v>
      </c>
      <c r="O655">
        <v>57</v>
      </c>
      <c r="P655">
        <v>7</v>
      </c>
      <c r="Q655">
        <v>11</v>
      </c>
      <c r="R655">
        <v>53</v>
      </c>
    </row>
    <row r="656" spans="1:18" x14ac:dyDescent="0.25">
      <c r="A656" t="s">
        <v>15666</v>
      </c>
      <c r="B656" t="s">
        <v>72</v>
      </c>
      <c r="C656" t="s">
        <v>255</v>
      </c>
      <c r="D656" t="s">
        <v>269</v>
      </c>
      <c r="E656" t="s">
        <v>82</v>
      </c>
      <c r="F656">
        <v>7003</v>
      </c>
      <c r="G656">
        <v>182068.44</v>
      </c>
      <c r="H656">
        <v>227</v>
      </c>
      <c r="I656">
        <v>5984.3</v>
      </c>
      <c r="J656">
        <v>445</v>
      </c>
      <c r="K656">
        <v>8203.4</v>
      </c>
      <c r="L656">
        <v>-7.18</v>
      </c>
      <c r="M656">
        <v>6785</v>
      </c>
      <c r="N656">
        <v>179842.16</v>
      </c>
      <c r="O656">
        <v>926</v>
      </c>
      <c r="P656">
        <v>177</v>
      </c>
      <c r="Q656">
        <v>197</v>
      </c>
      <c r="R656">
        <v>906</v>
      </c>
    </row>
    <row r="657" spans="1:18" x14ac:dyDescent="0.25">
      <c r="A657" t="s">
        <v>15667</v>
      </c>
      <c r="B657" t="s">
        <v>79</v>
      </c>
      <c r="C657" t="s">
        <v>255</v>
      </c>
      <c r="D657" t="s">
        <v>186</v>
      </c>
      <c r="E657" t="s">
        <v>82</v>
      </c>
      <c r="F657">
        <v>0</v>
      </c>
      <c r="G657">
        <v>0</v>
      </c>
      <c r="H657">
        <v>0</v>
      </c>
      <c r="I657">
        <v>0</v>
      </c>
      <c r="J657">
        <v>0</v>
      </c>
      <c r="K657">
        <v>0</v>
      </c>
      <c r="L657">
        <v>0</v>
      </c>
      <c r="M657">
        <v>0</v>
      </c>
      <c r="N657">
        <v>0</v>
      </c>
      <c r="O657">
        <v>6</v>
      </c>
      <c r="P657">
        <v>7</v>
      </c>
      <c r="Q657">
        <v>2</v>
      </c>
      <c r="R657">
        <v>11</v>
      </c>
    </row>
    <row r="658" spans="1:18" x14ac:dyDescent="0.25">
      <c r="A658" t="s">
        <v>15668</v>
      </c>
      <c r="B658" t="s">
        <v>77</v>
      </c>
      <c r="C658" t="s">
        <v>259</v>
      </c>
      <c r="D658" t="s">
        <v>227</v>
      </c>
      <c r="E658" t="s">
        <v>82</v>
      </c>
      <c r="F658">
        <v>2</v>
      </c>
      <c r="G658">
        <v>32</v>
      </c>
      <c r="H658">
        <v>0</v>
      </c>
      <c r="I658">
        <v>0</v>
      </c>
      <c r="J658">
        <v>1</v>
      </c>
      <c r="K658">
        <v>12</v>
      </c>
      <c r="L658">
        <v>0</v>
      </c>
      <c r="M658">
        <v>1</v>
      </c>
      <c r="N658">
        <v>20</v>
      </c>
      <c r="O658">
        <v>0</v>
      </c>
      <c r="P658">
        <v>0</v>
      </c>
      <c r="Q658">
        <v>0</v>
      </c>
      <c r="R658">
        <v>0</v>
      </c>
    </row>
    <row r="659" spans="1:18" x14ac:dyDescent="0.25">
      <c r="A659" t="s">
        <v>15669</v>
      </c>
      <c r="B659" t="s">
        <v>79</v>
      </c>
      <c r="C659" t="s">
        <v>252</v>
      </c>
      <c r="D659" t="s">
        <v>216</v>
      </c>
      <c r="E659" t="s">
        <v>82</v>
      </c>
      <c r="F659">
        <v>0</v>
      </c>
      <c r="G659">
        <v>0</v>
      </c>
      <c r="H659">
        <v>0</v>
      </c>
      <c r="I659">
        <v>0</v>
      </c>
      <c r="J659">
        <v>0</v>
      </c>
      <c r="K659">
        <v>0</v>
      </c>
      <c r="L659">
        <v>0</v>
      </c>
      <c r="M659">
        <v>0</v>
      </c>
      <c r="N659">
        <v>0</v>
      </c>
      <c r="O659">
        <v>57</v>
      </c>
      <c r="P659">
        <v>10</v>
      </c>
      <c r="Q659">
        <v>18</v>
      </c>
      <c r="R659">
        <v>49</v>
      </c>
    </row>
    <row r="660" spans="1:18" x14ac:dyDescent="0.25">
      <c r="A660" t="s">
        <v>15670</v>
      </c>
      <c r="B660" t="s">
        <v>77</v>
      </c>
      <c r="C660" t="s">
        <v>256</v>
      </c>
      <c r="D660" t="s">
        <v>133</v>
      </c>
      <c r="E660" t="s">
        <v>82</v>
      </c>
      <c r="F660">
        <v>3</v>
      </c>
      <c r="G660">
        <v>57</v>
      </c>
      <c r="H660">
        <v>0</v>
      </c>
      <c r="I660">
        <v>0</v>
      </c>
      <c r="J660">
        <v>1</v>
      </c>
      <c r="K660">
        <v>20</v>
      </c>
      <c r="L660">
        <v>0</v>
      </c>
      <c r="M660">
        <v>2</v>
      </c>
      <c r="N660">
        <v>37</v>
      </c>
      <c r="O660">
        <v>0</v>
      </c>
      <c r="P660">
        <v>0</v>
      </c>
      <c r="Q660">
        <v>0</v>
      </c>
      <c r="R660">
        <v>0</v>
      </c>
    </row>
    <row r="661" spans="1:18" x14ac:dyDescent="0.25">
      <c r="A661" t="s">
        <v>15671</v>
      </c>
      <c r="B661" t="s">
        <v>72</v>
      </c>
      <c r="C661" t="s">
        <v>255</v>
      </c>
      <c r="D661" t="s">
        <v>167</v>
      </c>
      <c r="E661" t="s">
        <v>82</v>
      </c>
      <c r="F661">
        <v>329</v>
      </c>
      <c r="G661">
        <v>9650.44</v>
      </c>
      <c r="H661">
        <v>13</v>
      </c>
      <c r="I661">
        <v>284.45999999999998</v>
      </c>
      <c r="J661">
        <v>15</v>
      </c>
      <c r="K661">
        <v>420</v>
      </c>
      <c r="L661">
        <v>1.26</v>
      </c>
      <c r="M661">
        <v>327</v>
      </c>
      <c r="N661">
        <v>9516.16</v>
      </c>
      <c r="O661">
        <v>42</v>
      </c>
      <c r="P661">
        <v>4</v>
      </c>
      <c r="Q661">
        <v>9</v>
      </c>
      <c r="R661">
        <v>37</v>
      </c>
    </row>
    <row r="662" spans="1:18" x14ac:dyDescent="0.25">
      <c r="A662" t="s">
        <v>15672</v>
      </c>
      <c r="B662" t="s">
        <v>74</v>
      </c>
      <c r="C662" t="s">
        <v>257</v>
      </c>
      <c r="D662" t="s">
        <v>126</v>
      </c>
      <c r="E662" t="s">
        <v>82</v>
      </c>
      <c r="F662">
        <v>457</v>
      </c>
      <c r="G662">
        <v>2758.5</v>
      </c>
      <c r="H662">
        <v>22</v>
      </c>
      <c r="I662">
        <v>105.46</v>
      </c>
      <c r="J662">
        <v>48</v>
      </c>
      <c r="K662">
        <v>288</v>
      </c>
      <c r="L662">
        <v>-0.12</v>
      </c>
      <c r="M662">
        <v>431</v>
      </c>
      <c r="N662">
        <v>2575.84</v>
      </c>
      <c r="O662">
        <v>14</v>
      </c>
      <c r="P662">
        <v>1</v>
      </c>
      <c r="Q662">
        <v>3</v>
      </c>
      <c r="R662">
        <v>12</v>
      </c>
    </row>
    <row r="663" spans="1:18" x14ac:dyDescent="0.25">
      <c r="A663" t="s">
        <v>15673</v>
      </c>
      <c r="B663" t="s">
        <v>75</v>
      </c>
      <c r="C663" t="s">
        <v>252</v>
      </c>
      <c r="D663" t="s">
        <v>266</v>
      </c>
      <c r="E663" t="s">
        <v>82</v>
      </c>
      <c r="F663">
        <v>2810</v>
      </c>
      <c r="G663">
        <v>121571.12</v>
      </c>
      <c r="H663">
        <v>118</v>
      </c>
      <c r="I663">
        <v>5025</v>
      </c>
      <c r="J663">
        <v>139</v>
      </c>
      <c r="K663">
        <v>4776.3999999999996</v>
      </c>
      <c r="L663">
        <v>-49.92</v>
      </c>
      <c r="M663">
        <v>2789</v>
      </c>
      <c r="N663">
        <v>121769.8</v>
      </c>
      <c r="O663">
        <v>383</v>
      </c>
      <c r="P663">
        <v>53</v>
      </c>
      <c r="Q663">
        <v>80</v>
      </c>
      <c r="R663">
        <v>356</v>
      </c>
    </row>
    <row r="664" spans="1:18" x14ac:dyDescent="0.25">
      <c r="A664" t="s">
        <v>15674</v>
      </c>
      <c r="B664" t="s">
        <v>79</v>
      </c>
      <c r="C664" t="s">
        <v>259</v>
      </c>
      <c r="D664" t="s">
        <v>201</v>
      </c>
      <c r="E664" t="s">
        <v>82</v>
      </c>
      <c r="F664">
        <v>0</v>
      </c>
      <c r="G664">
        <v>0</v>
      </c>
      <c r="H664">
        <v>0</v>
      </c>
      <c r="I664">
        <v>0</v>
      </c>
      <c r="J664">
        <v>0</v>
      </c>
      <c r="K664">
        <v>0</v>
      </c>
      <c r="L664">
        <v>0</v>
      </c>
      <c r="M664">
        <v>0</v>
      </c>
      <c r="N664">
        <v>0</v>
      </c>
      <c r="O664">
        <v>42</v>
      </c>
      <c r="P664">
        <v>8</v>
      </c>
      <c r="Q664">
        <v>10</v>
      </c>
      <c r="R664">
        <v>40</v>
      </c>
    </row>
    <row r="665" spans="1:18" x14ac:dyDescent="0.25">
      <c r="A665" t="s">
        <v>15675</v>
      </c>
      <c r="B665" t="s">
        <v>79</v>
      </c>
      <c r="C665" t="s">
        <v>255</v>
      </c>
      <c r="D665" t="s">
        <v>226</v>
      </c>
      <c r="E665" t="s">
        <v>82</v>
      </c>
      <c r="F665">
        <v>0</v>
      </c>
      <c r="G665">
        <v>0</v>
      </c>
      <c r="H665">
        <v>0</v>
      </c>
      <c r="I665">
        <v>0</v>
      </c>
      <c r="J665">
        <v>0</v>
      </c>
      <c r="K665">
        <v>0</v>
      </c>
      <c r="L665">
        <v>0</v>
      </c>
      <c r="M665">
        <v>0</v>
      </c>
      <c r="N665">
        <v>0</v>
      </c>
      <c r="O665">
        <v>28</v>
      </c>
      <c r="P665">
        <v>6</v>
      </c>
      <c r="Q665">
        <v>6</v>
      </c>
      <c r="R665">
        <v>28</v>
      </c>
    </row>
    <row r="666" spans="1:18" x14ac:dyDescent="0.25">
      <c r="A666" t="s">
        <v>15676</v>
      </c>
      <c r="B666" t="s">
        <v>79</v>
      </c>
      <c r="C666" t="s">
        <v>256</v>
      </c>
      <c r="D666" t="s">
        <v>173</v>
      </c>
      <c r="E666" t="s">
        <v>82</v>
      </c>
      <c r="F666">
        <v>0</v>
      </c>
      <c r="G666">
        <v>0</v>
      </c>
      <c r="H666">
        <v>0</v>
      </c>
      <c r="I666">
        <v>0</v>
      </c>
      <c r="J666">
        <v>0</v>
      </c>
      <c r="K666">
        <v>0</v>
      </c>
      <c r="L666">
        <v>0</v>
      </c>
      <c r="M666">
        <v>0</v>
      </c>
      <c r="N666">
        <v>0</v>
      </c>
      <c r="O666">
        <v>35</v>
      </c>
      <c r="P666">
        <v>9</v>
      </c>
      <c r="Q666">
        <v>4</v>
      </c>
      <c r="R666">
        <v>40</v>
      </c>
    </row>
    <row r="667" spans="1:18" x14ac:dyDescent="0.25">
      <c r="A667" t="s">
        <v>15677</v>
      </c>
      <c r="B667" t="s">
        <v>75</v>
      </c>
      <c r="C667" t="s">
        <v>255</v>
      </c>
      <c r="D667" t="s">
        <v>236</v>
      </c>
      <c r="E667" t="s">
        <v>82</v>
      </c>
      <c r="F667">
        <v>119</v>
      </c>
      <c r="G667">
        <v>6619.48</v>
      </c>
      <c r="H667">
        <v>6</v>
      </c>
      <c r="I667">
        <v>343</v>
      </c>
      <c r="J667">
        <v>1</v>
      </c>
      <c r="K667">
        <v>32</v>
      </c>
      <c r="L667">
        <v>0.42</v>
      </c>
      <c r="M667">
        <v>124</v>
      </c>
      <c r="N667">
        <v>6930.9</v>
      </c>
      <c r="O667">
        <v>8</v>
      </c>
      <c r="P667">
        <v>0</v>
      </c>
      <c r="Q667">
        <v>1</v>
      </c>
      <c r="R667">
        <v>7</v>
      </c>
    </row>
    <row r="668" spans="1:18" x14ac:dyDescent="0.25">
      <c r="A668" t="s">
        <v>15678</v>
      </c>
      <c r="B668" t="s">
        <v>75</v>
      </c>
      <c r="C668" t="s">
        <v>253</v>
      </c>
      <c r="D668" t="s">
        <v>230</v>
      </c>
      <c r="E668" t="s">
        <v>82</v>
      </c>
      <c r="F668">
        <v>183</v>
      </c>
      <c r="G668">
        <v>8680.44</v>
      </c>
      <c r="H668">
        <v>10</v>
      </c>
      <c r="I668">
        <v>528</v>
      </c>
      <c r="J668">
        <v>9</v>
      </c>
      <c r="K668">
        <v>256.48</v>
      </c>
      <c r="L668">
        <v>0.84</v>
      </c>
      <c r="M668">
        <v>184</v>
      </c>
      <c r="N668">
        <v>8952.7999999999993</v>
      </c>
      <c r="O668">
        <v>38</v>
      </c>
      <c r="P668">
        <v>11</v>
      </c>
      <c r="Q668">
        <v>4</v>
      </c>
      <c r="R668">
        <v>45</v>
      </c>
    </row>
    <row r="669" spans="1:18" x14ac:dyDescent="0.25">
      <c r="A669" t="s">
        <v>15679</v>
      </c>
      <c r="B669" t="s">
        <v>79</v>
      </c>
      <c r="C669" t="s">
        <v>252</v>
      </c>
      <c r="D669" t="s">
        <v>209</v>
      </c>
      <c r="E669" t="s">
        <v>82</v>
      </c>
      <c r="F669">
        <v>0</v>
      </c>
      <c r="G669">
        <v>0</v>
      </c>
      <c r="H669">
        <v>0</v>
      </c>
      <c r="I669">
        <v>0</v>
      </c>
      <c r="J669">
        <v>0</v>
      </c>
      <c r="K669">
        <v>0</v>
      </c>
      <c r="L669">
        <v>0</v>
      </c>
      <c r="M669">
        <v>0</v>
      </c>
      <c r="N669">
        <v>0</v>
      </c>
      <c r="O669">
        <v>28</v>
      </c>
      <c r="P669">
        <v>2</v>
      </c>
      <c r="Q669">
        <v>6</v>
      </c>
      <c r="R669">
        <v>24</v>
      </c>
    </row>
    <row r="670" spans="1:18" x14ac:dyDescent="0.25">
      <c r="A670" t="s">
        <v>15680</v>
      </c>
      <c r="B670" t="s">
        <v>79</v>
      </c>
      <c r="C670" t="s">
        <v>253</v>
      </c>
      <c r="D670" t="s">
        <v>109</v>
      </c>
      <c r="E670" t="s">
        <v>82</v>
      </c>
      <c r="F670">
        <v>0</v>
      </c>
      <c r="G670">
        <v>0</v>
      </c>
      <c r="H670">
        <v>0</v>
      </c>
      <c r="I670">
        <v>0</v>
      </c>
      <c r="J670">
        <v>0</v>
      </c>
      <c r="K670">
        <v>0</v>
      </c>
      <c r="L670">
        <v>0</v>
      </c>
      <c r="M670">
        <v>0</v>
      </c>
      <c r="N670">
        <v>0</v>
      </c>
      <c r="O670">
        <v>196</v>
      </c>
      <c r="P670">
        <v>16</v>
      </c>
      <c r="Q670">
        <v>48</v>
      </c>
      <c r="R670">
        <v>164</v>
      </c>
    </row>
    <row r="671" spans="1:18" x14ac:dyDescent="0.25">
      <c r="A671" t="s">
        <v>15681</v>
      </c>
      <c r="B671" t="s">
        <v>72</v>
      </c>
      <c r="C671" t="s">
        <v>258</v>
      </c>
      <c r="D671" t="s">
        <v>212</v>
      </c>
      <c r="E671" t="s">
        <v>82</v>
      </c>
      <c r="F671">
        <v>769</v>
      </c>
      <c r="G671">
        <v>18925.96</v>
      </c>
      <c r="H671">
        <v>37</v>
      </c>
      <c r="I671">
        <v>1070</v>
      </c>
      <c r="J671">
        <v>53</v>
      </c>
      <c r="K671">
        <v>977</v>
      </c>
      <c r="L671">
        <v>0.84</v>
      </c>
      <c r="M671">
        <v>753</v>
      </c>
      <c r="N671">
        <v>19019.8</v>
      </c>
      <c r="O671">
        <v>85</v>
      </c>
      <c r="P671">
        <v>17</v>
      </c>
      <c r="Q671">
        <v>15</v>
      </c>
      <c r="R671">
        <v>87</v>
      </c>
    </row>
    <row r="672" spans="1:18" x14ac:dyDescent="0.25">
      <c r="A672" t="s">
        <v>15682</v>
      </c>
      <c r="B672" t="s">
        <v>74</v>
      </c>
      <c r="C672" t="s">
        <v>251</v>
      </c>
      <c r="D672" t="s">
        <v>163</v>
      </c>
      <c r="E672" t="s">
        <v>82</v>
      </c>
      <c r="F672">
        <v>84</v>
      </c>
      <c r="G672">
        <v>536</v>
      </c>
      <c r="H672">
        <v>2</v>
      </c>
      <c r="I672">
        <v>9</v>
      </c>
      <c r="J672">
        <v>4</v>
      </c>
      <c r="K672">
        <v>24</v>
      </c>
      <c r="L672">
        <v>0</v>
      </c>
      <c r="M672">
        <v>82</v>
      </c>
      <c r="N672">
        <v>521</v>
      </c>
      <c r="O672">
        <v>15</v>
      </c>
      <c r="P672">
        <v>0</v>
      </c>
      <c r="Q672">
        <v>3</v>
      </c>
      <c r="R672">
        <v>12</v>
      </c>
    </row>
    <row r="673" spans="1:18" x14ac:dyDescent="0.25">
      <c r="A673" t="s">
        <v>15683</v>
      </c>
      <c r="B673" t="s">
        <v>72</v>
      </c>
      <c r="C673" t="s">
        <v>251</v>
      </c>
      <c r="D673" t="s">
        <v>184</v>
      </c>
      <c r="E673" t="s">
        <v>82</v>
      </c>
      <c r="F673">
        <v>240</v>
      </c>
      <c r="G673">
        <v>5748.98</v>
      </c>
      <c r="H673">
        <v>12</v>
      </c>
      <c r="I673">
        <v>172</v>
      </c>
      <c r="J673">
        <v>17</v>
      </c>
      <c r="K673">
        <v>193</v>
      </c>
      <c r="L673">
        <v>0.38</v>
      </c>
      <c r="M673">
        <v>235</v>
      </c>
      <c r="N673">
        <v>5728.36</v>
      </c>
      <c r="O673">
        <v>37</v>
      </c>
      <c r="P673">
        <v>5</v>
      </c>
      <c r="Q673">
        <v>4</v>
      </c>
      <c r="R673">
        <v>38</v>
      </c>
    </row>
    <row r="674" spans="1:18" x14ac:dyDescent="0.25">
      <c r="A674" t="s">
        <v>15684</v>
      </c>
      <c r="B674" t="s">
        <v>74</v>
      </c>
      <c r="C674" t="s">
        <v>253</v>
      </c>
      <c r="D674" t="s">
        <v>121</v>
      </c>
      <c r="E674" t="s">
        <v>82</v>
      </c>
      <c r="F674">
        <v>341</v>
      </c>
      <c r="G674">
        <v>2039</v>
      </c>
      <c r="H674">
        <v>15</v>
      </c>
      <c r="I674">
        <v>74.92</v>
      </c>
      <c r="J674">
        <v>26</v>
      </c>
      <c r="K674">
        <v>158</v>
      </c>
      <c r="L674">
        <v>-0.08</v>
      </c>
      <c r="M674">
        <v>330</v>
      </c>
      <c r="N674">
        <v>1955.84</v>
      </c>
      <c r="O674">
        <v>35</v>
      </c>
      <c r="P674">
        <v>10</v>
      </c>
      <c r="Q674">
        <v>6</v>
      </c>
      <c r="R674">
        <v>39</v>
      </c>
    </row>
    <row r="675" spans="1:18" x14ac:dyDescent="0.25">
      <c r="A675" t="s">
        <v>15685</v>
      </c>
      <c r="B675" t="s">
        <v>75</v>
      </c>
      <c r="C675" t="s">
        <v>258</v>
      </c>
      <c r="D675" t="s">
        <v>272</v>
      </c>
      <c r="E675" t="s">
        <v>82</v>
      </c>
      <c r="F675">
        <v>2199</v>
      </c>
      <c r="G675">
        <v>104207.48</v>
      </c>
      <c r="H675">
        <v>85</v>
      </c>
      <c r="I675">
        <v>3970</v>
      </c>
      <c r="J675">
        <v>112</v>
      </c>
      <c r="K675">
        <v>4529.96</v>
      </c>
      <c r="L675">
        <v>105.98</v>
      </c>
      <c r="M675">
        <v>2172</v>
      </c>
      <c r="N675">
        <v>103753.5</v>
      </c>
      <c r="O675">
        <v>365</v>
      </c>
      <c r="P675">
        <v>38</v>
      </c>
      <c r="Q675">
        <v>67</v>
      </c>
      <c r="R675">
        <v>336</v>
      </c>
    </row>
    <row r="676" spans="1:18" x14ac:dyDescent="0.25">
      <c r="A676" t="s">
        <v>15686</v>
      </c>
      <c r="B676" t="s">
        <v>75</v>
      </c>
      <c r="C676" t="s">
        <v>255</v>
      </c>
      <c r="D676" t="s">
        <v>159</v>
      </c>
      <c r="E676" t="s">
        <v>82</v>
      </c>
      <c r="F676">
        <v>50</v>
      </c>
      <c r="G676">
        <v>2627.48</v>
      </c>
      <c r="H676">
        <v>1</v>
      </c>
      <c r="I676">
        <v>16</v>
      </c>
      <c r="J676">
        <v>2</v>
      </c>
      <c r="K676">
        <v>70</v>
      </c>
      <c r="L676">
        <v>0.42</v>
      </c>
      <c r="M676">
        <v>49</v>
      </c>
      <c r="N676">
        <v>2573.9</v>
      </c>
      <c r="O676">
        <v>3</v>
      </c>
      <c r="P676">
        <v>2</v>
      </c>
      <c r="Q676">
        <v>1</v>
      </c>
      <c r="R676">
        <v>4</v>
      </c>
    </row>
    <row r="677" spans="1:18" x14ac:dyDescent="0.25">
      <c r="A677" t="s">
        <v>15687</v>
      </c>
      <c r="B677" t="s">
        <v>74</v>
      </c>
      <c r="C677" t="s">
        <v>258</v>
      </c>
      <c r="D677" t="s">
        <v>272</v>
      </c>
      <c r="E677" t="s">
        <v>82</v>
      </c>
      <c r="F677">
        <v>2638</v>
      </c>
      <c r="G677">
        <v>17786</v>
      </c>
      <c r="H677">
        <v>89</v>
      </c>
      <c r="I677">
        <v>446.92</v>
      </c>
      <c r="J677">
        <v>189</v>
      </c>
      <c r="K677">
        <v>1260</v>
      </c>
      <c r="L677">
        <v>0</v>
      </c>
      <c r="M677">
        <v>2538</v>
      </c>
      <c r="N677">
        <v>16972.919999999998</v>
      </c>
      <c r="O677">
        <v>150</v>
      </c>
      <c r="P677">
        <v>10</v>
      </c>
      <c r="Q677">
        <v>29</v>
      </c>
      <c r="R677">
        <v>131</v>
      </c>
    </row>
    <row r="678" spans="1:18" x14ac:dyDescent="0.25">
      <c r="A678" t="s">
        <v>15688</v>
      </c>
      <c r="B678" t="s">
        <v>72</v>
      </c>
      <c r="C678" t="s">
        <v>258</v>
      </c>
      <c r="D678" t="s">
        <v>129</v>
      </c>
      <c r="E678" t="s">
        <v>82</v>
      </c>
      <c r="F678">
        <v>214</v>
      </c>
      <c r="G678">
        <v>5072.4799999999996</v>
      </c>
      <c r="H678">
        <v>6</v>
      </c>
      <c r="I678">
        <v>58</v>
      </c>
      <c r="J678">
        <v>9</v>
      </c>
      <c r="K678">
        <v>124</v>
      </c>
      <c r="L678">
        <v>0.42</v>
      </c>
      <c r="M678">
        <v>211</v>
      </c>
      <c r="N678">
        <v>5006.8999999999996</v>
      </c>
      <c r="O678">
        <v>31</v>
      </c>
      <c r="P678">
        <v>5</v>
      </c>
      <c r="Q678">
        <v>4</v>
      </c>
      <c r="R678">
        <v>32</v>
      </c>
    </row>
    <row r="679" spans="1:18" x14ac:dyDescent="0.25">
      <c r="A679" t="s">
        <v>15689</v>
      </c>
      <c r="B679" t="s">
        <v>79</v>
      </c>
      <c r="C679" t="s">
        <v>256</v>
      </c>
      <c r="D679" t="s">
        <v>203</v>
      </c>
      <c r="E679" t="s">
        <v>82</v>
      </c>
      <c r="F679">
        <v>0</v>
      </c>
      <c r="G679">
        <v>0</v>
      </c>
      <c r="H679">
        <v>0</v>
      </c>
      <c r="I679">
        <v>0</v>
      </c>
      <c r="J679">
        <v>0</v>
      </c>
      <c r="K679">
        <v>0</v>
      </c>
      <c r="L679">
        <v>0</v>
      </c>
      <c r="M679">
        <v>0</v>
      </c>
      <c r="N679">
        <v>0</v>
      </c>
      <c r="O679">
        <v>34</v>
      </c>
      <c r="P679">
        <v>6</v>
      </c>
      <c r="Q679">
        <v>10</v>
      </c>
      <c r="R679">
        <v>30</v>
      </c>
    </row>
    <row r="680" spans="1:18" x14ac:dyDescent="0.25">
      <c r="A680" t="s">
        <v>15690</v>
      </c>
      <c r="B680" t="s">
        <v>72</v>
      </c>
      <c r="C680" t="s">
        <v>252</v>
      </c>
      <c r="D680" t="s">
        <v>115</v>
      </c>
      <c r="E680" t="s">
        <v>82</v>
      </c>
      <c r="F680">
        <v>432</v>
      </c>
      <c r="G680">
        <v>6599.96</v>
      </c>
      <c r="H680">
        <v>17</v>
      </c>
      <c r="I680">
        <v>268</v>
      </c>
      <c r="J680">
        <v>38</v>
      </c>
      <c r="K680">
        <v>353</v>
      </c>
      <c r="L680">
        <v>0.84</v>
      </c>
      <c r="M680">
        <v>411</v>
      </c>
      <c r="N680">
        <v>6515.8</v>
      </c>
      <c r="O680">
        <v>155</v>
      </c>
      <c r="P680">
        <v>22</v>
      </c>
      <c r="Q680">
        <v>41</v>
      </c>
      <c r="R680">
        <v>136</v>
      </c>
    </row>
    <row r="681" spans="1:18" x14ac:dyDescent="0.25">
      <c r="A681" t="s">
        <v>15691</v>
      </c>
      <c r="B681" t="s">
        <v>75</v>
      </c>
      <c r="C681" t="s">
        <v>258</v>
      </c>
      <c r="D681" t="s">
        <v>215</v>
      </c>
      <c r="E681" t="s">
        <v>82</v>
      </c>
      <c r="F681">
        <v>82</v>
      </c>
      <c r="G681">
        <v>4580.4799999999996</v>
      </c>
      <c r="H681">
        <v>4</v>
      </c>
      <c r="I681">
        <v>269</v>
      </c>
      <c r="J681">
        <v>5</v>
      </c>
      <c r="K681">
        <v>303</v>
      </c>
      <c r="L681">
        <v>0.42</v>
      </c>
      <c r="M681">
        <v>81</v>
      </c>
      <c r="N681">
        <v>4546.8999999999996</v>
      </c>
      <c r="O681">
        <v>9</v>
      </c>
      <c r="P681">
        <v>5</v>
      </c>
      <c r="Q681">
        <v>1</v>
      </c>
      <c r="R681">
        <v>13</v>
      </c>
    </row>
    <row r="682" spans="1:18" x14ac:dyDescent="0.25">
      <c r="A682" t="s">
        <v>15692</v>
      </c>
      <c r="B682" t="s">
        <v>77</v>
      </c>
      <c r="C682" t="s">
        <v>259</v>
      </c>
      <c r="D682" t="s">
        <v>132</v>
      </c>
      <c r="E682" t="s">
        <v>82</v>
      </c>
      <c r="F682">
        <v>1</v>
      </c>
      <c r="G682">
        <v>42</v>
      </c>
      <c r="H682">
        <v>1</v>
      </c>
      <c r="I682">
        <v>50</v>
      </c>
      <c r="J682">
        <v>0</v>
      </c>
      <c r="K682">
        <v>0</v>
      </c>
      <c r="L682">
        <v>0</v>
      </c>
      <c r="M682">
        <v>2</v>
      </c>
      <c r="N682">
        <v>92</v>
      </c>
      <c r="O682">
        <v>0</v>
      </c>
      <c r="P682">
        <v>0</v>
      </c>
      <c r="Q682">
        <v>0</v>
      </c>
      <c r="R682">
        <v>0</v>
      </c>
    </row>
    <row r="683" spans="1:18" x14ac:dyDescent="0.25">
      <c r="A683" t="s">
        <v>15693</v>
      </c>
      <c r="B683" t="s">
        <v>79</v>
      </c>
      <c r="C683" t="s">
        <v>254</v>
      </c>
      <c r="D683" t="s">
        <v>268</v>
      </c>
      <c r="E683" t="s">
        <v>82</v>
      </c>
      <c r="F683">
        <v>0</v>
      </c>
      <c r="G683">
        <v>0</v>
      </c>
      <c r="H683">
        <v>0</v>
      </c>
      <c r="I683">
        <v>0</v>
      </c>
      <c r="J683">
        <v>0</v>
      </c>
      <c r="K683">
        <v>0</v>
      </c>
      <c r="L683">
        <v>0</v>
      </c>
      <c r="M683">
        <v>0</v>
      </c>
      <c r="N683">
        <v>0</v>
      </c>
      <c r="O683">
        <v>133</v>
      </c>
      <c r="P683">
        <v>21</v>
      </c>
      <c r="Q683">
        <v>34</v>
      </c>
      <c r="R683">
        <v>120</v>
      </c>
    </row>
    <row r="684" spans="1:18" x14ac:dyDescent="0.25">
      <c r="A684" t="s">
        <v>15694</v>
      </c>
      <c r="B684" t="s">
        <v>74</v>
      </c>
      <c r="C684" t="s">
        <v>257</v>
      </c>
      <c r="D684" t="s">
        <v>206</v>
      </c>
      <c r="E684" t="s">
        <v>82</v>
      </c>
      <c r="F684">
        <v>179</v>
      </c>
      <c r="G684">
        <v>1102.5</v>
      </c>
      <c r="H684">
        <v>10</v>
      </c>
      <c r="I684">
        <v>42</v>
      </c>
      <c r="J684">
        <v>15</v>
      </c>
      <c r="K684">
        <v>110</v>
      </c>
      <c r="L684">
        <v>-0.04</v>
      </c>
      <c r="M684">
        <v>174</v>
      </c>
      <c r="N684">
        <v>1034.46</v>
      </c>
      <c r="O684">
        <v>5</v>
      </c>
      <c r="P684">
        <v>1</v>
      </c>
      <c r="Q684">
        <v>2</v>
      </c>
      <c r="R684">
        <v>4</v>
      </c>
    </row>
    <row r="685" spans="1:18" x14ac:dyDescent="0.25">
      <c r="A685" t="s">
        <v>15695</v>
      </c>
      <c r="B685" t="s">
        <v>74</v>
      </c>
      <c r="C685" t="s">
        <v>255</v>
      </c>
      <c r="D685" t="s">
        <v>186</v>
      </c>
      <c r="E685" t="s">
        <v>82</v>
      </c>
      <c r="F685">
        <v>150</v>
      </c>
      <c r="G685">
        <v>1028</v>
      </c>
      <c r="H685">
        <v>5</v>
      </c>
      <c r="I685">
        <v>48</v>
      </c>
      <c r="J685">
        <v>12</v>
      </c>
      <c r="K685">
        <v>72</v>
      </c>
      <c r="L685">
        <v>0</v>
      </c>
      <c r="M685">
        <v>143</v>
      </c>
      <c r="N685">
        <v>1004</v>
      </c>
      <c r="O685">
        <v>18</v>
      </c>
      <c r="P685">
        <v>2</v>
      </c>
      <c r="Q685">
        <v>3</v>
      </c>
      <c r="R685">
        <v>17</v>
      </c>
    </row>
    <row r="686" spans="1:18" x14ac:dyDescent="0.25">
      <c r="A686" t="s">
        <v>15696</v>
      </c>
      <c r="B686" t="s">
        <v>77</v>
      </c>
      <c r="C686" t="s">
        <v>255</v>
      </c>
      <c r="D686" t="s">
        <v>200</v>
      </c>
      <c r="E686" t="s">
        <v>82</v>
      </c>
      <c r="F686">
        <v>1</v>
      </c>
      <c r="G686">
        <v>38</v>
      </c>
      <c r="H686">
        <v>0</v>
      </c>
      <c r="I686">
        <v>0</v>
      </c>
      <c r="J686">
        <v>0</v>
      </c>
      <c r="K686">
        <v>0</v>
      </c>
      <c r="L686">
        <v>0</v>
      </c>
      <c r="M686">
        <v>1</v>
      </c>
      <c r="N686">
        <v>38</v>
      </c>
      <c r="O686">
        <v>0</v>
      </c>
      <c r="P686">
        <v>0</v>
      </c>
      <c r="Q686">
        <v>0</v>
      </c>
      <c r="R686">
        <v>0</v>
      </c>
    </row>
    <row r="687" spans="1:18" x14ac:dyDescent="0.25">
      <c r="A687" t="s">
        <v>15697</v>
      </c>
      <c r="B687" t="s">
        <v>75</v>
      </c>
      <c r="C687" t="s">
        <v>257</v>
      </c>
      <c r="D687" t="s">
        <v>108</v>
      </c>
      <c r="E687" t="s">
        <v>82</v>
      </c>
      <c r="F687">
        <v>166</v>
      </c>
      <c r="G687">
        <v>8521.4</v>
      </c>
      <c r="H687">
        <v>3</v>
      </c>
      <c r="I687">
        <v>100</v>
      </c>
      <c r="J687">
        <v>4</v>
      </c>
      <c r="K687">
        <v>178</v>
      </c>
      <c r="L687">
        <v>2.1</v>
      </c>
      <c r="M687">
        <v>165</v>
      </c>
      <c r="N687">
        <v>8445.5</v>
      </c>
      <c r="O687">
        <v>54</v>
      </c>
      <c r="P687">
        <v>6</v>
      </c>
      <c r="Q687">
        <v>16</v>
      </c>
      <c r="R687">
        <v>44</v>
      </c>
    </row>
    <row r="688" spans="1:18" x14ac:dyDescent="0.25">
      <c r="A688" t="s">
        <v>15698</v>
      </c>
      <c r="B688" t="s">
        <v>75</v>
      </c>
      <c r="C688" t="s">
        <v>253</v>
      </c>
      <c r="D688" t="s">
        <v>118</v>
      </c>
      <c r="E688" t="s">
        <v>82</v>
      </c>
      <c r="F688">
        <v>7</v>
      </c>
      <c r="G688">
        <v>389.48</v>
      </c>
      <c r="H688">
        <v>0</v>
      </c>
      <c r="I688">
        <v>0</v>
      </c>
      <c r="J688">
        <v>0</v>
      </c>
      <c r="K688">
        <v>0</v>
      </c>
      <c r="L688">
        <v>0.42</v>
      </c>
      <c r="M688">
        <v>7</v>
      </c>
      <c r="N688">
        <v>389.9</v>
      </c>
      <c r="O688">
        <v>5</v>
      </c>
      <c r="P688">
        <v>0</v>
      </c>
      <c r="Q688">
        <v>2</v>
      </c>
      <c r="R688">
        <v>3</v>
      </c>
    </row>
    <row r="689" spans="1:18" x14ac:dyDescent="0.25">
      <c r="A689" t="s">
        <v>15699</v>
      </c>
      <c r="B689" t="s">
        <v>72</v>
      </c>
      <c r="C689" t="s">
        <v>251</v>
      </c>
      <c r="D689" t="s">
        <v>182</v>
      </c>
      <c r="E689" t="s">
        <v>82</v>
      </c>
      <c r="F689">
        <v>931</v>
      </c>
      <c r="G689">
        <v>19308.919999999998</v>
      </c>
      <c r="H689">
        <v>32</v>
      </c>
      <c r="I689">
        <v>633.46</v>
      </c>
      <c r="J689">
        <v>81</v>
      </c>
      <c r="K689">
        <v>1164</v>
      </c>
      <c r="L689">
        <v>1.6</v>
      </c>
      <c r="M689">
        <v>882</v>
      </c>
      <c r="N689">
        <v>18779.98</v>
      </c>
      <c r="O689">
        <v>159</v>
      </c>
      <c r="P689">
        <v>26</v>
      </c>
      <c r="Q689">
        <v>41</v>
      </c>
      <c r="R689">
        <v>144</v>
      </c>
    </row>
    <row r="690" spans="1:18" x14ac:dyDescent="0.25">
      <c r="A690" t="s">
        <v>15700</v>
      </c>
      <c r="B690" t="s">
        <v>74</v>
      </c>
      <c r="C690" t="s">
        <v>253</v>
      </c>
      <c r="D690" t="s">
        <v>160</v>
      </c>
      <c r="E690" t="s">
        <v>82</v>
      </c>
      <c r="F690">
        <v>213</v>
      </c>
      <c r="G690">
        <v>1239.5</v>
      </c>
      <c r="H690">
        <v>9</v>
      </c>
      <c r="I690">
        <v>44</v>
      </c>
      <c r="J690">
        <v>16</v>
      </c>
      <c r="K690">
        <v>90</v>
      </c>
      <c r="L690">
        <v>-0.04</v>
      </c>
      <c r="M690">
        <v>206</v>
      </c>
      <c r="N690">
        <v>1193.46</v>
      </c>
      <c r="O690">
        <v>15</v>
      </c>
      <c r="P690">
        <v>0</v>
      </c>
      <c r="Q690">
        <v>3</v>
      </c>
      <c r="R690">
        <v>12</v>
      </c>
    </row>
    <row r="691" spans="1:18" x14ac:dyDescent="0.25">
      <c r="A691" t="s">
        <v>15701</v>
      </c>
      <c r="B691" t="s">
        <v>77</v>
      </c>
      <c r="C691" t="s">
        <v>256</v>
      </c>
      <c r="D691" t="s">
        <v>155</v>
      </c>
      <c r="E691" t="s">
        <v>82</v>
      </c>
      <c r="F691">
        <v>9</v>
      </c>
      <c r="G691">
        <v>146</v>
      </c>
      <c r="H691">
        <v>3</v>
      </c>
      <c r="I691">
        <v>55</v>
      </c>
      <c r="J691">
        <v>2</v>
      </c>
      <c r="K691">
        <v>24</v>
      </c>
      <c r="L691">
        <v>0</v>
      </c>
      <c r="M691">
        <v>10</v>
      </c>
      <c r="N691">
        <v>177</v>
      </c>
      <c r="O691">
        <v>0</v>
      </c>
      <c r="P691">
        <v>0</v>
      </c>
      <c r="Q691">
        <v>0</v>
      </c>
      <c r="R691">
        <v>0</v>
      </c>
    </row>
    <row r="692" spans="1:18" x14ac:dyDescent="0.25">
      <c r="A692" t="s">
        <v>15702</v>
      </c>
      <c r="B692" t="s">
        <v>74</v>
      </c>
      <c r="C692" t="s">
        <v>257</v>
      </c>
      <c r="D692" t="s">
        <v>96</v>
      </c>
      <c r="E692" t="s">
        <v>82</v>
      </c>
      <c r="F692">
        <v>109</v>
      </c>
      <c r="G692">
        <v>634</v>
      </c>
      <c r="H692">
        <v>6</v>
      </c>
      <c r="I692">
        <v>28</v>
      </c>
      <c r="J692">
        <v>14</v>
      </c>
      <c r="K692">
        <v>77</v>
      </c>
      <c r="L692">
        <v>0</v>
      </c>
      <c r="M692">
        <v>101</v>
      </c>
      <c r="N692">
        <v>585</v>
      </c>
      <c r="O692">
        <v>4</v>
      </c>
      <c r="P692">
        <v>0</v>
      </c>
      <c r="Q692">
        <v>2</v>
      </c>
      <c r="R692">
        <v>2</v>
      </c>
    </row>
    <row r="693" spans="1:18" x14ac:dyDescent="0.25">
      <c r="A693" t="s">
        <v>15703</v>
      </c>
      <c r="B693" t="s">
        <v>74</v>
      </c>
      <c r="C693" t="s">
        <v>257</v>
      </c>
      <c r="D693" t="s">
        <v>152</v>
      </c>
      <c r="E693" t="s">
        <v>82</v>
      </c>
      <c r="F693">
        <v>3</v>
      </c>
      <c r="G693">
        <v>15</v>
      </c>
      <c r="H693">
        <v>0</v>
      </c>
      <c r="I693">
        <v>0</v>
      </c>
      <c r="J693">
        <v>0</v>
      </c>
      <c r="K693">
        <v>0</v>
      </c>
      <c r="L693">
        <v>0</v>
      </c>
      <c r="M693">
        <v>3</v>
      </c>
      <c r="N693">
        <v>15</v>
      </c>
      <c r="O693">
        <v>0</v>
      </c>
      <c r="P693">
        <v>0</v>
      </c>
      <c r="Q693">
        <v>0</v>
      </c>
      <c r="R693">
        <v>0</v>
      </c>
    </row>
    <row r="694" spans="1:18" x14ac:dyDescent="0.25">
      <c r="A694" t="s">
        <v>15704</v>
      </c>
      <c r="B694" t="s">
        <v>75</v>
      </c>
      <c r="C694" t="s">
        <v>254</v>
      </c>
      <c r="D694" t="s">
        <v>183</v>
      </c>
      <c r="E694" t="s">
        <v>82</v>
      </c>
      <c r="F694">
        <v>104</v>
      </c>
      <c r="G694">
        <v>4156.96</v>
      </c>
      <c r="H694">
        <v>2</v>
      </c>
      <c r="I694">
        <v>97</v>
      </c>
      <c r="J694">
        <v>4</v>
      </c>
      <c r="K694">
        <v>119</v>
      </c>
      <c r="L694">
        <v>0.84</v>
      </c>
      <c r="M694">
        <v>102</v>
      </c>
      <c r="N694">
        <v>4135.8</v>
      </c>
      <c r="O694">
        <v>4</v>
      </c>
      <c r="P694">
        <v>1</v>
      </c>
      <c r="Q694">
        <v>0</v>
      </c>
      <c r="R694">
        <v>5</v>
      </c>
    </row>
    <row r="695" spans="1:18" x14ac:dyDescent="0.25">
      <c r="A695" t="s">
        <v>15705</v>
      </c>
      <c r="B695" t="s">
        <v>72</v>
      </c>
      <c r="C695" t="s">
        <v>258</v>
      </c>
      <c r="D695" t="s">
        <v>199</v>
      </c>
      <c r="E695" t="s">
        <v>82</v>
      </c>
      <c r="F695">
        <v>225</v>
      </c>
      <c r="G695">
        <v>6400</v>
      </c>
      <c r="H695">
        <v>12</v>
      </c>
      <c r="I695">
        <v>443</v>
      </c>
      <c r="J695">
        <v>11</v>
      </c>
      <c r="K695">
        <v>270</v>
      </c>
      <c r="L695">
        <v>0</v>
      </c>
      <c r="M695">
        <v>226</v>
      </c>
      <c r="N695">
        <v>6573</v>
      </c>
      <c r="O695">
        <v>32</v>
      </c>
      <c r="P695">
        <v>5</v>
      </c>
      <c r="Q695">
        <v>6</v>
      </c>
      <c r="R695">
        <v>31</v>
      </c>
    </row>
    <row r="696" spans="1:18" x14ac:dyDescent="0.25">
      <c r="A696" t="s">
        <v>15706</v>
      </c>
      <c r="B696" t="s">
        <v>72</v>
      </c>
      <c r="C696" t="s">
        <v>255</v>
      </c>
      <c r="D696" t="s">
        <v>161</v>
      </c>
      <c r="E696" t="s">
        <v>82</v>
      </c>
      <c r="F696">
        <v>1212</v>
      </c>
      <c r="G696">
        <v>32521.88</v>
      </c>
      <c r="H696">
        <v>31</v>
      </c>
      <c r="I696">
        <v>802</v>
      </c>
      <c r="J696">
        <v>69</v>
      </c>
      <c r="K696">
        <v>1517.96</v>
      </c>
      <c r="L696">
        <v>1.68</v>
      </c>
      <c r="M696">
        <v>1174</v>
      </c>
      <c r="N696">
        <v>31807.599999999999</v>
      </c>
      <c r="O696">
        <v>88</v>
      </c>
      <c r="P696">
        <v>22</v>
      </c>
      <c r="Q696">
        <v>17</v>
      </c>
      <c r="R696">
        <v>93</v>
      </c>
    </row>
    <row r="697" spans="1:18" x14ac:dyDescent="0.25">
      <c r="A697" t="s">
        <v>15707</v>
      </c>
      <c r="B697" t="s">
        <v>79</v>
      </c>
      <c r="C697" t="s">
        <v>251</v>
      </c>
      <c r="D697" t="s">
        <v>182</v>
      </c>
      <c r="E697" t="s">
        <v>82</v>
      </c>
      <c r="F697">
        <v>0</v>
      </c>
      <c r="G697">
        <v>0</v>
      </c>
      <c r="H697">
        <v>0</v>
      </c>
      <c r="I697">
        <v>0</v>
      </c>
      <c r="J697">
        <v>0</v>
      </c>
      <c r="K697">
        <v>0</v>
      </c>
      <c r="L697">
        <v>0</v>
      </c>
      <c r="M697">
        <v>0</v>
      </c>
      <c r="N697">
        <v>0</v>
      </c>
      <c r="O697">
        <v>93</v>
      </c>
      <c r="P697">
        <v>10</v>
      </c>
      <c r="Q697">
        <v>25</v>
      </c>
      <c r="R697">
        <v>78</v>
      </c>
    </row>
    <row r="698" spans="1:18" x14ac:dyDescent="0.25">
      <c r="A698" t="s">
        <v>15708</v>
      </c>
      <c r="B698" t="s">
        <v>79</v>
      </c>
      <c r="C698" t="s">
        <v>251</v>
      </c>
      <c r="D698" t="s">
        <v>184</v>
      </c>
      <c r="E698" t="s">
        <v>82</v>
      </c>
      <c r="F698">
        <v>0</v>
      </c>
      <c r="G698">
        <v>0</v>
      </c>
      <c r="H698">
        <v>0</v>
      </c>
      <c r="I698">
        <v>0</v>
      </c>
      <c r="J698">
        <v>0</v>
      </c>
      <c r="K698">
        <v>0</v>
      </c>
      <c r="L698">
        <v>0</v>
      </c>
      <c r="M698">
        <v>0</v>
      </c>
      <c r="N698">
        <v>0</v>
      </c>
      <c r="O698">
        <v>14</v>
      </c>
      <c r="P698">
        <v>3</v>
      </c>
      <c r="Q698">
        <v>1</v>
      </c>
      <c r="R698">
        <v>16</v>
      </c>
    </row>
    <row r="699" spans="1:18" x14ac:dyDescent="0.25">
      <c r="A699" t="s">
        <v>15709</v>
      </c>
      <c r="B699" t="s">
        <v>74</v>
      </c>
      <c r="C699" t="s">
        <v>256</v>
      </c>
      <c r="D699" t="s">
        <v>191</v>
      </c>
      <c r="E699" t="s">
        <v>82</v>
      </c>
      <c r="F699">
        <v>107</v>
      </c>
      <c r="G699">
        <v>593.5</v>
      </c>
      <c r="H699">
        <v>2</v>
      </c>
      <c r="I699">
        <v>5</v>
      </c>
      <c r="J699">
        <v>8</v>
      </c>
      <c r="K699">
        <v>43</v>
      </c>
      <c r="L699">
        <v>-0.04</v>
      </c>
      <c r="M699">
        <v>101</v>
      </c>
      <c r="N699">
        <v>555.46</v>
      </c>
      <c r="O699">
        <v>4</v>
      </c>
      <c r="P699">
        <v>2</v>
      </c>
      <c r="Q699">
        <v>0</v>
      </c>
      <c r="R699">
        <v>6</v>
      </c>
    </row>
    <row r="700" spans="1:18" x14ac:dyDescent="0.25">
      <c r="A700" t="s">
        <v>15710</v>
      </c>
      <c r="B700" t="s">
        <v>79</v>
      </c>
      <c r="C700" t="s">
        <v>259</v>
      </c>
      <c r="D700" t="s">
        <v>178</v>
      </c>
      <c r="E700" t="s">
        <v>82</v>
      </c>
      <c r="F700">
        <v>0</v>
      </c>
      <c r="G700">
        <v>0</v>
      </c>
      <c r="H700">
        <v>0</v>
      </c>
      <c r="I700">
        <v>0</v>
      </c>
      <c r="J700">
        <v>0</v>
      </c>
      <c r="K700">
        <v>0</v>
      </c>
      <c r="L700">
        <v>0</v>
      </c>
      <c r="M700">
        <v>0</v>
      </c>
      <c r="N700">
        <v>0</v>
      </c>
      <c r="O700">
        <v>3</v>
      </c>
      <c r="P700">
        <v>0</v>
      </c>
      <c r="Q700">
        <v>1</v>
      </c>
      <c r="R700">
        <v>2</v>
      </c>
    </row>
    <row r="701" spans="1:18" x14ac:dyDescent="0.25">
      <c r="A701" t="s">
        <v>15711</v>
      </c>
      <c r="B701" t="s">
        <v>74</v>
      </c>
      <c r="C701" t="s">
        <v>255</v>
      </c>
      <c r="D701" t="s">
        <v>198</v>
      </c>
      <c r="E701" t="s">
        <v>82</v>
      </c>
      <c r="F701">
        <v>180</v>
      </c>
      <c r="G701">
        <v>1290.5</v>
      </c>
      <c r="H701">
        <v>7</v>
      </c>
      <c r="I701">
        <v>35.46</v>
      </c>
      <c r="J701">
        <v>9</v>
      </c>
      <c r="K701">
        <v>54</v>
      </c>
      <c r="L701">
        <v>-0.04</v>
      </c>
      <c r="M701">
        <v>178</v>
      </c>
      <c r="N701">
        <v>1271.92</v>
      </c>
      <c r="O701">
        <v>10</v>
      </c>
      <c r="P701">
        <v>1</v>
      </c>
      <c r="Q701">
        <v>1</v>
      </c>
      <c r="R701">
        <v>10</v>
      </c>
    </row>
    <row r="702" spans="1:18" x14ac:dyDescent="0.25">
      <c r="A702" t="s">
        <v>15712</v>
      </c>
      <c r="B702" t="s">
        <v>72</v>
      </c>
      <c r="C702" t="s">
        <v>260</v>
      </c>
      <c r="D702" t="s">
        <v>260</v>
      </c>
      <c r="E702" t="s">
        <v>82</v>
      </c>
      <c r="F702">
        <v>28</v>
      </c>
      <c r="G702">
        <v>321</v>
      </c>
      <c r="H702">
        <v>12</v>
      </c>
      <c r="I702">
        <v>355</v>
      </c>
      <c r="J702">
        <v>21</v>
      </c>
      <c r="K702">
        <v>151</v>
      </c>
      <c r="L702">
        <v>0</v>
      </c>
      <c r="M702">
        <v>19</v>
      </c>
      <c r="N702">
        <v>525</v>
      </c>
      <c r="O702">
        <v>33</v>
      </c>
      <c r="P702">
        <v>10</v>
      </c>
      <c r="Q702">
        <v>11</v>
      </c>
      <c r="R702">
        <v>32</v>
      </c>
    </row>
    <row r="703" spans="1:18" x14ac:dyDescent="0.25">
      <c r="A703" t="s">
        <v>15713</v>
      </c>
      <c r="B703" t="s">
        <v>72</v>
      </c>
      <c r="C703" t="s">
        <v>255</v>
      </c>
      <c r="D703" t="s">
        <v>122</v>
      </c>
      <c r="E703" t="s">
        <v>82</v>
      </c>
      <c r="F703">
        <v>313</v>
      </c>
      <c r="G703">
        <v>7626.92</v>
      </c>
      <c r="H703">
        <v>11</v>
      </c>
      <c r="I703">
        <v>175</v>
      </c>
      <c r="J703">
        <v>25</v>
      </c>
      <c r="K703">
        <v>406.48</v>
      </c>
      <c r="L703">
        <v>1.26</v>
      </c>
      <c r="M703">
        <v>299</v>
      </c>
      <c r="N703">
        <v>7396.7</v>
      </c>
      <c r="O703">
        <v>37</v>
      </c>
      <c r="P703">
        <v>7</v>
      </c>
      <c r="Q703">
        <v>8</v>
      </c>
      <c r="R703">
        <v>36</v>
      </c>
    </row>
    <row r="704" spans="1:18" x14ac:dyDescent="0.25">
      <c r="A704" t="s">
        <v>15714</v>
      </c>
      <c r="B704" t="s">
        <v>77</v>
      </c>
      <c r="C704" t="s">
        <v>253</v>
      </c>
      <c r="D704" t="s">
        <v>146</v>
      </c>
      <c r="E704" t="s">
        <v>82</v>
      </c>
      <c r="F704">
        <v>1</v>
      </c>
      <c r="G704">
        <v>16</v>
      </c>
      <c r="H704">
        <v>0</v>
      </c>
      <c r="I704">
        <v>0</v>
      </c>
      <c r="J704">
        <v>1</v>
      </c>
      <c r="K704">
        <v>16</v>
      </c>
      <c r="L704">
        <v>0</v>
      </c>
      <c r="M704">
        <v>0</v>
      </c>
      <c r="N704">
        <v>0</v>
      </c>
      <c r="O704">
        <v>1</v>
      </c>
      <c r="P704">
        <v>0</v>
      </c>
      <c r="Q704">
        <v>0</v>
      </c>
      <c r="R704">
        <v>1</v>
      </c>
    </row>
    <row r="705" spans="1:18" x14ac:dyDescent="0.25">
      <c r="A705" t="s">
        <v>15715</v>
      </c>
      <c r="B705" t="s">
        <v>72</v>
      </c>
      <c r="C705" t="s">
        <v>259</v>
      </c>
      <c r="D705" t="s">
        <v>196</v>
      </c>
      <c r="E705" t="s">
        <v>82</v>
      </c>
      <c r="F705">
        <v>273</v>
      </c>
      <c r="G705">
        <v>4586.4399999999996</v>
      </c>
      <c r="H705">
        <v>4</v>
      </c>
      <c r="I705">
        <v>66</v>
      </c>
      <c r="J705">
        <v>17</v>
      </c>
      <c r="K705">
        <v>233</v>
      </c>
      <c r="L705">
        <v>5.16</v>
      </c>
      <c r="M705">
        <v>260</v>
      </c>
      <c r="N705">
        <v>4424.6000000000004</v>
      </c>
      <c r="O705">
        <v>17</v>
      </c>
      <c r="P705">
        <v>2</v>
      </c>
      <c r="Q705">
        <v>1</v>
      </c>
      <c r="R705">
        <v>18</v>
      </c>
    </row>
    <row r="706" spans="1:18" x14ac:dyDescent="0.25">
      <c r="A706" t="s">
        <v>15716</v>
      </c>
      <c r="B706" t="s">
        <v>77</v>
      </c>
      <c r="C706" t="s">
        <v>257</v>
      </c>
      <c r="D706" t="s">
        <v>237</v>
      </c>
      <c r="E706" t="s">
        <v>82</v>
      </c>
      <c r="F706">
        <v>2</v>
      </c>
      <c r="G706">
        <v>57</v>
      </c>
      <c r="H706">
        <v>0</v>
      </c>
      <c r="I706">
        <v>0</v>
      </c>
      <c r="J706">
        <v>0</v>
      </c>
      <c r="K706">
        <v>0</v>
      </c>
      <c r="L706">
        <v>0</v>
      </c>
      <c r="M706">
        <v>2</v>
      </c>
      <c r="N706">
        <v>57</v>
      </c>
      <c r="O706">
        <v>0</v>
      </c>
      <c r="P706">
        <v>0</v>
      </c>
      <c r="Q706">
        <v>0</v>
      </c>
      <c r="R706">
        <v>0</v>
      </c>
    </row>
    <row r="707" spans="1:18" x14ac:dyDescent="0.25">
      <c r="A707" t="s">
        <v>15717</v>
      </c>
      <c r="B707" t="s">
        <v>77</v>
      </c>
      <c r="C707" t="s">
        <v>257</v>
      </c>
      <c r="D707" t="s">
        <v>103</v>
      </c>
      <c r="E707" t="s">
        <v>82</v>
      </c>
      <c r="F707">
        <v>2</v>
      </c>
      <c r="G707">
        <v>54</v>
      </c>
      <c r="H707">
        <v>1</v>
      </c>
      <c r="I707">
        <v>18</v>
      </c>
      <c r="J707">
        <v>0</v>
      </c>
      <c r="K707">
        <v>0</v>
      </c>
      <c r="L707">
        <v>0</v>
      </c>
      <c r="M707">
        <v>3</v>
      </c>
      <c r="N707">
        <v>72</v>
      </c>
      <c r="O707">
        <v>0</v>
      </c>
      <c r="P707">
        <v>0</v>
      </c>
      <c r="Q707">
        <v>0</v>
      </c>
      <c r="R707">
        <v>0</v>
      </c>
    </row>
    <row r="708" spans="1:18" x14ac:dyDescent="0.25">
      <c r="A708" t="s">
        <v>15718</v>
      </c>
      <c r="B708" t="s">
        <v>72</v>
      </c>
      <c r="C708" t="s">
        <v>257</v>
      </c>
      <c r="D708" t="s">
        <v>96</v>
      </c>
      <c r="E708" t="s">
        <v>82</v>
      </c>
      <c r="F708">
        <v>197</v>
      </c>
      <c r="G708">
        <v>3851.48</v>
      </c>
      <c r="H708">
        <v>13</v>
      </c>
      <c r="I708">
        <v>373</v>
      </c>
      <c r="J708">
        <v>20</v>
      </c>
      <c r="K708">
        <v>264</v>
      </c>
      <c r="L708">
        <v>0.42</v>
      </c>
      <c r="M708">
        <v>190</v>
      </c>
      <c r="N708">
        <v>3960.9</v>
      </c>
      <c r="O708">
        <v>66</v>
      </c>
      <c r="P708">
        <v>10</v>
      </c>
      <c r="Q708">
        <v>19</v>
      </c>
      <c r="R708">
        <v>57</v>
      </c>
    </row>
    <row r="709" spans="1:18" x14ac:dyDescent="0.25">
      <c r="A709" t="s">
        <v>15719</v>
      </c>
      <c r="B709" t="s">
        <v>79</v>
      </c>
      <c r="C709" t="s">
        <v>254</v>
      </c>
      <c r="D709" t="s">
        <v>214</v>
      </c>
      <c r="E709" t="s">
        <v>82</v>
      </c>
      <c r="F709">
        <v>0</v>
      </c>
      <c r="G709">
        <v>0</v>
      </c>
      <c r="H709">
        <v>0</v>
      </c>
      <c r="I709">
        <v>0</v>
      </c>
      <c r="J709">
        <v>0</v>
      </c>
      <c r="K709">
        <v>0</v>
      </c>
      <c r="L709">
        <v>0</v>
      </c>
      <c r="M709">
        <v>0</v>
      </c>
      <c r="N709">
        <v>0</v>
      </c>
      <c r="O709">
        <v>7</v>
      </c>
      <c r="P709">
        <v>2</v>
      </c>
      <c r="Q709">
        <v>3</v>
      </c>
      <c r="R709">
        <v>6</v>
      </c>
    </row>
    <row r="710" spans="1:18" x14ac:dyDescent="0.25">
      <c r="A710" t="s">
        <v>15720</v>
      </c>
      <c r="B710" t="s">
        <v>72</v>
      </c>
      <c r="C710" t="s">
        <v>255</v>
      </c>
      <c r="D710" t="s">
        <v>213</v>
      </c>
      <c r="E710" t="s">
        <v>82</v>
      </c>
      <c r="F710">
        <v>413</v>
      </c>
      <c r="G710">
        <v>8057.48</v>
      </c>
      <c r="H710">
        <v>18</v>
      </c>
      <c r="I710">
        <v>524</v>
      </c>
      <c r="J710">
        <v>29</v>
      </c>
      <c r="K710">
        <v>339</v>
      </c>
      <c r="L710">
        <v>-5.58</v>
      </c>
      <c r="M710">
        <v>402</v>
      </c>
      <c r="N710">
        <v>8236.9</v>
      </c>
      <c r="O710">
        <v>65</v>
      </c>
      <c r="P710">
        <v>9</v>
      </c>
      <c r="Q710">
        <v>18</v>
      </c>
      <c r="R710">
        <v>56</v>
      </c>
    </row>
    <row r="711" spans="1:18" x14ac:dyDescent="0.25">
      <c r="A711" t="s">
        <v>15721</v>
      </c>
      <c r="B711" t="s">
        <v>77</v>
      </c>
      <c r="C711" t="s">
        <v>251</v>
      </c>
      <c r="D711" t="s">
        <v>185</v>
      </c>
      <c r="E711" t="s">
        <v>82</v>
      </c>
      <c r="F711">
        <v>2</v>
      </c>
      <c r="G711">
        <v>72</v>
      </c>
      <c r="H711">
        <v>0</v>
      </c>
      <c r="I711">
        <v>0</v>
      </c>
      <c r="J711">
        <v>1</v>
      </c>
      <c r="K711">
        <v>32</v>
      </c>
      <c r="L711">
        <v>0</v>
      </c>
      <c r="M711">
        <v>1</v>
      </c>
      <c r="N711">
        <v>40</v>
      </c>
      <c r="O711">
        <v>0</v>
      </c>
      <c r="P711">
        <v>0</v>
      </c>
      <c r="Q711">
        <v>0</v>
      </c>
      <c r="R711">
        <v>0</v>
      </c>
    </row>
    <row r="712" spans="1:18" x14ac:dyDescent="0.25">
      <c r="A712" t="s">
        <v>15722</v>
      </c>
      <c r="B712" t="s">
        <v>72</v>
      </c>
      <c r="C712" t="s">
        <v>257</v>
      </c>
      <c r="D712" t="s">
        <v>119</v>
      </c>
      <c r="E712" t="s">
        <v>82</v>
      </c>
      <c r="F712">
        <v>482</v>
      </c>
      <c r="G712">
        <v>9700.4599999999991</v>
      </c>
      <c r="H712">
        <v>23</v>
      </c>
      <c r="I712">
        <v>602</v>
      </c>
      <c r="J712">
        <v>51</v>
      </c>
      <c r="K712">
        <v>867</v>
      </c>
      <c r="L712">
        <v>10.8</v>
      </c>
      <c r="M712">
        <v>454</v>
      </c>
      <c r="N712">
        <v>9446.26</v>
      </c>
      <c r="O712">
        <v>72</v>
      </c>
      <c r="P712">
        <v>16</v>
      </c>
      <c r="Q712">
        <v>28</v>
      </c>
      <c r="R712">
        <v>60</v>
      </c>
    </row>
    <row r="713" spans="1:18" x14ac:dyDescent="0.25">
      <c r="A713" t="s">
        <v>15723</v>
      </c>
      <c r="B713" t="s">
        <v>77</v>
      </c>
      <c r="C713" t="s">
        <v>258</v>
      </c>
      <c r="D713" t="s">
        <v>129</v>
      </c>
      <c r="E713" t="s">
        <v>82</v>
      </c>
      <c r="F713">
        <v>1</v>
      </c>
      <c r="G713">
        <v>25</v>
      </c>
      <c r="H713">
        <v>0</v>
      </c>
      <c r="I713">
        <v>0</v>
      </c>
      <c r="J713">
        <v>0</v>
      </c>
      <c r="K713">
        <v>0</v>
      </c>
      <c r="L713">
        <v>0</v>
      </c>
      <c r="M713">
        <v>1</v>
      </c>
      <c r="N713">
        <v>25</v>
      </c>
      <c r="O713">
        <v>0</v>
      </c>
      <c r="P713">
        <v>0</v>
      </c>
      <c r="Q713">
        <v>0</v>
      </c>
      <c r="R713">
        <v>0</v>
      </c>
    </row>
    <row r="714" spans="1:18" x14ac:dyDescent="0.25">
      <c r="A714" t="s">
        <v>15724</v>
      </c>
      <c r="B714" t="s">
        <v>74</v>
      </c>
      <c r="C714" t="s">
        <v>251</v>
      </c>
      <c r="D714" t="s">
        <v>185</v>
      </c>
      <c r="E714" t="s">
        <v>82</v>
      </c>
      <c r="F714">
        <v>531</v>
      </c>
      <c r="G714">
        <v>3539</v>
      </c>
      <c r="H714">
        <v>16</v>
      </c>
      <c r="I714">
        <v>96</v>
      </c>
      <c r="J714">
        <v>43</v>
      </c>
      <c r="K714">
        <v>263</v>
      </c>
      <c r="L714">
        <v>0</v>
      </c>
      <c r="M714">
        <v>504</v>
      </c>
      <c r="N714">
        <v>3372</v>
      </c>
      <c r="O714">
        <v>22</v>
      </c>
      <c r="P714">
        <v>2</v>
      </c>
      <c r="Q714">
        <v>10</v>
      </c>
      <c r="R714">
        <v>14</v>
      </c>
    </row>
    <row r="715" spans="1:18" x14ac:dyDescent="0.25">
      <c r="A715" t="s">
        <v>15725</v>
      </c>
      <c r="B715" t="s">
        <v>72</v>
      </c>
      <c r="C715" t="s">
        <v>253</v>
      </c>
      <c r="D715" t="s">
        <v>93</v>
      </c>
      <c r="E715" t="s">
        <v>82</v>
      </c>
      <c r="F715">
        <v>195</v>
      </c>
      <c r="G715">
        <v>4755</v>
      </c>
      <c r="H715">
        <v>10</v>
      </c>
      <c r="I715">
        <v>137.46</v>
      </c>
      <c r="J715">
        <v>8</v>
      </c>
      <c r="K715">
        <v>117</v>
      </c>
      <c r="L715">
        <v>0</v>
      </c>
      <c r="M715">
        <v>197</v>
      </c>
      <c r="N715">
        <v>4775.46</v>
      </c>
      <c r="O715">
        <v>186</v>
      </c>
      <c r="P715">
        <v>35</v>
      </c>
      <c r="Q715">
        <v>22</v>
      </c>
      <c r="R715">
        <v>199</v>
      </c>
    </row>
    <row r="716" spans="1:18" x14ac:dyDescent="0.25">
      <c r="A716" t="s">
        <v>15726</v>
      </c>
      <c r="B716" t="s">
        <v>75</v>
      </c>
      <c r="C716" t="s">
        <v>256</v>
      </c>
      <c r="D716" t="s">
        <v>203</v>
      </c>
      <c r="E716" t="s">
        <v>82</v>
      </c>
      <c r="F716">
        <v>43</v>
      </c>
      <c r="G716">
        <v>2041.96</v>
      </c>
      <c r="H716">
        <v>3</v>
      </c>
      <c r="I716">
        <v>126</v>
      </c>
      <c r="J716">
        <v>5</v>
      </c>
      <c r="K716">
        <v>186</v>
      </c>
      <c r="L716">
        <v>0.84</v>
      </c>
      <c r="M716">
        <v>41</v>
      </c>
      <c r="N716">
        <v>1982.8</v>
      </c>
      <c r="O716">
        <v>16</v>
      </c>
      <c r="P716">
        <v>4</v>
      </c>
      <c r="Q716">
        <v>5</v>
      </c>
      <c r="R716">
        <v>15</v>
      </c>
    </row>
    <row r="717" spans="1:18" x14ac:dyDescent="0.25">
      <c r="A717" t="s">
        <v>15727</v>
      </c>
      <c r="B717" t="s">
        <v>74</v>
      </c>
      <c r="C717" t="s">
        <v>257</v>
      </c>
      <c r="D717" t="s">
        <v>108</v>
      </c>
      <c r="E717" t="s">
        <v>82</v>
      </c>
      <c r="F717">
        <v>348</v>
      </c>
      <c r="G717">
        <v>2183</v>
      </c>
      <c r="H717">
        <v>21</v>
      </c>
      <c r="I717">
        <v>97.92</v>
      </c>
      <c r="J717">
        <v>29</v>
      </c>
      <c r="K717">
        <v>155</v>
      </c>
      <c r="L717">
        <v>0</v>
      </c>
      <c r="M717">
        <v>340</v>
      </c>
      <c r="N717">
        <v>2125.92</v>
      </c>
      <c r="O717">
        <v>8</v>
      </c>
      <c r="P717">
        <v>0</v>
      </c>
      <c r="Q717">
        <v>3</v>
      </c>
      <c r="R717">
        <v>5</v>
      </c>
    </row>
    <row r="718" spans="1:18" x14ac:dyDescent="0.25">
      <c r="A718" t="s">
        <v>15728</v>
      </c>
      <c r="B718" t="s">
        <v>75</v>
      </c>
      <c r="C718" t="s">
        <v>257</v>
      </c>
      <c r="D718" t="s">
        <v>237</v>
      </c>
      <c r="E718" t="s">
        <v>82</v>
      </c>
      <c r="F718">
        <v>289</v>
      </c>
      <c r="G718">
        <v>11612.96</v>
      </c>
      <c r="H718">
        <v>11</v>
      </c>
      <c r="I718">
        <v>258</v>
      </c>
      <c r="J718">
        <v>15</v>
      </c>
      <c r="K718">
        <v>581</v>
      </c>
      <c r="L718">
        <v>0.84</v>
      </c>
      <c r="M718">
        <v>285</v>
      </c>
      <c r="N718">
        <v>11290.8</v>
      </c>
      <c r="O718">
        <v>22</v>
      </c>
      <c r="P718">
        <v>5</v>
      </c>
      <c r="Q718">
        <v>5</v>
      </c>
      <c r="R718">
        <v>22</v>
      </c>
    </row>
    <row r="719" spans="1:18" x14ac:dyDescent="0.25">
      <c r="A719" t="s">
        <v>15729</v>
      </c>
      <c r="B719" t="s">
        <v>72</v>
      </c>
      <c r="C719" t="s">
        <v>92</v>
      </c>
      <c r="D719" t="s">
        <v>264</v>
      </c>
      <c r="E719" t="s">
        <v>82</v>
      </c>
      <c r="F719">
        <v>58569</v>
      </c>
      <c r="G719">
        <v>1312215.18</v>
      </c>
      <c r="H719">
        <v>2108</v>
      </c>
      <c r="I719">
        <v>49785.94</v>
      </c>
      <c r="J719">
        <v>3929</v>
      </c>
      <c r="K719">
        <v>64172.56</v>
      </c>
      <c r="L719">
        <v>1.04</v>
      </c>
      <c r="M719">
        <v>56748</v>
      </c>
      <c r="N719">
        <v>1297829.6000000001</v>
      </c>
      <c r="O719">
        <v>16767</v>
      </c>
      <c r="P719">
        <v>2166</v>
      </c>
      <c r="Q719">
        <v>3637</v>
      </c>
      <c r="R719">
        <v>15296</v>
      </c>
    </row>
    <row r="720" spans="1:18" x14ac:dyDescent="0.25">
      <c r="A720" t="s">
        <v>15730</v>
      </c>
      <c r="B720" t="s">
        <v>79</v>
      </c>
      <c r="C720" t="s">
        <v>251</v>
      </c>
      <c r="D720" t="s">
        <v>166</v>
      </c>
      <c r="E720" t="s">
        <v>82</v>
      </c>
      <c r="F720">
        <v>0</v>
      </c>
      <c r="G720">
        <v>0</v>
      </c>
      <c r="H720">
        <v>0</v>
      </c>
      <c r="I720">
        <v>0</v>
      </c>
      <c r="J720">
        <v>0</v>
      </c>
      <c r="K720">
        <v>0</v>
      </c>
      <c r="L720">
        <v>0</v>
      </c>
      <c r="M720">
        <v>0</v>
      </c>
      <c r="N720">
        <v>0</v>
      </c>
      <c r="O720">
        <v>40</v>
      </c>
      <c r="P720">
        <v>4</v>
      </c>
      <c r="Q720">
        <v>9</v>
      </c>
      <c r="R720">
        <v>35</v>
      </c>
    </row>
    <row r="721" spans="1:18" x14ac:dyDescent="0.25">
      <c r="A721" t="s">
        <v>15731</v>
      </c>
      <c r="B721" t="s">
        <v>72</v>
      </c>
      <c r="C721" t="s">
        <v>253</v>
      </c>
      <c r="D721" t="s">
        <v>267</v>
      </c>
      <c r="E721" t="s">
        <v>82</v>
      </c>
      <c r="F721">
        <v>10290</v>
      </c>
      <c r="G721">
        <v>224477.08</v>
      </c>
      <c r="H721">
        <v>462</v>
      </c>
      <c r="I721">
        <v>11460.4</v>
      </c>
      <c r="J721">
        <v>617</v>
      </c>
      <c r="K721">
        <v>11244.86</v>
      </c>
      <c r="L721">
        <v>-72.62</v>
      </c>
      <c r="M721">
        <v>10135</v>
      </c>
      <c r="N721">
        <v>224620</v>
      </c>
      <c r="O721">
        <v>6357</v>
      </c>
      <c r="P721">
        <v>796</v>
      </c>
      <c r="Q721">
        <v>1206</v>
      </c>
      <c r="R721">
        <v>5947</v>
      </c>
    </row>
    <row r="722" spans="1:18" x14ac:dyDescent="0.25">
      <c r="A722" t="s">
        <v>15732</v>
      </c>
      <c r="B722" t="s">
        <v>77</v>
      </c>
      <c r="C722" t="s">
        <v>257</v>
      </c>
      <c r="D722" t="s">
        <v>206</v>
      </c>
      <c r="E722" t="s">
        <v>82</v>
      </c>
      <c r="F722">
        <v>1</v>
      </c>
      <c r="G722">
        <v>19</v>
      </c>
      <c r="H722">
        <v>0</v>
      </c>
      <c r="I722">
        <v>0</v>
      </c>
      <c r="J722">
        <v>0</v>
      </c>
      <c r="K722">
        <v>0</v>
      </c>
      <c r="L722">
        <v>0</v>
      </c>
      <c r="M722">
        <v>1</v>
      </c>
      <c r="N722">
        <v>19</v>
      </c>
      <c r="O722">
        <v>0</v>
      </c>
      <c r="P722">
        <v>0</v>
      </c>
      <c r="Q722">
        <v>0</v>
      </c>
      <c r="R722">
        <v>0</v>
      </c>
    </row>
    <row r="723" spans="1:18" x14ac:dyDescent="0.25">
      <c r="A723" t="s">
        <v>15733</v>
      </c>
      <c r="B723" t="s">
        <v>72</v>
      </c>
      <c r="C723" t="s">
        <v>254</v>
      </c>
      <c r="D723" t="s">
        <v>268</v>
      </c>
      <c r="E723" t="s">
        <v>82</v>
      </c>
      <c r="F723">
        <v>2187</v>
      </c>
      <c r="G723">
        <v>45950.8</v>
      </c>
      <c r="H723">
        <v>60</v>
      </c>
      <c r="I723">
        <v>1239.46</v>
      </c>
      <c r="J723">
        <v>143</v>
      </c>
      <c r="K723">
        <v>1670</v>
      </c>
      <c r="L723">
        <v>4.12</v>
      </c>
      <c r="M723">
        <v>2104</v>
      </c>
      <c r="N723">
        <v>45524.38</v>
      </c>
      <c r="O723">
        <v>265</v>
      </c>
      <c r="P723">
        <v>42</v>
      </c>
      <c r="Q723">
        <v>60</v>
      </c>
      <c r="R723">
        <v>247</v>
      </c>
    </row>
    <row r="724" spans="1:18" x14ac:dyDescent="0.25">
      <c r="A724" t="s">
        <v>15734</v>
      </c>
      <c r="B724" t="s">
        <v>74</v>
      </c>
      <c r="C724" t="s">
        <v>255</v>
      </c>
      <c r="D724" t="s">
        <v>221</v>
      </c>
      <c r="E724" t="s">
        <v>82</v>
      </c>
      <c r="F724">
        <v>213</v>
      </c>
      <c r="G724">
        <v>1451</v>
      </c>
      <c r="H724">
        <v>9</v>
      </c>
      <c r="I724">
        <v>39</v>
      </c>
      <c r="J724">
        <v>13</v>
      </c>
      <c r="K724">
        <v>76</v>
      </c>
      <c r="L724">
        <v>0</v>
      </c>
      <c r="M724">
        <v>209</v>
      </c>
      <c r="N724">
        <v>1414</v>
      </c>
      <c r="O724">
        <v>13</v>
      </c>
      <c r="P724">
        <v>1</v>
      </c>
      <c r="Q724">
        <v>2</v>
      </c>
      <c r="R724">
        <v>12</v>
      </c>
    </row>
    <row r="725" spans="1:18" x14ac:dyDescent="0.25">
      <c r="A725" t="s">
        <v>15735</v>
      </c>
      <c r="B725" t="s">
        <v>75</v>
      </c>
      <c r="C725" t="s">
        <v>255</v>
      </c>
      <c r="D725" t="s">
        <v>226</v>
      </c>
      <c r="E725" t="s">
        <v>82</v>
      </c>
      <c r="F725">
        <v>137</v>
      </c>
      <c r="G725">
        <v>7303.48</v>
      </c>
      <c r="H725">
        <v>6</v>
      </c>
      <c r="I725">
        <v>224</v>
      </c>
      <c r="J725">
        <v>8</v>
      </c>
      <c r="K725">
        <v>289</v>
      </c>
      <c r="L725">
        <v>0.42</v>
      </c>
      <c r="M725">
        <v>135</v>
      </c>
      <c r="N725">
        <v>7238.9</v>
      </c>
      <c r="O725">
        <v>33</v>
      </c>
      <c r="P725">
        <v>3</v>
      </c>
      <c r="Q725">
        <v>5</v>
      </c>
      <c r="R725">
        <v>31</v>
      </c>
    </row>
    <row r="726" spans="1:18" x14ac:dyDescent="0.25">
      <c r="A726" t="s">
        <v>15736</v>
      </c>
      <c r="B726" t="s">
        <v>74</v>
      </c>
      <c r="C726" t="s">
        <v>253</v>
      </c>
      <c r="D726" t="s">
        <v>192</v>
      </c>
      <c r="E726" t="s">
        <v>82</v>
      </c>
      <c r="F726">
        <v>150</v>
      </c>
      <c r="G726">
        <v>905</v>
      </c>
      <c r="H726">
        <v>6</v>
      </c>
      <c r="I726">
        <v>22</v>
      </c>
      <c r="J726">
        <v>7</v>
      </c>
      <c r="K726">
        <v>36</v>
      </c>
      <c r="L726">
        <v>0</v>
      </c>
      <c r="M726">
        <v>149</v>
      </c>
      <c r="N726">
        <v>891</v>
      </c>
      <c r="O726">
        <v>25</v>
      </c>
      <c r="P726">
        <v>1</v>
      </c>
      <c r="Q726">
        <v>7</v>
      </c>
      <c r="R726">
        <v>19</v>
      </c>
    </row>
    <row r="727" spans="1:18" x14ac:dyDescent="0.25">
      <c r="A727" t="s">
        <v>15737</v>
      </c>
      <c r="B727" t="s">
        <v>75</v>
      </c>
      <c r="C727" t="s">
        <v>253</v>
      </c>
      <c r="D727" t="s">
        <v>150</v>
      </c>
      <c r="E727" t="s">
        <v>82</v>
      </c>
      <c r="F727">
        <v>113</v>
      </c>
      <c r="G727">
        <v>5220.92</v>
      </c>
      <c r="H727">
        <v>7</v>
      </c>
      <c r="I727">
        <v>346</v>
      </c>
      <c r="J727">
        <v>6</v>
      </c>
      <c r="K727">
        <v>208</v>
      </c>
      <c r="L727">
        <v>1.68</v>
      </c>
      <c r="M727">
        <v>114</v>
      </c>
      <c r="N727">
        <v>5360.6</v>
      </c>
      <c r="O727">
        <v>19</v>
      </c>
      <c r="P727">
        <v>4</v>
      </c>
      <c r="Q727">
        <v>3</v>
      </c>
      <c r="R727">
        <v>20</v>
      </c>
    </row>
    <row r="728" spans="1:18" x14ac:dyDescent="0.25">
      <c r="A728" t="s">
        <v>15738</v>
      </c>
      <c r="B728" t="s">
        <v>75</v>
      </c>
      <c r="C728" t="s">
        <v>254</v>
      </c>
      <c r="D728" t="s">
        <v>172</v>
      </c>
      <c r="E728" t="s">
        <v>82</v>
      </c>
      <c r="F728">
        <v>43</v>
      </c>
      <c r="G728">
        <v>2288</v>
      </c>
      <c r="H728">
        <v>2</v>
      </c>
      <c r="I728">
        <v>76</v>
      </c>
      <c r="J728">
        <v>1</v>
      </c>
      <c r="K728">
        <v>60</v>
      </c>
      <c r="L728">
        <v>0</v>
      </c>
      <c r="M728">
        <v>44</v>
      </c>
      <c r="N728">
        <v>2304</v>
      </c>
      <c r="O728">
        <v>8</v>
      </c>
      <c r="P728">
        <v>1</v>
      </c>
      <c r="Q728">
        <v>0</v>
      </c>
      <c r="R728">
        <v>9</v>
      </c>
    </row>
    <row r="729" spans="1:18" x14ac:dyDescent="0.25">
      <c r="A729" t="s">
        <v>15739</v>
      </c>
      <c r="B729" t="s">
        <v>75</v>
      </c>
      <c r="C729" t="s">
        <v>254</v>
      </c>
      <c r="D729" t="s">
        <v>174</v>
      </c>
      <c r="E729" t="s">
        <v>82</v>
      </c>
      <c r="F729">
        <v>101</v>
      </c>
      <c r="G729">
        <v>4858.4799999999996</v>
      </c>
      <c r="H729">
        <v>4</v>
      </c>
      <c r="I729">
        <v>151</v>
      </c>
      <c r="J729">
        <v>3</v>
      </c>
      <c r="K729">
        <v>132</v>
      </c>
      <c r="L729">
        <v>0.42</v>
      </c>
      <c r="M729">
        <v>102</v>
      </c>
      <c r="N729">
        <v>4877.8999999999996</v>
      </c>
      <c r="O729">
        <v>14</v>
      </c>
      <c r="P729">
        <v>0</v>
      </c>
      <c r="Q729">
        <v>0</v>
      </c>
      <c r="R729">
        <v>14</v>
      </c>
    </row>
    <row r="730" spans="1:18" x14ac:dyDescent="0.25">
      <c r="A730" t="s">
        <v>15740</v>
      </c>
      <c r="B730" t="s">
        <v>72</v>
      </c>
      <c r="C730" t="s">
        <v>252</v>
      </c>
      <c r="D730" t="s">
        <v>97</v>
      </c>
      <c r="E730" t="s">
        <v>82</v>
      </c>
      <c r="F730">
        <v>192</v>
      </c>
      <c r="G730">
        <v>4514</v>
      </c>
      <c r="H730">
        <v>10</v>
      </c>
      <c r="I730">
        <v>274</v>
      </c>
      <c r="J730">
        <v>15</v>
      </c>
      <c r="K730">
        <v>417</v>
      </c>
      <c r="L730">
        <v>0</v>
      </c>
      <c r="M730">
        <v>187</v>
      </c>
      <c r="N730">
        <v>4371</v>
      </c>
      <c r="O730">
        <v>33</v>
      </c>
      <c r="P730">
        <v>6</v>
      </c>
      <c r="Q730">
        <v>6</v>
      </c>
      <c r="R730">
        <v>33</v>
      </c>
    </row>
    <row r="731" spans="1:18" x14ac:dyDescent="0.25">
      <c r="A731" t="s">
        <v>15741</v>
      </c>
      <c r="B731" t="s">
        <v>74</v>
      </c>
      <c r="C731" t="s">
        <v>257</v>
      </c>
      <c r="D731" t="s">
        <v>224</v>
      </c>
      <c r="E731" t="s">
        <v>82</v>
      </c>
      <c r="F731">
        <v>76</v>
      </c>
      <c r="G731">
        <v>409</v>
      </c>
      <c r="H731">
        <v>1</v>
      </c>
      <c r="I731">
        <v>4</v>
      </c>
      <c r="J731">
        <v>10</v>
      </c>
      <c r="K731">
        <v>57</v>
      </c>
      <c r="L731">
        <v>0</v>
      </c>
      <c r="M731">
        <v>67</v>
      </c>
      <c r="N731">
        <v>356</v>
      </c>
      <c r="O731">
        <v>1</v>
      </c>
      <c r="P731">
        <v>1</v>
      </c>
      <c r="Q731">
        <v>0</v>
      </c>
      <c r="R731">
        <v>2</v>
      </c>
    </row>
    <row r="732" spans="1:18" x14ac:dyDescent="0.25">
      <c r="A732" t="s">
        <v>15742</v>
      </c>
      <c r="B732" t="s">
        <v>75</v>
      </c>
      <c r="C732" t="s">
        <v>254</v>
      </c>
      <c r="D732" t="s">
        <v>123</v>
      </c>
      <c r="E732" t="s">
        <v>82</v>
      </c>
      <c r="F732">
        <v>37</v>
      </c>
      <c r="G732">
        <v>1796</v>
      </c>
      <c r="H732">
        <v>0</v>
      </c>
      <c r="I732">
        <v>0</v>
      </c>
      <c r="J732">
        <v>3</v>
      </c>
      <c r="K732">
        <v>142</v>
      </c>
      <c r="L732">
        <v>0</v>
      </c>
      <c r="M732">
        <v>34</v>
      </c>
      <c r="N732">
        <v>1654</v>
      </c>
      <c r="O732">
        <v>5</v>
      </c>
      <c r="P732">
        <v>2</v>
      </c>
      <c r="Q732">
        <v>0</v>
      </c>
      <c r="R732">
        <v>7</v>
      </c>
    </row>
    <row r="733" spans="1:18" x14ac:dyDescent="0.25">
      <c r="A733" t="s">
        <v>15743</v>
      </c>
      <c r="B733" t="s">
        <v>79</v>
      </c>
      <c r="C733" t="s">
        <v>258</v>
      </c>
      <c r="D733" t="s">
        <v>120</v>
      </c>
      <c r="E733" t="s">
        <v>82</v>
      </c>
      <c r="F733">
        <v>0</v>
      </c>
      <c r="G733">
        <v>0</v>
      </c>
      <c r="H733">
        <v>0</v>
      </c>
      <c r="I733">
        <v>0</v>
      </c>
      <c r="J733">
        <v>0</v>
      </c>
      <c r="K733">
        <v>0</v>
      </c>
      <c r="L733">
        <v>0</v>
      </c>
      <c r="M733">
        <v>0</v>
      </c>
      <c r="N733">
        <v>0</v>
      </c>
      <c r="O733">
        <v>15</v>
      </c>
      <c r="P733">
        <v>1</v>
      </c>
      <c r="Q733">
        <v>3</v>
      </c>
      <c r="R733">
        <v>13</v>
      </c>
    </row>
    <row r="734" spans="1:18" x14ac:dyDescent="0.25">
      <c r="A734" t="s">
        <v>15744</v>
      </c>
      <c r="B734" t="s">
        <v>79</v>
      </c>
      <c r="C734" t="s">
        <v>255</v>
      </c>
      <c r="D734" t="s">
        <v>111</v>
      </c>
      <c r="E734" t="s">
        <v>82</v>
      </c>
      <c r="F734">
        <v>0</v>
      </c>
      <c r="G734">
        <v>0</v>
      </c>
      <c r="H734">
        <v>0</v>
      </c>
      <c r="I734">
        <v>0</v>
      </c>
      <c r="J734">
        <v>0</v>
      </c>
      <c r="K734">
        <v>0</v>
      </c>
      <c r="L734">
        <v>0</v>
      </c>
      <c r="M734">
        <v>0</v>
      </c>
      <c r="N734">
        <v>0</v>
      </c>
      <c r="O734">
        <v>7</v>
      </c>
      <c r="P734">
        <v>4</v>
      </c>
      <c r="Q734">
        <v>2</v>
      </c>
      <c r="R734">
        <v>9</v>
      </c>
    </row>
    <row r="735" spans="1:18" x14ac:dyDescent="0.25">
      <c r="A735" t="s">
        <v>15745</v>
      </c>
      <c r="B735" t="s">
        <v>72</v>
      </c>
      <c r="C735" t="s">
        <v>259</v>
      </c>
      <c r="D735" t="s">
        <v>178</v>
      </c>
      <c r="E735" t="s">
        <v>82</v>
      </c>
      <c r="F735">
        <v>152</v>
      </c>
      <c r="G735">
        <v>3232.96</v>
      </c>
      <c r="H735">
        <v>4</v>
      </c>
      <c r="I735">
        <v>65</v>
      </c>
      <c r="J735">
        <v>6</v>
      </c>
      <c r="K735">
        <v>83</v>
      </c>
      <c r="L735">
        <v>0.84</v>
      </c>
      <c r="M735">
        <v>150</v>
      </c>
      <c r="N735">
        <v>3215.8</v>
      </c>
      <c r="O735">
        <v>19</v>
      </c>
      <c r="P735">
        <v>0</v>
      </c>
      <c r="Q735">
        <v>3</v>
      </c>
      <c r="R735">
        <v>16</v>
      </c>
    </row>
    <row r="736" spans="1:18" x14ac:dyDescent="0.25">
      <c r="A736" t="s">
        <v>15746</v>
      </c>
      <c r="B736" t="s">
        <v>79</v>
      </c>
      <c r="C736" t="s">
        <v>251</v>
      </c>
      <c r="D736" t="s">
        <v>163</v>
      </c>
      <c r="E736" t="s">
        <v>82</v>
      </c>
      <c r="F736">
        <v>0</v>
      </c>
      <c r="G736">
        <v>0</v>
      </c>
      <c r="H736">
        <v>0</v>
      </c>
      <c r="I736">
        <v>0</v>
      </c>
      <c r="J736">
        <v>0</v>
      </c>
      <c r="K736">
        <v>0</v>
      </c>
      <c r="L736">
        <v>0</v>
      </c>
      <c r="M736">
        <v>0</v>
      </c>
      <c r="N736">
        <v>0</v>
      </c>
      <c r="O736">
        <v>60</v>
      </c>
      <c r="P736">
        <v>5</v>
      </c>
      <c r="Q736">
        <v>6</v>
      </c>
      <c r="R736">
        <v>59</v>
      </c>
    </row>
    <row r="737" spans="1:18" x14ac:dyDescent="0.25">
      <c r="A737" t="s">
        <v>15747</v>
      </c>
      <c r="B737" t="s">
        <v>79</v>
      </c>
      <c r="C737" t="s">
        <v>254</v>
      </c>
      <c r="D737" t="s">
        <v>145</v>
      </c>
      <c r="E737" t="s">
        <v>82</v>
      </c>
      <c r="F737">
        <v>0</v>
      </c>
      <c r="G737">
        <v>0</v>
      </c>
      <c r="H737">
        <v>0</v>
      </c>
      <c r="I737">
        <v>0</v>
      </c>
      <c r="J737">
        <v>0</v>
      </c>
      <c r="K737">
        <v>0</v>
      </c>
      <c r="L737">
        <v>0</v>
      </c>
      <c r="M737">
        <v>0</v>
      </c>
      <c r="N737">
        <v>0</v>
      </c>
      <c r="O737">
        <v>2</v>
      </c>
      <c r="P737">
        <v>0</v>
      </c>
      <c r="Q737">
        <v>0</v>
      </c>
      <c r="R737">
        <v>2</v>
      </c>
    </row>
    <row r="738" spans="1:18" x14ac:dyDescent="0.25">
      <c r="A738" t="s">
        <v>15748</v>
      </c>
      <c r="B738" t="s">
        <v>74</v>
      </c>
      <c r="C738" t="s">
        <v>253</v>
      </c>
      <c r="D738" t="s">
        <v>210</v>
      </c>
      <c r="E738" t="s">
        <v>82</v>
      </c>
      <c r="F738">
        <v>281</v>
      </c>
      <c r="G738">
        <v>1703.5</v>
      </c>
      <c r="H738">
        <v>10</v>
      </c>
      <c r="I738">
        <v>38</v>
      </c>
      <c r="J738">
        <v>15</v>
      </c>
      <c r="K738">
        <v>87</v>
      </c>
      <c r="L738">
        <v>-0.04</v>
      </c>
      <c r="M738">
        <v>276</v>
      </c>
      <c r="N738">
        <v>1654.46</v>
      </c>
      <c r="O738">
        <v>35</v>
      </c>
      <c r="P738">
        <v>3</v>
      </c>
      <c r="Q738">
        <v>3</v>
      </c>
      <c r="R738">
        <v>35</v>
      </c>
    </row>
    <row r="739" spans="1:18" x14ac:dyDescent="0.25">
      <c r="A739" t="s">
        <v>15749</v>
      </c>
      <c r="B739" t="s">
        <v>74</v>
      </c>
      <c r="C739" t="s">
        <v>256</v>
      </c>
      <c r="D739" t="s">
        <v>142</v>
      </c>
      <c r="E739" t="s">
        <v>82</v>
      </c>
      <c r="F739">
        <v>1067</v>
      </c>
      <c r="G739">
        <v>6336</v>
      </c>
      <c r="H739">
        <v>40</v>
      </c>
      <c r="I739">
        <v>186.46</v>
      </c>
      <c r="J739">
        <v>86</v>
      </c>
      <c r="K739">
        <v>512</v>
      </c>
      <c r="L739">
        <v>-0.08</v>
      </c>
      <c r="M739">
        <v>1021</v>
      </c>
      <c r="N739">
        <v>6010.38</v>
      </c>
      <c r="O739">
        <v>55</v>
      </c>
      <c r="P739">
        <v>2</v>
      </c>
      <c r="Q739">
        <v>20</v>
      </c>
      <c r="R739">
        <v>37</v>
      </c>
    </row>
    <row r="740" spans="1:18" x14ac:dyDescent="0.25">
      <c r="A740" t="s">
        <v>15750</v>
      </c>
      <c r="B740" t="s">
        <v>72</v>
      </c>
      <c r="C740" t="s">
        <v>258</v>
      </c>
      <c r="D740" t="s">
        <v>232</v>
      </c>
      <c r="E740" t="s">
        <v>82</v>
      </c>
      <c r="F740">
        <v>572</v>
      </c>
      <c r="G740">
        <v>14090.88</v>
      </c>
      <c r="H740">
        <v>18</v>
      </c>
      <c r="I740">
        <v>235.92</v>
      </c>
      <c r="J740">
        <v>27</v>
      </c>
      <c r="K740">
        <v>326</v>
      </c>
      <c r="L740">
        <v>50.52</v>
      </c>
      <c r="M740">
        <v>563</v>
      </c>
      <c r="N740">
        <v>14051.32</v>
      </c>
      <c r="O740">
        <v>121</v>
      </c>
      <c r="P740">
        <v>15</v>
      </c>
      <c r="Q740">
        <v>29</v>
      </c>
      <c r="R740">
        <v>107</v>
      </c>
    </row>
    <row r="741" spans="1:18" x14ac:dyDescent="0.25">
      <c r="A741" t="s">
        <v>15751</v>
      </c>
      <c r="B741" t="s">
        <v>79</v>
      </c>
      <c r="C741" t="s">
        <v>258</v>
      </c>
      <c r="D741" t="s">
        <v>222</v>
      </c>
      <c r="E741" t="s">
        <v>82</v>
      </c>
      <c r="F741">
        <v>0</v>
      </c>
      <c r="G741">
        <v>0</v>
      </c>
      <c r="H741">
        <v>0</v>
      </c>
      <c r="I741">
        <v>0</v>
      </c>
      <c r="J741">
        <v>0</v>
      </c>
      <c r="K741">
        <v>0</v>
      </c>
      <c r="L741">
        <v>0</v>
      </c>
      <c r="M741">
        <v>0</v>
      </c>
      <c r="N741">
        <v>0</v>
      </c>
      <c r="O741">
        <v>3</v>
      </c>
      <c r="P741">
        <v>1</v>
      </c>
      <c r="Q741">
        <v>0</v>
      </c>
      <c r="R741">
        <v>4</v>
      </c>
    </row>
    <row r="742" spans="1:18" x14ac:dyDescent="0.25">
      <c r="A742" t="s">
        <v>15752</v>
      </c>
      <c r="B742" t="s">
        <v>79</v>
      </c>
      <c r="C742" t="s">
        <v>256</v>
      </c>
      <c r="D742" t="s">
        <v>270</v>
      </c>
      <c r="E742" t="s">
        <v>82</v>
      </c>
      <c r="F742">
        <v>0</v>
      </c>
      <c r="G742">
        <v>0</v>
      </c>
      <c r="H742">
        <v>0</v>
      </c>
      <c r="I742">
        <v>0</v>
      </c>
      <c r="J742">
        <v>0</v>
      </c>
      <c r="K742">
        <v>0</v>
      </c>
      <c r="L742">
        <v>0</v>
      </c>
      <c r="M742">
        <v>0</v>
      </c>
      <c r="N742">
        <v>0</v>
      </c>
      <c r="O742">
        <v>2570</v>
      </c>
      <c r="P742">
        <v>342</v>
      </c>
      <c r="Q742">
        <v>685</v>
      </c>
      <c r="R742">
        <v>2227</v>
      </c>
    </row>
    <row r="743" spans="1:18" x14ac:dyDescent="0.25">
      <c r="A743" t="s">
        <v>15753</v>
      </c>
      <c r="B743" t="s">
        <v>77</v>
      </c>
      <c r="C743" t="s">
        <v>252</v>
      </c>
      <c r="D743" t="s">
        <v>115</v>
      </c>
      <c r="E743" t="s">
        <v>82</v>
      </c>
      <c r="F743">
        <v>0</v>
      </c>
      <c r="G743">
        <v>0</v>
      </c>
      <c r="H743">
        <v>0</v>
      </c>
      <c r="I743">
        <v>0</v>
      </c>
      <c r="J743">
        <v>0</v>
      </c>
      <c r="K743">
        <v>0</v>
      </c>
      <c r="L743">
        <v>0</v>
      </c>
      <c r="M743">
        <v>0</v>
      </c>
      <c r="N743">
        <v>0</v>
      </c>
      <c r="O743">
        <v>1</v>
      </c>
      <c r="P743">
        <v>0</v>
      </c>
      <c r="Q743">
        <v>0</v>
      </c>
      <c r="R743">
        <v>1</v>
      </c>
    </row>
    <row r="744" spans="1:18" x14ac:dyDescent="0.25">
      <c r="A744" t="s">
        <v>15754</v>
      </c>
      <c r="B744" t="s">
        <v>75</v>
      </c>
      <c r="C744" t="s">
        <v>255</v>
      </c>
      <c r="D744" t="s">
        <v>161</v>
      </c>
      <c r="E744" t="s">
        <v>82</v>
      </c>
      <c r="F744">
        <v>573</v>
      </c>
      <c r="G744">
        <v>28261.88</v>
      </c>
      <c r="H744">
        <v>17</v>
      </c>
      <c r="I744">
        <v>722</v>
      </c>
      <c r="J744">
        <v>27</v>
      </c>
      <c r="K744">
        <v>1208.96</v>
      </c>
      <c r="L744">
        <v>1.68</v>
      </c>
      <c r="M744">
        <v>563</v>
      </c>
      <c r="N744">
        <v>27776.6</v>
      </c>
      <c r="O744">
        <v>37</v>
      </c>
      <c r="P744">
        <v>12</v>
      </c>
      <c r="Q744">
        <v>6</v>
      </c>
      <c r="R744">
        <v>43</v>
      </c>
    </row>
    <row r="745" spans="1:18" x14ac:dyDescent="0.25">
      <c r="A745" t="s">
        <v>15755</v>
      </c>
      <c r="B745" t="s">
        <v>72</v>
      </c>
      <c r="C745" t="s">
        <v>259</v>
      </c>
      <c r="D745" t="s">
        <v>132</v>
      </c>
      <c r="E745" t="s">
        <v>82</v>
      </c>
      <c r="F745">
        <v>327</v>
      </c>
      <c r="G745">
        <v>7088.9</v>
      </c>
      <c r="H745">
        <v>14</v>
      </c>
      <c r="I745">
        <v>146</v>
      </c>
      <c r="J745">
        <v>28</v>
      </c>
      <c r="K745">
        <v>325</v>
      </c>
      <c r="L745">
        <v>-54.94</v>
      </c>
      <c r="M745">
        <v>313</v>
      </c>
      <c r="N745">
        <v>6854.96</v>
      </c>
      <c r="O745">
        <v>38</v>
      </c>
      <c r="P745">
        <v>5</v>
      </c>
      <c r="Q745">
        <v>8</v>
      </c>
      <c r="R745">
        <v>35</v>
      </c>
    </row>
    <row r="746" spans="1:18" x14ac:dyDescent="0.25">
      <c r="A746" t="s">
        <v>15756</v>
      </c>
      <c r="B746" t="s">
        <v>75</v>
      </c>
      <c r="C746" t="s">
        <v>253</v>
      </c>
      <c r="D746" t="s">
        <v>143</v>
      </c>
      <c r="E746" t="s">
        <v>82</v>
      </c>
      <c r="F746">
        <v>99</v>
      </c>
      <c r="G746">
        <v>4346.96</v>
      </c>
      <c r="H746">
        <v>8</v>
      </c>
      <c r="I746">
        <v>378</v>
      </c>
      <c r="J746">
        <v>9</v>
      </c>
      <c r="K746">
        <v>322</v>
      </c>
      <c r="L746">
        <v>0.84</v>
      </c>
      <c r="M746">
        <v>98</v>
      </c>
      <c r="N746">
        <v>4403.8</v>
      </c>
      <c r="O746">
        <v>40</v>
      </c>
      <c r="P746">
        <v>4</v>
      </c>
      <c r="Q746">
        <v>6</v>
      </c>
      <c r="R746">
        <v>38</v>
      </c>
    </row>
    <row r="747" spans="1:18" x14ac:dyDescent="0.25">
      <c r="A747" t="s">
        <v>15757</v>
      </c>
      <c r="B747" t="s">
        <v>72</v>
      </c>
      <c r="C747" t="s">
        <v>252</v>
      </c>
      <c r="D747" t="s">
        <v>148</v>
      </c>
      <c r="E747" t="s">
        <v>82</v>
      </c>
      <c r="F747">
        <v>1830</v>
      </c>
      <c r="G747">
        <v>37102.28</v>
      </c>
      <c r="H747">
        <v>85</v>
      </c>
      <c r="I747">
        <v>1957.46</v>
      </c>
      <c r="J747">
        <v>117</v>
      </c>
      <c r="K747">
        <v>1686.44</v>
      </c>
      <c r="L747">
        <v>-5.82</v>
      </c>
      <c r="M747">
        <v>1798</v>
      </c>
      <c r="N747">
        <v>37367.480000000003</v>
      </c>
      <c r="O747">
        <v>745</v>
      </c>
      <c r="P747">
        <v>74</v>
      </c>
      <c r="Q747">
        <v>191</v>
      </c>
      <c r="R747">
        <v>628</v>
      </c>
    </row>
    <row r="748" spans="1:18" x14ac:dyDescent="0.25">
      <c r="A748" t="s">
        <v>15758</v>
      </c>
      <c r="B748" t="s">
        <v>72</v>
      </c>
      <c r="C748" t="s">
        <v>258</v>
      </c>
      <c r="D748" t="s">
        <v>222</v>
      </c>
      <c r="E748" t="s">
        <v>82</v>
      </c>
      <c r="F748">
        <v>162</v>
      </c>
      <c r="G748">
        <v>4113</v>
      </c>
      <c r="H748">
        <v>11</v>
      </c>
      <c r="I748">
        <v>143</v>
      </c>
      <c r="J748">
        <v>9</v>
      </c>
      <c r="K748">
        <v>187</v>
      </c>
      <c r="L748">
        <v>0</v>
      </c>
      <c r="M748">
        <v>164</v>
      </c>
      <c r="N748">
        <v>4069</v>
      </c>
      <c r="O748">
        <v>15</v>
      </c>
      <c r="P748">
        <v>1</v>
      </c>
      <c r="Q748">
        <v>3</v>
      </c>
      <c r="R748">
        <v>13</v>
      </c>
    </row>
    <row r="749" spans="1:18" x14ac:dyDescent="0.25">
      <c r="A749" t="s">
        <v>15759</v>
      </c>
      <c r="B749" t="s">
        <v>79</v>
      </c>
      <c r="C749" t="s">
        <v>253</v>
      </c>
      <c r="D749" t="s">
        <v>165</v>
      </c>
      <c r="E749" t="s">
        <v>82</v>
      </c>
      <c r="F749">
        <v>0</v>
      </c>
      <c r="G749">
        <v>0</v>
      </c>
      <c r="H749">
        <v>0</v>
      </c>
      <c r="I749">
        <v>0</v>
      </c>
      <c r="J749">
        <v>0</v>
      </c>
      <c r="K749">
        <v>0</v>
      </c>
      <c r="L749">
        <v>0</v>
      </c>
      <c r="M749">
        <v>0</v>
      </c>
      <c r="N749">
        <v>0</v>
      </c>
      <c r="O749">
        <v>195</v>
      </c>
      <c r="P749">
        <v>31</v>
      </c>
      <c r="Q749">
        <v>42</v>
      </c>
      <c r="R749">
        <v>184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B2:B22"/>
  <sheetViews>
    <sheetView workbookViewId="0"/>
  </sheetViews>
  <sheetFormatPr defaultColWidth="8.88671875" defaultRowHeight="13.2" x14ac:dyDescent="0.25"/>
  <cols>
    <col min="1" max="1" width="2.6640625" style="518" customWidth="1"/>
    <col min="2" max="2" width="126.109375" style="518" customWidth="1"/>
    <col min="3" max="16384" width="8.88671875" style="518"/>
  </cols>
  <sheetData>
    <row r="2" spans="2:2" ht="70.2" x14ac:dyDescent="0.25">
      <c r="B2" s="517" t="s">
        <v>3970</v>
      </c>
    </row>
    <row r="3" spans="2:2" ht="67.8" x14ac:dyDescent="0.25">
      <c r="B3" s="644" t="s">
        <v>16271</v>
      </c>
    </row>
    <row r="4" spans="2:2" ht="207" customHeight="1" x14ac:dyDescent="0.25">
      <c r="B4" s="644" t="s">
        <v>16272</v>
      </c>
    </row>
    <row r="5" spans="2:2" ht="163.80000000000001" customHeight="1" x14ac:dyDescent="0.25">
      <c r="B5" s="517" t="s">
        <v>3971</v>
      </c>
    </row>
    <row r="6" spans="2:2" ht="98.4" x14ac:dyDescent="0.25">
      <c r="B6" s="517" t="s">
        <v>3972</v>
      </c>
    </row>
    <row r="7" spans="2:2" ht="81" x14ac:dyDescent="0.25">
      <c r="B7" s="517" t="s">
        <v>3973</v>
      </c>
    </row>
    <row r="8" spans="2:2" ht="160.19999999999999" x14ac:dyDescent="0.25">
      <c r="B8" s="517" t="s">
        <v>3974</v>
      </c>
    </row>
    <row r="9" spans="2:2" ht="120.6" x14ac:dyDescent="0.25">
      <c r="B9" s="517" t="s">
        <v>3975</v>
      </c>
    </row>
    <row r="10" spans="2:2" ht="94.2" x14ac:dyDescent="0.25">
      <c r="B10" s="517" t="s">
        <v>3976</v>
      </c>
    </row>
    <row r="11" spans="2:2" ht="41.4" x14ac:dyDescent="0.25">
      <c r="B11" s="517" t="s">
        <v>3977</v>
      </c>
    </row>
    <row r="12" spans="2:2" ht="54.6" x14ac:dyDescent="0.25">
      <c r="B12" s="517" t="s">
        <v>16254</v>
      </c>
    </row>
    <row r="13" spans="2:2" ht="67.8" x14ac:dyDescent="0.25">
      <c r="B13" s="517" t="s">
        <v>3978</v>
      </c>
    </row>
    <row r="14" spans="2:2" ht="126" customHeight="1" x14ac:dyDescent="0.25">
      <c r="B14" s="644" t="s">
        <v>16273</v>
      </c>
    </row>
    <row r="15" spans="2:2" ht="133.80000000000001" x14ac:dyDescent="0.25">
      <c r="B15" s="517" t="s">
        <v>3979</v>
      </c>
    </row>
    <row r="16" spans="2:2" ht="107.4" x14ac:dyDescent="0.25">
      <c r="B16" s="517" t="s">
        <v>3980</v>
      </c>
    </row>
    <row r="17" spans="2:2" ht="81" x14ac:dyDescent="0.25">
      <c r="B17" s="517" t="s">
        <v>3981</v>
      </c>
    </row>
    <row r="18" spans="2:2" ht="120.6" x14ac:dyDescent="0.25">
      <c r="B18" s="517" t="s">
        <v>3982</v>
      </c>
    </row>
    <row r="19" spans="2:2" ht="43.8" x14ac:dyDescent="0.25">
      <c r="B19" s="517" t="s">
        <v>3983</v>
      </c>
    </row>
    <row r="20" spans="2:2" x14ac:dyDescent="0.25">
      <c r="B20" s="519" t="s">
        <v>3984</v>
      </c>
    </row>
    <row r="21" spans="2:2" x14ac:dyDescent="0.25">
      <c r="B21" s="520" t="s">
        <v>3985</v>
      </c>
    </row>
    <row r="22" spans="2:2" x14ac:dyDescent="0.25">
      <c r="B22" s="520" t="s">
        <v>3986</v>
      </c>
    </row>
  </sheetData>
  <sheetProtection sheet="1" objects="1" scenarios="1"/>
  <hyperlinks>
    <hyperlink ref="B20" r:id="rId1" xr:uid="{90FE23C7-40C2-4AD2-ABA1-17F5DD702569}"/>
    <hyperlink ref="B21" r:id="rId2" xr:uid="{61AA103B-F90C-4791-B4FC-2F10C4AF1C94}"/>
    <hyperlink ref="B22" r:id="rId3" xr:uid="{1B43D979-A1D5-4B81-BE37-08FDCDEC5E7F}"/>
  </hyperlinks>
  <pageMargins left="0.7" right="0.7" top="0.75" bottom="0.75" header="0.3" footer="0.3"/>
  <pageSetup paperSize="9" orientation="portrait" horizontalDpi="300" verticalDpi="30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3.2" x14ac:dyDescent="0.25"/>
  <cols>
    <col min="1" max="1" width="2.6640625" customWidth="1"/>
    <col min="2" max="2" width="32.5546875" customWidth="1"/>
    <col min="3" max="3" width="9.5546875" customWidth="1"/>
    <col min="4" max="4" width="11.88671875" customWidth="1"/>
    <col min="5" max="5" width="9.44140625" customWidth="1"/>
    <col min="6" max="6" width="12" customWidth="1"/>
    <col min="7" max="7" width="9.6640625" customWidth="1"/>
    <col min="8" max="8" width="12" customWidth="1"/>
    <col min="9" max="9" width="9.44140625" customWidth="1"/>
    <col min="10" max="10" width="12" customWidth="1"/>
    <col min="11" max="11" width="9.6640625" customWidth="1"/>
    <col min="12" max="12" width="12" customWidth="1"/>
  </cols>
  <sheetData>
    <row r="2" spans="1:17" ht="16.2" customHeight="1" x14ac:dyDescent="0.25">
      <c r="A2" s="1"/>
      <c r="B2" s="2" t="s">
        <v>3987</v>
      </c>
      <c r="C2" s="3"/>
      <c r="D2" s="3"/>
      <c r="E2" s="4"/>
      <c r="F2" s="4"/>
      <c r="G2" s="1"/>
      <c r="H2" s="5"/>
      <c r="I2" s="1"/>
      <c r="J2" s="1"/>
      <c r="K2" s="1"/>
      <c r="L2" s="5"/>
      <c r="M2" s="1"/>
      <c r="N2" s="1"/>
      <c r="O2" s="1"/>
      <c r="P2" s="2"/>
      <c r="Q2" s="3"/>
    </row>
    <row r="3" spans="1:17" ht="13.8" x14ac:dyDescent="0.25">
      <c r="A3" s="6"/>
      <c r="B3" s="7" t="str">
        <f>TEXT('Drop down Values'!B3,"dd mmmm yyyy")</f>
        <v>31 March 2021</v>
      </c>
      <c r="C3" s="8"/>
      <c r="D3" s="8"/>
      <c r="E3" s="4"/>
      <c r="F3" s="4"/>
      <c r="G3" s="1"/>
      <c r="H3" s="5"/>
      <c r="I3" s="1"/>
      <c r="J3" s="1"/>
      <c r="K3" s="1"/>
      <c r="L3" s="5"/>
      <c r="M3" s="1"/>
      <c r="N3" s="1"/>
      <c r="O3" s="6"/>
      <c r="P3" s="7"/>
      <c r="Q3" s="8"/>
    </row>
    <row r="4" spans="1:17" ht="13.8" x14ac:dyDescent="0.25">
      <c r="A4" s="6"/>
      <c r="B4" s="7"/>
      <c r="C4" s="8"/>
      <c r="D4" s="8"/>
      <c r="E4" s="9"/>
      <c r="F4" s="9"/>
      <c r="G4" s="10"/>
      <c r="H4" s="11"/>
      <c r="I4" s="1"/>
      <c r="J4" s="1"/>
      <c r="K4" s="1"/>
      <c r="L4" s="5"/>
      <c r="M4" s="1"/>
      <c r="N4" s="1"/>
      <c r="O4" s="6"/>
      <c r="P4" s="7"/>
      <c r="Q4" s="8"/>
    </row>
    <row r="5" spans="1:17" x14ac:dyDescent="0.25">
      <c r="A5" s="12"/>
      <c r="B5" s="664" t="s">
        <v>3988</v>
      </c>
      <c r="C5" s="664"/>
      <c r="D5" s="664"/>
      <c r="E5" s="666" t="s">
        <v>92</v>
      </c>
      <c r="F5" s="667"/>
      <c r="G5" s="667"/>
      <c r="H5" s="667"/>
      <c r="I5" s="13"/>
      <c r="J5" s="14">
        <f>(MATCH(E5,GOR_PP,0))</f>
        <v>1</v>
      </c>
      <c r="K5" s="1"/>
      <c r="L5" s="1"/>
      <c r="M5" s="1"/>
      <c r="N5" s="1"/>
      <c r="O5" s="12"/>
      <c r="P5" s="664"/>
      <c r="Q5" s="664"/>
    </row>
    <row r="6" spans="1:17" x14ac:dyDescent="0.25">
      <c r="A6" s="12"/>
      <c r="B6" s="15"/>
      <c r="C6" s="16"/>
      <c r="D6" s="16"/>
      <c r="E6" s="17"/>
      <c r="F6" s="18"/>
      <c r="G6" s="19"/>
      <c r="H6" s="19"/>
      <c r="I6" s="1"/>
      <c r="J6" s="1"/>
      <c r="K6" s="1"/>
      <c r="L6" s="1"/>
      <c r="M6" s="1"/>
      <c r="N6" s="1"/>
      <c r="O6" s="12"/>
      <c r="P6" s="15"/>
      <c r="Q6" s="16"/>
    </row>
    <row r="7" spans="1:17" x14ac:dyDescent="0.25">
      <c r="A7" s="12"/>
      <c r="B7" s="664" t="s">
        <v>3989</v>
      </c>
      <c r="C7" s="664"/>
      <c r="D7" s="664"/>
      <c r="E7" s="668" t="s">
        <v>264</v>
      </c>
      <c r="F7" s="669"/>
      <c r="G7" s="669"/>
      <c r="H7" s="670"/>
      <c r="I7" s="19" t="str">
        <f>IF(HLOOKUP(MATCH(E5,GOR_PP,0),'Drop down Values'!G156:Q157,2,FALSE)=TRUE,"Please make a valid selection for local authority","")</f>
        <v/>
      </c>
      <c r="J7" s="20"/>
      <c r="K7" s="1"/>
      <c r="L7" s="1"/>
      <c r="M7" s="1"/>
      <c r="N7" s="1"/>
      <c r="O7" s="12"/>
      <c r="P7" s="664"/>
      <c r="Q7" s="664"/>
    </row>
    <row r="8" spans="1:17" x14ac:dyDescent="0.25">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x14ac:dyDescent="0.25">
      <c r="A9" s="22"/>
      <c r="B9" s="23"/>
      <c r="C9" s="660" t="s">
        <v>74</v>
      </c>
      <c r="D9" s="660"/>
      <c r="E9" s="660" t="s">
        <v>75</v>
      </c>
      <c r="F9" s="660"/>
      <c r="G9" s="660" t="s">
        <v>77</v>
      </c>
      <c r="H9" s="660"/>
      <c r="I9" s="660" t="s">
        <v>79</v>
      </c>
      <c r="J9" s="660"/>
      <c r="K9" s="660" t="s">
        <v>72</v>
      </c>
      <c r="L9" s="660"/>
      <c r="M9" s="22"/>
      <c r="N9" s="22"/>
      <c r="O9" s="22"/>
      <c r="P9" s="23"/>
      <c r="Q9" s="51"/>
    </row>
    <row r="10" spans="1:17" x14ac:dyDescent="0.25">
      <c r="A10" s="1"/>
      <c r="B10" s="1"/>
      <c r="C10" s="24" t="s">
        <v>7</v>
      </c>
      <c r="D10" s="24" t="s">
        <v>291</v>
      </c>
      <c r="E10" s="24" t="s">
        <v>7</v>
      </c>
      <c r="F10" s="24" t="s">
        <v>291</v>
      </c>
      <c r="G10" s="24" t="s">
        <v>7</v>
      </c>
      <c r="H10" s="24" t="s">
        <v>291</v>
      </c>
      <c r="I10" s="24" t="s">
        <v>7</v>
      </c>
      <c r="J10" s="24" t="s">
        <v>291</v>
      </c>
      <c r="K10" s="24" t="s">
        <v>7</v>
      </c>
      <c r="L10" s="24" t="s">
        <v>291</v>
      </c>
      <c r="M10" s="1"/>
      <c r="N10" s="1"/>
      <c r="O10" s="1"/>
      <c r="P10" s="1"/>
      <c r="Q10" s="24"/>
    </row>
    <row r="11" spans="1:17" ht="25.2" customHeight="1" x14ac:dyDescent="0.25">
      <c r="A11" s="25"/>
      <c r="B11" s="26" t="s">
        <v>3990</v>
      </c>
      <c r="C11" s="27">
        <f t="shared" ref="C11:I11" si="0">IF($I$7="Please make a valid selection for local authority","-",SUM(C13:C14))</f>
        <v>34787</v>
      </c>
      <c r="D11" s="27">
        <f t="shared" si="0"/>
        <v>213106.6</v>
      </c>
      <c r="E11" s="27">
        <f t="shared" si="0"/>
        <v>27178</v>
      </c>
      <c r="F11" s="27">
        <f t="shared" si="0"/>
        <v>1079559.3</v>
      </c>
      <c r="G11" s="27">
        <f t="shared" si="0"/>
        <v>231</v>
      </c>
      <c r="H11" s="27">
        <f t="shared" si="0"/>
        <v>5163.7</v>
      </c>
      <c r="I11" s="27">
        <f t="shared" si="0"/>
        <v>9848</v>
      </c>
      <c r="J11" s="27" t="str">
        <f>IF(IF($I$7="Please make a valid selection for local authority","-",SUM(J13:J14))=0,"-",IF($I$7="Please make a valid selection for local authority","-",SUM(J13:J14)))</f>
        <v>-</v>
      </c>
      <c r="K11" s="27">
        <f>IF($I$7="Please make a valid selection for local authority","-",SUM(K13:K14))</f>
        <v>72044</v>
      </c>
      <c r="L11" s="27">
        <f>IF($I$7="Please make a valid selection for local authority","-",SUM(L13:L14))</f>
        <v>1297829.6000000001</v>
      </c>
      <c r="M11" s="28"/>
      <c r="N11" s="28"/>
      <c r="O11" s="25"/>
      <c r="P11" s="26"/>
      <c r="Q11" s="27"/>
    </row>
    <row r="12" spans="1:17" ht="17.399999999999999" customHeight="1" x14ac:dyDescent="0.25">
      <c r="A12" s="29"/>
      <c r="B12" s="30" t="s">
        <v>3991</v>
      </c>
      <c r="C12" s="31"/>
      <c r="D12" s="31"/>
      <c r="E12" s="31"/>
      <c r="F12" s="31"/>
      <c r="G12" s="32"/>
      <c r="H12" s="31"/>
      <c r="I12" s="31"/>
      <c r="J12" s="31"/>
      <c r="K12" s="31"/>
      <c r="L12" s="31"/>
      <c r="M12" s="29"/>
      <c r="N12" s="29"/>
      <c r="O12" s="29"/>
      <c r="P12" s="30"/>
      <c r="Q12" s="31"/>
    </row>
    <row r="13" spans="1:17" ht="15.6" customHeight="1" x14ac:dyDescent="0.25">
      <c r="A13" s="33"/>
      <c r="B13" s="34" t="s">
        <v>3992</v>
      </c>
      <c r="C13" s="35">
        <f t="shared" ref="C13:H13" si="1">IF($I$7="Please make a valid selection for local authority","-",SUM(C16:C19))</f>
        <v>33004</v>
      </c>
      <c r="D13" s="35">
        <f t="shared" si="1"/>
        <v>213106.6</v>
      </c>
      <c r="E13" s="35">
        <f t="shared" si="1"/>
        <v>23518</v>
      </c>
      <c r="F13" s="35">
        <f t="shared" si="1"/>
        <v>1079559.3</v>
      </c>
      <c r="G13" s="35">
        <f t="shared" si="1"/>
        <v>226</v>
      </c>
      <c r="H13" s="35">
        <f t="shared" si="1"/>
        <v>5163.7</v>
      </c>
      <c r="I13" s="35" t="str">
        <f>IF($I$7="Please make a valid selection for local authority","-",IF(SUM(I16:I19)=0,"-",SUM(I16:I19)))</f>
        <v>-</v>
      </c>
      <c r="J13" s="35" t="str">
        <f>IFERROR(IF(SUM(J16:J19)=0,"-",SUM(J16:J19)),"-")</f>
        <v>-</v>
      </c>
      <c r="K13" s="35">
        <f>IF($I$7="Please make a valid selection for local authority","-",SUM(K16:K19))</f>
        <v>56748</v>
      </c>
      <c r="L13" s="35">
        <f>IF($I$7="Please make a valid selection for local authority","-",SUM(L16:L19))</f>
        <v>1297829.6000000001</v>
      </c>
      <c r="M13" s="36"/>
      <c r="N13" s="36"/>
      <c r="O13" s="33"/>
      <c r="P13" s="34"/>
      <c r="Q13" s="35"/>
    </row>
    <row r="14" spans="1:17" x14ac:dyDescent="0.25">
      <c r="A14" s="33"/>
      <c r="B14" s="34" t="s">
        <v>3993</v>
      </c>
      <c r="C14" s="35">
        <f>IF($I$7="Please make a valid selection for local authority","-",SUM(C20:C22))</f>
        <v>1783</v>
      </c>
      <c r="D14" s="35" t="str">
        <f>"-"</f>
        <v>-</v>
      </c>
      <c r="E14" s="35">
        <f>IF($I$7="Please make a valid selection for local authority","-",SUM(E20:E22))</f>
        <v>3660</v>
      </c>
      <c r="F14" s="35" t="str">
        <f>"-"</f>
        <v>-</v>
      </c>
      <c r="G14" s="35">
        <f>IF($I$7="Please make a valid selection for local authority","-",SUM(G20:G22))</f>
        <v>5</v>
      </c>
      <c r="H14" s="35" t="str">
        <f>"-"</f>
        <v>-</v>
      </c>
      <c r="I14" s="35">
        <f>IF($I$7="Please make a valid selection for local authority","-",SUM(I20:I22))</f>
        <v>9848</v>
      </c>
      <c r="J14" s="35" t="str">
        <f>IFERROR(IF(SUM(J17:J20)=0,"-",SUM(J17:J20)),"-")</f>
        <v>-</v>
      </c>
      <c r="K14" s="35">
        <f>IF($I$7="Please make a valid selection for local authority","-",SUM(K20:K22))</f>
        <v>15296</v>
      </c>
      <c r="L14" s="35" t="str">
        <f>"-"</f>
        <v>-</v>
      </c>
      <c r="M14" s="36"/>
      <c r="N14" s="36"/>
      <c r="O14" s="33"/>
      <c r="P14" s="34"/>
      <c r="Q14" s="35"/>
    </row>
    <row r="15" spans="1:17" ht="19.2" customHeight="1" x14ac:dyDescent="0.25">
      <c r="A15" s="25"/>
      <c r="B15" s="30" t="s">
        <v>3994</v>
      </c>
      <c r="C15" s="37"/>
      <c r="D15" s="37"/>
      <c r="E15" s="37"/>
      <c r="F15" s="37"/>
      <c r="G15" s="37"/>
      <c r="H15" s="37"/>
      <c r="I15" s="37"/>
      <c r="J15" s="37"/>
      <c r="K15" s="35"/>
      <c r="L15" s="35"/>
      <c r="M15" s="28"/>
      <c r="N15" s="28"/>
      <c r="O15" s="25"/>
      <c r="P15" s="30"/>
      <c r="Q15" s="37"/>
    </row>
    <row r="16" spans="1:17" x14ac:dyDescent="0.25">
      <c r="A16" s="33"/>
      <c r="B16" s="34" t="s">
        <v>275</v>
      </c>
      <c r="C16" s="35">
        <f>IF($I$7="Please make a valid selection for local authority","-",IFERROR(VLOOKUP(C$9&amp;$B16&amp;$E$7,ProvidersandPlaces,6,FALSE),0))</f>
        <v>30205</v>
      </c>
      <c r="D16" s="35">
        <f>IF($I$7="Please make a valid selection for local authority","-",IFERROR(VLOOKUP(C$9&amp;$B16&amp;$E$7,ProvidersandPlaces,7,FALSE),0))</f>
        <v>196222.22</v>
      </c>
      <c r="E16" s="35">
        <f>IF($I$7="Please make a valid selection for local authority","-",IFERROR(VLOOKUP(E$9&amp;$B16&amp;$E$7,ProvidersandPlaces,6,FALSE),0))</f>
        <v>14092</v>
      </c>
      <c r="F16" s="35">
        <f>IF($I$7="Please make a valid selection for local authority","-",IFERROR(VLOOKUP(E$9&amp;$B16&amp;$E$7,ProvidersandPlaces,7,FALSE),0))</f>
        <v>668619.69999999995</v>
      </c>
      <c r="G16" s="35">
        <f>IF($I$7="Please make a valid selection for local authority","-",IFERROR(VLOOKUP(G$9&amp;$B16&amp;$E$7,ProvidersandPlaces,6,FALSE),0))</f>
        <v>147</v>
      </c>
      <c r="H16" s="35">
        <f>IF($I$7="Please make a valid selection for local authority","-",IFERROR(VLOOKUP(G$9&amp;$B16&amp;$E$7,ProvidersandPlaces,7,FALSE),0))</f>
        <v>3361.85</v>
      </c>
      <c r="I16" s="35">
        <f>IF($I$7="Please make a valid selection for local authority","-",IFERROR(VLOOKUP(I$9&amp;$B16&amp;$E$7,ProvidersandPlaces,6,FALSE),0))</f>
        <v>0</v>
      </c>
      <c r="J16" s="35" t="s">
        <v>3995</v>
      </c>
      <c r="K16" s="35">
        <f t="shared" ref="K16:K19" si="2">IF($I$7="Please make a valid selection for local authority","-",IFERROR(VLOOKUP(K$9&amp;$B16&amp;$E$7,ProvidersandPlaces,6,FALSE),0))</f>
        <v>44444</v>
      </c>
      <c r="L16" s="35">
        <f>IF($I$7="Please make a valid selection for local authority","-",IFERROR(VLOOKUP(K$9&amp;$B16&amp;$E$7,ProvidersandPlaces,7,FALSE),0))</f>
        <v>868203.77</v>
      </c>
      <c r="M16" s="36"/>
      <c r="N16" s="36"/>
      <c r="O16" s="33"/>
      <c r="P16" s="34"/>
      <c r="Q16" s="35"/>
    </row>
    <row r="17" spans="1:17" x14ac:dyDescent="0.25">
      <c r="A17" s="33"/>
      <c r="B17" s="34" t="s">
        <v>279</v>
      </c>
      <c r="C17" s="35">
        <f>IF($I$7="Please make a valid selection for local authority","-",IFERROR(VLOOKUP(C$9&amp;$B17&amp;$E$7,ProvidersandPlaces,6,FALSE),0))</f>
        <v>2557</v>
      </c>
      <c r="D17" s="35">
        <f>IF($I$7="Please make a valid selection for local authority","-",IFERROR(VLOOKUP(C$9&amp;$B17&amp;$E$7,ProvidersandPlaces,7,FALSE),0))</f>
        <v>15740.66</v>
      </c>
      <c r="E17" s="35">
        <f>IF($I$7="Please make a valid selection for local authority","-",IFERROR(VLOOKUP(E$9&amp;$B17&amp;$E$7,ProvidersandPlaces,6,FALSE),0))</f>
        <v>3088</v>
      </c>
      <c r="F17" s="35">
        <f>IF($I$7="Please make a valid selection for local authority","-",IFERROR(VLOOKUP(E$9&amp;$B17&amp;$E$7,ProvidersandPlaces,7,FALSE),0))</f>
        <v>149560.29999999999</v>
      </c>
      <c r="G17" s="35">
        <f>IF($I$7="Please make a valid selection for local authority","-",IFERROR(VLOOKUP(G$9&amp;$B17&amp;$E$7,ProvidersandPlaces,6,FALSE),0))</f>
        <v>42</v>
      </c>
      <c r="H17" s="35">
        <f>IF($I$7="Please make a valid selection for local authority","-",IFERROR(VLOOKUP(G$9&amp;$B17&amp;$E$7,ProvidersandPlaces,7,FALSE),0))</f>
        <v>934.85</v>
      </c>
      <c r="I17" s="35">
        <f>IF($I$7="Please make a valid selection for local authority","-",IFERROR(VLOOKUP(I$9&amp;$B17&amp;$E$7,ProvidersandPlaces,6,FALSE),0))</f>
        <v>0</v>
      </c>
      <c r="J17" s="35" t="s">
        <v>3995</v>
      </c>
      <c r="K17" s="35">
        <f t="shared" si="2"/>
        <v>5687</v>
      </c>
      <c r="L17" s="35">
        <f>IF($I$7="Please make a valid selection for local authority","-",IFERROR(VLOOKUP(K$9&amp;$B17&amp;$E$7,ProvidersandPlaces,7,FALSE),0))</f>
        <v>166235.81</v>
      </c>
      <c r="M17" s="36"/>
      <c r="N17" s="36"/>
      <c r="O17" s="33"/>
      <c r="P17" s="34"/>
      <c r="Q17" s="35"/>
    </row>
    <row r="18" spans="1:17" x14ac:dyDescent="0.25">
      <c r="A18" s="33"/>
      <c r="B18" s="34" t="s">
        <v>281</v>
      </c>
      <c r="C18" s="35">
        <f>IF($I$7="Please make a valid selection for local authority","-",IFERROR(VLOOKUP(C$9&amp;$B18&amp;$E$7,ProvidersandPlaces,6,FALSE),0))</f>
        <v>5</v>
      </c>
      <c r="D18" s="35">
        <f>IF($I$7="Please make a valid selection for local authority","-",IFERROR(VLOOKUP(C$9&amp;$B18&amp;$E$7,ProvidersandPlaces,7,FALSE),0))</f>
        <v>17</v>
      </c>
      <c r="E18" s="35">
        <f>IF($I$7="Please make a valid selection for local authority","-",IFERROR(VLOOKUP(E$9&amp;$B18&amp;$E$7,ProvidersandPlaces,6,FALSE),0))</f>
        <v>52</v>
      </c>
      <c r="F18" s="35">
        <f>IF($I$7="Please make a valid selection for local authority","-",IFERROR(VLOOKUP(E$9&amp;$B18&amp;$E$7,ProvidersandPlaces,7,FALSE),0))</f>
        <v>1796.8</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3995</v>
      </c>
      <c r="K18" s="35">
        <f t="shared" si="2"/>
        <v>57</v>
      </c>
      <c r="L18" s="35">
        <f>IF($I$7="Please make a valid selection for local authority","-",IFERROR(VLOOKUP(K$9&amp;$B18&amp;$E$7,ProvidersandPlaces,7,FALSE),0))</f>
        <v>1813.8</v>
      </c>
      <c r="M18" s="36"/>
      <c r="N18" s="36"/>
      <c r="O18" s="33"/>
      <c r="P18" s="34"/>
      <c r="Q18" s="35"/>
    </row>
    <row r="19" spans="1:17" x14ac:dyDescent="0.25">
      <c r="A19" s="33"/>
      <c r="B19" s="34" t="s">
        <v>86</v>
      </c>
      <c r="C19" s="35">
        <f>IF($I$7="Please make a valid selection for local authority","-",IFERROR(VLOOKUP(C$9&amp;$B19&amp;$E$7,ProvidersandPlaces,6,FALSE),0))</f>
        <v>237</v>
      </c>
      <c r="D19" s="35">
        <f>IF($I$7="Please make a valid selection for local authority","-",IFERROR(VLOOKUP(C$9&amp;$B19&amp;$E$7,ProvidersandPlaces,7,FALSE),0))</f>
        <v>1126.72</v>
      </c>
      <c r="E19" s="35">
        <f>IF($I$7="Please make a valid selection for local authority","-",IFERROR(VLOOKUP(E$9&amp;$B19&amp;$E$7,ProvidersandPlaces,6,FALSE),0))</f>
        <v>6286</v>
      </c>
      <c r="F19" s="35">
        <f>IF($I$7="Please make a valid selection for local authority","-",IFERROR(VLOOKUP(E$9&amp;$B19&amp;$E$7,ProvidersandPlaces,7,FALSE),0))</f>
        <v>259582.5</v>
      </c>
      <c r="G19" s="35">
        <f>IF($I$7="Please make a valid selection for local authority","-",IFERROR(VLOOKUP(G$9&amp;$B19&amp;$E$7,ProvidersandPlaces,6,FALSE),0))</f>
        <v>37</v>
      </c>
      <c r="H19" s="35">
        <f>IF($I$7="Please make a valid selection for local authority","-",IFERROR(VLOOKUP(G$9&amp;$B19&amp;$E$7,ProvidersandPlaces,7,FALSE),0))</f>
        <v>867</v>
      </c>
      <c r="I19" s="35">
        <f>IF($I$7="Please make a valid selection for local authority","-",IFERROR(VLOOKUP(I$9&amp;$B19&amp;$E$7,ProvidersandPlaces,6,FALSE),0))</f>
        <v>0</v>
      </c>
      <c r="J19" s="35" t="s">
        <v>3995</v>
      </c>
      <c r="K19" s="35">
        <f t="shared" si="2"/>
        <v>6560</v>
      </c>
      <c r="L19" s="35">
        <f>IF($I$7="Please make a valid selection for local authority","-",IFERROR(VLOOKUP(K$9&amp;$B19&amp;$E$7,ProvidersandPlaces,7,FALSE),0))</f>
        <v>261576.22</v>
      </c>
      <c r="M19" s="36"/>
      <c r="N19" s="36"/>
      <c r="O19" s="33"/>
      <c r="P19" s="34"/>
      <c r="Q19" s="35"/>
    </row>
    <row r="20" spans="1:17" x14ac:dyDescent="0.25">
      <c r="A20" s="33"/>
      <c r="B20" s="34" t="s">
        <v>280</v>
      </c>
      <c r="C20" s="35">
        <f>IF($I$7="Please make a valid selection for local authority","-",IFERROR(VLOOKUP(C$9&amp;$B20&amp;$E$7,ProvidersandPlaces,8,FALSE),0))</f>
        <v>1561</v>
      </c>
      <c r="D20" s="35" t="s">
        <v>3995</v>
      </c>
      <c r="E20" s="35">
        <f>IF($I$7="Please make a valid selection for local authority","-",IFERROR(VLOOKUP(E$9&amp;$B20&amp;$E$7,ProvidersandPlaces,8,FALSE),0))</f>
        <v>1107</v>
      </c>
      <c r="F20" s="35" t="s">
        <v>3995</v>
      </c>
      <c r="G20" s="35">
        <f>IF($I$7="Please make a valid selection for local authority","-",IFERROR(VLOOKUP(G$9&amp;$B20&amp;$E$7,ProvidersandPlaces,8,FALSE),0))</f>
        <v>1</v>
      </c>
      <c r="H20" s="35" t="s">
        <v>3995</v>
      </c>
      <c r="I20" s="35">
        <f>IF($I$7="Please make a valid selection for local authority","-",IFERROR(VLOOKUP(I$9&amp;$B20&amp;$E$7,ProvidersandPlaces,8,FALSE),0))</f>
        <v>3</v>
      </c>
      <c r="J20" s="35" t="s">
        <v>3995</v>
      </c>
      <c r="K20" s="35">
        <f>IF($I$7="Please make a valid selection for local authority","-",IFERROR(VLOOKUP(K$9&amp;$B20&amp;$E$7,ProvidersandPlaces,8,FALSE),0))</f>
        <v>2672</v>
      </c>
      <c r="L20" s="35" t="s">
        <v>3995</v>
      </c>
      <c r="M20" s="36"/>
      <c r="N20" s="36"/>
      <c r="O20" s="33"/>
      <c r="P20" s="34"/>
      <c r="Q20" s="35"/>
    </row>
    <row r="21" spans="1:17" x14ac:dyDescent="0.25">
      <c r="A21" s="33"/>
      <c r="B21" s="34" t="s">
        <v>89</v>
      </c>
      <c r="C21" s="35">
        <f>IF($I$7="Please make a valid selection for local authority","-",IFERROR(VLOOKUP(C$9&amp;$B21&amp;$E$7,ProvidersandPlaces,8,FALSE),0))</f>
        <v>77</v>
      </c>
      <c r="D21" s="35" t="s">
        <v>3995</v>
      </c>
      <c r="E21" s="35">
        <f>IF($I$7="Please make a valid selection for local authority","-",IFERROR(VLOOKUP(E$9&amp;$B21&amp;$E$7,ProvidersandPlaces,8,FALSE),0))</f>
        <v>94</v>
      </c>
      <c r="F21" s="35" t="s">
        <v>3995</v>
      </c>
      <c r="G21" s="35">
        <f>IF($I$7="Please make a valid selection for local authority","-",IFERROR(VLOOKUP(G$9&amp;$B21&amp;$E$7,ProvidersandPlaces,8,FALSE),0))</f>
        <v>0</v>
      </c>
      <c r="H21" s="35" t="s">
        <v>3995</v>
      </c>
      <c r="I21" s="35">
        <f>IF($I$7="Please make a valid selection for local authority","-",IFERROR(VLOOKUP(I$9&amp;$B21&amp;$E$7,ProvidersandPlaces,8,FALSE),0))</f>
        <v>0</v>
      </c>
      <c r="J21" s="35" t="s">
        <v>3995</v>
      </c>
      <c r="K21" s="35">
        <f>IF($I$7="Please make a valid selection for local authority","-",IFERROR(VLOOKUP(K$9&amp;$B21&amp;$E$7,ProvidersandPlaces,8,FALSE),0))</f>
        <v>171</v>
      </c>
      <c r="L21" s="35" t="s">
        <v>3995</v>
      </c>
      <c r="M21" s="36"/>
      <c r="N21" s="36"/>
      <c r="O21" s="33"/>
      <c r="P21" s="34"/>
      <c r="Q21" s="35"/>
    </row>
    <row r="22" spans="1:17" x14ac:dyDescent="0.25">
      <c r="A22" s="33"/>
      <c r="B22" s="34" t="s">
        <v>91</v>
      </c>
      <c r="C22" s="35">
        <f>IF($I$7="Please make a valid selection for local authority","-",IFERROR(VLOOKUP(C$9&amp;$B22&amp;$E$7,ProvidersandPlaces,8,FALSE),0))</f>
        <v>145</v>
      </c>
      <c r="D22" s="35" t="s">
        <v>3995</v>
      </c>
      <c r="E22" s="35">
        <f>IF($I$7="Please make a valid selection for local authority","-",IFERROR(VLOOKUP(E$9&amp;$B22&amp;$E$7,ProvidersandPlaces,8,FALSE),0))</f>
        <v>2459</v>
      </c>
      <c r="F22" s="35" t="s">
        <v>3995</v>
      </c>
      <c r="G22" s="35">
        <f>IF($I$7="Please make a valid selection for local authority","-",IFERROR(VLOOKUP(G$9&amp;$B22&amp;$E$7,ProvidersandPlaces,8,FALSE),0))</f>
        <v>4</v>
      </c>
      <c r="H22" s="35" t="s">
        <v>3995</v>
      </c>
      <c r="I22" s="35">
        <f>IF($I$7="Please make a valid selection for local authority","-",IFERROR(VLOOKUP(I$9&amp;$B22&amp;$E$7,ProvidersandPlaces,8,FALSE),0))</f>
        <v>9845</v>
      </c>
      <c r="J22" s="35" t="s">
        <v>3995</v>
      </c>
      <c r="K22" s="35">
        <f>IF($I$7="Please make a valid selection for local authority","-",IFERROR(VLOOKUP(K$9&amp;$B22&amp;$E$7,ProvidersandPlaces,8,FALSE),0))</f>
        <v>12453</v>
      </c>
      <c r="L22" s="35" t="s">
        <v>3995</v>
      </c>
      <c r="M22" s="36"/>
      <c r="N22" s="36"/>
      <c r="O22" s="33"/>
      <c r="P22" s="34"/>
      <c r="Q22" s="35"/>
    </row>
    <row r="23" spans="1:17" x14ac:dyDescent="0.25">
      <c r="A23" s="1"/>
      <c r="B23" s="38"/>
      <c r="C23" s="38"/>
      <c r="D23" s="39"/>
      <c r="E23" s="40"/>
      <c r="F23" s="41"/>
      <c r="G23" s="32"/>
      <c r="H23" s="42"/>
      <c r="I23" s="40"/>
      <c r="J23" s="40"/>
      <c r="K23" s="40"/>
      <c r="L23" s="40"/>
      <c r="M23" s="1"/>
      <c r="N23" s="1"/>
      <c r="O23" s="1"/>
      <c r="P23" s="38"/>
      <c r="Q23" s="38"/>
    </row>
    <row r="24" spans="1:17" ht="13.8" x14ac:dyDescent="0.25">
      <c r="A24" s="1"/>
      <c r="B24" s="661"/>
      <c r="C24" s="661"/>
      <c r="D24" s="43"/>
      <c r="E24" s="43"/>
      <c r="F24" s="43"/>
      <c r="G24" s="43"/>
      <c r="H24" s="43"/>
      <c r="I24" s="43"/>
      <c r="J24" s="662" t="s">
        <v>3996</v>
      </c>
      <c r="K24" s="662"/>
      <c r="L24" s="662"/>
      <c r="M24" s="44"/>
      <c r="N24" s="1"/>
      <c r="O24" s="1"/>
      <c r="P24" s="665"/>
      <c r="Q24" s="665"/>
    </row>
    <row r="25" spans="1:17" x14ac:dyDescent="0.25">
      <c r="A25" s="45"/>
      <c r="B25" s="46" t="s">
        <v>3997</v>
      </c>
      <c r="C25" s="46"/>
      <c r="D25" s="46"/>
      <c r="E25" s="46"/>
      <c r="F25" s="46"/>
      <c r="G25" s="46"/>
      <c r="H25" s="46"/>
      <c r="I25" s="46"/>
      <c r="J25" s="46"/>
      <c r="K25" s="46"/>
      <c r="L25" s="46"/>
      <c r="M25" s="47"/>
      <c r="N25" s="48"/>
      <c r="O25" s="45"/>
      <c r="P25" s="46"/>
      <c r="Q25" s="46"/>
    </row>
    <row r="26" spans="1:17" x14ac:dyDescent="0.25">
      <c r="A26" s="49" t="s">
        <v>3998</v>
      </c>
      <c r="B26" s="663" t="s">
        <v>3999</v>
      </c>
      <c r="C26" s="663"/>
      <c r="D26" s="663"/>
      <c r="E26" s="663"/>
      <c r="F26" s="663"/>
      <c r="G26" s="663"/>
      <c r="H26" s="663"/>
      <c r="I26" s="663"/>
      <c r="J26" s="663"/>
      <c r="K26" s="663"/>
      <c r="L26" s="663"/>
      <c r="M26" s="663"/>
      <c r="N26" s="1"/>
      <c r="O26" s="49"/>
      <c r="P26" s="663"/>
      <c r="Q26" s="663"/>
    </row>
    <row r="27" spans="1:17" x14ac:dyDescent="0.25">
      <c r="A27" s="8"/>
      <c r="B27" s="663" t="s">
        <v>4000</v>
      </c>
      <c r="C27" s="663"/>
      <c r="D27" s="663"/>
      <c r="E27" s="663"/>
      <c r="F27" s="663"/>
      <c r="G27" s="663"/>
      <c r="H27" s="663"/>
      <c r="I27" s="663"/>
      <c r="J27" s="663"/>
      <c r="K27" s="663"/>
      <c r="L27" s="663"/>
      <c r="M27" s="663"/>
      <c r="N27" s="1"/>
      <c r="O27" s="8"/>
      <c r="P27" s="663"/>
      <c r="Q27" s="663"/>
    </row>
    <row r="28" spans="1:17" x14ac:dyDescent="0.25">
      <c r="A28" s="8"/>
      <c r="B28" s="659"/>
      <c r="C28" s="659"/>
      <c r="D28" s="659"/>
      <c r="E28" s="659"/>
      <c r="F28" s="659"/>
      <c r="G28" s="659"/>
      <c r="H28" s="659"/>
      <c r="I28" s="659"/>
      <c r="J28" s="659"/>
      <c r="K28" s="659"/>
      <c r="L28" s="659"/>
      <c r="M28" s="659"/>
      <c r="N28" s="1"/>
      <c r="O28" s="8"/>
      <c r="P28" s="659"/>
      <c r="Q28" s="659"/>
    </row>
    <row r="35" ht="27.6" customHeight="1" x14ac:dyDescent="0.25"/>
    <row r="36" ht="27.6" customHeight="1" x14ac:dyDescent="0.25"/>
  </sheetData>
  <sheetProtection sheet="1" objects="1" scenarios="1"/>
  <mergeCells count="20">
    <mergeCell ref="P7:Q7"/>
    <mergeCell ref="P24:Q24"/>
    <mergeCell ref="P26:Q26"/>
    <mergeCell ref="P27:Q27"/>
    <mergeCell ref="B5:D5"/>
    <mergeCell ref="E5:H5"/>
    <mergeCell ref="B7:D7"/>
    <mergeCell ref="E7:H7"/>
    <mergeCell ref="P5:Q5"/>
    <mergeCell ref="P28:Q28"/>
    <mergeCell ref="I9:J9"/>
    <mergeCell ref="K9:L9"/>
    <mergeCell ref="B24:C24"/>
    <mergeCell ref="J24:L24"/>
    <mergeCell ref="B26:M26"/>
    <mergeCell ref="B27:M27"/>
    <mergeCell ref="C9:D9"/>
    <mergeCell ref="E9:F9"/>
    <mergeCell ref="G9:H9"/>
    <mergeCell ref="B28:M28"/>
  </mergeCells>
  <conditionalFormatting sqref="J7">
    <cfRule type="cellIs" dxfId="0"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M177"/>
  <sheetViews>
    <sheetView showGridLines="0" workbookViewId="0">
      <selection activeCell="C5" sqref="C5:D5"/>
    </sheetView>
  </sheetViews>
  <sheetFormatPr defaultRowHeight="13.2" x14ac:dyDescent="0.25"/>
  <cols>
    <col min="1" max="1" width="3" customWidth="1"/>
    <col min="2" max="2" width="41.33203125" customWidth="1"/>
    <col min="3" max="6" width="15.44140625" customWidth="1"/>
  </cols>
  <sheetData>
    <row r="2" spans="2:7" ht="15.6" x14ac:dyDescent="0.25">
      <c r="B2" s="2" t="s">
        <v>4001</v>
      </c>
      <c r="C2" s="112"/>
      <c r="D2" s="112"/>
      <c r="E2" s="113"/>
      <c r="F2" s="113"/>
    </row>
    <row r="3" spans="2:7" ht="13.8" x14ac:dyDescent="0.25">
      <c r="B3" s="114" t="str">
        <f>TEXT('Drop down Values'!B3,"dd mmmm yyyy")</f>
        <v>31 March 2021</v>
      </c>
      <c r="C3" s="112"/>
      <c r="D3" s="112"/>
      <c r="E3" s="112"/>
      <c r="F3" s="113"/>
      <c r="G3" s="57"/>
    </row>
    <row r="4" spans="2:7" ht="13.8" x14ac:dyDescent="0.25">
      <c r="B4" s="114"/>
      <c r="C4" s="112"/>
      <c r="D4" s="112"/>
      <c r="E4" s="112"/>
      <c r="F4" s="113"/>
      <c r="G4" s="57"/>
    </row>
    <row r="5" spans="2:7" x14ac:dyDescent="0.25">
      <c r="B5" s="115" t="s">
        <v>4002</v>
      </c>
      <c r="C5" s="671" t="s">
        <v>72</v>
      </c>
      <c r="D5" s="672"/>
      <c r="E5" s="116"/>
      <c r="F5" s="117"/>
    </row>
    <row r="6" spans="2:7" x14ac:dyDescent="0.25">
      <c r="B6" s="115"/>
      <c r="C6" s="118"/>
      <c r="D6" s="119"/>
      <c r="E6" s="120"/>
      <c r="F6" s="121"/>
    </row>
    <row r="7" spans="2:7" x14ac:dyDescent="0.25">
      <c r="B7" s="115" t="s">
        <v>4003</v>
      </c>
      <c r="C7" s="673" t="s">
        <v>262</v>
      </c>
      <c r="D7" s="674"/>
      <c r="E7" s="116"/>
      <c r="F7" s="117"/>
    </row>
    <row r="8" spans="2:7" x14ac:dyDescent="0.25">
      <c r="B8" s="1"/>
      <c r="C8" s="122"/>
      <c r="D8" s="122"/>
      <c r="E8" s="122"/>
      <c r="F8" s="122"/>
      <c r="G8" s="57"/>
    </row>
    <row r="9" spans="2:7" ht="35.4" customHeight="1" x14ac:dyDescent="0.25">
      <c r="B9" s="123"/>
      <c r="C9" s="124" t="s">
        <v>290</v>
      </c>
      <c r="D9" s="124" t="s">
        <v>291</v>
      </c>
      <c r="E9" s="124" t="s">
        <v>4004</v>
      </c>
      <c r="F9" s="124" t="s">
        <v>4005</v>
      </c>
      <c r="G9" s="125"/>
    </row>
    <row r="10" spans="2:7" x14ac:dyDescent="0.25">
      <c r="B10" s="126" t="s">
        <v>92</v>
      </c>
      <c r="C10" s="127">
        <f t="shared" ref="C10:C41" si="0">IF(ISERROR(MATCH($C$7,eyr,0))=TRUE,"-",IF(ISERROR(VLOOKUP($C$5&amp;$C$7&amp;$B10&amp;IF(ISERROR(MATCH($B10,GOR_PP,0))=TRUE,""," total"),ProvidersandPlaces,6,FALSE))=TRUE,0,VLOOKUP($C$5&amp;$C$7&amp;$B10&amp;IF(ISERROR(MATCH($B10,GOR_PP,0))=TRUE,""," total"),ProvidersandPlaces,6,FALSE)))</f>
        <v>56748</v>
      </c>
      <c r="D10" s="127">
        <f t="shared" ref="D10:D41" si="1">IF(ISERROR(MATCH($C$7,eyr,0))=TRUE,"-",IF(ISERROR(VLOOKUP($C$5&amp;$C$7&amp;$B10&amp;IF(ISERROR(MATCH($B10,GOR_PP,0))=TRUE,""," total"),ProvidersandPlaces,7,FALSE))=TRUE,0,VLOOKUP($C$5&amp;$C$7&amp;$B10&amp;IF(ISERROR(MATCH($B10,GOR_PP,0))=TRUE,""," total"),ProvidersandPlaces,7,FALSE)))</f>
        <v>1297829.6000000001</v>
      </c>
      <c r="E10" s="127">
        <f t="shared" ref="E10:E41" si="2">IF(ISERROR(MATCH($C$7,Not_eyr,0))=TRUE,"-",IF(ISERROR(VLOOKUP($C$5&amp;$C$7&amp;$B10&amp;IF(ISERROR(MATCH($B10,GOR_PP,0))=TRUE,""," total"),ProvidersandPlaces,8,FALSE))=TRUE,0,VLOOKUP($C$5&amp;$C$7&amp;$B10&amp;IF(ISERROR(MATCH($B10,GOR_PP,0))=TRUE,""," total"),ProvidersandPlaces,8,FALSE)))</f>
        <v>15296</v>
      </c>
      <c r="F10" s="127">
        <f t="shared" ref="F10:F41" si="3">IF(ISERROR(VLOOKUP($C$5&amp;$C$7&amp;$B10&amp;IF(ISERROR(MATCH($B10,GOR_PP,0))=TRUE,""," total"),ProvidersandPlaces,10,FALSE))=TRUE,0,VLOOKUP($C$5&amp;$C$7&amp;$B10&amp;IF(ISERROR(MATCH($B10,GOR_PP,0))=TRUE,""," total"),ProvidersandPlaces,10,FALSE))</f>
        <v>72044</v>
      </c>
    </row>
    <row r="11" spans="2:7" x14ac:dyDescent="0.25">
      <c r="B11" s="128" t="s">
        <v>255</v>
      </c>
      <c r="C11" s="127">
        <f t="shared" si="0"/>
        <v>6785</v>
      </c>
      <c r="D11" s="127">
        <f t="shared" si="1"/>
        <v>179842.16</v>
      </c>
      <c r="E11" s="127">
        <f t="shared" si="2"/>
        <v>906</v>
      </c>
      <c r="F11" s="127">
        <f t="shared" si="3"/>
        <v>7691</v>
      </c>
      <c r="G11" s="1"/>
    </row>
    <row r="12" spans="2:7" x14ac:dyDescent="0.25">
      <c r="B12" s="129" t="s">
        <v>100</v>
      </c>
      <c r="C12" s="130">
        <f t="shared" si="0"/>
        <v>142</v>
      </c>
      <c r="D12" s="130">
        <f t="shared" si="1"/>
        <v>4257.26</v>
      </c>
      <c r="E12" s="130">
        <f t="shared" si="2"/>
        <v>13</v>
      </c>
      <c r="F12" s="130">
        <f t="shared" si="3"/>
        <v>155</v>
      </c>
      <c r="G12" s="1"/>
    </row>
    <row r="13" spans="2:7" x14ac:dyDescent="0.25">
      <c r="B13" s="129" t="s">
        <v>101</v>
      </c>
      <c r="C13" s="130">
        <f t="shared" si="0"/>
        <v>100</v>
      </c>
      <c r="D13" s="130">
        <f t="shared" si="1"/>
        <v>2666</v>
      </c>
      <c r="E13" s="130">
        <f t="shared" si="2"/>
        <v>3</v>
      </c>
      <c r="F13" s="130">
        <f t="shared" si="3"/>
        <v>103</v>
      </c>
      <c r="G13" s="1"/>
    </row>
    <row r="14" spans="2:7" x14ac:dyDescent="0.25">
      <c r="B14" s="129" t="s">
        <v>102</v>
      </c>
      <c r="C14" s="130">
        <f t="shared" si="0"/>
        <v>236</v>
      </c>
      <c r="D14" s="130">
        <f t="shared" si="1"/>
        <v>7175</v>
      </c>
      <c r="E14" s="130">
        <f t="shared" si="2"/>
        <v>32</v>
      </c>
      <c r="F14" s="130">
        <f t="shared" si="3"/>
        <v>268</v>
      </c>
      <c r="G14" s="1"/>
    </row>
    <row r="15" spans="2:7" x14ac:dyDescent="0.25">
      <c r="B15" s="129" t="s">
        <v>111</v>
      </c>
      <c r="C15" s="130">
        <f t="shared" si="0"/>
        <v>183</v>
      </c>
      <c r="D15" s="130">
        <f t="shared" si="1"/>
        <v>5384.16</v>
      </c>
      <c r="E15" s="130">
        <f t="shared" si="2"/>
        <v>29</v>
      </c>
      <c r="F15" s="130">
        <f t="shared" si="3"/>
        <v>212</v>
      </c>
    </row>
    <row r="16" spans="2:7" x14ac:dyDescent="0.25">
      <c r="B16" s="129" t="s">
        <v>116</v>
      </c>
      <c r="C16" s="130">
        <f t="shared" si="0"/>
        <v>336</v>
      </c>
      <c r="D16" s="130">
        <f t="shared" si="1"/>
        <v>9972.76</v>
      </c>
      <c r="E16" s="130">
        <f t="shared" si="2"/>
        <v>54</v>
      </c>
      <c r="F16" s="130">
        <f t="shared" si="3"/>
        <v>390</v>
      </c>
      <c r="G16" s="121"/>
    </row>
    <row r="17" spans="2:7" x14ac:dyDescent="0.25">
      <c r="B17" s="129" t="s">
        <v>117</v>
      </c>
      <c r="C17" s="130">
        <f t="shared" si="0"/>
        <v>317</v>
      </c>
      <c r="D17" s="130">
        <f t="shared" si="1"/>
        <v>9074.2000000000007</v>
      </c>
      <c r="E17" s="130">
        <f t="shared" si="2"/>
        <v>42</v>
      </c>
      <c r="F17" s="130">
        <f t="shared" si="3"/>
        <v>359</v>
      </c>
      <c r="G17" s="121"/>
    </row>
    <row r="18" spans="2:7" x14ac:dyDescent="0.25">
      <c r="B18" s="129" t="s">
        <v>122</v>
      </c>
      <c r="C18" s="130">
        <f t="shared" si="0"/>
        <v>299</v>
      </c>
      <c r="D18" s="130">
        <f t="shared" si="1"/>
        <v>7396.7</v>
      </c>
      <c r="E18" s="130">
        <f t="shared" si="2"/>
        <v>36</v>
      </c>
      <c r="F18" s="130">
        <f t="shared" si="3"/>
        <v>335</v>
      </c>
      <c r="G18" s="121"/>
    </row>
    <row r="19" spans="2:7" x14ac:dyDescent="0.25">
      <c r="B19" s="129" t="s">
        <v>140</v>
      </c>
      <c r="C19" s="130">
        <f t="shared" si="0"/>
        <v>135</v>
      </c>
      <c r="D19" s="130">
        <f t="shared" si="1"/>
        <v>3324.8</v>
      </c>
      <c r="E19" s="130">
        <f t="shared" si="2"/>
        <v>8</v>
      </c>
      <c r="F19" s="130">
        <f t="shared" si="3"/>
        <v>143</v>
      </c>
      <c r="G19" s="121"/>
    </row>
    <row r="20" spans="2:7" x14ac:dyDescent="0.25">
      <c r="B20" s="129" t="s">
        <v>159</v>
      </c>
      <c r="C20" s="130">
        <f t="shared" si="0"/>
        <v>118</v>
      </c>
      <c r="D20" s="130">
        <f t="shared" si="1"/>
        <v>3083.9</v>
      </c>
      <c r="E20" s="130">
        <f t="shared" si="2"/>
        <v>10</v>
      </c>
      <c r="F20" s="130">
        <f t="shared" si="3"/>
        <v>128</v>
      </c>
      <c r="G20" s="121"/>
    </row>
    <row r="21" spans="2:7" x14ac:dyDescent="0.25">
      <c r="B21" s="129" t="s">
        <v>161</v>
      </c>
      <c r="C21" s="130">
        <f t="shared" si="0"/>
        <v>1174</v>
      </c>
      <c r="D21" s="130">
        <f t="shared" si="1"/>
        <v>31807.599999999999</v>
      </c>
      <c r="E21" s="130">
        <f t="shared" si="2"/>
        <v>93</v>
      </c>
      <c r="F21" s="130">
        <f t="shared" si="3"/>
        <v>1267</v>
      </c>
      <c r="G21" s="121"/>
    </row>
    <row r="22" spans="2:7" x14ac:dyDescent="0.25">
      <c r="B22" s="129" t="s">
        <v>167</v>
      </c>
      <c r="C22" s="130">
        <f t="shared" si="0"/>
        <v>327</v>
      </c>
      <c r="D22" s="130">
        <f t="shared" si="1"/>
        <v>9516.16</v>
      </c>
      <c r="E22" s="130">
        <f t="shared" si="2"/>
        <v>37</v>
      </c>
      <c r="F22" s="130">
        <f t="shared" si="3"/>
        <v>364</v>
      </c>
      <c r="G22" s="121"/>
    </row>
    <row r="23" spans="2:7" x14ac:dyDescent="0.25">
      <c r="B23" s="129" t="s">
        <v>169</v>
      </c>
      <c r="C23" s="130">
        <f t="shared" si="0"/>
        <v>508</v>
      </c>
      <c r="D23" s="130">
        <f t="shared" si="1"/>
        <v>11570.46</v>
      </c>
      <c r="E23" s="130">
        <f t="shared" si="2"/>
        <v>144</v>
      </c>
      <c r="F23" s="130">
        <f t="shared" si="3"/>
        <v>652</v>
      </c>
    </row>
    <row r="24" spans="2:7" x14ac:dyDescent="0.25">
      <c r="B24" s="129" t="s">
        <v>186</v>
      </c>
      <c r="C24" s="130">
        <f t="shared" si="0"/>
        <v>251</v>
      </c>
      <c r="D24" s="130">
        <f t="shared" si="1"/>
        <v>6768.9</v>
      </c>
      <c r="E24" s="130">
        <f t="shared" si="2"/>
        <v>48</v>
      </c>
      <c r="F24" s="130">
        <f t="shared" si="3"/>
        <v>299</v>
      </c>
    </row>
    <row r="25" spans="2:7" x14ac:dyDescent="0.25">
      <c r="B25" s="129" t="s">
        <v>195</v>
      </c>
      <c r="C25" s="130">
        <f t="shared" si="0"/>
        <v>248</v>
      </c>
      <c r="D25" s="130">
        <f t="shared" si="1"/>
        <v>5765.9</v>
      </c>
      <c r="E25" s="130">
        <f t="shared" si="2"/>
        <v>23</v>
      </c>
      <c r="F25" s="130">
        <f t="shared" si="3"/>
        <v>271</v>
      </c>
    </row>
    <row r="26" spans="2:7" x14ac:dyDescent="0.25">
      <c r="B26" s="129" t="s">
        <v>198</v>
      </c>
      <c r="C26" s="130">
        <f t="shared" si="0"/>
        <v>292</v>
      </c>
      <c r="D26" s="130">
        <f t="shared" si="1"/>
        <v>7586.62</v>
      </c>
      <c r="E26" s="130">
        <f t="shared" si="2"/>
        <v>43</v>
      </c>
      <c r="F26" s="130">
        <f t="shared" si="3"/>
        <v>335</v>
      </c>
    </row>
    <row r="27" spans="2:7" x14ac:dyDescent="0.25">
      <c r="B27" s="129" t="s">
        <v>200</v>
      </c>
      <c r="C27" s="130">
        <f t="shared" si="0"/>
        <v>166</v>
      </c>
      <c r="D27" s="130">
        <f t="shared" si="1"/>
        <v>5181.8</v>
      </c>
      <c r="E27" s="130">
        <f t="shared" si="2"/>
        <v>18</v>
      </c>
      <c r="F27" s="130">
        <f t="shared" si="3"/>
        <v>184</v>
      </c>
      <c r="G27" s="131"/>
    </row>
    <row r="28" spans="2:7" x14ac:dyDescent="0.25">
      <c r="B28" s="129" t="s">
        <v>211</v>
      </c>
      <c r="C28" s="130">
        <f t="shared" si="0"/>
        <v>110</v>
      </c>
      <c r="D28" s="130">
        <f t="shared" si="1"/>
        <v>3614.9</v>
      </c>
      <c r="E28" s="130">
        <f t="shared" si="2"/>
        <v>12</v>
      </c>
      <c r="F28" s="130">
        <f t="shared" si="3"/>
        <v>122</v>
      </c>
      <c r="G28" s="131"/>
    </row>
    <row r="29" spans="2:7" x14ac:dyDescent="0.25">
      <c r="B29" s="129" t="s">
        <v>213</v>
      </c>
      <c r="C29" s="130">
        <f t="shared" si="0"/>
        <v>402</v>
      </c>
      <c r="D29" s="130">
        <f t="shared" si="1"/>
        <v>8236.9</v>
      </c>
      <c r="E29" s="130">
        <f t="shared" si="2"/>
        <v>56</v>
      </c>
      <c r="F29" s="130">
        <f t="shared" si="3"/>
        <v>458</v>
      </c>
      <c r="G29" s="131"/>
    </row>
    <row r="30" spans="2:7" x14ac:dyDescent="0.25">
      <c r="B30" s="129" t="s">
        <v>221</v>
      </c>
      <c r="C30" s="130">
        <f t="shared" si="0"/>
        <v>303</v>
      </c>
      <c r="D30" s="130">
        <f t="shared" si="1"/>
        <v>7272.9</v>
      </c>
      <c r="E30" s="130">
        <f t="shared" si="2"/>
        <v>26</v>
      </c>
      <c r="F30" s="130">
        <f t="shared" si="3"/>
        <v>329</v>
      </c>
      <c r="G30" s="131"/>
    </row>
    <row r="31" spans="2:7" x14ac:dyDescent="0.25">
      <c r="B31" s="129" t="s">
        <v>226</v>
      </c>
      <c r="C31" s="130">
        <f t="shared" si="0"/>
        <v>343</v>
      </c>
      <c r="D31" s="130">
        <f t="shared" si="1"/>
        <v>8850.2800000000007</v>
      </c>
      <c r="E31" s="130">
        <f t="shared" si="2"/>
        <v>65</v>
      </c>
      <c r="F31" s="130">
        <f t="shared" si="3"/>
        <v>408</v>
      </c>
      <c r="G31" s="131"/>
    </row>
    <row r="32" spans="2:7" x14ac:dyDescent="0.25">
      <c r="B32" s="129" t="s">
        <v>231</v>
      </c>
      <c r="C32" s="130">
        <f t="shared" si="0"/>
        <v>249</v>
      </c>
      <c r="D32" s="130">
        <f t="shared" si="1"/>
        <v>6579.6</v>
      </c>
      <c r="E32" s="130">
        <f t="shared" si="2"/>
        <v>41</v>
      </c>
      <c r="F32" s="130">
        <f t="shared" si="3"/>
        <v>290</v>
      </c>
      <c r="G32" s="131"/>
    </row>
    <row r="33" spans="2:7" x14ac:dyDescent="0.25">
      <c r="B33" s="129" t="s">
        <v>236</v>
      </c>
      <c r="C33" s="130">
        <f t="shared" si="0"/>
        <v>265</v>
      </c>
      <c r="D33" s="130">
        <f t="shared" si="1"/>
        <v>7842.36</v>
      </c>
      <c r="E33" s="130">
        <f t="shared" si="2"/>
        <v>27</v>
      </c>
      <c r="F33" s="130">
        <f t="shared" si="3"/>
        <v>292</v>
      </c>
      <c r="G33" s="132"/>
    </row>
    <row r="34" spans="2:7" x14ac:dyDescent="0.25">
      <c r="B34" s="129" t="s">
        <v>239</v>
      </c>
      <c r="C34" s="130">
        <f t="shared" si="0"/>
        <v>281</v>
      </c>
      <c r="D34" s="130">
        <f t="shared" si="1"/>
        <v>6913</v>
      </c>
      <c r="E34" s="130">
        <f t="shared" si="2"/>
        <v>46</v>
      </c>
      <c r="F34" s="130">
        <f t="shared" si="3"/>
        <v>327</v>
      </c>
      <c r="G34" s="132"/>
    </row>
    <row r="35" spans="2:7" x14ac:dyDescent="0.25">
      <c r="B35" s="128" t="s">
        <v>254</v>
      </c>
      <c r="C35" s="127">
        <f t="shared" si="0"/>
        <v>2104</v>
      </c>
      <c r="D35" s="127">
        <f t="shared" si="1"/>
        <v>45524.38</v>
      </c>
      <c r="E35" s="127">
        <f t="shared" si="2"/>
        <v>247</v>
      </c>
      <c r="F35" s="127">
        <f t="shared" si="3"/>
        <v>2351</v>
      </c>
      <c r="G35" s="1"/>
    </row>
    <row r="36" spans="2:7" x14ac:dyDescent="0.25">
      <c r="B36" s="129" t="s">
        <v>123</v>
      </c>
      <c r="C36" s="130">
        <f t="shared" si="0"/>
        <v>103</v>
      </c>
      <c r="D36" s="130">
        <f t="shared" si="1"/>
        <v>2112</v>
      </c>
      <c r="E36" s="130">
        <f t="shared" si="2"/>
        <v>18</v>
      </c>
      <c r="F36" s="130">
        <f t="shared" si="3"/>
        <v>121</v>
      </c>
      <c r="G36" s="132"/>
    </row>
    <row r="37" spans="2:7" x14ac:dyDescent="0.25">
      <c r="B37" s="129" t="s">
        <v>130</v>
      </c>
      <c r="C37" s="130">
        <f t="shared" si="0"/>
        <v>386</v>
      </c>
      <c r="D37" s="130">
        <f t="shared" si="1"/>
        <v>8148.26</v>
      </c>
      <c r="E37" s="130">
        <f t="shared" si="2"/>
        <v>31</v>
      </c>
      <c r="F37" s="130">
        <f t="shared" si="3"/>
        <v>417</v>
      </c>
    </row>
    <row r="38" spans="2:7" x14ac:dyDescent="0.25">
      <c r="B38" s="129" t="s">
        <v>136</v>
      </c>
      <c r="C38" s="130">
        <f t="shared" si="0"/>
        <v>154</v>
      </c>
      <c r="D38" s="130">
        <f t="shared" si="1"/>
        <v>3915.9</v>
      </c>
      <c r="E38" s="130">
        <f t="shared" si="2"/>
        <v>23</v>
      </c>
      <c r="F38" s="130">
        <f t="shared" si="3"/>
        <v>177</v>
      </c>
    </row>
    <row r="39" spans="2:7" x14ac:dyDescent="0.25">
      <c r="B39" s="129" t="s">
        <v>145</v>
      </c>
      <c r="C39" s="130">
        <f t="shared" si="0"/>
        <v>68</v>
      </c>
      <c r="D39" s="130">
        <f t="shared" si="1"/>
        <v>1305</v>
      </c>
      <c r="E39" s="130">
        <f t="shared" si="2"/>
        <v>4</v>
      </c>
      <c r="F39" s="130">
        <f t="shared" si="3"/>
        <v>72</v>
      </c>
    </row>
    <row r="40" spans="2:7" x14ac:dyDescent="0.25">
      <c r="B40" s="129" t="s">
        <v>172</v>
      </c>
      <c r="C40" s="130">
        <f t="shared" si="0"/>
        <v>111</v>
      </c>
      <c r="D40" s="130">
        <f t="shared" si="1"/>
        <v>2850.46</v>
      </c>
      <c r="E40" s="130">
        <f t="shared" si="2"/>
        <v>15</v>
      </c>
      <c r="F40" s="130">
        <f t="shared" si="3"/>
        <v>126</v>
      </c>
    </row>
    <row r="41" spans="2:7" x14ac:dyDescent="0.25">
      <c r="B41" s="129" t="s">
        <v>174</v>
      </c>
      <c r="C41" s="130">
        <f t="shared" si="0"/>
        <v>239</v>
      </c>
      <c r="D41" s="130">
        <f t="shared" si="1"/>
        <v>5853.9</v>
      </c>
      <c r="E41" s="130">
        <f t="shared" si="2"/>
        <v>40</v>
      </c>
      <c r="F41" s="130">
        <f t="shared" si="3"/>
        <v>279</v>
      </c>
    </row>
    <row r="42" spans="2:7" x14ac:dyDescent="0.25">
      <c r="B42" s="129" t="s">
        <v>180</v>
      </c>
      <c r="C42" s="130">
        <f t="shared" ref="C42:C73" si="4">IF(ISERROR(MATCH($C$7,eyr,0))=TRUE,"-",IF(ISERROR(VLOOKUP($C$5&amp;$C$7&amp;$B42&amp;IF(ISERROR(MATCH($B42,GOR_PP,0))=TRUE,""," total"),ProvidersandPlaces,6,FALSE))=TRUE,0,VLOOKUP($C$5&amp;$C$7&amp;$B42&amp;IF(ISERROR(MATCH($B42,GOR_PP,0))=TRUE,""," total"),ProvidersandPlaces,6,FALSE)))</f>
        <v>189</v>
      </c>
      <c r="D42" s="130">
        <f t="shared" ref="D42:D73" si="5">IF(ISERROR(MATCH($C$7,eyr,0))=TRUE,"-",IF(ISERROR(VLOOKUP($C$5&amp;$C$7&amp;$B42&amp;IF(ISERROR(MATCH($B42,GOR_PP,0))=TRUE,""," total"),ProvidersandPlaces,7,FALSE))=TRUE,0,VLOOKUP($C$5&amp;$C$7&amp;$B42&amp;IF(ISERROR(MATCH($B42,GOR_PP,0))=TRUE,""," total"),ProvidersandPlaces,7,FALSE)))</f>
        <v>4173.8</v>
      </c>
      <c r="E42" s="130">
        <f t="shared" ref="E42:E73" si="6">IF(ISERROR(MATCH($C$7,Not_eyr,0))=TRUE,"-",IF(ISERROR(VLOOKUP($C$5&amp;$C$7&amp;$B42&amp;IF(ISERROR(MATCH($B42,GOR_PP,0))=TRUE,""," total"),ProvidersandPlaces,8,FALSE))=TRUE,0,VLOOKUP($C$5&amp;$C$7&amp;$B42&amp;IF(ISERROR(MATCH($B42,GOR_PP,0))=TRUE,""," total"),ProvidersandPlaces,8,FALSE)))</f>
        <v>27</v>
      </c>
      <c r="F42" s="130">
        <f t="shared" ref="F42:F73" si="7">IF(ISERROR(VLOOKUP($C$5&amp;$C$7&amp;$B42&amp;IF(ISERROR(MATCH($B42,GOR_PP,0))=TRUE,""," total"),ProvidersandPlaces,10,FALSE))=TRUE,0,VLOOKUP($C$5&amp;$C$7&amp;$B42&amp;IF(ISERROR(MATCH($B42,GOR_PP,0))=TRUE,""," total"),ProvidersandPlaces,10,FALSE))</f>
        <v>216</v>
      </c>
    </row>
    <row r="43" spans="2:7" x14ac:dyDescent="0.25">
      <c r="B43" s="129" t="s">
        <v>183</v>
      </c>
      <c r="C43" s="130">
        <f t="shared" si="4"/>
        <v>257</v>
      </c>
      <c r="D43" s="130">
        <f t="shared" si="5"/>
        <v>5235.8</v>
      </c>
      <c r="E43" s="130">
        <f t="shared" si="6"/>
        <v>41</v>
      </c>
      <c r="F43" s="130">
        <f t="shared" si="7"/>
        <v>298</v>
      </c>
    </row>
    <row r="44" spans="2:7" x14ac:dyDescent="0.25">
      <c r="B44" s="129" t="s">
        <v>193</v>
      </c>
      <c r="C44" s="130">
        <f t="shared" si="4"/>
        <v>140</v>
      </c>
      <c r="D44" s="130">
        <f t="shared" si="5"/>
        <v>2095.9</v>
      </c>
      <c r="E44" s="130">
        <f t="shared" si="6"/>
        <v>9</v>
      </c>
      <c r="F44" s="130">
        <f t="shared" si="7"/>
        <v>149</v>
      </c>
    </row>
    <row r="45" spans="2:7" x14ac:dyDescent="0.25">
      <c r="B45" s="129" t="s">
        <v>207</v>
      </c>
      <c r="C45" s="130">
        <f t="shared" si="4"/>
        <v>114</v>
      </c>
      <c r="D45" s="130">
        <f t="shared" si="5"/>
        <v>2394.9</v>
      </c>
      <c r="E45" s="130">
        <f t="shared" si="6"/>
        <v>10</v>
      </c>
      <c r="F45" s="130">
        <f t="shared" si="7"/>
        <v>124</v>
      </c>
    </row>
    <row r="46" spans="2:7" x14ac:dyDescent="0.25">
      <c r="B46" s="129" t="s">
        <v>214</v>
      </c>
      <c r="C46" s="130">
        <f t="shared" si="4"/>
        <v>190</v>
      </c>
      <c r="D46" s="130">
        <f t="shared" si="5"/>
        <v>3982.46</v>
      </c>
      <c r="E46" s="130">
        <f t="shared" si="6"/>
        <v>16</v>
      </c>
      <c r="F46" s="130">
        <f t="shared" si="7"/>
        <v>206</v>
      </c>
    </row>
    <row r="47" spans="2:7" x14ac:dyDescent="0.25">
      <c r="B47" s="129" t="s">
        <v>217</v>
      </c>
      <c r="C47" s="130">
        <f t="shared" si="4"/>
        <v>153</v>
      </c>
      <c r="D47" s="130">
        <f t="shared" si="5"/>
        <v>3456</v>
      </c>
      <c r="E47" s="130">
        <f t="shared" si="6"/>
        <v>13</v>
      </c>
      <c r="F47" s="130">
        <f t="shared" si="7"/>
        <v>166</v>
      </c>
    </row>
    <row r="48" spans="2:7" x14ac:dyDescent="0.25">
      <c r="B48" s="128" t="s">
        <v>259</v>
      </c>
      <c r="C48" s="127">
        <f t="shared" si="4"/>
        <v>5163</v>
      </c>
      <c r="D48" s="127">
        <f t="shared" si="5"/>
        <v>113198.76</v>
      </c>
      <c r="E48" s="127">
        <f t="shared" si="6"/>
        <v>657</v>
      </c>
      <c r="F48" s="127">
        <f t="shared" si="7"/>
        <v>5820</v>
      </c>
      <c r="G48" s="1"/>
    </row>
    <row r="49" spans="2:7" x14ac:dyDescent="0.25">
      <c r="B49" s="133" t="s">
        <v>95</v>
      </c>
      <c r="C49" s="130">
        <f t="shared" si="4"/>
        <v>216</v>
      </c>
      <c r="D49" s="130">
        <f t="shared" si="5"/>
        <v>4335</v>
      </c>
      <c r="E49" s="130">
        <f t="shared" si="6"/>
        <v>13</v>
      </c>
      <c r="F49" s="130">
        <f t="shared" si="7"/>
        <v>229</v>
      </c>
    </row>
    <row r="50" spans="2:7" x14ac:dyDescent="0.25">
      <c r="B50" s="133" t="s">
        <v>105</v>
      </c>
      <c r="C50" s="130">
        <f t="shared" si="4"/>
        <v>520</v>
      </c>
      <c r="D50" s="130">
        <f t="shared" si="5"/>
        <v>11378.6</v>
      </c>
      <c r="E50" s="130">
        <f t="shared" si="6"/>
        <v>82</v>
      </c>
      <c r="F50" s="130">
        <f t="shared" si="7"/>
        <v>602</v>
      </c>
    </row>
    <row r="51" spans="2:7" x14ac:dyDescent="0.25">
      <c r="B51" s="133" t="s">
        <v>112</v>
      </c>
      <c r="C51" s="130">
        <f t="shared" si="4"/>
        <v>203</v>
      </c>
      <c r="D51" s="130">
        <f t="shared" si="5"/>
        <v>5346.4</v>
      </c>
      <c r="E51" s="130">
        <f t="shared" si="6"/>
        <v>30</v>
      </c>
      <c r="F51" s="130">
        <f t="shared" si="7"/>
        <v>233</v>
      </c>
    </row>
    <row r="52" spans="2:7" x14ac:dyDescent="0.25">
      <c r="B52" s="133" t="s">
        <v>127</v>
      </c>
      <c r="C52" s="130">
        <f t="shared" si="4"/>
        <v>323</v>
      </c>
      <c r="D52" s="130">
        <f t="shared" si="5"/>
        <v>5406.8</v>
      </c>
      <c r="E52" s="130">
        <f t="shared" si="6"/>
        <v>24</v>
      </c>
      <c r="F52" s="130">
        <f t="shared" si="7"/>
        <v>347</v>
      </c>
    </row>
    <row r="53" spans="2:7" x14ac:dyDescent="0.25">
      <c r="B53" s="133" t="s">
        <v>132</v>
      </c>
      <c r="C53" s="130">
        <f t="shared" si="4"/>
        <v>313</v>
      </c>
      <c r="D53" s="130">
        <f t="shared" si="5"/>
        <v>6854.96</v>
      </c>
      <c r="E53" s="130">
        <f t="shared" si="6"/>
        <v>35</v>
      </c>
      <c r="F53" s="130">
        <f t="shared" si="7"/>
        <v>348</v>
      </c>
    </row>
    <row r="54" spans="2:7" x14ac:dyDescent="0.25">
      <c r="B54" s="133" t="s">
        <v>156</v>
      </c>
      <c r="C54" s="130">
        <f t="shared" si="4"/>
        <v>139</v>
      </c>
      <c r="D54" s="130">
        <f t="shared" si="5"/>
        <v>3899.7</v>
      </c>
      <c r="E54" s="130">
        <f t="shared" si="6"/>
        <v>11</v>
      </c>
      <c r="F54" s="130">
        <f t="shared" si="7"/>
        <v>150</v>
      </c>
    </row>
    <row r="55" spans="2:7" x14ac:dyDescent="0.25">
      <c r="B55" s="133" t="s">
        <v>158</v>
      </c>
      <c r="C55" s="130">
        <f t="shared" si="4"/>
        <v>449</v>
      </c>
      <c r="D55" s="130">
        <f t="shared" si="5"/>
        <v>10873.7</v>
      </c>
      <c r="E55" s="130">
        <f t="shared" si="6"/>
        <v>52</v>
      </c>
      <c r="F55" s="130">
        <f t="shared" si="7"/>
        <v>501</v>
      </c>
    </row>
    <row r="56" spans="2:7" x14ac:dyDescent="0.25">
      <c r="B56" s="133" t="s">
        <v>162</v>
      </c>
      <c r="C56" s="130">
        <f t="shared" si="4"/>
        <v>936</v>
      </c>
      <c r="D56" s="130">
        <f t="shared" si="5"/>
        <v>19691.5</v>
      </c>
      <c r="E56" s="130">
        <f t="shared" si="6"/>
        <v>114</v>
      </c>
      <c r="F56" s="130">
        <f t="shared" si="7"/>
        <v>1050</v>
      </c>
    </row>
    <row r="57" spans="2:7" x14ac:dyDescent="0.25">
      <c r="B57" s="133" t="s">
        <v>177</v>
      </c>
      <c r="C57" s="130">
        <f t="shared" si="4"/>
        <v>103</v>
      </c>
      <c r="D57" s="130">
        <f t="shared" si="5"/>
        <v>2528.8000000000002</v>
      </c>
      <c r="E57" s="130">
        <f t="shared" si="6"/>
        <v>6</v>
      </c>
      <c r="F57" s="130">
        <f t="shared" si="7"/>
        <v>109</v>
      </c>
    </row>
    <row r="58" spans="2:7" x14ac:dyDescent="0.25">
      <c r="B58" s="133" t="s">
        <v>178</v>
      </c>
      <c r="C58" s="130">
        <f t="shared" si="4"/>
        <v>150</v>
      </c>
      <c r="D58" s="130">
        <f t="shared" si="5"/>
        <v>3215.8</v>
      </c>
      <c r="E58" s="130">
        <f t="shared" si="6"/>
        <v>16</v>
      </c>
      <c r="F58" s="130">
        <f t="shared" si="7"/>
        <v>166</v>
      </c>
    </row>
    <row r="59" spans="2:7" x14ac:dyDescent="0.25">
      <c r="B59" s="133" t="s">
        <v>181</v>
      </c>
      <c r="C59" s="130">
        <f t="shared" si="4"/>
        <v>588</v>
      </c>
      <c r="D59" s="130">
        <f t="shared" si="5"/>
        <v>13931.6</v>
      </c>
      <c r="E59" s="130">
        <f t="shared" si="6"/>
        <v>97</v>
      </c>
      <c r="F59" s="130">
        <f t="shared" si="7"/>
        <v>685</v>
      </c>
    </row>
    <row r="60" spans="2:7" x14ac:dyDescent="0.25">
      <c r="B60" s="133" t="s">
        <v>196</v>
      </c>
      <c r="C60" s="130">
        <f t="shared" si="4"/>
        <v>260</v>
      </c>
      <c r="D60" s="130">
        <f t="shared" si="5"/>
        <v>4424.6000000000004</v>
      </c>
      <c r="E60" s="130">
        <f t="shared" si="6"/>
        <v>18</v>
      </c>
      <c r="F60" s="130">
        <f t="shared" si="7"/>
        <v>278</v>
      </c>
    </row>
    <row r="61" spans="2:7" x14ac:dyDescent="0.25">
      <c r="B61" s="133" t="s">
        <v>201</v>
      </c>
      <c r="C61" s="130">
        <f t="shared" si="4"/>
        <v>434</v>
      </c>
      <c r="D61" s="130">
        <f t="shared" si="5"/>
        <v>10677.8</v>
      </c>
      <c r="E61" s="130">
        <f t="shared" si="6"/>
        <v>93</v>
      </c>
      <c r="F61" s="130">
        <f t="shared" si="7"/>
        <v>527</v>
      </c>
    </row>
    <row r="62" spans="2:7" x14ac:dyDescent="0.25">
      <c r="B62" s="133" t="s">
        <v>227</v>
      </c>
      <c r="C62" s="130">
        <f t="shared" si="4"/>
        <v>312</v>
      </c>
      <c r="D62" s="130">
        <f t="shared" si="5"/>
        <v>5939.7</v>
      </c>
      <c r="E62" s="130">
        <f t="shared" si="6"/>
        <v>23</v>
      </c>
      <c r="F62" s="130">
        <f t="shared" si="7"/>
        <v>335</v>
      </c>
    </row>
    <row r="63" spans="2:7" x14ac:dyDescent="0.25">
      <c r="B63" s="133" t="s">
        <v>243</v>
      </c>
      <c r="C63" s="130">
        <f t="shared" si="4"/>
        <v>217</v>
      </c>
      <c r="D63" s="130">
        <f t="shared" si="5"/>
        <v>4693.8</v>
      </c>
      <c r="E63" s="130">
        <f t="shared" si="6"/>
        <v>43</v>
      </c>
      <c r="F63" s="130">
        <f t="shared" si="7"/>
        <v>260</v>
      </c>
    </row>
    <row r="64" spans="2:7" x14ac:dyDescent="0.25">
      <c r="B64" s="128" t="s">
        <v>251</v>
      </c>
      <c r="C64" s="127">
        <f t="shared" si="4"/>
        <v>4610</v>
      </c>
      <c r="D64" s="127">
        <f t="shared" si="5"/>
        <v>110073.4</v>
      </c>
      <c r="E64" s="127">
        <f t="shared" si="6"/>
        <v>645</v>
      </c>
      <c r="F64" s="127">
        <f t="shared" si="7"/>
        <v>5255</v>
      </c>
      <c r="G64" s="1"/>
    </row>
    <row r="65" spans="2:7" x14ac:dyDescent="0.25">
      <c r="B65" s="133" t="s">
        <v>124</v>
      </c>
      <c r="C65" s="130">
        <f t="shared" si="4"/>
        <v>204</v>
      </c>
      <c r="D65" s="130">
        <f t="shared" si="5"/>
        <v>5378.9</v>
      </c>
      <c r="E65" s="130">
        <f t="shared" si="6"/>
        <v>42</v>
      </c>
      <c r="F65" s="130">
        <f t="shared" si="7"/>
        <v>246</v>
      </c>
    </row>
    <row r="66" spans="2:7" x14ac:dyDescent="0.25">
      <c r="B66" s="133" t="s">
        <v>125</v>
      </c>
      <c r="C66" s="130">
        <f t="shared" si="4"/>
        <v>720</v>
      </c>
      <c r="D66" s="130">
        <f t="shared" si="5"/>
        <v>16987.7</v>
      </c>
      <c r="E66" s="130">
        <f t="shared" si="6"/>
        <v>86</v>
      </c>
      <c r="F66" s="130">
        <f t="shared" si="7"/>
        <v>806</v>
      </c>
    </row>
    <row r="67" spans="2:7" x14ac:dyDescent="0.25">
      <c r="B67" s="133" t="s">
        <v>163</v>
      </c>
      <c r="C67" s="130">
        <f t="shared" si="4"/>
        <v>196</v>
      </c>
      <c r="D67" s="130">
        <f t="shared" si="5"/>
        <v>6152.7</v>
      </c>
      <c r="E67" s="130">
        <f t="shared" si="6"/>
        <v>92</v>
      </c>
      <c r="F67" s="130">
        <f t="shared" si="7"/>
        <v>288</v>
      </c>
    </row>
    <row r="68" spans="2:7" x14ac:dyDescent="0.25">
      <c r="B68" s="133" t="s">
        <v>164</v>
      </c>
      <c r="C68" s="130">
        <f t="shared" si="4"/>
        <v>820</v>
      </c>
      <c r="D68" s="130">
        <f t="shared" si="5"/>
        <v>18900.86</v>
      </c>
      <c r="E68" s="130">
        <f t="shared" si="6"/>
        <v>87</v>
      </c>
      <c r="F68" s="130">
        <f t="shared" si="7"/>
        <v>907</v>
      </c>
    </row>
    <row r="69" spans="2:7" x14ac:dyDescent="0.25">
      <c r="B69" s="133" t="s">
        <v>166</v>
      </c>
      <c r="C69" s="130">
        <f t="shared" si="4"/>
        <v>692</v>
      </c>
      <c r="D69" s="130">
        <f t="shared" si="5"/>
        <v>17891.599999999999</v>
      </c>
      <c r="E69" s="130">
        <f t="shared" si="6"/>
        <v>66</v>
      </c>
      <c r="F69" s="130">
        <f t="shared" si="7"/>
        <v>758</v>
      </c>
    </row>
    <row r="70" spans="2:7" x14ac:dyDescent="0.25">
      <c r="B70" s="133" t="s">
        <v>182</v>
      </c>
      <c r="C70" s="130">
        <f t="shared" si="4"/>
        <v>882</v>
      </c>
      <c r="D70" s="130">
        <f t="shared" si="5"/>
        <v>18779.98</v>
      </c>
      <c r="E70" s="130">
        <f t="shared" si="6"/>
        <v>144</v>
      </c>
      <c r="F70" s="130">
        <f t="shared" si="7"/>
        <v>1026</v>
      </c>
    </row>
    <row r="71" spans="2:7" x14ac:dyDescent="0.25">
      <c r="B71" s="133" t="s">
        <v>184</v>
      </c>
      <c r="C71" s="130">
        <f t="shared" si="4"/>
        <v>235</v>
      </c>
      <c r="D71" s="130">
        <f t="shared" si="5"/>
        <v>5728.36</v>
      </c>
      <c r="E71" s="130">
        <f t="shared" si="6"/>
        <v>38</v>
      </c>
      <c r="F71" s="130">
        <f t="shared" si="7"/>
        <v>273</v>
      </c>
    </row>
    <row r="72" spans="2:7" x14ac:dyDescent="0.25">
      <c r="B72" s="133" t="s">
        <v>185</v>
      </c>
      <c r="C72" s="130">
        <f t="shared" si="4"/>
        <v>827</v>
      </c>
      <c r="D72" s="130">
        <f t="shared" si="5"/>
        <v>19275.3</v>
      </c>
      <c r="E72" s="130">
        <f t="shared" si="6"/>
        <v>86</v>
      </c>
      <c r="F72" s="130">
        <f t="shared" si="7"/>
        <v>913</v>
      </c>
    </row>
    <row r="73" spans="2:7" x14ac:dyDescent="0.25">
      <c r="B73" s="133" t="s">
        <v>197</v>
      </c>
      <c r="C73" s="130">
        <f t="shared" si="4"/>
        <v>34</v>
      </c>
      <c r="D73" s="130">
        <f t="shared" si="5"/>
        <v>978</v>
      </c>
      <c r="E73" s="130">
        <f t="shared" si="6"/>
        <v>4</v>
      </c>
      <c r="F73" s="130">
        <f t="shared" si="7"/>
        <v>38</v>
      </c>
    </row>
    <row r="74" spans="2:7" x14ac:dyDescent="0.25">
      <c r="B74" s="128" t="s">
        <v>258</v>
      </c>
      <c r="C74" s="127">
        <f t="shared" ref="C74:C105" si="8">IF(ISERROR(MATCH($C$7,eyr,0))=TRUE,"-",IF(ISERROR(VLOOKUP($C$5&amp;$C$7&amp;$B74&amp;IF(ISERROR(MATCH($B74,GOR_PP,0))=TRUE,""," total"),ProvidersandPlaces,6,FALSE))=TRUE,0,VLOOKUP($C$5&amp;$C$7&amp;$B74&amp;IF(ISERROR(MATCH($B74,GOR_PP,0))=TRUE,""," total"),ProvidersandPlaces,6,FALSE)))</f>
        <v>4726</v>
      </c>
      <c r="D74" s="127">
        <f t="shared" ref="D74:D105" si="9">IF(ISERROR(MATCH($C$7,eyr,0))=TRUE,"-",IF(ISERROR(VLOOKUP($C$5&amp;$C$7&amp;$B74&amp;IF(ISERROR(MATCH($B74,GOR_PP,0))=TRUE,""," total"),ProvidersandPlaces,7,FALSE))=TRUE,0,VLOOKUP($C$5&amp;$C$7&amp;$B74&amp;IF(ISERROR(MATCH($B74,GOR_PP,0))=TRUE,""," total"),ProvidersandPlaces,7,FALSE)))</f>
        <v>121089.42</v>
      </c>
      <c r="E74" s="127">
        <f t="shared" ref="E74:E105" si="10">IF(ISERROR(MATCH($C$7,Not_eyr,0))=TRUE,"-",IF(ISERROR(VLOOKUP($C$5&amp;$C$7&amp;$B74&amp;IF(ISERROR(MATCH($B74,GOR_PP,0))=TRUE,""," total"),ProvidersandPlaces,8,FALSE))=TRUE,0,VLOOKUP($C$5&amp;$C$7&amp;$B74&amp;IF(ISERROR(MATCH($B74,GOR_PP,0))=TRUE,""," total"),ProvidersandPlaces,8,FALSE)))</f>
        <v>768</v>
      </c>
      <c r="F74" s="127">
        <f t="shared" ref="F74:F105" si="11">IF(ISERROR(VLOOKUP($C$5&amp;$C$7&amp;$B74&amp;IF(ISERROR(MATCH($B74,GOR_PP,0))=TRUE,""," total"),ProvidersandPlaces,10,FALSE))=TRUE,0,VLOOKUP($C$5&amp;$C$7&amp;$B74&amp;IF(ISERROR(MATCH($B74,GOR_PP,0))=TRUE,""," total"),ProvidersandPlaces,10,FALSE))</f>
        <v>5494</v>
      </c>
      <c r="G74" s="1"/>
    </row>
    <row r="75" spans="2:7" x14ac:dyDescent="0.25">
      <c r="B75" s="133" t="s">
        <v>99</v>
      </c>
      <c r="C75" s="130">
        <f t="shared" si="8"/>
        <v>871</v>
      </c>
      <c r="D75" s="130">
        <f t="shared" si="9"/>
        <v>25943.7</v>
      </c>
      <c r="E75" s="130">
        <f t="shared" si="10"/>
        <v>215</v>
      </c>
      <c r="F75" s="130">
        <f t="shared" si="11"/>
        <v>1086</v>
      </c>
    </row>
    <row r="76" spans="2:7" x14ac:dyDescent="0.25">
      <c r="B76" s="133" t="s">
        <v>120</v>
      </c>
      <c r="C76" s="130">
        <f t="shared" si="8"/>
        <v>327</v>
      </c>
      <c r="D76" s="130">
        <f t="shared" si="9"/>
        <v>6503.9</v>
      </c>
      <c r="E76" s="130">
        <f t="shared" si="10"/>
        <v>48</v>
      </c>
      <c r="F76" s="130">
        <f t="shared" si="11"/>
        <v>375</v>
      </c>
    </row>
    <row r="77" spans="2:7" x14ac:dyDescent="0.25">
      <c r="B77" s="133" t="s">
        <v>129</v>
      </c>
      <c r="C77" s="130">
        <f t="shared" si="8"/>
        <v>211</v>
      </c>
      <c r="D77" s="130">
        <f t="shared" si="9"/>
        <v>5006.8999999999996</v>
      </c>
      <c r="E77" s="130">
        <f t="shared" si="10"/>
        <v>32</v>
      </c>
      <c r="F77" s="130">
        <f t="shared" si="11"/>
        <v>243</v>
      </c>
    </row>
    <row r="78" spans="2:7" x14ac:dyDescent="0.25">
      <c r="B78" s="133" t="s">
        <v>147</v>
      </c>
      <c r="C78" s="130">
        <f t="shared" si="8"/>
        <v>142</v>
      </c>
      <c r="D78" s="130">
        <f t="shared" si="9"/>
        <v>3619.8</v>
      </c>
      <c r="E78" s="130">
        <f t="shared" si="10"/>
        <v>10</v>
      </c>
      <c r="F78" s="130">
        <f t="shared" si="11"/>
        <v>152</v>
      </c>
    </row>
    <row r="79" spans="2:7" x14ac:dyDescent="0.25">
      <c r="B79" s="133" t="s">
        <v>199</v>
      </c>
      <c r="C79" s="130">
        <f t="shared" si="8"/>
        <v>226</v>
      </c>
      <c r="D79" s="130">
        <f t="shared" si="9"/>
        <v>6573</v>
      </c>
      <c r="E79" s="130">
        <f t="shared" si="10"/>
        <v>31</v>
      </c>
      <c r="F79" s="130">
        <f t="shared" si="11"/>
        <v>257</v>
      </c>
    </row>
    <row r="80" spans="2:7" x14ac:dyDescent="0.25">
      <c r="B80" s="133" t="s">
        <v>202</v>
      </c>
      <c r="C80" s="130">
        <f t="shared" si="8"/>
        <v>247</v>
      </c>
      <c r="D80" s="130">
        <f t="shared" si="9"/>
        <v>6152.9</v>
      </c>
      <c r="E80" s="130">
        <f t="shared" si="10"/>
        <v>29</v>
      </c>
      <c r="F80" s="130">
        <f t="shared" si="11"/>
        <v>276</v>
      </c>
    </row>
    <row r="81" spans="2:7" x14ac:dyDescent="0.25">
      <c r="B81" s="133" t="s">
        <v>204</v>
      </c>
      <c r="C81" s="130">
        <f t="shared" si="8"/>
        <v>236</v>
      </c>
      <c r="D81" s="130">
        <f t="shared" si="9"/>
        <v>5323</v>
      </c>
      <c r="E81" s="130">
        <f t="shared" si="10"/>
        <v>50</v>
      </c>
      <c r="F81" s="130">
        <f t="shared" si="11"/>
        <v>286</v>
      </c>
    </row>
    <row r="82" spans="2:7" x14ac:dyDescent="0.25">
      <c r="B82" s="133" t="s">
        <v>212</v>
      </c>
      <c r="C82" s="130">
        <f t="shared" si="8"/>
        <v>753</v>
      </c>
      <c r="D82" s="130">
        <f t="shared" si="9"/>
        <v>19019.8</v>
      </c>
      <c r="E82" s="130">
        <f t="shared" si="10"/>
        <v>87</v>
      </c>
      <c r="F82" s="130">
        <f t="shared" si="11"/>
        <v>840</v>
      </c>
    </row>
    <row r="83" spans="2:7" x14ac:dyDescent="0.25">
      <c r="B83" s="133" t="s">
        <v>215</v>
      </c>
      <c r="C83" s="130">
        <f t="shared" si="8"/>
        <v>155</v>
      </c>
      <c r="D83" s="130">
        <f t="shared" si="9"/>
        <v>5064.8999999999996</v>
      </c>
      <c r="E83" s="130">
        <f t="shared" si="10"/>
        <v>23</v>
      </c>
      <c r="F83" s="130">
        <f t="shared" si="11"/>
        <v>178</v>
      </c>
    </row>
    <row r="84" spans="2:7" x14ac:dyDescent="0.25">
      <c r="B84" s="133" t="s">
        <v>222</v>
      </c>
      <c r="C84" s="130">
        <f t="shared" si="8"/>
        <v>164</v>
      </c>
      <c r="D84" s="130">
        <f t="shared" si="9"/>
        <v>4069</v>
      </c>
      <c r="E84" s="130">
        <f t="shared" si="10"/>
        <v>13</v>
      </c>
      <c r="F84" s="130">
        <f t="shared" si="11"/>
        <v>177</v>
      </c>
    </row>
    <row r="85" spans="2:7" x14ac:dyDescent="0.25">
      <c r="B85" s="133" t="s">
        <v>228</v>
      </c>
      <c r="C85" s="130">
        <f t="shared" si="8"/>
        <v>148</v>
      </c>
      <c r="D85" s="130">
        <f t="shared" si="9"/>
        <v>3213</v>
      </c>
      <c r="E85" s="130">
        <f t="shared" si="10"/>
        <v>23</v>
      </c>
      <c r="F85" s="130">
        <f t="shared" si="11"/>
        <v>171</v>
      </c>
    </row>
    <row r="86" spans="2:7" x14ac:dyDescent="0.25">
      <c r="B86" s="133" t="s">
        <v>232</v>
      </c>
      <c r="C86" s="130">
        <f t="shared" si="8"/>
        <v>563</v>
      </c>
      <c r="D86" s="130">
        <f t="shared" si="9"/>
        <v>14051.32</v>
      </c>
      <c r="E86" s="130">
        <f t="shared" si="10"/>
        <v>107</v>
      </c>
      <c r="F86" s="130">
        <f t="shared" si="11"/>
        <v>670</v>
      </c>
    </row>
    <row r="87" spans="2:7" x14ac:dyDescent="0.25">
      <c r="B87" s="133" t="s">
        <v>241</v>
      </c>
      <c r="C87" s="130">
        <f t="shared" si="8"/>
        <v>142</v>
      </c>
      <c r="D87" s="130">
        <f t="shared" si="9"/>
        <v>3548.7</v>
      </c>
      <c r="E87" s="130">
        <f t="shared" si="10"/>
        <v>21</v>
      </c>
      <c r="F87" s="130">
        <f t="shared" si="11"/>
        <v>163</v>
      </c>
    </row>
    <row r="88" spans="2:7" x14ac:dyDescent="0.25">
      <c r="B88" s="133" t="s">
        <v>242</v>
      </c>
      <c r="C88" s="130">
        <f t="shared" si="8"/>
        <v>541</v>
      </c>
      <c r="D88" s="130">
        <f t="shared" si="9"/>
        <v>12999.5</v>
      </c>
      <c r="E88" s="130">
        <f t="shared" si="10"/>
        <v>79</v>
      </c>
      <c r="F88" s="130">
        <f t="shared" si="11"/>
        <v>620</v>
      </c>
    </row>
    <row r="89" spans="2:7" x14ac:dyDescent="0.25">
      <c r="B89" s="128" t="s">
        <v>252</v>
      </c>
      <c r="C89" s="127">
        <f t="shared" si="8"/>
        <v>6892</v>
      </c>
      <c r="D89" s="127">
        <f t="shared" si="9"/>
        <v>149332.24</v>
      </c>
      <c r="E89" s="127">
        <f t="shared" si="10"/>
        <v>1719</v>
      </c>
      <c r="F89" s="127">
        <f t="shared" si="11"/>
        <v>8611</v>
      </c>
      <c r="G89" s="1"/>
    </row>
    <row r="90" spans="2:7" x14ac:dyDescent="0.25">
      <c r="B90" s="134" t="s">
        <v>97</v>
      </c>
      <c r="C90" s="130">
        <f t="shared" si="8"/>
        <v>187</v>
      </c>
      <c r="D90" s="130">
        <f t="shared" si="9"/>
        <v>4371</v>
      </c>
      <c r="E90" s="130">
        <f t="shared" si="10"/>
        <v>33</v>
      </c>
      <c r="F90" s="130">
        <f t="shared" si="11"/>
        <v>220</v>
      </c>
    </row>
    <row r="91" spans="2:7" x14ac:dyDescent="0.25">
      <c r="B91" s="134" t="s">
        <v>113</v>
      </c>
      <c r="C91" s="130">
        <f t="shared" si="8"/>
        <v>880</v>
      </c>
      <c r="D91" s="130">
        <f t="shared" si="9"/>
        <v>18679.16</v>
      </c>
      <c r="E91" s="130">
        <f t="shared" si="10"/>
        <v>188</v>
      </c>
      <c r="F91" s="130">
        <f t="shared" si="11"/>
        <v>1068</v>
      </c>
    </row>
    <row r="92" spans="2:7" x14ac:dyDescent="0.25">
      <c r="B92" s="134" t="s">
        <v>115</v>
      </c>
      <c r="C92" s="130">
        <f t="shared" si="8"/>
        <v>411</v>
      </c>
      <c r="D92" s="130">
        <f t="shared" si="9"/>
        <v>6515.8</v>
      </c>
      <c r="E92" s="130">
        <f t="shared" si="10"/>
        <v>136</v>
      </c>
      <c r="F92" s="130">
        <f t="shared" si="11"/>
        <v>547</v>
      </c>
    </row>
    <row r="93" spans="2:7" x14ac:dyDescent="0.25">
      <c r="B93" s="134" t="s">
        <v>135</v>
      </c>
      <c r="C93" s="130">
        <f t="shared" si="8"/>
        <v>1517</v>
      </c>
      <c r="D93" s="130">
        <f t="shared" si="9"/>
        <v>35699.480000000003</v>
      </c>
      <c r="E93" s="130">
        <f t="shared" si="10"/>
        <v>387</v>
      </c>
      <c r="F93" s="130">
        <f t="shared" si="11"/>
        <v>1904</v>
      </c>
    </row>
    <row r="94" spans="2:7" x14ac:dyDescent="0.25">
      <c r="B94" s="134" t="s">
        <v>148</v>
      </c>
      <c r="C94" s="130">
        <f t="shared" si="8"/>
        <v>1798</v>
      </c>
      <c r="D94" s="130">
        <f t="shared" si="9"/>
        <v>37367.480000000003</v>
      </c>
      <c r="E94" s="130">
        <f t="shared" si="10"/>
        <v>628</v>
      </c>
      <c r="F94" s="130">
        <f t="shared" si="11"/>
        <v>2426</v>
      </c>
    </row>
    <row r="95" spans="2:7" x14ac:dyDescent="0.25">
      <c r="B95" s="134" t="s">
        <v>168</v>
      </c>
      <c r="C95" s="130">
        <f t="shared" si="8"/>
        <v>199</v>
      </c>
      <c r="D95" s="130">
        <f t="shared" si="9"/>
        <v>4861.3599999999997</v>
      </c>
      <c r="E95" s="130">
        <f t="shared" si="10"/>
        <v>52</v>
      </c>
      <c r="F95" s="130">
        <f t="shared" si="11"/>
        <v>251</v>
      </c>
    </row>
    <row r="96" spans="2:7" x14ac:dyDescent="0.25">
      <c r="B96" s="134" t="s">
        <v>176</v>
      </c>
      <c r="C96" s="130">
        <f t="shared" si="8"/>
        <v>678</v>
      </c>
      <c r="D96" s="130">
        <f t="shared" si="9"/>
        <v>14981.16</v>
      </c>
      <c r="E96" s="130">
        <f t="shared" si="10"/>
        <v>85</v>
      </c>
      <c r="F96" s="130">
        <f t="shared" si="11"/>
        <v>763</v>
      </c>
    </row>
    <row r="97" spans="2:7" x14ac:dyDescent="0.25">
      <c r="B97" s="134" t="s">
        <v>188</v>
      </c>
      <c r="C97" s="130">
        <f t="shared" si="8"/>
        <v>248</v>
      </c>
      <c r="D97" s="130">
        <f t="shared" si="9"/>
        <v>5847.8</v>
      </c>
      <c r="E97" s="130">
        <f t="shared" si="10"/>
        <v>26</v>
      </c>
      <c r="F97" s="130">
        <f t="shared" si="11"/>
        <v>274</v>
      </c>
    </row>
    <row r="98" spans="2:7" x14ac:dyDescent="0.25">
      <c r="B98" s="134" t="s">
        <v>209</v>
      </c>
      <c r="C98" s="130">
        <f t="shared" si="8"/>
        <v>186</v>
      </c>
      <c r="D98" s="130">
        <f t="shared" si="9"/>
        <v>3818.8</v>
      </c>
      <c r="E98" s="130">
        <f t="shared" si="10"/>
        <v>43</v>
      </c>
      <c r="F98" s="130">
        <f t="shared" si="11"/>
        <v>229</v>
      </c>
    </row>
    <row r="99" spans="2:7" x14ac:dyDescent="0.25">
      <c r="B99" s="134" t="s">
        <v>216</v>
      </c>
      <c r="C99" s="130">
        <f t="shared" si="8"/>
        <v>588</v>
      </c>
      <c r="D99" s="130">
        <f t="shared" si="9"/>
        <v>13570.3</v>
      </c>
      <c r="E99" s="130">
        <f t="shared" si="10"/>
        <v>86</v>
      </c>
      <c r="F99" s="130">
        <f t="shared" si="11"/>
        <v>674</v>
      </c>
    </row>
    <row r="100" spans="2:7" x14ac:dyDescent="0.25">
      <c r="B100" s="134" t="s">
        <v>223</v>
      </c>
      <c r="C100" s="130">
        <f t="shared" si="8"/>
        <v>200</v>
      </c>
      <c r="D100" s="130">
        <f t="shared" si="9"/>
        <v>3619.9</v>
      </c>
      <c r="E100" s="130">
        <f t="shared" si="10"/>
        <v>55</v>
      </c>
      <c r="F100" s="130">
        <f t="shared" si="11"/>
        <v>255</v>
      </c>
    </row>
    <row r="101" spans="2:7" x14ac:dyDescent="0.25">
      <c r="B101" s="128" t="s">
        <v>253</v>
      </c>
      <c r="C101" s="127">
        <f t="shared" si="8"/>
        <v>10135</v>
      </c>
      <c r="D101" s="127">
        <f t="shared" si="9"/>
        <v>224620</v>
      </c>
      <c r="E101" s="127">
        <f t="shared" si="10"/>
        <v>5947</v>
      </c>
      <c r="F101" s="127">
        <f t="shared" si="11"/>
        <v>16082</v>
      </c>
      <c r="G101" s="1"/>
    </row>
    <row r="102" spans="2:7" x14ac:dyDescent="0.25">
      <c r="B102" s="129" t="s">
        <v>93</v>
      </c>
      <c r="C102" s="130">
        <f t="shared" si="8"/>
        <v>197</v>
      </c>
      <c r="D102" s="130">
        <f t="shared" si="9"/>
        <v>4775.46</v>
      </c>
      <c r="E102" s="130">
        <f t="shared" si="10"/>
        <v>199</v>
      </c>
      <c r="F102" s="130">
        <f t="shared" si="11"/>
        <v>396</v>
      </c>
    </row>
    <row r="103" spans="2:7" x14ac:dyDescent="0.25">
      <c r="B103" s="129" t="s">
        <v>94</v>
      </c>
      <c r="C103" s="130">
        <f t="shared" si="8"/>
        <v>435</v>
      </c>
      <c r="D103" s="130">
        <f t="shared" si="9"/>
        <v>10425.98</v>
      </c>
      <c r="E103" s="130">
        <f t="shared" si="10"/>
        <v>244</v>
      </c>
      <c r="F103" s="130">
        <f t="shared" si="11"/>
        <v>679</v>
      </c>
    </row>
    <row r="104" spans="2:7" x14ac:dyDescent="0.25">
      <c r="B104" s="129" t="s">
        <v>98</v>
      </c>
      <c r="C104" s="130">
        <f t="shared" si="8"/>
        <v>445</v>
      </c>
      <c r="D104" s="130">
        <f t="shared" si="9"/>
        <v>6969.36</v>
      </c>
      <c r="E104" s="130">
        <f t="shared" si="10"/>
        <v>158</v>
      </c>
      <c r="F104" s="130">
        <f t="shared" si="11"/>
        <v>603</v>
      </c>
    </row>
    <row r="105" spans="2:7" x14ac:dyDescent="0.25">
      <c r="B105" s="129" t="s">
        <v>106</v>
      </c>
      <c r="C105" s="130">
        <f t="shared" si="8"/>
        <v>264</v>
      </c>
      <c r="D105" s="130">
        <f t="shared" si="9"/>
        <v>6075.21</v>
      </c>
      <c r="E105" s="130">
        <f t="shared" si="10"/>
        <v>200</v>
      </c>
      <c r="F105" s="130">
        <f t="shared" si="11"/>
        <v>464</v>
      </c>
    </row>
    <row r="106" spans="2:7" x14ac:dyDescent="0.25">
      <c r="B106" s="129" t="s">
        <v>109</v>
      </c>
      <c r="C106" s="130">
        <f t="shared" ref="C106:C137" si="12">IF(ISERROR(MATCH($C$7,eyr,0))=TRUE,"-",IF(ISERROR(VLOOKUP($C$5&amp;$C$7&amp;$B106&amp;IF(ISERROR(MATCH($B106,GOR_PP,0))=TRUE,""," total"),ProvidersandPlaces,6,FALSE))=TRUE,0,VLOOKUP($C$5&amp;$C$7&amp;$B106&amp;IF(ISERROR(MATCH($B106,GOR_PP,0))=TRUE,""," total"),ProvidersandPlaces,6,FALSE)))</f>
        <v>647</v>
      </c>
      <c r="D106" s="130">
        <f t="shared" ref="D106:D137" si="13">IF(ISERROR(MATCH($C$7,eyr,0))=TRUE,"-",IF(ISERROR(VLOOKUP($C$5&amp;$C$7&amp;$B106&amp;IF(ISERROR(MATCH($B106,GOR_PP,0))=TRUE,""," total"),ProvidersandPlaces,7,FALSE))=TRUE,0,VLOOKUP($C$5&amp;$C$7&amp;$B106&amp;IF(ISERROR(MATCH($B106,GOR_PP,0))=TRUE,""," total"),ProvidersandPlaces,7,FALSE)))</f>
        <v>12086.78</v>
      </c>
      <c r="E106" s="130">
        <f t="shared" ref="E106:E137" si="14">IF(ISERROR(MATCH($C$7,Not_eyr,0))=TRUE,"-",IF(ISERROR(VLOOKUP($C$5&amp;$C$7&amp;$B106&amp;IF(ISERROR(MATCH($B106,GOR_PP,0))=TRUE,""," total"),ProvidersandPlaces,8,FALSE))=TRUE,0,VLOOKUP($C$5&amp;$C$7&amp;$B106&amp;IF(ISERROR(MATCH($B106,GOR_PP,0))=TRUE,""," total"),ProvidersandPlaces,8,FALSE)))</f>
        <v>221</v>
      </c>
      <c r="F106" s="130">
        <f t="shared" ref="F106:F137" si="15">IF(ISERROR(VLOOKUP($C$5&amp;$C$7&amp;$B106&amp;IF(ISERROR(MATCH($B106,GOR_PP,0))=TRUE,""," total"),ProvidersandPlaces,10,FALSE))=TRUE,0,VLOOKUP($C$5&amp;$C$7&amp;$B106&amp;IF(ISERROR(MATCH($B106,GOR_PP,0))=TRUE,""," total"),ProvidersandPlaces,10,FALSE))</f>
        <v>868</v>
      </c>
    </row>
    <row r="107" spans="2:7" x14ac:dyDescent="0.25">
      <c r="B107" s="129" t="s">
        <v>114</v>
      </c>
      <c r="C107" s="130">
        <f t="shared" si="12"/>
        <v>220</v>
      </c>
      <c r="D107" s="130">
        <f t="shared" si="13"/>
        <v>5158.82</v>
      </c>
      <c r="E107" s="130">
        <f t="shared" si="14"/>
        <v>125</v>
      </c>
      <c r="F107" s="130">
        <f t="shared" si="15"/>
        <v>345</v>
      </c>
    </row>
    <row r="108" spans="2:7" x14ac:dyDescent="0.25">
      <c r="B108" s="129" t="s">
        <v>118</v>
      </c>
      <c r="C108" s="130">
        <f t="shared" si="12"/>
        <v>7</v>
      </c>
      <c r="D108" s="130">
        <f t="shared" si="13"/>
        <v>389.9</v>
      </c>
      <c r="E108" s="130">
        <f t="shared" si="14"/>
        <v>4</v>
      </c>
      <c r="F108" s="130">
        <f t="shared" si="15"/>
        <v>11</v>
      </c>
    </row>
    <row r="109" spans="2:7" x14ac:dyDescent="0.25">
      <c r="B109" s="129" t="s">
        <v>121</v>
      </c>
      <c r="C109" s="130">
        <f t="shared" si="12"/>
        <v>519</v>
      </c>
      <c r="D109" s="130">
        <f t="shared" si="13"/>
        <v>11030.64</v>
      </c>
      <c r="E109" s="130">
        <f t="shared" si="14"/>
        <v>266</v>
      </c>
      <c r="F109" s="130">
        <f t="shared" si="15"/>
        <v>785</v>
      </c>
    </row>
    <row r="110" spans="2:7" x14ac:dyDescent="0.25">
      <c r="B110" s="129" t="s">
        <v>131</v>
      </c>
      <c r="C110" s="130">
        <f t="shared" si="12"/>
        <v>360</v>
      </c>
      <c r="D110" s="130">
        <f t="shared" si="13"/>
        <v>8544.56</v>
      </c>
      <c r="E110" s="130">
        <f t="shared" si="14"/>
        <v>261</v>
      </c>
      <c r="F110" s="130">
        <f t="shared" si="15"/>
        <v>621</v>
      </c>
    </row>
    <row r="111" spans="2:7" x14ac:dyDescent="0.25">
      <c r="B111" s="129" t="s">
        <v>134</v>
      </c>
      <c r="C111" s="130">
        <f t="shared" si="12"/>
        <v>350</v>
      </c>
      <c r="D111" s="130">
        <f t="shared" si="13"/>
        <v>7000.62</v>
      </c>
      <c r="E111" s="130">
        <f t="shared" si="14"/>
        <v>321</v>
      </c>
      <c r="F111" s="130">
        <f t="shared" si="15"/>
        <v>671</v>
      </c>
    </row>
    <row r="112" spans="2:7" x14ac:dyDescent="0.25">
      <c r="B112" s="129" t="s">
        <v>138</v>
      </c>
      <c r="C112" s="130">
        <f t="shared" si="12"/>
        <v>486</v>
      </c>
      <c r="D112" s="130">
        <f t="shared" si="13"/>
        <v>8581.7999999999993</v>
      </c>
      <c r="E112" s="130">
        <f t="shared" si="14"/>
        <v>226</v>
      </c>
      <c r="F112" s="130">
        <f t="shared" si="15"/>
        <v>712</v>
      </c>
    </row>
    <row r="113" spans="2:6" x14ac:dyDescent="0.25">
      <c r="B113" s="129" t="s">
        <v>139</v>
      </c>
      <c r="C113" s="130">
        <f t="shared" si="12"/>
        <v>262</v>
      </c>
      <c r="D113" s="130">
        <f t="shared" si="13"/>
        <v>6836.72</v>
      </c>
      <c r="E113" s="130">
        <f t="shared" si="14"/>
        <v>190</v>
      </c>
      <c r="F113" s="130">
        <f t="shared" si="15"/>
        <v>452</v>
      </c>
    </row>
    <row r="114" spans="2:6" x14ac:dyDescent="0.25">
      <c r="B114" s="129" t="s">
        <v>141</v>
      </c>
      <c r="C114" s="130">
        <f t="shared" si="12"/>
        <v>157</v>
      </c>
      <c r="D114" s="130">
        <f t="shared" si="13"/>
        <v>4226.8</v>
      </c>
      <c r="E114" s="130">
        <f t="shared" si="14"/>
        <v>128</v>
      </c>
      <c r="F114" s="130">
        <f t="shared" si="15"/>
        <v>285</v>
      </c>
    </row>
    <row r="115" spans="2:6" x14ac:dyDescent="0.25">
      <c r="B115" s="129" t="s">
        <v>143</v>
      </c>
      <c r="C115" s="130">
        <f t="shared" si="12"/>
        <v>243</v>
      </c>
      <c r="D115" s="130">
        <f t="shared" si="13"/>
        <v>5417.72</v>
      </c>
      <c r="E115" s="130">
        <f t="shared" si="14"/>
        <v>284</v>
      </c>
      <c r="F115" s="130">
        <f t="shared" si="15"/>
        <v>527</v>
      </c>
    </row>
    <row r="116" spans="2:6" x14ac:dyDescent="0.25">
      <c r="B116" s="129" t="s">
        <v>144</v>
      </c>
      <c r="C116" s="130">
        <f t="shared" si="12"/>
        <v>256</v>
      </c>
      <c r="D116" s="130">
        <f t="shared" si="13"/>
        <v>6623.5</v>
      </c>
      <c r="E116" s="130">
        <f t="shared" si="14"/>
        <v>96</v>
      </c>
      <c r="F116" s="130">
        <f t="shared" si="15"/>
        <v>352</v>
      </c>
    </row>
    <row r="117" spans="2:6" x14ac:dyDescent="0.25">
      <c r="B117" s="129" t="s">
        <v>146</v>
      </c>
      <c r="C117" s="130">
        <f t="shared" si="12"/>
        <v>327</v>
      </c>
      <c r="D117" s="130">
        <f t="shared" si="13"/>
        <v>7147.7</v>
      </c>
      <c r="E117" s="130">
        <f t="shared" si="14"/>
        <v>115</v>
      </c>
      <c r="F117" s="130">
        <f t="shared" si="15"/>
        <v>442</v>
      </c>
    </row>
    <row r="118" spans="2:6" x14ac:dyDescent="0.25">
      <c r="B118" s="129" t="s">
        <v>149</v>
      </c>
      <c r="C118" s="130">
        <f t="shared" si="12"/>
        <v>372</v>
      </c>
      <c r="D118" s="130">
        <f t="shared" si="13"/>
        <v>7683.9</v>
      </c>
      <c r="E118" s="130">
        <f t="shared" si="14"/>
        <v>90</v>
      </c>
      <c r="F118" s="130">
        <f t="shared" si="15"/>
        <v>462</v>
      </c>
    </row>
    <row r="119" spans="2:6" x14ac:dyDescent="0.25">
      <c r="B119" s="129" t="s">
        <v>150</v>
      </c>
      <c r="C119" s="130">
        <f t="shared" si="12"/>
        <v>286</v>
      </c>
      <c r="D119" s="130">
        <f t="shared" si="13"/>
        <v>6315.06</v>
      </c>
      <c r="E119" s="130">
        <f t="shared" si="14"/>
        <v>194</v>
      </c>
      <c r="F119" s="130">
        <f t="shared" si="15"/>
        <v>480</v>
      </c>
    </row>
    <row r="120" spans="2:6" x14ac:dyDescent="0.25">
      <c r="B120" s="129" t="s">
        <v>153</v>
      </c>
      <c r="C120" s="130">
        <f t="shared" si="12"/>
        <v>245</v>
      </c>
      <c r="D120" s="130">
        <f t="shared" si="13"/>
        <v>5316.7</v>
      </c>
      <c r="E120" s="130">
        <f t="shared" si="14"/>
        <v>178</v>
      </c>
      <c r="F120" s="130">
        <f t="shared" si="15"/>
        <v>423</v>
      </c>
    </row>
    <row r="121" spans="2:6" x14ac:dyDescent="0.25">
      <c r="B121" s="129" t="s">
        <v>154</v>
      </c>
      <c r="C121" s="130">
        <f t="shared" si="12"/>
        <v>105</v>
      </c>
      <c r="D121" s="130">
        <f t="shared" si="13"/>
        <v>3234.16</v>
      </c>
      <c r="E121" s="130">
        <f t="shared" si="14"/>
        <v>63</v>
      </c>
      <c r="F121" s="130">
        <f t="shared" si="15"/>
        <v>168</v>
      </c>
    </row>
    <row r="122" spans="2:6" x14ac:dyDescent="0.25">
      <c r="B122" s="129" t="s">
        <v>157</v>
      </c>
      <c r="C122" s="130">
        <f t="shared" si="12"/>
        <v>228</v>
      </c>
      <c r="D122" s="130">
        <f t="shared" si="13"/>
        <v>4547.26</v>
      </c>
      <c r="E122" s="130">
        <f t="shared" si="14"/>
        <v>132</v>
      </c>
      <c r="F122" s="130">
        <f t="shared" si="15"/>
        <v>360</v>
      </c>
    </row>
    <row r="123" spans="2:6" x14ac:dyDescent="0.25">
      <c r="B123" s="129" t="s">
        <v>160</v>
      </c>
      <c r="C123" s="130">
        <f t="shared" si="12"/>
        <v>365</v>
      </c>
      <c r="D123" s="130">
        <f t="shared" si="13"/>
        <v>8552.36</v>
      </c>
      <c r="E123" s="130">
        <f t="shared" si="14"/>
        <v>252</v>
      </c>
      <c r="F123" s="130">
        <f t="shared" si="15"/>
        <v>617</v>
      </c>
    </row>
    <row r="124" spans="2:6" x14ac:dyDescent="0.25">
      <c r="B124" s="129" t="s">
        <v>165</v>
      </c>
      <c r="C124" s="130">
        <f t="shared" si="12"/>
        <v>473</v>
      </c>
      <c r="D124" s="130">
        <f t="shared" si="13"/>
        <v>9359.2800000000007</v>
      </c>
      <c r="E124" s="130">
        <f t="shared" si="14"/>
        <v>261</v>
      </c>
      <c r="F124" s="130">
        <f t="shared" si="15"/>
        <v>734</v>
      </c>
    </row>
    <row r="125" spans="2:6" x14ac:dyDescent="0.25">
      <c r="B125" s="129" t="s">
        <v>171</v>
      </c>
      <c r="C125" s="130">
        <f t="shared" si="12"/>
        <v>330</v>
      </c>
      <c r="D125" s="130">
        <f t="shared" si="13"/>
        <v>6243.8</v>
      </c>
      <c r="E125" s="130">
        <f t="shared" si="14"/>
        <v>201</v>
      </c>
      <c r="F125" s="130">
        <f t="shared" si="15"/>
        <v>531</v>
      </c>
    </row>
    <row r="126" spans="2:6" x14ac:dyDescent="0.25">
      <c r="B126" s="129" t="s">
        <v>175</v>
      </c>
      <c r="C126" s="130">
        <f t="shared" si="12"/>
        <v>252</v>
      </c>
      <c r="D126" s="130">
        <f t="shared" si="13"/>
        <v>6022.9</v>
      </c>
      <c r="E126" s="130">
        <f t="shared" si="14"/>
        <v>210</v>
      </c>
      <c r="F126" s="130">
        <f t="shared" si="15"/>
        <v>462</v>
      </c>
    </row>
    <row r="127" spans="2:6" x14ac:dyDescent="0.25">
      <c r="B127" s="129" t="s">
        <v>192</v>
      </c>
      <c r="C127" s="130">
        <f t="shared" si="12"/>
        <v>303</v>
      </c>
      <c r="D127" s="130">
        <f t="shared" si="13"/>
        <v>8567.7000000000007</v>
      </c>
      <c r="E127" s="130">
        <f t="shared" si="14"/>
        <v>129</v>
      </c>
      <c r="F127" s="130">
        <f t="shared" si="15"/>
        <v>432</v>
      </c>
    </row>
    <row r="128" spans="2:6" x14ac:dyDescent="0.25">
      <c r="B128" s="129" t="s">
        <v>194</v>
      </c>
      <c r="C128" s="130">
        <f t="shared" si="12"/>
        <v>296</v>
      </c>
      <c r="D128" s="130">
        <f t="shared" si="13"/>
        <v>8100.57</v>
      </c>
      <c r="E128" s="130">
        <f t="shared" si="14"/>
        <v>183</v>
      </c>
      <c r="F128" s="130">
        <f t="shared" si="15"/>
        <v>479</v>
      </c>
    </row>
    <row r="129" spans="2:7" x14ac:dyDescent="0.25">
      <c r="B129" s="129" t="s">
        <v>210</v>
      </c>
      <c r="C129" s="130">
        <f t="shared" si="12"/>
        <v>413</v>
      </c>
      <c r="D129" s="130">
        <f t="shared" si="13"/>
        <v>7474.36</v>
      </c>
      <c r="E129" s="130">
        <f t="shared" si="14"/>
        <v>217</v>
      </c>
      <c r="F129" s="130">
        <f t="shared" si="15"/>
        <v>630</v>
      </c>
    </row>
    <row r="130" spans="2:7" x14ac:dyDescent="0.25">
      <c r="B130" s="129" t="s">
        <v>219</v>
      </c>
      <c r="C130" s="130">
        <f t="shared" si="12"/>
        <v>297</v>
      </c>
      <c r="D130" s="130">
        <f t="shared" si="13"/>
        <v>5511.8</v>
      </c>
      <c r="E130" s="130">
        <f t="shared" si="14"/>
        <v>168</v>
      </c>
      <c r="F130" s="130">
        <f t="shared" si="15"/>
        <v>465</v>
      </c>
    </row>
    <row r="131" spans="2:7" x14ac:dyDescent="0.25">
      <c r="B131" s="129" t="s">
        <v>225</v>
      </c>
      <c r="C131" s="130">
        <f t="shared" si="12"/>
        <v>196</v>
      </c>
      <c r="D131" s="130">
        <f t="shared" si="13"/>
        <v>5601.96</v>
      </c>
      <c r="E131" s="130">
        <f t="shared" si="14"/>
        <v>91</v>
      </c>
      <c r="F131" s="130">
        <f t="shared" si="15"/>
        <v>287</v>
      </c>
    </row>
    <row r="132" spans="2:7" x14ac:dyDescent="0.25">
      <c r="B132" s="129" t="s">
        <v>229</v>
      </c>
      <c r="C132" s="130">
        <f t="shared" si="12"/>
        <v>306</v>
      </c>
      <c r="D132" s="130">
        <f t="shared" si="13"/>
        <v>6813.08</v>
      </c>
      <c r="E132" s="130">
        <f t="shared" si="14"/>
        <v>178</v>
      </c>
      <c r="F132" s="130">
        <f t="shared" si="15"/>
        <v>484</v>
      </c>
    </row>
    <row r="133" spans="2:7" x14ac:dyDescent="0.25">
      <c r="B133" s="129" t="s">
        <v>230</v>
      </c>
      <c r="C133" s="130">
        <f t="shared" si="12"/>
        <v>356</v>
      </c>
      <c r="D133" s="130">
        <f t="shared" si="13"/>
        <v>9964.18</v>
      </c>
      <c r="E133" s="130">
        <f t="shared" si="14"/>
        <v>301</v>
      </c>
      <c r="F133" s="130">
        <f t="shared" si="15"/>
        <v>657</v>
      </c>
    </row>
    <row r="134" spans="2:7" x14ac:dyDescent="0.25">
      <c r="B134" s="129" t="s">
        <v>235</v>
      </c>
      <c r="C134" s="130">
        <f t="shared" si="12"/>
        <v>137</v>
      </c>
      <c r="D134" s="130">
        <f t="shared" si="13"/>
        <v>4019.36</v>
      </c>
      <c r="E134" s="130">
        <f t="shared" si="14"/>
        <v>61</v>
      </c>
      <c r="F134" s="130">
        <f t="shared" si="15"/>
        <v>198</v>
      </c>
    </row>
    <row r="135" spans="2:7" x14ac:dyDescent="0.25">
      <c r="B135" s="128" t="s">
        <v>256</v>
      </c>
      <c r="C135" s="127">
        <f t="shared" si="12"/>
        <v>10858</v>
      </c>
      <c r="D135" s="127">
        <f t="shared" si="13"/>
        <v>238035.6</v>
      </c>
      <c r="E135" s="127">
        <f t="shared" si="14"/>
        <v>3305</v>
      </c>
      <c r="F135" s="127">
        <f t="shared" si="15"/>
        <v>14163</v>
      </c>
      <c r="G135" s="1"/>
    </row>
    <row r="136" spans="2:7" x14ac:dyDescent="0.25">
      <c r="B136" s="129" t="s">
        <v>104</v>
      </c>
      <c r="C136" s="130">
        <f t="shared" si="12"/>
        <v>231</v>
      </c>
      <c r="D136" s="130">
        <f t="shared" si="13"/>
        <v>3963.36</v>
      </c>
      <c r="E136" s="130">
        <f t="shared" si="14"/>
        <v>62</v>
      </c>
      <c r="F136" s="130">
        <f t="shared" si="15"/>
        <v>293</v>
      </c>
    </row>
    <row r="137" spans="2:7" x14ac:dyDescent="0.25">
      <c r="B137" s="129" t="s">
        <v>107</v>
      </c>
      <c r="C137" s="130">
        <f t="shared" si="12"/>
        <v>232</v>
      </c>
      <c r="D137" s="130">
        <f t="shared" si="13"/>
        <v>7158.8</v>
      </c>
      <c r="E137" s="130">
        <f t="shared" si="14"/>
        <v>88</v>
      </c>
      <c r="F137" s="130">
        <f t="shared" si="15"/>
        <v>320</v>
      </c>
    </row>
    <row r="138" spans="2:7" x14ac:dyDescent="0.25">
      <c r="B138" s="129" t="s">
        <v>110</v>
      </c>
      <c r="C138" s="130">
        <f t="shared" ref="C138:C171" si="16">IF(ISERROR(MATCH($C$7,eyr,0))=TRUE,"-",IF(ISERROR(VLOOKUP($C$5&amp;$C$7&amp;$B138&amp;IF(ISERROR(MATCH($B138,GOR_PP,0))=TRUE,""," total"),ProvidersandPlaces,6,FALSE))=TRUE,0,VLOOKUP($C$5&amp;$C$7&amp;$B138&amp;IF(ISERROR(MATCH($B138,GOR_PP,0))=TRUE,""," total"),ProvidersandPlaces,6,FALSE)))</f>
        <v>791</v>
      </c>
      <c r="D138" s="130">
        <f t="shared" ref="D138:D171" si="17">IF(ISERROR(MATCH($C$7,eyr,0))=TRUE,"-",IF(ISERROR(VLOOKUP($C$5&amp;$C$7&amp;$B138&amp;IF(ISERROR(MATCH($B138,GOR_PP,0))=TRUE,""," total"),ProvidersandPlaces,7,FALSE))=TRUE,0,VLOOKUP($C$5&amp;$C$7&amp;$B138&amp;IF(ISERROR(MATCH($B138,GOR_PP,0))=TRUE,""," total"),ProvidersandPlaces,7,FALSE)))</f>
        <v>16184.98</v>
      </c>
      <c r="E138" s="130">
        <f t="shared" ref="E138:E171" si="18">IF(ISERROR(MATCH($C$7,Not_eyr,0))=TRUE,"-",IF(ISERROR(VLOOKUP($C$5&amp;$C$7&amp;$B138&amp;IF(ISERROR(MATCH($B138,GOR_PP,0))=TRUE,""," total"),ProvidersandPlaces,8,FALSE))=TRUE,0,VLOOKUP($C$5&amp;$C$7&amp;$B138&amp;IF(ISERROR(MATCH($B138,GOR_PP,0))=TRUE,""," total"),ProvidersandPlaces,8,FALSE)))</f>
        <v>317</v>
      </c>
      <c r="F138" s="130">
        <f t="shared" ref="F138:F171" si="19">IF(ISERROR(VLOOKUP($C$5&amp;$C$7&amp;$B138&amp;IF(ISERROR(MATCH($B138,GOR_PP,0))=TRUE,""," total"),ProvidersandPlaces,10,FALSE))=TRUE,0,VLOOKUP($C$5&amp;$C$7&amp;$B138&amp;IF(ISERROR(MATCH($B138,GOR_PP,0))=TRUE,""," total"),ProvidersandPlaces,10,FALSE))</f>
        <v>1108</v>
      </c>
    </row>
    <row r="139" spans="2:7" x14ac:dyDescent="0.25">
      <c r="B139" s="129" t="s">
        <v>133</v>
      </c>
      <c r="C139" s="130">
        <f t="shared" si="16"/>
        <v>378</v>
      </c>
      <c r="D139" s="130">
        <f t="shared" si="17"/>
        <v>8955.7999999999993</v>
      </c>
      <c r="E139" s="130">
        <f t="shared" si="18"/>
        <v>96</v>
      </c>
      <c r="F139" s="130">
        <f t="shared" si="19"/>
        <v>474</v>
      </c>
    </row>
    <row r="140" spans="2:7" x14ac:dyDescent="0.25">
      <c r="B140" s="129" t="s">
        <v>142</v>
      </c>
      <c r="C140" s="130">
        <f t="shared" si="16"/>
        <v>1809</v>
      </c>
      <c r="D140" s="130">
        <f t="shared" si="17"/>
        <v>40016.480000000003</v>
      </c>
      <c r="E140" s="130">
        <f t="shared" si="18"/>
        <v>499</v>
      </c>
      <c r="F140" s="130">
        <f t="shared" si="19"/>
        <v>2308</v>
      </c>
    </row>
    <row r="141" spans="2:7" x14ac:dyDescent="0.25">
      <c r="B141" s="129" t="s">
        <v>151</v>
      </c>
      <c r="C141" s="130">
        <f t="shared" si="16"/>
        <v>85</v>
      </c>
      <c r="D141" s="130">
        <f t="shared" si="17"/>
        <v>2410.46</v>
      </c>
      <c r="E141" s="130">
        <f t="shared" si="18"/>
        <v>15</v>
      </c>
      <c r="F141" s="130">
        <f t="shared" si="19"/>
        <v>100</v>
      </c>
    </row>
    <row r="142" spans="2:7" x14ac:dyDescent="0.25">
      <c r="B142" s="129" t="s">
        <v>155</v>
      </c>
      <c r="C142" s="130">
        <f t="shared" si="16"/>
        <v>1650</v>
      </c>
      <c r="D142" s="130">
        <f t="shared" si="17"/>
        <v>35127.72</v>
      </c>
      <c r="E142" s="130">
        <f t="shared" si="18"/>
        <v>433</v>
      </c>
      <c r="F142" s="130">
        <f t="shared" si="19"/>
        <v>2083</v>
      </c>
    </row>
    <row r="143" spans="2:7" x14ac:dyDescent="0.25">
      <c r="B143" s="129" t="s">
        <v>170</v>
      </c>
      <c r="C143" s="130">
        <f t="shared" si="16"/>
        <v>272</v>
      </c>
      <c r="D143" s="130">
        <f t="shared" si="17"/>
        <v>5656.46</v>
      </c>
      <c r="E143" s="130">
        <f t="shared" si="18"/>
        <v>60</v>
      </c>
      <c r="F143" s="130">
        <f t="shared" si="19"/>
        <v>332</v>
      </c>
    </row>
    <row r="144" spans="2:7" x14ac:dyDescent="0.25">
      <c r="B144" s="129" t="s">
        <v>173</v>
      </c>
      <c r="C144" s="130">
        <f t="shared" si="16"/>
        <v>336</v>
      </c>
      <c r="D144" s="130">
        <f t="shared" si="17"/>
        <v>8134.6</v>
      </c>
      <c r="E144" s="130">
        <f t="shared" si="18"/>
        <v>82</v>
      </c>
      <c r="F144" s="130">
        <f t="shared" si="19"/>
        <v>418</v>
      </c>
    </row>
    <row r="145" spans="2:7" x14ac:dyDescent="0.25">
      <c r="B145" s="129" t="s">
        <v>187</v>
      </c>
      <c r="C145" s="130">
        <f t="shared" si="16"/>
        <v>751</v>
      </c>
      <c r="D145" s="130">
        <f t="shared" si="17"/>
        <v>17030.02</v>
      </c>
      <c r="E145" s="130">
        <f t="shared" si="18"/>
        <v>287</v>
      </c>
      <c r="F145" s="130">
        <f t="shared" si="19"/>
        <v>1038</v>
      </c>
    </row>
    <row r="146" spans="2:7" x14ac:dyDescent="0.25">
      <c r="B146" s="129" t="s">
        <v>190</v>
      </c>
      <c r="C146" s="130">
        <f t="shared" si="16"/>
        <v>182</v>
      </c>
      <c r="D146" s="130">
        <f t="shared" si="17"/>
        <v>4862.7</v>
      </c>
      <c r="E146" s="130">
        <f t="shared" si="18"/>
        <v>29</v>
      </c>
      <c r="F146" s="130">
        <f t="shared" si="19"/>
        <v>211</v>
      </c>
    </row>
    <row r="147" spans="2:7" x14ac:dyDescent="0.25">
      <c r="B147" s="129" t="s">
        <v>191</v>
      </c>
      <c r="C147" s="130">
        <f t="shared" si="16"/>
        <v>180</v>
      </c>
      <c r="D147" s="130">
        <f t="shared" si="17"/>
        <v>4429.16</v>
      </c>
      <c r="E147" s="130">
        <f t="shared" si="18"/>
        <v>54</v>
      </c>
      <c r="F147" s="130">
        <f t="shared" si="19"/>
        <v>234</v>
      </c>
    </row>
    <row r="148" spans="2:7" x14ac:dyDescent="0.25">
      <c r="B148" s="129" t="s">
        <v>203</v>
      </c>
      <c r="C148" s="130">
        <f t="shared" si="16"/>
        <v>135</v>
      </c>
      <c r="D148" s="130">
        <f t="shared" si="17"/>
        <v>2598.8000000000002</v>
      </c>
      <c r="E148" s="130">
        <f t="shared" si="18"/>
        <v>52</v>
      </c>
      <c r="F148" s="130">
        <f t="shared" si="19"/>
        <v>187</v>
      </c>
    </row>
    <row r="149" spans="2:7" x14ac:dyDescent="0.25">
      <c r="B149" s="129" t="s">
        <v>208</v>
      </c>
      <c r="C149" s="130">
        <f t="shared" si="16"/>
        <v>235</v>
      </c>
      <c r="D149" s="130">
        <f t="shared" si="17"/>
        <v>5925</v>
      </c>
      <c r="E149" s="130">
        <f t="shared" si="18"/>
        <v>66</v>
      </c>
      <c r="F149" s="130">
        <f t="shared" si="19"/>
        <v>301</v>
      </c>
    </row>
    <row r="150" spans="2:7" x14ac:dyDescent="0.25">
      <c r="B150" s="129" t="s">
        <v>218</v>
      </c>
      <c r="C150" s="130">
        <f t="shared" si="16"/>
        <v>1844</v>
      </c>
      <c r="D150" s="130">
        <f t="shared" si="17"/>
        <v>36708.68</v>
      </c>
      <c r="E150" s="130">
        <f t="shared" si="18"/>
        <v>710</v>
      </c>
      <c r="F150" s="130">
        <f t="shared" si="19"/>
        <v>2554</v>
      </c>
    </row>
    <row r="151" spans="2:7" x14ac:dyDescent="0.25">
      <c r="B151" s="129" t="s">
        <v>233</v>
      </c>
      <c r="C151" s="130">
        <f t="shared" si="16"/>
        <v>241</v>
      </c>
      <c r="D151" s="130">
        <f t="shared" si="17"/>
        <v>5138.8999999999996</v>
      </c>
      <c r="E151" s="130">
        <f t="shared" si="18"/>
        <v>51</v>
      </c>
      <c r="F151" s="130">
        <f t="shared" si="19"/>
        <v>292</v>
      </c>
    </row>
    <row r="152" spans="2:7" x14ac:dyDescent="0.25">
      <c r="B152" s="129" t="s">
        <v>234</v>
      </c>
      <c r="C152" s="130">
        <f t="shared" si="16"/>
        <v>1008</v>
      </c>
      <c r="D152" s="130">
        <f t="shared" si="17"/>
        <v>21917.52</v>
      </c>
      <c r="E152" s="130">
        <f t="shared" si="18"/>
        <v>229</v>
      </c>
      <c r="F152" s="130">
        <f t="shared" si="19"/>
        <v>1237</v>
      </c>
    </row>
    <row r="153" spans="2:7" x14ac:dyDescent="0.25">
      <c r="B153" s="129" t="s">
        <v>238</v>
      </c>
      <c r="C153" s="130">
        <f t="shared" si="16"/>
        <v>208</v>
      </c>
      <c r="D153" s="130">
        <f t="shared" si="17"/>
        <v>4613.8999999999996</v>
      </c>
      <c r="E153" s="130">
        <f t="shared" si="18"/>
        <v>89</v>
      </c>
      <c r="F153" s="130">
        <f t="shared" si="19"/>
        <v>297</v>
      </c>
    </row>
    <row r="154" spans="2:7" x14ac:dyDescent="0.25">
      <c r="B154" s="129" t="s">
        <v>240</v>
      </c>
      <c r="C154" s="130">
        <f t="shared" si="16"/>
        <v>290</v>
      </c>
      <c r="D154" s="130">
        <f t="shared" si="17"/>
        <v>7202.26</v>
      </c>
      <c r="E154" s="130">
        <f t="shared" si="18"/>
        <v>86</v>
      </c>
      <c r="F154" s="130">
        <f t="shared" si="19"/>
        <v>376</v>
      </c>
    </row>
    <row r="155" spans="2:7" x14ac:dyDescent="0.25">
      <c r="B155" s="128" t="s">
        <v>257</v>
      </c>
      <c r="C155" s="127">
        <f t="shared" si="16"/>
        <v>5456</v>
      </c>
      <c r="D155" s="127">
        <f t="shared" si="17"/>
        <v>115588.64</v>
      </c>
      <c r="E155" s="127">
        <f t="shared" si="18"/>
        <v>1070</v>
      </c>
      <c r="F155" s="127">
        <f t="shared" si="19"/>
        <v>6526</v>
      </c>
      <c r="G155" s="1"/>
    </row>
    <row r="156" spans="2:7" x14ac:dyDescent="0.25">
      <c r="B156" s="129" t="s">
        <v>96</v>
      </c>
      <c r="C156" s="130">
        <f t="shared" si="16"/>
        <v>190</v>
      </c>
      <c r="D156" s="130">
        <f t="shared" si="17"/>
        <v>3960.9</v>
      </c>
      <c r="E156" s="130">
        <f t="shared" si="18"/>
        <v>57</v>
      </c>
      <c r="F156" s="130">
        <f t="shared" si="19"/>
        <v>247</v>
      </c>
    </row>
    <row r="157" spans="2:7" x14ac:dyDescent="0.25">
      <c r="B157" s="129" t="s">
        <v>103</v>
      </c>
      <c r="C157" s="130">
        <f t="shared" si="16"/>
        <v>352</v>
      </c>
      <c r="D157" s="130">
        <f t="shared" si="17"/>
        <v>8053.72</v>
      </c>
      <c r="E157" s="130">
        <f t="shared" si="18"/>
        <v>62</v>
      </c>
      <c r="F157" s="130">
        <f t="shared" si="19"/>
        <v>414</v>
      </c>
    </row>
    <row r="158" spans="2:7" x14ac:dyDescent="0.25">
      <c r="B158" s="129" t="s">
        <v>108</v>
      </c>
      <c r="C158" s="130">
        <f t="shared" si="16"/>
        <v>507</v>
      </c>
      <c r="D158" s="130">
        <f t="shared" si="17"/>
        <v>10601.42</v>
      </c>
      <c r="E158" s="130">
        <f t="shared" si="18"/>
        <v>173</v>
      </c>
      <c r="F158" s="130">
        <f t="shared" si="19"/>
        <v>680</v>
      </c>
    </row>
    <row r="159" spans="2:7" x14ac:dyDescent="0.25">
      <c r="B159" s="129" t="s">
        <v>119</v>
      </c>
      <c r="C159" s="130">
        <f t="shared" si="16"/>
        <v>454</v>
      </c>
      <c r="D159" s="130">
        <f t="shared" si="17"/>
        <v>9446.26</v>
      </c>
      <c r="E159" s="130">
        <f t="shared" si="18"/>
        <v>60</v>
      </c>
      <c r="F159" s="130">
        <f t="shared" si="19"/>
        <v>514</v>
      </c>
    </row>
    <row r="160" spans="2:7" x14ac:dyDescent="0.25">
      <c r="B160" s="129" t="s">
        <v>126</v>
      </c>
      <c r="C160" s="130">
        <f t="shared" si="16"/>
        <v>729</v>
      </c>
      <c r="D160" s="130">
        <f t="shared" si="17"/>
        <v>13614.54</v>
      </c>
      <c r="E160" s="130">
        <f t="shared" si="18"/>
        <v>148</v>
      </c>
      <c r="F160" s="130">
        <f t="shared" si="19"/>
        <v>877</v>
      </c>
    </row>
    <row r="161" spans="2:13" x14ac:dyDescent="0.25">
      <c r="B161" s="129" t="s">
        <v>128</v>
      </c>
      <c r="C161" s="130">
        <f t="shared" si="16"/>
        <v>293</v>
      </c>
      <c r="D161" s="130">
        <f t="shared" si="17"/>
        <v>6319.8</v>
      </c>
      <c r="E161" s="130">
        <f t="shared" si="18"/>
        <v>40</v>
      </c>
      <c r="F161" s="130">
        <f t="shared" si="19"/>
        <v>333</v>
      </c>
    </row>
    <row r="162" spans="2:13" x14ac:dyDescent="0.25">
      <c r="B162" s="129" t="s">
        <v>137</v>
      </c>
      <c r="C162" s="130">
        <f t="shared" si="16"/>
        <v>661</v>
      </c>
      <c r="D162" s="130">
        <f t="shared" si="17"/>
        <v>15649.96</v>
      </c>
      <c r="E162" s="130">
        <f t="shared" si="18"/>
        <v>117</v>
      </c>
      <c r="F162" s="130">
        <f t="shared" si="19"/>
        <v>778</v>
      </c>
    </row>
    <row r="163" spans="2:13" x14ac:dyDescent="0.25">
      <c r="B163" s="129" t="s">
        <v>4006</v>
      </c>
      <c r="C163" s="130">
        <f t="shared" si="16"/>
        <v>4</v>
      </c>
      <c r="D163" s="130">
        <f t="shared" si="17"/>
        <v>47</v>
      </c>
      <c r="E163" s="130">
        <f t="shared" si="18"/>
        <v>0</v>
      </c>
      <c r="F163" s="130">
        <f t="shared" si="19"/>
        <v>4</v>
      </c>
    </row>
    <row r="164" spans="2:13" x14ac:dyDescent="0.25">
      <c r="B164" s="129" t="s">
        <v>179</v>
      </c>
      <c r="C164" s="130">
        <f t="shared" si="16"/>
        <v>234</v>
      </c>
      <c r="D164" s="130">
        <f t="shared" si="17"/>
        <v>4794</v>
      </c>
      <c r="E164" s="130">
        <f t="shared" si="18"/>
        <v>53</v>
      </c>
      <c r="F164" s="130">
        <f t="shared" si="19"/>
        <v>287</v>
      </c>
    </row>
    <row r="165" spans="2:13" x14ac:dyDescent="0.25">
      <c r="B165" s="129" t="s">
        <v>189</v>
      </c>
      <c r="C165" s="130">
        <f t="shared" si="16"/>
        <v>191</v>
      </c>
      <c r="D165" s="130">
        <f t="shared" si="17"/>
        <v>4713</v>
      </c>
      <c r="E165" s="130">
        <f t="shared" si="18"/>
        <v>30</v>
      </c>
      <c r="F165" s="130">
        <f t="shared" si="19"/>
        <v>221</v>
      </c>
    </row>
    <row r="166" spans="2:13" x14ac:dyDescent="0.25">
      <c r="B166" s="129" t="s">
        <v>205</v>
      </c>
      <c r="C166" s="130">
        <f t="shared" si="16"/>
        <v>464</v>
      </c>
      <c r="D166" s="130">
        <f t="shared" si="17"/>
        <v>9416.7000000000007</v>
      </c>
      <c r="E166" s="130">
        <f t="shared" si="18"/>
        <v>86</v>
      </c>
      <c r="F166" s="130">
        <f t="shared" si="19"/>
        <v>550</v>
      </c>
    </row>
    <row r="167" spans="2:13" x14ac:dyDescent="0.25">
      <c r="B167" s="129" t="s">
        <v>206</v>
      </c>
      <c r="C167" s="130">
        <f t="shared" si="16"/>
        <v>351</v>
      </c>
      <c r="D167" s="130">
        <f t="shared" si="17"/>
        <v>8852.36</v>
      </c>
      <c r="E167" s="130">
        <f t="shared" si="18"/>
        <v>80</v>
      </c>
      <c r="F167" s="130">
        <f t="shared" si="19"/>
        <v>431</v>
      </c>
    </row>
    <row r="168" spans="2:13" x14ac:dyDescent="0.25">
      <c r="B168" s="129" t="s">
        <v>220</v>
      </c>
      <c r="C168" s="130">
        <f t="shared" si="16"/>
        <v>271</v>
      </c>
      <c r="D168" s="130">
        <f t="shared" si="17"/>
        <v>5053.3599999999997</v>
      </c>
      <c r="E168" s="130">
        <f t="shared" si="18"/>
        <v>33</v>
      </c>
      <c r="F168" s="130">
        <f t="shared" si="19"/>
        <v>304</v>
      </c>
    </row>
    <row r="169" spans="2:13" x14ac:dyDescent="0.25">
      <c r="B169" s="129" t="s">
        <v>224</v>
      </c>
      <c r="C169" s="130">
        <f t="shared" si="16"/>
        <v>96</v>
      </c>
      <c r="D169" s="130">
        <f t="shared" si="17"/>
        <v>1574.9</v>
      </c>
      <c r="E169" s="130">
        <f t="shared" si="18"/>
        <v>19</v>
      </c>
      <c r="F169" s="130">
        <f t="shared" si="19"/>
        <v>115</v>
      </c>
    </row>
    <row r="170" spans="2:13" x14ac:dyDescent="0.25">
      <c r="B170" s="129" t="s">
        <v>237</v>
      </c>
      <c r="C170" s="130">
        <f t="shared" si="16"/>
        <v>659</v>
      </c>
      <c r="D170" s="130">
        <f t="shared" si="17"/>
        <v>13490.72</v>
      </c>
      <c r="E170" s="130">
        <f t="shared" si="18"/>
        <v>112</v>
      </c>
      <c r="F170" s="130">
        <f t="shared" si="19"/>
        <v>771</v>
      </c>
    </row>
    <row r="171" spans="2:13" x14ac:dyDescent="0.25">
      <c r="B171" s="135" t="s">
        <v>244</v>
      </c>
      <c r="C171" s="127">
        <f t="shared" si="16"/>
        <v>19</v>
      </c>
      <c r="D171" s="127">
        <f t="shared" si="17"/>
        <v>525</v>
      </c>
      <c r="E171" s="127">
        <f t="shared" si="18"/>
        <v>32</v>
      </c>
      <c r="F171" s="127">
        <f t="shared" si="19"/>
        <v>51</v>
      </c>
    </row>
    <row r="172" spans="2:13" x14ac:dyDescent="0.25">
      <c r="B172" s="136" t="s">
        <v>244</v>
      </c>
      <c r="C172" s="137"/>
      <c r="D172" s="138"/>
      <c r="E172" s="137"/>
      <c r="F172" s="139"/>
      <c r="G172" s="57"/>
    </row>
    <row r="173" spans="2:13" x14ac:dyDescent="0.25">
      <c r="B173" s="140"/>
      <c r="C173" s="141"/>
      <c r="D173" s="141"/>
      <c r="E173" s="662" t="s">
        <v>3996</v>
      </c>
      <c r="F173" s="662"/>
      <c r="G173" s="662"/>
    </row>
    <row r="174" spans="2:13" x14ac:dyDescent="0.25">
      <c r="B174" s="46" t="s">
        <v>3997</v>
      </c>
      <c r="C174" s="142"/>
      <c r="D174" s="142"/>
      <c r="E174" s="142"/>
      <c r="F174" s="142"/>
      <c r="G174" s="142"/>
    </row>
    <row r="175" spans="2:13" x14ac:dyDescent="0.25">
      <c r="B175" s="46" t="s">
        <v>3999</v>
      </c>
      <c r="C175" s="143"/>
      <c r="D175" s="143"/>
      <c r="E175" s="143"/>
      <c r="F175" s="143"/>
    </row>
    <row r="176" spans="2:13" x14ac:dyDescent="0.25">
      <c r="B176" s="663" t="s">
        <v>4000</v>
      </c>
      <c r="C176" s="663"/>
      <c r="D176" s="663"/>
      <c r="E176" s="663"/>
      <c r="F176" s="663"/>
      <c r="G176" s="663"/>
      <c r="H176" s="663"/>
      <c r="I176" s="663"/>
      <c r="J176" s="663"/>
      <c r="K176" s="663"/>
      <c r="L176" s="663"/>
      <c r="M176" s="663"/>
    </row>
    <row r="177" spans="2:6" x14ac:dyDescent="0.25">
      <c r="B177" s="145"/>
      <c r="C177" s="143"/>
      <c r="D177" s="143"/>
      <c r="E177" s="143"/>
      <c r="F177" s="143"/>
    </row>
  </sheetData>
  <sheetProtection sheet="1" objects="1" scenarios="1"/>
  <mergeCells count="4">
    <mergeCell ref="C5:D5"/>
    <mergeCell ref="C7:D7"/>
    <mergeCell ref="E173:G173"/>
    <mergeCell ref="B176:M176"/>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B Q D A A B Q S w M E F A A C A A g A l 0 b X U p 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l 0 b X 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d G 1 1 I o i k e 4 D g A A A B E A A A A T A B w A R m 9 y b X V s Y X M v U 2 V j d G l v b j E u b S C i G A A o o B Q A A A A A A A A A A A A A A A A A A A A A A A A A A A A r T k 0 u y c z P U w i G 0 I b W A F B L A Q I t A B Q A A g A I A J d G 1 1 K Z D L 6 A p A A A A P U A A A A S A A A A A A A A A A A A A A A A A A A A A A B D b 2 5 m a W c v U G F j a 2 F n Z S 5 4 b W x Q S w E C L Q A U A A I A C A C X R t d S D 8 r p q 6 Q A A A D p A A A A E w A A A A A A A A A A A A A A A A D w A A A A W 0 N v b n R l b n R f V H l w Z X N d L n h t b F B L A Q I t A B Q A A g A I A J d G 1 1 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T T J + I U x Y F S 7 c 0 H 3 A Z 4 z x M A A A A A A I A A A A A A A N m A A D A A A A A E A A A A A K w 2 u U f P H j b q j F S S r u 0 H r E A A A A A B I A A A K A A A A A Q A A A A G f j f h I h M X L y t q M + X z X u b p l A A A A C 0 K l 9 a J n T V a 0 Z S f J A S 5 B t l o 7 n S k T V F Y 8 S R 2 S R Z r 0 H N v V C 0 X c U S j V g B O n r 0 z 3 c j H J D t E e i E c 4 M r v P o Z s Y N G k f 7 s H z 3 A p a 4 t q u h S I q l + k 3 Z g M R Q A A A B 1 2 b U 6 Z U t i a x r 1 O s S A G i 2 c V t R 3 8 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301d8099-d132-40b0-ae0a-bd77b23f6837" ContentTypeId="0x0101009C2B7C2BCED2CC498D2131C55000F42702" PreviousValue="false"/>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5.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E656DD1319AEAD49A235DF8980991FA7" ma:contentTypeVersion="16" ma:contentTypeDescription="" ma:contentTypeScope="" ma:versionID="6620fbfd2553ee6bafd2536e81f985b9">
  <xsd:schema xmlns:xsd="http://www.w3.org/2001/XMLSchema" xmlns:xs="http://www.w3.org/2001/XMLSchema" xmlns:p="http://schemas.microsoft.com/office/2006/metadata/properties" xmlns:ns2="4d26f180-144a-42ee-8122-e88c3adfe28e" targetNamespace="http://schemas.microsoft.com/office/2006/metadata/properties" ma:root="true" ma:fieldsID="813524fe0faa278e50d5e3dab23fb2e3"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3.xml><?xml version="1.0" encoding="utf-8"?>
<ds:datastoreItem xmlns:ds="http://schemas.openxmlformats.org/officeDocument/2006/customXml" ds:itemID="{582342F6-4C0B-469E-8ED0-04C5CAA2C2E6}">
  <ds:schemaRefs>
    <ds:schemaRef ds:uri="Microsoft.SharePoint.Taxonomy.ContentTypeSync"/>
  </ds:schemaRefs>
</ds:datastoreItem>
</file>

<file path=customXml/itemProps4.xml><?xml version="1.0" encoding="utf-8"?>
<ds:datastoreItem xmlns:ds="http://schemas.openxmlformats.org/officeDocument/2006/customXml" ds:itemID="{9673791D-9D44-454A-A2A9-6D1F8CF2E9CC}">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4d26f180-144a-42ee-8122-e88c3adfe28e"/>
    <ds:schemaRef ds:uri="http://www.w3.org/XML/1998/namespace"/>
  </ds:schemaRefs>
</ds:datastoreItem>
</file>

<file path=customXml/itemProps5.xml><?xml version="1.0" encoding="utf-8"?>
<ds:datastoreItem xmlns:ds="http://schemas.openxmlformats.org/officeDocument/2006/customXml" ds:itemID="{6E196735-F064-4143-8A8F-DB7D316988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37</vt:i4>
      </vt:variant>
    </vt:vector>
  </HeadingPairs>
  <TitlesOfParts>
    <vt:vector size="73" baseType="lpstr">
      <vt:lpstr>Cover</vt:lpstr>
      <vt:lpstr>Contents</vt:lpstr>
      <vt:lpstr>Ranges</vt:lpstr>
      <vt:lpstr>Drop down Values</vt:lpstr>
      <vt:lpstr>ProvidersandPlaces</vt:lpstr>
      <vt:lpstr>JoinersandLeavers</vt:lpstr>
      <vt:lpstr>Notes</vt:lpstr>
      <vt:lpstr>Table 1</vt:lpstr>
      <vt:lpstr>Table 2</vt:lpstr>
      <vt:lpstr>Table 3</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Reg_events_in_period</vt:lpstr>
      <vt:lpstr>CR_insp_in_period</vt:lpstr>
      <vt:lpstr>Table 19</vt:lpstr>
      <vt:lpstr>Table 20a and 20b</vt:lpstr>
      <vt:lpstr>Actions_Recommendations</vt:lpstr>
      <vt:lpstr>Chart2Source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charts and tables: childcare providers and inspections as at 31 March 2021</dc:title>
  <dc:subject/>
  <dc:creator/>
  <cp:keywords>Early Years, Childcare providers, Inspections, Official Statistics, Ofsted</cp:keywords>
  <dc:description/>
  <cp:lastModifiedBy>Lucy Conway</cp:lastModifiedBy>
  <cp:revision/>
  <dcterms:created xsi:type="dcterms:W3CDTF">2018-10-03T14:58:48Z</dcterms:created>
  <dcterms:modified xsi:type="dcterms:W3CDTF">2021-06-23T08:21:36Z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0x0101009C2B7C2BCED2CC498D2131C55000F4270200E656DD1319AEAD49A235DF8980991FA7</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SharedWithUsers">
    <vt:lpwstr>97;#Austen Norris;#101;#Lucy Conway;#425;#Fiona Lewis</vt:lpwstr>
  </property>
</Properties>
</file>